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72.18.0.5\arquivos\06_OBRAS PUBLICAS\02_PROJETOS-OBRAS\CENTRO DE REABILITAÇÃO-RENASCER\READEQUADO 2021\DOCUMENTOS PARA LICITAÇÃO 2021\ORÇAMENTO\"/>
    </mc:Choice>
  </mc:AlternateContent>
  <bookViews>
    <workbookView xWindow="0" yWindow="0" windowWidth="28800" windowHeight="11700" firstSheet="1" activeTab="6"/>
  </bookViews>
  <sheets>
    <sheet name="CAPA" sheetId="10" r:id="rId1"/>
    <sheet name="RESUMO" sheetId="3" r:id="rId2"/>
    <sheet name="ORÇAMENTO SINTÉTICO" sheetId="1" r:id="rId3"/>
    <sheet name="COMPOSIÇÕES" sheetId="2" r:id="rId4"/>
    <sheet name="COMPOSIÇOES AUXILIARES " sheetId="12" r:id="rId5"/>
    <sheet name="CRONOGRAMA FÍSICO FINANCEIRO" sheetId="8" r:id="rId6"/>
    <sheet name="MAPA DE COTAÇÃO" sheetId="6" r:id="rId7"/>
    <sheet name="SINAPI09-2021" sheetId="11" state="hidden" r:id="rId8"/>
    <sheet name="BDI SERVIÇOS" sheetId="7" r:id="rId9"/>
    <sheet name="BDI DIFERENCIADO" sheetId="9" r:id="rId10"/>
  </sheets>
  <definedNames>
    <definedName name="_xlnm.Print_Area" localSheetId="9">'BDI DIFERENCIADO'!$A$1:$L$37</definedName>
    <definedName name="_xlnm.Print_Area" localSheetId="8">'BDI SERVIÇOS'!$A$1:$L$42</definedName>
    <definedName name="_xlnm.Print_Area" localSheetId="0">CAPA!$A$1:$J$46</definedName>
    <definedName name="_xlnm.Print_Area" localSheetId="3">COMPOSIÇÕES!$A$1:$J$6749</definedName>
    <definedName name="_xlnm.Print_Area" localSheetId="5">'CRONOGRAMA FÍSICO FINANCEIRO'!$A$1:$S$40</definedName>
    <definedName name="_xlnm.Print_Area" localSheetId="6">'MAPA DE COTAÇÃO'!$A$1:$N$92</definedName>
    <definedName name="_xlnm.Print_Area" localSheetId="2">'ORÇAMENTO SINTÉTICO'!$A$1:$K$382</definedName>
    <definedName name="_xlnm.Print_Area" localSheetId="1">RESUMO!$A$1:$E$40</definedName>
    <definedName name="_xlnm.Print_Titles" localSheetId="3">COMPOSIÇÕES!$1:$10</definedName>
    <definedName name="_xlnm.Print_Titles" localSheetId="5">'CRONOGRAMA FÍSICO FINANCEIRO'!$A:$D,'CRONOGRAMA FÍSICO FINANCEIRO'!$1:$11</definedName>
    <definedName name="_xlnm.Print_Titles" localSheetId="6">'MAPA DE COTAÇÃO'!$1:$10</definedName>
    <definedName name="_xlnm.Print_Titles" localSheetId="2">'ORÇAMENTO SINTÉTICO'!$1:$10</definedName>
  </definedNames>
  <calcPr calcId="162913"/>
</workbook>
</file>

<file path=xl/calcChain.xml><?xml version="1.0" encoding="utf-8"?>
<calcChain xmlns="http://schemas.openxmlformats.org/spreadsheetml/2006/main">
  <c r="I2137" i="2" l="1"/>
  <c r="M49" i="6" l="1"/>
  <c r="F34" i="6"/>
  <c r="M34" i="6" s="1"/>
  <c r="M47" i="6"/>
  <c r="M35" i="6"/>
  <c r="M39" i="6"/>
  <c r="M48" i="6"/>
  <c r="M52" i="6"/>
  <c r="M53" i="6"/>
  <c r="M57" i="6"/>
  <c r="M58" i="6"/>
  <c r="M61" i="6"/>
  <c r="M62" i="6"/>
  <c r="M65" i="6"/>
  <c r="M66" i="6"/>
  <c r="M29" i="6"/>
  <c r="M30" i="6"/>
  <c r="M50" i="6"/>
  <c r="M11" i="6"/>
  <c r="M12" i="6"/>
  <c r="M13" i="6"/>
  <c r="M14" i="6"/>
  <c r="M15" i="6"/>
  <c r="M16" i="6"/>
  <c r="M17" i="6"/>
  <c r="M18" i="6"/>
  <c r="M19" i="6"/>
  <c r="M20" i="6"/>
  <c r="M21" i="6"/>
  <c r="M22" i="6"/>
  <c r="M23" i="6"/>
  <c r="M24" i="6"/>
  <c r="M25" i="6"/>
  <c r="M26" i="6"/>
  <c r="M27" i="6"/>
  <c r="M28" i="6"/>
  <c r="M31" i="6"/>
  <c r="M32" i="6"/>
  <c r="M33" i="6"/>
  <c r="M36" i="6"/>
  <c r="M37" i="6"/>
  <c r="M38" i="6"/>
  <c r="M40" i="6"/>
  <c r="M41" i="6"/>
  <c r="M42" i="6"/>
  <c r="M45" i="6"/>
  <c r="M46" i="6"/>
  <c r="M51" i="6"/>
  <c r="M54" i="6"/>
  <c r="M55" i="6"/>
  <c r="M56" i="6"/>
  <c r="M59" i="6"/>
  <c r="M60" i="6"/>
  <c r="M63" i="6"/>
  <c r="M64" i="6"/>
  <c r="M67" i="6"/>
  <c r="M68" i="6"/>
  <c r="M69" i="6"/>
  <c r="M70" i="6"/>
  <c r="M71" i="6"/>
  <c r="M72" i="6"/>
  <c r="M73" i="6"/>
  <c r="M74" i="6"/>
  <c r="M75" i="6"/>
  <c r="M76" i="6"/>
  <c r="M77" i="6"/>
  <c r="M78" i="6"/>
  <c r="M43" i="6" l="1"/>
  <c r="M44" i="6"/>
  <c r="I1533" i="2"/>
  <c r="I206" i="2" l="1"/>
  <c r="J206" i="2" s="1"/>
  <c r="I207" i="2"/>
  <c r="I208" i="2"/>
  <c r="J208" i="2" s="1"/>
  <c r="I201" i="2"/>
  <c r="I465" i="2"/>
  <c r="B465" i="2"/>
  <c r="I478" i="2"/>
  <c r="B478" i="2"/>
  <c r="I491" i="2"/>
  <c r="B491" i="2"/>
  <c r="I34" i="12"/>
  <c r="J39" i="12"/>
  <c r="I39" i="12"/>
  <c r="D39" i="12"/>
  <c r="I38" i="12"/>
  <c r="J38" i="12" s="1"/>
  <c r="D38" i="12"/>
  <c r="I37" i="12"/>
  <c r="J37" i="12" s="1"/>
  <c r="D37" i="12"/>
  <c r="I36" i="12"/>
  <c r="J36" i="12" s="1"/>
  <c r="G36" i="12"/>
  <c r="D36" i="12"/>
  <c r="I35" i="12"/>
  <c r="J35" i="12" s="1"/>
  <c r="G35" i="12"/>
  <c r="D35" i="12"/>
  <c r="J34" i="12" l="1"/>
  <c r="I1532" i="2" l="1"/>
  <c r="I195" i="2" l="1"/>
  <c r="J195" i="2" s="1"/>
  <c r="I196" i="2"/>
  <c r="J196" i="2" s="1"/>
  <c r="I31" i="2"/>
  <c r="B25" i="2" l="1"/>
  <c r="I28" i="12"/>
  <c r="J28" i="12" s="1"/>
  <c r="I29" i="12"/>
  <c r="J29" i="12" s="1"/>
  <c r="I30" i="12"/>
  <c r="J30" i="12" s="1"/>
  <c r="D29" i="12"/>
  <c r="D30" i="12"/>
  <c r="G25" i="12"/>
  <c r="I505" i="2"/>
  <c r="I506" i="2"/>
  <c r="I507" i="2"/>
  <c r="I508" i="2"/>
  <c r="I509" i="2"/>
  <c r="I510" i="2"/>
  <c r="I511" i="2"/>
  <c r="I512" i="2"/>
  <c r="I513" i="2"/>
  <c r="I514" i="2"/>
  <c r="I515" i="2"/>
  <c r="I516" i="2"/>
  <c r="I517" i="2"/>
  <c r="I518" i="2"/>
  <c r="B639" i="2"/>
  <c r="B1020" i="2"/>
  <c r="M84" i="6"/>
  <c r="I639" i="2" s="1"/>
  <c r="M85" i="6"/>
  <c r="B1066" i="2"/>
  <c r="B1164" i="2"/>
  <c r="M83" i="6"/>
  <c r="I1066" i="2" s="1"/>
  <c r="D1315" i="2"/>
  <c r="B1315" i="2"/>
  <c r="B1417" i="2"/>
  <c r="M82" i="6"/>
  <c r="I1417" i="2" s="1"/>
  <c r="D1531" i="2"/>
  <c r="B1531" i="2"/>
  <c r="B2023" i="2"/>
  <c r="M81" i="6"/>
  <c r="I2023" i="2" s="1"/>
  <c r="J2023" i="2" s="1"/>
  <c r="D28" i="12"/>
  <c r="I27" i="12"/>
  <c r="J27" i="12" s="1"/>
  <c r="D27" i="12"/>
  <c r="I26" i="12"/>
  <c r="J26" i="12" s="1"/>
  <c r="D26" i="12"/>
  <c r="I25" i="12"/>
  <c r="J25" i="12" s="1"/>
  <c r="I23" i="12" s="1"/>
  <c r="D25" i="12"/>
  <c r="I24" i="12"/>
  <c r="J24" i="12" s="1"/>
  <c r="G24" i="12"/>
  <c r="D24" i="12"/>
  <c r="B237" i="1"/>
  <c r="B1745" i="2"/>
  <c r="D2340" i="2"/>
  <c r="B2340" i="2"/>
  <c r="G15" i="12"/>
  <c r="D16" i="12"/>
  <c r="D17" i="12"/>
  <c r="D18" i="12"/>
  <c r="D19" i="12"/>
  <c r="D15" i="12"/>
  <c r="I19" i="12"/>
  <c r="J19" i="12" s="1"/>
  <c r="I15" i="12"/>
  <c r="J15" i="12" s="1"/>
  <c r="I18" i="12"/>
  <c r="J18" i="12" s="1"/>
  <c r="I17" i="12"/>
  <c r="J17" i="12" s="1"/>
  <c r="I16" i="12"/>
  <c r="J16" i="12" s="1"/>
  <c r="I885" i="2"/>
  <c r="J885" i="2" s="1"/>
  <c r="I886" i="2"/>
  <c r="J886" i="2" s="1"/>
  <c r="I894" i="2"/>
  <c r="I895" i="2"/>
  <c r="I893" i="2"/>
  <c r="I859" i="2"/>
  <c r="I860" i="2"/>
  <c r="I599" i="2"/>
  <c r="I26" i="2"/>
  <c r="I378" i="2"/>
  <c r="I592" i="2"/>
  <c r="I593" i="2"/>
  <c r="I594" i="2"/>
  <c r="I595" i="2"/>
  <c r="I596" i="2"/>
  <c r="I597" i="2"/>
  <c r="I598" i="2"/>
  <c r="I638" i="2"/>
  <c r="M80" i="6"/>
  <c r="I1067" i="2" s="1"/>
  <c r="J1067" i="2" s="1"/>
  <c r="M79" i="6"/>
  <c r="I2463" i="2" s="1"/>
  <c r="I1164" i="2" l="1"/>
  <c r="I1020" i="2"/>
  <c r="I14" i="12"/>
  <c r="J23" i="12"/>
  <c r="I25" i="2" s="1"/>
  <c r="J14" i="12"/>
  <c r="I1416" i="2"/>
  <c r="J1416" i="2" s="1"/>
  <c r="I910" i="2"/>
  <c r="J910" i="2" s="1"/>
  <c r="I911" i="2"/>
  <c r="J911" i="2" s="1"/>
  <c r="I909" i="2"/>
  <c r="J909" i="2" s="1"/>
  <c r="I2340" i="2" l="1"/>
  <c r="J2340" i="2" s="1"/>
  <c r="I1315" i="2"/>
  <c r="I1745" i="2"/>
  <c r="J1745" i="2" s="1"/>
  <c r="I1531" i="2"/>
  <c r="I996" i="2"/>
  <c r="J996" i="2" s="1"/>
  <c r="I997" i="2"/>
  <c r="J997" i="2" s="1"/>
  <c r="I998" i="2"/>
  <c r="J998" i="2" s="1"/>
  <c r="I999" i="2"/>
  <c r="J999" i="2" s="1"/>
  <c r="I979" i="2"/>
  <c r="J979" i="2" s="1"/>
  <c r="I920" i="2"/>
  <c r="J920" i="2" s="1"/>
  <c r="I921" i="2"/>
  <c r="J921" i="2" s="1"/>
  <c r="I2641" i="2"/>
  <c r="J2641" i="2" s="1"/>
  <c r="I2633" i="2"/>
  <c r="J2633" i="2" s="1"/>
  <c r="I2634" i="2"/>
  <c r="J2634" i="2" s="1"/>
  <c r="I2635" i="2"/>
  <c r="J2635" i="2" s="1"/>
  <c r="I2632" i="2"/>
  <c r="J2632" i="2" s="1"/>
  <c r="I2621" i="2"/>
  <c r="J2621" i="2" s="1"/>
  <c r="I2622" i="2"/>
  <c r="J2622" i="2" s="1"/>
  <c r="I2623" i="2"/>
  <c r="J2623" i="2" s="1"/>
  <c r="I2624" i="2"/>
  <c r="J2624" i="2" s="1"/>
  <c r="I2625" i="2"/>
  <c r="J2625" i="2" s="1"/>
  <c r="I2626" i="2"/>
  <c r="J2626" i="2" s="1"/>
  <c r="I2620" i="2"/>
  <c r="J2620" i="2" s="1"/>
  <c r="I2614" i="2"/>
  <c r="J2614" i="2" s="1"/>
  <c r="I2608" i="2"/>
  <c r="J2608" i="2" s="1"/>
  <c r="I2602" i="2"/>
  <c r="J2602" i="2" s="1"/>
  <c r="I2601" i="2"/>
  <c r="J2601" i="2" s="1"/>
  <c r="I2593" i="2"/>
  <c r="J2593" i="2" s="1"/>
  <c r="I2594" i="2"/>
  <c r="J2594" i="2" s="1"/>
  <c r="I2595" i="2"/>
  <c r="J2595" i="2" s="1"/>
  <c r="I2592" i="2"/>
  <c r="J2592" i="2" s="1"/>
  <c r="I2586" i="2"/>
  <c r="J2586" i="2" s="1"/>
  <c r="I2585" i="2"/>
  <c r="J2585" i="2" s="1"/>
  <c r="I2577" i="2"/>
  <c r="J2577" i="2" s="1"/>
  <c r="I2578" i="2"/>
  <c r="J2578" i="2" s="1"/>
  <c r="I2579" i="2"/>
  <c r="J2579" i="2" s="1"/>
  <c r="I2576" i="2"/>
  <c r="J2576" i="2" s="1"/>
  <c r="I2565" i="2"/>
  <c r="J2565" i="2" s="1"/>
  <c r="I2566" i="2"/>
  <c r="J2566" i="2" s="1"/>
  <c r="I2567" i="2"/>
  <c r="J2567" i="2" s="1"/>
  <c r="I2568" i="2"/>
  <c r="J2568" i="2" s="1"/>
  <c r="I2569" i="2"/>
  <c r="J2569" i="2" s="1"/>
  <c r="I2570" i="2"/>
  <c r="J2570" i="2" s="1"/>
  <c r="I2564" i="2"/>
  <c r="J2564" i="2" s="1"/>
  <c r="I2557" i="2"/>
  <c r="J2557" i="2" s="1"/>
  <c r="I2556" i="2"/>
  <c r="J2556" i="2" s="1"/>
  <c r="I2549" i="2"/>
  <c r="J2549" i="2" s="1"/>
  <c r="I2550" i="2"/>
  <c r="J2550" i="2" s="1"/>
  <c r="I2548" i="2"/>
  <c r="J2548" i="2" s="1"/>
  <c r="I2541" i="2"/>
  <c r="J2541" i="2" s="1"/>
  <c r="I2540" i="2"/>
  <c r="J2540" i="2" s="1"/>
  <c r="I2532" i="2"/>
  <c r="J2532" i="2" s="1"/>
  <c r="I2533" i="2"/>
  <c r="J2533" i="2" s="1"/>
  <c r="I2534" i="2"/>
  <c r="J2534" i="2" s="1"/>
  <c r="I2531" i="2"/>
  <c r="J2531" i="2" s="1"/>
  <c r="I2524" i="2"/>
  <c r="J2524" i="2" s="1"/>
  <c r="I2517" i="2"/>
  <c r="J2517" i="2" s="1"/>
  <c r="I2518" i="2"/>
  <c r="J2518" i="2" s="1"/>
  <c r="I2516" i="2"/>
  <c r="J2516" i="2" s="1"/>
  <c r="I2509" i="2"/>
  <c r="J2509" i="2" s="1"/>
  <c r="I2502" i="2"/>
  <c r="J2502" i="2" s="1"/>
  <c r="I2495" i="2"/>
  <c r="J2495" i="2" s="1"/>
  <c r="I2488" i="2"/>
  <c r="J2488" i="2" s="1"/>
  <c r="I2489" i="2"/>
  <c r="J2489" i="2" s="1"/>
  <c r="I2487" i="2"/>
  <c r="J2487" i="2" s="1"/>
  <c r="I2480" i="2"/>
  <c r="J2480" i="2" s="1"/>
  <c r="I2481" i="2"/>
  <c r="J2481" i="2" s="1"/>
  <c r="I2479" i="2"/>
  <c r="J2479" i="2" s="1"/>
  <c r="I2470" i="2"/>
  <c r="J2470" i="2" s="1"/>
  <c r="I2471" i="2"/>
  <c r="J2471" i="2" s="1"/>
  <c r="I2472" i="2"/>
  <c r="J2472" i="2" s="1"/>
  <c r="I2473" i="2"/>
  <c r="J2473" i="2" s="1"/>
  <c r="I2469" i="2"/>
  <c r="J2469" i="2" s="1"/>
  <c r="I2462" i="2"/>
  <c r="J2462" i="2" s="1"/>
  <c r="I2461" i="2"/>
  <c r="J2461" i="2" s="1"/>
  <c r="I2452" i="2"/>
  <c r="J2452" i="2" s="1"/>
  <c r="I2453" i="2"/>
  <c r="J2453" i="2" s="1"/>
  <c r="I2454" i="2"/>
  <c r="J2454" i="2" s="1"/>
  <c r="I2455" i="2"/>
  <c r="J2455" i="2" s="1"/>
  <c r="I2451" i="2"/>
  <c r="J2451" i="2" s="1"/>
  <c r="I2445" i="2"/>
  <c r="J2445" i="2" s="1"/>
  <c r="I2444" i="2"/>
  <c r="J2444" i="2" s="1"/>
  <c r="I2443" i="2"/>
  <c r="J2443" i="2" s="1"/>
  <c r="I2436" i="2"/>
  <c r="J2436" i="2" s="1"/>
  <c r="I2437" i="2"/>
  <c r="J2437" i="2" s="1"/>
  <c r="I2435" i="2"/>
  <c r="J2435" i="2" s="1"/>
  <c r="I2428" i="2"/>
  <c r="J2428" i="2" s="1"/>
  <c r="I2429" i="2"/>
  <c r="J2429" i="2" s="1"/>
  <c r="I2427" i="2"/>
  <c r="J2427" i="2" s="1"/>
  <c r="I2421" i="2"/>
  <c r="J2421" i="2" s="1"/>
  <c r="I2419" i="2"/>
  <c r="J2419" i="2" s="1"/>
  <c r="I2420" i="2"/>
  <c r="J2420" i="2" s="1"/>
  <c r="I2418" i="2"/>
  <c r="J2418" i="2" s="1"/>
  <c r="I2407" i="2"/>
  <c r="J2407" i="2" s="1"/>
  <c r="I2406" i="2"/>
  <c r="J2406" i="2" s="1"/>
  <c r="I2399" i="2"/>
  <c r="J2399" i="2" s="1"/>
  <c r="I2398" i="2"/>
  <c r="J2398" i="2" s="1"/>
  <c r="I2391" i="2"/>
  <c r="J2391" i="2" s="1"/>
  <c r="I2390" i="2"/>
  <c r="J2390" i="2" s="1"/>
  <c r="I2383" i="2"/>
  <c r="J2383" i="2" s="1"/>
  <c r="I2384" i="2"/>
  <c r="J2384" i="2" s="1"/>
  <c r="I2382" i="2"/>
  <c r="J2382" i="2" s="1"/>
  <c r="I2375" i="2"/>
  <c r="J2375" i="2" s="1"/>
  <c r="I2376" i="2"/>
  <c r="J2376" i="2" s="1"/>
  <c r="I2374" i="2"/>
  <c r="J2374" i="2" s="1"/>
  <c r="I2367" i="2"/>
  <c r="J2367" i="2" s="1"/>
  <c r="I2368" i="2"/>
  <c r="J2368" i="2" s="1"/>
  <c r="I2366" i="2"/>
  <c r="J2366" i="2" s="1"/>
  <c r="I2358" i="2"/>
  <c r="J2358" i="2" s="1"/>
  <c r="I2359" i="2"/>
  <c r="J2359" i="2" s="1"/>
  <c r="I2360" i="2"/>
  <c r="J2360" i="2" s="1"/>
  <c r="I2357" i="2"/>
  <c r="J2357" i="2" s="1"/>
  <c r="I2350" i="2"/>
  <c r="J2350" i="2" s="1"/>
  <c r="I2349" i="2"/>
  <c r="J2349" i="2" s="1"/>
  <c r="I2342" i="2"/>
  <c r="J2342" i="2" s="1"/>
  <c r="I2343" i="2"/>
  <c r="J2343" i="2" s="1"/>
  <c r="I2341" i="2"/>
  <c r="J2341" i="2" s="1"/>
  <c r="I2333" i="2"/>
  <c r="J2333" i="2" s="1"/>
  <c r="I2332" i="2"/>
  <c r="J2332" i="2" s="1"/>
  <c r="I2325" i="2"/>
  <c r="J2325" i="2" s="1"/>
  <c r="I2324" i="2"/>
  <c r="J2324" i="2" s="1"/>
  <c r="I2317" i="2"/>
  <c r="J2317" i="2" s="1"/>
  <c r="I2316" i="2"/>
  <c r="J2316" i="2" s="1"/>
  <c r="I2309" i="2"/>
  <c r="J2309" i="2" s="1"/>
  <c r="I2308" i="2"/>
  <c r="J2308" i="2" s="1"/>
  <c r="I2301" i="2"/>
  <c r="J2301" i="2" s="1"/>
  <c r="I2300" i="2"/>
  <c r="J2300" i="2" s="1"/>
  <c r="I2293" i="2"/>
  <c r="J2293" i="2" s="1"/>
  <c r="I2292" i="2"/>
  <c r="J2292" i="2" s="1"/>
  <c r="I2285" i="2"/>
  <c r="J2285" i="2" s="1"/>
  <c r="I2284" i="2"/>
  <c r="J2284" i="2" s="1"/>
  <c r="I2277" i="2"/>
  <c r="J2277" i="2" s="1"/>
  <c r="I2276" i="2"/>
  <c r="J2276" i="2" s="1"/>
  <c r="I2269" i="2"/>
  <c r="J2269" i="2" s="1"/>
  <c r="I2268" i="2"/>
  <c r="J2268" i="2" s="1"/>
  <c r="I2261" i="2"/>
  <c r="J2261" i="2" s="1"/>
  <c r="I2260" i="2"/>
  <c r="J2260" i="2" s="1"/>
  <c r="I2253" i="2"/>
  <c r="J2253" i="2" s="1"/>
  <c r="I2252" i="2"/>
  <c r="J2252" i="2" s="1"/>
  <c r="I2245" i="2"/>
  <c r="J2245" i="2" s="1"/>
  <c r="I2244" i="2"/>
  <c r="J2244" i="2" s="1"/>
  <c r="I2237" i="2"/>
  <c r="J2237" i="2" s="1"/>
  <c r="I2238" i="2"/>
  <c r="J2238" i="2" s="1"/>
  <c r="I2236" i="2"/>
  <c r="J2236" i="2" s="1"/>
  <c r="I2229" i="2"/>
  <c r="J2229" i="2" s="1"/>
  <c r="I2230" i="2"/>
  <c r="J2230" i="2" s="1"/>
  <c r="I2228" i="2"/>
  <c r="J2228" i="2" s="1"/>
  <c r="I2221" i="2"/>
  <c r="J2221" i="2" s="1"/>
  <c r="I2222" i="2"/>
  <c r="J2222" i="2" s="1"/>
  <c r="I2220" i="2"/>
  <c r="J2220" i="2" s="1"/>
  <c r="I2210" i="2"/>
  <c r="J2210" i="2" s="1"/>
  <c r="I2211" i="2"/>
  <c r="J2211" i="2" s="1"/>
  <c r="I2212" i="2"/>
  <c r="J2212" i="2" s="1"/>
  <c r="I2213" i="2"/>
  <c r="J2213" i="2" s="1"/>
  <c r="I2214" i="2"/>
  <c r="J2214" i="2" s="1"/>
  <c r="I2209" i="2"/>
  <c r="J2209" i="2" s="1"/>
  <c r="I2193" i="2"/>
  <c r="J2193" i="2" s="1"/>
  <c r="I2194" i="2"/>
  <c r="J2194" i="2" s="1"/>
  <c r="I2195" i="2"/>
  <c r="J2195" i="2" s="1"/>
  <c r="I2196" i="2"/>
  <c r="J2196" i="2" s="1"/>
  <c r="I2197" i="2"/>
  <c r="J2197" i="2" s="1"/>
  <c r="I2198" i="2"/>
  <c r="J2198" i="2" s="1"/>
  <c r="I2199" i="2"/>
  <c r="J2199" i="2" s="1"/>
  <c r="I2200" i="2"/>
  <c r="J2200" i="2" s="1"/>
  <c r="I2201" i="2"/>
  <c r="J2201" i="2" s="1"/>
  <c r="I2202" i="2"/>
  <c r="J2202" i="2" s="1"/>
  <c r="I2203" i="2"/>
  <c r="J2203" i="2" s="1"/>
  <c r="I2192" i="2"/>
  <c r="J2192" i="2" s="1"/>
  <c r="I2184" i="2"/>
  <c r="J2184" i="2" s="1"/>
  <c r="I2185" i="2"/>
  <c r="J2185" i="2" s="1"/>
  <c r="I2186" i="2"/>
  <c r="J2186" i="2" s="1"/>
  <c r="I2183" i="2"/>
  <c r="J2183" i="2" s="1"/>
  <c r="I2176" i="2"/>
  <c r="J2176" i="2" s="1"/>
  <c r="I2177" i="2"/>
  <c r="J2177" i="2" s="1"/>
  <c r="I2175" i="2"/>
  <c r="J2175" i="2" s="1"/>
  <c r="I2168" i="2"/>
  <c r="J2168" i="2" s="1"/>
  <c r="I2169" i="2"/>
  <c r="J2169" i="2" s="1"/>
  <c r="I2167" i="2"/>
  <c r="J2167" i="2" s="1"/>
  <c r="I2160" i="2"/>
  <c r="J2160" i="2" s="1"/>
  <c r="I2161" i="2"/>
  <c r="J2161" i="2" s="1"/>
  <c r="I2159" i="2"/>
  <c r="J2159" i="2" s="1"/>
  <c r="I2152" i="2"/>
  <c r="J2152" i="2" s="1"/>
  <c r="I2151" i="2"/>
  <c r="J2151" i="2" s="1"/>
  <c r="I2144" i="2"/>
  <c r="J2144" i="2" s="1"/>
  <c r="I2143" i="2"/>
  <c r="J2143" i="2" s="1"/>
  <c r="I2136" i="2"/>
  <c r="J2136" i="2" s="1"/>
  <c r="I2135" i="2"/>
  <c r="J2135" i="2" s="1"/>
  <c r="I2128" i="2"/>
  <c r="J2128" i="2" s="1"/>
  <c r="I2127" i="2"/>
  <c r="J2127" i="2" s="1"/>
  <c r="I2120" i="2"/>
  <c r="J2120" i="2" s="1"/>
  <c r="I2121" i="2"/>
  <c r="J2121" i="2" s="1"/>
  <c r="I2119" i="2"/>
  <c r="J2119" i="2" s="1"/>
  <c r="I2113" i="2"/>
  <c r="J2113" i="2" s="1"/>
  <c r="I2112" i="2"/>
  <c r="J2112" i="2" s="1"/>
  <c r="I2111" i="2"/>
  <c r="J2111" i="2" s="1"/>
  <c r="I2104" i="2"/>
  <c r="J2104" i="2" s="1"/>
  <c r="I2103" i="2"/>
  <c r="J2103" i="2" s="1"/>
  <c r="I2096" i="2"/>
  <c r="J2096" i="2" s="1"/>
  <c r="I2095" i="2"/>
  <c r="J2095" i="2" s="1"/>
  <c r="I2088" i="2"/>
  <c r="J2088" i="2" s="1"/>
  <c r="I2087" i="2"/>
  <c r="J2087" i="2" s="1"/>
  <c r="I2080" i="2"/>
  <c r="J2080" i="2" s="1"/>
  <c r="I2079" i="2"/>
  <c r="J2079" i="2" s="1"/>
  <c r="I2072" i="2"/>
  <c r="J2072" i="2" s="1"/>
  <c r="I2071" i="2"/>
  <c r="J2071" i="2" s="1"/>
  <c r="I2064" i="2"/>
  <c r="J2064" i="2" s="1"/>
  <c r="I2063" i="2"/>
  <c r="J2063" i="2" s="1"/>
  <c r="I2056" i="2"/>
  <c r="J2056" i="2" s="1"/>
  <c r="I2057" i="2"/>
  <c r="J2057" i="2" s="1"/>
  <c r="I2055" i="2"/>
  <c r="J2055" i="2" s="1"/>
  <c r="I2048" i="2"/>
  <c r="J2048" i="2" s="1"/>
  <c r="I2047" i="2"/>
  <c r="J2047" i="2" s="1"/>
  <c r="I2040" i="2"/>
  <c r="J2040" i="2" s="1"/>
  <c r="I2039" i="2"/>
  <c r="J2039" i="2" s="1"/>
  <c r="I2032" i="2"/>
  <c r="J2032" i="2" s="1"/>
  <c r="I2033" i="2"/>
  <c r="J2033" i="2" s="1"/>
  <c r="I2031" i="2"/>
  <c r="J2031" i="2" s="1"/>
  <c r="I2025" i="2"/>
  <c r="J2025" i="2" s="1"/>
  <c r="I2024" i="2"/>
  <c r="J2024" i="2" s="1"/>
  <c r="I2007" i="2"/>
  <c r="J2007" i="2" s="1"/>
  <c r="I2008" i="2"/>
  <c r="J2008" i="2" s="1"/>
  <c r="I2009" i="2"/>
  <c r="J2009" i="2" s="1"/>
  <c r="I2010" i="2"/>
  <c r="J2010" i="2" s="1"/>
  <c r="I2011" i="2"/>
  <c r="J2011" i="2" s="1"/>
  <c r="I2012" i="2"/>
  <c r="J2012" i="2" s="1"/>
  <c r="I2013" i="2"/>
  <c r="J2013" i="2" s="1"/>
  <c r="I2014" i="2"/>
  <c r="J2014" i="2" s="1"/>
  <c r="I2015" i="2"/>
  <c r="J2015" i="2" s="1"/>
  <c r="I2016" i="2"/>
  <c r="J2016" i="2" s="1"/>
  <c r="I2017" i="2"/>
  <c r="J2017" i="2" s="1"/>
  <c r="I2018" i="2"/>
  <c r="J2018" i="2" s="1"/>
  <c r="I2019" i="2"/>
  <c r="J2019" i="2" s="1"/>
  <c r="I2020" i="2"/>
  <c r="J2020" i="2" s="1"/>
  <c r="I2021" i="2"/>
  <c r="J2021" i="2" s="1"/>
  <c r="I2022" i="2"/>
  <c r="J2022" i="2" s="1"/>
  <c r="I2006" i="2"/>
  <c r="J2006" i="2" s="1"/>
  <c r="I1998" i="2"/>
  <c r="J1998" i="2" s="1"/>
  <c r="I1999" i="2"/>
  <c r="J1999" i="2" s="1"/>
  <c r="I1997" i="2"/>
  <c r="J1997" i="2" s="1"/>
  <c r="I1988" i="2"/>
  <c r="J1988" i="2" s="1"/>
  <c r="I1989" i="2"/>
  <c r="J1989" i="2" s="1"/>
  <c r="I1990" i="2"/>
  <c r="J1990" i="2" s="1"/>
  <c r="I1991" i="2"/>
  <c r="J1991" i="2" s="1"/>
  <c r="I1987" i="2"/>
  <c r="J1987" i="2" s="1"/>
  <c r="I1980" i="2"/>
  <c r="J1980" i="2" s="1"/>
  <c r="I1981" i="2"/>
  <c r="J1981" i="2" s="1"/>
  <c r="I1979" i="2"/>
  <c r="J1979" i="2" s="1"/>
  <c r="I1972" i="2"/>
  <c r="J1972" i="2" s="1"/>
  <c r="I1973" i="2"/>
  <c r="J1973" i="2" s="1"/>
  <c r="I1971" i="2"/>
  <c r="J1971" i="2" s="1"/>
  <c r="I1964" i="2"/>
  <c r="J1964" i="2" s="1"/>
  <c r="I1965" i="2"/>
  <c r="J1965" i="2" s="1"/>
  <c r="I1963" i="2"/>
  <c r="J1963" i="2" s="1"/>
  <c r="I1956" i="2"/>
  <c r="J1956" i="2" s="1"/>
  <c r="I1957" i="2"/>
  <c r="J1957" i="2" s="1"/>
  <c r="I1955" i="2"/>
  <c r="J1955" i="2" s="1"/>
  <c r="I1947" i="2"/>
  <c r="J1947" i="2" s="1"/>
  <c r="I1948" i="2"/>
  <c r="J1948" i="2" s="1"/>
  <c r="I1949" i="2"/>
  <c r="J1949" i="2" s="1"/>
  <c r="I1946" i="2"/>
  <c r="J1946" i="2" s="1"/>
  <c r="I1938" i="2"/>
  <c r="J1938" i="2" s="1"/>
  <c r="I1939" i="2"/>
  <c r="J1939" i="2" s="1"/>
  <c r="I1940" i="2"/>
  <c r="J1940" i="2" s="1"/>
  <c r="I1937" i="2"/>
  <c r="J1937" i="2" s="1"/>
  <c r="I1929" i="2"/>
  <c r="J1929" i="2" s="1"/>
  <c r="I1930" i="2"/>
  <c r="J1930" i="2" s="1"/>
  <c r="I1931" i="2"/>
  <c r="J1931" i="2" s="1"/>
  <c r="I1928" i="2"/>
  <c r="J1928" i="2" s="1"/>
  <c r="I1920" i="2"/>
  <c r="J1920" i="2" s="1"/>
  <c r="I1921" i="2"/>
  <c r="J1921" i="2" s="1"/>
  <c r="I1922" i="2"/>
  <c r="J1922" i="2" s="1"/>
  <c r="I1919" i="2"/>
  <c r="J1919" i="2" s="1"/>
  <c r="I1912" i="2"/>
  <c r="J1912" i="2" s="1"/>
  <c r="I1913" i="2"/>
  <c r="J1913" i="2" s="1"/>
  <c r="I1911" i="2"/>
  <c r="J1911" i="2" s="1"/>
  <c r="I1903" i="2"/>
  <c r="J1903" i="2" s="1"/>
  <c r="I1904" i="2"/>
  <c r="J1904" i="2" s="1"/>
  <c r="I1905" i="2"/>
  <c r="J1905" i="2" s="1"/>
  <c r="I1902" i="2"/>
  <c r="J1902" i="2" s="1"/>
  <c r="I1894" i="2"/>
  <c r="J1894" i="2" s="1"/>
  <c r="I1895" i="2"/>
  <c r="J1895" i="2" s="1"/>
  <c r="I1896" i="2"/>
  <c r="J1896" i="2" s="1"/>
  <c r="I1893" i="2"/>
  <c r="J1893" i="2" s="1"/>
  <c r="I1886" i="2"/>
  <c r="J1886" i="2" s="1"/>
  <c r="I1887" i="2"/>
  <c r="J1887" i="2" s="1"/>
  <c r="I1885" i="2"/>
  <c r="J1885" i="2" s="1"/>
  <c r="I1878" i="2"/>
  <c r="J1878" i="2" s="1"/>
  <c r="I1879" i="2"/>
  <c r="J1879" i="2" s="1"/>
  <c r="I1877" i="2"/>
  <c r="J1877" i="2" s="1"/>
  <c r="I1869" i="2"/>
  <c r="J1869" i="2" s="1"/>
  <c r="I1870" i="2"/>
  <c r="J1870" i="2" s="1"/>
  <c r="I1871" i="2"/>
  <c r="J1871" i="2" s="1"/>
  <c r="I1868" i="2"/>
  <c r="J1868" i="2" s="1"/>
  <c r="I1862" i="2"/>
  <c r="J1862" i="2" s="1"/>
  <c r="I1861" i="2"/>
  <c r="J1861" i="2" s="1"/>
  <c r="I1855" i="2"/>
  <c r="J1855" i="2" s="1"/>
  <c r="I1854" i="2"/>
  <c r="J1854" i="2" s="1"/>
  <c r="I1848" i="2"/>
  <c r="J1848" i="2" s="1"/>
  <c r="I1847" i="2"/>
  <c r="J1847" i="2" s="1"/>
  <c r="I1841" i="2"/>
  <c r="J1841" i="2" s="1"/>
  <c r="I1840" i="2"/>
  <c r="J1840" i="2" s="1"/>
  <c r="I1834" i="2"/>
  <c r="J1834" i="2" s="1"/>
  <c r="I1833" i="2"/>
  <c r="J1833" i="2" s="1"/>
  <c r="I1827" i="2"/>
  <c r="J1827" i="2" s="1"/>
  <c r="I1826" i="2"/>
  <c r="J1826" i="2" s="1"/>
  <c r="I1820" i="2"/>
  <c r="J1820" i="2" s="1"/>
  <c r="I1819" i="2"/>
  <c r="J1819" i="2" s="1"/>
  <c r="I1811" i="2"/>
  <c r="J1811" i="2" s="1"/>
  <c r="I1812" i="2"/>
  <c r="J1812" i="2" s="1"/>
  <c r="I1813" i="2"/>
  <c r="J1813" i="2" s="1"/>
  <c r="I1810" i="2"/>
  <c r="J1810" i="2" s="1"/>
  <c r="I1802" i="2"/>
  <c r="J1802" i="2" s="1"/>
  <c r="I1803" i="2"/>
  <c r="J1803" i="2" s="1"/>
  <c r="I1804" i="2"/>
  <c r="J1804" i="2" s="1"/>
  <c r="I1801" i="2"/>
  <c r="J1801" i="2" s="1"/>
  <c r="I1793" i="2"/>
  <c r="J1793" i="2" s="1"/>
  <c r="I1794" i="2"/>
  <c r="J1794" i="2" s="1"/>
  <c r="I1795" i="2"/>
  <c r="J1795" i="2" s="1"/>
  <c r="I1792" i="2"/>
  <c r="J1792" i="2" s="1"/>
  <c r="I1784" i="2"/>
  <c r="J1784" i="2" s="1"/>
  <c r="I1785" i="2"/>
  <c r="J1785" i="2" s="1"/>
  <c r="I1786" i="2"/>
  <c r="J1786" i="2" s="1"/>
  <c r="I1783" i="2"/>
  <c r="J1783" i="2" s="1"/>
  <c r="I1775" i="2"/>
  <c r="J1775" i="2" s="1"/>
  <c r="I1776" i="2"/>
  <c r="J1776" i="2" s="1"/>
  <c r="I1777" i="2"/>
  <c r="J1777" i="2" s="1"/>
  <c r="I1774" i="2"/>
  <c r="J1774" i="2" s="1"/>
  <c r="I1766" i="2"/>
  <c r="J1766" i="2" s="1"/>
  <c r="I1767" i="2"/>
  <c r="J1767" i="2" s="1"/>
  <c r="I1768" i="2"/>
  <c r="J1768" i="2" s="1"/>
  <c r="I1765" i="2"/>
  <c r="J1765" i="2" s="1"/>
  <c r="I1757" i="2"/>
  <c r="J1757" i="2" s="1"/>
  <c r="I1758" i="2"/>
  <c r="J1758" i="2" s="1"/>
  <c r="I1759" i="2"/>
  <c r="J1759" i="2" s="1"/>
  <c r="I1756" i="2"/>
  <c r="J1756" i="2" s="1"/>
  <c r="I1750" i="2"/>
  <c r="J1750" i="2" s="1"/>
  <c r="I1749" i="2"/>
  <c r="J1749" i="2" s="1"/>
  <c r="I1748" i="2"/>
  <c r="J1748" i="2" s="1"/>
  <c r="I1747" i="2"/>
  <c r="J1747" i="2" s="1"/>
  <c r="I1746" i="2"/>
  <c r="J1746" i="2" s="1"/>
  <c r="I1744" i="2"/>
  <c r="J1744" i="2" s="1"/>
  <c r="I1738" i="2"/>
  <c r="J1738" i="2" s="1"/>
  <c r="I1730" i="2"/>
  <c r="J1730" i="2" s="1"/>
  <c r="I1731" i="2"/>
  <c r="J1731" i="2" s="1"/>
  <c r="I1732" i="2"/>
  <c r="J1732" i="2" s="1"/>
  <c r="I1729" i="2"/>
  <c r="J1729" i="2" s="1"/>
  <c r="I1721" i="2"/>
  <c r="J1721" i="2" s="1"/>
  <c r="I1722" i="2"/>
  <c r="J1722" i="2" s="1"/>
  <c r="I1723" i="2"/>
  <c r="J1723" i="2" s="1"/>
  <c r="I1720" i="2"/>
  <c r="J1720" i="2" s="1"/>
  <c r="I1713" i="2"/>
  <c r="J1713" i="2" s="1"/>
  <c r="I1714" i="2"/>
  <c r="J1714" i="2" s="1"/>
  <c r="I1712" i="2"/>
  <c r="J1712" i="2" s="1"/>
  <c r="I1705" i="2"/>
  <c r="J1705" i="2" s="1"/>
  <c r="I1706" i="2"/>
  <c r="J1706" i="2" s="1"/>
  <c r="I1704" i="2"/>
  <c r="J1704" i="2" s="1"/>
  <c r="I1696" i="2"/>
  <c r="J1696" i="2" s="1"/>
  <c r="I1697" i="2"/>
  <c r="J1697" i="2" s="1"/>
  <c r="I1698" i="2"/>
  <c r="J1698" i="2" s="1"/>
  <c r="I1695" i="2"/>
  <c r="J1695" i="2" s="1"/>
  <c r="I1674" i="2"/>
  <c r="J1674" i="2" s="1"/>
  <c r="I1675" i="2"/>
  <c r="J1675" i="2" s="1"/>
  <c r="I1676" i="2"/>
  <c r="J1676" i="2" s="1"/>
  <c r="I1677" i="2"/>
  <c r="J1677" i="2" s="1"/>
  <c r="I1678" i="2"/>
  <c r="J1678" i="2" s="1"/>
  <c r="I1679" i="2"/>
  <c r="J1679" i="2" s="1"/>
  <c r="I1680" i="2"/>
  <c r="J1680" i="2" s="1"/>
  <c r="I1681" i="2"/>
  <c r="J1681" i="2" s="1"/>
  <c r="I1682" i="2"/>
  <c r="J1682" i="2" s="1"/>
  <c r="I1683" i="2"/>
  <c r="J1683" i="2" s="1"/>
  <c r="I1673" i="2"/>
  <c r="J1673" i="2" s="1"/>
  <c r="I1658" i="2"/>
  <c r="J1658" i="2" s="1"/>
  <c r="I1659" i="2"/>
  <c r="J1659" i="2" s="1"/>
  <c r="I1660" i="2"/>
  <c r="J1660" i="2" s="1"/>
  <c r="I1661" i="2"/>
  <c r="J1661" i="2" s="1"/>
  <c r="I1662" i="2"/>
  <c r="J1662" i="2" s="1"/>
  <c r="I1663" i="2"/>
  <c r="J1663" i="2" s="1"/>
  <c r="I1664" i="2"/>
  <c r="J1664" i="2" s="1"/>
  <c r="I1665" i="2"/>
  <c r="J1665" i="2" s="1"/>
  <c r="I1666" i="2"/>
  <c r="J1666" i="2" s="1"/>
  <c r="I1667" i="2"/>
  <c r="J1667" i="2" s="1"/>
  <c r="I1657" i="2"/>
  <c r="J1657" i="2" s="1"/>
  <c r="I1642" i="2"/>
  <c r="J1642" i="2" s="1"/>
  <c r="I1643" i="2"/>
  <c r="J1643" i="2" s="1"/>
  <c r="I1644" i="2"/>
  <c r="J1644" i="2" s="1"/>
  <c r="I1645" i="2"/>
  <c r="J1645" i="2" s="1"/>
  <c r="I1646" i="2"/>
  <c r="J1646" i="2" s="1"/>
  <c r="I1647" i="2"/>
  <c r="J1647" i="2" s="1"/>
  <c r="I1648" i="2"/>
  <c r="J1648" i="2" s="1"/>
  <c r="I1649" i="2"/>
  <c r="J1649" i="2" s="1"/>
  <c r="I1650" i="2"/>
  <c r="J1650" i="2" s="1"/>
  <c r="I1651" i="2"/>
  <c r="J1651" i="2" s="1"/>
  <c r="I1641" i="2"/>
  <c r="J1641" i="2" s="1"/>
  <c r="I1624" i="2"/>
  <c r="J1624" i="2" s="1"/>
  <c r="I1625" i="2"/>
  <c r="J1625" i="2" s="1"/>
  <c r="I1626" i="2"/>
  <c r="J1626" i="2" s="1"/>
  <c r="I1627" i="2"/>
  <c r="J1627" i="2" s="1"/>
  <c r="I1628" i="2"/>
  <c r="J1628" i="2" s="1"/>
  <c r="I1629" i="2"/>
  <c r="J1629" i="2" s="1"/>
  <c r="I1630" i="2"/>
  <c r="J1630" i="2" s="1"/>
  <c r="I1631" i="2"/>
  <c r="J1631" i="2" s="1"/>
  <c r="I1632" i="2"/>
  <c r="J1632" i="2" s="1"/>
  <c r="I1633" i="2"/>
  <c r="J1633" i="2" s="1"/>
  <c r="I1634" i="2"/>
  <c r="J1634" i="2" s="1"/>
  <c r="I1635" i="2"/>
  <c r="J1635" i="2" s="1"/>
  <c r="I1623" i="2"/>
  <c r="J1623" i="2" s="1"/>
  <c r="I1594" i="2"/>
  <c r="J1594" i="2" s="1"/>
  <c r="I1595" i="2"/>
  <c r="J1595" i="2" s="1"/>
  <c r="I1596" i="2"/>
  <c r="J1596" i="2" s="1"/>
  <c r="I1597" i="2"/>
  <c r="J1597" i="2" s="1"/>
  <c r="I1598" i="2"/>
  <c r="J1598" i="2" s="1"/>
  <c r="I1599" i="2"/>
  <c r="J1599" i="2" s="1"/>
  <c r="I1600" i="2"/>
  <c r="J1600" i="2" s="1"/>
  <c r="I1601" i="2"/>
  <c r="J1601" i="2" s="1"/>
  <c r="I1602" i="2"/>
  <c r="J1602" i="2" s="1"/>
  <c r="I1603" i="2"/>
  <c r="J1603" i="2" s="1"/>
  <c r="I1604" i="2"/>
  <c r="J1604" i="2" s="1"/>
  <c r="I1605" i="2"/>
  <c r="J1605" i="2" s="1"/>
  <c r="I1606" i="2"/>
  <c r="J1606" i="2" s="1"/>
  <c r="I1607" i="2"/>
  <c r="J1607" i="2" s="1"/>
  <c r="I1608" i="2"/>
  <c r="J1608" i="2" s="1"/>
  <c r="I1609" i="2"/>
  <c r="J1609" i="2" s="1"/>
  <c r="I1610" i="2"/>
  <c r="J1610" i="2" s="1"/>
  <c r="I1611" i="2"/>
  <c r="J1611" i="2" s="1"/>
  <c r="I1612" i="2"/>
  <c r="J1612" i="2" s="1"/>
  <c r="I1613" i="2"/>
  <c r="J1613" i="2" s="1"/>
  <c r="I1614" i="2"/>
  <c r="J1614" i="2" s="1"/>
  <c r="I1615" i="2"/>
  <c r="J1615" i="2" s="1"/>
  <c r="I1616" i="2"/>
  <c r="J1616" i="2" s="1"/>
  <c r="I1617" i="2"/>
  <c r="J1617" i="2" s="1"/>
  <c r="I1593" i="2"/>
  <c r="J1593" i="2" s="1"/>
  <c r="I1564" i="2"/>
  <c r="J1564" i="2" s="1"/>
  <c r="I1565" i="2"/>
  <c r="J1565" i="2" s="1"/>
  <c r="I1566" i="2"/>
  <c r="J1566" i="2" s="1"/>
  <c r="I1567" i="2"/>
  <c r="J1567" i="2" s="1"/>
  <c r="I1568" i="2"/>
  <c r="J1568" i="2" s="1"/>
  <c r="I1569" i="2"/>
  <c r="J1569" i="2" s="1"/>
  <c r="I1570" i="2"/>
  <c r="J1570" i="2" s="1"/>
  <c r="I1571" i="2"/>
  <c r="J1571" i="2" s="1"/>
  <c r="I1572" i="2"/>
  <c r="J1572" i="2" s="1"/>
  <c r="I1573" i="2"/>
  <c r="J1573" i="2" s="1"/>
  <c r="I1574" i="2"/>
  <c r="J1574" i="2" s="1"/>
  <c r="I1575" i="2"/>
  <c r="J1575" i="2" s="1"/>
  <c r="I1576" i="2"/>
  <c r="J1576" i="2" s="1"/>
  <c r="I1577" i="2"/>
  <c r="J1577" i="2" s="1"/>
  <c r="I1578" i="2"/>
  <c r="J1578" i="2" s="1"/>
  <c r="I1579" i="2"/>
  <c r="J1579" i="2" s="1"/>
  <c r="I1580" i="2"/>
  <c r="J1580" i="2" s="1"/>
  <c r="I1581" i="2"/>
  <c r="J1581" i="2" s="1"/>
  <c r="I1582" i="2"/>
  <c r="J1582" i="2" s="1"/>
  <c r="I1583" i="2"/>
  <c r="J1583" i="2" s="1"/>
  <c r="I1584" i="2"/>
  <c r="J1584" i="2" s="1"/>
  <c r="I1585" i="2"/>
  <c r="J1585" i="2" s="1"/>
  <c r="I1586" i="2"/>
  <c r="J1586" i="2" s="1"/>
  <c r="I1587" i="2"/>
  <c r="J1587" i="2" s="1"/>
  <c r="I1563" i="2"/>
  <c r="J1563" i="2" s="1"/>
  <c r="I1540" i="2"/>
  <c r="J1540" i="2" s="1"/>
  <c r="I1541" i="2"/>
  <c r="J1541" i="2" s="1"/>
  <c r="I1542" i="2"/>
  <c r="J1542" i="2" s="1"/>
  <c r="I1543" i="2"/>
  <c r="J1543" i="2" s="1"/>
  <c r="I1544" i="2"/>
  <c r="J1544" i="2" s="1"/>
  <c r="I1545" i="2"/>
  <c r="J1545" i="2" s="1"/>
  <c r="I1546" i="2"/>
  <c r="J1546" i="2" s="1"/>
  <c r="I1547" i="2"/>
  <c r="J1547" i="2" s="1"/>
  <c r="I1548" i="2"/>
  <c r="J1548" i="2" s="1"/>
  <c r="I1549" i="2"/>
  <c r="J1549" i="2" s="1"/>
  <c r="I1550" i="2"/>
  <c r="J1550" i="2" s="1"/>
  <c r="I1551" i="2"/>
  <c r="J1551" i="2" s="1"/>
  <c r="I1552" i="2"/>
  <c r="J1552" i="2" s="1"/>
  <c r="I1553" i="2"/>
  <c r="J1553" i="2" s="1"/>
  <c r="I1554" i="2"/>
  <c r="J1554" i="2" s="1"/>
  <c r="I1555" i="2"/>
  <c r="J1555" i="2" s="1"/>
  <c r="I1556" i="2"/>
  <c r="J1556" i="2" s="1"/>
  <c r="I1557" i="2"/>
  <c r="J1557" i="2" s="1"/>
  <c r="I1539" i="2"/>
  <c r="J1539" i="2" s="1"/>
  <c r="J1531" i="2"/>
  <c r="J1532" i="2"/>
  <c r="J1533" i="2"/>
  <c r="I1528" i="2"/>
  <c r="J1528" i="2" s="1"/>
  <c r="I1529" i="2"/>
  <c r="J1529" i="2" s="1"/>
  <c r="I1530" i="2"/>
  <c r="J1530" i="2" s="1"/>
  <c r="I1527" i="2"/>
  <c r="J1527" i="2" s="1"/>
  <c r="I1510" i="2"/>
  <c r="J1510" i="2" s="1"/>
  <c r="I1511" i="2"/>
  <c r="J1511" i="2" s="1"/>
  <c r="I1512" i="2"/>
  <c r="J1512" i="2" s="1"/>
  <c r="I1513" i="2"/>
  <c r="J1513" i="2" s="1"/>
  <c r="I1514" i="2"/>
  <c r="J1514" i="2" s="1"/>
  <c r="I1515" i="2"/>
  <c r="J1515" i="2" s="1"/>
  <c r="I1516" i="2"/>
  <c r="J1516" i="2" s="1"/>
  <c r="I1517" i="2"/>
  <c r="I1518" i="2"/>
  <c r="J1518" i="2" s="1"/>
  <c r="I1519" i="2"/>
  <c r="J1519" i="2" s="1"/>
  <c r="I1520" i="2"/>
  <c r="J1520" i="2" s="1"/>
  <c r="I1521" i="2"/>
  <c r="J1521" i="2" s="1"/>
  <c r="I1509" i="2"/>
  <c r="J1509" i="2" s="1"/>
  <c r="J1517" i="2"/>
  <c r="I1503" i="2"/>
  <c r="J1503" i="2" s="1"/>
  <c r="I1502" i="2"/>
  <c r="J1502" i="2" s="1"/>
  <c r="I1501" i="2"/>
  <c r="J1501" i="2" s="1"/>
  <c r="I1493" i="2"/>
  <c r="J1493" i="2" s="1"/>
  <c r="I1494" i="2"/>
  <c r="J1494" i="2" s="1"/>
  <c r="I1495" i="2"/>
  <c r="J1495" i="2" s="1"/>
  <c r="I1492" i="2"/>
  <c r="J1492" i="2" s="1"/>
  <c r="I1483" i="2"/>
  <c r="J1483" i="2" s="1"/>
  <c r="I1484" i="2"/>
  <c r="J1484" i="2" s="1"/>
  <c r="I1485" i="2"/>
  <c r="J1485" i="2" s="1"/>
  <c r="I1486" i="2"/>
  <c r="J1486" i="2" s="1"/>
  <c r="I1482" i="2"/>
  <c r="J1482" i="2" s="1"/>
  <c r="I1473" i="2"/>
  <c r="J1473" i="2" s="1"/>
  <c r="I1474" i="2"/>
  <c r="J1474" i="2" s="1"/>
  <c r="I1475" i="2"/>
  <c r="J1475" i="2" s="1"/>
  <c r="I1476" i="2"/>
  <c r="J1476" i="2" s="1"/>
  <c r="I1472" i="2"/>
  <c r="J1472" i="2" s="1"/>
  <c r="I1464" i="2"/>
  <c r="J1464" i="2" s="1"/>
  <c r="I1465" i="2"/>
  <c r="J1465" i="2" s="1"/>
  <c r="I1466" i="2"/>
  <c r="J1466" i="2" s="1"/>
  <c r="I1463" i="2"/>
  <c r="J1463" i="2" s="1"/>
  <c r="I1453" i="2"/>
  <c r="J1453" i="2" s="1"/>
  <c r="I1454" i="2"/>
  <c r="J1454" i="2" s="1"/>
  <c r="I1455" i="2"/>
  <c r="J1455" i="2" s="1"/>
  <c r="I1456" i="2"/>
  <c r="J1456" i="2" s="1"/>
  <c r="I1457" i="2"/>
  <c r="J1457" i="2" s="1"/>
  <c r="I1452" i="2"/>
  <c r="J1452" i="2" s="1"/>
  <c r="I1440" i="2"/>
  <c r="J1440" i="2" s="1"/>
  <c r="I1441" i="2"/>
  <c r="J1441" i="2" s="1"/>
  <c r="I1442" i="2"/>
  <c r="J1442" i="2" s="1"/>
  <c r="I1443" i="2"/>
  <c r="J1443" i="2" s="1"/>
  <c r="I1444" i="2"/>
  <c r="J1444" i="2" s="1"/>
  <c r="I1445" i="2"/>
  <c r="J1445" i="2" s="1"/>
  <c r="I1439" i="2"/>
  <c r="J1439" i="2" s="1"/>
  <c r="I1433" i="2"/>
  <c r="J1433" i="2" s="1"/>
  <c r="I1424" i="2"/>
  <c r="J1424" i="2" s="1"/>
  <c r="I1425" i="2"/>
  <c r="J1425" i="2" s="1"/>
  <c r="I1426" i="2"/>
  <c r="J1426" i="2" s="1"/>
  <c r="I1427" i="2"/>
  <c r="J1427" i="2" s="1"/>
  <c r="I1423" i="2"/>
  <c r="J1423" i="2" s="1"/>
  <c r="I1415" i="2"/>
  <c r="J1415" i="2" s="1"/>
  <c r="I1414" i="2"/>
  <c r="J1414" i="2" s="1"/>
  <c r="I1413" i="2"/>
  <c r="J1413" i="2" s="1"/>
  <c r="J1417" i="2"/>
  <c r="I1398" i="2"/>
  <c r="J1398" i="2" s="1"/>
  <c r="I1399" i="2"/>
  <c r="J1399" i="2" s="1"/>
  <c r="I1400" i="2"/>
  <c r="J1400" i="2" s="1"/>
  <c r="I1401" i="2"/>
  <c r="J1401" i="2" s="1"/>
  <c r="I1402" i="2"/>
  <c r="J1402" i="2" s="1"/>
  <c r="I1403" i="2"/>
  <c r="J1403" i="2" s="1"/>
  <c r="I1404" i="2"/>
  <c r="J1404" i="2" s="1"/>
  <c r="I1405" i="2"/>
  <c r="J1405" i="2" s="1"/>
  <c r="I1406" i="2"/>
  <c r="J1406" i="2" s="1"/>
  <c r="I1407" i="2"/>
  <c r="J1407" i="2" s="1"/>
  <c r="I1397" i="2"/>
  <c r="J1397" i="2" s="1"/>
  <c r="I1381" i="2"/>
  <c r="J1381" i="2" s="1"/>
  <c r="I1382" i="2"/>
  <c r="J1382" i="2" s="1"/>
  <c r="I1383" i="2"/>
  <c r="J1383" i="2" s="1"/>
  <c r="I1384" i="2"/>
  <c r="J1384" i="2" s="1"/>
  <c r="I1385" i="2"/>
  <c r="J1385" i="2" s="1"/>
  <c r="I1386" i="2"/>
  <c r="J1386" i="2" s="1"/>
  <c r="I1387" i="2"/>
  <c r="J1387" i="2" s="1"/>
  <c r="I1388" i="2"/>
  <c r="J1388" i="2" s="1"/>
  <c r="I1389" i="2"/>
  <c r="J1389" i="2" s="1"/>
  <c r="I1390" i="2"/>
  <c r="J1390" i="2" s="1"/>
  <c r="I1391" i="2"/>
  <c r="J1391" i="2" s="1"/>
  <c r="I1380" i="2"/>
  <c r="J1380" i="2" s="1"/>
  <c r="I1357" i="2"/>
  <c r="J1357" i="2" s="1"/>
  <c r="I1358" i="2"/>
  <c r="J1358" i="2" s="1"/>
  <c r="I1359" i="2"/>
  <c r="J1359" i="2" s="1"/>
  <c r="I1360" i="2"/>
  <c r="J1360" i="2" s="1"/>
  <c r="I1361" i="2"/>
  <c r="J1361" i="2" s="1"/>
  <c r="I1362" i="2"/>
  <c r="J1362" i="2" s="1"/>
  <c r="I1363" i="2"/>
  <c r="J1363" i="2" s="1"/>
  <c r="I1364" i="2"/>
  <c r="J1364" i="2" s="1"/>
  <c r="I1365" i="2"/>
  <c r="J1365" i="2" s="1"/>
  <c r="I1366" i="2"/>
  <c r="J1366" i="2" s="1"/>
  <c r="I1367" i="2"/>
  <c r="J1367" i="2" s="1"/>
  <c r="I1368" i="2"/>
  <c r="J1368" i="2" s="1"/>
  <c r="I1369" i="2"/>
  <c r="J1369" i="2" s="1"/>
  <c r="I1370" i="2"/>
  <c r="J1370" i="2" s="1"/>
  <c r="I1371" i="2"/>
  <c r="J1371" i="2" s="1"/>
  <c r="I1372" i="2"/>
  <c r="J1372" i="2" s="1"/>
  <c r="I1373" i="2"/>
  <c r="J1373" i="2" s="1"/>
  <c r="I1374" i="2"/>
  <c r="J1374" i="2" s="1"/>
  <c r="I1356" i="2"/>
  <c r="J1356" i="2" s="1"/>
  <c r="I1350" i="2"/>
  <c r="J1350" i="2" s="1"/>
  <c r="I1347" i="2"/>
  <c r="J1347" i="2" s="1"/>
  <c r="I1348" i="2"/>
  <c r="J1348" i="2" s="1"/>
  <c r="I1349" i="2"/>
  <c r="J1349" i="2" s="1"/>
  <c r="I1346" i="2"/>
  <c r="J1346" i="2" s="1"/>
  <c r="I1340" i="2"/>
  <c r="J1340" i="2" s="1"/>
  <c r="I1339" i="2"/>
  <c r="J1339" i="2" s="1"/>
  <c r="I1325" i="2"/>
  <c r="J1325" i="2" s="1"/>
  <c r="I1326" i="2"/>
  <c r="J1326" i="2" s="1"/>
  <c r="I1327" i="2"/>
  <c r="J1327" i="2" s="1"/>
  <c r="I1328" i="2"/>
  <c r="J1328" i="2" s="1"/>
  <c r="I1329" i="2"/>
  <c r="J1329" i="2" s="1"/>
  <c r="I1330" i="2"/>
  <c r="J1330" i="2" s="1"/>
  <c r="I1331" i="2"/>
  <c r="J1331" i="2" s="1"/>
  <c r="I1332" i="2"/>
  <c r="J1332" i="2" s="1"/>
  <c r="I1333" i="2"/>
  <c r="J1333" i="2" s="1"/>
  <c r="I1324" i="2"/>
  <c r="J1324" i="2" s="1"/>
  <c r="I1318" i="2"/>
  <c r="J1318" i="2" s="1"/>
  <c r="I1317" i="2"/>
  <c r="J1317" i="2" s="1"/>
  <c r="I1316" i="2"/>
  <c r="J1316" i="2" s="1"/>
  <c r="I1314" i="2"/>
  <c r="J1314" i="2" s="1"/>
  <c r="I1313" i="2"/>
  <c r="J1313" i="2" s="1"/>
  <c r="J1315" i="2"/>
  <c r="I1303" i="2"/>
  <c r="J1303" i="2" s="1"/>
  <c r="I1300" i="2"/>
  <c r="J1300" i="2" s="1"/>
  <c r="I1301" i="2"/>
  <c r="J1301" i="2" s="1"/>
  <c r="I1302" i="2"/>
  <c r="J1302" i="2" s="1"/>
  <c r="I1304" i="2"/>
  <c r="J1304" i="2" s="1"/>
  <c r="I1305" i="2"/>
  <c r="J1305" i="2" s="1"/>
  <c r="I1306" i="2"/>
  <c r="J1306" i="2" s="1"/>
  <c r="I1307" i="2"/>
  <c r="J1307" i="2" s="1"/>
  <c r="I1299" i="2"/>
  <c r="J1299" i="2" s="1"/>
  <c r="I1286" i="2"/>
  <c r="J1286" i="2" s="1"/>
  <c r="I1287" i="2"/>
  <c r="J1287" i="2" s="1"/>
  <c r="I1288" i="2"/>
  <c r="J1288" i="2" s="1"/>
  <c r="I1289" i="2"/>
  <c r="J1289" i="2" s="1"/>
  <c r="I1290" i="2"/>
  <c r="J1290" i="2" s="1"/>
  <c r="I1291" i="2"/>
  <c r="J1291" i="2" s="1"/>
  <c r="I1292" i="2"/>
  <c r="J1292" i="2" s="1"/>
  <c r="I1293" i="2"/>
  <c r="J1293" i="2" s="1"/>
  <c r="I1285" i="2"/>
  <c r="J1285" i="2" s="1"/>
  <c r="I1272" i="2"/>
  <c r="J1272" i="2" s="1"/>
  <c r="I1273" i="2"/>
  <c r="J1273" i="2" s="1"/>
  <c r="I1274" i="2"/>
  <c r="J1274" i="2" s="1"/>
  <c r="I1275" i="2"/>
  <c r="J1275" i="2" s="1"/>
  <c r="I1276" i="2"/>
  <c r="J1276" i="2" s="1"/>
  <c r="I1277" i="2"/>
  <c r="J1277" i="2" s="1"/>
  <c r="I1278" i="2"/>
  <c r="J1278" i="2" s="1"/>
  <c r="I1279" i="2"/>
  <c r="J1279" i="2" s="1"/>
  <c r="I1271" i="2"/>
  <c r="J1271" i="2" s="1"/>
  <c r="I1264" i="2"/>
  <c r="J1264" i="2" s="1"/>
  <c r="I1263" i="2"/>
  <c r="J1263" i="2" s="1"/>
  <c r="I1255" i="2"/>
  <c r="J1255" i="2" s="1"/>
  <c r="I1256" i="2"/>
  <c r="J1256" i="2" s="1"/>
  <c r="I1257" i="2"/>
  <c r="J1257" i="2" s="1"/>
  <c r="I1254" i="2"/>
  <c r="J1254" i="2" s="1"/>
  <c r="I1246" i="2"/>
  <c r="J1246" i="2" s="1"/>
  <c r="I1247" i="2"/>
  <c r="J1247" i="2" s="1"/>
  <c r="I1248" i="2"/>
  <c r="J1248" i="2" s="1"/>
  <c r="I1245" i="2"/>
  <c r="J1245" i="2" s="1"/>
  <c r="I1237" i="2"/>
  <c r="J1237" i="2" s="1"/>
  <c r="I1238" i="2"/>
  <c r="J1238" i="2" s="1"/>
  <c r="I1239" i="2"/>
  <c r="J1239" i="2" s="1"/>
  <c r="I1236" i="2"/>
  <c r="J1236" i="2" s="1"/>
  <c r="I1228" i="2"/>
  <c r="J1228" i="2" s="1"/>
  <c r="I1229" i="2"/>
  <c r="J1229" i="2" s="1"/>
  <c r="I1230" i="2"/>
  <c r="J1230" i="2" s="1"/>
  <c r="I1227" i="2"/>
  <c r="J1227" i="2" s="1"/>
  <c r="I1219" i="2"/>
  <c r="J1219" i="2" s="1"/>
  <c r="I1220" i="2"/>
  <c r="J1220" i="2" s="1"/>
  <c r="I1221" i="2"/>
  <c r="J1221" i="2" s="1"/>
  <c r="I1218" i="2"/>
  <c r="J1218" i="2" s="1"/>
  <c r="I1210" i="2"/>
  <c r="J1210" i="2" s="1"/>
  <c r="I1211" i="2"/>
  <c r="J1211" i="2" s="1"/>
  <c r="I1212" i="2"/>
  <c r="J1212" i="2" s="1"/>
  <c r="I1209" i="2"/>
  <c r="J1209" i="2" s="1"/>
  <c r="I1201" i="2"/>
  <c r="J1201" i="2" s="1"/>
  <c r="I1202" i="2"/>
  <c r="J1202" i="2" s="1"/>
  <c r="I1203" i="2"/>
  <c r="J1203" i="2" s="1"/>
  <c r="I1200" i="2"/>
  <c r="J1200" i="2" s="1"/>
  <c r="I1190" i="2"/>
  <c r="J1190" i="2" s="1"/>
  <c r="I1191" i="2"/>
  <c r="J1191" i="2" s="1"/>
  <c r="I1192" i="2"/>
  <c r="J1192" i="2" s="1"/>
  <c r="I1193" i="2"/>
  <c r="J1193" i="2" s="1"/>
  <c r="I1194" i="2"/>
  <c r="J1194" i="2" s="1"/>
  <c r="I1189" i="2"/>
  <c r="J1189" i="2" s="1"/>
  <c r="I1181" i="2"/>
  <c r="J1181" i="2" s="1"/>
  <c r="I1182" i="2"/>
  <c r="J1182" i="2" s="1"/>
  <c r="I1183" i="2"/>
  <c r="J1183" i="2" s="1"/>
  <c r="I1180" i="2"/>
  <c r="J1180" i="2" s="1"/>
  <c r="I1172" i="2"/>
  <c r="J1172" i="2" s="1"/>
  <c r="I1173" i="2"/>
  <c r="J1173" i="2" s="1"/>
  <c r="I1174" i="2"/>
  <c r="J1174" i="2" s="1"/>
  <c r="I1171" i="2"/>
  <c r="J1171" i="2" s="1"/>
  <c r="I1163" i="2"/>
  <c r="J1163" i="2" s="1"/>
  <c r="I1162" i="2"/>
  <c r="J1162" i="2" s="1"/>
  <c r="J1164" i="2"/>
  <c r="I1155" i="2"/>
  <c r="J1155" i="2" s="1"/>
  <c r="I1154" i="2"/>
  <c r="J1154" i="2" s="1"/>
  <c r="I1146" i="2"/>
  <c r="J1146" i="2" s="1"/>
  <c r="I1147" i="2"/>
  <c r="J1147" i="2" s="1"/>
  <c r="I1148" i="2"/>
  <c r="J1148" i="2" s="1"/>
  <c r="I1145" i="2"/>
  <c r="J1145" i="2" s="1"/>
  <c r="I1137" i="2"/>
  <c r="J1137" i="2" s="1"/>
  <c r="I1138" i="2"/>
  <c r="J1138" i="2" s="1"/>
  <c r="I1139" i="2"/>
  <c r="J1139" i="2" s="1"/>
  <c r="I1136" i="2"/>
  <c r="J1136" i="2" s="1"/>
  <c r="I1128" i="2"/>
  <c r="J1128" i="2" s="1"/>
  <c r="I1129" i="2"/>
  <c r="J1129" i="2" s="1"/>
  <c r="I1130" i="2"/>
  <c r="J1130" i="2" s="1"/>
  <c r="I1127" i="2"/>
  <c r="J1127" i="2" s="1"/>
  <c r="I1118" i="2"/>
  <c r="J1118" i="2" s="1"/>
  <c r="I1119" i="2"/>
  <c r="J1119" i="2" s="1"/>
  <c r="I1120" i="2"/>
  <c r="J1120" i="2" s="1"/>
  <c r="I1121" i="2"/>
  <c r="J1121" i="2" s="1"/>
  <c r="I1117" i="2"/>
  <c r="J1117" i="2" s="1"/>
  <c r="I1110" i="2"/>
  <c r="J1110" i="2" s="1"/>
  <c r="I1111" i="2"/>
  <c r="J1111" i="2" s="1"/>
  <c r="I1109" i="2"/>
  <c r="J1109" i="2" s="1"/>
  <c r="I1102" i="2"/>
  <c r="J1102" i="2" s="1"/>
  <c r="I1103" i="2"/>
  <c r="J1103" i="2" s="1"/>
  <c r="I1101" i="2"/>
  <c r="J1101" i="2" s="1"/>
  <c r="I1093" i="2"/>
  <c r="J1093" i="2" s="1"/>
  <c r="I1094" i="2"/>
  <c r="J1094" i="2" s="1"/>
  <c r="I1095" i="2"/>
  <c r="J1095" i="2" s="1"/>
  <c r="I1092" i="2"/>
  <c r="J1092" i="2" s="1"/>
  <c r="I1084" i="2"/>
  <c r="J1084" i="2" s="1"/>
  <c r="I1085" i="2"/>
  <c r="J1085" i="2" s="1"/>
  <c r="I1083" i="2"/>
  <c r="J1083" i="2" s="1"/>
  <c r="I1076" i="2"/>
  <c r="J1076" i="2" s="1"/>
  <c r="I1074" i="2"/>
  <c r="J1074" i="2" s="1"/>
  <c r="I1075" i="2"/>
  <c r="J1075" i="2" s="1"/>
  <c r="I1077" i="2"/>
  <c r="J1077" i="2" s="1"/>
  <c r="I1073" i="2"/>
  <c r="J1073" i="2" s="1"/>
  <c r="I1065" i="2"/>
  <c r="J1065" i="2" s="1"/>
  <c r="I1064" i="2"/>
  <c r="J1064" i="2" s="1"/>
  <c r="J1066" i="2"/>
  <c r="I1057" i="2"/>
  <c r="J1057" i="2" s="1"/>
  <c r="I1058" i="2"/>
  <c r="J1058" i="2" s="1"/>
  <c r="I1056" i="2"/>
  <c r="J1056" i="2" s="1"/>
  <c r="I1050" i="2"/>
  <c r="J1050" i="2" s="1"/>
  <c r="I1049" i="2"/>
  <c r="J1049" i="2" s="1"/>
  <c r="I1048" i="2"/>
  <c r="J1048" i="2" s="1"/>
  <c r="I1047" i="2"/>
  <c r="J1047" i="2" s="1"/>
  <c r="I1041" i="2"/>
  <c r="J1041" i="2" s="1"/>
  <c r="I1034" i="2"/>
  <c r="J1034" i="2" s="1"/>
  <c r="I1028" i="2"/>
  <c r="J1028" i="2" s="1"/>
  <c r="I1027" i="2"/>
  <c r="J1027" i="2" s="1"/>
  <c r="I1026" i="2"/>
  <c r="J1026" i="2" s="1"/>
  <c r="I1019" i="2"/>
  <c r="J1019" i="2" s="1"/>
  <c r="I1018" i="2"/>
  <c r="J1018" i="2" s="1"/>
  <c r="I1011" i="2"/>
  <c r="J1011" i="2" s="1"/>
  <c r="J1020" i="2"/>
  <c r="I1208" i="2" l="1"/>
  <c r="I995" i="2"/>
  <c r="J995" i="2" s="1"/>
  <c r="I986" i="2"/>
  <c r="J986" i="2" s="1"/>
  <c r="I987" i="2"/>
  <c r="J987" i="2" s="1"/>
  <c r="I988" i="2"/>
  <c r="J988" i="2" s="1"/>
  <c r="I989" i="2"/>
  <c r="J989" i="2" s="1"/>
  <c r="I985" i="2"/>
  <c r="J985" i="2" s="1"/>
  <c r="I976" i="2"/>
  <c r="J976" i="2" s="1"/>
  <c r="I977" i="2"/>
  <c r="J977" i="2" s="1"/>
  <c r="I978" i="2"/>
  <c r="J978" i="2" s="1"/>
  <c r="I975" i="2"/>
  <c r="J975" i="2" s="1"/>
  <c r="I965" i="2"/>
  <c r="J965" i="2" s="1"/>
  <c r="I966" i="2"/>
  <c r="J966" i="2" s="1"/>
  <c r="I967" i="2"/>
  <c r="J967" i="2" s="1"/>
  <c r="I968" i="2"/>
  <c r="J968" i="2" s="1"/>
  <c r="I969" i="2"/>
  <c r="J969" i="2" s="1"/>
  <c r="I964" i="2"/>
  <c r="J964" i="2" s="1"/>
  <c r="I946" i="2"/>
  <c r="J946" i="2" s="1"/>
  <c r="I947" i="2"/>
  <c r="J947" i="2" s="1"/>
  <c r="I948" i="2"/>
  <c r="J948" i="2" s="1"/>
  <c r="I949" i="2"/>
  <c r="J949" i="2" s="1"/>
  <c r="I950" i="2"/>
  <c r="J950" i="2" s="1"/>
  <c r="I951" i="2"/>
  <c r="J951" i="2" s="1"/>
  <c r="I952" i="2"/>
  <c r="J952" i="2" s="1"/>
  <c r="I953" i="2"/>
  <c r="J953" i="2" s="1"/>
  <c r="I954" i="2"/>
  <c r="J954" i="2" s="1"/>
  <c r="I955" i="2"/>
  <c r="J955" i="2" s="1"/>
  <c r="I956" i="2"/>
  <c r="J956" i="2" s="1"/>
  <c r="I957" i="2"/>
  <c r="J957" i="2" s="1"/>
  <c r="I958" i="2"/>
  <c r="J958" i="2" s="1"/>
  <c r="I945" i="2"/>
  <c r="J945" i="2" s="1"/>
  <c r="I937" i="2"/>
  <c r="J937" i="2" s="1"/>
  <c r="I938" i="2"/>
  <c r="J938" i="2" s="1"/>
  <c r="I939" i="2"/>
  <c r="J939" i="2" s="1"/>
  <c r="I936" i="2"/>
  <c r="J936" i="2" s="1"/>
  <c r="I930" i="2"/>
  <c r="J930" i="2" s="1"/>
  <c r="I929" i="2"/>
  <c r="J929" i="2" s="1"/>
  <c r="I928" i="2"/>
  <c r="J928" i="2" s="1"/>
  <c r="I927" i="2"/>
  <c r="J927" i="2" s="1"/>
  <c r="I919" i="2"/>
  <c r="J919" i="2" s="1"/>
  <c r="I918" i="2"/>
  <c r="J918" i="2" s="1"/>
  <c r="I902" i="2"/>
  <c r="J902" i="2" s="1"/>
  <c r="I903" i="2"/>
  <c r="J903" i="2" s="1"/>
  <c r="I901" i="2"/>
  <c r="J901" i="2" s="1"/>
  <c r="J895" i="2"/>
  <c r="J893" i="2"/>
  <c r="I892" i="2"/>
  <c r="J892" i="2" s="1"/>
  <c r="J894" i="2"/>
  <c r="I884" i="2"/>
  <c r="J884" i="2" s="1"/>
  <c r="J859" i="2"/>
  <c r="J860" i="2"/>
  <c r="I877" i="2"/>
  <c r="J877" i="2" s="1"/>
  <c r="I878" i="2"/>
  <c r="J878" i="2" s="1"/>
  <c r="I876" i="2"/>
  <c r="J876" i="2" s="1"/>
  <c r="I869" i="2"/>
  <c r="J869" i="2" s="1"/>
  <c r="I870" i="2"/>
  <c r="J870" i="2" s="1"/>
  <c r="I868" i="2"/>
  <c r="J868" i="2" s="1"/>
  <c r="I861" i="2"/>
  <c r="J861" i="2" s="1"/>
  <c r="I862" i="2"/>
  <c r="J862" i="2" s="1"/>
  <c r="I856" i="2"/>
  <c r="I857" i="2"/>
  <c r="I858" i="2"/>
  <c r="J858" i="2" s="1"/>
  <c r="I855" i="2"/>
  <c r="I847" i="2"/>
  <c r="I848" i="2"/>
  <c r="I849" i="2"/>
  <c r="I846" i="2"/>
  <c r="I836" i="2"/>
  <c r="I837" i="2"/>
  <c r="I838" i="2"/>
  <c r="I839" i="2"/>
  <c r="I840" i="2"/>
  <c r="I835" i="2"/>
  <c r="I827" i="2"/>
  <c r="I828" i="2"/>
  <c r="I829" i="2"/>
  <c r="I826" i="2"/>
  <c r="I817" i="2"/>
  <c r="I818" i="2"/>
  <c r="I819" i="2"/>
  <c r="I820" i="2"/>
  <c r="I816" i="2"/>
  <c r="I807" i="2"/>
  <c r="I808" i="2"/>
  <c r="I809" i="2"/>
  <c r="I810" i="2"/>
  <c r="I806" i="2"/>
  <c r="I798" i="2"/>
  <c r="I799" i="2"/>
  <c r="I800" i="2"/>
  <c r="I797" i="2"/>
  <c r="I790" i="2"/>
  <c r="I791" i="2"/>
  <c r="I789" i="2"/>
  <c r="I782" i="2"/>
  <c r="I783" i="2"/>
  <c r="I781" i="2"/>
  <c r="I769" i="2"/>
  <c r="I770" i="2"/>
  <c r="I771" i="2"/>
  <c r="I772" i="2"/>
  <c r="I773" i="2"/>
  <c r="I774" i="2"/>
  <c r="I775" i="2"/>
  <c r="I768" i="2"/>
  <c r="I756" i="2"/>
  <c r="I757" i="2"/>
  <c r="I758" i="2"/>
  <c r="I759" i="2"/>
  <c r="I760" i="2"/>
  <c r="I761" i="2"/>
  <c r="I762" i="2"/>
  <c r="I755" i="2"/>
  <c r="I743" i="2"/>
  <c r="I744" i="2"/>
  <c r="I745" i="2"/>
  <c r="I746" i="2"/>
  <c r="I747" i="2"/>
  <c r="I748" i="2"/>
  <c r="I749" i="2"/>
  <c r="I742" i="2"/>
  <c r="I730" i="2"/>
  <c r="I731" i="2"/>
  <c r="I732" i="2"/>
  <c r="I733" i="2"/>
  <c r="I734" i="2"/>
  <c r="I735" i="2"/>
  <c r="I736" i="2"/>
  <c r="I729" i="2"/>
  <c r="I717" i="2"/>
  <c r="I718" i="2"/>
  <c r="I719" i="2"/>
  <c r="I720" i="2"/>
  <c r="I721" i="2"/>
  <c r="I722" i="2"/>
  <c r="I723" i="2"/>
  <c r="I716" i="2"/>
  <c r="I704" i="2"/>
  <c r="I705" i="2"/>
  <c r="I706" i="2"/>
  <c r="I707" i="2"/>
  <c r="I708" i="2"/>
  <c r="I709" i="2"/>
  <c r="I710" i="2"/>
  <c r="I703" i="2"/>
  <c r="I695" i="2"/>
  <c r="I696" i="2"/>
  <c r="I697" i="2"/>
  <c r="I694" i="2"/>
  <c r="I679" i="2"/>
  <c r="I680" i="2"/>
  <c r="I681" i="2"/>
  <c r="I682" i="2"/>
  <c r="I683" i="2"/>
  <c r="I684" i="2"/>
  <c r="I685" i="2"/>
  <c r="I686" i="2"/>
  <c r="I687" i="2"/>
  <c r="I688" i="2"/>
  <c r="I678" i="2"/>
  <c r="I670" i="2"/>
  <c r="I671" i="2"/>
  <c r="I672" i="2"/>
  <c r="I669" i="2"/>
  <c r="I662" i="2"/>
  <c r="I663" i="2"/>
  <c r="I661" i="2"/>
  <c r="I654" i="2"/>
  <c r="I655" i="2"/>
  <c r="I653" i="2"/>
  <c r="I646" i="2"/>
  <c r="I647" i="2"/>
  <c r="I645" i="2"/>
  <c r="I634" i="2"/>
  <c r="I635" i="2"/>
  <c r="I636" i="2"/>
  <c r="I637" i="2"/>
  <c r="I633" i="2"/>
  <c r="I620" i="2"/>
  <c r="I621" i="2"/>
  <c r="I622" i="2"/>
  <c r="I623" i="2"/>
  <c r="I624" i="2"/>
  <c r="I625" i="2"/>
  <c r="I626" i="2"/>
  <c r="I627" i="2"/>
  <c r="I619" i="2"/>
  <c r="I606" i="2"/>
  <c r="I607" i="2"/>
  <c r="I608" i="2"/>
  <c r="I609" i="2"/>
  <c r="I610" i="2"/>
  <c r="I611" i="2"/>
  <c r="I612" i="2"/>
  <c r="I613" i="2"/>
  <c r="I605" i="2"/>
  <c r="I591" i="2"/>
  <c r="I580" i="2"/>
  <c r="I581" i="2"/>
  <c r="I582" i="2"/>
  <c r="I583" i="2"/>
  <c r="I584" i="2"/>
  <c r="I585" i="2"/>
  <c r="I579" i="2"/>
  <c r="I567" i="2"/>
  <c r="I568" i="2"/>
  <c r="I569" i="2"/>
  <c r="I570" i="2"/>
  <c r="I571" i="2"/>
  <c r="I572" i="2"/>
  <c r="I573" i="2"/>
  <c r="I566" i="2"/>
  <c r="I554" i="2"/>
  <c r="I555" i="2"/>
  <c r="I556" i="2"/>
  <c r="I557" i="2"/>
  <c r="I558" i="2"/>
  <c r="I559" i="2"/>
  <c r="I560" i="2"/>
  <c r="I553" i="2"/>
  <c r="I545" i="2"/>
  <c r="I546" i="2"/>
  <c r="I547" i="2"/>
  <c r="I544" i="2"/>
  <c r="I535" i="2"/>
  <c r="I536" i="2"/>
  <c r="I537" i="2"/>
  <c r="I538" i="2"/>
  <c r="I534" i="2"/>
  <c r="I525" i="2"/>
  <c r="I526" i="2"/>
  <c r="I527" i="2"/>
  <c r="I528" i="2"/>
  <c r="I524" i="2"/>
  <c r="I504" i="2"/>
  <c r="I498" i="2"/>
  <c r="I493" i="2"/>
  <c r="I494" i="2"/>
  <c r="I495" i="2"/>
  <c r="I496" i="2"/>
  <c r="I492" i="2"/>
  <c r="I472" i="2"/>
  <c r="I485" i="2"/>
  <c r="I480" i="2"/>
  <c r="I481" i="2"/>
  <c r="I482" i="2"/>
  <c r="I483" i="2"/>
  <c r="I479" i="2"/>
  <c r="I470" i="2"/>
  <c r="I467" i="2"/>
  <c r="I468" i="2"/>
  <c r="I469" i="2"/>
  <c r="I466" i="2"/>
  <c r="I454" i="2"/>
  <c r="I455" i="2"/>
  <c r="I456" i="2"/>
  <c r="I457" i="2"/>
  <c r="I458" i="2"/>
  <c r="I459" i="2"/>
  <c r="I453" i="2"/>
  <c r="I439" i="2"/>
  <c r="I440" i="2"/>
  <c r="I441" i="2"/>
  <c r="I442" i="2"/>
  <c r="I443" i="2"/>
  <c r="I444" i="2"/>
  <c r="I445" i="2"/>
  <c r="I446" i="2"/>
  <c r="I447" i="2"/>
  <c r="I438" i="2"/>
  <c r="I429" i="2"/>
  <c r="I430" i="2"/>
  <c r="I431" i="2"/>
  <c r="I432" i="2"/>
  <c r="I428" i="2"/>
  <c r="I419" i="2"/>
  <c r="I420" i="2"/>
  <c r="I421" i="2"/>
  <c r="I422" i="2"/>
  <c r="I418" i="2"/>
  <c r="I407" i="2"/>
  <c r="I408" i="2"/>
  <c r="I409" i="2"/>
  <c r="I410" i="2"/>
  <c r="I411" i="2"/>
  <c r="I412" i="2"/>
  <c r="I406" i="2"/>
  <c r="I396" i="2"/>
  <c r="I397" i="2"/>
  <c r="I398" i="2"/>
  <c r="I399" i="2"/>
  <c r="I400" i="2"/>
  <c r="I395" i="2"/>
  <c r="I385" i="2"/>
  <c r="I386" i="2"/>
  <c r="I387" i="2"/>
  <c r="I388" i="2"/>
  <c r="I389" i="2"/>
  <c r="I384" i="2"/>
  <c r="I367" i="2"/>
  <c r="I368" i="2"/>
  <c r="I369" i="2"/>
  <c r="I370" i="2"/>
  <c r="I371" i="2"/>
  <c r="I372" i="2"/>
  <c r="I366" i="2"/>
  <c r="I358" i="2"/>
  <c r="I359" i="2"/>
  <c r="I360" i="2"/>
  <c r="I357" i="2"/>
  <c r="I348" i="2"/>
  <c r="I349" i="2"/>
  <c r="I350" i="2"/>
  <c r="I351" i="2"/>
  <c r="I347" i="2"/>
  <c r="I338" i="2"/>
  <c r="I339" i="2"/>
  <c r="I340" i="2"/>
  <c r="I341" i="2"/>
  <c r="I337" i="2"/>
  <c r="I328" i="2"/>
  <c r="I329" i="2"/>
  <c r="I330" i="2"/>
  <c r="I331" i="2"/>
  <c r="I327" i="2"/>
  <c r="I318" i="2"/>
  <c r="I319" i="2"/>
  <c r="I320" i="2"/>
  <c r="I321" i="2"/>
  <c r="I317" i="2"/>
  <c r="I308" i="2"/>
  <c r="I309" i="2"/>
  <c r="I310" i="2"/>
  <c r="I311" i="2"/>
  <c r="I307" i="2"/>
  <c r="I298" i="2"/>
  <c r="I299" i="2"/>
  <c r="I300" i="2"/>
  <c r="I301" i="2"/>
  <c r="I297" i="2"/>
  <c r="I288" i="2"/>
  <c r="I289" i="2"/>
  <c r="I290" i="2"/>
  <c r="I291" i="2"/>
  <c r="I287" i="2"/>
  <c r="I276" i="2"/>
  <c r="I277" i="2"/>
  <c r="I278" i="2"/>
  <c r="I279" i="2"/>
  <c r="I280" i="2"/>
  <c r="I281" i="2"/>
  <c r="I275" i="2"/>
  <c r="I266" i="2"/>
  <c r="I267" i="2"/>
  <c r="I268" i="2"/>
  <c r="I269" i="2"/>
  <c r="I265" i="2"/>
  <c r="I257" i="2"/>
  <c r="I258" i="2"/>
  <c r="I259" i="2"/>
  <c r="I256" i="2"/>
  <c r="I242" i="2"/>
  <c r="I243" i="2"/>
  <c r="I244" i="2"/>
  <c r="I241" i="2"/>
  <c r="I233" i="2"/>
  <c r="I234" i="2"/>
  <c r="I235" i="2"/>
  <c r="I232" i="2"/>
  <c r="I224" i="2"/>
  <c r="I225" i="2"/>
  <c r="I226" i="2"/>
  <c r="I223" i="2"/>
  <c r="I215" i="2"/>
  <c r="I216" i="2"/>
  <c r="I217" i="2"/>
  <c r="I214" i="2"/>
  <c r="I203" i="2"/>
  <c r="I204" i="2"/>
  <c r="I205" i="2"/>
  <c r="I202" i="2"/>
  <c r="I191" i="2"/>
  <c r="I192" i="2"/>
  <c r="I193" i="2"/>
  <c r="I194" i="2"/>
  <c r="J194" i="2" s="1"/>
  <c r="I190" i="2"/>
  <c r="I178" i="2"/>
  <c r="I179" i="2"/>
  <c r="I180" i="2"/>
  <c r="I181" i="2"/>
  <c r="I182" i="2"/>
  <c r="I183" i="2"/>
  <c r="I184" i="2"/>
  <c r="I177" i="2"/>
  <c r="I162" i="2"/>
  <c r="I163" i="2"/>
  <c r="I164" i="2"/>
  <c r="I165" i="2"/>
  <c r="I166" i="2"/>
  <c r="I167" i="2"/>
  <c r="I168" i="2"/>
  <c r="I169" i="2"/>
  <c r="I170" i="2"/>
  <c r="I171" i="2"/>
  <c r="I161" i="2"/>
  <c r="I150" i="2"/>
  <c r="I151" i="2"/>
  <c r="I152" i="2"/>
  <c r="I153" i="2"/>
  <c r="I154" i="2"/>
  <c r="I155" i="2"/>
  <c r="I149" i="2"/>
  <c r="I141" i="2"/>
  <c r="I142" i="2"/>
  <c r="I143" i="2"/>
  <c r="I140" i="2"/>
  <c r="I133" i="2"/>
  <c r="I134" i="2"/>
  <c r="I132" i="2"/>
  <c r="I124" i="2"/>
  <c r="I125" i="2"/>
  <c r="I126" i="2"/>
  <c r="I123" i="2"/>
  <c r="I113" i="2"/>
  <c r="I114" i="2"/>
  <c r="I115" i="2"/>
  <c r="I116" i="2"/>
  <c r="I117" i="2"/>
  <c r="I112" i="2"/>
  <c r="I96" i="2"/>
  <c r="I97" i="2"/>
  <c r="I98" i="2"/>
  <c r="I99" i="2"/>
  <c r="I100" i="2"/>
  <c r="I101" i="2"/>
  <c r="I102" i="2"/>
  <c r="I103" i="2"/>
  <c r="I104" i="2"/>
  <c r="I105" i="2"/>
  <c r="I106" i="2"/>
  <c r="I95" i="2"/>
  <c r="I77" i="2"/>
  <c r="I78" i="2"/>
  <c r="I79" i="2"/>
  <c r="I80" i="2"/>
  <c r="I81" i="2"/>
  <c r="I82" i="2"/>
  <c r="I83" i="2"/>
  <c r="I76" i="2"/>
  <c r="I70" i="2"/>
  <c r="I63" i="2"/>
  <c r="I50" i="2"/>
  <c r="I51" i="2"/>
  <c r="I52" i="2"/>
  <c r="I53" i="2"/>
  <c r="I54" i="2"/>
  <c r="I55" i="2"/>
  <c r="I56" i="2"/>
  <c r="I57" i="2"/>
  <c r="I49" i="2"/>
  <c r="I39" i="2"/>
  <c r="I40" i="2"/>
  <c r="I41" i="2"/>
  <c r="I42" i="2"/>
  <c r="I43" i="2"/>
  <c r="I38" i="2"/>
  <c r="I24" i="2"/>
  <c r="I27" i="2"/>
  <c r="I28" i="2"/>
  <c r="I29" i="2"/>
  <c r="I30" i="2"/>
  <c r="I14" i="2"/>
  <c r="I15" i="2"/>
  <c r="I16" i="2"/>
  <c r="I17" i="2"/>
  <c r="I18" i="2"/>
  <c r="I13" i="2"/>
  <c r="I867" i="2" l="1"/>
  <c r="C2" i="3"/>
  <c r="B43" i="10" l="1"/>
  <c r="B42" i="10"/>
  <c r="B41" i="10"/>
  <c r="E2" i="3" l="1"/>
  <c r="B44" i="10" s="1"/>
  <c r="B40" i="10"/>
  <c r="B6" i="3"/>
  <c r="B5" i="3"/>
  <c r="B4" i="3"/>
  <c r="B3" i="3"/>
  <c r="B2" i="3"/>
  <c r="L25" i="9" l="1"/>
  <c r="L20" i="9"/>
  <c r="L13" i="9"/>
  <c r="L30" i="9" s="1"/>
  <c r="J4" i="2" l="1"/>
  <c r="J4" i="1"/>
  <c r="E4" i="3" s="1"/>
  <c r="G360" i="1"/>
  <c r="I360" i="1" s="1"/>
  <c r="J360" i="1" s="1"/>
  <c r="G361" i="1"/>
  <c r="I361" i="1" s="1"/>
  <c r="J361" i="1" s="1"/>
  <c r="G362" i="1"/>
  <c r="I362" i="1" s="1"/>
  <c r="J362" i="1" s="1"/>
  <c r="G359" i="1"/>
  <c r="I359" i="1" s="1"/>
  <c r="J359" i="1" s="1"/>
  <c r="E30" i="1"/>
  <c r="B30" i="1"/>
  <c r="C30" i="1"/>
  <c r="D30" i="1"/>
  <c r="J193" i="2" l="1"/>
  <c r="J192" i="2"/>
  <c r="J191" i="2"/>
  <c r="J190" i="2"/>
  <c r="I189" i="2" l="1"/>
  <c r="J189" i="2" s="1"/>
  <c r="I1265" i="2" l="1"/>
  <c r="J1265" i="2" s="1"/>
  <c r="I1446" i="2"/>
  <c r="I484" i="2"/>
  <c r="I6742" i="2" l="1"/>
  <c r="J6742" i="2" s="1"/>
  <c r="I6729" i="2"/>
  <c r="J6729" i="2" s="1"/>
  <c r="I6723" i="2"/>
  <c r="J6723" i="2" s="1"/>
  <c r="I6717" i="2"/>
  <c r="J6717" i="2" s="1"/>
  <c r="I6711" i="2"/>
  <c r="J6711" i="2" s="1"/>
  <c r="I6705" i="2"/>
  <c r="J6705" i="2" s="1"/>
  <c r="I6696" i="2"/>
  <c r="J6696" i="2" s="1"/>
  <c r="I6689" i="2"/>
  <c r="J6689" i="2" s="1"/>
  <c r="I6678" i="2"/>
  <c r="J6678" i="2" s="1"/>
  <c r="I6668" i="2"/>
  <c r="J6668" i="2" s="1"/>
  <c r="I6657" i="2"/>
  <c r="J6657" i="2" s="1"/>
  <c r="I6651" i="2"/>
  <c r="J6651" i="2" s="1"/>
  <c r="I6645" i="2"/>
  <c r="J6645" i="2" s="1"/>
  <c r="I6639" i="2"/>
  <c r="J6639" i="2" s="1"/>
  <c r="I6633" i="2"/>
  <c r="J6633" i="2" s="1"/>
  <c r="I6624" i="2"/>
  <c r="J6624" i="2" s="1"/>
  <c r="I6617" i="2"/>
  <c r="I6606" i="2"/>
  <c r="J6606" i="2" s="1"/>
  <c r="I6595" i="2"/>
  <c r="J6595" i="2" s="1"/>
  <c r="I6589" i="2"/>
  <c r="J6589" i="2" s="1"/>
  <c r="I6583" i="2"/>
  <c r="J6583" i="2" s="1"/>
  <c r="I6577" i="2"/>
  <c r="J6577" i="2" s="1"/>
  <c r="I6571" i="2"/>
  <c r="J6571" i="2" s="1"/>
  <c r="I6560" i="2"/>
  <c r="J6560" i="2" s="1"/>
  <c r="I6551" i="2"/>
  <c r="J6551" i="2" s="1"/>
  <c r="I6540" i="2"/>
  <c r="J6540" i="2" s="1"/>
  <c r="I6529" i="2"/>
  <c r="J6529" i="2" s="1"/>
  <c r="I6518" i="2"/>
  <c r="J6518" i="2" s="1"/>
  <c r="I6507" i="2"/>
  <c r="J6507" i="2" s="1"/>
  <c r="I6496" i="2"/>
  <c r="J6496" i="2" s="1"/>
  <c r="I6488" i="2"/>
  <c r="J6488" i="2" s="1"/>
  <c r="I6477" i="2"/>
  <c r="J6477" i="2" s="1"/>
  <c r="I6466" i="2"/>
  <c r="J6466" i="2" s="1"/>
  <c r="I6455" i="2"/>
  <c r="J6455" i="2" s="1"/>
  <c r="I6444" i="2"/>
  <c r="J6444" i="2" s="1"/>
  <c r="I6433" i="2"/>
  <c r="J6433" i="2" s="1"/>
  <c r="I6422" i="2"/>
  <c r="J6422" i="2" s="1"/>
  <c r="I6411" i="2"/>
  <c r="J6411" i="2" s="1"/>
  <c r="I6400" i="2"/>
  <c r="J6400" i="2" s="1"/>
  <c r="I6389" i="2"/>
  <c r="J6389" i="2" s="1"/>
  <c r="I6378" i="2"/>
  <c r="J6378" i="2" s="1"/>
  <c r="I6369" i="2"/>
  <c r="J6369" i="2" s="1"/>
  <c r="I6360" i="2"/>
  <c r="J6360" i="2" s="1"/>
  <c r="I6351" i="2"/>
  <c r="J6351" i="2" s="1"/>
  <c r="I6342" i="2"/>
  <c r="J6342" i="2" s="1"/>
  <c r="I6333" i="2"/>
  <c r="J6333" i="2" s="1"/>
  <c r="I6324" i="2"/>
  <c r="J6324" i="2" s="1"/>
  <c r="I6316" i="2"/>
  <c r="J6316" i="2" s="1"/>
  <c r="I6307" i="2"/>
  <c r="J6307" i="2" s="1"/>
  <c r="I6298" i="2"/>
  <c r="J6298" i="2" s="1"/>
  <c r="I6290" i="2"/>
  <c r="J6290" i="2" s="1"/>
  <c r="I6281" i="2"/>
  <c r="J6281" i="2" s="1"/>
  <c r="I6272" i="2"/>
  <c r="J6272" i="2" s="1"/>
  <c r="I6264" i="2"/>
  <c r="J6264" i="2" s="1"/>
  <c r="I6253" i="2"/>
  <c r="J6253" i="2" s="1"/>
  <c r="I6244" i="2"/>
  <c r="J6244" i="2" s="1"/>
  <c r="I6233" i="2"/>
  <c r="J6233" i="2" s="1"/>
  <c r="I6222" i="2"/>
  <c r="J6222" i="2" s="1"/>
  <c r="I6211" i="2"/>
  <c r="J6211" i="2" s="1"/>
  <c r="I6200" i="2"/>
  <c r="J6200" i="2" s="1"/>
  <c r="I6187" i="2"/>
  <c r="J6187" i="2" s="1"/>
  <c r="I6181" i="2"/>
  <c r="J6181" i="2" s="1"/>
  <c r="I6175" i="2"/>
  <c r="J6175" i="2" s="1"/>
  <c r="I6169" i="2"/>
  <c r="J6169" i="2" s="1"/>
  <c r="I6153" i="2"/>
  <c r="I6145" i="2"/>
  <c r="J6145" i="2" s="1"/>
  <c r="I6138" i="2"/>
  <c r="I6129" i="2"/>
  <c r="J6129" i="2" s="1"/>
  <c r="I6121" i="2"/>
  <c r="J6121" i="2" s="1"/>
  <c r="I6113" i="2"/>
  <c r="J6113" i="2" s="1"/>
  <c r="I6105" i="2"/>
  <c r="J6105" i="2" s="1"/>
  <c r="I6097" i="2"/>
  <c r="J6097" i="2" s="1"/>
  <c r="I6084" i="2"/>
  <c r="J6084" i="2" s="1"/>
  <c r="I6073" i="2"/>
  <c r="J6073" i="2" s="1"/>
  <c r="I6062" i="2"/>
  <c r="J6062" i="2" s="1"/>
  <c r="I6051" i="2"/>
  <c r="J6051" i="2" s="1"/>
  <c r="I6040" i="2"/>
  <c r="J6040" i="2" s="1"/>
  <c r="I6029" i="2"/>
  <c r="J6029" i="2" s="1"/>
  <c r="I6018" i="2"/>
  <c r="J6018" i="2" s="1"/>
  <c r="I6007" i="2"/>
  <c r="J6007" i="2" s="1"/>
  <c r="I5996" i="2"/>
  <c r="J5996" i="2" s="1"/>
  <c r="I5985" i="2"/>
  <c r="J5985" i="2" s="1"/>
  <c r="I5974" i="2"/>
  <c r="J5974" i="2" s="1"/>
  <c r="I5963" i="2"/>
  <c r="J5963" i="2" s="1"/>
  <c r="I5953" i="2"/>
  <c r="I5943" i="2"/>
  <c r="J5943" i="2" s="1"/>
  <c r="I5933" i="2"/>
  <c r="J5933" i="2" s="1"/>
  <c r="I5927" i="2"/>
  <c r="J5927" i="2" s="1"/>
  <c r="I5921" i="2"/>
  <c r="J5921" i="2" s="1"/>
  <c r="I5915" i="2"/>
  <c r="J5915" i="2" s="1"/>
  <c r="I5907" i="2"/>
  <c r="J5907" i="2" s="1"/>
  <c r="I5900" i="2"/>
  <c r="J5900" i="2" s="1"/>
  <c r="I5892" i="2"/>
  <c r="J5892" i="2" s="1"/>
  <c r="I5883" i="2"/>
  <c r="J5883" i="2" s="1"/>
  <c r="I5874" i="2"/>
  <c r="J5874" i="2" s="1"/>
  <c r="I5861" i="2"/>
  <c r="J5861" i="2" s="1"/>
  <c r="I5848" i="2"/>
  <c r="J5848" i="2" s="1"/>
  <c r="I5842" i="2"/>
  <c r="J5842" i="2" s="1"/>
  <c r="I5836" i="2"/>
  <c r="J5836" i="2" s="1"/>
  <c r="I5830" i="2"/>
  <c r="J5830" i="2" s="1"/>
  <c r="I5824" i="2"/>
  <c r="J5824" i="2" s="1"/>
  <c r="I5814" i="2"/>
  <c r="J5814" i="2" s="1"/>
  <c r="I5806" i="2"/>
  <c r="J5806" i="2" s="1"/>
  <c r="I5800" i="2"/>
  <c r="J5800" i="2" s="1"/>
  <c r="I5794" i="2"/>
  <c r="J5794" i="2" s="1"/>
  <c r="I5788" i="2"/>
  <c r="J5788" i="2" s="1"/>
  <c r="I5782" i="2"/>
  <c r="J5782" i="2" s="1"/>
  <c r="I5772" i="2"/>
  <c r="J5772" i="2" s="1"/>
  <c r="I5766" i="2"/>
  <c r="J5766" i="2" s="1"/>
  <c r="I5760" i="2"/>
  <c r="I5754" i="2"/>
  <c r="J5754" i="2" s="1"/>
  <c r="I5748" i="2"/>
  <c r="J5748" i="2" s="1"/>
  <c r="I5738" i="2"/>
  <c r="J5738" i="2" s="1"/>
  <c r="I5730" i="2"/>
  <c r="J5730" i="2" s="1"/>
  <c r="I5720" i="2"/>
  <c r="J5720" i="2" s="1"/>
  <c r="I5710" i="2"/>
  <c r="J5710" i="2" s="1"/>
  <c r="I5700" i="2"/>
  <c r="J5700" i="2" s="1"/>
  <c r="I5690" i="2"/>
  <c r="J5690" i="2" s="1"/>
  <c r="I5684" i="2"/>
  <c r="J5684" i="2" s="1"/>
  <c r="I5678" i="2"/>
  <c r="J5678" i="2" s="1"/>
  <c r="I5672" i="2"/>
  <c r="J5672" i="2" s="1"/>
  <c r="I5666" i="2"/>
  <c r="J5666" i="2" s="1"/>
  <c r="I5656" i="2"/>
  <c r="J5656" i="2" s="1"/>
  <c r="I5648" i="2"/>
  <c r="J5648" i="2" s="1"/>
  <c r="I5639" i="2"/>
  <c r="J5639" i="2" s="1"/>
  <c r="I5632" i="2"/>
  <c r="J5632" i="2" s="1"/>
  <c r="I5625" i="2"/>
  <c r="J5625" i="2" s="1"/>
  <c r="I5619" i="2"/>
  <c r="J5619" i="2" s="1"/>
  <c r="I5613" i="2"/>
  <c r="J5613" i="2" s="1"/>
  <c r="I5607" i="2"/>
  <c r="J5607" i="2" s="1"/>
  <c r="I5601" i="2"/>
  <c r="J5601" i="2" s="1"/>
  <c r="I5591" i="2"/>
  <c r="J5591" i="2" s="1"/>
  <c r="I5585" i="2"/>
  <c r="J5585" i="2" s="1"/>
  <c r="I5579" i="2"/>
  <c r="J5579" i="2" s="1"/>
  <c r="I5573" i="2"/>
  <c r="J5573" i="2" s="1"/>
  <c r="I5567" i="2"/>
  <c r="J5567" i="2" s="1"/>
  <c r="I5549" i="2"/>
  <c r="J5549" i="2" s="1"/>
  <c r="I5543" i="2"/>
  <c r="J5543" i="2" s="1"/>
  <c r="I5537" i="2"/>
  <c r="J5537" i="2" s="1"/>
  <c r="I5525" i="2"/>
  <c r="J5525" i="2" s="1"/>
  <c r="I5515" i="2"/>
  <c r="J5515" i="2" s="1"/>
  <c r="I5507" i="2"/>
  <c r="J5507" i="2" s="1"/>
  <c r="I5494" i="2"/>
  <c r="J5494" i="2" s="1"/>
  <c r="I5481" i="2"/>
  <c r="J5481" i="2" s="1"/>
  <c r="I5462" i="2"/>
  <c r="J5462" i="2" s="1"/>
  <c r="I5443" i="2"/>
  <c r="J5443" i="2" s="1"/>
  <c r="I5420" i="2"/>
  <c r="J5420" i="2" s="1"/>
  <c r="I5414" i="2"/>
  <c r="J5414" i="2" s="1"/>
  <c r="I5408" i="2"/>
  <c r="J5408" i="2" s="1"/>
  <c r="I5402" i="2"/>
  <c r="I5393" i="2"/>
  <c r="J5393" i="2" s="1"/>
  <c r="I5385" i="2"/>
  <c r="J5385" i="2" s="1"/>
  <c r="I5379" i="2"/>
  <c r="J5379" i="2" s="1"/>
  <c r="I5372" i="2"/>
  <c r="J5372" i="2" s="1"/>
  <c r="I5358" i="2"/>
  <c r="J5358" i="2" s="1"/>
  <c r="I5365" i="2"/>
  <c r="J5365" i="2" s="1"/>
  <c r="I5351" i="2"/>
  <c r="J5351" i="2" s="1"/>
  <c r="I5340" i="2"/>
  <c r="J5340" i="2" s="1"/>
  <c r="I5331" i="2"/>
  <c r="J5331" i="2" s="1"/>
  <c r="I5318" i="2"/>
  <c r="J5318" i="2" s="1"/>
  <c r="I5309" i="2"/>
  <c r="J5309" i="2" s="1"/>
  <c r="I5300" i="2"/>
  <c r="J5300" i="2" s="1"/>
  <c r="I5291" i="2"/>
  <c r="J5291" i="2" s="1"/>
  <c r="I5265" i="2"/>
  <c r="J5265" i="2" s="1"/>
  <c r="I5252" i="2"/>
  <c r="J5252" i="2" s="1"/>
  <c r="I5239" i="2"/>
  <c r="J5239" i="2" s="1"/>
  <c r="I5226" i="2"/>
  <c r="J5226" i="2" s="1"/>
  <c r="I5213" i="2"/>
  <c r="J5213" i="2" s="1"/>
  <c r="I5200" i="2"/>
  <c r="J5200" i="2" s="1"/>
  <c r="I5187" i="2"/>
  <c r="J5187" i="2" s="1"/>
  <c r="I5174" i="2"/>
  <c r="J5174" i="2" s="1"/>
  <c r="I5161" i="2"/>
  <c r="J5161" i="2" s="1"/>
  <c r="I5148" i="2"/>
  <c r="J5148" i="2" s="1"/>
  <c r="I5142" i="2"/>
  <c r="J5142" i="2" s="1"/>
  <c r="I5136" i="2"/>
  <c r="J5136" i="2" s="1"/>
  <c r="I5130" i="2"/>
  <c r="J5130" i="2" s="1"/>
  <c r="I5124" i="2"/>
  <c r="J5124" i="2" s="1"/>
  <c r="I5106" i="2"/>
  <c r="J5106" i="2" s="1"/>
  <c r="I5096" i="2"/>
  <c r="J5096" i="2" s="1"/>
  <c r="I5083" i="2"/>
  <c r="J5083" i="2" s="1"/>
  <c r="I5077" i="2"/>
  <c r="J5077" i="2" s="1"/>
  <c r="I5071" i="2"/>
  <c r="J5071" i="2" s="1"/>
  <c r="I5065" i="2"/>
  <c r="J5065" i="2" s="1"/>
  <c r="I5056" i="2"/>
  <c r="J5056" i="2" s="1"/>
  <c r="I5048" i="2"/>
  <c r="J5048" i="2" s="1"/>
  <c r="I5035" i="2"/>
  <c r="J5035" i="2" s="1"/>
  <c r="I5024" i="2"/>
  <c r="J5024" i="2" s="1"/>
  <c r="I5013" i="2"/>
  <c r="J5013" i="2" s="1"/>
  <c r="I5002" i="2"/>
  <c r="J5002" i="2" s="1"/>
  <c r="I4991" i="2"/>
  <c r="J4991" i="2" s="1"/>
  <c r="I4980" i="2"/>
  <c r="J4980" i="2" s="1"/>
  <c r="I4969" i="2"/>
  <c r="J4969" i="2" s="1"/>
  <c r="I4958" i="2"/>
  <c r="J4958" i="2" s="1"/>
  <c r="I4947" i="2"/>
  <c r="J4947" i="2" s="1"/>
  <c r="I4936" i="2"/>
  <c r="J4936" i="2" s="1"/>
  <c r="I4925" i="2"/>
  <c r="J4925" i="2" s="1"/>
  <c r="I4914" i="2"/>
  <c r="J4914" i="2" s="1"/>
  <c r="I4903" i="2"/>
  <c r="J4903" i="2" s="1"/>
  <c r="I4853" i="2"/>
  <c r="J4853" i="2" s="1"/>
  <c r="I4843" i="2"/>
  <c r="J4843" i="2" s="1"/>
  <c r="I4832" i="2"/>
  <c r="J4832" i="2" s="1"/>
  <c r="I4821" i="2"/>
  <c r="J4821" i="2" s="1"/>
  <c r="I4810" i="2"/>
  <c r="J4810" i="2" s="1"/>
  <c r="I4799" i="2"/>
  <c r="J4799" i="2" s="1"/>
  <c r="I4788" i="2"/>
  <c r="J4788" i="2" s="1"/>
  <c r="I4778" i="2"/>
  <c r="J4778" i="2" s="1"/>
  <c r="I4768" i="2"/>
  <c r="J4768" i="2" s="1"/>
  <c r="I4756" i="2"/>
  <c r="J4756" i="2" s="1"/>
  <c r="I4746" i="2"/>
  <c r="J4746" i="2" s="1"/>
  <c r="I4736" i="2"/>
  <c r="J4736" i="2" s="1"/>
  <c r="J6617" i="2"/>
  <c r="I6163" i="2"/>
  <c r="J6163" i="2" s="1"/>
  <c r="J6153" i="2"/>
  <c r="J5953" i="2"/>
  <c r="J5760" i="2"/>
  <c r="I5557" i="2"/>
  <c r="J5557" i="2" s="1"/>
  <c r="I5531" i="2"/>
  <c r="J5531" i="2" s="1"/>
  <c r="J5402" i="2"/>
  <c r="I5278" i="2"/>
  <c r="J5278" i="2" s="1"/>
  <c r="I5114" i="2"/>
  <c r="J5114" i="2" s="1"/>
  <c r="I4893" i="2"/>
  <c r="J4893" i="2" s="1"/>
  <c r="I4883" i="2"/>
  <c r="J4883" i="2" s="1"/>
  <c r="I4873" i="2"/>
  <c r="J4873" i="2" s="1"/>
  <c r="I4863" i="2"/>
  <c r="J4863" i="2" s="1"/>
  <c r="I4729" i="2"/>
  <c r="J4729" i="2" s="1"/>
  <c r="I4718" i="2"/>
  <c r="J4718" i="2" s="1"/>
  <c r="I4708" i="2"/>
  <c r="J4708" i="2" s="1"/>
  <c r="I4698" i="2"/>
  <c r="J4698" i="2" s="1"/>
  <c r="I4688" i="2"/>
  <c r="J4688" i="2" s="1"/>
  <c r="I4677" i="2"/>
  <c r="J4677" i="2" s="1"/>
  <c r="I4666" i="2"/>
  <c r="J4666" i="2" s="1"/>
  <c r="I4655" i="2"/>
  <c r="J4655" i="2" s="1"/>
  <c r="I4644" i="2"/>
  <c r="J4644" i="2" s="1"/>
  <c r="I4633" i="2"/>
  <c r="J4633" i="2" s="1"/>
  <c r="I4622" i="2"/>
  <c r="J4622" i="2" s="1"/>
  <c r="I4611" i="2"/>
  <c r="J4611" i="2" s="1"/>
  <c r="I4600" i="2"/>
  <c r="J4600" i="2" s="1"/>
  <c r="I4589" i="2"/>
  <c r="J4589" i="2" s="1"/>
  <c r="I4578" i="2"/>
  <c r="J4578" i="2" s="1"/>
  <c r="I4567" i="2"/>
  <c r="J4567" i="2" s="1"/>
  <c r="I4557" i="2"/>
  <c r="J4557" i="2" s="1"/>
  <c r="I4546" i="2"/>
  <c r="J4546" i="2" s="1"/>
  <c r="I4535" i="2"/>
  <c r="J4535" i="2" s="1"/>
  <c r="I4524" i="2"/>
  <c r="J4524" i="2" s="1"/>
  <c r="I4513" i="2"/>
  <c r="J4513" i="2" s="1"/>
  <c r="I4502" i="2"/>
  <c r="J4502" i="2" s="1"/>
  <c r="I4491" i="2"/>
  <c r="J4491" i="2" s="1"/>
  <c r="I4480" i="2"/>
  <c r="J4480" i="2" s="1"/>
  <c r="I4469" i="2"/>
  <c r="J4469" i="2" s="1"/>
  <c r="I4459" i="2"/>
  <c r="J4459" i="2" s="1"/>
  <c r="I4448" i="2"/>
  <c r="J4448" i="2" s="1"/>
  <c r="I4438" i="2"/>
  <c r="J4438" i="2" s="1"/>
  <c r="I4428" i="2"/>
  <c r="J4428" i="2" s="1"/>
  <c r="I4418" i="2"/>
  <c r="J4418" i="2" s="1"/>
  <c r="I4408" i="2"/>
  <c r="J4408" i="2" s="1"/>
  <c r="I4395" i="2"/>
  <c r="J4395" i="2" s="1"/>
  <c r="I4387" i="2"/>
  <c r="J4387" i="2" s="1"/>
  <c r="I4379" i="2"/>
  <c r="J4379" i="2" s="1"/>
  <c r="I4371" i="2"/>
  <c r="J4371" i="2" s="1"/>
  <c r="I4358" i="2"/>
  <c r="J4358" i="2" s="1"/>
  <c r="I4352" i="2"/>
  <c r="J4352" i="2" s="1"/>
  <c r="I4346" i="2"/>
  <c r="J4346" i="2" s="1"/>
  <c r="I4340" i="2"/>
  <c r="J4340" i="2" s="1"/>
  <c r="I4334" i="2"/>
  <c r="J4334" i="2" s="1"/>
  <c r="I4324" i="2"/>
  <c r="J4324" i="2" s="1"/>
  <c r="I4316" i="2"/>
  <c r="J4316" i="2" s="1"/>
  <c r="I4310" i="2"/>
  <c r="J4310" i="2" s="1"/>
  <c r="I4304" i="2"/>
  <c r="J4304" i="2" s="1"/>
  <c r="I4298" i="2"/>
  <c r="J4298" i="2" s="1"/>
  <c r="I4292" i="2"/>
  <c r="J4292" i="2" s="1"/>
  <c r="I4284" i="2"/>
  <c r="J4284" i="2" s="1"/>
  <c r="I4277" i="2"/>
  <c r="J4277" i="2" s="1"/>
  <c r="I4264" i="2"/>
  <c r="J4264" i="2" s="1"/>
  <c r="I4255" i="2"/>
  <c r="J4255" i="2" s="1"/>
  <c r="I4241" i="2"/>
  <c r="J4241" i="2" s="1"/>
  <c r="I4234" i="2"/>
  <c r="J4234" i="2" s="1"/>
  <c r="I4226" i="2"/>
  <c r="J4226" i="2" s="1"/>
  <c r="I4217" i="2"/>
  <c r="J4217" i="2" s="1"/>
  <c r="I4208" i="2"/>
  <c r="J4208" i="2" s="1"/>
  <c r="I4199" i="2"/>
  <c r="J4199" i="2" s="1"/>
  <c r="I4186" i="2"/>
  <c r="J4186" i="2" s="1"/>
  <c r="I4174" i="2"/>
  <c r="J4174" i="2" s="1"/>
  <c r="I4158" i="2"/>
  <c r="J4158" i="2" s="1"/>
  <c r="I4152" i="2"/>
  <c r="J4152" i="2" s="1"/>
  <c r="I4146" i="2"/>
  <c r="J4146" i="2" s="1"/>
  <c r="I4140" i="2"/>
  <c r="J4140" i="2" s="1"/>
  <c r="I4134" i="2"/>
  <c r="J4134" i="2" s="1"/>
  <c r="I4124" i="2"/>
  <c r="J4124" i="2" s="1"/>
  <c r="I4116" i="2"/>
  <c r="J4116" i="2" s="1"/>
  <c r="I4110" i="2"/>
  <c r="J4110" i="2" s="1"/>
  <c r="I4104" i="2"/>
  <c r="J4104" i="2" s="1"/>
  <c r="I4098" i="2"/>
  <c r="J4098" i="2" s="1"/>
  <c r="I4092" i="2"/>
  <c r="J4092" i="2" s="1"/>
  <c r="I4082" i="2"/>
  <c r="J4082" i="2" s="1"/>
  <c r="I4074" i="2"/>
  <c r="J4074" i="2" s="1"/>
  <c r="I4062" i="2"/>
  <c r="J4062" i="2" s="1"/>
  <c r="I4051" i="2"/>
  <c r="J4051" i="2" s="1"/>
  <c r="I4040" i="2"/>
  <c r="J4040" i="2" s="1"/>
  <c r="I4027" i="2"/>
  <c r="J4027" i="2" s="1"/>
  <c r="I4019" i="2"/>
  <c r="J4019" i="2" s="1"/>
  <c r="I4006" i="2"/>
  <c r="J4006" i="2" s="1"/>
  <c r="I3996" i="2"/>
  <c r="J3996" i="2" s="1"/>
  <c r="I3990" i="2"/>
  <c r="J3990" i="2" s="1"/>
  <c r="I3984" i="2"/>
  <c r="J3984" i="2" s="1"/>
  <c r="I3978" i="2"/>
  <c r="J3978" i="2" s="1"/>
  <c r="I3972" i="2"/>
  <c r="J3972" i="2" s="1"/>
  <c r="I3966" i="2"/>
  <c r="J3966" i="2" s="1"/>
  <c r="I3960" i="2"/>
  <c r="J3960" i="2" s="1"/>
  <c r="I3954" i="2"/>
  <c r="J3954" i="2" s="1"/>
  <c r="I3948" i="2"/>
  <c r="J3948" i="2" s="1"/>
  <c r="I3942" i="2"/>
  <c r="J3942" i="2" s="1"/>
  <c r="I3936" i="2"/>
  <c r="J3936" i="2" s="1"/>
  <c r="I3930" i="2"/>
  <c r="J3930" i="2" s="1"/>
  <c r="I3924" i="2"/>
  <c r="J3924" i="2" s="1"/>
  <c r="I3918" i="2"/>
  <c r="J3918" i="2" s="1"/>
  <c r="I3912" i="2"/>
  <c r="J3912" i="2" s="1"/>
  <c r="I3906" i="2"/>
  <c r="J3906" i="2" s="1"/>
  <c r="I3900" i="2"/>
  <c r="J3900" i="2" s="1"/>
  <c r="I3894" i="2"/>
  <c r="J3894" i="2" s="1"/>
  <c r="I3888" i="2"/>
  <c r="J3888" i="2" s="1"/>
  <c r="I3882" i="2"/>
  <c r="J3882" i="2" s="1"/>
  <c r="I3876" i="2"/>
  <c r="J3876" i="2" s="1"/>
  <c r="I3870" i="2"/>
  <c r="J3870" i="2" s="1"/>
  <c r="I3864" i="2"/>
  <c r="J3864" i="2" s="1"/>
  <c r="I3858" i="2"/>
  <c r="J3858" i="2" s="1"/>
  <c r="I3852" i="2"/>
  <c r="J3852" i="2" s="1"/>
  <c r="I3846" i="2"/>
  <c r="J3846" i="2" s="1"/>
  <c r="I3840" i="2"/>
  <c r="J3840" i="2" s="1"/>
  <c r="I3834" i="2"/>
  <c r="J3834" i="2" s="1"/>
  <c r="I3828" i="2"/>
  <c r="J3828" i="2" s="1"/>
  <c r="I3822" i="2"/>
  <c r="J3822" i="2" s="1"/>
  <c r="I3816" i="2"/>
  <c r="J3816" i="2" s="1"/>
  <c r="I3810" i="2"/>
  <c r="J3810" i="2" s="1"/>
  <c r="I3804" i="2"/>
  <c r="J3804" i="2" s="1"/>
  <c r="I3798" i="2"/>
  <c r="J3798" i="2" s="1"/>
  <c r="I3792" i="2"/>
  <c r="J3792" i="2" s="1"/>
  <c r="I3786" i="2"/>
  <c r="J3786" i="2" s="1"/>
  <c r="I3780" i="2"/>
  <c r="J3780" i="2" s="1"/>
  <c r="I3774" i="2"/>
  <c r="J3774" i="2" s="1"/>
  <c r="I3768" i="2"/>
  <c r="J3768" i="2" s="1"/>
  <c r="I3762" i="2"/>
  <c r="I3756" i="2"/>
  <c r="J3756" i="2" s="1"/>
  <c r="I3750" i="2"/>
  <c r="J3750" i="2" s="1"/>
  <c r="I3744" i="2"/>
  <c r="J3744" i="2" s="1"/>
  <c r="I3735" i="2"/>
  <c r="J3735" i="2" s="1"/>
  <c r="I3727" i="2"/>
  <c r="J3727" i="2" s="1"/>
  <c r="I3719" i="2"/>
  <c r="J3719" i="2" s="1"/>
  <c r="I3711" i="2"/>
  <c r="J3711" i="2" s="1"/>
  <c r="I3703" i="2"/>
  <c r="J3703" i="2" s="1"/>
  <c r="I3695" i="2"/>
  <c r="J3695" i="2" s="1"/>
  <c r="I3687" i="2"/>
  <c r="J3687" i="2" s="1"/>
  <c r="I3679" i="2"/>
  <c r="J3679" i="2" s="1"/>
  <c r="I3671" i="2"/>
  <c r="J3671" i="2" s="1"/>
  <c r="I3649" i="2"/>
  <c r="J3649" i="2" s="1"/>
  <c r="I3641" i="2"/>
  <c r="I3629" i="2"/>
  <c r="J3629" i="2" s="1"/>
  <c r="I3620" i="2"/>
  <c r="J3620" i="2" s="1"/>
  <c r="I3608" i="2"/>
  <c r="J3608" i="2" s="1"/>
  <c r="I3596" i="2"/>
  <c r="J3596" i="2" s="1"/>
  <c r="I3584" i="2"/>
  <c r="J3584" i="2" s="1"/>
  <c r="I3572" i="2"/>
  <c r="J3572" i="2" s="1"/>
  <c r="I3560" i="2"/>
  <c r="J3560" i="2" s="1"/>
  <c r="I3554" i="2"/>
  <c r="J3554" i="2" s="1"/>
  <c r="I3548" i="2"/>
  <c r="J3548" i="2" s="1"/>
  <c r="I3542" i="2"/>
  <c r="J3542" i="2" s="1"/>
  <c r="I3536" i="2"/>
  <c r="J3536" i="2" s="1"/>
  <c r="I3526" i="2"/>
  <c r="J3526" i="2" s="1"/>
  <c r="I3518" i="2"/>
  <c r="J3518" i="2" s="1"/>
  <c r="I3510" i="2"/>
  <c r="J3510" i="2" s="1"/>
  <c r="I3502" i="2"/>
  <c r="J3502" i="2" s="1"/>
  <c r="I3494" i="2"/>
  <c r="J3494" i="2" s="1"/>
  <c r="I3485" i="2"/>
  <c r="J3485" i="2" s="1"/>
  <c r="I3477" i="2"/>
  <c r="J3477" i="2" s="1"/>
  <c r="I3469" i="2"/>
  <c r="J3469" i="2" s="1"/>
  <c r="I3461" i="2"/>
  <c r="J3461" i="2" s="1"/>
  <c r="I3448" i="2"/>
  <c r="J3448" i="2" s="1"/>
  <c r="I3435" i="2"/>
  <c r="J3435" i="2" s="1"/>
  <c r="I3427" i="2"/>
  <c r="J3427" i="2" s="1"/>
  <c r="I3421" i="2"/>
  <c r="J3421" i="2" s="1"/>
  <c r="I3414" i="2"/>
  <c r="J3414" i="2" s="1"/>
  <c r="I3407" i="2"/>
  <c r="J3407" i="2" s="1"/>
  <c r="I3400" i="2"/>
  <c r="J3400" i="2" s="1"/>
  <c r="I3393" i="2"/>
  <c r="J3393" i="2" s="1"/>
  <c r="I3382" i="2"/>
  <c r="J3382" i="2" s="1"/>
  <c r="I3373" i="2"/>
  <c r="J3373" i="2" s="1"/>
  <c r="I3367" i="2"/>
  <c r="J3367" i="2" s="1"/>
  <c r="I3360" i="2"/>
  <c r="J3360" i="2" s="1"/>
  <c r="I3353" i="2"/>
  <c r="J3353" i="2" s="1"/>
  <c r="I3346" i="2"/>
  <c r="J3346" i="2" s="1"/>
  <c r="I3339" i="2"/>
  <c r="J3339" i="2" s="1"/>
  <c r="I3328" i="2"/>
  <c r="J3328" i="2" s="1"/>
  <c r="I3319" i="2"/>
  <c r="J3319" i="2" s="1"/>
  <c r="I3313" i="2"/>
  <c r="J3313" i="2" s="1"/>
  <c r="I3299" i="2"/>
  <c r="J3299" i="2" s="1"/>
  <c r="I3292" i="2"/>
  <c r="J3292" i="2" s="1"/>
  <c r="I3285" i="2"/>
  <c r="J3285" i="2" s="1"/>
  <c r="I3274" i="2"/>
  <c r="J3274" i="2" s="1"/>
  <c r="I3268" i="2"/>
  <c r="J3268" i="2" s="1"/>
  <c r="I3261" i="2"/>
  <c r="J3261" i="2" s="1"/>
  <c r="I3254" i="2"/>
  <c r="J3254" i="2" s="1"/>
  <c r="I3248" i="2"/>
  <c r="J3248" i="2" s="1"/>
  <c r="I4248" i="2"/>
  <c r="J4248" i="2" s="1"/>
  <c r="I3664" i="2"/>
  <c r="J3664" i="2" s="1"/>
  <c r="I3657" i="2"/>
  <c r="J3657" i="2" s="1"/>
  <c r="J3641" i="2"/>
  <c r="I3306" i="2"/>
  <c r="J3306" i="2" s="1"/>
  <c r="I3241" i="2"/>
  <c r="J3241" i="2" s="1"/>
  <c r="I3230" i="2"/>
  <c r="J3230" i="2" s="1"/>
  <c r="I3221" i="2"/>
  <c r="I3215" i="2"/>
  <c r="I3209" i="2"/>
  <c r="J3209" i="2" s="1"/>
  <c r="I3203" i="2"/>
  <c r="J3203" i="2" s="1"/>
  <c r="I3197" i="2"/>
  <c r="J3197" i="2" s="1"/>
  <c r="I3188" i="2"/>
  <c r="J3188" i="2" s="1"/>
  <c r="I3181" i="2"/>
  <c r="J3181" i="2" s="1"/>
  <c r="I3175" i="2"/>
  <c r="J3175" i="2" s="1"/>
  <c r="I3169" i="2"/>
  <c r="J3169" i="2" s="1"/>
  <c r="I3163" i="2"/>
  <c r="J3163" i="2" s="1"/>
  <c r="I3157" i="2"/>
  <c r="J3157" i="2" s="1"/>
  <c r="I3148" i="2"/>
  <c r="J3148" i="2" s="1"/>
  <c r="I3125" i="2"/>
  <c r="J3125" i="2" s="1"/>
  <c r="I3112" i="2"/>
  <c r="J3112" i="2" s="1"/>
  <c r="I3099" i="2"/>
  <c r="J3099" i="2" s="1"/>
  <c r="I3086" i="2"/>
  <c r="J3086" i="2" s="1"/>
  <c r="I3077" i="2"/>
  <c r="J3077" i="2" s="1"/>
  <c r="I3067" i="2"/>
  <c r="J3067" i="2" s="1"/>
  <c r="I3057" i="2"/>
  <c r="J3057" i="2" s="1"/>
  <c r="I3044" i="2"/>
  <c r="J3044" i="2" s="1"/>
  <c r="I3036" i="2"/>
  <c r="J3036" i="2" s="1"/>
  <c r="I3028" i="2"/>
  <c r="J3028" i="2" s="1"/>
  <c r="I3018" i="2"/>
  <c r="J3018" i="2" s="1"/>
  <c r="I3007" i="2"/>
  <c r="J3007" i="2" s="1"/>
  <c r="I2998" i="2"/>
  <c r="J2998" i="2" s="1"/>
  <c r="I2988" i="2"/>
  <c r="J2988" i="2" s="1"/>
  <c r="I2980" i="2"/>
  <c r="J2980" i="2" s="1"/>
  <c r="I2969" i="2"/>
  <c r="J2969" i="2" s="1"/>
  <c r="I2959" i="2"/>
  <c r="J2959" i="2" s="1"/>
  <c r="I2947" i="2"/>
  <c r="J2947" i="2" s="1"/>
  <c r="I2936" i="2"/>
  <c r="J2936" i="2" s="1"/>
  <c r="I2927" i="2"/>
  <c r="J2927" i="2" s="1"/>
  <c r="I2916" i="2"/>
  <c r="J2916" i="2" s="1"/>
  <c r="I2907" i="2"/>
  <c r="J2907" i="2" s="1"/>
  <c r="I2896" i="2"/>
  <c r="J2896" i="2" s="1"/>
  <c r="I2885" i="2"/>
  <c r="J2885" i="2" s="1"/>
  <c r="I2874" i="2"/>
  <c r="J2874" i="2" s="1"/>
  <c r="I2863" i="2"/>
  <c r="J2863" i="2" s="1"/>
  <c r="I2852" i="2"/>
  <c r="J2852" i="2" s="1"/>
  <c r="I2839" i="2"/>
  <c r="J2839" i="2" s="1"/>
  <c r="I2826" i="2"/>
  <c r="J2826" i="2" s="1"/>
  <c r="I2813" i="2"/>
  <c r="J2813" i="2" s="1"/>
  <c r="I2802" i="2"/>
  <c r="J2802" i="2" s="1"/>
  <c r="I2791" i="2"/>
  <c r="J2791" i="2" s="1"/>
  <c r="I2780" i="2"/>
  <c r="J2780" i="2" s="1"/>
  <c r="I2769" i="2"/>
  <c r="J2769" i="2" s="1"/>
  <c r="I2758" i="2"/>
  <c r="J2758" i="2" s="1"/>
  <c r="I2747" i="2"/>
  <c r="J2747" i="2" s="1"/>
  <c r="I2736" i="2"/>
  <c r="J2736" i="2" s="1"/>
  <c r="I2725" i="2"/>
  <c r="J2725" i="2" s="1"/>
  <c r="I2714" i="2"/>
  <c r="J2714" i="2" s="1"/>
  <c r="I2703" i="2"/>
  <c r="J2703" i="2" s="1"/>
  <c r="I2692" i="2"/>
  <c r="J2692" i="2" s="1"/>
  <c r="I2686" i="2"/>
  <c r="J2686" i="2" s="1"/>
  <c r="I2677" i="2"/>
  <c r="J2677" i="2" s="1"/>
  <c r="I2669" i="2"/>
  <c r="J2669" i="2" s="1"/>
  <c r="I2658" i="2"/>
  <c r="J2658" i="2" s="1"/>
  <c r="I2647" i="2"/>
  <c r="J2647" i="2" s="1"/>
  <c r="I2640" i="2"/>
  <c r="J2640" i="2" s="1"/>
  <c r="I2631" i="2"/>
  <c r="J2631" i="2" s="1"/>
  <c r="I2619" i="2"/>
  <c r="J2619" i="2" s="1"/>
  <c r="I2613" i="2"/>
  <c r="J2613" i="2" s="1"/>
  <c r="I2600" i="2"/>
  <c r="J2600" i="2" s="1"/>
  <c r="I2591" i="2"/>
  <c r="J2591" i="2" s="1"/>
  <c r="I2584" i="2"/>
  <c r="J2584" i="2" s="1"/>
  <c r="I2575" i="2"/>
  <c r="J2575" i="2" s="1"/>
  <c r="I2563" i="2"/>
  <c r="J2563" i="2" s="1"/>
  <c r="I2547" i="2"/>
  <c r="J2547" i="2" s="1"/>
  <c r="I2530" i="2"/>
  <c r="J2530" i="2" s="1"/>
  <c r="I2523" i="2"/>
  <c r="J2523" i="2" s="1"/>
  <c r="I2515" i="2"/>
  <c r="J2515" i="2" s="1"/>
  <c r="I2486" i="2"/>
  <c r="J2486" i="2" s="1"/>
  <c r="I2478" i="2"/>
  <c r="J2478" i="2" s="1"/>
  <c r="I2468" i="2"/>
  <c r="J2468" i="2" s="1"/>
  <c r="I2460" i="2"/>
  <c r="J2460" i="2" s="1"/>
  <c r="I2450" i="2"/>
  <c r="J2450" i="2" s="1"/>
  <c r="I2442" i="2"/>
  <c r="J2442" i="2" s="1"/>
  <c r="I2434" i="2"/>
  <c r="J2434" i="2" s="1"/>
  <c r="I2426" i="2"/>
  <c r="J2426" i="2" s="1"/>
  <c r="I2417" i="2"/>
  <c r="J2417" i="2" s="1"/>
  <c r="I2381" i="2"/>
  <c r="J2381" i="2" s="1"/>
  <c r="I2373" i="2"/>
  <c r="J2373" i="2" s="1"/>
  <c r="I2365" i="2"/>
  <c r="J2365" i="2" s="1"/>
  <c r="I2356" i="2"/>
  <c r="J2356" i="2" s="1"/>
  <c r="I2339" i="2"/>
  <c r="J2339" i="2" s="1"/>
  <c r="I2235" i="2"/>
  <c r="J2235" i="2" s="1"/>
  <c r="J3221" i="2"/>
  <c r="J3215" i="2"/>
  <c r="I3141" i="2"/>
  <c r="J3141" i="2" s="1"/>
  <c r="I2607" i="2"/>
  <c r="J2607" i="2" s="1"/>
  <c r="I2227" i="2"/>
  <c r="J2227" i="2" s="1"/>
  <c r="I2219" i="2"/>
  <c r="J2219" i="2" s="1"/>
  <c r="I2208" i="2"/>
  <c r="J2208" i="2" s="1"/>
  <c r="I2191" i="2"/>
  <c r="J2191" i="2" s="1"/>
  <c r="I2182" i="2"/>
  <c r="J2182" i="2" s="1"/>
  <c r="I2174" i="2"/>
  <c r="J2174" i="2" s="1"/>
  <c r="I2166" i="2"/>
  <c r="J2166" i="2" s="1"/>
  <c r="I2158" i="2"/>
  <c r="J2158" i="2" s="1"/>
  <c r="I2134" i="2"/>
  <c r="J2134" i="2" s="1"/>
  <c r="I2118" i="2"/>
  <c r="J2118" i="2" s="1"/>
  <c r="I2110" i="2"/>
  <c r="J2110" i="2" s="1"/>
  <c r="I2102" i="2"/>
  <c r="J2102" i="2" s="1"/>
  <c r="I2094" i="2"/>
  <c r="J2094" i="2" s="1"/>
  <c r="I2086" i="2"/>
  <c r="J2086" i="2" s="1"/>
  <c r="I2078" i="2"/>
  <c r="J2078" i="2" s="1"/>
  <c r="I2054" i="2"/>
  <c r="J2054" i="2" s="1"/>
  <c r="I2046" i="2"/>
  <c r="J2046" i="2" s="1"/>
  <c r="I2038" i="2"/>
  <c r="J2038" i="2" s="1"/>
  <c r="I2030" i="2"/>
  <c r="J2030" i="2" s="1"/>
  <c r="I2005" i="2"/>
  <c r="J2005" i="2" s="1"/>
  <c r="I1996" i="2"/>
  <c r="I1986" i="2"/>
  <c r="J1986" i="2" s="1"/>
  <c r="I1978" i="2"/>
  <c r="J1978" i="2" s="1"/>
  <c r="I1970" i="2"/>
  <c r="J1970" i="2" s="1"/>
  <c r="I1962" i="2"/>
  <c r="J1962" i="2" s="1"/>
  <c r="I1954" i="2"/>
  <c r="J1954" i="2" s="1"/>
  <c r="I1945" i="2"/>
  <c r="J1945" i="2" s="1"/>
  <c r="I1936" i="2"/>
  <c r="J1936" i="2" s="1"/>
  <c r="I1927" i="2"/>
  <c r="I1918" i="2"/>
  <c r="J1918" i="2" s="1"/>
  <c r="I1910" i="2"/>
  <c r="J1910" i="2" s="1"/>
  <c r="I1901" i="2"/>
  <c r="J1901" i="2" s="1"/>
  <c r="I1892" i="2"/>
  <c r="J1892" i="2" s="1"/>
  <c r="I1884" i="2"/>
  <c r="J1884" i="2" s="1"/>
  <c r="I1876" i="2"/>
  <c r="J1876" i="2" s="1"/>
  <c r="I1867" i="2"/>
  <c r="J1867" i="2" s="1"/>
  <c r="I1860" i="2"/>
  <c r="J1860" i="2" s="1"/>
  <c r="I1853" i="2"/>
  <c r="J1853" i="2" s="1"/>
  <c r="I1846" i="2"/>
  <c r="J1846" i="2" s="1"/>
  <c r="I1839" i="2"/>
  <c r="J1839" i="2" s="1"/>
  <c r="I1832" i="2"/>
  <c r="J1832" i="2" s="1"/>
  <c r="I1825" i="2"/>
  <c r="J1825" i="2" s="1"/>
  <c r="I1818" i="2"/>
  <c r="J1818" i="2" s="1"/>
  <c r="I1809" i="2"/>
  <c r="J1809" i="2" s="1"/>
  <c r="I1800" i="2"/>
  <c r="J1800" i="2" s="1"/>
  <c r="I1791" i="2"/>
  <c r="J1791" i="2" s="1"/>
  <c r="I1782" i="2"/>
  <c r="J1782" i="2" s="1"/>
  <c r="I1773" i="2"/>
  <c r="J1773" i="2" s="1"/>
  <c r="I1764" i="2"/>
  <c r="J1764" i="2" s="1"/>
  <c r="I1755" i="2"/>
  <c r="J1755" i="2" s="1"/>
  <c r="I1743" i="2"/>
  <c r="J1743" i="2" s="1"/>
  <c r="I1737" i="2"/>
  <c r="J1737" i="2" s="1"/>
  <c r="I1728" i="2"/>
  <c r="J1728" i="2" s="1"/>
  <c r="I1719" i="2"/>
  <c r="J1719" i="2" s="1"/>
  <c r="I1711" i="2"/>
  <c r="J1711" i="2" s="1"/>
  <c r="I1703" i="2"/>
  <c r="J1703" i="2" s="1"/>
  <c r="I1694" i="2"/>
  <c r="J1694" i="2" s="1"/>
  <c r="I1688" i="2"/>
  <c r="J1688" i="2" s="1"/>
  <c r="I1672" i="2"/>
  <c r="J1672" i="2" s="1"/>
  <c r="I1656" i="2"/>
  <c r="J1656" i="2" s="1"/>
  <c r="I1640" i="2"/>
  <c r="J1640" i="2" s="1"/>
  <c r="I1622" i="2"/>
  <c r="J1622" i="2" s="1"/>
  <c r="I1592" i="2"/>
  <c r="J1592" i="2" s="1"/>
  <c r="I1562" i="2"/>
  <c r="J1562" i="2" s="1"/>
  <c r="I1538" i="2"/>
  <c r="J1538" i="2" s="1"/>
  <c r="I1526" i="2"/>
  <c r="J1526" i="2" s="1"/>
  <c r="I1508" i="2"/>
  <c r="J1508" i="2" s="1"/>
  <c r="I1500" i="2"/>
  <c r="J1500" i="2" s="1"/>
  <c r="I1491" i="2"/>
  <c r="J1491" i="2" s="1"/>
  <c r="I1481" i="2"/>
  <c r="J1481" i="2" s="1"/>
  <c r="I1471" i="2"/>
  <c r="J1471" i="2" s="1"/>
  <c r="I1462" i="2"/>
  <c r="J1462" i="2" s="1"/>
  <c r="I1451" i="2"/>
  <c r="J1451" i="2" s="1"/>
  <c r="I1432" i="2"/>
  <c r="J1432" i="2" s="1"/>
  <c r="I1422" i="2"/>
  <c r="J1422" i="2" s="1"/>
  <c r="I1412" i="2"/>
  <c r="J1412" i="2" s="1"/>
  <c r="I1396" i="2"/>
  <c r="J1396" i="2" s="1"/>
  <c r="I1379" i="2"/>
  <c r="J1379" i="2" s="1"/>
  <c r="I1355" i="2"/>
  <c r="J1355" i="2" s="1"/>
  <c r="I1345" i="2"/>
  <c r="J1345" i="2" s="1"/>
  <c r="I1338" i="2"/>
  <c r="J1338" i="2" s="1"/>
  <c r="I1323" i="2"/>
  <c r="J1323" i="2" s="1"/>
  <c r="I1312" i="2"/>
  <c r="J1312" i="2" s="1"/>
  <c r="I1298" i="2"/>
  <c r="J1298" i="2" s="1"/>
  <c r="I1284" i="2"/>
  <c r="J1284" i="2" s="1"/>
  <c r="I1270" i="2"/>
  <c r="J1270" i="2" s="1"/>
  <c r="I1262" i="2"/>
  <c r="J1262" i="2" s="1"/>
  <c r="I1253" i="2"/>
  <c r="J1253" i="2" s="1"/>
  <c r="I1244" i="2"/>
  <c r="I1235" i="2"/>
  <c r="J1235" i="2" s="1"/>
  <c r="I1226" i="2"/>
  <c r="J1226" i="2" s="1"/>
  <c r="I1217" i="2"/>
  <c r="J1217" i="2" s="1"/>
  <c r="J1208" i="2"/>
  <c r="I1199" i="2"/>
  <c r="J1199" i="2" s="1"/>
  <c r="I1188" i="2"/>
  <c r="J1188" i="2" s="1"/>
  <c r="I1179" i="2"/>
  <c r="J1179" i="2" s="1"/>
  <c r="I1170" i="2"/>
  <c r="J1170" i="2" s="1"/>
  <c r="I1144" i="2"/>
  <c r="J1144" i="2" s="1"/>
  <c r="I1135" i="2"/>
  <c r="J1135" i="2" s="1"/>
  <c r="I1126" i="2"/>
  <c r="J1126" i="2" s="1"/>
  <c r="I1116" i="2"/>
  <c r="J1116" i="2" s="1"/>
  <c r="I1108" i="2"/>
  <c r="J1108" i="2" s="1"/>
  <c r="I1100" i="2"/>
  <c r="J1100" i="2" s="1"/>
  <c r="I1091" i="2"/>
  <c r="J1091" i="2" s="1"/>
  <c r="I1072" i="2"/>
  <c r="J1072" i="2" s="1"/>
  <c r="I1063" i="2"/>
  <c r="J1063" i="2" s="1"/>
  <c r="I1055" i="2"/>
  <c r="J1055" i="2" s="1"/>
  <c r="I1046" i="2"/>
  <c r="J1046" i="2" s="1"/>
  <c r="I1040" i="2"/>
  <c r="J1040" i="2" s="1"/>
  <c r="I1025" i="2"/>
  <c r="J1025" i="2" s="1"/>
  <c r="I1017" i="2"/>
  <c r="I994" i="2"/>
  <c r="J994" i="2" s="1"/>
  <c r="I984" i="2"/>
  <c r="J984" i="2" s="1"/>
  <c r="I974" i="2"/>
  <c r="J974" i="2" s="1"/>
  <c r="I963" i="2"/>
  <c r="J963" i="2" s="1"/>
  <c r="I944" i="2"/>
  <c r="J944" i="2" s="1"/>
  <c r="I935" i="2"/>
  <c r="J935" i="2" s="1"/>
  <c r="I926" i="2"/>
  <c r="J926" i="2" s="1"/>
  <c r="I917" i="2"/>
  <c r="J917" i="2" s="1"/>
  <c r="I908" i="2"/>
  <c r="I900" i="2"/>
  <c r="J900" i="2" s="1"/>
  <c r="I891" i="2"/>
  <c r="J891" i="2" s="1"/>
  <c r="I883" i="2"/>
  <c r="J883" i="2" s="1"/>
  <c r="I875" i="2"/>
  <c r="J875" i="2" s="1"/>
  <c r="I497" i="2"/>
  <c r="J1446" i="2"/>
  <c r="I1438" i="2" s="1"/>
  <c r="J1438" i="2" s="1"/>
  <c r="I1086" i="2"/>
  <c r="J1086" i="2" s="1"/>
  <c r="I1082" i="2" s="1"/>
  <c r="J1082" i="2" s="1"/>
  <c r="J857" i="2"/>
  <c r="J856" i="2"/>
  <c r="J855" i="2"/>
  <c r="J849" i="2"/>
  <c r="J848" i="2"/>
  <c r="J847" i="2"/>
  <c r="J846" i="2"/>
  <c r="J840" i="2"/>
  <c r="J839" i="2"/>
  <c r="J838" i="2"/>
  <c r="J837" i="2"/>
  <c r="J836" i="2"/>
  <c r="J835" i="2"/>
  <c r="J829" i="2"/>
  <c r="J828" i="2"/>
  <c r="J827" i="2"/>
  <c r="J826" i="2"/>
  <c r="J820" i="2"/>
  <c r="J819" i="2"/>
  <c r="J818" i="2"/>
  <c r="J817" i="2"/>
  <c r="J816" i="2"/>
  <c r="J810" i="2"/>
  <c r="J809" i="2"/>
  <c r="J808" i="2"/>
  <c r="J807" i="2"/>
  <c r="J800" i="2"/>
  <c r="J799" i="2"/>
  <c r="J798" i="2"/>
  <c r="J797" i="2"/>
  <c r="J791" i="2"/>
  <c r="J790" i="2"/>
  <c r="J789" i="2"/>
  <c r="J783" i="2"/>
  <c r="J782" i="2"/>
  <c r="J781" i="2"/>
  <c r="J775" i="2"/>
  <c r="J774" i="2"/>
  <c r="J773" i="2"/>
  <c r="J772" i="2"/>
  <c r="J771" i="2"/>
  <c r="J770" i="2"/>
  <c r="J769" i="2"/>
  <c r="J768" i="2"/>
  <c r="J762" i="2"/>
  <c r="J761" i="2"/>
  <c r="J760" i="2"/>
  <c r="J759" i="2"/>
  <c r="J758" i="2"/>
  <c r="J757" i="2"/>
  <c r="J756" i="2"/>
  <c r="J755" i="2"/>
  <c r="J749" i="2"/>
  <c r="J748" i="2"/>
  <c r="J747" i="2"/>
  <c r="J746" i="2"/>
  <c r="J745" i="2"/>
  <c r="J744" i="2"/>
  <c r="J743" i="2"/>
  <c r="J742" i="2"/>
  <c r="J736" i="2"/>
  <c r="J735" i="2"/>
  <c r="J734" i="2"/>
  <c r="J733" i="2"/>
  <c r="J732" i="2"/>
  <c r="J731" i="2"/>
  <c r="J730" i="2"/>
  <c r="J729" i="2"/>
  <c r="J723" i="2"/>
  <c r="J722" i="2"/>
  <c r="J721" i="2"/>
  <c r="J720" i="2"/>
  <c r="J719" i="2"/>
  <c r="J718" i="2"/>
  <c r="J717" i="2"/>
  <c r="J716" i="2"/>
  <c r="J710" i="2"/>
  <c r="J709" i="2"/>
  <c r="J708" i="2"/>
  <c r="J707" i="2"/>
  <c r="J706" i="2"/>
  <c r="J705" i="2"/>
  <c r="J704" i="2"/>
  <c r="J703" i="2"/>
  <c r="J697" i="2"/>
  <c r="J696" i="2"/>
  <c r="J695" i="2"/>
  <c r="J694" i="2"/>
  <c r="J688" i="2"/>
  <c r="J687" i="2"/>
  <c r="J686" i="2"/>
  <c r="J685" i="2"/>
  <c r="J684" i="2"/>
  <c r="J683" i="2"/>
  <c r="J682" i="2"/>
  <c r="J681" i="2"/>
  <c r="J680" i="2"/>
  <c r="J679" i="2"/>
  <c r="J678" i="2"/>
  <c r="J672" i="2"/>
  <c r="J671" i="2"/>
  <c r="J670" i="2"/>
  <c r="J669" i="2"/>
  <c r="J663" i="2"/>
  <c r="J662" i="2"/>
  <c r="J661" i="2"/>
  <c r="J655" i="2"/>
  <c r="J654" i="2"/>
  <c r="J653" i="2"/>
  <c r="J647" i="2"/>
  <c r="J646" i="2"/>
  <c r="J645" i="2"/>
  <c r="J639" i="2"/>
  <c r="J638" i="2"/>
  <c r="J637" i="2"/>
  <c r="J636" i="2"/>
  <c r="J635" i="2"/>
  <c r="J634" i="2"/>
  <c r="J633" i="2"/>
  <c r="J627" i="2"/>
  <c r="J626" i="2"/>
  <c r="J625" i="2"/>
  <c r="J624" i="2"/>
  <c r="J623" i="2"/>
  <c r="J622" i="2"/>
  <c r="J621" i="2"/>
  <c r="J620" i="2"/>
  <c r="J619" i="2"/>
  <c r="J613" i="2"/>
  <c r="J612" i="2"/>
  <c r="J611" i="2"/>
  <c r="J610" i="2"/>
  <c r="J609" i="2"/>
  <c r="J608" i="2"/>
  <c r="J607" i="2"/>
  <c r="J606" i="2"/>
  <c r="J605" i="2"/>
  <c r="J599" i="2"/>
  <c r="J598" i="2"/>
  <c r="J597" i="2"/>
  <c r="J596" i="2"/>
  <c r="J595" i="2"/>
  <c r="J594" i="2"/>
  <c r="J593" i="2"/>
  <c r="J592" i="2"/>
  <c r="J591" i="2"/>
  <c r="J585" i="2"/>
  <c r="J584" i="2"/>
  <c r="J583" i="2"/>
  <c r="J582" i="2"/>
  <c r="J581" i="2"/>
  <c r="J580" i="2"/>
  <c r="J579" i="2"/>
  <c r="J573" i="2"/>
  <c r="J572" i="2"/>
  <c r="J571" i="2"/>
  <c r="J570" i="2"/>
  <c r="J569" i="2"/>
  <c r="J568" i="2"/>
  <c r="J567" i="2"/>
  <c r="J566" i="2"/>
  <c r="J560" i="2"/>
  <c r="J559" i="2"/>
  <c r="J558" i="2"/>
  <c r="J557" i="2"/>
  <c r="J556" i="2"/>
  <c r="J555" i="2"/>
  <c r="J554" i="2"/>
  <c r="J553" i="2"/>
  <c r="J547" i="2"/>
  <c r="J546" i="2"/>
  <c r="J545" i="2"/>
  <c r="J544" i="2"/>
  <c r="J538" i="2"/>
  <c r="J537" i="2"/>
  <c r="J536" i="2"/>
  <c r="J535" i="2"/>
  <c r="J534" i="2"/>
  <c r="J528" i="2"/>
  <c r="J527" i="2"/>
  <c r="J526" i="2"/>
  <c r="J525" i="2"/>
  <c r="J524" i="2"/>
  <c r="J518" i="2"/>
  <c r="J517" i="2"/>
  <c r="J516" i="2"/>
  <c r="J515" i="2"/>
  <c r="J514" i="2"/>
  <c r="J513" i="2"/>
  <c r="J512" i="2"/>
  <c r="J511" i="2"/>
  <c r="J510" i="2"/>
  <c r="J509" i="2"/>
  <c r="J508" i="2"/>
  <c r="J507" i="2"/>
  <c r="J506" i="2"/>
  <c r="J505" i="2"/>
  <c r="J504" i="2"/>
  <c r="J498" i="2"/>
  <c r="J496" i="2"/>
  <c r="J495" i="2"/>
  <c r="J494" i="2"/>
  <c r="J493" i="2"/>
  <c r="J492" i="2"/>
  <c r="J491" i="2"/>
  <c r="J485" i="2"/>
  <c r="J484" i="2"/>
  <c r="J483" i="2"/>
  <c r="J482" i="2"/>
  <c r="J481" i="2"/>
  <c r="J480" i="2"/>
  <c r="J479" i="2"/>
  <c r="J478" i="2"/>
  <c r="J472" i="2"/>
  <c r="J470" i="2"/>
  <c r="J469" i="2"/>
  <c r="J468" i="2"/>
  <c r="J467" i="2"/>
  <c r="J466" i="2"/>
  <c r="J465" i="2"/>
  <c r="J459" i="2"/>
  <c r="J458" i="2"/>
  <c r="J457" i="2"/>
  <c r="J456" i="2"/>
  <c r="J455" i="2"/>
  <c r="J454" i="2"/>
  <c r="J453" i="2"/>
  <c r="J447" i="2"/>
  <c r="J446" i="2"/>
  <c r="J445" i="2"/>
  <c r="J444" i="2"/>
  <c r="J443" i="2"/>
  <c r="J442" i="2"/>
  <c r="J441" i="2"/>
  <c r="J440" i="2"/>
  <c r="J439" i="2"/>
  <c r="J438" i="2"/>
  <c r="J432" i="2"/>
  <c r="J431" i="2"/>
  <c r="J430" i="2"/>
  <c r="J429" i="2"/>
  <c r="J428" i="2"/>
  <c r="J422" i="2"/>
  <c r="J421" i="2"/>
  <c r="J420" i="2"/>
  <c r="J419" i="2"/>
  <c r="J418" i="2"/>
  <c r="J412" i="2"/>
  <c r="J411" i="2"/>
  <c r="J410" i="2"/>
  <c r="J409" i="2"/>
  <c r="J408" i="2"/>
  <c r="J407" i="2"/>
  <c r="J406" i="2"/>
  <c r="J400" i="2"/>
  <c r="J399" i="2"/>
  <c r="J398" i="2"/>
  <c r="J397" i="2"/>
  <c r="J396" i="2"/>
  <c r="J395" i="2"/>
  <c r="J389" i="2"/>
  <c r="J388" i="2"/>
  <c r="J387" i="2"/>
  <c r="J386" i="2"/>
  <c r="J385" i="2"/>
  <c r="J384" i="2"/>
  <c r="J378" i="2"/>
  <c r="I377" i="2" s="1"/>
  <c r="J377" i="2" s="1"/>
  <c r="J372" i="2"/>
  <c r="J371" i="2"/>
  <c r="J370" i="2"/>
  <c r="J369" i="2"/>
  <c r="J368" i="2"/>
  <c r="J367" i="2"/>
  <c r="J366" i="2"/>
  <c r="J360" i="2"/>
  <c r="J359" i="2"/>
  <c r="J358" i="2"/>
  <c r="J357" i="2"/>
  <c r="J351" i="2"/>
  <c r="J350" i="2"/>
  <c r="J349" i="2"/>
  <c r="J348" i="2"/>
  <c r="J347" i="2"/>
  <c r="J341" i="2"/>
  <c r="J340" i="2"/>
  <c r="J339" i="2"/>
  <c r="J338" i="2"/>
  <c r="J337" i="2"/>
  <c r="J331" i="2"/>
  <c r="J330" i="2"/>
  <c r="J329" i="2"/>
  <c r="J328" i="2"/>
  <c r="J327" i="2"/>
  <c r="J321" i="2"/>
  <c r="J320" i="2"/>
  <c r="J319" i="2"/>
  <c r="J318" i="2"/>
  <c r="J317" i="2"/>
  <c r="J311" i="2"/>
  <c r="J310" i="2"/>
  <c r="J309" i="2"/>
  <c r="J308" i="2"/>
  <c r="J307" i="2"/>
  <c r="J301" i="2"/>
  <c r="J300" i="2"/>
  <c r="J299" i="2"/>
  <c r="J298" i="2"/>
  <c r="J297" i="2"/>
  <c r="J291" i="2"/>
  <c r="J290" i="2"/>
  <c r="J289" i="2"/>
  <c r="J288" i="2"/>
  <c r="J287" i="2"/>
  <c r="J281" i="2"/>
  <c r="J280" i="2"/>
  <c r="J279" i="2"/>
  <c r="J278" i="2"/>
  <c r="J277" i="2"/>
  <c r="J276" i="2"/>
  <c r="J275" i="2"/>
  <c r="J269" i="2"/>
  <c r="J268" i="2"/>
  <c r="J267" i="2"/>
  <c r="J266" i="2"/>
  <c r="J265" i="2"/>
  <c r="J259" i="2"/>
  <c r="J258" i="2"/>
  <c r="J257" i="2"/>
  <c r="J256" i="2"/>
  <c r="J250" i="2"/>
  <c r="I249" i="2" s="1"/>
  <c r="J249" i="2" s="1"/>
  <c r="J244" i="2"/>
  <c r="J243" i="2"/>
  <c r="J242" i="2"/>
  <c r="J241" i="2"/>
  <c r="J235" i="2"/>
  <c r="J234" i="2"/>
  <c r="J233" i="2"/>
  <c r="J232" i="2"/>
  <c r="J226" i="2"/>
  <c r="J225" i="2"/>
  <c r="J224" i="2"/>
  <c r="J223" i="2"/>
  <c r="J217" i="2"/>
  <c r="J216" i="2"/>
  <c r="J215" i="2"/>
  <c r="J214" i="2"/>
  <c r="J207" i="2"/>
  <c r="J205" i="2"/>
  <c r="J204" i="2"/>
  <c r="J203" i="2"/>
  <c r="J202" i="2"/>
  <c r="J201" i="2"/>
  <c r="J184" i="2"/>
  <c r="J183" i="2"/>
  <c r="J182" i="2"/>
  <c r="J181" i="2"/>
  <c r="J180" i="2"/>
  <c r="J179" i="2"/>
  <c r="J178" i="2"/>
  <c r="J177" i="2"/>
  <c r="J171" i="2"/>
  <c r="J170" i="2"/>
  <c r="J169" i="2"/>
  <c r="J168" i="2"/>
  <c r="J167" i="2"/>
  <c r="J166" i="2"/>
  <c r="J165" i="2"/>
  <c r="J164" i="2"/>
  <c r="J163" i="2"/>
  <c r="J162" i="2"/>
  <c r="J161" i="2"/>
  <c r="J155" i="2"/>
  <c r="J154" i="2"/>
  <c r="J153" i="2"/>
  <c r="J152" i="2"/>
  <c r="J151" i="2"/>
  <c r="J150" i="2"/>
  <c r="J149" i="2"/>
  <c r="J143" i="2"/>
  <c r="J142" i="2"/>
  <c r="J141" i="2"/>
  <c r="J140" i="2"/>
  <c r="J134" i="2"/>
  <c r="J133" i="2"/>
  <c r="J132" i="2"/>
  <c r="J126" i="2"/>
  <c r="J125" i="2"/>
  <c r="J124" i="2"/>
  <c r="J123" i="2"/>
  <c r="J117" i="2"/>
  <c r="J116" i="2"/>
  <c r="J115" i="2"/>
  <c r="J114" i="2"/>
  <c r="J113" i="2"/>
  <c r="J112" i="2"/>
  <c r="J106" i="2"/>
  <c r="J105" i="2"/>
  <c r="J104" i="2"/>
  <c r="J103" i="2"/>
  <c r="J102" i="2"/>
  <c r="J101" i="2"/>
  <c r="J100" i="2"/>
  <c r="J99" i="2"/>
  <c r="J98" i="2"/>
  <c r="J97" i="2"/>
  <c r="J96" i="2"/>
  <c r="J95" i="2"/>
  <c r="J89" i="2"/>
  <c r="I88" i="2" s="1"/>
  <c r="J83" i="2"/>
  <c r="J82" i="2"/>
  <c r="J81" i="2"/>
  <c r="J80" i="2"/>
  <c r="J79" i="2"/>
  <c r="J78" i="2"/>
  <c r="J77" i="2"/>
  <c r="J76" i="2"/>
  <c r="J70" i="2"/>
  <c r="I69" i="2" s="1"/>
  <c r="J69" i="2" s="1"/>
  <c r="J63" i="2"/>
  <c r="I62" i="2" s="1"/>
  <c r="J62" i="2" s="1"/>
  <c r="J57" i="2"/>
  <c r="J56" i="2"/>
  <c r="J55" i="2"/>
  <c r="J54" i="2"/>
  <c r="J53" i="2"/>
  <c r="J52" i="2"/>
  <c r="J51" i="2"/>
  <c r="J50" i="2"/>
  <c r="J49" i="2"/>
  <c r="J43" i="2"/>
  <c r="J42" i="2"/>
  <c r="J41" i="2"/>
  <c r="J40" i="2"/>
  <c r="J39" i="2"/>
  <c r="J38" i="2"/>
  <c r="J31" i="2"/>
  <c r="J30" i="2"/>
  <c r="J29" i="2"/>
  <c r="J28" i="2"/>
  <c r="J27" i="2"/>
  <c r="J26" i="2"/>
  <c r="J25" i="2"/>
  <c r="J24" i="2"/>
  <c r="J18" i="2"/>
  <c r="J17" i="2"/>
  <c r="J16" i="2"/>
  <c r="J15" i="2"/>
  <c r="J14" i="2"/>
  <c r="J13" i="2"/>
  <c r="I200" i="2" l="1"/>
  <c r="I23" i="2"/>
  <c r="J1927" i="2"/>
  <c r="J1244" i="2"/>
  <c r="J1017" i="2"/>
  <c r="J908" i="2"/>
  <c r="I176" i="2"/>
  <c r="J176" i="2" s="1"/>
  <c r="J200" i="2"/>
  <c r="I255" i="2"/>
  <c r="J255" i="2" s="1"/>
  <c r="I264" i="2"/>
  <c r="J264" i="2" s="1"/>
  <c r="I286" i="2"/>
  <c r="J286" i="2" s="1"/>
  <c r="I326" i="2"/>
  <c r="J326" i="2" s="1"/>
  <c r="I437" i="2"/>
  <c r="J437" i="2" s="1"/>
  <c r="I477" i="2"/>
  <c r="J477" i="2" s="1"/>
  <c r="I543" i="2"/>
  <c r="J543" i="2" s="1"/>
  <c r="I552" i="2"/>
  <c r="J552" i="2" s="1"/>
  <c r="I565" i="2"/>
  <c r="J565" i="2" s="1"/>
  <c r="I578" i="2"/>
  <c r="J578" i="2" s="1"/>
  <c r="I604" i="2"/>
  <c r="J604" i="2" s="1"/>
  <c r="I652" i="2"/>
  <c r="J652" i="2" s="1"/>
  <c r="I122" i="2"/>
  <c r="J122" i="2" s="1"/>
  <c r="I788" i="2"/>
  <c r="J788" i="2" s="1"/>
  <c r="J806" i="2"/>
  <c r="I805" i="2" s="1"/>
  <c r="J805" i="2" s="1"/>
  <c r="I815" i="2"/>
  <c r="J815" i="2" s="1"/>
  <c r="J23" i="2"/>
  <c r="I48" i="2"/>
  <c r="J48" i="2" s="1"/>
  <c r="I75" i="2"/>
  <c r="J75" i="2" s="1"/>
  <c r="I12" i="2"/>
  <c r="J12" i="2" s="1"/>
  <c r="I37" i="2"/>
  <c r="J37" i="2" s="1"/>
  <c r="I139" i="2"/>
  <c r="J139" i="2" s="1"/>
  <c r="I148" i="2"/>
  <c r="J148" i="2" s="1"/>
  <c r="I306" i="2"/>
  <c r="J306" i="2" s="1"/>
  <c r="I346" i="2"/>
  <c r="J346" i="2" s="1"/>
  <c r="I417" i="2"/>
  <c r="J417" i="2" s="1"/>
  <c r="I452" i="2"/>
  <c r="J452" i="2" s="1"/>
  <c r="I523" i="2"/>
  <c r="J523" i="2" s="1"/>
  <c r="I632" i="2"/>
  <c r="J632" i="2" s="1"/>
  <c r="I668" i="2"/>
  <c r="J668" i="2" s="1"/>
  <c r="I677" i="2"/>
  <c r="J677" i="2" s="1"/>
  <c r="I94" i="2"/>
  <c r="J94" i="2" s="1"/>
  <c r="I111" i="2"/>
  <c r="J111" i="2" s="1"/>
  <c r="I160" i="2"/>
  <c r="J160" i="2" s="1"/>
  <c r="I274" i="2"/>
  <c r="J274" i="2" s="1"/>
  <c r="I296" i="2"/>
  <c r="J296" i="2" s="1"/>
  <c r="I336" i="2"/>
  <c r="J336" i="2" s="1"/>
  <c r="I394" i="2"/>
  <c r="J394" i="2" s="1"/>
  <c r="I618" i="2"/>
  <c r="J618" i="2" s="1"/>
  <c r="I644" i="2"/>
  <c r="J644" i="2" s="1"/>
  <c r="I693" i="2"/>
  <c r="J693" i="2" s="1"/>
  <c r="I702" i="2"/>
  <c r="J702" i="2" s="1"/>
  <c r="I715" i="2"/>
  <c r="J715" i="2" s="1"/>
  <c r="I728" i="2"/>
  <c r="J728" i="2" s="1"/>
  <c r="I741" i="2"/>
  <c r="J741" i="2" s="1"/>
  <c r="I754" i="2"/>
  <c r="J754" i="2" s="1"/>
  <c r="I767" i="2"/>
  <c r="J767" i="2" s="1"/>
  <c r="I780" i="2"/>
  <c r="J780" i="2" s="1"/>
  <c r="I825" i="2"/>
  <c r="J825" i="2" s="1"/>
  <c r="I834" i="2"/>
  <c r="J834" i="2" s="1"/>
  <c r="I131" i="2"/>
  <c r="J131" i="2" s="1"/>
  <c r="I213" i="2"/>
  <c r="J213" i="2" s="1"/>
  <c r="I222" i="2"/>
  <c r="J222" i="2" s="1"/>
  <c r="I231" i="2"/>
  <c r="J231" i="2" s="1"/>
  <c r="I240" i="2"/>
  <c r="J240" i="2" s="1"/>
  <c r="I316" i="2"/>
  <c r="J316" i="2" s="1"/>
  <c r="I356" i="2"/>
  <c r="J356" i="2" s="1"/>
  <c r="I365" i="2"/>
  <c r="J365" i="2" s="1"/>
  <c r="I383" i="2"/>
  <c r="J383" i="2" s="1"/>
  <c r="I405" i="2"/>
  <c r="J405" i="2" s="1"/>
  <c r="I427" i="2"/>
  <c r="J427" i="2" s="1"/>
  <c r="I503" i="2"/>
  <c r="J503" i="2" s="1"/>
  <c r="I533" i="2"/>
  <c r="J533" i="2" s="1"/>
  <c r="I590" i="2"/>
  <c r="J590" i="2" s="1"/>
  <c r="I660" i="2"/>
  <c r="J660" i="2" s="1"/>
  <c r="I796" i="2"/>
  <c r="J796" i="2" s="1"/>
  <c r="I845" i="2"/>
  <c r="J845" i="2" s="1"/>
  <c r="I854" i="2"/>
  <c r="J854" i="2" s="1"/>
  <c r="J88" i="2"/>
  <c r="J497" i="2"/>
  <c r="I490" i="2" l="1"/>
  <c r="J490" i="2" s="1"/>
  <c r="S14" i="8"/>
  <c r="S15" i="8"/>
  <c r="S16" i="8"/>
  <c r="S17" i="8"/>
  <c r="S18" i="8"/>
  <c r="S19" i="8"/>
  <c r="S20" i="8"/>
  <c r="S21" i="8"/>
  <c r="S22" i="8"/>
  <c r="S23" i="8"/>
  <c r="S24" i="8"/>
  <c r="S25" i="8"/>
  <c r="S26" i="8"/>
  <c r="S27" i="8"/>
  <c r="S28" i="8"/>
  <c r="S29" i="8"/>
  <c r="S30" i="8"/>
  <c r="S31" i="8"/>
  <c r="S32" i="8"/>
  <c r="S33" i="8"/>
  <c r="S13" i="8"/>
  <c r="S12" i="8"/>
  <c r="B33" i="8"/>
  <c r="A33" i="8"/>
  <c r="B32" i="8"/>
  <c r="A32" i="8"/>
  <c r="B31" i="8"/>
  <c r="A31" i="8"/>
  <c r="B30" i="8"/>
  <c r="A30" i="8"/>
  <c r="B29" i="8"/>
  <c r="A29" i="8"/>
  <c r="B28" i="8"/>
  <c r="A28" i="8"/>
  <c r="B27" i="8"/>
  <c r="A27" i="8"/>
  <c r="B26" i="8"/>
  <c r="A26" i="8"/>
  <c r="B25" i="8"/>
  <c r="A25" i="8"/>
  <c r="B24" i="8"/>
  <c r="A24" i="8"/>
  <c r="B23" i="8"/>
  <c r="A23" i="8"/>
  <c r="B22" i="8"/>
  <c r="A22" i="8"/>
  <c r="B21" i="8"/>
  <c r="A21" i="8"/>
  <c r="B20" i="8"/>
  <c r="A20" i="8"/>
  <c r="B19" i="8"/>
  <c r="A19" i="8"/>
  <c r="B18" i="8"/>
  <c r="A18" i="8"/>
  <c r="B17" i="8"/>
  <c r="A17" i="8"/>
  <c r="B16" i="8"/>
  <c r="A16" i="8"/>
  <c r="B15" i="8"/>
  <c r="A15" i="8"/>
  <c r="B14" i="8"/>
  <c r="A14" i="8"/>
  <c r="B13" i="8"/>
  <c r="A13" i="8"/>
  <c r="B12" i="8"/>
  <c r="A12" i="8"/>
  <c r="I2558" i="2" l="1"/>
  <c r="J2558" i="2" s="1"/>
  <c r="I2555" i="2" s="1"/>
  <c r="J2555" i="2" s="1"/>
  <c r="I1689" i="2" l="1"/>
  <c r="I2400" i="2" l="1"/>
  <c r="J2400" i="2" s="1"/>
  <c r="I2397" i="2" s="1"/>
  <c r="J2397" i="2" s="1"/>
  <c r="I2049" i="2"/>
  <c r="I2081" i="2"/>
  <c r="I2254" i="2"/>
  <c r="J2254" i="2" s="1"/>
  <c r="I2251" i="2" s="1"/>
  <c r="J2251" i="2" s="1"/>
  <c r="I2153" i="2"/>
  <c r="J2153" i="2" s="1"/>
  <c r="I2150" i="2" s="1"/>
  <c r="J2150" i="2" s="1"/>
  <c r="I2278" i="2"/>
  <c r="J2278" i="2" s="1"/>
  <c r="I2275" i="2" s="1"/>
  <c r="J2275" i="2" s="1"/>
  <c r="I2302" i="2"/>
  <c r="J2302" i="2" s="1"/>
  <c r="I2299" i="2" s="1"/>
  <c r="J2299" i="2" s="1"/>
  <c r="I2351" i="2"/>
  <c r="J2351" i="2" s="1"/>
  <c r="I2348" i="2" s="1"/>
  <c r="J2348" i="2" s="1"/>
  <c r="I2246" i="2"/>
  <c r="J2246" i="2" s="1"/>
  <c r="I2243" i="2" s="1"/>
  <c r="J2243" i="2" s="1"/>
  <c r="I2145" i="2"/>
  <c r="J2145" i="2" s="1"/>
  <c r="I2142" i="2" s="1"/>
  <c r="J2142" i="2" s="1"/>
  <c r="I2410" i="2"/>
  <c r="J2410" i="2" s="1"/>
  <c r="I2041" i="2"/>
  <c r="I2105" i="2"/>
  <c r="I2270" i="2"/>
  <c r="J2270" i="2" s="1"/>
  <c r="I2267" i="2" s="1"/>
  <c r="J2267" i="2" s="1"/>
  <c r="I2326" i="2"/>
  <c r="J2326" i="2" s="1"/>
  <c r="I2323" i="2" s="1"/>
  <c r="J2323" i="2" s="1"/>
  <c r="I2073" i="2"/>
  <c r="J2073" i="2" s="1"/>
  <c r="I2070" i="2" s="1"/>
  <c r="J2070" i="2" s="1"/>
  <c r="I2097" i="2"/>
  <c r="I2000" i="2"/>
  <c r="I2262" i="2"/>
  <c r="J2262" i="2" s="1"/>
  <c r="I2259" i="2" s="1"/>
  <c r="J2259" i="2" s="1"/>
  <c r="I2318" i="2"/>
  <c r="J2318" i="2" s="1"/>
  <c r="I2315" i="2" s="1"/>
  <c r="J2315" i="2" s="1"/>
  <c r="I2411" i="2"/>
  <c r="J2411" i="2" s="1"/>
  <c r="I2392" i="2"/>
  <c r="J2392" i="2" s="1"/>
  <c r="I2389" i="2" s="1"/>
  <c r="J2389" i="2" s="1"/>
  <c r="I2129" i="2"/>
  <c r="J2129" i="2" s="1"/>
  <c r="I2126" i="2" s="1"/>
  <c r="J2126" i="2" s="1"/>
  <c r="I2310" i="2"/>
  <c r="J2310" i="2" s="1"/>
  <c r="I2307" i="2" s="1"/>
  <c r="J2307" i="2" s="1"/>
  <c r="I2412" i="2"/>
  <c r="J2412" i="2" s="1"/>
  <c r="D26" i="7"/>
  <c r="H26" i="7" s="1"/>
  <c r="J26" i="7" s="1"/>
  <c r="H22" i="7"/>
  <c r="F22" i="7"/>
  <c r="J22" i="7" s="1"/>
  <c r="H20" i="7"/>
  <c r="F20" i="7"/>
  <c r="H18" i="7"/>
  <c r="F18" i="7"/>
  <c r="J18" i="7" s="1"/>
  <c r="H16" i="7"/>
  <c r="F16" i="7"/>
  <c r="J16" i="7" s="1"/>
  <c r="H14" i="7"/>
  <c r="F14" i="7"/>
  <c r="I2510" i="2"/>
  <c r="J2510" i="2" s="1"/>
  <c r="I2508" i="2" s="1"/>
  <c r="J2508" i="2" s="1"/>
  <c r="I2503" i="2"/>
  <c r="J2503" i="2" s="1"/>
  <c r="I2501" i="2" s="1"/>
  <c r="J2501" i="2" s="1"/>
  <c r="I2496" i="2"/>
  <c r="J2496" i="2" s="1"/>
  <c r="I2494" i="2" s="1"/>
  <c r="J2494" i="2" s="1"/>
  <c r="I1156" i="2"/>
  <c r="J1156" i="2" s="1"/>
  <c r="I1153" i="2" s="1"/>
  <c r="J1153" i="2" s="1"/>
  <c r="I1035" i="2"/>
  <c r="I1005" i="2"/>
  <c r="J1005" i="2" s="1"/>
  <c r="I1004" i="2" s="1"/>
  <c r="J1004" i="2" s="1"/>
  <c r="I471" i="2"/>
  <c r="J471" i="2" s="1"/>
  <c r="I464" i="2" s="1"/>
  <c r="J464" i="2" s="1"/>
  <c r="I2542" i="2"/>
  <c r="J2542" i="2" s="1"/>
  <c r="I2539" i="2" s="1"/>
  <c r="J2539" i="2" s="1"/>
  <c r="I2294" i="2" l="1"/>
  <c r="J2294" i="2" s="1"/>
  <c r="I2291" i="2" s="1"/>
  <c r="J2291" i="2" s="1"/>
  <c r="I2286" i="2"/>
  <c r="J2286" i="2" s="1"/>
  <c r="I2283" i="2" s="1"/>
  <c r="J2283" i="2" s="1"/>
  <c r="I2334" i="2"/>
  <c r="J2334" i="2" s="1"/>
  <c r="I2331" i="2" s="1"/>
  <c r="J2331" i="2" s="1"/>
  <c r="I1165" i="2"/>
  <c r="J1165" i="2" s="1"/>
  <c r="I1161" i="2" s="1"/>
  <c r="J1161" i="2" s="1"/>
  <c r="J35" i="7"/>
  <c r="G134" i="1" s="1"/>
  <c r="I134" i="1" s="1"/>
  <c r="J134" i="1" s="1"/>
  <c r="J14" i="7"/>
  <c r="J20" i="7"/>
  <c r="I2089" i="2"/>
  <c r="I2409" i="2"/>
  <c r="J2409" i="2" s="1"/>
  <c r="J1035" i="2"/>
  <c r="I1033" i="2" s="1"/>
  <c r="J1033" i="2" s="1"/>
  <c r="I1012" i="2"/>
  <c r="J1012" i="2" s="1"/>
  <c r="I1010" i="2" s="1"/>
  <c r="J1010" i="2" s="1"/>
  <c r="I2408" i="2"/>
  <c r="J2408" i="2" s="1"/>
  <c r="I2065" i="2"/>
  <c r="J2065" i="2" s="1"/>
  <c r="I2062" i="2" s="1"/>
  <c r="J2062" i="2" s="1"/>
  <c r="I2405" i="2" l="1"/>
  <c r="J2405" i="2" s="1"/>
  <c r="G75" i="1"/>
  <c r="I75" i="1" s="1"/>
  <c r="J75" i="1" s="1"/>
  <c r="G73" i="1"/>
  <c r="I73" i="1" s="1"/>
  <c r="J73" i="1" s="1"/>
  <c r="G78" i="1"/>
  <c r="I78" i="1" s="1"/>
  <c r="J78" i="1" s="1"/>
  <c r="G79" i="1"/>
  <c r="I79" i="1" s="1"/>
  <c r="J79" i="1" s="1"/>
  <c r="G76" i="1"/>
  <c r="I76" i="1" s="1"/>
  <c r="J76" i="1" s="1"/>
  <c r="G77" i="1"/>
  <c r="I77" i="1" s="1"/>
  <c r="J77" i="1" s="1"/>
  <c r="G74" i="1"/>
  <c r="I74" i="1" s="1"/>
  <c r="J74" i="1" s="1"/>
  <c r="J5" i="2"/>
  <c r="J5" i="1"/>
  <c r="E5" i="3" s="1"/>
  <c r="G375" i="1"/>
  <c r="I375" i="1" s="1"/>
  <c r="J375" i="1" s="1"/>
  <c r="G376" i="1"/>
  <c r="I376" i="1" s="1"/>
  <c r="J376" i="1" s="1"/>
  <c r="G370" i="1"/>
  <c r="I370" i="1" s="1"/>
  <c r="J370" i="1" s="1"/>
  <c r="G363" i="1"/>
  <c r="I363" i="1" s="1"/>
  <c r="J363" i="1" s="1"/>
  <c r="G358" i="1"/>
  <c r="I358" i="1" s="1"/>
  <c r="G354" i="1"/>
  <c r="I354" i="1" s="1"/>
  <c r="J354" i="1" s="1"/>
  <c r="G347" i="1"/>
  <c r="I347" i="1" s="1"/>
  <c r="J347" i="1" s="1"/>
  <c r="G344" i="1"/>
  <c r="I344" i="1" s="1"/>
  <c r="J344" i="1" s="1"/>
  <c r="G338" i="1"/>
  <c r="I338" i="1" s="1"/>
  <c r="J338" i="1" s="1"/>
  <c r="G342" i="1"/>
  <c r="I342" i="1" s="1"/>
  <c r="J342" i="1" s="1"/>
  <c r="G326" i="1"/>
  <c r="I326" i="1" s="1"/>
  <c r="J326" i="1" s="1"/>
  <c r="G330" i="1"/>
  <c r="I330" i="1" s="1"/>
  <c r="J330" i="1" s="1"/>
  <c r="G324" i="1"/>
  <c r="I324" i="1" s="1"/>
  <c r="J324" i="1" s="1"/>
  <c r="G322" i="1"/>
  <c r="I322" i="1" s="1"/>
  <c r="J322" i="1" s="1"/>
  <c r="G315" i="1"/>
  <c r="I315" i="1" s="1"/>
  <c r="J315" i="1" s="1"/>
  <c r="G319" i="1"/>
  <c r="I319" i="1" s="1"/>
  <c r="J319" i="1" s="1"/>
  <c r="G313" i="1"/>
  <c r="I313" i="1" s="1"/>
  <c r="J313" i="1" s="1"/>
  <c r="G306" i="1"/>
  <c r="I306" i="1" s="1"/>
  <c r="J306" i="1" s="1"/>
  <c r="G291" i="1"/>
  <c r="I291" i="1" s="1"/>
  <c r="J291" i="1" s="1"/>
  <c r="G295" i="1"/>
  <c r="I295" i="1" s="1"/>
  <c r="J295" i="1" s="1"/>
  <c r="G299" i="1"/>
  <c r="I299" i="1" s="1"/>
  <c r="J299" i="1" s="1"/>
  <c r="G290" i="1"/>
  <c r="I290" i="1" s="1"/>
  <c r="J290" i="1" s="1"/>
  <c r="G288" i="1"/>
  <c r="I288" i="1" s="1"/>
  <c r="J288" i="1" s="1"/>
  <c r="G275" i="1"/>
  <c r="I275" i="1" s="1"/>
  <c r="J275" i="1" s="1"/>
  <c r="G279" i="1"/>
  <c r="I279" i="1" s="1"/>
  <c r="J279" i="1" s="1"/>
  <c r="G283" i="1"/>
  <c r="I283" i="1" s="1"/>
  <c r="J283" i="1" s="1"/>
  <c r="G264" i="1"/>
  <c r="I264" i="1" s="1"/>
  <c r="J264" i="1" s="1"/>
  <c r="G268" i="1"/>
  <c r="G272" i="1"/>
  <c r="I272" i="1" s="1"/>
  <c r="J272" i="1" s="1"/>
  <c r="G259" i="1"/>
  <c r="I259" i="1" s="1"/>
  <c r="G263" i="1"/>
  <c r="I263" i="1" s="1"/>
  <c r="J263" i="1" s="1"/>
  <c r="G254" i="1"/>
  <c r="I254" i="1" s="1"/>
  <c r="J254" i="1" s="1"/>
  <c r="G258" i="1"/>
  <c r="I258" i="1" s="1"/>
  <c r="J258" i="1" s="1"/>
  <c r="G251" i="1"/>
  <c r="I251" i="1" s="1"/>
  <c r="J251" i="1" s="1"/>
  <c r="G241" i="1"/>
  <c r="I241" i="1" s="1"/>
  <c r="J241" i="1" s="1"/>
  <c r="G245" i="1"/>
  <c r="I245" i="1" s="1"/>
  <c r="J245" i="1" s="1"/>
  <c r="G231" i="1"/>
  <c r="I231" i="1" s="1"/>
  <c r="J231" i="1" s="1"/>
  <c r="G235" i="1"/>
  <c r="I235" i="1" s="1"/>
  <c r="J235" i="1" s="1"/>
  <c r="G239" i="1"/>
  <c r="I239" i="1" s="1"/>
  <c r="J239" i="1" s="1"/>
  <c r="G220" i="1"/>
  <c r="I220" i="1" s="1"/>
  <c r="J220" i="1" s="1"/>
  <c r="G218" i="1"/>
  <c r="I218" i="1" s="1"/>
  <c r="G215" i="1"/>
  <c r="I215" i="1" s="1"/>
  <c r="J215" i="1" s="1"/>
  <c r="G205" i="1"/>
  <c r="I205" i="1" s="1"/>
  <c r="J205" i="1" s="1"/>
  <c r="G200" i="1"/>
  <c r="I200" i="1" s="1"/>
  <c r="J200" i="1" s="1"/>
  <c r="G191" i="1"/>
  <c r="I191" i="1" s="1"/>
  <c r="G187" i="1"/>
  <c r="I187" i="1" s="1"/>
  <c r="J187" i="1" s="1"/>
  <c r="G184" i="1"/>
  <c r="I184" i="1" s="1"/>
  <c r="J184" i="1" s="1"/>
  <c r="G373" i="1"/>
  <c r="I373" i="1" s="1"/>
  <c r="J373" i="1" s="1"/>
  <c r="G377" i="1"/>
  <c r="I377" i="1" s="1"/>
  <c r="J377" i="1" s="1"/>
  <c r="G368" i="1"/>
  <c r="I368" i="1" s="1"/>
  <c r="J368" i="1" s="1"/>
  <c r="G374" i="1"/>
  <c r="I374" i="1" s="1"/>
  <c r="J374" i="1" s="1"/>
  <c r="G372" i="1"/>
  <c r="I372" i="1" s="1"/>
  <c r="J372" i="1" s="1"/>
  <c r="G355" i="1"/>
  <c r="I355" i="1" s="1"/>
  <c r="J355" i="1" s="1"/>
  <c r="G348" i="1"/>
  <c r="I348" i="1" s="1"/>
  <c r="J348" i="1" s="1"/>
  <c r="G339" i="1"/>
  <c r="I339" i="1" s="1"/>
  <c r="J339" i="1" s="1"/>
  <c r="G325" i="1"/>
  <c r="I325" i="1" s="1"/>
  <c r="J325" i="1" s="1"/>
  <c r="G331" i="1"/>
  <c r="I331" i="1" s="1"/>
  <c r="J331" i="1" s="1"/>
  <c r="G321" i="1"/>
  <c r="I321" i="1" s="1"/>
  <c r="J321" i="1" s="1"/>
  <c r="G316" i="1"/>
  <c r="I316" i="1" s="1"/>
  <c r="J316" i="1" s="1"/>
  <c r="G312" i="1"/>
  <c r="I312" i="1" s="1"/>
  <c r="J312" i="1" s="1"/>
  <c r="G303" i="1"/>
  <c r="I303" i="1" s="1"/>
  <c r="J303" i="1" s="1"/>
  <c r="G308" i="1"/>
  <c r="I308" i="1" s="1"/>
  <c r="J308" i="1" s="1"/>
  <c r="G293" i="1"/>
  <c r="I293" i="1" s="1"/>
  <c r="J293" i="1" s="1"/>
  <c r="G298" i="1"/>
  <c r="I298" i="1" s="1"/>
  <c r="J298" i="1" s="1"/>
  <c r="G286" i="1"/>
  <c r="I286" i="1" s="1"/>
  <c r="J286" i="1" s="1"/>
  <c r="G274" i="1"/>
  <c r="G280" i="1"/>
  <c r="I280" i="1" s="1"/>
  <c r="J280" i="1" s="1"/>
  <c r="G285" i="1"/>
  <c r="I285" i="1" s="1"/>
  <c r="J285" i="1" s="1"/>
  <c r="G265" i="1"/>
  <c r="I265" i="1" s="1"/>
  <c r="J265" i="1" s="1"/>
  <c r="G270" i="1"/>
  <c r="I270" i="1" s="1"/>
  <c r="J270" i="1" s="1"/>
  <c r="G260" i="1"/>
  <c r="I260" i="1" s="1"/>
  <c r="J260" i="1" s="1"/>
  <c r="G257" i="1"/>
  <c r="I257" i="1" s="1"/>
  <c r="J257" i="1" s="1"/>
  <c r="G252" i="1"/>
  <c r="I252" i="1" s="1"/>
  <c r="J252" i="1" s="1"/>
  <c r="G243" i="1"/>
  <c r="I243" i="1" s="1"/>
  <c r="J243" i="1" s="1"/>
  <c r="G234" i="1"/>
  <c r="I234" i="1" s="1"/>
  <c r="J234" i="1" s="1"/>
  <c r="G230" i="1"/>
  <c r="I230" i="1" s="1"/>
  <c r="J230" i="1" s="1"/>
  <c r="G224" i="1"/>
  <c r="I224" i="1" s="1"/>
  <c r="J224" i="1" s="1"/>
  <c r="G214" i="1"/>
  <c r="I214" i="1" s="1"/>
  <c r="G210" i="1"/>
  <c r="I210" i="1" s="1"/>
  <c r="J210" i="1" s="1"/>
  <c r="G204" i="1"/>
  <c r="I204" i="1" s="1"/>
  <c r="J204" i="1" s="1"/>
  <c r="G198" i="1"/>
  <c r="I198" i="1" s="1"/>
  <c r="J198" i="1" s="1"/>
  <c r="G189" i="1"/>
  <c r="I189" i="1" s="1"/>
  <c r="J189" i="1" s="1"/>
  <c r="G183" i="1"/>
  <c r="I183" i="1" s="1"/>
  <c r="J183" i="1" s="1"/>
  <c r="G178" i="1"/>
  <c r="I178" i="1" s="1"/>
  <c r="J178" i="1" s="1"/>
  <c r="G182" i="1"/>
  <c r="I182" i="1" s="1"/>
  <c r="J182" i="1" s="1"/>
  <c r="G170" i="1"/>
  <c r="I170" i="1" s="1"/>
  <c r="J170" i="1" s="1"/>
  <c r="G174" i="1"/>
  <c r="I174" i="1" s="1"/>
  <c r="J174" i="1" s="1"/>
  <c r="G162" i="1"/>
  <c r="I162" i="1" s="1"/>
  <c r="J162" i="1" s="1"/>
  <c r="G159" i="1"/>
  <c r="I159" i="1" s="1"/>
  <c r="J159" i="1" s="1"/>
  <c r="G147" i="1"/>
  <c r="I147" i="1" s="1"/>
  <c r="G143" i="1"/>
  <c r="I143" i="1" s="1"/>
  <c r="J143" i="1" s="1"/>
  <c r="G139" i="1"/>
  <c r="I139" i="1" s="1"/>
  <c r="J139" i="1" s="1"/>
  <c r="G127" i="1"/>
  <c r="I127" i="1" s="1"/>
  <c r="J127" i="1" s="1"/>
  <c r="G126" i="1"/>
  <c r="I126" i="1" s="1"/>
  <c r="J126" i="1" s="1"/>
  <c r="G119" i="1"/>
  <c r="I119" i="1" s="1"/>
  <c r="J119" i="1" s="1"/>
  <c r="G123" i="1"/>
  <c r="I123" i="1" s="1"/>
  <c r="J123" i="1" s="1"/>
  <c r="G369" i="1"/>
  <c r="I369" i="1" s="1"/>
  <c r="J369" i="1" s="1"/>
  <c r="G364" i="1"/>
  <c r="I364" i="1" s="1"/>
  <c r="J364" i="1" s="1"/>
  <c r="G356" i="1"/>
  <c r="I356" i="1" s="1"/>
  <c r="J356" i="1" s="1"/>
  <c r="G352" i="1"/>
  <c r="I352" i="1" s="1"/>
  <c r="J352" i="1" s="1"/>
  <c r="J351" i="1" s="1"/>
  <c r="D29" i="3" s="1"/>
  <c r="C29" i="8" s="1"/>
  <c r="G349" i="1"/>
  <c r="I349" i="1" s="1"/>
  <c r="G340" i="1"/>
  <c r="I340" i="1" s="1"/>
  <c r="G327" i="1"/>
  <c r="I327" i="1" s="1"/>
  <c r="J327" i="1" s="1"/>
  <c r="G332" i="1"/>
  <c r="I332" i="1" s="1"/>
  <c r="J332" i="1" s="1"/>
  <c r="G317" i="1"/>
  <c r="I317" i="1" s="1"/>
  <c r="J317" i="1" s="1"/>
  <c r="G304" i="1"/>
  <c r="I304" i="1" s="1"/>
  <c r="G309" i="1"/>
  <c r="I309" i="1" s="1"/>
  <c r="J309" i="1" s="1"/>
  <c r="G294" i="1"/>
  <c r="I294" i="1" s="1"/>
  <c r="J294" i="1" s="1"/>
  <c r="G300" i="1"/>
  <c r="G287" i="1"/>
  <c r="I287" i="1" s="1"/>
  <c r="J287" i="1" s="1"/>
  <c r="G276" i="1"/>
  <c r="I276" i="1" s="1"/>
  <c r="J276" i="1" s="1"/>
  <c r="G281" i="1"/>
  <c r="I281" i="1" s="1"/>
  <c r="J281" i="1" s="1"/>
  <c r="G266" i="1"/>
  <c r="I266" i="1" s="1"/>
  <c r="J266" i="1" s="1"/>
  <c r="G271" i="1"/>
  <c r="I271" i="1" s="1"/>
  <c r="G261" i="1"/>
  <c r="I261" i="1" s="1"/>
  <c r="J261" i="1" s="1"/>
  <c r="G248" i="1"/>
  <c r="I248" i="1" s="1"/>
  <c r="J248" i="1" s="1"/>
  <c r="G253" i="1"/>
  <c r="I253" i="1" s="1"/>
  <c r="J253" i="1" s="1"/>
  <c r="G244" i="1"/>
  <c r="I244" i="1" s="1"/>
  <c r="J244" i="1" s="1"/>
  <c r="G236" i="1"/>
  <c r="I236" i="1" s="1"/>
  <c r="J236" i="1" s="1"/>
  <c r="G226" i="1"/>
  <c r="I226" i="1" s="1"/>
  <c r="J226" i="1" s="1"/>
  <c r="G225" i="1"/>
  <c r="I225" i="1" s="1"/>
  <c r="J225" i="1" s="1"/>
  <c r="G216" i="1"/>
  <c r="I216" i="1" s="1"/>
  <c r="J216" i="1" s="1"/>
  <c r="G209" i="1"/>
  <c r="I209" i="1" s="1"/>
  <c r="J209" i="1" s="1"/>
  <c r="G206" i="1"/>
  <c r="I206" i="1" s="1"/>
  <c r="J206" i="1" s="1"/>
  <c r="G199" i="1"/>
  <c r="I199" i="1" s="1"/>
  <c r="J199" i="1" s="1"/>
  <c r="G185" i="1"/>
  <c r="I185" i="1" s="1"/>
  <c r="G175" i="1"/>
  <c r="I175" i="1" s="1"/>
  <c r="J175" i="1" s="1"/>
  <c r="G179" i="1"/>
  <c r="I179" i="1" s="1"/>
  <c r="J179" i="1" s="1"/>
  <c r="G167" i="1"/>
  <c r="I167" i="1" s="1"/>
  <c r="J167" i="1" s="1"/>
  <c r="G171" i="1"/>
  <c r="I171" i="1" s="1"/>
  <c r="J171" i="1" s="1"/>
  <c r="G166" i="1"/>
  <c r="I166" i="1" s="1"/>
  <c r="J166" i="1" s="1"/>
  <c r="G163" i="1"/>
  <c r="I163" i="1" s="1"/>
  <c r="J163" i="1" s="1"/>
  <c r="G155" i="1"/>
  <c r="I155" i="1" s="1"/>
  <c r="J155" i="1" s="1"/>
  <c r="G365" i="1"/>
  <c r="I365" i="1" s="1"/>
  <c r="J365" i="1" s="1"/>
  <c r="G350" i="1"/>
  <c r="I350" i="1" s="1"/>
  <c r="J350" i="1" s="1"/>
  <c r="G334" i="1"/>
  <c r="G333" i="1"/>
  <c r="I333" i="1" s="1"/>
  <c r="G310" i="1"/>
  <c r="I310" i="1" s="1"/>
  <c r="J310" i="1" s="1"/>
  <c r="G305" i="1"/>
  <c r="I305" i="1" s="1"/>
  <c r="J305" i="1" s="1"/>
  <c r="G296" i="1"/>
  <c r="I296" i="1" s="1"/>
  <c r="J296" i="1" s="1"/>
  <c r="G277" i="1"/>
  <c r="I277" i="1" s="1"/>
  <c r="J277" i="1" s="1"/>
  <c r="G267" i="1"/>
  <c r="I267" i="1" s="1"/>
  <c r="J267" i="1" s="1"/>
  <c r="G249" i="1"/>
  <c r="I249" i="1" s="1"/>
  <c r="J249" i="1" s="1"/>
  <c r="G246" i="1"/>
  <c r="I246" i="1" s="1"/>
  <c r="J246" i="1" s="1"/>
  <c r="G237" i="1"/>
  <c r="I237" i="1" s="1"/>
  <c r="J237" i="1" s="1"/>
  <c r="G217" i="1"/>
  <c r="I217" i="1" s="1"/>
  <c r="J217" i="1" s="1"/>
  <c r="G212" i="1"/>
  <c r="I212" i="1" s="1"/>
  <c r="J212" i="1" s="1"/>
  <c r="G202" i="1"/>
  <c r="I202" i="1" s="1"/>
  <c r="J202" i="1" s="1"/>
  <c r="G192" i="1"/>
  <c r="I192" i="1" s="1"/>
  <c r="G180" i="1"/>
  <c r="I180" i="1" s="1"/>
  <c r="J180" i="1" s="1"/>
  <c r="G172" i="1"/>
  <c r="I172" i="1" s="1"/>
  <c r="J172" i="1" s="1"/>
  <c r="G164" i="1"/>
  <c r="I164" i="1" s="1"/>
  <c r="J164" i="1" s="1"/>
  <c r="G154" i="1"/>
  <c r="I154" i="1" s="1"/>
  <c r="J154" i="1" s="1"/>
  <c r="G142" i="1"/>
  <c r="I142" i="1" s="1"/>
  <c r="J142" i="1" s="1"/>
  <c r="G138" i="1"/>
  <c r="I138" i="1" s="1"/>
  <c r="J138" i="1" s="1"/>
  <c r="G133" i="1"/>
  <c r="I133" i="1" s="1"/>
  <c r="J133" i="1" s="1"/>
  <c r="G130" i="1"/>
  <c r="I130" i="1" s="1"/>
  <c r="J130" i="1" s="1"/>
  <c r="G120" i="1"/>
  <c r="I120" i="1" s="1"/>
  <c r="J120" i="1" s="1"/>
  <c r="G111" i="1"/>
  <c r="I111" i="1" s="1"/>
  <c r="J111" i="1" s="1"/>
  <c r="G115" i="1"/>
  <c r="I115" i="1" s="1"/>
  <c r="J115" i="1" s="1"/>
  <c r="G110" i="1"/>
  <c r="I110" i="1" s="1"/>
  <c r="G105" i="1"/>
  <c r="I105" i="1" s="1"/>
  <c r="J105" i="1" s="1"/>
  <c r="G103" i="1"/>
  <c r="I103" i="1" s="1"/>
  <c r="J103" i="1" s="1"/>
  <c r="G100" i="1"/>
  <c r="I100" i="1" s="1"/>
  <c r="J100" i="1" s="1"/>
  <c r="G90" i="1"/>
  <c r="I90" i="1" s="1"/>
  <c r="J90" i="1" s="1"/>
  <c r="G94" i="1"/>
  <c r="I94" i="1" s="1"/>
  <c r="J94" i="1" s="1"/>
  <c r="G87" i="1"/>
  <c r="I87" i="1" s="1"/>
  <c r="J87" i="1" s="1"/>
  <c r="G72" i="1"/>
  <c r="I72" i="1" s="1"/>
  <c r="J72" i="1" s="1"/>
  <c r="G68" i="1"/>
  <c r="I68" i="1" s="1"/>
  <c r="J68" i="1" s="1"/>
  <c r="G116" i="1"/>
  <c r="I116" i="1" s="1"/>
  <c r="J116" i="1" s="1"/>
  <c r="G97" i="1"/>
  <c r="I97" i="1" s="1"/>
  <c r="J97" i="1" s="1"/>
  <c r="G101" i="1"/>
  <c r="I101" i="1" s="1"/>
  <c r="J101" i="1" s="1"/>
  <c r="G95" i="1"/>
  <c r="I95" i="1" s="1"/>
  <c r="J95" i="1" s="1"/>
  <c r="G83" i="1"/>
  <c r="I83" i="1" s="1"/>
  <c r="J83" i="1" s="1"/>
  <c r="G80" i="1"/>
  <c r="I80" i="1" s="1"/>
  <c r="J80" i="1" s="1"/>
  <c r="G255" i="1"/>
  <c r="I255" i="1" s="1"/>
  <c r="J255" i="1" s="1"/>
  <c r="G227" i="1"/>
  <c r="I227" i="1" s="1"/>
  <c r="J227" i="1" s="1"/>
  <c r="G207" i="1"/>
  <c r="I207" i="1" s="1"/>
  <c r="J207" i="1" s="1"/>
  <c r="G176" i="1"/>
  <c r="I176" i="1" s="1"/>
  <c r="J176" i="1" s="1"/>
  <c r="G168" i="1"/>
  <c r="I168" i="1" s="1"/>
  <c r="J168" i="1" s="1"/>
  <c r="G160" i="1"/>
  <c r="I160" i="1" s="1"/>
  <c r="J160" i="1" s="1"/>
  <c r="G152" i="1"/>
  <c r="I152" i="1" s="1"/>
  <c r="J152" i="1" s="1"/>
  <c r="G137" i="1"/>
  <c r="G117" i="1"/>
  <c r="I117" i="1" s="1"/>
  <c r="J117" i="1" s="1"/>
  <c r="G107" i="1"/>
  <c r="I107" i="1" s="1"/>
  <c r="J107" i="1" s="1"/>
  <c r="G96" i="1"/>
  <c r="I96" i="1" s="1"/>
  <c r="J96" i="1" s="1"/>
  <c r="G85" i="1"/>
  <c r="I85" i="1" s="1"/>
  <c r="J85" i="1" s="1"/>
  <c r="G346" i="1"/>
  <c r="I346" i="1" s="1"/>
  <c r="J346" i="1" s="1"/>
  <c r="G337" i="1"/>
  <c r="I337" i="1" s="1"/>
  <c r="J337" i="1" s="1"/>
  <c r="G329" i="1"/>
  <c r="I329" i="1" s="1"/>
  <c r="J329" i="1" s="1"/>
  <c r="G302" i="1"/>
  <c r="I302" i="1" s="1"/>
  <c r="J302" i="1" s="1"/>
  <c r="G284" i="1"/>
  <c r="I284" i="1" s="1"/>
  <c r="J284" i="1" s="1"/>
  <c r="G242" i="1"/>
  <c r="I242" i="1" s="1"/>
  <c r="J242" i="1" s="1"/>
  <c r="G233" i="1"/>
  <c r="I233" i="1" s="1"/>
  <c r="J233" i="1" s="1"/>
  <c r="G222" i="1"/>
  <c r="I222" i="1" s="1"/>
  <c r="J222" i="1" s="1"/>
  <c r="G196" i="1"/>
  <c r="I196" i="1" s="1"/>
  <c r="J196" i="1" s="1"/>
  <c r="G149" i="1"/>
  <c r="I149" i="1" s="1"/>
  <c r="J149" i="1" s="1"/>
  <c r="G118" i="1"/>
  <c r="I118" i="1" s="1"/>
  <c r="J118" i="1" s="1"/>
  <c r="G108" i="1"/>
  <c r="I108" i="1" s="1"/>
  <c r="J108" i="1" s="1"/>
  <c r="G89" i="1"/>
  <c r="I89" i="1" s="1"/>
  <c r="J89" i="1" s="1"/>
  <c r="G86" i="1"/>
  <c r="I86" i="1" s="1"/>
  <c r="J86" i="1" s="1"/>
  <c r="G366" i="1"/>
  <c r="I366" i="1" s="1"/>
  <c r="J366" i="1" s="1"/>
  <c r="G335" i="1"/>
  <c r="I335" i="1" s="1"/>
  <c r="J335" i="1" s="1"/>
  <c r="G314" i="1"/>
  <c r="I314" i="1" s="1"/>
  <c r="J314" i="1" s="1"/>
  <c r="G311" i="1"/>
  <c r="I311" i="1" s="1"/>
  <c r="J311" i="1" s="1"/>
  <c r="G307" i="1"/>
  <c r="I307" i="1" s="1"/>
  <c r="J307" i="1" s="1"/>
  <c r="G297" i="1"/>
  <c r="I297" i="1" s="1"/>
  <c r="J297" i="1" s="1"/>
  <c r="G278" i="1"/>
  <c r="I278" i="1" s="1"/>
  <c r="J278" i="1" s="1"/>
  <c r="G269" i="1"/>
  <c r="I269" i="1" s="1"/>
  <c r="J269" i="1" s="1"/>
  <c r="G250" i="1"/>
  <c r="I250" i="1" s="1"/>
  <c r="J250" i="1" s="1"/>
  <c r="G247" i="1"/>
  <c r="I247" i="1" s="1"/>
  <c r="J247" i="1" s="1"/>
  <c r="G238" i="1"/>
  <c r="I238" i="1" s="1"/>
  <c r="J238" i="1" s="1"/>
  <c r="G203" i="1"/>
  <c r="I203" i="1" s="1"/>
  <c r="J203" i="1" s="1"/>
  <c r="G197" i="1"/>
  <c r="I197" i="1" s="1"/>
  <c r="J197" i="1" s="1"/>
  <c r="G193" i="1"/>
  <c r="I193" i="1" s="1"/>
  <c r="J193" i="1" s="1"/>
  <c r="G181" i="1"/>
  <c r="I181" i="1" s="1"/>
  <c r="J181" i="1" s="1"/>
  <c r="G173" i="1"/>
  <c r="I173" i="1" s="1"/>
  <c r="J173" i="1" s="1"/>
  <c r="G165" i="1"/>
  <c r="I165" i="1" s="1"/>
  <c r="J165" i="1" s="1"/>
  <c r="G140" i="1"/>
  <c r="I140" i="1" s="1"/>
  <c r="J140" i="1" s="1"/>
  <c r="G132" i="1"/>
  <c r="I132" i="1" s="1"/>
  <c r="J132" i="1" s="1"/>
  <c r="G124" i="1"/>
  <c r="I124" i="1" s="1"/>
  <c r="J124" i="1" s="1"/>
  <c r="G121" i="1"/>
  <c r="I121" i="1" s="1"/>
  <c r="J121" i="1" s="1"/>
  <c r="G112" i="1"/>
  <c r="I112" i="1" s="1"/>
  <c r="J112" i="1" s="1"/>
  <c r="G106" i="1"/>
  <c r="I106" i="1" s="1"/>
  <c r="J106" i="1" s="1"/>
  <c r="G91" i="1"/>
  <c r="I91" i="1" s="1"/>
  <c r="J91" i="1" s="1"/>
  <c r="G82" i="1"/>
  <c r="I82" i="1" s="1"/>
  <c r="J82" i="1" s="1"/>
  <c r="G69" i="1"/>
  <c r="I69" i="1" s="1"/>
  <c r="J69" i="1" s="1"/>
  <c r="G345" i="1"/>
  <c r="I345" i="1" s="1"/>
  <c r="J345" i="1" s="1"/>
  <c r="G341" i="1"/>
  <c r="I341" i="1" s="1"/>
  <c r="J341" i="1" s="1"/>
  <c r="G328" i="1"/>
  <c r="I328" i="1" s="1"/>
  <c r="J328" i="1" s="1"/>
  <c r="G318" i="1"/>
  <c r="I318" i="1" s="1"/>
  <c r="J318" i="1" s="1"/>
  <c r="G301" i="1"/>
  <c r="I301" i="1" s="1"/>
  <c r="J301" i="1" s="1"/>
  <c r="G282" i="1"/>
  <c r="I282" i="1" s="1"/>
  <c r="J282" i="1" s="1"/>
  <c r="G262" i="1"/>
  <c r="I262" i="1" s="1"/>
  <c r="J262" i="1" s="1"/>
  <c r="G240" i="1"/>
  <c r="I240" i="1" s="1"/>
  <c r="J240" i="1" s="1"/>
  <c r="G232" i="1"/>
  <c r="I232" i="1" s="1"/>
  <c r="J232" i="1" s="1"/>
  <c r="G221" i="1"/>
  <c r="I221" i="1" s="1"/>
  <c r="J221" i="1" s="1"/>
  <c r="G201" i="1"/>
  <c r="I201" i="1" s="1"/>
  <c r="J201" i="1" s="1"/>
  <c r="G186" i="1"/>
  <c r="I186" i="1" s="1"/>
  <c r="J186" i="1" s="1"/>
  <c r="G157" i="1"/>
  <c r="I157" i="1" s="1"/>
  <c r="J157" i="1" s="1"/>
  <c r="J156" i="1" s="1"/>
  <c r="G148" i="1"/>
  <c r="I148" i="1" s="1"/>
  <c r="J148" i="1" s="1"/>
  <c r="G128" i="1"/>
  <c r="I128" i="1" s="1"/>
  <c r="J128" i="1" s="1"/>
  <c r="G122" i="1"/>
  <c r="I122" i="1" s="1"/>
  <c r="J122" i="1" s="1"/>
  <c r="G113" i="1"/>
  <c r="I113" i="1" s="1"/>
  <c r="J113" i="1" s="1"/>
  <c r="G98" i="1"/>
  <c r="I98" i="1" s="1"/>
  <c r="J98" i="1" s="1"/>
  <c r="G92" i="1"/>
  <c r="I92" i="1" s="1"/>
  <c r="J92" i="1" s="1"/>
  <c r="G84" i="1"/>
  <c r="I84" i="1" s="1"/>
  <c r="J84" i="1" s="1"/>
  <c r="G71" i="1"/>
  <c r="I71" i="1" s="1"/>
  <c r="J71" i="1" s="1"/>
  <c r="G320" i="1"/>
  <c r="I320" i="1" s="1"/>
  <c r="J320" i="1" s="1"/>
  <c r="G292" i="1"/>
  <c r="I292" i="1" s="1"/>
  <c r="J292" i="1" s="1"/>
  <c r="G273" i="1"/>
  <c r="I273" i="1" s="1"/>
  <c r="J273" i="1" s="1"/>
  <c r="G256" i="1"/>
  <c r="I256" i="1" s="1"/>
  <c r="J256" i="1" s="1"/>
  <c r="G223" i="1"/>
  <c r="I223" i="1" s="1"/>
  <c r="J223" i="1" s="1"/>
  <c r="G213" i="1"/>
  <c r="I213" i="1" s="1"/>
  <c r="J213" i="1" s="1"/>
  <c r="G188" i="1"/>
  <c r="I188" i="1" s="1"/>
  <c r="J188" i="1" s="1"/>
  <c r="G177" i="1"/>
  <c r="I177" i="1" s="1"/>
  <c r="J177" i="1" s="1"/>
  <c r="G169" i="1"/>
  <c r="I169" i="1" s="1"/>
  <c r="J169" i="1" s="1"/>
  <c r="G161" i="1"/>
  <c r="I161" i="1" s="1"/>
  <c r="J161" i="1" s="1"/>
  <c r="G151" i="1"/>
  <c r="I151" i="1" s="1"/>
  <c r="J151" i="1" s="1"/>
  <c r="G144" i="1"/>
  <c r="I144" i="1" s="1"/>
  <c r="J144" i="1" s="1"/>
  <c r="G129" i="1"/>
  <c r="I129" i="1" s="1"/>
  <c r="J129" i="1" s="1"/>
  <c r="G114" i="1"/>
  <c r="I114" i="1" s="1"/>
  <c r="J114" i="1" s="1"/>
  <c r="G104" i="1"/>
  <c r="I104" i="1" s="1"/>
  <c r="J104" i="1" s="1"/>
  <c r="G99" i="1"/>
  <c r="I99" i="1" s="1"/>
  <c r="J99" i="1" s="1"/>
  <c r="G93" i="1"/>
  <c r="I93" i="1" s="1"/>
  <c r="J93" i="1" s="1"/>
  <c r="G67" i="1"/>
  <c r="I67" i="1" s="1"/>
  <c r="J67" i="1" s="1"/>
  <c r="G62" i="1"/>
  <c r="I62" i="1" s="1"/>
  <c r="J62" i="1" s="1"/>
  <c r="G55" i="1"/>
  <c r="I55" i="1" s="1"/>
  <c r="J55" i="1" s="1"/>
  <c r="G59" i="1"/>
  <c r="I59" i="1" s="1"/>
  <c r="J59" i="1" s="1"/>
  <c r="G48" i="1"/>
  <c r="I48" i="1" s="1"/>
  <c r="J48" i="1" s="1"/>
  <c r="G52" i="1"/>
  <c r="I52" i="1" s="1"/>
  <c r="J52" i="1" s="1"/>
  <c r="G45" i="1"/>
  <c r="I45" i="1" s="1"/>
  <c r="J45" i="1" s="1"/>
  <c r="G38" i="1"/>
  <c r="I38" i="1" s="1"/>
  <c r="J38" i="1" s="1"/>
  <c r="G27" i="1"/>
  <c r="I27" i="1" s="1"/>
  <c r="J27" i="1" s="1"/>
  <c r="G26" i="1"/>
  <c r="I26" i="1" s="1"/>
  <c r="J26" i="1" s="1"/>
  <c r="G20" i="1"/>
  <c r="I20" i="1" s="1"/>
  <c r="J20" i="1" s="1"/>
  <c r="G24" i="1"/>
  <c r="I24" i="1" s="1"/>
  <c r="J24" i="1" s="1"/>
  <c r="G28" i="1"/>
  <c r="I28" i="1" s="1"/>
  <c r="J28" i="1" s="1"/>
  <c r="G21" i="1"/>
  <c r="I21" i="1" s="1"/>
  <c r="J21" i="1" s="1"/>
  <c r="G16" i="1"/>
  <c r="I16" i="1" s="1"/>
  <c r="J16" i="1" s="1"/>
  <c r="G64" i="1"/>
  <c r="I64" i="1" s="1"/>
  <c r="J64" i="1" s="1"/>
  <c r="G50" i="1"/>
  <c r="I50" i="1" s="1"/>
  <c r="J50" i="1" s="1"/>
  <c r="G36" i="1"/>
  <c r="I36" i="1" s="1"/>
  <c r="J36" i="1" s="1"/>
  <c r="G18" i="1"/>
  <c r="I18" i="1" s="1"/>
  <c r="J18" i="1" s="1"/>
  <c r="G54" i="1"/>
  <c r="I54" i="1" s="1"/>
  <c r="J54" i="1" s="1"/>
  <c r="G51" i="1"/>
  <c r="I51" i="1" s="1"/>
  <c r="J51" i="1" s="1"/>
  <c r="G41" i="1"/>
  <c r="I41" i="1" s="1"/>
  <c r="J41" i="1" s="1"/>
  <c r="G37" i="1"/>
  <c r="I37" i="1" s="1"/>
  <c r="J37" i="1" s="1"/>
  <c r="G19" i="1"/>
  <c r="I19" i="1" s="1"/>
  <c r="J19" i="1" s="1"/>
  <c r="G63" i="1"/>
  <c r="I63" i="1" s="1"/>
  <c r="J63" i="1" s="1"/>
  <c r="G56" i="1"/>
  <c r="I56" i="1" s="1"/>
  <c r="J56" i="1" s="1"/>
  <c r="G60" i="1"/>
  <c r="I60" i="1" s="1"/>
  <c r="J60" i="1" s="1"/>
  <c r="G49" i="1"/>
  <c r="I49" i="1" s="1"/>
  <c r="G42" i="1"/>
  <c r="I42" i="1" s="1"/>
  <c r="J42" i="1" s="1"/>
  <c r="G46" i="1"/>
  <c r="I46" i="1" s="1"/>
  <c r="J46" i="1" s="1"/>
  <c r="G35" i="1"/>
  <c r="I35" i="1" s="1"/>
  <c r="J35" i="1" s="1"/>
  <c r="G39" i="1"/>
  <c r="I39" i="1" s="1"/>
  <c r="J39" i="1" s="1"/>
  <c r="G17" i="1"/>
  <c r="I17" i="1" s="1"/>
  <c r="J17" i="1" s="1"/>
  <c r="G57" i="1"/>
  <c r="I57" i="1" s="1"/>
  <c r="J57" i="1" s="1"/>
  <c r="G61" i="1"/>
  <c r="I61" i="1" s="1"/>
  <c r="J61" i="1" s="1"/>
  <c r="G43" i="1"/>
  <c r="I43" i="1" s="1"/>
  <c r="J43" i="1" s="1"/>
  <c r="G34" i="1"/>
  <c r="I34" i="1" s="1"/>
  <c r="J34" i="1" s="1"/>
  <c r="G29" i="1"/>
  <c r="I29" i="1" s="1"/>
  <c r="J29" i="1" s="1"/>
  <c r="G22" i="1"/>
  <c r="I22" i="1" s="1"/>
  <c r="J22" i="1" s="1"/>
  <c r="G58" i="1"/>
  <c r="I58" i="1" s="1"/>
  <c r="J58" i="1" s="1"/>
  <c r="G47" i="1"/>
  <c r="I47" i="1" s="1"/>
  <c r="J47" i="1" s="1"/>
  <c r="G44" i="1"/>
  <c r="I44" i="1" s="1"/>
  <c r="J44" i="1" s="1"/>
  <c r="G30" i="1"/>
  <c r="I30" i="1" s="1"/>
  <c r="J30" i="1" s="1"/>
  <c r="G23" i="1"/>
  <c r="I23" i="1" s="1"/>
  <c r="J23" i="1" s="1"/>
  <c r="G14" i="1"/>
  <c r="I14" i="1" s="1"/>
  <c r="J14" i="1" s="1"/>
  <c r="G12" i="1"/>
  <c r="I12" i="1" s="1"/>
  <c r="J12" i="1" s="1"/>
  <c r="G13" i="1"/>
  <c r="I13" i="1" s="1"/>
  <c r="J13" i="1" s="1"/>
  <c r="G66" i="1"/>
  <c r="I66" i="1" s="1"/>
  <c r="J66" i="1" s="1"/>
  <c r="J349" i="1"/>
  <c r="J340" i="1"/>
  <c r="J271" i="1"/>
  <c r="J192" i="1"/>
  <c r="J259" i="1"/>
  <c r="J191" i="1"/>
  <c r="J214" i="1"/>
  <c r="J304" i="1"/>
  <c r="J147" i="1"/>
  <c r="J110" i="1"/>
  <c r="J333" i="1"/>
  <c r="J218" i="1"/>
  <c r="J185" i="1"/>
  <c r="J49" i="1"/>
  <c r="I300" i="1" l="1"/>
  <c r="J300" i="1" s="1"/>
  <c r="J289" i="1" s="1"/>
  <c r="I334" i="1"/>
  <c r="J334" i="1" s="1"/>
  <c r="I274" i="1"/>
  <c r="J274" i="1" s="1"/>
  <c r="J131" i="1"/>
  <c r="J358" i="1"/>
  <c r="J25" i="1"/>
  <c r="J141" i="1"/>
  <c r="J81" i="1"/>
  <c r="J153" i="1"/>
  <c r="J125" i="1"/>
  <c r="D18" i="3" s="1"/>
  <c r="C18" i="8" s="1"/>
  <c r="K18" i="8" s="1"/>
  <c r="J371" i="1"/>
  <c r="D33" i="3" s="1"/>
  <c r="C33" i="8" s="1"/>
  <c r="E33" i="8" s="1"/>
  <c r="J353" i="1"/>
  <c r="D30" i="3" s="1"/>
  <c r="C30" i="8" s="1"/>
  <c r="M30" i="8" s="1"/>
  <c r="J15" i="1"/>
  <c r="J33" i="1"/>
  <c r="J88" i="1"/>
  <c r="J102" i="1"/>
  <c r="J158" i="1"/>
  <c r="O29" i="8"/>
  <c r="M29" i="8"/>
  <c r="K29" i="8"/>
  <c r="E29" i="8"/>
  <c r="G29" i="8"/>
  <c r="I29" i="8"/>
  <c r="Q29" i="8"/>
  <c r="J150" i="1"/>
  <c r="J195" i="1"/>
  <c r="J208" i="1"/>
  <c r="J65" i="1"/>
  <c r="J323" i="1"/>
  <c r="J11" i="1"/>
  <c r="J40" i="1"/>
  <c r="J211" i="1"/>
  <c r="J146" i="1"/>
  <c r="J70" i="1"/>
  <c r="J190" i="1"/>
  <c r="J219" i="1"/>
  <c r="J343" i="1"/>
  <c r="J367" i="1"/>
  <c r="J53" i="1"/>
  <c r="J109" i="1"/>
  <c r="J336" i="1"/>
  <c r="J357" i="1" l="1"/>
  <c r="D31" i="3" s="1"/>
  <c r="C31" i="8" s="1"/>
  <c r="I18" i="8"/>
  <c r="Q18" i="8"/>
  <c r="E18" i="8"/>
  <c r="M18" i="8"/>
  <c r="O18" i="8"/>
  <c r="G18" i="8"/>
  <c r="K33" i="8"/>
  <c r="G33" i="8"/>
  <c r="O33" i="8"/>
  <c r="Q33" i="8"/>
  <c r="M33" i="8"/>
  <c r="I33" i="8"/>
  <c r="G30" i="8"/>
  <c r="Q30" i="8"/>
  <c r="I30" i="8"/>
  <c r="O30" i="8"/>
  <c r="K30" i="8"/>
  <c r="E30" i="8"/>
  <c r="J145" i="1"/>
  <c r="J32" i="1"/>
  <c r="D23" i="3"/>
  <c r="C23" i="8" s="1"/>
  <c r="E23" i="3"/>
  <c r="D23" i="8" s="1"/>
  <c r="D22" i="3"/>
  <c r="C22" i="8" s="1"/>
  <c r="D19" i="3"/>
  <c r="C19" i="8" s="1"/>
  <c r="D27" i="3"/>
  <c r="C27" i="8" s="1"/>
  <c r="D32" i="3"/>
  <c r="C32" i="8" s="1"/>
  <c r="D17" i="3"/>
  <c r="C17" i="8" s="1"/>
  <c r="D28" i="3"/>
  <c r="C28" i="8" s="1"/>
  <c r="D12" i="3"/>
  <c r="D16" i="3"/>
  <c r="C16" i="8" s="1"/>
  <c r="D14" i="3"/>
  <c r="C14" i="8" s="1"/>
  <c r="D25" i="3"/>
  <c r="C25" i="8" s="1"/>
  <c r="J194" i="1"/>
  <c r="D13" i="3"/>
  <c r="C13" i="8" s="1"/>
  <c r="E31" i="8" l="1"/>
  <c r="M31" i="8"/>
  <c r="O31" i="8"/>
  <c r="K31" i="8"/>
  <c r="Q31" i="8"/>
  <c r="I31" i="8"/>
  <c r="G31" i="8"/>
  <c r="M14" i="8"/>
  <c r="I14" i="8"/>
  <c r="O14" i="8"/>
  <c r="Q14" i="8"/>
  <c r="G14" i="8"/>
  <c r="K14" i="8"/>
  <c r="E14" i="8"/>
  <c r="O19" i="8"/>
  <c r="E19" i="8"/>
  <c r="M19" i="8"/>
  <c r="I19" i="8"/>
  <c r="Q19" i="8"/>
  <c r="K19" i="8"/>
  <c r="G19" i="8"/>
  <c r="I23" i="8"/>
  <c r="G23" i="8"/>
  <c r="O23" i="8"/>
  <c r="E23" i="8"/>
  <c r="M23" i="8"/>
  <c r="K23" i="8"/>
  <c r="Q23" i="8"/>
  <c r="D24" i="3"/>
  <c r="C24" i="8" s="1"/>
  <c r="C12" i="8"/>
  <c r="E32" i="8"/>
  <c r="I32" i="8"/>
  <c r="O32" i="8"/>
  <c r="K32" i="8"/>
  <c r="G32" i="8"/>
  <c r="Q32" i="8"/>
  <c r="M32" i="8"/>
  <c r="E13" i="8"/>
  <c r="K13" i="8"/>
  <c r="M13" i="8"/>
  <c r="G13" i="8"/>
  <c r="Q13" i="8"/>
  <c r="I13" i="8"/>
  <c r="O13" i="8"/>
  <c r="M25" i="8"/>
  <c r="E25" i="8"/>
  <c r="I25" i="8"/>
  <c r="O25" i="8"/>
  <c r="Q25" i="8"/>
  <c r="G25" i="8"/>
  <c r="K25" i="8"/>
  <c r="E16" i="8"/>
  <c r="K16" i="8"/>
  <c r="Q16" i="8"/>
  <c r="O16" i="8"/>
  <c r="G16" i="8"/>
  <c r="I16" i="8"/>
  <c r="M16" i="8"/>
  <c r="I28" i="8"/>
  <c r="G28" i="8"/>
  <c r="M28" i="8"/>
  <c r="K28" i="8"/>
  <c r="Q28" i="8"/>
  <c r="O28" i="8"/>
  <c r="E28" i="8"/>
  <c r="G17" i="8"/>
  <c r="Q17" i="8"/>
  <c r="K17" i="8"/>
  <c r="I17" i="8"/>
  <c r="O17" i="8"/>
  <c r="M17" i="8"/>
  <c r="E17" i="8"/>
  <c r="K27" i="8"/>
  <c r="E27" i="8"/>
  <c r="O27" i="8"/>
  <c r="G27" i="8"/>
  <c r="M27" i="8"/>
  <c r="Q27" i="8"/>
  <c r="I27" i="8"/>
  <c r="K22" i="8"/>
  <c r="M22" i="8"/>
  <c r="I22" i="8"/>
  <c r="O22" i="8"/>
  <c r="Q22" i="8"/>
  <c r="G22" i="8"/>
  <c r="E22" i="8"/>
  <c r="J31" i="1"/>
  <c r="D21" i="3"/>
  <c r="C21" i="8" s="1"/>
  <c r="D15" i="3" l="1"/>
  <c r="G24" i="8"/>
  <c r="E24" i="8"/>
  <c r="I24" i="8"/>
  <c r="O24" i="8"/>
  <c r="M24" i="8"/>
  <c r="Q24" i="8"/>
  <c r="K24" i="8"/>
  <c r="M21" i="8"/>
  <c r="E21" i="8"/>
  <c r="O21" i="8"/>
  <c r="Q21" i="8"/>
  <c r="K21" i="8"/>
  <c r="G21" i="8"/>
  <c r="I21" i="8"/>
  <c r="E12" i="8"/>
  <c r="G12" i="8"/>
  <c r="K12" i="8"/>
  <c r="Q12" i="8"/>
  <c r="M12" i="8"/>
  <c r="O12" i="8"/>
  <c r="I12" i="8"/>
  <c r="C15" i="8" l="1"/>
  <c r="M15" i="8" l="1"/>
  <c r="I15" i="8"/>
  <c r="Q15" i="8"/>
  <c r="K15" i="8"/>
  <c r="G15" i="8"/>
  <c r="O15" i="8"/>
  <c r="E15" i="8"/>
  <c r="J1996" i="2"/>
  <c r="I268" i="1" l="1"/>
  <c r="J268" i="1" s="1"/>
  <c r="J229" i="1" s="1"/>
  <c r="J228" i="1" l="1"/>
  <c r="D26" i="3" l="1"/>
  <c r="C26" i="8" l="1"/>
  <c r="E26" i="8" l="1"/>
  <c r="M26" i="8"/>
  <c r="I26" i="8"/>
  <c r="Q26" i="8"/>
  <c r="O26" i="8"/>
  <c r="G26" i="8"/>
  <c r="K26" i="8"/>
  <c r="J3762" i="2" l="1"/>
  <c r="J6138" i="2"/>
  <c r="J867" i="2"/>
  <c r="I137" i="1" s="1"/>
  <c r="J137" i="1" s="1"/>
  <c r="J136" i="1" l="1"/>
  <c r="J135" i="1" l="1"/>
  <c r="D20" i="3" l="1"/>
  <c r="J378" i="1"/>
  <c r="E22" i="3" l="1"/>
  <c r="D22" i="8" s="1"/>
  <c r="E24" i="3"/>
  <c r="D24" i="8" s="1"/>
  <c r="E32" i="3"/>
  <c r="D32" i="8" s="1"/>
  <c r="E26" i="3"/>
  <c r="D26" i="8" s="1"/>
  <c r="E25" i="3"/>
  <c r="D25" i="8" s="1"/>
  <c r="E31" i="3"/>
  <c r="D31" i="8" s="1"/>
  <c r="E27" i="3"/>
  <c r="D27" i="8" s="1"/>
  <c r="J3" i="1"/>
  <c r="E3" i="3" s="1"/>
  <c r="E18" i="3"/>
  <c r="D18" i="8" s="1"/>
  <c r="E28" i="3"/>
  <c r="D28" i="8" s="1"/>
  <c r="E30" i="3"/>
  <c r="D30" i="8" s="1"/>
  <c r="E12" i="3"/>
  <c r="D12" i="8" s="1"/>
  <c r="E14" i="3"/>
  <c r="D14" i="8" s="1"/>
  <c r="J380" i="1"/>
  <c r="J381" i="1" s="1"/>
  <c r="E17" i="3"/>
  <c r="D17" i="8" s="1"/>
  <c r="E19" i="3"/>
  <c r="D19" i="8" s="1"/>
  <c r="E16" i="3"/>
  <c r="D16" i="8" s="1"/>
  <c r="E29" i="3"/>
  <c r="D29" i="8" s="1"/>
  <c r="E21" i="3"/>
  <c r="D21" i="8" s="1"/>
  <c r="E15" i="3"/>
  <c r="D15" i="8" s="1"/>
  <c r="E33" i="3"/>
  <c r="D33" i="8" s="1"/>
  <c r="E13" i="3"/>
  <c r="D13" i="8" s="1"/>
  <c r="E20" i="3"/>
  <c r="D20" i="8" s="1"/>
  <c r="C20" i="8"/>
  <c r="E37" i="3"/>
  <c r="E38" i="3" l="1"/>
  <c r="O20" i="8"/>
  <c r="O34" i="8" s="1"/>
  <c r="C34" i="8"/>
  <c r="C35" i="8" s="1"/>
  <c r="Q20" i="8"/>
  <c r="Q34" i="8" s="1"/>
  <c r="E20" i="8"/>
  <c r="E34" i="8" s="1"/>
  <c r="G20" i="8"/>
  <c r="G34" i="8" s="1"/>
  <c r="I20" i="8"/>
  <c r="I34" i="8" s="1"/>
  <c r="M20" i="8"/>
  <c r="M34" i="8" s="1"/>
  <c r="K20" i="8"/>
  <c r="K34" i="8" s="1"/>
  <c r="D34" i="8"/>
  <c r="D35" i="8" s="1"/>
  <c r="J382" i="1"/>
  <c r="N34" i="8" l="1"/>
  <c r="R34" i="8"/>
  <c r="J6" i="1"/>
  <c r="J34" i="8"/>
  <c r="H34" i="8"/>
  <c r="L34" i="8"/>
  <c r="F34" i="8"/>
  <c r="F35" i="8" s="1"/>
  <c r="E35" i="8"/>
  <c r="G35" i="8" s="1"/>
  <c r="I35" i="8" s="1"/>
  <c r="K35" i="8" s="1"/>
  <c r="M35" i="8" s="1"/>
  <c r="O35" i="8" s="1"/>
  <c r="Q35" i="8" s="1"/>
  <c r="P34" i="8"/>
  <c r="H35" i="8" l="1"/>
  <c r="J35" i="8" s="1"/>
  <c r="L35" i="8" s="1"/>
  <c r="N35" i="8" s="1"/>
  <c r="P35" i="8" s="1"/>
  <c r="R35" i="8" s="1"/>
  <c r="J6" i="2"/>
  <c r="J3" i="2" s="1"/>
  <c r="E6" i="3"/>
  <c r="E35" i="3" s="1"/>
  <c r="E36" i="3" s="1"/>
  <c r="S34" i="8"/>
</calcChain>
</file>

<file path=xl/sharedStrings.xml><?xml version="1.0" encoding="utf-8"?>
<sst xmlns="http://schemas.openxmlformats.org/spreadsheetml/2006/main" count="66954" uniqueCount="14418">
  <si>
    <t>PREFEITURA MUNICIPAL DE SORRISO/MT</t>
  </si>
  <si>
    <t>OBRA: CENTRO DE REABILITAÇÃO DE SORRISO/MT</t>
  </si>
  <si>
    <t>FONTE DE PREÇOS: SINAPI DESONERADO 04/2020 / SBC 04/2020 / COTAÇÕES</t>
  </si>
  <si>
    <t>Item</t>
  </si>
  <si>
    <t>Descrição</t>
  </si>
  <si>
    <t>Total</t>
  </si>
  <si>
    <t>Peso (%)</t>
  </si>
  <si>
    <t xml:space="preserve"> 1 </t>
  </si>
  <si>
    <t>ADMINISTRAÇÃO DA OBRA</t>
  </si>
  <si>
    <t xml:space="preserve"> 2 </t>
  </si>
  <si>
    <t>CANTEIRO DE OBRAS</t>
  </si>
  <si>
    <t xml:space="preserve"> 3 </t>
  </si>
  <si>
    <t>SERVIÇOS PRELIMINARES</t>
  </si>
  <si>
    <t xml:space="preserve"> 4 </t>
  </si>
  <si>
    <t>ESTRUTURA EM CONCRETO</t>
  </si>
  <si>
    <t xml:space="preserve"> 5 </t>
  </si>
  <si>
    <t>COBERTURA</t>
  </si>
  <si>
    <t xml:space="preserve"> 6 </t>
  </si>
  <si>
    <t>ALVENARIA</t>
  </si>
  <si>
    <t xml:space="preserve"> 7 </t>
  </si>
  <si>
    <t>PISOS</t>
  </si>
  <si>
    <t xml:space="preserve"> 8 </t>
  </si>
  <si>
    <t>REVESTIMENTO</t>
  </si>
  <si>
    <t xml:space="preserve"> 9 </t>
  </si>
  <si>
    <t>PINTURA</t>
  </si>
  <si>
    <t xml:space="preserve"> 10 </t>
  </si>
  <si>
    <t>ESQUADRIAS</t>
  </si>
  <si>
    <t xml:space="preserve"> 11 </t>
  </si>
  <si>
    <t>LOUÇAS E METAIS</t>
  </si>
  <si>
    <t xml:space="preserve"> 12 </t>
  </si>
  <si>
    <t>DIVISÓRIA E BANCADA</t>
  </si>
  <si>
    <t xml:space="preserve"> 13 </t>
  </si>
  <si>
    <t>INSTALAÇÕES SANITÁRIAS E ÁGUAS PLUVIAIS</t>
  </si>
  <si>
    <t xml:space="preserve"> 14 </t>
  </si>
  <si>
    <t>INSTALAÇÕES HIDRÁULICAS</t>
  </si>
  <si>
    <t xml:space="preserve"> 15 </t>
  </si>
  <si>
    <t>INSTALAÇÕES ELÉTRICAS</t>
  </si>
  <si>
    <t xml:space="preserve"> 16 </t>
  </si>
  <si>
    <t>INSTALAÇÃO GÁS</t>
  </si>
  <si>
    <t xml:space="preserve"> 17 </t>
  </si>
  <si>
    <t>INSTALAÇÕES DE PREVENÇÃO CONTRA INCÊNDIO E PANICO</t>
  </si>
  <si>
    <t xml:space="preserve"> 18 </t>
  </si>
  <si>
    <t>VIDROS</t>
  </si>
  <si>
    <t xml:space="preserve"> 19 </t>
  </si>
  <si>
    <t>VENTILAÇÃO</t>
  </si>
  <si>
    <t xml:space="preserve"> 20 </t>
  </si>
  <si>
    <t>CLIMATIZAÇÃO</t>
  </si>
  <si>
    <t xml:space="preserve"> 21 </t>
  </si>
  <si>
    <t>IMPERMEABILIZAÇÕES</t>
  </si>
  <si>
    <t>SERVIÇOS DIVERSOS</t>
  </si>
  <si>
    <t>Total sem BDI</t>
  </si>
  <si>
    <t>Total do BDI</t>
  </si>
  <si>
    <t>Total Geral</t>
  </si>
  <si>
    <t>Total/m²</t>
  </si>
  <si>
    <t>_______________________________________________________________
Heliomar de Souza Mota
Eng° Ambiental e Técnico em Edificações</t>
  </si>
  <si>
    <t>FONTE DE PREÇOS: SINAPI DESONERADO 04/2020 / SBC CUIABÁ 04/2020 / COTAÇÕES</t>
  </si>
  <si>
    <t>ITEM</t>
  </si>
  <si>
    <t>DESCRIÇÃO / ETAPA</t>
  </si>
  <si>
    <t>VALOR DA ETAPA</t>
  </si>
  <si>
    <t>CRONOGRAMA FISICO FINANCEIRO</t>
  </si>
  <si>
    <t>À Executar</t>
  </si>
  <si>
    <t>%</t>
  </si>
  <si>
    <t>1º MÊS</t>
  </si>
  <si>
    <t>2º MÊS</t>
  </si>
  <si>
    <t>3º MÊS</t>
  </si>
  <si>
    <t>4º MÊS</t>
  </si>
  <si>
    <t>5º MÊS</t>
  </si>
  <si>
    <t>6º MÊS</t>
  </si>
  <si>
    <t>7º MÊS</t>
  </si>
  <si>
    <t>Valor(R$)</t>
  </si>
  <si>
    <t>VALOR TOTAL</t>
  </si>
  <si>
    <t>VALOR ACUMULADO</t>
  </si>
  <si>
    <t>______________________________</t>
  </si>
  <si>
    <t>HELIOMAR DE SOUZA MOTA - CREA 1210351889</t>
  </si>
  <si>
    <t>ABRANGENTE ENGENHARIA LTDA.</t>
  </si>
  <si>
    <t>Composições Analíticas com Preço Unitário</t>
  </si>
  <si>
    <t xml:space="preserve"> 1.1 </t>
  </si>
  <si>
    <t>Código</t>
  </si>
  <si>
    <t>Banco</t>
  </si>
  <si>
    <t>Tipo</t>
  </si>
  <si>
    <t>Und</t>
  </si>
  <si>
    <t>Quant.</t>
  </si>
  <si>
    <t>Valor Unit</t>
  </si>
  <si>
    <t>Composição</t>
  </si>
  <si>
    <t xml:space="preserve"> 100306 </t>
  </si>
  <si>
    <t>SINAPI</t>
  </si>
  <si>
    <t>ENGENHEIRO CIVIL PLENO COM ENCARGOS COMPLEMENTARES</t>
  </si>
  <si>
    <t>SEDI - SERVIÇOS DIVERSOS</t>
  </si>
  <si>
    <t>H</t>
  </si>
  <si>
    <t>Composição Auxiliar</t>
  </si>
  <si>
    <t xml:space="preserve"> 100297 </t>
  </si>
  <si>
    <t>CURSO DE CAPACITAÇÃO PARA ENGENHEIRO CIVIL PLENO (ENCARGOS COMPLEMENTARES) - HORISTA</t>
  </si>
  <si>
    <t>Insumo</t>
  </si>
  <si>
    <t xml:space="preserve"> 00034780 </t>
  </si>
  <si>
    <t>ENGENHEIRO CIVIL PLENO</t>
  </si>
  <si>
    <t>Mão de Obra</t>
  </si>
  <si>
    <t xml:space="preserve"> 00043486 </t>
  </si>
  <si>
    <t>EPI - FAMILIA ENGENHEIRO CIVIL - HORISTA (ENCARGOS COMPLEMENTARES - COLETADO CAIXA)</t>
  </si>
  <si>
    <t>Equipamento</t>
  </si>
  <si>
    <t xml:space="preserve"> 00037372 </t>
  </si>
  <si>
    <t>EXAMES - HORISTA (COLETADO CAIXA)</t>
  </si>
  <si>
    <t>Outros</t>
  </si>
  <si>
    <t xml:space="preserve"> 00043462 </t>
  </si>
  <si>
    <t>FERRAMENTAS - FAMILIA ENGENHEIRO CIVIL - HORISTA (ENCARGOS COMPLEMENTARES - COLETADO CAIXA)</t>
  </si>
  <si>
    <t xml:space="preserve"> 00037373 </t>
  </si>
  <si>
    <t>SEGURO - HORISTA (COLETADO CAIXA)</t>
  </si>
  <si>
    <t>Taxas</t>
  </si>
  <si>
    <t xml:space="preserve"> 1.2 </t>
  </si>
  <si>
    <t xml:space="preserve"> INC 35 </t>
  </si>
  <si>
    <t>Próprio</t>
  </si>
  <si>
    <t>AD. DE SINAPI (94296) - VIGIA NOTURNO COM ENCARGOS COMPLEMENTARES</t>
  </si>
  <si>
    <t>MES</t>
  </si>
  <si>
    <t xml:space="preserve"> 95424 </t>
  </si>
  <si>
    <t>CURSO DE CAPACITAÇÃO PARA TOPÓGRAFO (ENCARGOS COMPLEMENTARES) - MENSALISTA</t>
  </si>
  <si>
    <t xml:space="preserve"> 93557 </t>
  </si>
  <si>
    <t>EPI (ENCARGOS COMPLEMENTARES) - MENSALISTA</t>
  </si>
  <si>
    <t xml:space="preserve"> INC 34 </t>
  </si>
  <si>
    <t>AD. DE SINAPI (95412) - CURSO DE CAPACITAÇÃO PARA AUXILIAR DE DESENHISTA (ENCARGOS COMPLEMENTARES) - MENSALISTA</t>
  </si>
  <si>
    <t>TRANSPORTE - MENSALISTA (COLETADO CAIXA)</t>
  </si>
  <si>
    <t>Material</t>
  </si>
  <si>
    <t>ALIMENTACAO - MENSALISTA (COLETADO CAIXA)</t>
  </si>
  <si>
    <t>EXAMES - MENSALISTA (COLETADO CAIXA)</t>
  </si>
  <si>
    <t>SEGURO - MENSALISTA (COLETADO CAIXA)</t>
  </si>
  <si>
    <t xml:space="preserve"> INC 7577 </t>
  </si>
  <si>
    <t>VIGIA NOTURNO, HORA EFETIVAMENTE TRABALHADA DE 22H ÀS 5H (COM ADICIONAL NOTURNO)</t>
  </si>
  <si>
    <t>MÊS</t>
  </si>
  <si>
    <t xml:space="preserve"> 1.3 </t>
  </si>
  <si>
    <t xml:space="preserve"> 94295 </t>
  </si>
  <si>
    <t>MESTRE DE OBRAS COM ENCARGOS COMPLEMENTARES</t>
  </si>
  <si>
    <t xml:space="preserve"> 95423 </t>
  </si>
  <si>
    <t>CURSO DE CAPACITAÇÃO PARA MESTRE DE OBRAS (ENCARGOS COMPLEMENTARES) - MENSALISTA</t>
  </si>
  <si>
    <t>EPI - FAMILIA ENCARREGADO GERAL - HORISTA (ENCARGOS COMPLEMENTARES - COLETADO CAIXA)</t>
  </si>
  <si>
    <t>FERRAMENTAS - FAMILIA ENCARREGADO GERAL - HORISTA (ENCARGOS COMPLEMENTARES - COLETADO CAIXA)</t>
  </si>
  <si>
    <t xml:space="preserve"> 00040819 </t>
  </si>
  <si>
    <t>MESTRE DE OBRAS (MENSALISTA)</t>
  </si>
  <si>
    <t xml:space="preserve"> 2.1 </t>
  </si>
  <si>
    <t xml:space="preserve"> 98459 </t>
  </si>
  <si>
    <t>TAPUME COM TELHA METÁLICA. AF_05/2018</t>
  </si>
  <si>
    <t>CANT - CANTEIRO DE OBRAS</t>
  </si>
  <si>
    <t>m²</t>
  </si>
  <si>
    <t xml:space="preserve"> 91692 </t>
  </si>
  <si>
    <t>SERRA CIRCULAR DE BANCADA COM MOTOR ELÉTRICO POTÊNCIA DE 5HP, COM COIFA PARA DISCO 10" - CHP DIURNO. AF_08/2015</t>
  </si>
  <si>
    <t>CHOR - CUSTOS HORÁRIOS DE MÁQUINAS E EQUIPAMENTOS</t>
  </si>
  <si>
    <t>CHP</t>
  </si>
  <si>
    <t xml:space="preserve"> 91693 </t>
  </si>
  <si>
    <t>SERRA CIRCULAR DE BANCADA COM MOTOR ELÉTRICO POTÊNCIA DE 5HP, COM COIFA PARA DISCO 10" - CHI DIURNO. AF_08/2015</t>
  </si>
  <si>
    <t>CHI</t>
  </si>
  <si>
    <t xml:space="preserve"> 94974 </t>
  </si>
  <si>
    <t>CONCRETO MAGRO PARA LASTRO, TRAÇO 1:4,5:4,5 (CIMENTO/ AREIA MÉDIA/ BRITA 1)  - PREPARO MANUAL. AF_07/2016</t>
  </si>
  <si>
    <t>FUES - FUNDAÇÕES E ESTRUTURAS</t>
  </si>
  <si>
    <t>m³</t>
  </si>
  <si>
    <t xml:space="preserve"> 88239 </t>
  </si>
  <si>
    <t>AJUDANTE DE CARPINTEIRO COM ENCARGOS COMPLEMENTARES</t>
  </si>
  <si>
    <t xml:space="preserve"> 88262 </t>
  </si>
  <si>
    <t>CARPINTEIRO DE FORMAS COM ENCARGOS COMPLEMENTARES</t>
  </si>
  <si>
    <t xml:space="preserve"> 00004433 </t>
  </si>
  <si>
    <t>PECA DE MADEIRA NAO APARELHADA *7,5 X 7,5* CM (3 X 3 ") MACARANDUBA, ANGELIM OU EQUIVALENTE DA REGIAO</t>
  </si>
  <si>
    <t>M</t>
  </si>
  <si>
    <t xml:space="preserve"> 00005061 </t>
  </si>
  <si>
    <t>PREGO DE ACO POLIDO COM CABECA 18 X 27 (2 1/2 X 10)</t>
  </si>
  <si>
    <t>KG</t>
  </si>
  <si>
    <t xml:space="preserve"> 00003992 </t>
  </si>
  <si>
    <t>TABUA DE MADEIRA APARELHADA *2,5 X 30* CM, MACARANDUBA, ANGELIM OU EQUIVALENTE DA REGIAO</t>
  </si>
  <si>
    <t>TELHA DE ACO ZINCADO TRAPEZOIDAL, A = *40* MM, E = 0,5 MM, SEM PINTURA</t>
  </si>
  <si>
    <t xml:space="preserve"> 2.2 </t>
  </si>
  <si>
    <t xml:space="preserve"> INC 33 </t>
  </si>
  <si>
    <t>AD. DA SBC (012058) - ALUGUEL MENSAL CONTAINER P/ ALMOXARIFADO, NAS DIMENSÕES 6,0X2,4M</t>
  </si>
  <si>
    <t>LOCACAO DE CONTAINER 2,30  X  6,00 M, ALT. 2,50 M, PARA ESCRITORIO, SEM DIVISORIAS INTERNAS E SEM SANITARIO</t>
  </si>
  <si>
    <t xml:space="preserve"> 2.3 </t>
  </si>
  <si>
    <t xml:space="preserve"> INC 39 </t>
  </si>
  <si>
    <t>AD. DA SBC (012058) - ALUGUEL MENSAL CONTAINER P/ ESCRITÓRIO, SEM DIVISÓRIAS INTERNAS E SEM SANITÁRIO, NAS DIMENSÕES DE 2,30X6,00M</t>
  </si>
  <si>
    <t xml:space="preserve"> 2.4 </t>
  </si>
  <si>
    <t xml:space="preserve"> 93243 </t>
  </si>
  <si>
    <t>EXECUÇÃO DE RESERVATÓRIO ELEVADO DE ÁGUA (2000 LITROS) EM CANTEIRO DE OBRA, APOIADO EM ESTRUTURA DE MADEIRA. AF_02/2016</t>
  </si>
  <si>
    <t>UN</t>
  </si>
  <si>
    <t xml:space="preserve"> 98462 </t>
  </si>
  <si>
    <t>ESTRUTURA DE MADEIRA PROVISÓRIA PARA SUPORTE DE CAIXA DÁGUA ELEVADA DE 3000 LITROS. AF_05/2018</t>
  </si>
  <si>
    <t xml:space="preserve"> 94648 </t>
  </si>
  <si>
    <t>TUBO, PVC, SOLDÁVEL, DN  25 MM, INSTALADO EM RESERVAÇÃO DE ÁGUA DE EDIFICAÇÃO QUE POSSUA RESERVATÓRIO DE FIBRA/FIBROCIMENTO   FORNECIMENTO E INSTALAÇÃO. AF_06/2016</t>
  </si>
  <si>
    <t>INHI - INSTALAÇÕES HIDROS SANITÁRIAS</t>
  </si>
  <si>
    <t xml:space="preserve"> 89408 </t>
  </si>
  <si>
    <t>JOELHO 90 GRAUS, PVC, SOLDÁVEL, DN 25MM, INSTALADO EM RAMAL DE DISTRIBUIÇÃO DE ÁGUA - FORNECIMENTO E INSTALAÇÃO. AF_12/2014</t>
  </si>
  <si>
    <t xml:space="preserve"> 94688 </t>
  </si>
  <si>
    <t>TÊ, PVC, SOLDÁVEL, DN  25 MM INSTALADO EM RESERVAÇÃO DE ÁGUA DE EDIFICAÇÃO QUE POSSUA RESERVATÓRIO DE FIBRA/FIBROCIMENTO   FORNECIMENTO E INSTALAÇÃO. AF_06/2016</t>
  </si>
  <si>
    <t xml:space="preserve"> 94703 </t>
  </si>
  <si>
    <t>ADAPTADOR COM FLANGE E ANEL DE VEDAÇÃO, PVC, SOLDÁVEL, DN  25 MM X 3/4 , INSTALADO EM RESERVAÇÃO DE ÁGUA DE EDIFICAÇÃO QUE POSSUA RESERVATÓRIO DE FIBRA/FIBROCIMENTO   FORNECIMENTO E INSTALAÇÃO. AF_06/2016</t>
  </si>
  <si>
    <t xml:space="preserve"> 89972 </t>
  </si>
  <si>
    <t>KIT DE REGISTRO DE GAVETA BRUTO DE LATÃO ¾", INCLUSIVE CONEXÕES, ROSCÁVEL, INSTALADO EM RAMAL DE ÁGUA FRIA - FORNECIMENTO E INSTALAÇÃO. AF_12/2014</t>
  </si>
  <si>
    <t xml:space="preserve"> 94796 </t>
  </si>
  <si>
    <t>TORNEIRA DE BOIA, ROSCÁVEL, 3/4 , FORNECIDA E INSTALADA EM RESERVAÇÃO DE ÁGUA. AF_06/2016</t>
  </si>
  <si>
    <t>CAIXA D'AGUA EM POLIETILENO 2000 LITROS, COM TAMPA</t>
  </si>
  <si>
    <t xml:space="preserve"> 2.5 </t>
  </si>
  <si>
    <t xml:space="preserve"> ABC 130 </t>
  </si>
  <si>
    <t>COTAÇÃO - LOCAÇÃO DE CAÇAMBA TIPO "BOTA FORA", VOLUME 5M3, INCLUSO TRANSPORTE, RECOLHIMENTO IN LOCO E EMISSÃO DE CTR PELA LOCADORA</t>
  </si>
  <si>
    <t>UN/MÊS</t>
  </si>
  <si>
    <t xml:space="preserve"> ABI 44 </t>
  </si>
  <si>
    <t>LOCAÇÃO DE CAÇAMBA TIPO "BOTA FORA", VOLUME 5M3, INCLUSO TRANSPORTE, RECOLHIMENTO IN LOCO E EMISSÃO DE CTR PELA LOCADORA</t>
  </si>
  <si>
    <t>Aluguel</t>
  </si>
  <si>
    <t xml:space="preserve"> 2.6 </t>
  </si>
  <si>
    <t>INSTAL/LIGACAO PROVISORIA ELETRICA BAIXA TENSAO P/CANT OBRA           OBRA,M3-CHAVE 100A CARGA 3KWH,20CV EXCL FORN MEDIDOR</t>
  </si>
  <si>
    <t>SERP - SERVIÇOS PRELIMINARES</t>
  </si>
  <si>
    <t xml:space="preserve"> 88264 </t>
  </si>
  <si>
    <t>ELETRICISTA COM ENCARGOS COMPLEMENTARES</t>
  </si>
  <si>
    <t xml:space="preserve"> 88316 </t>
  </si>
  <si>
    <t>SERVENTE COM ENCARGOS COMPLEMENTARES</t>
  </si>
  <si>
    <t xml:space="preserve"> 00000392 </t>
  </si>
  <si>
    <t>ABRACADEIRA EM ACO PARA AMARRACAO DE ELETRODUTOS, TIPO D, COM 1/2" E PARAFUSO DE FIXACAO</t>
  </si>
  <si>
    <t>CABO DE COBRE, FLEXIVEL, CLASSE 4 OU 5, ISOLACAO EM PVC/A, ANTICHAMA BWF-B, 1 CONDUTOR, 450/750 V, SECAO NOMINAL 16 MM2</t>
  </si>
  <si>
    <t>CURVA 90 GRAUS, LONGA, DE PVC RIGIDO ROSCAVEL, DE 1 1/2", PARA ELETRODUTO</t>
  </si>
  <si>
    <t>ELETRODUTO DE PVC RIGIDO ROSCAVEL DE 1/2 ", SEM LUVA</t>
  </si>
  <si>
    <t>ELETRODUTO FLEXIVEL, EM ACO, TIPO CONDUITE, DIAMETRO DE 1 1/2"</t>
  </si>
  <si>
    <t>FUSIVEL DIAZED 20 A TAMANHO DII, CAPACIDADE DE INTERRUPCAO DE 50 KA EM VCA E 8 KA EM VCC, TENSAO NOMIMNAL DE 500 V</t>
  </si>
  <si>
    <t>ISOLADOR DE PORCELANA, TIPO PINO MONOCORPO, PARA TENSAO DE *15* KV</t>
  </si>
  <si>
    <t>TUBO ACO GALVANIZADO COM COSTURA, CLASSE MEDIA, DN 2.1/2", E = *3,65* MM, PESO *6,51* KG/M (NBR 5580)</t>
  </si>
  <si>
    <t>VIGA DE MADEIRA NAO APARELHADA 8 X 16 CM, MACARANDUBA, ANGELIM OU EQUIVALENTE DA REGIAO</t>
  </si>
  <si>
    <t>CHAVE BLINDADA TRIPOLAR PARA MOTORES, DO TIPO FACA, COM PORTA FUSIVEL DO TIPO CARTUCHO, CORRENTE NOMINAL DE 100 A, TENSAO NOMINAL DE 250 V</t>
  </si>
  <si>
    <t xml:space="preserve"> 2.7 </t>
  </si>
  <si>
    <t xml:space="preserve"> 95635 </t>
  </si>
  <si>
    <t>KIT CAVALETE PARA MEDIÇÃO DE ÁGUA - ENTRADA PRINCIPAL, EM PVC SOLDÁVEL DN 25 (¾")   FORNECIMENTO E INSTALAÇÃO (EXCLUSIVE HIDRÔMETRO). AF_11/2016</t>
  </si>
  <si>
    <t xml:space="preserve"> 88248 </t>
  </si>
  <si>
    <t>AUXILIAR DE ENCANADOR OU BOMBEIRO HIDRÁULICO COM ENCARGOS COMPLEMENTARES</t>
  </si>
  <si>
    <t xml:space="preserve"> 88267 </t>
  </si>
  <si>
    <t>ENCANADOR OU BOMBEIRO HIDRÁULICO COM ENCARGOS COMPLEMENTARES</t>
  </si>
  <si>
    <t xml:space="preserve"> 00020080 </t>
  </si>
  <si>
    <t>ADESIVO PLASTICO PARA PVC, FRASCO COM 175 GR</t>
  </si>
  <si>
    <t>KIT CAVALETE, PVC, COM REGISTRO, PARA HIDROMETRO, BITOLAS 1/2" OU 3/4" - COMPLETO</t>
  </si>
  <si>
    <t xml:space="preserve"> 00038383 </t>
  </si>
  <si>
    <t>LIXA D'AGUA EM FOLHA, GRAO 100</t>
  </si>
  <si>
    <t xml:space="preserve"> 00020083 </t>
  </si>
  <si>
    <t>SOLUCAO LIMPADORA PARA PVC, FRASCO COM 1000 CM3</t>
  </si>
  <si>
    <t xml:space="preserve"> 2.8 </t>
  </si>
  <si>
    <t xml:space="preserve"> 95673 </t>
  </si>
  <si>
    <t>HIDRÔMETRO DN 20 (½), 1,5 M³/H  FORNECIMENTO E INSTALAÇÃO. AF_11/2016</t>
  </si>
  <si>
    <t xml:space="preserve"> 00003148 </t>
  </si>
  <si>
    <t>FITA VEDA ROSCA EM ROLOS DE 18 MM X 50 M (L X C)</t>
  </si>
  <si>
    <t>HIDROMETRO UNIJATO, VAZAO MAXIMA DE 1,5 M3/H, DE 1/2"</t>
  </si>
  <si>
    <t xml:space="preserve"> 2.9 </t>
  </si>
  <si>
    <t xml:space="preserve"> 99062 </t>
  </si>
  <si>
    <t>MARCAÇÃO DE PONTOS EM GABARITO OU CAVALETE. AF_10/2018</t>
  </si>
  <si>
    <t>SERT - SERVIÇOS TÉCNICOS</t>
  </si>
  <si>
    <t xml:space="preserve"> 00005068 </t>
  </si>
  <si>
    <t>PREGO DE ACO POLIDO COM CABECA 17 X 21 (2 X 11)</t>
  </si>
  <si>
    <t xml:space="preserve"> 3.1 </t>
  </si>
  <si>
    <t xml:space="preserve"> 98525 </t>
  </si>
  <si>
    <t>LIMPEZA MECANIZADA DE CAMADA VEGETAL, VEGETAÇÃO E PEQUENAS ÁRVORES (DIÂMETRO DE TRONCO MENOR QUE 0,20 M), COM TRATOR DE ESTEIRAS.AF_05/2018</t>
  </si>
  <si>
    <t>URBA - URBANIZAÇÃO</t>
  </si>
  <si>
    <t xml:space="preserve"> 89032 </t>
  </si>
  <si>
    <t>TRATOR DE ESTEIRAS, POTÊNCIA 100 HP, PESO OPERACIONAL 9,4 T, COM LÂMINA 2,19 M3 - CHP DIURNO. AF_06/2014</t>
  </si>
  <si>
    <t xml:space="preserve"> 89031 </t>
  </si>
  <si>
    <t>TRATOR DE ESTEIRAS, POTÊNCIA 100 HP, PESO OPERACIONAL 9,4 T, COM LÂMINA 2,19 M3 - CHI DIURNO. AF_06/2014</t>
  </si>
  <si>
    <t xml:space="preserve"> 88441 </t>
  </si>
  <si>
    <t>JARDINEIRO COM ENCARGOS COMPLEMENTARES</t>
  </si>
  <si>
    <t xml:space="preserve"> 3.2 </t>
  </si>
  <si>
    <t>PLACA DE OBRA EM CHAPA DE ACO GALVANIZADO</t>
  </si>
  <si>
    <t xml:space="preserve"> 94962 </t>
  </si>
  <si>
    <t>CONCRETO MAGRO PARA LASTRO, TRAÇO 1:4,5:4,5 (CIMENTO/ AREIA MÉDIA/ BRITA 1)  - PREPARO MECÂNICO COM BETONEIRA 400 L. AF_07/2016</t>
  </si>
  <si>
    <t>PLACA DE OBRA (PARA CONSTRUCAO CIVIL) EM CHAPA GALVANIZADA *N. 22*, ADESIVADA, DE *2,0 X 1,125* M</t>
  </si>
  <si>
    <t xml:space="preserve"> 00004491 </t>
  </si>
  <si>
    <t>PONTALETE DE MADEIRA NAO APARELHADA *7,5 X 7,5* CM (3 X 3 ") PINUS, MISTA OU EQUIVALENTE DA REGIAO</t>
  </si>
  <si>
    <t>PREGO DE ACO POLIDO COM CABECA 18 X 30 (2 3/4 X 10)</t>
  </si>
  <si>
    <t>SARRAFO DE MADEIRA NAO APARELHADA *2,5 X 7* CM, MACARANDUBA, ANGELIM OU EQUIVALENTE DA REGIAO</t>
  </si>
  <si>
    <t xml:space="preserve"> 3.3 </t>
  </si>
  <si>
    <t xml:space="preserve"> 99059 </t>
  </si>
  <si>
    <t>LOCACAO CONVENCIONAL DE OBRA, UTILIZANDO GABARITO DE TÁBUAS CORRIDAS PONTALETADAS A CADA 2,00M -  2 UTILIZAÇÕES. AF_10/2018</t>
  </si>
  <si>
    <t>TABUA DE MADEIRA NAO APARELHADA *2,5 X 23* CM (1 x 9 ") PINUS, MISTA OU EQUIVALENTE DA REGIAO</t>
  </si>
  <si>
    <t>TINTA ACRILICA PREMIUM, COR BRANCO FOSCO</t>
  </si>
  <si>
    <t>L</t>
  </si>
  <si>
    <t xml:space="preserve"> 3.4 </t>
  </si>
  <si>
    <t xml:space="preserve"> 94306 </t>
  </si>
  <si>
    <t>ATERRO MECANIZADO DE VALA COM ESCAVADEIRA HIDRÁULICA (CAPACIDADE DA CAÇAMBA: 0,8 M³ / POTÊNCIA: 111 HP), LARGURA DE 1,5 A 2,5 M, PROFUNDIDADE DE 1,5 A 3,0 M, COM SOLO ARGILO-ARENOSO. AF_05/2016</t>
  </si>
  <si>
    <t>MOVT - MOVIMENTO DE TERRA</t>
  </si>
  <si>
    <t xml:space="preserve"> 5631 </t>
  </si>
  <si>
    <t>ESCAVADEIRA HIDRÁULICA SOBRE ESTEIRAS, CAÇAMBA 0,80 M3, PESO OPERACIONAL 17 T, POTENCIA BRUTA 111 HP - CHP DIURNO. AF_06/2014</t>
  </si>
  <si>
    <t xml:space="preserve"> 5901 </t>
  </si>
  <si>
    <t>CAMINHÃO PIPA 10.000 L TRUCADO, PESO BRUTO TOTAL 23.000 KG, CARGA ÚTIL MÁXIMA 15.935 KG, DISTÂNCIA ENTRE EIXOS 4,8 M, POTÊNCIA 230 CV, INCLUSIVE TANQUE DE AÇO PARA TRANSPORTE DE ÁGUA - CHP DIURNO. AF_06/2014</t>
  </si>
  <si>
    <t xml:space="preserve"> 91533 </t>
  </si>
  <si>
    <t>COMPACTADOR DE SOLOS DE PERCUSSÃO (SOQUETE) COM MOTOR A GASOLINA 4 TEMPOS, POTÊNCIA 4 CV - CHP DIURNO. AF_08/2015</t>
  </si>
  <si>
    <t xml:space="preserve"> 5632 </t>
  </si>
  <si>
    <t>ESCAVADEIRA HIDRÁULICA SOBRE ESTEIRAS, CAÇAMBA 0,80 M3, PESO OPERACIONAL 17 T, POTENCIA BRUTA 111 HP - CHI DIURNO. AF_06/2014</t>
  </si>
  <si>
    <t xml:space="preserve"> 5903 </t>
  </si>
  <si>
    <t>CAMINHÃO PIPA 10.000 L TRUCADO, PESO BRUTO TOTAL 23.000 KG, CARGA ÚTIL MÁXIMA 15.935 KG, DISTÂNCIA ENTRE EIXOS 4,8 M, POTÊNCIA 230 CV, INCLUSIVE TANQUE DE AÇO PARA TRANSPORTE DE ÁGUA - CHI DIURNO. AF_06/2014</t>
  </si>
  <si>
    <t xml:space="preserve"> 91534 </t>
  </si>
  <si>
    <t>COMPACTADOR DE SOLOS DE PERCUSSÃO (SOQUETE) COM MOTOR A GASOLINA 4 TEMPOS, POTÊNCIA 4 CV - CHI DIURNO. AF_08/2015</t>
  </si>
  <si>
    <t>ARGILA, ARGILA VERMELHA OU ARGILA ARENOSA (RETIRADA NA JAZIDA, SEM TRANSPORTE)</t>
  </si>
  <si>
    <t xml:space="preserve"> 3.5 </t>
  </si>
  <si>
    <t>ABC 1000</t>
  </si>
  <si>
    <t>PRÓPRIO</t>
  </si>
  <si>
    <t>SERVIÇOS TOPOGRÁFICOS PARA PAVIMENTAÇÃO, INCLUSIVE NOTA DE SERVIÇOS, ACOMPANHAMENTO E GREIDE</t>
  </si>
  <si>
    <t>M²</t>
  </si>
  <si>
    <t>AUXILIAR DE TOPÓGRAFO COM ENCARGOS COMPLEMENTARES</t>
  </si>
  <si>
    <t>NIVELADOR COM ENCARGOS COMPLEMENTARES</t>
  </si>
  <si>
    <t>DESENHISTA DETALHISTA COM ENCARGOS COMPLEMENTARES</t>
  </si>
  <si>
    <t>SARRAFO DE MADEIRA NAO APARELHADA *2,5 X 15* CM, MACARANDUBA, ANGELIM OU EQUIVALENTE DA REGIAO</t>
  </si>
  <si>
    <t>CAMINHONETE CABINE SIMPLES COM MOTOR 1.6 FLEX, CÂMBIO MANUAL, POTÊNCIA 101/104 CV, 2 PORTAS - CHP DIURNO. AF_11/2015</t>
  </si>
  <si>
    <t xml:space="preserve"> 4.1.1.1 </t>
  </si>
  <si>
    <t xml:space="preserve"> ABC 500 </t>
  </si>
  <si>
    <t>AD. DA SINAPI (100896) - ESTACA ESCAVADA MECANICAMENTE, SEM FLUIDO ESTABILIZANTE, COM 30CM DE DIÂMETRO, CONCRETO LANÇADO POR CAMINHÃO BETONEIRA (EXCLUSIVE MOBILIZAÇÃO, DESMOBILIZAÇÃO E ARMADURAS)</t>
  </si>
  <si>
    <t xml:space="preserve"> 74010/001 </t>
  </si>
  <si>
    <t>CARGA E DESCARGA MECANICA DE SOLO UTILIZANDO CAMINHAO BASCULANTE 6,0M3/16T E PA CARREGADEIRA SOBRE PNEUS 128 HP, CAPACIDADE DA CAÇAMBA 1,7 A 2,8 M3, PESO OPERACIONAL 11632 KG</t>
  </si>
  <si>
    <t xml:space="preserve"> 90680 </t>
  </si>
  <si>
    <t>PERFURATRIZ HIDRÁULICA SOBRE CAMINHÃO COM TRADO CURTO ACOPLADO, PROFUNDIDADE MÁXIMA DE 20 M, DIÂMETRO MÁXIMO DE 1500 MM, POTÊNCIA INSTALADA DE 137 HP, MESA ROTATIVA COM TORQUE MÁXIMO DE 30 KNM - CHP DIURNO. AF_06/2015</t>
  </si>
  <si>
    <t xml:space="preserve"> 90681 </t>
  </si>
  <si>
    <t>PERFURATRIZ HIDRÁULICA SOBRE CAMINHÃO COM TRADO CURTO ACOPLADO, PROFUNDIDADE MÁXIMA DE 20 M, DIÂMETRO MÁXIMO DE 1500 MM, POTÊNCIA INSTALADA DE 137 HP, MESA ROTATIVA COM TORQUE MÁXIMO DE 30 KNM - CHI DIURNO. AF_06/2015</t>
  </si>
  <si>
    <t xml:space="preserve"> 90778 </t>
  </si>
  <si>
    <t>ENGENHEIRO CIVIL DE OBRA PLENO COM ENCARGOS COMPLEMENTARES</t>
  </si>
  <si>
    <t xml:space="preserve"> 97913 </t>
  </si>
  <si>
    <t>TRANSPORTE COM CAMINHÃO BASCULANTE DE 6 M3, EM VIA URBANA EM REVESTIMENTO PRIMÁRIO (UNIDADE: M3XKM). AF_01/2018</t>
  </si>
  <si>
    <t>M3XKM</t>
  </si>
  <si>
    <t>CONCRETO USINADO BOMBEAVEL, CLASSE DE RESISTENCIA C20, COM BRITA 0 E 1, SLUMP = 100 +/- 20 MM, INCLUI SERVICO DE BOMBEAMENTO (NBR 8953)</t>
  </si>
  <si>
    <t xml:space="preserve"> 4.1.1.2 </t>
  </si>
  <si>
    <t xml:space="preserve"> 95583 </t>
  </si>
  <si>
    <t>MONTAGEM DE ARMADURA TRANSVERSAL DE ESTACAS DE SEÇÃO CIRCULAR, DIÂMETRO = 5,0 MM. AF_11/2016</t>
  </si>
  <si>
    <t xml:space="preserve"> 95445 </t>
  </si>
  <si>
    <t>CORTE E DOBRA DE AÇO CA-60, DIÂMETRO DE 5,0 MM, UTILIZADO EM ESTRIBO CONTÍNUO HELICOIDAL. AF_10/2016</t>
  </si>
  <si>
    <t xml:space="preserve"> 88238 </t>
  </si>
  <si>
    <t>AJUDANTE DE ARMADOR COM ENCARGOS COMPLEMENTARES</t>
  </si>
  <si>
    <t xml:space="preserve"> 88245 </t>
  </si>
  <si>
    <t>ARMADOR COM ENCARGOS COMPLEMENTARES</t>
  </si>
  <si>
    <t xml:space="preserve"> 00043132 </t>
  </si>
  <si>
    <t>ARAME RECOZIDO 16 BWG, D = 1,60 MM (0,016 KG/M) OU 18 BWG, D = 1,25 MM (0,01 KG/M)</t>
  </si>
  <si>
    <t xml:space="preserve"> 4.1.1.3 </t>
  </si>
  <si>
    <t xml:space="preserve"> 95576 </t>
  </si>
  <si>
    <t>MONTAGEM DE ARMADURA LONGITUDINAL/TRANSVERSAL DE ESTACAS DE SEÇÃO CIRCULAR, DIÂMETRO = 8,0 MM. AF_11/2016</t>
  </si>
  <si>
    <t xml:space="preserve"> 92793 </t>
  </si>
  <si>
    <t>CORTE E DOBRA DE AÇO CA-50, DIÂMETRO DE 8,0 MM, UTILIZADO EM ESTRUTURAS DIVERSAS, EXCETO LAJES. AF_12/2015</t>
  </si>
  <si>
    <t xml:space="preserve"> 4.1.1.4 </t>
  </si>
  <si>
    <t xml:space="preserve"> 95578 </t>
  </si>
  <si>
    <t>MONTAGEM DE ARMADURA LONGITUDINAL/TRANSVERSAL DE ESTACAS DE SEÇÃO CIRCULAR, DIÂMETRO = 12,5 MM. AF_11/2016</t>
  </si>
  <si>
    <t xml:space="preserve"> 92795 </t>
  </si>
  <si>
    <t>CORTE E DOBRA DE AÇO CA-50, DIÂMETRO DE 12,5 MM, UTILIZADO EM ESTRUTURAS DIVERSAS, EXCETO LAJES. AF_12/2015</t>
  </si>
  <si>
    <t xml:space="preserve"> 4.1.1.5 </t>
  </si>
  <si>
    <t xml:space="preserve"> 95601 </t>
  </si>
  <si>
    <t>ARRASAMENTO MECANICO DE ESTACA DE CONCRETO ARMADO, DIAMETROS DE ATÉ 40 CM. AF_11/2016</t>
  </si>
  <si>
    <t xml:space="preserve"> 95620 </t>
  </si>
  <si>
    <t>PERFURATRIZ PNEUMATICA MANUAL DE PESO MEDIO, MARTELETE, 18KG, COMPRIMENTO MÁXIMO DE CURSO DE 6 M, DIAMETRO DO PISTAO DE 5,5 CM - CHP DIURNO. AF_11/2016</t>
  </si>
  <si>
    <t xml:space="preserve"> 95621 </t>
  </si>
  <si>
    <t>PERFURATRIZ PNEUMATICA MANUAL DE PESO MEDIO, MARTELETE, 18KG, COMPRIMENTO MÁXIMO DE CURSO DE 6 M, DIAMETRO DO PISTAO DE 5,5 CM - CHI DIURNO. AF_11/2016</t>
  </si>
  <si>
    <t xml:space="preserve"> 88298 </t>
  </si>
  <si>
    <t>OPERADOR DE MARTELETE OU MARTELETEIRO COM ENCARGOS COMPLEMENTARES</t>
  </si>
  <si>
    <t xml:space="preserve"> 4.1.1.6 </t>
  </si>
  <si>
    <t xml:space="preserve"> ABC 347 </t>
  </si>
  <si>
    <t>AD. ABPEV (41182) - MOBILIZAÇÃO E DESMOBILIZAÇÃO DE EQUIPAMENTOS</t>
  </si>
  <si>
    <t>FOMA - FORNECIMENTO DE MATERIAIS E EQUIPAMENTOS</t>
  </si>
  <si>
    <t>T</t>
  </si>
  <si>
    <t xml:space="preserve"> ABC 346 </t>
  </si>
  <si>
    <t>AD. DA ABPEV (41181) - TRANSPORTE DE MATERIAIS ACIMA DE 5KM</t>
  </si>
  <si>
    <t xml:space="preserve"> 4.1.2.1 </t>
  </si>
  <si>
    <t xml:space="preserve"> 96521 </t>
  </si>
  <si>
    <t>ESCAVAÇÃO MECANIZADA PARA BLOCO DE COROAMENTO OU SAPATA, COM PREVISÃO DE FÔRMA, COM RETROESCAVADEIRA. AF_06/2017</t>
  </si>
  <si>
    <t xml:space="preserve"> 5678 </t>
  </si>
  <si>
    <t>RETROESCAVADEIRA SOBRE RODAS COM CARREGADEIRA, TRAÇÃO 4X4, POTÊNCIA LÍQ. 88 HP, CAÇAMBA CARREG. CAP. MÍN. 1 M3, CAÇAMBA RETRO CAP. 0,26 M3, PESO OPERACIONAL MÍN. 6.674 KG, PROFUNDIDADE ESCAVAÇÃO MÁX. 4,37 M - CHP DIURNO. AF_06/2014</t>
  </si>
  <si>
    <t xml:space="preserve"> 5679 </t>
  </si>
  <si>
    <t>RETROESCAVADEIRA SOBRE RODAS COM CARREGADEIRA, TRAÇÃO 4X4, POTÊNCIA LÍQ. 88 HP, CAÇAMBA CARREG. CAP. MÍN. 1 M3, CAÇAMBA RETRO CAP. 0,26 M3, PESO OPERACIONAL MÍN. 6.674 KG, PROFUNDIDADE ESCAVAÇÃO MÁX. 4,37 M - CHI DIURNO. AF_06/2014</t>
  </si>
  <si>
    <t xml:space="preserve"> 88309 </t>
  </si>
  <si>
    <t>PEDREIRO COM ENCARGOS COMPLEMENTARES</t>
  </si>
  <si>
    <t xml:space="preserve"> 4.1.2.2 </t>
  </si>
  <si>
    <t xml:space="preserve"> ET029 </t>
  </si>
  <si>
    <t>AD. DA SINAPI (96558) - CONCRETAGEM DE SAPATAS, FCK 20 MPA, COM USO DE BOMBA  LANÇAMENTO, ADENSAMENTO E ACABAMENTO</t>
  </si>
  <si>
    <t xml:space="preserve"> 90586 </t>
  </si>
  <si>
    <t>VIBRADOR DE IMERSÃO, DIÂMETRO DE PONTEIRA 45MM, MOTOR ELÉTRICO TRIFÁSICO POTÊNCIA DE 2 CV - CHP DIURNO. AF_06/2015</t>
  </si>
  <si>
    <t xml:space="preserve"> 90587 </t>
  </si>
  <si>
    <t>VIBRADOR DE IMERSÃO, DIÂMETRO DE PONTEIRA 45MM, MOTOR ELÉTRICO TRIFÁSICO POTÊNCIA DE 2 CV - CHI DIURNO. AF_06/2015</t>
  </si>
  <si>
    <t xml:space="preserve"> 4.1.2.3 </t>
  </si>
  <si>
    <t xml:space="preserve"> 5651 </t>
  </si>
  <si>
    <t>FORMA TABUA PARA CONCRETO EM FUNDACAO C/ REAPROVEITAMENTO 5X</t>
  </si>
  <si>
    <t xml:space="preserve"> 00002692 </t>
  </si>
  <si>
    <t>DESMOLDANTE PROTETOR PARA FORMAS DE MADEIRA, DE BASE OLEOSA EMULSIONADA EM AGUA</t>
  </si>
  <si>
    <t>SARRAFO DE MADEIRA NAO APARELHADA 2,5 X 5 CM (1 X 2 ") PINUS, MISTA OU EQUIVALENTE DA REGIAO</t>
  </si>
  <si>
    <t xml:space="preserve"> 00006189 </t>
  </si>
  <si>
    <t>TABUA DE MADEIRA NAO APARELHADA *2,5 X 30* CM, CEDRINHO OU EQUIVALENTE DA REGIAO</t>
  </si>
  <si>
    <t xml:space="preserve"> 4.1.2.4 </t>
  </si>
  <si>
    <t xml:space="preserve"> 96543 </t>
  </si>
  <si>
    <t>ARMAÇÃO DE BLOCO, VIGA BALDRAME E SAPATA UTILIZANDO AÇO CA-60 DE 5 MM - MONTAGEM. AF_06/2017</t>
  </si>
  <si>
    <t xml:space="preserve"> 92791 </t>
  </si>
  <si>
    <t>CORTE E DOBRA DE AÇO CA-60, DIÂMETRO DE 5,0 MM, UTILIZADO EM ESTRUTURAS DIVERSAS, EXCETO LAJES. AF_12/2015</t>
  </si>
  <si>
    <t xml:space="preserve"> 00039017 </t>
  </si>
  <si>
    <t>ESPACADOR / DISTANCIADOR CIRCULAR COM ENTRADA LATERAL, EM PLASTICO, PARA VERGALHAO *4,2 A 12,5* MM, COBRIMENTO 20 MM</t>
  </si>
  <si>
    <t xml:space="preserve"> 4.1.2.5 </t>
  </si>
  <si>
    <t xml:space="preserve"> 96544 </t>
  </si>
  <si>
    <t>ARMAÇÃO DE BLOCO, VIGA BALDRAME OU SAPATA UTILIZANDO AÇO CA-50 DE 6,3 MM - MONTAGEM. AF_06/2017</t>
  </si>
  <si>
    <t xml:space="preserve"> 92792 </t>
  </si>
  <si>
    <t>CORTE E DOBRA DE AÇO CA-50, DIÂMETRO DE 6,3 MM, UTILIZADO EM ESTRUTURAS DIVERSAS, EXCETO LAJES. AF_12/2015</t>
  </si>
  <si>
    <t xml:space="preserve"> 4.1.2.6 </t>
  </si>
  <si>
    <t xml:space="preserve"> 96545 </t>
  </si>
  <si>
    <t>ARMAÇÃO DE BLOCO, VIGA BALDRAME OU SAPATA UTILIZANDO AÇO CA-50 DE 8 MM - MONTAGEM. AF_06/2017</t>
  </si>
  <si>
    <t xml:space="preserve"> 4.1.2.7 </t>
  </si>
  <si>
    <t xml:space="preserve"> 96546 </t>
  </si>
  <si>
    <t>ARMAÇÃO DE BLOCO, VIGA BALDRAME OU SAPATA UTILIZANDO AÇO CA-50 DE 10 MM - MONTAGEM. AF_06/2017</t>
  </si>
  <si>
    <t xml:space="preserve"> 92794 </t>
  </si>
  <si>
    <t>CORTE E DOBRA DE AÇO CA-50, DIÂMETRO DE 10,0 MM, UTILIZADO EM ESTRUTURAS DIVERSAS, EXCETO LAJES. AF_12/2015</t>
  </si>
  <si>
    <t xml:space="preserve"> 4.1.2.8 </t>
  </si>
  <si>
    <t xml:space="preserve"> 96547 </t>
  </si>
  <si>
    <t>ARMAÇÃO DE BLOCO, VIGA BALDRAME OU SAPATA UTILIZANDO AÇO CA-50 DE 12,5 MM - MONTAGEM. AF_06/2017</t>
  </si>
  <si>
    <t xml:space="preserve"> 4.1.2.9 </t>
  </si>
  <si>
    <t xml:space="preserve"> 96548 </t>
  </si>
  <si>
    <t>ARMAÇÃO DE BLOCO, VIGA BALDRAME OU SAPATA UTILIZANDO AÇO CA-50 DE 16 MM - MONTAGEM. AF_06/2017</t>
  </si>
  <si>
    <t xml:space="preserve"> 92796 </t>
  </si>
  <si>
    <t>CORTE E DOBRA DE AÇO CA-50, DIÂMETRO DE 16,0 MM, UTILIZADO EM ESTRUTURAS DIVERSAS, EXCETO LAJES. AF_12/2015</t>
  </si>
  <si>
    <t xml:space="preserve"> 4.1.2.10 </t>
  </si>
  <si>
    <t xml:space="preserve"> 96549 </t>
  </si>
  <si>
    <t>ARMAÇÃO DE BLOCO, VIGA BALDRAME OU SAPATA UTILIZANDO AÇO CA-50 DE 20 MM - MONTAGEM. AF_06/2017</t>
  </si>
  <si>
    <t xml:space="preserve"> 92797 </t>
  </si>
  <si>
    <t>CORTE E DOBRA DE AÇO CA-50, DIÂMETRO DE 20,0 MM, UTILIZADO EM ESTRUTURAS DIVERSAS, EXCETO LAJES. AF_12/2015</t>
  </si>
  <si>
    <t xml:space="preserve"> 4.1.2.11 </t>
  </si>
  <si>
    <t xml:space="preserve"> 93382 </t>
  </si>
  <si>
    <t>REATERRO MANUAL DE VALAS COM COMPACTAÇÃO MECANIZADA. AF_04/2016</t>
  </si>
  <si>
    <t xml:space="preserve"> 95606 </t>
  </si>
  <si>
    <t>UMIDIFICAÇÃO DE MATERIAL PARA VALAS COM CAMINHÃO PIPA 10000L. AF_11/2016</t>
  </si>
  <si>
    <t xml:space="preserve"> 4.1.2.12 </t>
  </si>
  <si>
    <t xml:space="preserve"> 94116 </t>
  </si>
  <si>
    <t>LASTRO COM PREPARO DE FUNDO, LARGURA MAIOR OU IGUAL A 1,5 M, COM CAMADA DE BRITA, LANÇAMENTO MECANIZADO, EM LOCAL COM NÍVEL BAIXO DE INTERFERÊNCIA. AF_06/2016</t>
  </si>
  <si>
    <t xml:space="preserve"> 00004720 </t>
  </si>
  <si>
    <t>PEDRA BRITADA N. 0, OU PEDRISCO (4,8 A 9,5 MM) POSTO PEDREIRA/FORNECEDOR, SEM FRETE</t>
  </si>
  <si>
    <t xml:space="preserve"> 4.2.1 </t>
  </si>
  <si>
    <t xml:space="preserve"> 93358 </t>
  </si>
  <si>
    <t>ESCAVAÇÃO MANUAL DE VALA COM PROFUNDIDADE MENOR OU IGUAL A 1,30 M. AF_03/2016</t>
  </si>
  <si>
    <t xml:space="preserve"> 4.2.4 </t>
  </si>
  <si>
    <t xml:space="preserve"> ET030 </t>
  </si>
  <si>
    <t>AD. DA SINAPI (92724) - CONCRETAGEM DE VIGAS E LAJES, FCK=25 MPA, PARA LAJES PREMOLDADAS COM USO DE BOMBA EM EDIFICAÇÃO - LANÇAMENTO, ADENSAMENTO E ACABAMENTO</t>
  </si>
  <si>
    <t>CONCRETO USINADO BOMBEAVEL, CLASSE DE RESISTENCIA C25, COM BRITA 0 E 1, SLUMP = 100 +/- 20 MM, INCLUI SERVICO DE BOMBEAMENTO (NBR 8953)</t>
  </si>
  <si>
    <t xml:space="preserve"> 4.3.1 </t>
  </si>
  <si>
    <t xml:space="preserve"> 92720 </t>
  </si>
  <si>
    <t>CONCRETAGEM DE PILARES, FCK = 25 MPA, COM USO DE BOMBA EM EDIFICAÇÃO COM SEÇÃO MÉDIA DE PILARES MENOR OU IGUAL A 0,25 M² - LANÇAMENTO, ADENSAMENTO E ACABAMENTO. AF_12/2015</t>
  </si>
  <si>
    <t xml:space="preserve"> 4.3.2 </t>
  </si>
  <si>
    <t xml:space="preserve"> 92269 </t>
  </si>
  <si>
    <t>FABRICAÇÃO DE FÔRMA PARA PILARES E ESTRUTURAS SIMILARES, EM MADEIRA SERRADA, E=25 MM. AF_12/2015</t>
  </si>
  <si>
    <t xml:space="preserve"> 00004517 </t>
  </si>
  <si>
    <t>SARRAFO DE MADEIRA NAO APARELHADA *2,5 X 7,5* CM (1 X 3 ") PINUS, MISTA OU EQUIVALENTE DA REGIAO</t>
  </si>
  <si>
    <t xml:space="preserve"> 4.3.3 </t>
  </si>
  <si>
    <t xml:space="preserve"> 92759 </t>
  </si>
  <si>
    <t>ARMAÇÃO DE PILAR OU VIGA DE UMA ESTRUTURA CONVENCIONAL DE CONCRETO ARMADO EM UM EDIFÍCIO DE MÚLTIPLOS PAVIMENTOS UTILIZANDO AÇO CA-60 DE 5,0 MM - MONTAGEM. AF_12/2015</t>
  </si>
  <si>
    <t xml:space="preserve"> 4.3.4 </t>
  </si>
  <si>
    <t>ARMAÇÃO DE PILAR OU VIGA DE UMA ESTRUTURA CONVENCIONAL DE CONCRETO ARMADO EM UM EDIFÍCIO DE MÚLTIPLOS PAVIMENTOS UTILIZANDO AÇO CA-50 DE 12,5 MM - MONTAGEM. AF_12/2015</t>
  </si>
  <si>
    <t xml:space="preserve"> 4.4.1 </t>
  </si>
  <si>
    <t xml:space="preserve"> 92468 </t>
  </si>
  <si>
    <t>MONTAGEM E DESMONTAGEM DE FÔRMA DE VIGA, ESCORAMENTO METÁLICO, PÉ-DIREITO SIMPLES, EM CHAPA DE MADEIRA PLASTIFICADA, 10 UTILIZAÇÕES. AF_12/2015</t>
  </si>
  <si>
    <t xml:space="preserve"> 92266 </t>
  </si>
  <si>
    <t>FABRICAÇÃO DE FÔRMA PARA VIGAS, EM CHAPA DE MADEIRA COMPENSADA PLASTIFICADA, E = 18 MM. AF_12/2015</t>
  </si>
  <si>
    <t>LOCACAO DE BARRA DE ANCORAGEM DE 0,80 A 1,20 M DE EXTENSAO, COM ROSCA DE 5/8", INCLUINDO PORCA E FLANGE</t>
  </si>
  <si>
    <t>LOCACAO DE CRUZETA PARA ESCORA METALICA</t>
  </si>
  <si>
    <t>LOCACAO DE ESCORA METALICA TELESCOPICA, COM ALTURA REGULAVEL DE *1,80* A *3,20* M, COM CAPACIDADE DE CARGA DE NO MINIMO 1000 KGF (10 KN), INCLUSO TRIPE E FORCADO</t>
  </si>
  <si>
    <t>LOCACAO DE VIGA SANDUICHE METALICA VAZADA PARA TRAVAMENTO DE PILARES, ALTURA DE *8* CM, LARGURA DE *6* CM E EXTENSAO DE 2 M</t>
  </si>
  <si>
    <t xml:space="preserve"> 00040304 </t>
  </si>
  <si>
    <t>PREGO DE ACO POLIDO COM CABECA DUPLA 17 X 27 (2 1/2 X 11)</t>
  </si>
  <si>
    <t xml:space="preserve"> 93204 </t>
  </si>
  <si>
    <t>CINTA DE AMARRAÇÃO DE ALVENARIA MOLDADA IN LOCO EM CONCRETO. AF_03/2016</t>
  </si>
  <si>
    <t xml:space="preserve"> 92270 </t>
  </si>
  <si>
    <t>FABRICAÇÃO DE FÔRMA PARA VIGAS, COM MADEIRA SERRADA, E = 25 MM. AF_12/2015</t>
  </si>
  <si>
    <t xml:space="preserve"> 94970 </t>
  </si>
  <si>
    <t>CONCRETO FCK = 20MPA, TRAÇO 1:2,7:3 (CIMENTO/ AREIA MÉDIA/ BRITA 1)  - PREPARO MECÂNICO COM BETONEIRA 600 L. AF_07/2016</t>
  </si>
  <si>
    <t xml:space="preserve"> 4.5.1 </t>
  </si>
  <si>
    <t xml:space="preserve"> ABC 115 </t>
  </si>
  <si>
    <t>AD. DA GPB (EU024) - LAJE PRÉ MOLDADA TRELIÇADA, HORIZONTAL, COM ALTURA LIVRE DE PISO DE ENTRE 3 E 4 M, ALTURA 20 = 16 + 4 CM, REALIZADO COM CONCRETO C25 , ESCORAMENTO FORMADO POR ESCORAS METÁLICAS TELESCÓPICAS E TÁBUAS DE MADEIRA MACIÇA, VIGOTA COM ARMADURA TRELIÇADA, LAJOTA DE POLIESTIRENO EXPANDIDO (LEPS), 8X40X100 CM: CAMADA DE COMPRESSÃO DE 4 CM DE ESPESSURA, COM ARMADURA DE DISTRIBUIÇÃO FORMADA POR TELA ELETROSSOLDADA Q61 15X15 CM DE AÇO CA-60 - FORNECIMENTO E INSTALAÇÃO</t>
  </si>
  <si>
    <t xml:space="preserve"> INC 41 </t>
  </si>
  <si>
    <t>AD. DA SBC (030870) - CONCRETO ESTRUTURAL 25MPa COM BOMBEAMENTO</t>
  </si>
  <si>
    <t>ARAME GALVANIZADO 18 BWG, 1,24MM (0,009 KG/M)</t>
  </si>
  <si>
    <t>TABUA DE MADEIRA NAO APARELHADA *2,5 X 10 CM (1 X 4 ") PINUS, MISTA OU EQUIVALENTE DA REGIAO</t>
  </si>
  <si>
    <t xml:space="preserve"> INC 7643 </t>
  </si>
  <si>
    <t>VIGOTA TRELIÇADA 20CM, COM EPS 8X40X100CM</t>
  </si>
  <si>
    <t>TELA DE ACO SOLDADA NERVURADA CA-60, Q-61, (0,97 KG/M2), DIAMETRO DO FIO = 3,4 MM, LARGURA =  2,45 X 120 M DE COMPRIMENTO, ESPACAMENTO DA MALHA = 15  X 15 CM</t>
  </si>
  <si>
    <t xml:space="preserve"> 4.5.2 </t>
  </si>
  <si>
    <t xml:space="preserve"> ABC 116 </t>
  </si>
  <si>
    <t>AD. DA GPB (EU024) - LAJE PRÉ MOLDADA TRELIÇADA, HORIZONTAL, COM ALTURA LIVRE DE PISO DE ENTRE 3 E 4 M, ALTURA 16 = 12 + 4 CM, REALIZADO COM CONCRETO C25 , ESCORAMENTO FORMADO POR ESCORAS METÁLICAS TELESCÓPICAS E TÁBUAS DE MADEIRA MACIÇA, VIGOTA COM ARMADURA TRELIÇADA, LAJOTA DE POLIESTIRENO EXPANDIDO (LEPS), 8X40X100 CM: CAMADA DE COMPRESSÃO DE 4 CM DE ESPESSURA, COM ARMADURA DE DISTRIBUIÇÃO FORMADA POR TELA ELETROSSOLDADA Q61 15X15 CM DE AÇO CA-60 - FORNECIMENTO E INSTALAÇÃO</t>
  </si>
  <si>
    <t xml:space="preserve"> INC 7644 </t>
  </si>
  <si>
    <t>VIGOTA TRELIÇADA 16CM, COM EPS 8X40X100CM</t>
  </si>
  <si>
    <t xml:space="preserve"> 4.5.3 </t>
  </si>
  <si>
    <t xml:space="preserve"> ABC 117 </t>
  </si>
  <si>
    <t>AD. DA GPB (EU024) - LAJE PRÉ MOLDADA TRELIÇADA, HORIZONTAL, COM ALTURA LIVRE DE PISO DE ENTRE 3 E 4 M, ALTURA 12 = 8 + 4 CM, REALIZADO COM CONCRETO C25 , ESCORAMENTO FORMADO POR ESCORAS METÁLICAS TELESCÓPICAS E TÁBUAS DE MADEIRA MACIÇA, VIGOTA COM ARMADURA TRELIÇADA, LAJOTA DE POLIESTIRENO EXPANDIDO (LEPS), 8X40X100 CM: CAMADA DE COMPRESSÃO DE 4 CM DE ESPESSURA, COM ARMADURA DE DISTRIBUIÇÃO FORMADA POR TELA ELETROSSOLDADA Q61 15X15 CM DE AÇO CA-60 - FORNECIMENTO E INSTALAÇÃO</t>
  </si>
  <si>
    <t xml:space="preserve"> INC 7618 </t>
  </si>
  <si>
    <t>VIGOTA TRELIÇADA 13X8CM, COM EPS 8X40X100CM</t>
  </si>
  <si>
    <t>TELA DE ACO SOLDADA NERVURADA, CA-60, Q-61, (0,97 KG/M2), DIAMETRO DO FIO = 3,4 MM, LARGURA = 2,45 M, ESPACAMENTO DA MALHA = 15 X 15 CM</t>
  </si>
  <si>
    <t xml:space="preserve"> 4.5.4 </t>
  </si>
  <si>
    <t xml:space="preserve"> ELE16 </t>
  </si>
  <si>
    <t>AD. DA SBC (023419) - LAJE MACICA CONCRETO E=8CM, INCLUSO AÇO E FÔRMAS - FORNECIMENTO E INSTALAÇÃO (ABRIGO DE LIXO E CASA DE GÁS)</t>
  </si>
  <si>
    <t xml:space="preserve"> 88304 </t>
  </si>
  <si>
    <t>OPERADOR DE USINA DE ASFALTO, DE SOLOS OU DE CONCRETO COM ENCARGOS COMPLEMENTARES</t>
  </si>
  <si>
    <t xml:space="preserve"> 88243 </t>
  </si>
  <si>
    <t>AJUDANTE ESPECIALIZADO COM ENCARGOS COMPLEMENTARES</t>
  </si>
  <si>
    <t>CIMENTO PORTLAND DE ALTO FORNO (AF) CP III-32</t>
  </si>
  <si>
    <t xml:space="preserve"> 00000367 </t>
  </si>
  <si>
    <t>AREIA GROSSA - POSTO JAZIDA/FORNECEDOR (RETIRADO NA JAZIDA, SEM TRANSPORTE)</t>
  </si>
  <si>
    <t xml:space="preserve"> 00004721 </t>
  </si>
  <si>
    <t>PEDRA BRITADA N. 1 (9,5 a 19 MM) POSTO PEDREIRA/FORNECEDOR, SEM FRETE</t>
  </si>
  <si>
    <t>PEDRA BRITADA N. 2 (19 A 38 MM) POSTO PEDREIRA/FORNECEDOR, SEM FRETE</t>
  </si>
  <si>
    <t xml:space="preserve"> 00000034 </t>
  </si>
  <si>
    <t>ACO CA-50, 10,0 MM, VERGALHAO</t>
  </si>
  <si>
    <t>PECA DE MADEIRA APARELHADA *7,5 X 7,5* CM (3 X 3 ") MACARANDUBA, ANGELIM OU EQUIVALENTE DA REGIAO</t>
  </si>
  <si>
    <t>PREGO DE ACO POLIDO COM CABECA 16 X 24 (2 1/4 X 12)</t>
  </si>
  <si>
    <t xml:space="preserve"> 4.5.5 </t>
  </si>
  <si>
    <t xml:space="preserve"> 92769 </t>
  </si>
  <si>
    <t>ARMAÇÃO DE LAJE DE UMA ESTRUTURA CONVENCIONAL DE CONCRETO ARMADO EM UM EDIFÍCIO DE MÚLTIPLOS PAVIMENTOS UTILIZANDO AÇO CA-50 DE 6,3 MM - MONTAGEM. AF_12/2015</t>
  </si>
  <si>
    <t xml:space="preserve"> 92801 </t>
  </si>
  <si>
    <t>CORTE E DOBRA DE AÇO CA-50, DIÂMETRO DE 6,3 MM, UTILIZADO EM LAJE. AF_12/2015</t>
  </si>
  <si>
    <t xml:space="preserve"> 4.5.6 </t>
  </si>
  <si>
    <t xml:space="preserve"> 92770 </t>
  </si>
  <si>
    <t>ARMAÇÃO DE LAJE DE UMA ESTRUTURA CONVENCIONAL DE CONCRETO ARMADO EM UM EDIFÍCIO DE MÚLTIPLOS PAVIMENTOS UTILIZANDO AÇO CA-50 DE 8,0 MM - MONTAGEM. AF_12/2015</t>
  </si>
  <si>
    <t xml:space="preserve"> 92802 </t>
  </si>
  <si>
    <t>CORTE E DOBRA DE AÇO CA-50, DIÂMETRO DE 8,0 MM, UTILIZADO EM LAJE. AF_12/2015</t>
  </si>
  <si>
    <t xml:space="preserve"> 4.6.4 </t>
  </si>
  <si>
    <t xml:space="preserve"> 96520 </t>
  </si>
  <si>
    <t>ESCAVAÇÃO MECANIZADA PARA BLOCO DE COROAMENTO OU SAPATA, SEM PREVISÃO DE FÔRMA, COM RETROESCAVADEIRA. AF_06/2017</t>
  </si>
  <si>
    <t xml:space="preserve"> 4.6.13 </t>
  </si>
  <si>
    <t xml:space="preserve"> 94996 </t>
  </si>
  <si>
    <t>EXECUÇÃO DE PASSEIO (CALÇADA) OU PISO DE CONCRETO COM CONCRETO MOLDADO IN LOCO, FEITO EM OBRA, ACABAMENTO CONVENCIONAL, ESPESSURA 10 CM, ARMADO. AF_07/2016</t>
  </si>
  <si>
    <t>PISO - PISOS</t>
  </si>
  <si>
    <t xml:space="preserve"> 94964 </t>
  </si>
  <si>
    <t>CONCRETO FCK = 20MPA, TRAÇO 1:2,7:3 (CIMENTO/ AREIA MÉDIA/ BRITA 1)  - PREPARO MECÂNICO COM BETONEIRA 400 L. AF_07/2016</t>
  </si>
  <si>
    <t>LONA PLASTICA PRETA, E= 150 MICRA</t>
  </si>
  <si>
    <t>SARRAFO DE MADEIRA NAO APARELHADA *2,5 X 10 CM, MACARANDUBA, ANGELIM OU EQUIVALENTE DA REGIAO</t>
  </si>
  <si>
    <t>TELA DE ACO SOLDADA NERVURADA, CA-60, Q-196, (3,11 KG/M2), DIAMETRO DO FIO = 5,0 MM, LARGURA = 2,45 M, ESPACAMENTO DA MALHA = 10 X 10 CM</t>
  </si>
  <si>
    <t xml:space="preserve"> 5.1 </t>
  </si>
  <si>
    <t xml:space="preserve"> 92566 </t>
  </si>
  <si>
    <t>FABRICAÇÃO E INSTALAÇÃO DE ESTRUTURA PONTALETADA DE MADEIRA NÃO APARELHADA PARA TELHADOS COM ATÉ 2 ÁGUAS E PARA TELHA ONDULADA DE FIBROCIMENTO, METÁLICA, PLÁSTICA OU TERMOACÚSTICA, INCLUSO TRANSPORTE VERTICAL. AF_12/2015</t>
  </si>
  <si>
    <t>COBE - COBERTURA</t>
  </si>
  <si>
    <t xml:space="preserve"> 93281 </t>
  </si>
  <si>
    <t>GUINCHO ELÉTRICO DE COLUNA, CAPACIDADE 400 KG, COM MOTO FREIO, MOTOR TRIFÁSICO DE 1,25 CV - CHP DIURNO. AF_03/2016</t>
  </si>
  <si>
    <t xml:space="preserve"> 93282 </t>
  </si>
  <si>
    <t>GUINCHO ELÉTRICO DE COLUNA, CAPACIDADE 400 KG, COM MOTO FREIO, MOTOR TRIFÁSICO DE 1,25 CV - CHI DIURNO. AF_03/2016</t>
  </si>
  <si>
    <t>CAIBRO DE MADEIRA NAO APARELHADA *5 X 6* CM, MACARANDUBA, ANGELIM OU EQUIVALENTE DA REGIAO</t>
  </si>
  <si>
    <t>VIGA DE MADEIRA NAO APARELHADA *6 X 16* CM, MACARANDUBA, ANGELIM OU EQUIVALENTE DA REGIAO</t>
  </si>
  <si>
    <t>VIGA DE MADEIRA NAO APARELHADA 6 X 12 CM, MACARANDUBA, ANGELIM OU EQUIVALENTE DA REGIAO</t>
  </si>
  <si>
    <t xml:space="preserve"> 5.2 </t>
  </si>
  <si>
    <t xml:space="preserve"> ABC 050 </t>
  </si>
  <si>
    <t>AD DA SINAPI (94207) - TELHAMENTO COM TELHA ONDULADA DE FIBROCIMENTO E = 8MM, COM INCLINAÇÃO MAIOR QUE 10°, COM ATÉ 2 ÁGUAS, INCLUSO IÇAMENTO - FORNECIMENTO E INSTALAÇÃO</t>
  </si>
  <si>
    <t xml:space="preserve"> 88323 </t>
  </si>
  <si>
    <t>TELHADISTA COM ENCARGOS COMPLEMENTARES</t>
  </si>
  <si>
    <t>CONJUNTO ARRUELAS DE VEDACAO 5/16" PARA TELHA FIBROCIMENTO (UMA ARRUELA METALICA E UMA ARRUELA PVC - CONICAS)</t>
  </si>
  <si>
    <t>CJ</t>
  </si>
  <si>
    <t>PARAFUSO ZINCADO ROSCA SOBERBA, CABECA SEXTAVADA, 5/16 " X 250 MM, PARA FIXACAO DE TELHA EM MADEIRA</t>
  </si>
  <si>
    <t>TELHA DE FIBROCIMENTO ONDULADA E = 8 MM, DE 3,66 X 1,10 M (SEM AMIANTO)</t>
  </si>
  <si>
    <t xml:space="preserve"> 5.3 </t>
  </si>
  <si>
    <t xml:space="preserve"> ET032 </t>
  </si>
  <si>
    <t>AD. DA SINAPI (94229) - CALHA EM CHAPA DE AÇO GALVANIZADO NÚMERO 24, DESENVOLVIMENTO DE 155 CM, INCLUSO TRANSPORTE VERTICAL - FORNECIMENTO E INSTALAÇÃO</t>
  </si>
  <si>
    <t>SELANTE ELASTICO MONOCOMPONENTE A BASE DE POLIURETANO PARA JUNTAS DIVERSAS</t>
  </si>
  <si>
    <t>310ML</t>
  </si>
  <si>
    <t>REBITE DE ALUMINIO VAZADO DE REPUXO, 3,2 X 8 MM (1KG = 1025 UNIDADES)</t>
  </si>
  <si>
    <t>SOLDA EM BARRA DE ESTANHO-CHUMBO 50/50</t>
  </si>
  <si>
    <t>CHAPA DE ACO GALVANIZADA BITOLA GSG 24, E = 0,65 MM (5,20 KG/M2)</t>
  </si>
  <si>
    <t xml:space="preserve"> 5.4 </t>
  </si>
  <si>
    <t xml:space="preserve"> 94231 </t>
  </si>
  <si>
    <t>RUFO EM CHAPA DE AÇO GALVANIZADO NÚMERO 24, CORTE DE 25 CM, INCLUSO TRANSPORTE VERTICAL. AF_07/2019</t>
  </si>
  <si>
    <t>RUFO INTERNO/EXTERNO DE CHAPA DE ACO GALVANIZADA NUM 24, CORTE 25 CM</t>
  </si>
  <si>
    <t xml:space="preserve"> 5.5 </t>
  </si>
  <si>
    <t xml:space="preserve"> INC 75 </t>
  </si>
  <si>
    <t>Ad. da SINAPI (94231) - PINGADEIRA EM CHAPA DE AÇO GALVANIZADO NÚMERO 24, CORTE DE 25 CM, INCLUSO TRANSPORTE VERTICAL. AF_06/2016</t>
  </si>
  <si>
    <t>RUFO EXTERNO DE CHAPA DE ACO GALVANIZADA NUM 26, CORTE 28 CM</t>
  </si>
  <si>
    <t xml:space="preserve"> 5.6 </t>
  </si>
  <si>
    <t xml:space="preserve"> ABC 129 </t>
  </si>
  <si>
    <t>AD. DA SINAPI (94223) - CUMEEIRA PARA TELHA DE FIBROCIMENTO ONDULADA E = 8 MM, INCLUSO ACESSÓRIOS DE FIXAÇÃO E IÇAMENTO - FORNECIMENTO E INSTALAÇÃO</t>
  </si>
  <si>
    <t>SBC</t>
  </si>
  <si>
    <t>CUMEEIRA FIBROCIMENTO NORMAL 10 GRAUSx1,10m TELH.ONDUL.</t>
  </si>
  <si>
    <t xml:space="preserve"> 6.1 </t>
  </si>
  <si>
    <t xml:space="preserve"> 87873 </t>
  </si>
  <si>
    <t>CHAPISCO APLICADO EM ALVENARIAS E ESTRUTURAS DE CONCRETO INTERNAS, COM ROLO PARA TEXTURA ACRÍLICA.  ARGAMASSA TRAÇO 1:4 E EMULSÃO POLIMÉRICA (ADESIVO) COM PREPARO MANUAL. AF_06/2014</t>
  </si>
  <si>
    <t>REVE - REVESTIMENTO E TRATAMENTO DE SUPERFÍCIES</t>
  </si>
  <si>
    <t xml:space="preserve"> 87381 </t>
  </si>
  <si>
    <t>ARGAMASSA TRAÇO 1:4 (EM VOLUME DE CIMENTO E AREIA GROSSA ÚMIDA) COM ADIÇÃO DE EMULSÃO POLIMÉRICA PARA CHAPISCO ROLADO, PREPARO MANUAL. AF_08/2019</t>
  </si>
  <si>
    <t xml:space="preserve"> 6.2 </t>
  </si>
  <si>
    <t xml:space="preserve"> 87529 </t>
  </si>
  <si>
    <t>MASSA ÚNICA, PARA RECEBIMENTO DE PINTURA, EM ARGAMASSA TRAÇO 1:2:8, PREPARO MECÂNICO COM BETONEIRA 400L, APLICADA MANUALMENTE EM FACES INTERNAS DE PAREDES, ESPESSURA DE 20MM, COM EXECUÇÃO DE TALISCAS. AF_06/2014</t>
  </si>
  <si>
    <t xml:space="preserve"> 87292 </t>
  </si>
  <si>
    <t>ARGAMASSA TRAÇO 1:2:8 (EM VOLUME DE CIMENTO, CAL E AREIA MÉDIA ÚMIDA) PARA EMBOÇO/MASSA ÚNICA/ASSENTAMENTO DE ALVENARIA DE VEDAÇÃO, PREPARO MECÂNICO COM BETONEIRA 400 L. AF_08/2019</t>
  </si>
  <si>
    <t xml:space="preserve"> 6.3 </t>
  </si>
  <si>
    <t xml:space="preserve"> 87527 </t>
  </si>
  <si>
    <t>EMBOÇO, PARA RECEBIMENTO DE CERÂMICA, EM ARGAMASSA TRAÇO 1:2:8, PREPARO MECÂNICO COM BETONEIRA 400L, APLICADO MANUALMENTE EM FACES INTERNAS DE PAREDES, PARA AMBIENTE COM ÁREA MENOR QUE 5M2, ESPESSURA DE 20MM, COM EXECUÇÃO DE TALISCAS. AF_06/2014</t>
  </si>
  <si>
    <t xml:space="preserve"> 6.4 </t>
  </si>
  <si>
    <t xml:space="preserve"> 89168 </t>
  </si>
  <si>
    <t>(COMPOSIÇÃO REPRESENTATIVA) DO SERVIÇO DE ALVENARIA DE VEDAÇÃO DE BLOCOS VAZADOS DE CERÂMICA DE 9X19X19CM (ESPESSURA 9CM), PARA EDIFICAÇÃO HABITACIONAL UNIFAMILIAR (CASA) E EDIFICAÇÃO PÚBLICA PADRÃO. AF_11/2014</t>
  </si>
  <si>
    <t>PARE - PAREDES/PAINEIS</t>
  </si>
  <si>
    <t xml:space="preserve"> 87495 </t>
  </si>
  <si>
    <t>ALVENARIA DE VEDAÇÃO DE BLOCOS CERÂMICOS FURADOS NA HORIZONTAL DE 9X19X19CM (ESPESSURA 9CM) DE PAREDES COM ÁREA LÍQUIDA MENOR QUE 6M² SEM VÃOS E ARGAMASSA DE ASSENTAMENTO COM PREPARO EM BETONEIRA. AF_06/2014</t>
  </si>
  <si>
    <t xml:space="preserve"> 87503 </t>
  </si>
  <si>
    <t>ALVENARIA DE VEDAÇÃO DE BLOCOS CERÂMICOS FURADOS NA HORIZONTAL DE 9X19X19CM (ESPESSURA 9CM) DE PAREDES COM ÁREA LÍQUIDA MAIOR OU IGUAL A 6M² SEM VÃOS E ARGAMASSA DE ASSENTAMENTO COM PREPARO EM BETONEIRA. AF_06/2014</t>
  </si>
  <si>
    <t xml:space="preserve"> 87511 </t>
  </si>
  <si>
    <t>ALVENARIA DE VEDAÇÃO DE BLOCOS CERÂMICOS FURADOS NA HORIZONTAL DE 9X19X19CM (ESPESSURA 9CM) DE PAREDES COM ÁREA LÍQUIDA MENOR QUE 6M² COM VÃOS E ARGAMASSA DE ASSENTAMENTO COM PREPARO EM BETONEIRA. AF_06/2014</t>
  </si>
  <si>
    <t xml:space="preserve"> 87519 </t>
  </si>
  <si>
    <t>ALVENARIA DE VEDAÇÃO DE BLOCOS CERÂMICOS FURADOS NA HORIZONTAL DE 9X19X19CM (ESPESSURA 9CM) DE PAREDES COM ÁREA LÍQUIDA MAIOR OU IGUAL A 6M² COM VÃOS E ARGAMASSA DE ASSENTAMENTO COM PREPARO EM BETONEIRA. AF_06/2014</t>
  </si>
  <si>
    <t xml:space="preserve"> 6.5 </t>
  </si>
  <si>
    <t xml:space="preserve"> 96359 </t>
  </si>
  <si>
    <t>PAREDE COM PLACAS DE GESSO ACARTONADO (DRYWALL), PARA USO INTERNO, COM DUAS FACES SIMPLES E ESTRUTURA METÁLICA COM GUIAS SIMPLES, COM VÃOS AF_06/2017_P</t>
  </si>
  <si>
    <t xml:space="preserve"> 88278 </t>
  </si>
  <si>
    <t>MONTADOR DE ESTRUTURA METÁLICA COM ENCARGOS COMPLEMENTARES</t>
  </si>
  <si>
    <t>CHAPA DE GESSO ACARTONADO, STANDARD (ST), COR BRANCA, E = 12,5 MM, 1200 X 2400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</si>
  <si>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</si>
  <si>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</si>
  <si>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(COM ADICAO DE AGUA)</t>
  </si>
  <si>
    <t>PARAFUSO DRY WALL, EM ACO FOSFATIZADO, CABECA TROMBETA E PONTA AGULHA (TA), COMPRIMENTO 25 MM</t>
  </si>
  <si>
    <t>PARAFUSO DRY WALL, EM ACO ZINCADO, CABECA LENTILHA E PONTA BROCA (LB), LARGURA 4,2 MM, COMPRIMENTO 13 MM</t>
  </si>
  <si>
    <t>PERFIL GUIA, FORMATO U, EM ACO ZINCADO, PARA ESTRUTURA PAREDE DRYWALL, E = 0,5 MM, 70 X 3000 MM (L X C)</t>
  </si>
  <si>
    <t>PERFIL MONTANTE, FORMATO C, EM ACO ZINCADO, PARA ESTRUTURA PAREDE DRYWALL, E = 0,5 MM, 70 X 3000 MM (L X C)</t>
  </si>
  <si>
    <t>PINO DE ACO COM ARRUELA CONICA, DIAMETRO ARRUELA = *23* MM E COMP HASTE = *27* MM (ACAO INDIRETA)</t>
  </si>
  <si>
    <t>CENTO</t>
  </si>
  <si>
    <t xml:space="preserve"> 6.6 </t>
  </si>
  <si>
    <t xml:space="preserve"> 93202 </t>
  </si>
  <si>
    <t>FIXAÇÃO (ENCUNHAMENTO) DE ALVENARIA DE VEDAÇÃO COM TIJOLO MACIÇO. AF_03/2016</t>
  </si>
  <si>
    <t xml:space="preserve"> 87294 </t>
  </si>
  <si>
    <t>ARGAMASSA TRAÇO 1:2:9 (EM VOLUME DE CIMENTO, CAL E AREIA MÉDIA ÚMIDA) PARA EMBOÇO/MASSA ÚNICA/ASSENTAMENTO DE ALVENARIA DE VEDAÇÃO, PREPARO MECÂNICO COM BETONEIRA 600 L. AF_08/2019</t>
  </si>
  <si>
    <t xml:space="preserve"> 00007258 </t>
  </si>
  <si>
    <t>TIJOLO CERAMICO MACICO *5 X 10 X 20* CM</t>
  </si>
  <si>
    <t xml:space="preserve"> 6.7 </t>
  </si>
  <si>
    <t xml:space="preserve"> 93188 </t>
  </si>
  <si>
    <t>VERGA MOLDADA IN LOCO EM CONCRETO PARA PORTAS COM ATÉ 1,5 M DE VÃO. AF_03/2016</t>
  </si>
  <si>
    <t xml:space="preserve"> 6.8 </t>
  </si>
  <si>
    <t xml:space="preserve"> 93189 </t>
  </si>
  <si>
    <t>VERGA MOLDADA IN LOCO EM CONCRETO PARA PORTAS COM MAIS DE 1,5 M DE VÃO. AF_03/2016</t>
  </si>
  <si>
    <t xml:space="preserve"> 6.9 </t>
  </si>
  <si>
    <t xml:space="preserve"> 93186 </t>
  </si>
  <si>
    <t>VERGA MOLDADA IN LOCO EM CONCRETO PARA JANELAS COM ATÉ 1,5 M DE VÃO. AF_03/2016</t>
  </si>
  <si>
    <t xml:space="preserve"> 6.10 </t>
  </si>
  <si>
    <t xml:space="preserve"> 93187 </t>
  </si>
  <si>
    <t>VERGA MOLDADA IN LOCO EM CONCRETO PARA JANELAS COM MAIS DE 1,5 M DE VÃO. AF_03/2016</t>
  </si>
  <si>
    <t xml:space="preserve"> 6.11 </t>
  </si>
  <si>
    <t xml:space="preserve"> 93194 </t>
  </si>
  <si>
    <t>CONTRAVERGA PRÉ-MOLDADA PARA VÃOS DE ATÉ 1,5 M DE COMPRIMENTO. AF_03/2016</t>
  </si>
  <si>
    <t xml:space="preserve"> 6.12 </t>
  </si>
  <si>
    <t xml:space="preserve"> 93195 </t>
  </si>
  <si>
    <t>CONTRAVERGA PRÉ-MOLDADA PARA VÃOS DE MAIS DE 1,5 M DE COMPRIMENTO. AF_03/2016</t>
  </si>
  <si>
    <t xml:space="preserve"> 6.13 </t>
  </si>
  <si>
    <t xml:space="preserve"> 87882 </t>
  </si>
  <si>
    <t>CHAPISCO APLICADO NO TETO, COM ROLO PARA TEXTURA ACRÍLICA. ARGAMASSA TRAÇO 1:4 E EMULSÃO POLIMÉRICA (ADESIVO) COM PREPARO EM BETONEIRA 400L. AF_06/2014</t>
  </si>
  <si>
    <t xml:space="preserve"> 87325 </t>
  </si>
  <si>
    <t>ARGAMASSA TRAÇO 1:4 (EM VOLUME DE CIMENTO E AREIA GROSSA ÚMIDA) COM ADIÇÃO DE EMULSÃO POLIMÉRICA PARA CHAPISCO ROLADO, PREPARO MECÂNICO COM BETONEIRA 400 L. AF_08/2019</t>
  </si>
  <si>
    <t xml:space="preserve"> 6.14 </t>
  </si>
  <si>
    <t xml:space="preserve"> 90407 </t>
  </si>
  <si>
    <t>MASSA ÚNICA, PARA RECEBIMENTO DE PINTURA, EM ARGAMASSA TRAÇO 1:2:8, PREPARO MANUAL, APLICADA MANUALMENTE EM TETO, ESPESSURA DE 20MM, COM EXECUÇÃO DE TALISCAS. AF_03/2015</t>
  </si>
  <si>
    <t xml:space="preserve"> 87369 </t>
  </si>
  <si>
    <t>ARGAMASSA TRAÇO 1:2:8 (EM VOLUME DE CIMENTO, CAL E AREIA MÉDIA ÚMIDA) PARA EMBOÇO/MASSA ÚNICA/ASSENTAMENTO DE ALVENARIA DE VEDAÇÃO, PREPARO MANUAL. AF_08/2019</t>
  </si>
  <si>
    <t xml:space="preserve"> 6.15 </t>
  </si>
  <si>
    <t xml:space="preserve"> ABC 501 </t>
  </si>
  <si>
    <t>AD. DA SINAPI (87790) - REQUADRO DE TUBULAÇÃO DE ÁGUAS PLUVIAIS UTILIZANDO EMBOÇO OU MASSA ÚNICA EM ARGAMASSA TRAÇO 1:2:8, PREPARO MANUAL, APLICADA MANUALMENTE E COM USO DE TELA CONTRA FISSURA , ESPESSURA 50 MM</t>
  </si>
  <si>
    <t>TELA DE ACO SOLDADA GALVANIZADA/ZINCADA PARA ALVENARIA, FIO D = *1,24 MM, MALHA 25 X 25 MM</t>
  </si>
  <si>
    <t xml:space="preserve"> 7.1 </t>
  </si>
  <si>
    <t xml:space="preserve"> ABC 051 </t>
  </si>
  <si>
    <t>AD. DA SBC (130346) - RODAPE MARMORITE OU GRANILITE ESCURO - FORNECIMENTO E INSTALAÇÃO</t>
  </si>
  <si>
    <t>RODAPE PRE-MOLDADO DE GRANILITE, MARMORITE OU GRANITINA L = 10 CM</t>
  </si>
  <si>
    <t xml:space="preserve"> 7.2 </t>
  </si>
  <si>
    <t xml:space="preserve"> 84191 </t>
  </si>
  <si>
    <t>PISO EM GRANILITE, MARMORITE OU GRANITINA ESPESSURA 8 MM, INCLUSO JUNTAS DE DILATACAO PLASTICAS</t>
  </si>
  <si>
    <t xml:space="preserve"> 87373 </t>
  </si>
  <si>
    <t>ARGAMASSA TRAÇO 1:4 (EM VOLUME DE CIMENTO E AREIA MÉDIA ÚMIDA) PARA CONTRAPISO, PREPARO MANUAL. AF_08/2019</t>
  </si>
  <si>
    <t>JUNTA PLASTICA DE DILATACAO PARA PISOS, COR CINZA, 17 X 3 MM (ALTURA X ESPESSURA)</t>
  </si>
  <si>
    <t>PISO EM GRANILITE, MARMORITE OU GRANITINA, AGREGADO COR PRETO, CINZA, PALHA OU BRANCO, E=  *8* MM (INCLUSO EXECUCAO)</t>
  </si>
  <si>
    <t xml:space="preserve"> 7.4 </t>
  </si>
  <si>
    <t xml:space="preserve"> 84088 </t>
  </si>
  <si>
    <t>PEITORIL EM MARMORE BRANCO, LARGURA DE 15CM, ASSENTADO COM ARGAMASSA TRACO 1:4 (CIMENTO E AREIA MEDIA), PREPARO MANUAL DA ARGAMASSA</t>
  </si>
  <si>
    <t xml:space="preserve"> 88631 </t>
  </si>
  <si>
    <t>ARGAMASSA TRAÇO 1:4 (EM VOLUME DE CIMENTO E AREIA MÉDIA ÚMIDA), PREPARO MANUAL. AF_08/2019</t>
  </si>
  <si>
    <t xml:space="preserve"> 88274 </t>
  </si>
  <si>
    <t>MARMORISTA/GRANITEIRO COM ENCARGOS COMPLEMENTARES</t>
  </si>
  <si>
    <t>PEITORIL EM MARMORE, POLIDO, BRANCO COMUM, L= *15* CM, E=  *3* CM, CORTE RETO</t>
  </si>
  <si>
    <t xml:space="preserve"> 7.5 </t>
  </si>
  <si>
    <t xml:space="preserve"> 94319 </t>
  </si>
  <si>
    <t>ATERRO MANUAL DE VALAS COM SOLO ARGILO-ARENOSO E COMPACTAÇÃO MECANIZADA. AF_05/2016</t>
  </si>
  <si>
    <t xml:space="preserve"> 8.1 </t>
  </si>
  <si>
    <t xml:space="preserve"> 89170 </t>
  </si>
  <si>
    <t>(COMPOSIÇÃO REPRESENTATIVA) DO SERVIÇO DE REVESTIMENTO CERÂMICO PARA PAREDES INTERNAS, MEIA PAREDE, OU PAREDE INTEIRA, PLACAS GRÊS OU SEMI-GRÊS DE 20X20 CM, PARA EDIFICAÇÕES HABITACIONAIS UNIFAMILIAR (CASAS) E EDIFICAÇÕES PÚBLICAS PADRÃO. AF_11/2014</t>
  </si>
  <si>
    <t xml:space="preserve"> 87264 </t>
  </si>
  <si>
    <t>REVESTIMENTO CERÂMICO PARA PAREDES INTERNAS COM PLACAS TIPO ESMALTADA EXTRA DE DIMENSÕES 20X20 CM APLICADAS EM AMBIENTES DE ÁREA MENOR QUE 5 M² NA ALTURA INTEIRA DAS PAREDES. AF_06/2014</t>
  </si>
  <si>
    <t xml:space="preserve"> 87265 </t>
  </si>
  <si>
    <t>REVESTIMENTO CERÂMICO PARA PAREDES INTERNAS COM PLACAS TIPO ESMALTADA EXTRA DE DIMENSÕES 20X20 CM APLICADAS EM AMBIENTES DE ÁREA MAIOR QUE 5 M² NA ALTURA INTEIRA DAS PAREDES. AF_06/2014</t>
  </si>
  <si>
    <t xml:space="preserve"> 87266 </t>
  </si>
  <si>
    <t>REVESTIMENTO CERÂMICO PARA PAREDES INTERNAS COM PLACAS TIPO ESMALTADA EXTRA DE DIMENSÕES 20X20 CM APLICADAS EM AMBIENTES DE ÁREA MENOR QUE 5 M² A MEIA ALTURA DAS PAREDES. AF_06/2014</t>
  </si>
  <si>
    <t xml:space="preserve"> 87267 </t>
  </si>
  <si>
    <t>REVESTIMENTO CERÂMICO PARA PAREDES INTERNAS COM PLACAS TIPO ESMALTADA EXTRA DE DIMENSÕES 20X20 CM APLICADAS EM AMBIENTES DE ÁREA MAIOR QUE 5 M² A MEIA ALTURA DAS PAREDES. AF_06/2014</t>
  </si>
  <si>
    <t xml:space="preserve"> 8.2 </t>
  </si>
  <si>
    <t xml:space="preserve"> ABC 122 </t>
  </si>
  <si>
    <t>AD. DA SINAPI (87449) - REVESTIMENTO EXTERNO EM BLOCOS VAZADOS DE CONCRETO DE 14X19X39CM (DEITADO) DE PAREDES , COM ARMAÇÃO DE REFORÇO A CADA 5 FIADAS E ARGAMASSA DE ASSENTAMENTO COM PREPARO EM BETONEIRA - FORNECIMENTO E INSTALAÇÃO</t>
  </si>
  <si>
    <t xml:space="preserve"> 91601 </t>
  </si>
  <si>
    <t>ARMAÇÃO DO SISTEMA DE PAREDES DE CONCRETO, EXECUTADA COMO REFORÇO, VERGALHÃO DE 6,3 MM DE DIÂMETRO. AF_06/2019</t>
  </si>
  <si>
    <t xml:space="preserve"> ABC 123 </t>
  </si>
  <si>
    <t>AD. DA SBC (180011) - PINTURA SILICONE HIDROFUGANTE PROTETOR PARA SUPERFICIES EXPOSTAS - FORNECIMENTO E INSTALAÇÃO</t>
  </si>
  <si>
    <t>PINT - PINTURAS</t>
  </si>
  <si>
    <t>BLOCO VEDACAO CONCRETO 14 X 19 X 39 CM (CLASSE C - NBR 6136)</t>
  </si>
  <si>
    <t>TELA DE ACO SOLDADA GALVANIZADA/ZINCADA PARA ALVENARIA, FIO  D = *1,20 A 1,70* MM, MALHA 15 X 15 MM, (C X L) *50 X 12* CM</t>
  </si>
  <si>
    <t xml:space="preserve"> 00037395 </t>
  </si>
  <si>
    <t>PINO DE ACO COM FURO, HASTE = 27 MM (ACAO DIRETA)</t>
  </si>
  <si>
    <t xml:space="preserve"> 9.1.1 </t>
  </si>
  <si>
    <t xml:space="preserve"> 88485 </t>
  </si>
  <si>
    <t>APLICAÇÃO DE FUNDO SELADOR ACRÍLICO EM PAREDES, UMA DEMÃO. AF_06/2014</t>
  </si>
  <si>
    <t xml:space="preserve"> 88310 </t>
  </si>
  <si>
    <t>PINTOR COM ENCARGOS COMPLEMENTARES</t>
  </si>
  <si>
    <t>SELADOR ACRILICO PAREDES INTERNAS/EXTERNAS</t>
  </si>
  <si>
    <t xml:space="preserve"> 9.1.2 </t>
  </si>
  <si>
    <t xml:space="preserve"> 88423 </t>
  </si>
  <si>
    <t>APLICAÇÃO MANUAL DE PINTURA COM TINTA TEXTURIZADA ACRÍLICA EM PAREDES EXTERNAS DE CASAS, UMA COR. AF_06/2014</t>
  </si>
  <si>
    <t>MASSA PARA TEXTURA LISA DE BASE ACRILICA, USO INTERNO E EXTERNO</t>
  </si>
  <si>
    <t xml:space="preserve"> 9.1.3 </t>
  </si>
  <si>
    <t>TINTA LATEX PVA PREMIUM, COR BRANCA</t>
  </si>
  <si>
    <t xml:space="preserve"> 9.1.4 </t>
  </si>
  <si>
    <t xml:space="preserve"> 88497 </t>
  </si>
  <si>
    <t>APLICAÇÃO E LIXAMENTO DE MASSA LÁTEX EM PAREDES, DUAS DEMÃOS. AF_06/2014</t>
  </si>
  <si>
    <t>MASSA CORRIDA PVA PARA PAREDES INTERNAS</t>
  </si>
  <si>
    <t>18L</t>
  </si>
  <si>
    <t>LIXA EM FOLHA PARA PAREDE OU MADEIRA, NUMERO 120 (COR VERMELHA)</t>
  </si>
  <si>
    <t xml:space="preserve"> 9.2.1 </t>
  </si>
  <si>
    <t xml:space="preserve"> 88484 </t>
  </si>
  <si>
    <t>APLICAÇÃO DE FUNDO SELADOR ACRÍLICO EM TETO, UMA DEMÃO. AF_06/2014</t>
  </si>
  <si>
    <t xml:space="preserve"> 9.2.2 </t>
  </si>
  <si>
    <t xml:space="preserve"> 88490 </t>
  </si>
  <si>
    <t xml:space="preserve"> 95218 </t>
  </si>
  <si>
    <t>PULVERIZADOR DE TINTA ELÉTRICO/MÁQUINA DE PINTURA AIRLESS, VAZÃO 2 L/MIN - CHP DIURNO. AF_08/2016</t>
  </si>
  <si>
    <t xml:space="preserve"> 95219 </t>
  </si>
  <si>
    <t>PULVERIZADOR DE TINTA ELÉTRICO/MÁQUINA DE PINTURA AIRLESS, VAZÃO 2 L/MIN - CHI DIURNO. AF_08/2016</t>
  </si>
  <si>
    <t xml:space="preserve"> 9.2.3 </t>
  </si>
  <si>
    <t xml:space="preserve"> 88496 </t>
  </si>
  <si>
    <t>APLICAÇÃO E LIXAMENTO DE MASSA LÁTEX EM TETO, DUAS DEMÃOS. AF_06/2014</t>
  </si>
  <si>
    <t xml:space="preserve"> 10.1.1 </t>
  </si>
  <si>
    <t xml:space="preserve"> 90790 </t>
  </si>
  <si>
    <t>PORTA-PRONTA DE MADEIRA, FOLHA LEVE OU MÉDIA, 80X210CM, FIXAÇÃO COM PREENCHIMENTO PARCIAL DE ESPUMA EXPANSIVA - FORNECIMENTO E INSTALAÇÃO. AF_08/2015 (P01)</t>
  </si>
  <si>
    <t>ESQV - ESQUADRIAS/FERRAGENS/VIDROS</t>
  </si>
  <si>
    <t xml:space="preserve"> 88261 </t>
  </si>
  <si>
    <t>CARPINTEIRO DE ESQUADRIA COM ENCARGOS COMPLEMENTARES</t>
  </si>
  <si>
    <t>ESPUMA EXPANSIVA DE POLIURETANO, APLICACAO MANUAL - 500 ML</t>
  </si>
  <si>
    <t>KIT PORTA PRONTA DE MADEIRA, FOLHA MEDIA (NBR 15930) DE 80 X 210 CM, E = 35 MM, NUCLEO SARRAFEADO, ESTRUTURA USINADA PARA FECHADURA, CAPA LISA EM HDF, ACABAMENTO MELAMINICO BRANCO (INCLUI MARCO, ALIZARES E DOBRADICAS)</t>
  </si>
  <si>
    <t xml:space="preserve"> 10.1.2 </t>
  </si>
  <si>
    <t xml:space="preserve"> 90793 </t>
  </si>
  <si>
    <t>PORTA-PRONTA DE MADEIRA, FOLHA PESADA OU SUPERPESADA, 90X210CM, FIXAÇÃO COM PREENCHIMENTO TOTAL DE ESPUMA EXPANSIVA - FORNECIMENTO E INSTALAÇÃO. AF_08/2015 (P02)</t>
  </si>
  <si>
    <t>KIT PORTA PRONTA DE MADEIRA, FOLHA PESADA (NBR 15930) DE 90 X 210 CM, E = 35 MM, NUCLEO SOLIDO, CAPA LISA EM HDF, ACABAMENTO MELAMINICO BRANCO (INCLUI MARCO, ALIZARES, DOBRADICAS E FECHADURA EXTERNA)</t>
  </si>
  <si>
    <t xml:space="preserve"> 10.1.3 </t>
  </si>
  <si>
    <t xml:space="preserve"> ABC 134 </t>
  </si>
  <si>
    <t>AD. DA SBC (110181) - PORTA COMPLETA FOLHA MEDIA (NBR 15930) DE 100 X 210 CM, E = 35 MM, NUCLEO SARRAFEADO, CAPA LISA EM HDF, ACABAMENTO EM LAMINADO NATURAL, 1 FOLHA DE CORRER 1,00x2,10m - FORNECIMENTO E INSTALAÇÃO (P03)</t>
  </si>
  <si>
    <t xml:space="preserve"> 00000370 </t>
  </si>
  <si>
    <t>AREIA MEDIA - POSTO JAZIDA/FORNECEDOR (RETIRADO NA JAZIDA, SEM TRANSPORTE)</t>
  </si>
  <si>
    <t>GUARNICAO/ ALIZAR/ VISTA MACICA, E= *1* CM, L= *4,5* CM, EM CEDRINHO/ ANGELIM COMERCIAL/  EUCALIPTO/ CURUPIXA/ PEROBA/ CUMARU OU EQUIVALENTE DA REGIAO</t>
  </si>
  <si>
    <t>PREGO DE ACO POLIDO COM CABECA 19  X 36 (3 1/4  X  9)</t>
  </si>
  <si>
    <t>TRILHO QUADRADO, EM ALUMINIO (VERGALHAO MACICO), 1/4", (*6 X 6* CM), PARA RODIZIOS</t>
  </si>
  <si>
    <t>ROLDANA DUPLA, EM ZAMAC COM CHAPA DE LATAO, ROLAMENTOS EM ACO, PARA PORTA E JANELA DE CORRER</t>
  </si>
  <si>
    <t>TRILHO EM ALUMINIO "U", COM ABAULADO PARA ROLDANA DE PORTA DE CORRER, *40 X 40* MM</t>
  </si>
  <si>
    <t>PUXADOR CENTRAL, TIPO ALCA, EM ZAMAC CROMADO, COM ROSETAS, COMPRIMENTO *100* MM, PARA PORTA / JANELA EM MADEIRA OU METALICA - INCLUI PARAFUSOS</t>
  </si>
  <si>
    <t>FECHADURA DE EMBUTIR PARA PORTA EXTERNA, MAQUINA 55 MM, SEM ESPELHO, SEM MACANETA (SOMENTE MAQUINA) - NIVEL DE SEGURANCA MEDIO</t>
  </si>
  <si>
    <t>ESPELHO, RETO OU CURVO, EM LATAO CROMADO, ESPESSURA ATE 6 MM, LARGURA *40*MM, ALTURA *180*MM - PARA FECHADURA DE EMBUTIR</t>
  </si>
  <si>
    <t>PAR</t>
  </si>
  <si>
    <t xml:space="preserve"> 00020247 </t>
  </si>
  <si>
    <t>PREGO DE ACO POLIDO COM CABECA 15 X 15 (1 1/4 X 13)</t>
  </si>
  <si>
    <t>PORTA DE MADEIRA, FOLHA MEDIA (NBR 15930) DE 100 X 210 CM, E = 35 MM, NUCLEO SARRAFEADO, CAPA LISA EM HDF, ACABAMENTO EM LAMINADO NATURAL PARA VERNIZ</t>
  </si>
  <si>
    <t xml:space="preserve"> 10.2.1 </t>
  </si>
  <si>
    <t xml:space="preserve"> 91341 </t>
  </si>
  <si>
    <t>PORTA EM ALUMÍNIO DE ABRIR TIPO VENEZIANA COM GUARNIÇÃO, FIXAÇÃO COM PARAFUSOS - FORNECIMENTO E INSTALAÇÃO. AF_08/2015 (P05/P06)</t>
  </si>
  <si>
    <t>BUCHA DE NYLON SEM ABA S10, COM PARAFUSO DE 6,10 X 65 MM EM ACO ZINCADO COM ROSCA SOBERBA, CABECA CHATA E FENDA PHILLIPS</t>
  </si>
  <si>
    <t>GUARNICAO/MOLDURA DE ACABAMENTO PARA ESQUADRIA DE ALUMINIO ANODIZADO NATURAL, PARA 1 FACE</t>
  </si>
  <si>
    <t>PORTA DE ABRIR EM ALUMINIO TIPO VENEZIANA, ACABAMENTO ANODIZADO NATURAL, SEM GUARNICAO/ALIZAR/VISTA, 87 X 210 CM</t>
  </si>
  <si>
    <t xml:space="preserve"> 10.2.2 </t>
  </si>
  <si>
    <t xml:space="preserve"> ABC 133 </t>
  </si>
  <si>
    <t>AD. DA SINAPI (73838/001) - PORTA DE VIDRO TEMPERADO, 1,50X2,10M (2 FOLHAS DE ABRIR) , ESPESSURA 10MM, INCLUSIVE ACESSÓRIOS (P04)</t>
  </si>
  <si>
    <t xml:space="preserve"> 88325 </t>
  </si>
  <si>
    <t>VIDRACEIRO COM ENCARGOS COMPLEMENTARES</t>
  </si>
  <si>
    <t>JOGO DE FERRAGENS CROMADAS P/ PORTA DE VIDRO TEMPERADO, UMA FOLHA COMPOSTA: DOBRADICA SUPERIOR (101) E INFERIOR (103),TRINCO (502), FECHADURA (520),CONTRA FECHADURA (531),COM CAPUCHINHO</t>
  </si>
  <si>
    <t>VIDRO TEMPERADO INCOLOR E = 10 MM, SEM COLOCACAO</t>
  </si>
  <si>
    <t>MOLA HIDRAULICA DE PISO P/ VIDRO TEMPERADO 10MM</t>
  </si>
  <si>
    <t>PUXADOR CONCHA DE EMBUTIR, EM LATAO CROMADO, PARA PORTA / JANELA DE CORRER, LISO, SEM FURO PARA CHAVE, COM FUROS PARA FIXAR PARAFUSOS, *30 X 90* MM (LARGURA X ALTURA)</t>
  </si>
  <si>
    <t xml:space="preserve"> 10.3.1 </t>
  </si>
  <si>
    <t xml:space="preserve"> 94573 </t>
  </si>
  <si>
    <t>JANELA DE ALUMÍNIO DE CORRER COM 4 FOLHAS PARA VIDROS, COM VIDROS, BATENTE, ACABAMENTO COM ACETATO OU BRILHANTE E FERRAGENS. EXCLUSIVE ALIZAR E CONTRAMARCO. FORNECIMENTO E INSTALAÇÃO. AF_12/2019 (J02)</t>
  </si>
  <si>
    <t>JANELA DE CORRER EM ALUMINIO, 120 X 150 CM (A X L), 4 FLS, BANDEIRA COM BASCULA,  ACABAMENTO ACET OU BRILHANTE, BATENTE/REQUADRO DE 6 A 14 CM, COM VIDRO, SEM GUARNICAO/ALIZAR</t>
  </si>
  <si>
    <t>PARAFUSO DE ACO ZINCADO COM ROSCA SOBERBA, CABECA CHATA E FENDA SIMPLES, DIAMETRO 4,2 MM, COMPRIMENTO * 32 * MM</t>
  </si>
  <si>
    <t>SILICONE ACETICO USO GERAL INCOLOR 280 G</t>
  </si>
  <si>
    <t xml:space="preserve"> 10.3.2 </t>
  </si>
  <si>
    <t xml:space="preserve"> 94570 </t>
  </si>
  <si>
    <t>JANELA DE ALUMÍNIO DE CORRER COM 2 FOLHAS PARA VIDROS, COM VIDROS, BATENTE, ACABAMENTO COM ACETATO OU BRILHANTE E FERRAGENS. EXCLUSIVE ALIZAR E CONTRAMARCO. FORNECIMENTO E INSTALAÇÃO. AF_12/2019 (J01)</t>
  </si>
  <si>
    <t xml:space="preserve"> 10.4.1 </t>
  </si>
  <si>
    <t xml:space="preserve"> ET090 </t>
  </si>
  <si>
    <t>FACHADA EM PELE DE VIDRO 8MM (4+4), INCOLOR COM PROTEÇÃO UV, INCLUSO O FORNECIMENTO DE PORTAS PIVOTANTES (PORTAS DE ENTRADA) - FORNECIMENTO E INSTALAÇÃO</t>
  </si>
  <si>
    <t xml:space="preserve"> et0083 </t>
  </si>
  <si>
    <t xml:space="preserve"> 11.1 </t>
  </si>
  <si>
    <t xml:space="preserve"> ET048 </t>
  </si>
  <si>
    <t>AD. DA SINAPI (95470) - VASO SANITARIO SIFONADO CONVENCIONAL COM LOUÇA BRANCA, INCLUSO CONJUNTO DE LIGAÇÃO PARA BACIA SANITÁRIA AJUSTÁVEL - FORNECIMENTO E INSTALAÇÃO.</t>
  </si>
  <si>
    <t xml:space="preserve"> 95469 </t>
  </si>
  <si>
    <t>VASO SANITARIO SIFONADO CONVENCIONAL COM  LOUÇA BRANCA - FORNECIMENTO E INSTALAÇÃO. AF_10/2016</t>
  </si>
  <si>
    <t xml:space="preserve"> INC 7623 </t>
  </si>
  <si>
    <t>CONJUNTO DE LIGACAO PARA BACIA SANITARIA AJUSTAVEL, EM METAL.</t>
  </si>
  <si>
    <t xml:space="preserve"> 11.2 </t>
  </si>
  <si>
    <t xml:space="preserve"> INC 70 </t>
  </si>
  <si>
    <t>AD. DA SBC (190832) - BARRA DE APOIO PARA PNE MOD.2310 80cm CONFORT DECA</t>
  </si>
  <si>
    <t>ACESSIBILIDADE - BARRA DE APOIO PARA PCD CONFORT 2310 I 080 DECA</t>
  </si>
  <si>
    <t xml:space="preserve"> 11.3 </t>
  </si>
  <si>
    <t>SABONETEIRA DE SOBREPOR SABONETE LÍQUIDO OU ÁLCOOL EM GEL(FIXADA NA PAREDE), TIPO CONCHA, EM ACO INOXIDAVEL - FORNECIMENTO E INSTALACAO</t>
  </si>
  <si>
    <t>SABONETEIRA DE PAREDE EM METAL CROMADO</t>
  </si>
  <si>
    <t xml:space="preserve"> 11.4 </t>
  </si>
  <si>
    <t xml:space="preserve"> ET049 </t>
  </si>
  <si>
    <t>AD. DA SINAPI (95472) - VASO SANITARIO SIFONADO CONVENCIONAL PARA PCD SEM FURO FRONTAL COM LOUÇA BRANCA SEM ASSENTO, INCLUSO CONJUNTO DE LIGAÇÃO PARA BACIA SANITÁRIA AJUSTÁVEL - FORNECIMENTO E INSTALAÇÃO.</t>
  </si>
  <si>
    <t xml:space="preserve"> 95471 </t>
  </si>
  <si>
    <t>VASO SANITARIO SIFONADO CONVENCIONAL PARA PCD SEM FURO FRONTAL COM  LOUÇA BRANCA SEM ASSENTO -  FORNECIMENTO E INSTALAÇÃO. AF_10/2016</t>
  </si>
  <si>
    <t xml:space="preserve"> 11.5 </t>
  </si>
  <si>
    <t xml:space="preserve"> ET037 </t>
  </si>
  <si>
    <t>AD DA SBC (190021) - ASSENTO SANITARIO DE PLASTICO, TIPO CONVENCIONAL - FORNECIMENTO E INSTALAÇÃO</t>
  </si>
  <si>
    <t xml:space="preserve"> 11.6 </t>
  </si>
  <si>
    <t xml:space="preserve"> 86915 </t>
  </si>
  <si>
    <t>TORNEIRA CROMADA DE MESA, 1/2" OU 3/4", PARA LAVATÓRIO, PADRÃO MÉDIO - FORNECIMENTO E INSTALAÇÃO. AF_12/2013</t>
  </si>
  <si>
    <t xml:space="preserve"> 00003146 </t>
  </si>
  <si>
    <t>FITA VEDA ROSCA EM ROLOS DE 18 MM X 10 M (L X C)</t>
  </si>
  <si>
    <t>TORNEIRA CROMADA DE MESA PARA LAVATORIO, BICA ALTA (REF 1195)</t>
  </si>
  <si>
    <t xml:space="preserve"> 11.7 </t>
  </si>
  <si>
    <t xml:space="preserve"> 86938 </t>
  </si>
  <si>
    <t>CUBA DE EMBUTIR OVAL EM LOUÇA BRANCA, 35 X 50CM OU EQUIVALENTE, INCLUSO VÁLVULA E SIFÃO TIPO GARRAFA EM METAL CROMADO - FORNECIMENTO E INSTALAÇÃO. AF_12/2013</t>
  </si>
  <si>
    <t xml:space="preserve"> 86877 </t>
  </si>
  <si>
    <t>VÁLVULA EM METAL CROMADO 1.1/2" X 1.1/2" PARA TANQUE OU LAVATÓRIO, COM OU SEM LADRÃO - FORNECIMENTO E INSTALAÇÃO. AF_12/2013</t>
  </si>
  <si>
    <t xml:space="preserve"> 86881 </t>
  </si>
  <si>
    <t>SIFÃO DO TIPO GARRAFA EM METAL CROMADO 1 X 1.1/2" - FORNECIMENTO E INSTALAÇÃO. AF_12/2013</t>
  </si>
  <si>
    <t xml:space="preserve"> 86901 </t>
  </si>
  <si>
    <t>CUBA DE EMBUTIR OVAL EM LOUÇA BRANCA, 35 X 50CM OU EQUIVALENTE - FORNECIMENTO E INSTALAÇÃO. AF_12/2013</t>
  </si>
  <si>
    <t xml:space="preserve"> 11.8 </t>
  </si>
  <si>
    <t xml:space="preserve"> INC 89 </t>
  </si>
  <si>
    <t>AD. DA SBC (190832) - BARRA DE APOIO PARA PORTA PNE EM AÇO INOX 40 CM - FORNECIMENTO E INSTALAÇÃO</t>
  </si>
  <si>
    <t>BUCHA DE NYLON PARA FIXACAO TIPO S6 COM PARAFUSO</t>
  </si>
  <si>
    <t xml:space="preserve"> INC 7598 </t>
  </si>
  <si>
    <t xml:space="preserve">BARRA DE APOIO P PORTA PNE    40CM EM AÇO INOX              </t>
  </si>
  <si>
    <t xml:space="preserve"> 11.9 </t>
  </si>
  <si>
    <t xml:space="preserve"> 86941 </t>
  </si>
  <si>
    <t>LAVATÓRIO LOUÇA BRANCA COM COLUNA, 45 X 55CM OU EQUIVALENTE, PADRÃO MÉDIO, INCLUSO SIFÃO TIPO GARRAFA, VÁLVULA E ENGATE FLEXÍVEL DE 40CM EM METAL CROMADO, COM TORNEIRA CROMADA DE MESA, PADRÃO MÉDIO - FORNECIMENTO E INSTALAÇÃO. AF_12/2013</t>
  </si>
  <si>
    <t xml:space="preserve"> 86887 </t>
  </si>
  <si>
    <t>ENGATE FLEXÍVEL EM INOX, 1/2 X 40CM - FORNECIMENTO E INSTALAÇÃO. AF_12/2013</t>
  </si>
  <si>
    <t xml:space="preserve"> 86903 </t>
  </si>
  <si>
    <t>LAVATÓRIO LOUÇA BRANCA COM COLUNA, 45 X 55CM OU EQUIVALENTE, PADRÃO MÉDIO - FORNECIMENTO E INSTALAÇÃO. AF_12/2013</t>
  </si>
  <si>
    <t xml:space="preserve"> 11.10 </t>
  </si>
  <si>
    <t xml:space="preserve"> INC 31 </t>
  </si>
  <si>
    <t>AD. DA SINAPI (99635) - VÁLVULA DE DESCARGA METÁLICA PNE, BASE 1 1/2 ", ACABAMENTO METALICO CROMADO - FORNECIMENTO E INSTALAÇÃO.</t>
  </si>
  <si>
    <t xml:space="preserve"> INC 7575 </t>
  </si>
  <si>
    <t>VÁLVULA DE DESCARGA PNE DECA COM ALAVANCA</t>
  </si>
  <si>
    <t xml:space="preserve"> 11.11 </t>
  </si>
  <si>
    <t>ENGATE / RABICHO FLEXIVEL INOX 1/2 " X 40 CM</t>
  </si>
  <si>
    <t xml:space="preserve"> 11.12 </t>
  </si>
  <si>
    <t xml:space="preserve"> ET038 </t>
  </si>
  <si>
    <t>AD. DA SBC (190029) - PAPELEIRA PLASTICA TIPO DISPENSER PARA PAPEL HIGIÊNICO ROLÃO - FORNECIMENTO E INSTALAÇÃO</t>
  </si>
  <si>
    <t>PAPELEIRA PLASTICA TIPO DISPENSER PARA PAPEL HIGIENICO ROLAO</t>
  </si>
  <si>
    <t xml:space="preserve"> 11.13 </t>
  </si>
  <si>
    <t xml:space="preserve"> ET039 </t>
  </si>
  <si>
    <t>AD. DA SBC (190029) - TOALHEIRO PLASTICO TIPO DISPENSER PARA PAPEL TOALHA INTERFOLHADO - FORNECIMENTO E INSTALAÇÃO</t>
  </si>
  <si>
    <t>TOALHEIRO PLASTICO TIPO DISPENSER PARA PAPEL TOALHA INTERFOLHADO</t>
  </si>
  <si>
    <t xml:space="preserve"> 11.14 </t>
  </si>
  <si>
    <t xml:space="preserve"> 86872 </t>
  </si>
  <si>
    <t>TANQUE DE LOUÇA BRANCA COM COLUNA, 30L OU EQUIVALENTE - FORNECIMENTO E INSTALAÇÃO. AF_12/2013</t>
  </si>
  <si>
    <t xml:space="preserve"> 00004351 </t>
  </si>
  <si>
    <t>PARAFUSO NIQUELADO 3 1/2" COM ACABAMENTO CROMADO PARA FIXAR PECA SANITARIA, INCLUI PORCA CEGA, ARRUELA E BUCHA DE NYLON TAMANHO S-8</t>
  </si>
  <si>
    <t xml:space="preserve"> 00037329 </t>
  </si>
  <si>
    <t>REJUNTE EPOXI BRANCO</t>
  </si>
  <si>
    <t>TANQUE LOUCA BRANCA COM COLUNA *30* L</t>
  </si>
  <si>
    <t xml:space="preserve"> 11.15 </t>
  </si>
  <si>
    <t>VALVULA EM METAL CROMADO PARA TANQUE, 1.1/2 " SEM LADRAO</t>
  </si>
  <si>
    <t xml:space="preserve"> 11.16 </t>
  </si>
  <si>
    <t xml:space="preserve"> 86885 </t>
  </si>
  <si>
    <t>ENGATE FLEXÍVEL EM PLÁSTICO BRANCO, 1/2" X 40CM - FORNECIMENTO E INSTALAÇÃO. AF_12/2013</t>
  </si>
  <si>
    <t>ENGATE/RABICHO FLEXIVEL PLASTICO (PVC OU ABS) BRANCO 1/2 " X 40 CM</t>
  </si>
  <si>
    <t xml:space="preserve"> 11.17 </t>
  </si>
  <si>
    <t xml:space="preserve"> 86914 </t>
  </si>
  <si>
    <t>TORNEIRA CROMADA 1/2" OU 3/4" PARA TANQUE, PADRÃO MÉDIO - FORNECIMENTO E INSTALAÇÃO. AF_12/2013</t>
  </si>
  <si>
    <t>TORNEIRA CROMADA SEM BICO PARA TANQUE 1/2 " OU 3/4 " (REF 1143)</t>
  </si>
  <si>
    <t xml:space="preserve"> 11.18 </t>
  </si>
  <si>
    <t xml:space="preserve"> ET050 </t>
  </si>
  <si>
    <t>AD. DA SINAPI (86938) - CUBA DE CANTO PNE EM LOUÇA BRANCA, 35 X 50CM OU EQUIVALENTE, INCLUSO VÁLVULA E SIFÃO TIPO GARRAFA EM METAL CROMADO - FORNECIMENTO E INSTALAÇÃO.</t>
  </si>
  <si>
    <t xml:space="preserve"> INC 7624 </t>
  </si>
  <si>
    <t>CUBA DE CANTO PNE LOUÇA BRANCA</t>
  </si>
  <si>
    <t xml:space="preserve"> 11.19 </t>
  </si>
  <si>
    <t xml:space="preserve"> ET051 </t>
  </si>
  <si>
    <t>AD. DA SBC (190832) - BARRA DE APOIO PARA PIA PNE DECA - FORNECIMENTO E INSTALAÇÃO</t>
  </si>
  <si>
    <t xml:space="preserve"> INC 7625 </t>
  </si>
  <si>
    <t>BARRA DE APOIO INOX DE CANTO PARA PIA</t>
  </si>
  <si>
    <t xml:space="preserve"> 11.20 </t>
  </si>
  <si>
    <t xml:space="preserve"> 94500 </t>
  </si>
  <si>
    <t>REGISTRO DE GAVETA BRUTO, LATÃO, ROSCÁVEL, 3, INSTALADO EM RESERVAÇÃO DE ÁGUA DE EDIFICAÇÃO QUE POSSUA RESERVATÓRIO DE FIBRA/FIBROCIMENTO  FORNECIMENTO E INSTALAÇÃO. AF_06/2016</t>
  </si>
  <si>
    <t>REGISTRO GAVETA BRUTO EM LATAO FORJADO, BITOLA 3 " (REF 1509)</t>
  </si>
  <si>
    <t xml:space="preserve"> 11.21 </t>
  </si>
  <si>
    <t xml:space="preserve"> 86900 </t>
  </si>
  <si>
    <t>CUBA DE EMBUTIR DE AÇO INOXIDÁVEL MÉDIA - FORNECIMENTO E INSTALAÇÃO. AF_12/2013</t>
  </si>
  <si>
    <t>CUBA ACO INOX (AISI 304) DE EMBUTIR COM VALVULA 3 1/2 ", DE *46 X 30 X 12* CM</t>
  </si>
  <si>
    <t xml:space="preserve"> 00004823 </t>
  </si>
  <si>
    <t>MASSA PLASTICA PARA MARMORE/GRANITO</t>
  </si>
  <si>
    <t xml:space="preserve"> 11.23 </t>
  </si>
  <si>
    <t xml:space="preserve"> 94489 </t>
  </si>
  <si>
    <t>REGISTRO DE ESFERA, PVC, SOLDÁVEL, DN  25 MM, INSTALADO EM RESERVAÇÃO DE ÁGUA DE EDIFICAÇÃO QUE POSSUA RESERVATÓRIO DE FIBRA/FIBROCIMENTO   FORNECIMENTO E INSTALAÇÃO. AF_06/2016</t>
  </si>
  <si>
    <t>REGISTRO DE ESFERA, PVC, COM VOLANTE, VS, SOLDAVEL, DN 25 MM, COM CORPO DIVIDIDO</t>
  </si>
  <si>
    <t xml:space="preserve"> 11.24 </t>
  </si>
  <si>
    <t xml:space="preserve"> 94495 </t>
  </si>
  <si>
    <t>REGISTRO DE GAVETA BRUTO, LATÃO, ROSCÁVEL, 1, INSTALADO EM RESERVAÇÃO DE ÁGUA DE EDIFICAÇÃO QUE POSSUA RESERVATÓRIO DE FIBRA/FIBROCIMENTO  FORNECIMENTO E INSTALAÇÃO. AF_06/2016</t>
  </si>
  <si>
    <t>REGISTRO GAVETA BRUTO EM LATAO FORJADO, BITOLA 1 " (REF 1509)</t>
  </si>
  <si>
    <t xml:space="preserve"> 11.25 </t>
  </si>
  <si>
    <t xml:space="preserve"> 94496 </t>
  </si>
  <si>
    <t>REGISTRO DE GAVETA BRUTO, LATÃO, ROSCÁVEL, 1 1/4, INSTALADO EM RESERVAÇÃO DE ÁGUA DE EDIFICAÇÃO QUE POSSUA RESERVATÓRIO DE FIBRA/FIBROCIMENTO  FORNECIMENTO E INSTALAÇÃO. AF_06/2016</t>
  </si>
  <si>
    <t>REGISTRO GAVETA BRUTO EM LATAO FORJADO, BITOLA 1 1/4 " (REF 1509)</t>
  </si>
  <si>
    <t xml:space="preserve"> 11.26 </t>
  </si>
  <si>
    <t>REGISTRO DE GAVETA BRUTO, LATÃO, ROSCÁVEL, 3/4, INSTALADO EM RESERVAÇÃO DE ÁGUA DE EDIFICAÇÃO QUE POSSUA RESERVATÓRIO DE FIBRA/FIBROCIMENTO  FORNECIMENTO E INSTALAÇÃO. AF_06/2016</t>
  </si>
  <si>
    <t xml:space="preserve"> 00006016 </t>
  </si>
  <si>
    <t>REGISTRO GAVETA BRUTO EM LATAO FORJADO, BITOLA 3/4 " (REF 1509)</t>
  </si>
  <si>
    <t xml:space="preserve"> 11.27 </t>
  </si>
  <si>
    <t xml:space="preserve"> 94794 </t>
  </si>
  <si>
    <t>REGISTRO DE GAVETA BRUTO, LATÃO, ROSCÁVEL, 1 1/2, COM ACABAMENTO E CANOPLA CROMADOS, INSTALADO EM RESERVAÇÃO DE ÁGUA DE EDIFICAÇÃO QUE POSSUA RESERVATÓRIO DE FIBRA/FIBROCIMENTO  FORNECIMENTO E INSTALAÇÃO. AF_06/2016</t>
  </si>
  <si>
    <t>REGISTRO GAVETA COM ACABAMENTO E CANOPLA CROMADOS, SIMPLES, BITOLA 1 1/2 " (REF 1509)</t>
  </si>
  <si>
    <t xml:space="preserve"> 11.28 </t>
  </si>
  <si>
    <t xml:space="preserve"> 89986 </t>
  </si>
  <si>
    <t>REGISTRO DE GAVETA BRUTO, LATÃO, ROSCÁVEL, 1/2", COM ACABAMENTO E CANOPLA CROMADOS. FORNECIDO E INSTALADO EM RAMAL DE ÁGUA. AF_12/2014</t>
  </si>
  <si>
    <t>REGISTRO GAVETA COM ACABAMENTO E CANOPLA CROMADOS, SIMPLES, BITOLA 1/2 " (REF 1509)</t>
  </si>
  <si>
    <t xml:space="preserve"> 11.29 </t>
  </si>
  <si>
    <t xml:space="preserve"> 89987 </t>
  </si>
  <si>
    <t>REGISTRO DE GAVETA BRUTO, LATÃO, ROSCÁVEL, 3/4", COM ACABAMENTO E CANOPLA CROMADOS. FORNECIDO E INSTALADO EM RAMAL DE ÁGUA. AF_12/2014</t>
  </si>
  <si>
    <t>REGISTRO GAVETA COM ACABAMENTO E CANOPLA CROMADOS, SIMPLES, BITOLA 3/4 " (REF 1509)</t>
  </si>
  <si>
    <t xml:space="preserve"> 11.30 </t>
  </si>
  <si>
    <t xml:space="preserve"> 99635 </t>
  </si>
  <si>
    <t>VÁLVULA DE DESCARGA METÁLICA, BASE 1 1/2 ", ACABAMENTO METALICO CROMADO - FORNECIMENTO E INSTALAÇÃO. AF_01/2019</t>
  </si>
  <si>
    <t>VALVULA DE DESCARGA METALICA, BASE 1 1/2 " E ACABAMENTO METALICO CROMADO</t>
  </si>
  <si>
    <t xml:space="preserve"> 11.31 </t>
  </si>
  <si>
    <t xml:space="preserve"> ABC 067 </t>
  </si>
  <si>
    <t>AD. DA SBC (052695) - TUBO DESCARGA 38MM PARA VASO SANITARIO - FORNECIMENTO E INSTALAÇÃO</t>
  </si>
  <si>
    <t xml:space="preserve"> COTAÇÃO</t>
  </si>
  <si>
    <t>TUDO DE DESCARGA VDE</t>
  </si>
  <si>
    <t xml:space="preserve"> 12.1 </t>
  </si>
  <si>
    <t xml:space="preserve"> ET040 </t>
  </si>
  <si>
    <t>AD. DA SINAPI (86889) - BANCADA DE GRANITO CINZA POLIDO PARA PIA DE COZINHA 1,20 X 0,60 M - FORNECIMENTO E INSTALAÇÃO.</t>
  </si>
  <si>
    <t>GRANITO PARA BANCADA, POLIDO, TIPO ANDORINHA/ QUARTZ/ CASTELO/ CORUMBA OU OUTROS EQUIVALENTES DA REGIAO, E=  *2,5* CM</t>
  </si>
  <si>
    <t>SUPORTE MAO-FRANCESA EM ACO, ABAS IGUAIS 40 CM, CAPACIDADE MINIMA 70 KG, BRANCO</t>
  </si>
  <si>
    <t>ABERTURA PARA ENCAIXE DE CUBA OU LAVATORIO EM BANCADA DE MARMORE/ GRANITO OU OUTRO TIPO DE PEDRA NATURAL</t>
  </si>
  <si>
    <t>Serviços</t>
  </si>
  <si>
    <t>FURO PARA TORNEIRA OU OUTROS ACESSORIOS  EM BANCADA DE MARMORE/ GRANITO OU OUTRO TIPO DE PEDRA NATURAL</t>
  </si>
  <si>
    <t xml:space="preserve"> 12.2 </t>
  </si>
  <si>
    <t xml:space="preserve"> ET041 </t>
  </si>
  <si>
    <t>AD. DA SINAPI (86889) - BANCADA DE GRANITO CINZA POLIDO PARA LAVATÓRIO 2,20 X 0,60 M - FORNECIMENTO E INSTALAÇÃO.</t>
  </si>
  <si>
    <t xml:space="preserve"> 12.3 </t>
  </si>
  <si>
    <t xml:space="preserve"> ET045 </t>
  </si>
  <si>
    <t>AD. DA SINAPI (86889) - BANCADA DE GRANITO CINZA POLIDO PARA LAVATÓRIO 0,8 X 0,5 M - FORNECIMENTO E INSTALAÇÃO.</t>
  </si>
  <si>
    <t xml:space="preserve"> 13.1.1 </t>
  </si>
  <si>
    <t xml:space="preserve"> 98102 </t>
  </si>
  <si>
    <t>CAIXA DE GORDURA SIMPLES, CIRCULAR, EM CONCRETO PRÉ-MOLDADO, DIÂMETRO INTERNO = 0,4 M, ALTURA INTERNA = 0,4 M. AF_05/2018</t>
  </si>
  <si>
    <t xml:space="preserve"> 94111 </t>
  </si>
  <si>
    <t>LASTRO DE VALA COM PREPARO DE FUNDO, LARGURA MENOR QUE 1,5 M, COM CAMADA DE AREIA, LANÇAMENTO MECANIZADO, EM LOCAL COM NÍVEL BAIXO DE INTERFERÊNCIA. AF_06/2016</t>
  </si>
  <si>
    <t>CAIXA GORDURA, SIMPLES, CONCRETO PRE MOLDADO, CIRCULAR, COM TAMPA, D = 40 CM</t>
  </si>
  <si>
    <t xml:space="preserve"> 13.1.2 </t>
  </si>
  <si>
    <t>CAIXA DE PASSAGEM 30X30X40 COM TAMPA E DRENO BRITA</t>
  </si>
  <si>
    <t>INEL - INSTALAÇÃO ELÉTRICA/ELETRIFICAÇÃO E ILUMINAÇÃO EXTERNA</t>
  </si>
  <si>
    <t xml:space="preserve"> 00043059 </t>
  </si>
  <si>
    <t>ACO CA-60, 4,2 MM, OU 5,0 MM, OU 6,0 MM, OU 7,0 MM, VERGALHAO</t>
  </si>
  <si>
    <t xml:space="preserve"> 00001106 </t>
  </si>
  <si>
    <t>CAL HIDRATADA CH-I PARA ARGAMASSAS</t>
  </si>
  <si>
    <t xml:space="preserve"> 00001358 </t>
  </si>
  <si>
    <t>CHAPA DE MADEIRA COMPENSADA RESINADA PARA FORMA DE CONCRETO, DE *2,2 X 1,1* M, E = 17 MM</t>
  </si>
  <si>
    <t xml:space="preserve"> 00001379 </t>
  </si>
  <si>
    <t>CIMENTO PORTLAND COMPOSTO CP II-32</t>
  </si>
  <si>
    <t>PEDRA BRITADA N. 3 (38 A 50 MM) POSTO PEDREIRA/FORNECEDOR, SEM FRETE</t>
  </si>
  <si>
    <t xml:space="preserve"> 13.1.3 </t>
  </si>
  <si>
    <t xml:space="preserve"> 98416 </t>
  </si>
  <si>
    <t>(COMPOSIÇÃO REPRESENTATIVA) POÇO DE VISITA CIRCULAR PARA ESGOTO, EM CONCRETO PRÉ-MOLDADO, DIÂMETRO INTERNO = 1,0 M, PROFUNDIDADE DE 1,50 A 2,00 M, EXCLUINDO TAMPÃO. AF_04/2018</t>
  </si>
  <si>
    <t>DROP - DRENAGEM/OBRAS DE CONTENÇÃO / POÇOS DE VISITA E CAIXAS</t>
  </si>
  <si>
    <t xml:space="preserve"> 97983 </t>
  </si>
  <si>
    <t>ACRÉSCIMO PARA POÇO DE VISITA CIRCULAR PARA ESGOTO, EM CONCRETO PRÉ-MOLDADO, DIÂMETRO INTERNO = 1 M. AF_05/2018</t>
  </si>
  <si>
    <t xml:space="preserve"> 98414 </t>
  </si>
  <si>
    <t>BASE PARA POÇO DE VISITA CIRCULAR PARA  ESGOTO, EM CONCRETO PRÉ-MOLDADO, DIÂMETRO INTERNO = 1 M, PROFUNDIDADE = 1,45 M, EXCLUINDO TAMPÃO. AF_05/2018_P</t>
  </si>
  <si>
    <t xml:space="preserve"> 13.1.4 </t>
  </si>
  <si>
    <t xml:space="preserve"> 91796 </t>
  </si>
  <si>
    <t>(COMPOSIÇÃO REPRESENTATIVA) DO SERVIÇO DE INSTALAÇÃO DE TUBO DE PVC, SÉRIE NORMAL, ESGOTO PREDIAL, DN 150 MM (INSTALADO EM SUB-COLETOR AÉREO), INCLUSIVE CONEXÕES, CORTES E FIXAÇÕES, PARA PRÉDIOS. AF_10/2015</t>
  </si>
  <si>
    <t xml:space="preserve"> 89849 </t>
  </si>
  <si>
    <t>TUBO PVC, SERIE NORMAL, ESGOTO PREDIAL, DN 150 MM, FORNECIDO E INSTALADO EM SUBCOLETOR AÉREO DE ESGOTO SANITÁRIO. AF_12/2014</t>
  </si>
  <si>
    <t xml:space="preserve"> 89855 </t>
  </si>
  <si>
    <t>JOELHO 45 GRAUS, PVC, SERIE NORMAL, ESGOTO PREDIAL, DN 150 MM, JUNTA ELÁSTICA, FORNECIDO E INSTALADO EM SUBCOLETOR AÉREO DE ESGOTO SANITÁRIO. AF_12/2014</t>
  </si>
  <si>
    <t xml:space="preserve"> 90438 </t>
  </si>
  <si>
    <t>FURO EM ALVENARIA PARA DIÂMETROS MAIORES QUE 75 MM. AF_05/2015</t>
  </si>
  <si>
    <t xml:space="preserve"> 91189 </t>
  </si>
  <si>
    <t>CHUMBAMENTO PONTUAL DE ABERTURA EM LAJE COM PASSAGEM DE MAIS DE 1 TUBO DE  DIAMETRO EQUIVALENTE IGUAL À  50 MM. AF_05/2015</t>
  </si>
  <si>
    <t xml:space="preserve"> 91192 </t>
  </si>
  <si>
    <t>CHUMBAMENTO PONTUAL EM PASSAGEM DE TUBO COM DIÂMETRO MAIOR QUE 75 MM. AF_05/2015</t>
  </si>
  <si>
    <t xml:space="preserve"> 13.1.5 </t>
  </si>
  <si>
    <t xml:space="preserve"> 91795 </t>
  </si>
  <si>
    <t>(COMPOSIÇÃO REPRESENTATIVA) DO SERVIÇO DE INST. TUBO PVC, SÉRIE N, ESGOTO PREDIAL, 100 MM (INST. RAMAL DESCARGA, RAMAL DE ESG. SANIT., PRUMADA ESG. SANIT., VENTILAÇÃO OU SUB-COLETOR AÉREO), INCL. CONEXÕES E CORTES, FIXAÇÕES, P/ PRÉDIOS. AF_10/2015</t>
  </si>
  <si>
    <t xml:space="preserve"> 89714 </t>
  </si>
  <si>
    <t>TUBO PVC, SERIE NORMAL, ESGOTO PREDIAL, DN 100 MM, FORNECIDO E INSTALADO EM RAMAL DE DESCARGA OU RAMAL DE ESGOTO SANITÁRIO. AF_12/2014</t>
  </si>
  <si>
    <t xml:space="preserve"> 89800 </t>
  </si>
  <si>
    <t>TUBO PVC, SERIE NORMAL, ESGOTO PREDIAL, DN 100 MM, FORNECIDO E INSTALADO EM PRUMADA DE ESGOTO SANITÁRIO OU VENTILAÇÃO. AF_12/2014</t>
  </si>
  <si>
    <t xml:space="preserve"> 89848 </t>
  </si>
  <si>
    <t>TUBO PVC, SERIE NORMAL, ESGOTO PREDIAL, DN 100 MM, FORNECIDO E INSTALADO EM SUBCOLETOR AÉREO DE ESGOTO SANITÁRIO. AF_12/2014</t>
  </si>
  <si>
    <t xml:space="preserve"> 89746 </t>
  </si>
  <si>
    <t>JOELHO 45 GRAUS, PVC, SERIE NORMAL, ESGOTO PREDIAL, DN 100 MM, JUNTA ELÁSTICA, FORNECIDO E INSTALADO EM RAMAL DE DESCARGA OU RAMAL DE ESGOTO SANITÁRIO. AF_12/2014</t>
  </si>
  <si>
    <t xml:space="preserve"> 89748 </t>
  </si>
  <si>
    <t>CURVA CURTA 90 GRAUS, PVC, SERIE NORMAL, ESGOTO PREDIAL, DN 100 MM, JUNTA ELÁSTICA, FORNECIDO E INSTALADO EM RAMAL DE DESCARGA OU RAMAL DE ESGOTO SANITÁRIO. AF_12/2014</t>
  </si>
  <si>
    <t xml:space="preserve"> 89778 </t>
  </si>
  <si>
    <t>LUVA SIMPLES, PVC, SERIE NORMAL, ESGOTO PREDIAL, DN 100 MM, JUNTA ELÁSTICA, FORNECIDO E INSTALADO EM RAMAL DE DESCARGA OU RAMAL DE ESGOTO SANITÁRIO. AF_12/2014</t>
  </si>
  <si>
    <t xml:space="preserve"> 89796 </t>
  </si>
  <si>
    <t>TE, PVC, SERIE NORMAL, ESGOTO PREDIAL, DN 100 X 100 MM, JUNTA ELÁSTICA, FORNECIDO E INSTALADO EM RAMAL DE DESCARGA OU RAMAL DE ESGOTO SANITÁRIO. AF_12/2014</t>
  </si>
  <si>
    <t xml:space="preserve"> 89797 </t>
  </si>
  <si>
    <t>JUNÇÃO SIMPLES, PVC, SERIE NORMAL, ESGOTO PREDIAL, DN 100 X 100 MM, JUNTA ELÁSTICA, FORNECIDO E INSTALADO EM RAMAL DE DESCARGA OU RAMAL DE ESGOTO SANITÁRIO. AF_12/2014</t>
  </si>
  <si>
    <t xml:space="preserve"> 89810 </t>
  </si>
  <si>
    <t>JOELHO 45 GRAUS, PVC, SERIE NORMAL, ESGOTO PREDIAL, DN 100 MM, JUNTA ELÁSTICA, FORNECIDO E INSTALADO EM PRUMADA DE ESGOTO SANITÁRIO OU VENTILAÇÃO. AF_12/2014</t>
  </si>
  <si>
    <t xml:space="preserve"> 89821 </t>
  </si>
  <si>
    <t>LUVA SIMPLES, PVC, SERIE NORMAL, ESGOTO PREDIAL, DN 100 MM, JUNTA ELÁSTICA, FORNECIDO E INSTALADO EM PRUMADA DE ESGOTO SANITÁRIO OU VENTILAÇÃO. AF_12/2014</t>
  </si>
  <si>
    <t xml:space="preserve"> 89833 </t>
  </si>
  <si>
    <t>TE, PVC, SERIE NORMAL, ESGOTO PREDIAL, DN 100 X 100 MM, JUNTA ELÁSTICA, FORNECIDO E INSTALADO EM PRUMADA DE ESGOTO SANITÁRIO OU VENTILAÇÃO. AF_12/2014</t>
  </si>
  <si>
    <t xml:space="preserve"> 89834 </t>
  </si>
  <si>
    <t>JUNÇÃO SIMPLES, PVC, SERIE NORMAL, ESGOTO PREDIAL, DN 100 X 100 MM, JUNTA ELÁSTICA, FORNECIDO E INSTALADO EM PRUMADA DE ESGOTO SANITÁRIO OU VENTILAÇÃO. AF_12/2014</t>
  </si>
  <si>
    <t xml:space="preserve"> 89851 </t>
  </si>
  <si>
    <t>JOELHO 45 GRAUS, PVC, SERIE NORMAL, ESGOTO PREDIAL, DN 100 MM, JUNTA ELÁSTICA, FORNECIDO E INSTALADO EM SUBCOLETOR AÉREO DE ESGOTO SANITÁRIO. AF_12/2014</t>
  </si>
  <si>
    <t xml:space="preserve"> 89856 </t>
  </si>
  <si>
    <t>LUVA SIMPLES, PVC, SERIE NORMAL, ESGOTO PREDIAL, DN 100 MM, JUNTA ELÁSTICA, FORNECIDO E INSTALADO EM SUBCOLETOR AÉREO DE ESGOTO SANITÁRIO. AF_12/2014</t>
  </si>
  <si>
    <t xml:space="preserve"> 89861 </t>
  </si>
  <si>
    <t>JUNÇÃO SIMPLES, PVC, SERIE NORMAL, ESGOTO PREDIAL, DN 100 X 100 MM, JUNTA ELÁSTICA, FORNECIDO E INSTALADO EM SUBCOLETOR AÉREO DE ESGOTO SANITÁRIO. AF_12/2014</t>
  </si>
  <si>
    <t xml:space="preserve"> 90455 </t>
  </si>
  <si>
    <t>PASSANTE TIPO TUBO DE DIÂMETRO MAIOR QUE 75 MM, FIXADO EM LAJE. AF_05/2015</t>
  </si>
  <si>
    <t xml:space="preserve"> 91187 </t>
  </si>
  <si>
    <t>FIXAÇÃO DE TUBOS HORIZONTAIS DE PVC, CPVC OU COBRE DIÂMETROS MAIORES QUE 75 MM COM ABRAÇADEIRA METÁLICA FLEXÍVEL 18 MM, FIXADA DIRETAMENTE NA LAJE. AF_05/2015</t>
  </si>
  <si>
    <t xml:space="preserve"> 13.1.6 </t>
  </si>
  <si>
    <t xml:space="preserve"> 91793 </t>
  </si>
  <si>
    <t>(COMPOSIÇÃO REPRESENTATIVA) DO SERVIÇO DE INSTALAÇÃO DE TUBO DE PVC, SÉRIE NORMAL, ESGOTO PREDIAL, DN 50 MM (INSTALADO EM RAMAL DE DESCARGA OU RAMAL DE ESGOTO SANITÁRIO), INCLUSIVE CONEXÕES, CORTES E FIXAÇÕES PARA, PRÉDIOS. AF_10/2015</t>
  </si>
  <si>
    <t xml:space="preserve"> 89712 </t>
  </si>
  <si>
    <t>TUBO PVC, SERIE NORMAL, ESGOTO PREDIAL, DN 50 MM, FORNECIDO E INSTALADO EM RAMAL DE DESCARGA OU RAMAL DE ESGOTO SANITÁRIO. AF_12/2014</t>
  </si>
  <si>
    <t xml:space="preserve"> 89731 </t>
  </si>
  <si>
    <t>JOELHO 90 GRAUS, PVC, SERIE NORMAL, ESGOTO PREDIAL, DN 50 MM, JUNTA ELÁSTICA, FORNECIDO E INSTALADO EM RAMAL DE DESCARGA OU RAMAL DE ESGOTO SANITÁRIO. AF_12/2014</t>
  </si>
  <si>
    <t xml:space="preserve"> 89732 </t>
  </si>
  <si>
    <t>JOELHO 45 GRAUS, PVC, SERIE NORMAL, ESGOTO PREDIAL, DN 50 MM, JUNTA ELÁSTICA, FORNECIDO E INSTALADO EM RAMAL DE DESCARGA OU RAMAL DE ESGOTO SANITÁRIO. AF_12/2014</t>
  </si>
  <si>
    <t xml:space="preserve"> 89753 </t>
  </si>
  <si>
    <t>LUVA SIMPLES, PVC, SERIE NORMAL, ESGOTO PREDIAL, DN 50 MM, JUNTA ELÁSTICA, FORNECIDO E INSTALADO EM RAMAL DE DESCARGA OU RAMAL DE ESGOTO SANITÁRIO. AF_12/2014</t>
  </si>
  <si>
    <t xml:space="preserve"> 89784 </t>
  </si>
  <si>
    <t>TE, PVC, SERIE NORMAL, ESGOTO PREDIAL, DN 50 X 50 MM, JUNTA ELÁSTICA, FORNECIDO E INSTALADO EM RAMAL DE DESCARGA OU RAMAL DE ESGOTO SANITÁRIO. AF_12/2014</t>
  </si>
  <si>
    <t xml:space="preserve"> 89813 </t>
  </si>
  <si>
    <t>LUVA SIMPLES, PVC, SERIE NORMAL, ESGOTO PREDIAL, DN 50 MM, JUNTA ELÁSTICA, FORNECIDO E INSTALADO EM PRUMADA DE ESGOTO SANITÁRIO OU VENTILAÇÃO. AF_12/2014</t>
  </si>
  <si>
    <t xml:space="preserve"> 90437 </t>
  </si>
  <si>
    <t>FURO EM ALVENARIA PARA DIÂMETROS MAIORES QUE 40 MM E MENORES OU IGUAIS A 75 MM. AF_05/2015</t>
  </si>
  <si>
    <t xml:space="preserve"> 90454 </t>
  </si>
  <si>
    <t>PASSANTE TIPO TUBO DE DIÂMETRO MAIORES QUE 40 MM E MENORES OU IGUAIS A 75 MM, FIXADO EM LAJE. AF_05/2015</t>
  </si>
  <si>
    <t xml:space="preserve"> 90467 </t>
  </si>
  <si>
    <t>CHUMBAMENTO LINEAR EM ALVENARIA PARA RAMAIS/DISTRIBUIÇÃO COM DIÂMETROS MAIORES QUE 40 MM E MENORES OU IGUAIS A 75 MM. AF_05/2015</t>
  </si>
  <si>
    <t xml:space="preserve"> 91186 </t>
  </si>
  <si>
    <t>FIXAÇÃO DE TUBOS HORIZONTAIS DE PVC, CPVC OU COBRE DIÂMETROS MAIORES QUE 40 MM E MENORES OU IGUAIS A 75 MM COM ABRAÇADEIRA METÁLICA FLEXÍVEL 18 MM, FIXADA DIRETAMENTE NA LAJE. AF_05/2015</t>
  </si>
  <si>
    <t xml:space="preserve"> 91191 </t>
  </si>
  <si>
    <t>CHUMBAMENTO PONTUAL EM PASSAGEM DE TUBO COM DIÂMETROS ENTRE 40 MM E 75 MM. AF_05/2015</t>
  </si>
  <si>
    <t xml:space="preserve"> 91222 </t>
  </si>
  <si>
    <t>RASGO EM ALVENARIA PARA RAMAIS/ DISTRIBUIÇÃO COM DIÂMETROS MAIORES QUE 40 MM E MENORES OU IGUAIS A 75 MM. AF_05/2015</t>
  </si>
  <si>
    <t xml:space="preserve"> 13.1.7 </t>
  </si>
  <si>
    <t xml:space="preserve"> 91792 </t>
  </si>
  <si>
    <t>(COMPOSIÇÃO REPRESENTATIVA) DO SERVIÇO DE INSTALAÇÃO DE TUBO DE PVC, SÉRIE NORMAL, ESGOTO PREDIAL, DN 40 MM (INSTALADO EM RAMAL DE DESCARGA OU RAMAL DE ESGOTO SANITÁRIO), INCLUSIVE CONEXÕES, CORTES E FIXAÇÕES, PARA PRÉDIOS. AF_10/2015</t>
  </si>
  <si>
    <t xml:space="preserve"> 89711 </t>
  </si>
  <si>
    <t>TUBO PVC, SERIE NORMAL, ESGOTO PREDIAL, DN 40 MM, FORNECIDO E INSTALADO EM RAMAL DE DESCARGA OU RAMAL DE ESGOTO SANITÁRIO. AF_12/2014</t>
  </si>
  <si>
    <t xml:space="preserve"> 89724 </t>
  </si>
  <si>
    <t>JOELHO 90 GRAUS, PVC, SERIE NORMAL, ESGOTO PREDIAL, DN 40 MM, JUNTA SOLDÁVEL, FORNECIDO E INSTALADO EM RAMAL DE DESCARGA OU RAMAL DE ESGOTO SANITÁRIO. AF_12/2014</t>
  </si>
  <si>
    <t xml:space="preserve"> 89726 </t>
  </si>
  <si>
    <t>JOELHO 45 GRAUS, PVC, SERIE NORMAL, ESGOTO PREDIAL, DN 40 MM, JUNTA SOLDÁVEL, FORNECIDO E INSTALADO EM RAMAL DE DESCARGA OU RAMAL DE ESGOTO SANITÁRIO. AF_12/2014</t>
  </si>
  <si>
    <t xml:space="preserve"> 89752 </t>
  </si>
  <si>
    <t>LUVA SIMPLES, PVC, SERIE NORMAL, ESGOTO PREDIAL, DN 40 MM, JUNTA SOLDÁVEL, FORNECIDO E INSTALADO EM RAMAL DE DESCARGA OU RAMAL DE ESGOTO SANITÁRIO. AF_12/2014</t>
  </si>
  <si>
    <t xml:space="preserve"> 89783 </t>
  </si>
  <si>
    <t>JUNÇÃO SIMPLES, PVC, SERIE NORMAL, ESGOTO PREDIAL, DN 40 MM, JUNTA SOLDÁVEL, FORNECIDO E INSTALADO EM RAMAL DE DESCARGA OU RAMAL DE ESGOTO SANITÁRIO. AF_12/2014</t>
  </si>
  <si>
    <t xml:space="preserve"> 90436 </t>
  </si>
  <si>
    <t>FURO EM ALVENARIA PARA DIÂMETROS MENORES OU IGUAIS A 40 MM. AF_05/2015</t>
  </si>
  <si>
    <t xml:space="preserve"> 90443 </t>
  </si>
  <si>
    <t>RASGO EM ALVENARIA PARA RAMAIS/ DISTRIBUIÇÃO COM DIAMETROS MENORES OU IGUAIS A 40 MM. AF_05/2015</t>
  </si>
  <si>
    <t xml:space="preserve"> 90453 </t>
  </si>
  <si>
    <t>PASSANTE TIPO TUBO DE DIÂMETRO MENOR OU IGUAL A 40 MM, FIXADO EM LAJE. AF_05/2015</t>
  </si>
  <si>
    <t xml:space="preserve"> 90466 </t>
  </si>
  <si>
    <t>CHUMBAMENTO LINEAR EM ALVENARIA PARA RAMAIS/DISTRIBUIÇÃO COM DIÂMETROS MENORES OU IGUAIS A 40 MM. AF_05/2015</t>
  </si>
  <si>
    <t xml:space="preserve"> 91185 </t>
  </si>
  <si>
    <t>FIXAÇÃO DE TUBOS HORIZONTAIS DE PVC, CPVC OU COBRE DIÂMETROS MENORES OU IGUAIS A 40 MM COM ABRAÇADEIRA METÁLICA FLEXÍVEL 18 MM, FIXADA DIRETAMENTE NA LAJE. AF_05/2015</t>
  </si>
  <si>
    <t xml:space="preserve"> 91190 </t>
  </si>
  <si>
    <t>CHUMBAMENTO PONTUAL EM PASSAGEM DE TUBO COM DIÂMETRO MENOR OU IGUAL A 40 MM. AF_05/2015</t>
  </si>
  <si>
    <t xml:space="preserve"> 13.1.8 </t>
  </si>
  <si>
    <t xml:space="preserve"> ET053 </t>
  </si>
  <si>
    <t>AD. DA SINAPI (91796) - (COMPOSIÇÃO REPRESENTATIVA) DO SERVIÇO DE INSTALAÇÃO DE TUBO DE PVC, SÉRIE NORMAL, ESGOTO PREDIAL, DN 200 MM (INSTALADO EM SUB-COLETOR AÉREO), INCLUSIVE CONEXÕES, CORTES E FIXAÇÕES, PARA PRÉDIOS.</t>
  </si>
  <si>
    <t>TUBO PVC COLETOR DE ESGOTO JEI DN 200mm 8"</t>
  </si>
  <si>
    <t>JOELHO 45 PVC LEVE 200mm</t>
  </si>
  <si>
    <t xml:space="preserve"> 13.1.10 </t>
  </si>
  <si>
    <t>LASTRO DE VALA COM PREPARO DE FUNDO, LARGURA MENOR QUE 1,5 M, COM CAMADA DE AREIA, LANÇAMENTO MANUAL, EM LOCAL COM NÍVEL ALTO DE INTERFERÊNCIA. AF_06/2016</t>
  </si>
  <si>
    <t xml:space="preserve"> 13.1.11 </t>
  </si>
  <si>
    <t xml:space="preserve"> 96995 </t>
  </si>
  <si>
    <t>REATERRO MANUAL APILOADO COM SOQUETE. AF_10/2017</t>
  </si>
  <si>
    <t xml:space="preserve"> 13.1.12 </t>
  </si>
  <si>
    <t xml:space="preserve"> INC 32 </t>
  </si>
  <si>
    <t>AD. DO SINAPI (89482) - CAIXA SIFONADA, PVC, DN 150 X 150 X 50 MM, FORNECIDA E INSTALADA EM RAMAIS DE ENCAMINHAMENTO DE ÁGUA PLUVIAL. AF_12/2014</t>
  </si>
  <si>
    <t xml:space="preserve"> 00000122 </t>
  </si>
  <si>
    <t>ADESIVO PLASTICO PARA PVC, FRASCO COM 850 GR</t>
  </si>
  <si>
    <t xml:space="preserve"> 00020078 </t>
  </si>
  <si>
    <t>PASTA LUBRIFICANTE PARA TUBOS E CONEXOES COM JUNTA ELASTICA (USO EM PVC, ACO, POLIETILENO E OUTROS) ( DE *400* G)</t>
  </si>
  <si>
    <t>ANEL BORRACHA, DN 50 MM, PARA TUBO SERIE REFORCADA ESGOTO PREDIAL</t>
  </si>
  <si>
    <t xml:space="preserve"> INC 7576 </t>
  </si>
  <si>
    <t>CAIXA SIFONADA 150x150x50 BRANCA QUADRADA</t>
  </si>
  <si>
    <t xml:space="preserve"> 13.2.1 </t>
  </si>
  <si>
    <t xml:space="preserve"> 89866 </t>
  </si>
  <si>
    <t>JOELHO 90 GRAUS, PVC, SOLDÁVEL, DN 25MM, INSTALADO EM DRENO DE AR-CONDICIONADO - FORNECIMENTO E INSTALAÇÃO. AF_12/2014</t>
  </si>
  <si>
    <t xml:space="preserve"> 00003529 </t>
  </si>
  <si>
    <t>JOELHO PVC, SOLDAVEL, 90 GRAUS, 25 MM, PARA AGUA FRIA PREDIAL</t>
  </si>
  <si>
    <t xml:space="preserve"> 13.2.2 </t>
  </si>
  <si>
    <t xml:space="preserve"> 89865 </t>
  </si>
  <si>
    <t>TUBO, PVC, SOLDÁVEL, DN 25MM, INSTALADO EM DRENO DE AR-CONDICIONADO - FORNECIMENTO E INSTALAÇÃO. AF_12/2014</t>
  </si>
  <si>
    <t xml:space="preserve"> 00009868 </t>
  </si>
  <si>
    <t>TUBO PVC, SOLDAVEL, DN 25 MM, AGUA FRIA (NBR-5648)</t>
  </si>
  <si>
    <t xml:space="preserve"> 13.3.1 </t>
  </si>
  <si>
    <t xml:space="preserve"> ABC 124 </t>
  </si>
  <si>
    <t>AD. DA SBC (053651) - TANQUE SÉPTICO EM PEAD 5000 L - FORNECIMENTO E INSTALAÇÃO</t>
  </si>
  <si>
    <t>FOSSA SEPTICA, SEM FILTRO, PARA 15 A 30 CONTRIBUINTES, CILINDRICA, COM TAMPA, EM POLIETILENO DE ALTA DENSIDADE (PEAD), CAPACIDADE APROXIMADA DE 5500 LITROS (NBR 7229)</t>
  </si>
  <si>
    <t xml:space="preserve"> 13.3.2 </t>
  </si>
  <si>
    <t xml:space="preserve"> ABC 125 </t>
  </si>
  <si>
    <t>AD. DA SBC (053651) - FILTRO ANAERÓBIO EM PEAD 5000 L - FORNECIMENTO E INSTALAÇÃO</t>
  </si>
  <si>
    <t>FILTRO ANAEROBIO, EM POLIETILENO DE ALTA DENSIDADE (PEAD), CAPACIDADE *5000* LITROS (NBR 13969)</t>
  </si>
  <si>
    <t xml:space="preserve"> 13.3.3 </t>
  </si>
  <si>
    <t xml:space="preserve"> ABC 126 </t>
  </si>
  <si>
    <t>AD. DE PINI (02630.8.6.1) SUMIDOURO EM ANÉIS DE CONCRETO, DIÂMETRO INTERNO DE 1,50M - FORNECIMENTO E INSTALAÇÃO</t>
  </si>
  <si>
    <t xml:space="preserve"> 88313 </t>
  </si>
  <si>
    <t>POCEIRO COM ENCARGOS COMPLEMENTARES</t>
  </si>
  <si>
    <t>ANEL DE CONCRETO ARMADO, D = 1,50 M, H = 0,50 M</t>
  </si>
  <si>
    <t xml:space="preserve"> 13.3.5 </t>
  </si>
  <si>
    <t xml:space="preserve"> 90087 </t>
  </si>
  <si>
    <t>ESCAVAÇÃO MECANIZADA DE VALA COM PROF. DE 3,0 M ATÉ 4,5 M(MÉDIA ENTRE MONTANTE E JUSANTE/UMA COMPOSIÇÃO POR TRECHO), COM ESCAVADEIRA HIDRÁULICA (1,2 M3/155 HP), LARG. DE 1,5 M A 2,5 M, EM SOLO DE 1A CATEGORIA, EM LOCAIS COM ALTO NÍVEL DE INTERFERÊNCIA. AF_01/2015</t>
  </si>
  <si>
    <t xml:space="preserve"> 88907 </t>
  </si>
  <si>
    <t>ESCAVADEIRA HIDRÁULICA SOBRE ESTEIRAS, CAÇAMBA 1,20 M3, PESO OPERACIONAL 21 T, POTÊNCIA BRUTA 155 HP - CHP DIURNO. AF_06/2014</t>
  </si>
  <si>
    <t xml:space="preserve"> 88908 </t>
  </si>
  <si>
    <t>ESCAVADEIRA HIDRÁULICA SOBRE ESTEIRAS, CAÇAMBA 1,20 M3, PESO OPERACIONAL 21 T, POTÊNCIA BRUTA 155 HP - CHI DIURNO. AF_06/2014</t>
  </si>
  <si>
    <t xml:space="preserve"> 13.3.6 </t>
  </si>
  <si>
    <t xml:space="preserve"> ABC 127 </t>
  </si>
  <si>
    <t>AD. DA SINAPI 2018 (72922) - BASE DE SOLO CIMENTO 6% COM MISTURA EM USINA, COMPACTACAO 100% PROCTOR NORMAL, EXCLUSIVE ESCAVACAO, CARGA E TRANSPORTE DO SOLO</t>
  </si>
  <si>
    <t>PAVI - PAVIMENTAÇÃO</t>
  </si>
  <si>
    <t xml:space="preserve"> 5684 </t>
  </si>
  <si>
    <t>ROLO COMPACTADOR VIBRATÓRIO DE UM CILINDRO AÇO LISO, POTÊNCIA 80 HP, PESO OPERACIONAL MÁXIMO 8,1 T, IMPACTO DINÂMICO 16,15 / 9,5 T, LARGURA DE TRABALHO 1,68 M - CHP DIURNO. AF_06/2014</t>
  </si>
  <si>
    <t xml:space="preserve"> 5932 </t>
  </si>
  <si>
    <t>MOTONIVELADORA POTÊNCIA BÁSICA LÍQUIDA (PRIMEIRA MARCHA) 125 HP, PESO BRUTO 13032 KG, LARGURA DA LÂMINA DE 3,7 M - CHP DIURNO. AF_06/2014</t>
  </si>
  <si>
    <t xml:space="preserve"> 5934 </t>
  </si>
  <si>
    <t>MOTONIVELADORA POTÊNCIA BÁSICA LÍQUIDA (PRIMEIRA MARCHA) 125 HP, PESO BRUTO 13032 KG, LARGURA DA LÂMINA DE 3,7 M - CHI DIURNO. AF_06/2014</t>
  </si>
  <si>
    <t xml:space="preserve"> 5944 </t>
  </si>
  <si>
    <t>PÁ CARREGADEIRA SOBRE RODAS, POTÊNCIA 197 HP, CAPACIDADE DA CAÇAMBA 2,5 A 3,5 M3, PESO OPERACIONAL 18338 KG - CHP DIURNO. AF_06/2014</t>
  </si>
  <si>
    <t xml:space="preserve"> 5946 </t>
  </si>
  <si>
    <t>PÁ CARREGADEIRA SOBRE RODAS, POTÊNCIA 197 HP, CAPACIDADE DA CAÇAMBA 2,5 A 3,5 M3, PESO OPERACIONAL 18338 KG - CHI DIURNO. AF_06/2014</t>
  </si>
  <si>
    <t xml:space="preserve"> 6879 </t>
  </si>
  <si>
    <t>ROLO COMPACTADOR DE PNEUS ESTÁTICO, PRESSÃO VARIÁVEL, POTÊNCIA 111 HP, PESO SEM/COM LASTRO 9,5 / 26 T, LARGURA DE TRABALHO 1,90 M - CHP DIURNO. AF_07/2014</t>
  </si>
  <si>
    <t xml:space="preserve"> 6880 </t>
  </si>
  <si>
    <t>ROLO COMPACTADOR DE PNEUS ESTÁTICO, PRESSÃO VARIÁVEL, POTÊNCIA 111 HP, PESO SEM/COM LASTRO 9,5 / 26 T, LARGURA DE TRABALHO 1,90 M - CHI DIURNO. AF_07/2014</t>
  </si>
  <si>
    <t xml:space="preserve"> 73395 </t>
  </si>
  <si>
    <t>GRUPO GERADOR ESTACIONÁRIO, MOTOR DIESEL POTÊNCIA 170 KVA - CHI DIURNO. AF_02/2016</t>
  </si>
  <si>
    <t xml:space="preserve"> 73417 </t>
  </si>
  <si>
    <t>GRUPO GERADOR ESTACIONÁRIO, MOTOR DIESEL POTÊNCIA 170 KVA - CHP DIURNO. AF_02/2016</t>
  </si>
  <si>
    <t xml:space="preserve"> 95121 </t>
  </si>
  <si>
    <t>USINA MISTURADORA DE SOLOS, CAPACIDADE DE 200 A 500 TON/H, POTENCIA 75KW - CHP DIURNO. AF_07/2016</t>
  </si>
  <si>
    <t xml:space="preserve"> 95122 </t>
  </si>
  <si>
    <t>USINA MISTURADORA DE SOLOS, CAPACIDADE DE 200 A 500 TON/H, POTENCIA 75KW - CHI DIURNO. AF_07/2016</t>
  </si>
  <si>
    <t xml:space="preserve"> 13.3.7 </t>
  </si>
  <si>
    <t xml:space="preserve"> ABC 128 </t>
  </si>
  <si>
    <t>AD. DA SINAPI (98103) - CAIXA DE GRADEAMENTO, CIRCULAR, EM CONCRETO PRÉ-MOLDADO, DIÂMETRO INTERNO = 0,6 M, ALTURA INTERNA = 0,6 M - FORNECIMENTO E INSTALAÇÃO</t>
  </si>
  <si>
    <t>CAIXA INSPECAO, CONCRETO PRE MOLDADO, CIRCULAR, COM TAMPA, D = 60* CM, H= 60* CM</t>
  </si>
  <si>
    <t xml:space="preserve"> 14.1 </t>
  </si>
  <si>
    <t xml:space="preserve"> 91784 </t>
  </si>
  <si>
    <t>(COMPOSIÇÃO REPRESENTATIVA) DO SERVIÇO DE INSTALAÇÃO DE TUBOS DE PVC, SOLDÁVEL, ÁGUA FRIA, DN 20 MM (INSTALADO EM RAMAL, SUB-RAMAL OU RAMAL DE DISTRIBUIÇÃO), INCLUSIVE CONEXÕES, CORTES E FIXAÇÕES, PARA PRÉDIOS. AF_10/2015</t>
  </si>
  <si>
    <t xml:space="preserve"> 89355 </t>
  </si>
  <si>
    <t>TUBO, PVC, SOLDÁVEL, DN 20MM, INSTALADO EM RAMAL OU SUB-RAMAL DE ÁGUA - FORNECIMENTO E INSTALAÇÃO. AF_12/2014</t>
  </si>
  <si>
    <t xml:space="preserve"> 89401 </t>
  </si>
  <si>
    <t>TUBO, PVC, SOLDÁVEL, DN 20MM, INSTALADO EM RAMAL DE DISTRIBUIÇÃO DE ÁGUA - FORNECIMENTO E INSTALAÇÃO. AF_12/2014</t>
  </si>
  <si>
    <t xml:space="preserve"> 89358 </t>
  </si>
  <si>
    <t>JOELHO 90 GRAUS, PVC, SOLDÁVEL, DN 20MM, INSTALADO EM RAMAL OU SUB-RAMAL DE ÁGUA - FORNECIMENTO E INSTALAÇÃO. AF_12/2014</t>
  </si>
  <si>
    <t xml:space="preserve"> 89371 </t>
  </si>
  <si>
    <t>LUVA, PVC, SOLDÁVEL, DN 20MM, INSTALADO EM RAMAL OU SUB-RAMAL DE ÁGUA - FORNECIMENTO E INSTALAÇÃO. AF_12/2014</t>
  </si>
  <si>
    <t xml:space="preserve"> 89373 </t>
  </si>
  <si>
    <t>LUVA DE REDUÇÃO, PVC, SOLDÁVEL, DN 25MM X 20MM, INSTALADO EM RAMAL OU SUB-RAMAL DE ÁGUA - FORNECIMENTO E INSTALAÇÃO. AF_12/2014</t>
  </si>
  <si>
    <t xml:space="preserve"> 89374 </t>
  </si>
  <si>
    <t>LUVA COM BUCHA DE LATÃO, PVC, SOLDÁVEL, DN 20MM X 1/2, INSTALADO EM RAMAL OU SUB-RAMAL DE ÁGUA - FORNECIMENTO E INSTALAÇÃO. AF_12/2014</t>
  </si>
  <si>
    <t xml:space="preserve"> 89376 </t>
  </si>
  <si>
    <t>ADAPTADOR CURTO COM BOLSA E ROSCA PARA REGISTRO, PVC, SOLDÁVEL, DN 20MM X 1/2, INSTALADO EM RAMAL OU SUB-RAMAL DE ÁGUA - FORNECIMENTO E INSTALAÇÃO. AF_12/2014</t>
  </si>
  <si>
    <t xml:space="preserve"> 89393 </t>
  </si>
  <si>
    <t>TE, PVC, SOLDÁVEL, DN 20MM, INSTALADO EM RAMAL OU SUB-RAMAL DE ÁGUA - FORNECIMENTO E INSTALAÇÃO. AF_12/2014</t>
  </si>
  <si>
    <t xml:space="preserve"> 89397 </t>
  </si>
  <si>
    <t>TÊ DE REDUÇÃO, PVC, SOLDÁVEL, DN 25MM X 20MM, INSTALADO EM RAMAL OU SUB-RAMAL DE ÁGUA - FORNECIMENTO E INSTALAÇÃO. AF_12/2014</t>
  </si>
  <si>
    <t xml:space="preserve"> 89404 </t>
  </si>
  <si>
    <t>JOELHO 90 GRAUS, PVC, SOLDÁVEL, DN 20MM, INSTALADO EM RAMAL DE DISTRIBUIÇÃO DE ÁGUA - FORNECIMENTO E INSTALAÇÃO. AF_12/2014</t>
  </si>
  <si>
    <t xml:space="preserve"> 89405 </t>
  </si>
  <si>
    <t>JOELHO 45 GRAUS, PVC, SOLDÁVEL, DN 20MM, INSTALADO EM RAMAL DE DISTRIBUIÇÃO DE ÁGUA - FORNECIMENTO E INSTALAÇÃO. AF_12/2014</t>
  </si>
  <si>
    <t xml:space="preserve"> 89417 </t>
  </si>
  <si>
    <t>LUVA, PVC, SOLDÁVEL, DN 20MM, INSTALADO EM RAMAL DE DISTRIBUIÇÃO DE ÁGUA - FORNECIMENTO E INSTALAÇÃO. AF_12/2014</t>
  </si>
  <si>
    <t xml:space="preserve"> 89422 </t>
  </si>
  <si>
    <t>ADAPTADOR CURTO COM BOLSA E ROSCA PARA REGISTRO, PVC, SOLDÁVEL, DN 20MM X 1/2, INSTALADO EM RAMAL DE DISTRIBUIÇÃO DE ÁGUA - FORNECIMENTO E INSTALAÇÃO. AF_12/2014</t>
  </si>
  <si>
    <t xml:space="preserve"> 89438 </t>
  </si>
  <si>
    <t>TE, PVC, SOLDÁVEL, DN 20MM, INSTALADO EM RAMAL DE DISTRIBUIÇÃO DE ÁGUA - FORNECIMENTO E INSTALAÇÃO. AF_12/2014</t>
  </si>
  <si>
    <t xml:space="preserve"> 89442 </t>
  </si>
  <si>
    <t>TÊ DE REDUÇÃO, PVC, SOLDÁVEL, DN 25MM X 20MM, INSTALADO EM RAMAL DE DISTRIBUIÇÃO DE ÁGUA - FORNECIMENTO E INSTALAÇÃO. AF_12/2014</t>
  </si>
  <si>
    <t xml:space="preserve"> 14.2 </t>
  </si>
  <si>
    <t xml:space="preserve"> 91785 </t>
  </si>
  <si>
    <t>(COMPOSIÇÃO REPRESENTATIVA) DO SERVIÇO DE INSTALAÇÃO DE TUBOS DE PVC, SOLDÁVEL, ÁGUA FRIA, DN 25 MM (INSTALADO EM RAMAL, SUB-RAMAL, RAMAL DE DISTRIBUIÇÃO OU PRUMADA), INCLUSIVE CONEXÕES, CORTES E FIXAÇÕES, PARA PRÉDIOS. AF_10/2015</t>
  </si>
  <si>
    <t xml:space="preserve"> 89356 </t>
  </si>
  <si>
    <t>TUBO, PVC, SOLDÁVEL, DN 25MM, INSTALADO EM RAMAL OU SUB-RAMAL DE ÁGUA - FORNECIMENTO E INSTALAÇÃO. AF_12/2014</t>
  </si>
  <si>
    <t xml:space="preserve"> 89402 </t>
  </si>
  <si>
    <t>TUBO, PVC, SOLDÁVEL, DN 25MM, INSTALADO EM RAMAL DE DISTRIBUIÇÃO DE ÁGUA - FORNECIMENTO E INSTALAÇÃO. AF_12/2014</t>
  </si>
  <si>
    <t xml:space="preserve"> 89446 </t>
  </si>
  <si>
    <t>TUBO, PVC, SOLDÁVEL, DN 25MM, INSTALADO EM PRUMADA DE ÁGUA - FORNECIMENTO E INSTALAÇÃO. AF_12/2014</t>
  </si>
  <si>
    <t xml:space="preserve"> 89362 </t>
  </si>
  <si>
    <t>JOELHO 90 GRAUS, PVC, SOLDÁVEL, DN 25MM, INSTALADO EM RAMAL OU SUB-RAMAL DE ÁGUA - FORNECIMENTO E INSTALAÇÃO. AF_12/2014</t>
  </si>
  <si>
    <t xml:space="preserve"> 89366 </t>
  </si>
  <si>
    <t>JOELHO 90 GRAUS COM BUCHA DE LATÃO, PVC, SOLDÁVEL, DN 25MM, X 3/4 INSTALADO EM RAMAL OU SUB-RAMAL DE ÁGUA - FORNECIMENTO E INSTALAÇÃO. AF_12/2014</t>
  </si>
  <si>
    <t xml:space="preserve"> 89378 </t>
  </si>
  <si>
    <t>LUVA, PVC, SOLDÁVEL, DN 25MM, INSTALADO EM RAMAL OU SUB-RAMAL DE ÁGUA - FORNECIMENTO E INSTALAÇÃO. AF_12/2014</t>
  </si>
  <si>
    <t xml:space="preserve"> 89383 </t>
  </si>
  <si>
    <t>ADAPTADOR CURTO COM BOLSA E ROSCA PARA REGISTRO, PVC, SOLDÁVEL, DN 25MM X 3/4, INSTALADO EM RAMAL OU SUB-RAMAL DE ÁGUA - FORNECIMENTO E INSTALAÇÃO. AF_12/2014</t>
  </si>
  <si>
    <t xml:space="preserve"> 89395 </t>
  </si>
  <si>
    <t>TE, PVC, SOLDÁVEL, DN 25MM, INSTALADO EM RAMAL OU SUB-RAMAL DE ÁGUA - FORNECIMENTO E INSTALAÇÃO. AF_12/2014</t>
  </si>
  <si>
    <t xml:space="preserve"> 89396 </t>
  </si>
  <si>
    <t>TÊ COM BUCHA DE LATÃO NA BOLSA CENTRAL, PVC, SOLDÁVEL, DN 25MM X 1/2, INSTALADO EM RAMAL OU SUB-RAMAL DE ÁGUA - FORNECIMENTO E INSTALAÇÃO. AF_12/2014</t>
  </si>
  <si>
    <t xml:space="preserve"> 89400 </t>
  </si>
  <si>
    <t>TÊ DE REDUÇÃO, PVC, SOLDÁVEL, DN 32MM X 25MM, INSTALADO EM RAMAL OU SUB-RAMAL DE ÁGUA - FORNECIMENTO E INSTALAÇÃO. AF_12/2014</t>
  </si>
  <si>
    <t xml:space="preserve"> 89424 </t>
  </si>
  <si>
    <t>LUVA, PVC, SOLDÁVEL, DN 25MM, INSTALADO EM RAMAL DE DISTRIBUIÇÃO DE ÁGUA - FORNECIMENTO E INSTALAÇÃO. AF_12/2014</t>
  </si>
  <si>
    <t xml:space="preserve"> 89440 </t>
  </si>
  <si>
    <t>TE, PVC, SOLDÁVEL, DN 25MM, INSTALADO EM RAMAL DE DISTRIBUIÇÃO DE ÁGUA - FORNECIMENTO E INSTALAÇÃO. AF_12/2014</t>
  </si>
  <si>
    <t xml:space="preserve"> 89445 </t>
  </si>
  <si>
    <t>TÊ DE REDUÇÃO, PVC, SOLDÁVEL, DN 32MM X 25MM, INSTALADO EM RAMAL DE DISTRIBUIÇÃO DE ÁGUA - FORNECIMENTO E INSTALAÇÃO. AF_12/2014</t>
  </si>
  <si>
    <t xml:space="preserve"> 89481 </t>
  </si>
  <si>
    <t>JOELHO 90 GRAUS, PVC, SOLDÁVEL, DN 25MM, INSTALADO EM PRUMADA DE ÁGUA - FORNECIMENTO E INSTALAÇÃO. AF_12/2014</t>
  </si>
  <si>
    <t xml:space="preserve"> 89528 </t>
  </si>
  <si>
    <t>LUVA, PVC, SOLDÁVEL, DN 25MM, INSTALADO EM PRUMADA DE ÁGUA - FORNECIMENTO E INSTALAÇÃO. AF_12/2014</t>
  </si>
  <si>
    <t xml:space="preserve"> 89532 </t>
  </si>
  <si>
    <t>LUVA DE REDUÇÃO, PVC, SOLDÁVEL, DN 32MM X 25MM, INSTALADO EM PRUMADA DE ÁGUA - FORNECIMENTO E INSTALAÇÃO. AF_12/2014</t>
  </si>
  <si>
    <t xml:space="preserve"> 89622 </t>
  </si>
  <si>
    <t>TÊ DE REDUÇÃO, PVC, SOLDÁVEL, DN 32MM X 25MM, INSTALADO EM PRUMADA DE ÁGUA - FORNECIMENTO E INSTALAÇÃO. AF_12/2014</t>
  </si>
  <si>
    <t xml:space="preserve"> 89627 </t>
  </si>
  <si>
    <t>TÊ DE REDUÇÃO, PVC, SOLDÁVEL, DN 50MM X 25MM, INSTALADO EM PRUMADA DE ÁGUA - FORNECIMENTO E INSTALAÇÃO. AF_12/2014</t>
  </si>
  <si>
    <t xml:space="preserve"> 14.3 </t>
  </si>
  <si>
    <t xml:space="preserve"> 91786 </t>
  </si>
  <si>
    <t>(COMPOSIÇÃO REPRESENTATIVA) DO SERVIÇO DE INSTALAÇÃO TUBOS DE PVC, SOLDÁVEL, ÁGUA FRIA, DN 32 MM (INSTALADO EM RAMAL, SUB-RAMAL, RAMAL DE DISTRIBUIÇÃO OU PRUMADA), INCLUSIVE CONEXÕES, CORTES E FIXAÇÕES, PARA PRÉDIOS. AF_10/2015</t>
  </si>
  <si>
    <t xml:space="preserve"> 89357 </t>
  </si>
  <si>
    <t>TUBO, PVC, SOLDÁVEL, DN 32MM, INSTALADO EM RAMAL OU SUB-RAMAL DE ÁGUA - FORNECIMENTO E INSTALAÇÃO. AF_12/2014</t>
  </si>
  <si>
    <t xml:space="preserve"> 89403 </t>
  </si>
  <si>
    <t>TUBO, PVC, SOLDÁVEL, DN 32MM, INSTALADO EM RAMAL DE DISTRIBUIÇÃO DE ÁGUA - FORNECIMENTO E INSTALAÇÃO. AF_12/2014</t>
  </si>
  <si>
    <t xml:space="preserve"> 89447 </t>
  </si>
  <si>
    <t>TUBO, PVC, SOLDÁVEL, DN 32MM, INSTALADO EM PRUMADA DE ÁGUA - FORNECIMENTO E INSTALAÇÃO. AF_12/2014</t>
  </si>
  <si>
    <t xml:space="preserve"> 89386 </t>
  </si>
  <si>
    <t>LUVA, PVC, SOLDÁVEL, DN 32MM, INSTALADO EM RAMAL OU SUB-RAMAL DE ÁGUA - FORNECIMENTO E INSTALAÇÃO. AF_12/2014</t>
  </si>
  <si>
    <t xml:space="preserve"> 89388 </t>
  </si>
  <si>
    <t>LUVA DE REDUÇÃO, PVC, SOLDÁVEL, DN 40MM X 32MM, INSTALADO EM RAMAL OU SUB-RAMAL DE ÁGUA - FORNECIMENTO E INSTALAÇÃO. AF_12/2014</t>
  </si>
  <si>
    <t xml:space="preserve"> 89398 </t>
  </si>
  <si>
    <t>TE, PVC, SOLDÁVEL, DN 32MM, INSTALADO EM RAMAL OU SUB-RAMAL DE ÁGUA - FORNECIMENTO E INSTALAÇÃO. AF_12/2014</t>
  </si>
  <si>
    <t xml:space="preserve"> 89413 </t>
  </si>
  <si>
    <t>JOELHO 90 GRAUS, PVC, SOLDÁVEL, DN 32MM, INSTALADO EM RAMAL DE DISTRIBUIÇÃO DE ÁGUA - FORNECIMENTO E INSTALAÇÃO. AF_12/2014</t>
  </si>
  <si>
    <t xml:space="preserve"> 89414 </t>
  </si>
  <si>
    <t>JOELHO 45 GRAUS, PVC, SOLDÁVEL, DN 32MM, INSTALADO EM RAMAL DE DISTRIBUIÇÃO DE ÁGUA - FORNECIMENTO E INSTALAÇÃO. AF_12/2014</t>
  </si>
  <si>
    <t xml:space="preserve"> 89431 </t>
  </si>
  <si>
    <t>LUVA, PVC, SOLDÁVEL, DN 32MM, INSTALADO EM RAMAL DE DISTRIBUIÇÃO DE ÁGUA - FORNECIMENTO E INSTALAÇÃO. AF_12/2014</t>
  </si>
  <si>
    <t xml:space="preserve"> 89435 </t>
  </si>
  <si>
    <t>UNIÃO, PVC, SOLDÁVEL, DN 32MM, INSTALADO EM RAMAL DE DISTRIBUIÇÃO DE ÁGUA - FORNECIMENTO E INSTALAÇÃO. AF_12/2014</t>
  </si>
  <si>
    <t xml:space="preserve"> 89436 </t>
  </si>
  <si>
    <t>ADAPTADOR CURTO COM BOLSA E ROSCA PARA REGISTRO, PVC, SOLDÁVEL, DN 32MM X 1, INSTALADO EM RAMAL DE DISTRIBUIÇÃO DE ÁGUA - FORNECIMENTO E INSTALAÇÃO. AF_12/2014</t>
  </si>
  <si>
    <t xml:space="preserve"> 89443 </t>
  </si>
  <si>
    <t>TE, PVC, SOLDÁVEL, DN 32MM, INSTALADO EM RAMAL DE DISTRIBUIÇÃO DE ÁGUA - FORNECIMENTO E INSTALAÇÃO. AF_12/2014</t>
  </si>
  <si>
    <t xml:space="preserve"> 89492 </t>
  </si>
  <si>
    <t>JOELHO 90 GRAUS, PVC, SOLDÁVEL, DN 32MM, INSTALADO EM PRUMADA DE ÁGUA - FORNECIMENTO E INSTALAÇÃO. AF_12/2014</t>
  </si>
  <si>
    <t xml:space="preserve"> 89541 </t>
  </si>
  <si>
    <t>LUVA, PVC, SOLDÁVEL, DN 32MM, INSTALADO EM PRUMADA DE ÁGUA - FORNECIMENTO E INSTALAÇÃO. AF_12/2014</t>
  </si>
  <si>
    <t xml:space="preserve"> 89553 </t>
  </si>
  <si>
    <t>ADAPTADOR CURTO COM BOLSA E ROSCA PARA REGISTRO, PVC, SOLDÁVEL, DN 32MM X 1, INSTALADO EM PRUMADA DE ÁGUA - FORNECIMENTO E INSTALAÇÃO. AF_12/2014</t>
  </si>
  <si>
    <t xml:space="preserve"> 89562 </t>
  </si>
  <si>
    <t>LUVA DE REDUÇÃO, PVC, SOLDÁVEL, DN 40MM X 32MM, INSTALADO EM PRUMADA DE ÁGUA - FORNECIMENTO E INSTALAÇÃO. AF_12/2014</t>
  </si>
  <si>
    <t xml:space="preserve"> 89620 </t>
  </si>
  <si>
    <t>TE, PVC, SOLDÁVEL, DN 32MM, INSTALADO EM PRUMADA DE ÁGUA - FORNECIMENTO E INSTALAÇÃO. AF_12/2014</t>
  </si>
  <si>
    <t xml:space="preserve"> 89624 </t>
  </si>
  <si>
    <t>TÊ DE REDUÇÃO, PVC, SOLDÁVEL, DN 40MM X 32MM, INSTALADO EM PRUMADA DE ÁGUA - FORNECIMENTO E INSTALAÇÃO. AF_12/2014</t>
  </si>
  <si>
    <t xml:space="preserve"> 90439 </t>
  </si>
  <si>
    <t>FURO EM CONCRETO PARA DIÂMETROS MENORES OU IGUAIS A 40 MM. AF_05/2015</t>
  </si>
  <si>
    <t xml:space="preserve"> 14.4 </t>
  </si>
  <si>
    <t xml:space="preserve"> 91787 </t>
  </si>
  <si>
    <t>(COMPOSIÇÃO REPRESENTATIVA) DO SERVIÇO DE INSTALAÇÃO DE TUBOS DE PVC, SOLDÁVEL, ÁGUA FRIA, DN 40 MM (INSTALADO EM PRUMADA), INCLUSIVE CONEXÕES, CORTES E FIXAÇÕES, PARA PRÉDIOS. AF_10/2015</t>
  </si>
  <si>
    <t xml:space="preserve"> 89448 </t>
  </si>
  <si>
    <t>TUBO, PVC, SOLDÁVEL, DN 40MM, INSTALADO EM PRUMADA DE ÁGUA - FORNECIMENTO E INSTALAÇÃO. AF_12/2014</t>
  </si>
  <si>
    <t xml:space="preserve"> 89497 </t>
  </si>
  <si>
    <t>JOELHO 90 GRAUS, PVC, SOLDÁVEL, DN 40MM, INSTALADO EM PRUMADA DE ÁGUA - FORNECIMENTO E INSTALAÇÃO. AF_12/2014</t>
  </si>
  <si>
    <t xml:space="preserve"> 89498 </t>
  </si>
  <si>
    <t>JOELHO 45 GRAUS, PVC, SOLDÁVEL, DN 40MM, INSTALADO EM PRUMADA DE ÁGUA - FORNECIMENTO E INSTALAÇÃO. AF_12/2014</t>
  </si>
  <si>
    <t xml:space="preserve"> 89558 </t>
  </si>
  <si>
    <t>LUVA, PVC, SOLDÁVEL, DN 40MM, INSTALADO EM PRUMADA DE ÁGUA - FORNECIMENTO E INSTALAÇÃO. AF_12/2014</t>
  </si>
  <si>
    <t xml:space="preserve"> 89568 </t>
  </si>
  <si>
    <t>UNIÃO, PVC, SOLDÁVEL, DN 40MM, INSTALADO EM PRUMADA DE ÁGUA - FORNECIMENTO E INSTALAÇÃO. AF_12/2014</t>
  </si>
  <si>
    <t xml:space="preserve"> 89570 </t>
  </si>
  <si>
    <t>ADAPTADOR CURTO COM BOLSA E ROSCA PARA REGISTRO, PVC, SOLDÁVEL, DN 40MM X 1.1/2, INSTALADO EM PRUMADA DE ÁGUA - FORNECIMENTO E INSTALAÇÃO. AF_12/2014</t>
  </si>
  <si>
    <t xml:space="preserve"> 89572 </t>
  </si>
  <si>
    <t>ADAPTADOR CURTO COM BOLSA E ROSCA PARA REGISTRO, PVC, SOLDÁVEL, DN 40MM X 1.1/4, INSTALADO EM PRUMADA DE ÁGUA - FORNECIMENTO E INSTALAÇÃO. AF_12/2014</t>
  </si>
  <si>
    <t xml:space="preserve"> 89623 </t>
  </si>
  <si>
    <t>TE, PVC, SOLDÁVEL, DN 40MM, INSTALADO EM PRUMADA DE ÁGUA - FORNECIMENTO E INSTALAÇÃO. AF_12/2014</t>
  </si>
  <si>
    <t xml:space="preserve"> 89626 </t>
  </si>
  <si>
    <t>TÊ DE REDUÇÃO, PVC, SOLDÁVEL, DN 50MM X 40MM, INSTALADO EM PRUMADA DE ÁGUA - FORNECIMENTO E INSTALAÇÃO. AF_12/2014</t>
  </si>
  <si>
    <t xml:space="preserve"> 14.5 </t>
  </si>
  <si>
    <t xml:space="preserve"> 91788 </t>
  </si>
  <si>
    <t>(COMPOSIÇÃO REPRESENTATIVA) DO SERVIÇO DE INSTALAÇÃO DE TUBOS DE PVC, SOLDÁVEL, ÁGUA FRIA, DN 50 MM (INSTALADO EM PRUMADA), INCLUSIVE CONEXÕES, CORTES E FIXAÇÕES, PARA PRÉDIOS. AF_10/2015</t>
  </si>
  <si>
    <t xml:space="preserve"> 89449 </t>
  </si>
  <si>
    <t>TUBO, PVC, SOLDÁVEL, DN 50MM, INSTALADO EM PRUMADA DE ÁGUA - FORNECIMENTO E INSTALAÇÃO. AF_12/2014</t>
  </si>
  <si>
    <t xml:space="preserve"> 89501 </t>
  </si>
  <si>
    <t>JOELHO 90 GRAUS, PVC, SOLDÁVEL, DN 50MM, INSTALADO EM PRUMADA DE ÁGUA - FORNECIMENTO E INSTALAÇÃO. AF_12/2014</t>
  </si>
  <si>
    <t xml:space="preserve"> 89502 </t>
  </si>
  <si>
    <t>JOELHO 45 GRAUS, PVC, SOLDÁVEL, DN 50MM, INSTALADO EM PRUMADA DE ÁGUA - FORNECIMENTO E INSTALAÇÃO. AF_12/2014</t>
  </si>
  <si>
    <t xml:space="preserve"> 89575 </t>
  </si>
  <si>
    <t>LUVA, PVC, SOLDÁVEL, DN 50MM, INSTALADO EM PRUMADA DE ÁGUA - FORNECIMENTO E INSTALAÇÃO. AF_12/2014</t>
  </si>
  <si>
    <t xml:space="preserve"> 89594 </t>
  </si>
  <si>
    <t>UNIÃO, PVC, SOLDÁVEL, DN 50MM, INSTALADO EM PRUMADA DE ÁGUA - FORNECIMENTO E INSTALAÇÃO. AF_12/2014</t>
  </si>
  <si>
    <t xml:space="preserve"> 89596 </t>
  </si>
  <si>
    <t>ADAPTADOR CURTO COM BOLSA E ROSCA PARA REGISTRO, PVC, SOLDÁVEL, DN 50MM X 1.1/2, INSTALADO EM PRUMADA DE ÁGUA - FORNECIMENTO E INSTALAÇÃO. AF_12/2014</t>
  </si>
  <si>
    <t xml:space="preserve"> 89625 </t>
  </si>
  <si>
    <t>TE, PVC, SOLDÁVEL, DN 50MM, INSTALADO EM PRUMADA DE ÁGUA - FORNECIMENTO E INSTALAÇÃO. AF_12/2014</t>
  </si>
  <si>
    <t xml:space="preserve"> 14.6 </t>
  </si>
  <si>
    <t xml:space="preserve"> ET055 </t>
  </si>
  <si>
    <t>AD. DA SINAPI (91788) - (COMPOSIÇÃO REPRESENTATIVA) DO SERVIÇO DE INSTALAÇÃO DE TUBOS DE PVC, SOLDÁVEL, ÁGUA FRIA, DN 75 MM (INSTALADO EM PRUMADA), INCLUSIVE CONEXÕES, CORTES E FIXAÇÕES, PARA PRÉDIOS.</t>
  </si>
  <si>
    <t xml:space="preserve"> 89612 </t>
  </si>
  <si>
    <t>UNIÃO, PVC, SOLDÁVEL, DN 75MM, INSTALADO EM PRUMADA DE ÁGUA - FORNECIMENTO E INSTALAÇÃO. AF_12/2014</t>
  </si>
  <si>
    <t xml:space="preserve"> 89513 </t>
  </si>
  <si>
    <t>JOELHO 90 GRAUS, PVC, SOLDÁVEL, DN 75MM, INSTALADO EM PRUMADA DE ÁGUA - FORNECIMENTO E INSTALAÇÃO. AF_12/2014</t>
  </si>
  <si>
    <t xml:space="preserve"> 89613 </t>
  </si>
  <si>
    <t>ADAPTADOR CURTO COM BOLSA E ROSCA PARA REGISTRO, PVC, SOLDÁVEL, DN 75MM X 2.1/2, INSTALADO EM PRUMADA DE ÁGUA - FORNECIMENTO E INSTALAÇÃO. AF_12/2014</t>
  </si>
  <si>
    <t xml:space="preserve"> 89629 </t>
  </si>
  <si>
    <t>TE, PVC, SOLDÁVEL, DN 75MM, INSTALADO EM PRUMADA DE ÁGUA - FORNECIMENTO E INSTALAÇÃO. AF_12/2014</t>
  </si>
  <si>
    <t xml:space="preserve"> 89451 </t>
  </si>
  <si>
    <t>TUBO, PVC, SOLDÁVEL, DN 75MM, INSTALADO EM PRUMADA DE ÁGUA - FORNECIMENTO E INSTALAÇÃO. AF_12/2014</t>
  </si>
  <si>
    <t xml:space="preserve"> 89515 </t>
  </si>
  <si>
    <t>JOELHO 45 GRAUS, PVC, SOLDÁVEL, DN 75MM, INSTALADO EM PRUMADA DE ÁGUA - FORNECIMENTO E INSTALAÇÃO. AF_12/2014</t>
  </si>
  <si>
    <t xml:space="preserve"> 89611 </t>
  </si>
  <si>
    <t>LUVA, PVC, SOLDÁVEL, DN 75MM, INSTALADO EM PRUMADA DE ÁGUA - FORNECIMENTO E INSTALAÇÃO. AF_12/2014</t>
  </si>
  <si>
    <t xml:space="preserve"> 14.7 </t>
  </si>
  <si>
    <t xml:space="preserve"> ET056 </t>
  </si>
  <si>
    <t>AD. DA SINAPI (91788) - (COMPOSIÇÃO REPRESENTATIVA) DO SERVIÇO DE INSTALAÇÃO DE TUBOS DE PVC, SOLDÁVEL, ÁGUA FRIA, DN 85 MM (INSTALADO EM PRUMADA), INCLUSIVE CONEXÕES, CORTES E FIXAÇÕES, PARA PRÉDIOS.</t>
  </si>
  <si>
    <t xml:space="preserve"> 89615 </t>
  </si>
  <si>
    <t>UNIÃO, PVC, SOLDÁVEL, DN 85MM, INSTALADO EM PRUMADA DE ÁGUA - FORNECIMENTO E INSTALAÇÃO. AF_12/2014</t>
  </si>
  <si>
    <t xml:space="preserve"> 89521 </t>
  </si>
  <si>
    <t>JOELHO 90 GRAUS, PVC, SOLDÁVEL, DN 85MM, INSTALADO EM PRUMADA DE ÁGUA - FORNECIMENTO E INSTALAÇÃO. AF_12/2014</t>
  </si>
  <si>
    <t xml:space="preserve"> 89452 </t>
  </si>
  <si>
    <t>TUBO, PVC, SOLDÁVEL, DN 85MM, INSTALADO EM PRUMADA DE ÁGUA - FORNECIMENTO E INSTALAÇÃO. AF_12/2014</t>
  </si>
  <si>
    <t xml:space="preserve"> 89523 </t>
  </si>
  <si>
    <t>JOELHO 45 GRAUS, PVC, SOLDÁVEL, DN 85MM, INSTALADO EM PRUMADA DE ÁGUA - FORNECIMENTO E INSTALAÇÃO. AF_12/2014</t>
  </si>
  <si>
    <t xml:space="preserve"> 89614 </t>
  </si>
  <si>
    <t>LUVA, PVC, SOLDÁVEL, DN 85MM, INSTALADO EM PRUMADA DE ÁGUA - FORNECIMENTO E INSTALAÇÃO. AF_12/2014</t>
  </si>
  <si>
    <t xml:space="preserve"> 89616 </t>
  </si>
  <si>
    <t>ADAPTADOR CURTO COM BOLSA E ROSCA PARA REGISTRO, PVC, SOLDÁVEL, DN 85MM X 3, INSTALADO EM PRUMADA DE ÁGUA - FORNECIMENTO E INSTALAÇÃO. AF_12/2014</t>
  </si>
  <si>
    <t xml:space="preserve"> 89631 </t>
  </si>
  <si>
    <t>TE, PVC, SOLDÁVEL, DN 85MM, INSTALADO EM PRUMADA DE ÁGUA - FORNECIMENTO E INSTALAÇÃO. AF_12/2014</t>
  </si>
  <si>
    <t xml:space="preserve"> 14.8 </t>
  </si>
  <si>
    <t xml:space="preserve"> ELE05 </t>
  </si>
  <si>
    <t>(COTAÇÃO) RESERVATÓRIO METÁLICO EM AÇO ASTM A-36 DE ALTA QUALIDADE ESTRUTURAL TIPO TAÇA, CAPACIDADE 10000 LITROS, INCLUSO PINTURA INTERNA E EXTERNA, TRANSPORTE E IÇAMENTO - FORNECIMENTO E INSTALAÇÃO</t>
  </si>
  <si>
    <t xml:space="preserve"> ET0088 </t>
  </si>
  <si>
    <t>RESERVATÓRIO METÁLICO EM AÇO ASTM A-36 DE ALTA QUALIDADE ESTRUTURAL TIPO TAÇA, CAPACIDADE 10000 LITROS, INCLUSO PINTURA INTERNA E EXTERNA, TRANSPORTE E IÇAMENTO - FORNECIMENTO E INSTALAÇÃO</t>
  </si>
  <si>
    <t>Verba</t>
  </si>
  <si>
    <t xml:space="preserve"> 15.1.1 </t>
  </si>
  <si>
    <t xml:space="preserve"> 92867 </t>
  </si>
  <si>
    <t>CAIXA RETANGULAR 4" X 2" ALTA (2,00 M DO PISO), METÁLICA, INSTALADA EM PAREDE - FORNECIMENTO E INSTALAÇÃO. AF_12/2015</t>
  </si>
  <si>
    <t xml:space="preserve"> 88629 </t>
  </si>
  <si>
    <t>ARGAMASSA TRAÇO 1:3 (EM VOLUME DE CIMENTO E AREIA MÉDIA ÚMIDA), PREPARO MANUAL. AF_08/2019</t>
  </si>
  <si>
    <t xml:space="preserve"> 88247 </t>
  </si>
  <si>
    <t>AUXILIAR DE ELETRICISTA COM ENCARGOS COMPLEMENTARES</t>
  </si>
  <si>
    <t>CAIXA DE LUZ "4 X 2" EM ACO ESMALTADA</t>
  </si>
  <si>
    <t xml:space="preserve"> 15.1.2 </t>
  </si>
  <si>
    <t xml:space="preserve"> 92866 </t>
  </si>
  <si>
    <t>CAIXA SEXTAVADA 3" X 3", METÁLICA, INSTALADA EM LAJE - FORNECIMENTO E INSTALAÇÃO. AF_12/2015</t>
  </si>
  <si>
    <t>CAIXA DE LUZ "3 X 3" EM ACO ESMALTADA</t>
  </si>
  <si>
    <t xml:space="preserve"> 15.1.3 </t>
  </si>
  <si>
    <t xml:space="preserve"> 73798/003 </t>
  </si>
  <si>
    <t>DUTO ESPIRAL FLEXIVEL SINGELO PEAD D=75MM(3") REVESTIDO COM PVC COM FIO GUIA DE ACO GALVANIZADO, LANCADO DIRETO NO SOLO, INCL CONEXOES</t>
  </si>
  <si>
    <t>ELETRODUTO/DUTO PEAD FLEXIVEL PAREDE SIMPLES, CORRUGACAO HELICOIDAL, COR PRETA, SEM ROSCA, DE 3",  PARA CABEAMENTO SUBTERRANEO (NBR 15715)</t>
  </si>
  <si>
    <t xml:space="preserve"> 15.1.4 </t>
  </si>
  <si>
    <t xml:space="preserve"> 91834 </t>
  </si>
  <si>
    <t>ELETRODUTO FLEXÍVEL CORRUGADO, PVC, DN 25 MM (3/4"), PARA CIRCUITOS TERMINAIS, INSTALADO EM FORRO - FORNECIMENTO E INSTALAÇÃO. AF_12/2015</t>
  </si>
  <si>
    <t xml:space="preserve"> 91170 </t>
  </si>
  <si>
    <t>FIXAÇÃO DE TUBOS HORIZONTAIS DE PVC, CPVC OU COBRE DIÂMETROS MENORES OU IGUAIS A 40 MM OU ELETROCALHAS ATÉ 150MM DE LARGURA, COM ABRAÇADEIRA METÁLICA RÍGIDA TIPO D 1/2, FIXADA EM PERFILADO EM LAJE. AF_05/2015</t>
  </si>
  <si>
    <t>ELETRODUTO PVC FLEXIVEL CORRUGADO, COR AMARELA, DE 25 MM</t>
  </si>
  <si>
    <t xml:space="preserve"> 15.1.5 </t>
  </si>
  <si>
    <t xml:space="preserve"> 91836 </t>
  </si>
  <si>
    <t>ELETRODUTO FLEXÍVEL CORRUGADO, PVC, DN 32 MM (1"), PARA CIRCUITOS TERMINAIS, INSTALADO EM FORRO - FORNECIMENTO E INSTALAÇÃO. AF_12/2015</t>
  </si>
  <si>
    <t>ELETRODUTO PVC FLEXIVEL CORRUGADO, COR AMARELA, DE 32 MM</t>
  </si>
  <si>
    <t xml:space="preserve"> 15.1.6 </t>
  </si>
  <si>
    <t xml:space="preserve"> 79480 </t>
  </si>
  <si>
    <t>ESCAVACAO MECANICA CAMPO ABERTO EM SOLO EXCETO ROCHA ATE 2,00M PROFUNDIDADE</t>
  </si>
  <si>
    <t xml:space="preserve"> 15.1.8 </t>
  </si>
  <si>
    <t>CAIXA ENTERRADA ELÉTRICA RETANGULAR, EM ALVENARIA COM TIJOLOS CERÂMICOS MACIÇOS, FUNDO COM BRITA, DIMENSÕES INTERNAS: 0,4X0,4X0,4 M. AF_05/2018</t>
  </si>
  <si>
    <t xml:space="preserve"> 97734 </t>
  </si>
  <si>
    <t>PEÇA RETANGULAR PRÉ-MOLDADA, VOLUME DE CONCRETO DE 10 A 30 LITROS, TAXA DE AÇO APROXIMADA DE 30KG/M³. AF_01/2018</t>
  </si>
  <si>
    <t xml:space="preserve"> 94103 </t>
  </si>
  <si>
    <t>LASTRO DE VALA COM PREPARO DE FUNDO, LARGURA MENOR QUE 1,5 M, COM CAMADA DE BRITA, LANÇAMENTO MANUAL, EM LOCAL COM NÍVEL BAIXO DE INTERFERÊNCIA. AF_06/2016</t>
  </si>
  <si>
    <t xml:space="preserve"> 87316 </t>
  </si>
  <si>
    <t>ARGAMASSA TRAÇO 1:4 (EM VOLUME DE CIMENTO E AREIA GROSSA ÚMIDA) PARA CHAPISCO CONVENCIONAL, PREPARO MECÂNICO COM BETONEIRA 400 L. AF_08/2019</t>
  </si>
  <si>
    <t xml:space="preserve"> 88628 </t>
  </si>
  <si>
    <t>ARGAMASSA TRAÇO 1:3 (EM VOLUME DE CIMENTO E AREIA MÉDIA ÚMIDA), PREPARO MECÂNICO COM BETONEIRA 400 L. AF_08/2019</t>
  </si>
  <si>
    <t xml:space="preserve"> 15.1.9 </t>
  </si>
  <si>
    <t xml:space="preserve"> 92984 </t>
  </si>
  <si>
    <t>CABO DE COBRE FLEXÍVEL ISOLADO, 25 MM², ANTI-CHAMA 0,6/1,0 KV, PARA DISTRIBUIÇÃO - FORNECIMENTO E INSTALAÇÃO. AF_12/2015</t>
  </si>
  <si>
    <t>CABO DE COBRE, FLEXIVEL, CLASSE 4 OU 5, ISOLACAO EM PVC/A, ANTICHAMA BWF-B, COBERTURA PVC-ST1, ANTICHAMA BWF-B, 1 CONDUTOR, 0,6/1 KV, SECAO NOMINAL 25 MM2</t>
  </si>
  <si>
    <t>FITA ISOLANTE ADESIVA ANTICHAMA, USO ATE 750 V, EM ROLO DE 19 MM X 5 M</t>
  </si>
  <si>
    <t xml:space="preserve"> 15.1.10 </t>
  </si>
  <si>
    <t xml:space="preserve"> 92982 </t>
  </si>
  <si>
    <t>CABO DE COBRE FLEXÍVEL ISOLADO, 16 MM², ANTI-CHAMA 0,6/1,0 KV, PARA DISTRIBUIÇÃO - FORNECIMENTO E INSTALAÇÃO. AF_12/2015</t>
  </si>
  <si>
    <t>CABO DE COBRE, FLEXIVEL, CLASSE 4 OU 5, ISOLACAO EM PVC/A, ANTICHAMA BWF-B, COBERTURA PVC-ST1, ANTICHAMA BWF-B, 1 CONDUTOR, 0,6/1 KV, SECAO NOMINAL 16 MM2</t>
  </si>
  <si>
    <t xml:space="preserve"> 15.1.11 </t>
  </si>
  <si>
    <t xml:space="preserve"> 92985 </t>
  </si>
  <si>
    <t>CABO DE COBRE FLEXÍVEL ISOLADO, 35 MM², ANTI-CHAMA 450/750 V, PARA DISTRIBUIÇÃO - FORNECIMENTO E INSTALAÇÃO. AF_12/2015</t>
  </si>
  <si>
    <t>CABO DE COBRE, FLEXIVEL, CLASSE 4 OU 5, ISOLACAO EM PVC/A, ANTICHAMA BWF-B, 1 CONDUTOR, 450/750 V, SECAO NOMINAL 35 MM2</t>
  </si>
  <si>
    <t xml:space="preserve"> 15.1.12 </t>
  </si>
  <si>
    <t xml:space="preserve"> 92988 </t>
  </si>
  <si>
    <t>CABO DE COBRE FLEXÍVEL ISOLADO, 50 MM², ANTI-CHAMA 0,6/1,0 KV, PARA DISTRIBUIÇÃO - FORNECIMENTO E INSTALAÇÃO. AF_12/2015</t>
  </si>
  <si>
    <t>CABO DE COBRE, FLEXIVEL, CLASSE 4 OU 5, ISOLACAO EM PVC/A, ANTICHAMA BWF-B, COBERTURA PVC-ST1, ANTICHAMA BWF-B, 1 CONDUTOR, 0,6/1 KV, SECAO NOMINAL 50 MM2</t>
  </si>
  <si>
    <t xml:space="preserve"> 15.1.13 </t>
  </si>
  <si>
    <t xml:space="preserve"> 92992 </t>
  </si>
  <si>
    <t>CABO DE COBRE FLEXÍVEL ISOLADO, 95 MM², ANTI-CHAMA 0,6/1,0 KV, PARA DISTRIBUIÇÃO - FORNECIMENTO E INSTALAÇÃO. AF_12/2015</t>
  </si>
  <si>
    <t>CABO DE COBRE, FLEXIVEL, CLASSE 4 OU 5, ISOLACAO EM PVC/A, ANTICHAMA BWF-B, COBERTURA PVC-ST1, ANTICHAMA BWF-B, 1 CONDUTOR, 0,6/1 KV, SECAO NOMINAL 95 MM2</t>
  </si>
  <si>
    <t xml:space="preserve"> 15.1.14 </t>
  </si>
  <si>
    <t xml:space="preserve"> 91926 </t>
  </si>
  <si>
    <t>CABO DE COBRE FLEXÍVEL ISOLADO, 2,5 MM², ANTI-CHAMA 450/750 V, PARA CIRCUITOS TERMINAIS - FORNECIMENTO E INSTALAÇÃO. AF_12/2015</t>
  </si>
  <si>
    <t>CABO DE COBRE, FLEXIVEL, CLASSE 4 OU 5, ISOLACAO EM PVC/A, ANTICHAMA BWF-B, 1 CONDUTOR, 450/750 V, SECAO NOMINAL 2,5 MM2</t>
  </si>
  <si>
    <t xml:space="preserve"> 15.1.15 </t>
  </si>
  <si>
    <t xml:space="preserve"> 91928 </t>
  </si>
  <si>
    <t>CABO DE COBRE FLEXÍVEL ISOLADO, 4 MM², ANTI-CHAMA 450/750 V, PARA CIRCUITOS TERMINAIS - FORNECIMENTO E INSTALAÇÃO. AF_12/2015</t>
  </si>
  <si>
    <t>CABO DE COBRE, FLEXIVEL, CLASSE 4 OU 5, ISOLACAO EM PVC/A, ANTICHAMA BWF-B, 1 CONDUTOR, 450/750 V, SECAO NOMINAL 4 MM2</t>
  </si>
  <si>
    <t xml:space="preserve"> 15.1.16 </t>
  </si>
  <si>
    <t xml:space="preserve"> 91992 </t>
  </si>
  <si>
    <t>TOMADA ALTA DE EMBUTIR (1 MÓDULO), 2P+T 10 A, INCLUINDO SUPORTE E PLACA - FORNECIMENTO E INSTALAÇÃO. AF_12/2015</t>
  </si>
  <si>
    <t xml:space="preserve"> 91946 </t>
  </si>
  <si>
    <t>SUPORTE PARAFUSADO COM PLACA DE ENCAIXE 4" X 2" MÉDIO (1,30 M DO PISO) PARA PONTO ELÉTRICO - FORNECIMENTO E INSTALAÇÃO. AF_12/2015</t>
  </si>
  <si>
    <t xml:space="preserve"> 91990 </t>
  </si>
  <si>
    <t>TOMADA ALTA DE EMBUTIR (1 MÓDULO), 2P+T 10 A, SEM SUPORTE E SEM PLACA - FORNECIMENTO E INSTALAÇÃO. AF_12/2015</t>
  </si>
  <si>
    <t xml:space="preserve"> 15.1.17 </t>
  </si>
  <si>
    <t xml:space="preserve"> 91997 </t>
  </si>
  <si>
    <t>TOMADA MÉDIA DE EMBUTIR (1 MÓDULO), 2P+T 20 A, INCLUINDO SUPORTE E PLACA - FORNECIMENTO E INSTALAÇÃO. AF_12/2015</t>
  </si>
  <si>
    <t xml:space="preserve"> 91995 </t>
  </si>
  <si>
    <t>TOMADA MÉDIA DE EMBUTIR (1 MÓDULO), 2P+T 20 A, SEM SUPORTE E SEM PLACA - FORNECIMENTO E INSTALAÇÃO. AF_12/2015</t>
  </si>
  <si>
    <t xml:space="preserve"> 15.1.18 </t>
  </si>
  <si>
    <t xml:space="preserve"> 92001 </t>
  </si>
  <si>
    <t>TOMADA BAIXA DE EMBUTIR (1 MÓDULO), 2P+T 20 A, INCLUINDO SUPORTE E PLACA - FORNECIMENTO E INSTALAÇÃO. AF_12/2015</t>
  </si>
  <si>
    <t xml:space="preserve"> 91999 </t>
  </si>
  <si>
    <t>TOMADA BAIXA DE EMBUTIR (1 MÓDULO), 2P+T 20 A, SEM SUPORTE E SEM PLACA - FORNECIMENTO E INSTALAÇÃO. AF_12/2015</t>
  </si>
  <si>
    <t xml:space="preserve"> 15.1.19 </t>
  </si>
  <si>
    <t xml:space="preserve"> 92008 </t>
  </si>
  <si>
    <t>TOMADA BAIXA DE EMBUTIR (2 MÓDULOS), 2P+T 10 A, INCLUINDO SUPORTE E PLACA - FORNECIMENTO E INSTALAÇÃO. AF_12/2015</t>
  </si>
  <si>
    <t xml:space="preserve"> 92006 </t>
  </si>
  <si>
    <t>TOMADA BAIXA DE EMBUTIR (2 MÓDULOS), 2P+T 10 A, SEM SUPORTE E SEM PLACA - FORNECIMENTO E INSTALAÇÃO. AF_12/2015</t>
  </si>
  <si>
    <t xml:space="preserve"> 15.1.20 </t>
  </si>
  <si>
    <t xml:space="preserve"> 91961 </t>
  </si>
  <si>
    <t>INTERRUPTOR PARALELO (2 MÓDULOS), 10A/250V, INCLUINDO SUPORTE E PLACA - FORNECIMENTO E INSTALAÇÃO. AF_12/2015</t>
  </si>
  <si>
    <t xml:space="preserve"> 91960 </t>
  </si>
  <si>
    <t>INTERRUPTOR PARALELO (2 MÓDULOS), 10A/250V, SEM SUPORTE E SEM PLACA - FORNECIMENTO E INSTALAÇÃO. AF_12/2015</t>
  </si>
  <si>
    <t xml:space="preserve"> 15.1.21 </t>
  </si>
  <si>
    <t xml:space="preserve"> 91953 </t>
  </si>
  <si>
    <t>INTERRUPTOR SIMPLES (1 MÓDULO), 10A/250V, INCLUINDO SUPORTE E PLACA - FORNECIMENTO E INSTALAÇÃO. AF_12/2015</t>
  </si>
  <si>
    <t xml:space="preserve"> 91952 </t>
  </si>
  <si>
    <t>INTERRUPTOR SIMPLES (1 MÓDULO), 10A/250V, SEM SUPORTE E SEM PLACA - FORNECIMENTO E INSTALAÇÃO. AF_12/2015</t>
  </si>
  <si>
    <t xml:space="preserve"> 15.1.22 </t>
  </si>
  <si>
    <t xml:space="preserve"> 91955 </t>
  </si>
  <si>
    <t>INTERRUPTOR PARALELO (1 MÓDULO), 10A/250V, INCLUINDO SUPORTE E PLACA - FORNECIMENTO E INSTALAÇÃO. AF_12/2015</t>
  </si>
  <si>
    <t xml:space="preserve"> 91954 </t>
  </si>
  <si>
    <t>INTERRUPTOR PARALELO (1 MÓDULO), 10A/250V, SEM SUPORTE E SEM PLACA - FORNECIMENTO E INSTALAÇÃO. AF_12/2015</t>
  </si>
  <si>
    <t xml:space="preserve"> 15.1.23 </t>
  </si>
  <si>
    <t xml:space="preserve"> 91964 </t>
  </si>
  <si>
    <t>INTERRUPTOR SIMPLES (2 MÓDULOS) COM INTERRUPTOR PARALELO (1 MÓDULO), 10A/250V, SEM SUPORTE E SEM PLACA - FORNECIMENTO E INSTALAÇÃO. AF_12/2015</t>
  </si>
  <si>
    <t xml:space="preserve"> 00038113 </t>
  </si>
  <si>
    <t>INTERRUPTOR PARALELO 10A, 250V (APENAS MODULO)</t>
  </si>
  <si>
    <t xml:space="preserve"> 00038112 </t>
  </si>
  <si>
    <t>INTERRUPTOR SIMPLES 10A, 250V (APENAS MODULO)</t>
  </si>
  <si>
    <t xml:space="preserve"> 15.1.24 </t>
  </si>
  <si>
    <t>DISJUNTOR TERMOMAGNETICO TRIPOLAR PADRAO NEMA (AMERICANO) 60 A 100A 240V, FORNECIMENTO E INSTALACAO</t>
  </si>
  <si>
    <t>DISJUNTOR TIPO NEMA, TRIPOLAR 60 ATE 100 A, TENSAO MAXIMA DE 415 V</t>
  </si>
  <si>
    <t xml:space="preserve"> 15.1.25 </t>
  </si>
  <si>
    <t>DISJUNTOR TERMOMAGNETICO TRIPOLAR EM CAIXA MOLDADA 175 A 225A 240V, FORNECIMENTO E INSTALACAO</t>
  </si>
  <si>
    <t>DISJUNTOR TERMOMAGNETICO TRIPOLAR 200 A / 600 V, TIPO FXD / ICC - 35 KA</t>
  </si>
  <si>
    <t xml:space="preserve"> 15.1.26 </t>
  </si>
  <si>
    <t xml:space="preserve"> 93663 </t>
  </si>
  <si>
    <t>DISJUNTOR BIPOLAR TIPO DIN, CORRENTE NOMINAL DE 25A - FORNECIMENTO E INSTALAÇÃO. AF_04/2016</t>
  </si>
  <si>
    <t>DISJUNTOR TIPO DIN/IEC, BIPOLAR DE 6 ATE 32A</t>
  </si>
  <si>
    <t>TERMINAL A COMPRESSAO EM COBRE ESTANHADO PARA CABO 4 MM2, 1 FURO E 1 COMPRESSAO, PARA PARAFUSO DE FIXACAO M5</t>
  </si>
  <si>
    <t xml:space="preserve"> 15.1.27 </t>
  </si>
  <si>
    <t xml:space="preserve"> 93654 </t>
  </si>
  <si>
    <t>DISJUNTOR MONOPOLAR TIPO DIN, CORRENTE NOMINAL DE 16A - FORNECIMENTO E INSTALAÇÃO. AF_04/2016</t>
  </si>
  <si>
    <t>DISJUNTOR TIPO DIN/IEC, MONOPOLAR DE 6  ATE  32A</t>
  </si>
  <si>
    <t>TERMINAL A COMPRESSAO EM COBRE ESTANHADO PARA CABO 2,5 MM2, 1 FURO E 1 COMPRESSAO, PARA PARAFUSO DE FIXACAO M5</t>
  </si>
  <si>
    <t xml:space="preserve"> 15.1.28 </t>
  </si>
  <si>
    <t>QUADRO DE DISTRIBUICAO DE ENERGIA DE EMBUTIR, EM CHAPA METALICA, PARA 40 DISJUNTORES TERMOMAGNETICOS MONOPOLARES, COM BARRAMENTO TRIFASICO E NEUTRO, FORNECIMENTO E INSTALACAO</t>
  </si>
  <si>
    <t>QUADRO DE DISTRIBUICAO COM BARRAMENTO TRIFASICO, DE EMBUTIR, EM CHAPA DE ACO GALVANIZADO, PARA 40 DISJUNTORES DIN, 100 A</t>
  </si>
  <si>
    <t xml:space="preserve"> 15.1.29 </t>
  </si>
  <si>
    <t xml:space="preserve"> 93655 </t>
  </si>
  <si>
    <t>DISJUNTOR MONOPOLAR TIPO DIN, CORRENTE NOMINAL DE 20A - FORNECIMENTO E INSTALAÇÃO. AF_04/2016</t>
  </si>
  <si>
    <t xml:space="preserve"> 15.1.30 </t>
  </si>
  <si>
    <t xml:space="preserve"> 93656 </t>
  </si>
  <si>
    <t>DISJUNTOR MONOPOLAR TIPO DIN, CORRENTE NOMINAL DE 25A - FORNECIMENTO E INSTALAÇÃO. AF_04/2016</t>
  </si>
  <si>
    <t xml:space="preserve"> 15.1.31 </t>
  </si>
  <si>
    <t xml:space="preserve"> 93660 </t>
  </si>
  <si>
    <t>DISJUNTOR BIPOLAR TIPO DIN, CORRENTE NOMINAL DE 10A - FORNECIMENTO E INSTALAÇÃO. AF_04/2016</t>
  </si>
  <si>
    <t xml:space="preserve"> 15.1.32 </t>
  </si>
  <si>
    <t xml:space="preserve"> 93662 </t>
  </si>
  <si>
    <t>DISJUNTOR BIPOLAR TIPO DIN, CORRENTE NOMINAL DE 20A - FORNECIMENTO E INSTALAÇÃO. AF_04/2016</t>
  </si>
  <si>
    <t xml:space="preserve"> 15.1.34 </t>
  </si>
  <si>
    <t xml:space="preserve"> 97598 </t>
  </si>
  <si>
    <t>SENSOR DE PRESENÇA SEM FOTOCÉLULA, FIXAÇÃO EM TETO - FORNECIMENTO E INSTALAÇÃO. AF_11/2017</t>
  </si>
  <si>
    <t>SENSOR DE PRESENCA BIVOLT DE TETO SEM FOTOCELULA PARA QUALQUER TIPO DE LAMPADA POTENCIA MAXIMA *900* W, USO INTERNO</t>
  </si>
  <si>
    <t xml:space="preserve"> 15.1.35 </t>
  </si>
  <si>
    <t>RELE FOTOELETRICO P/ COMANDO DE ILUMINACAO EXTERNA 220V/1000W - FORNECIMENTO E INSTALACAO</t>
  </si>
  <si>
    <t>RELE FOTOELETRICO INTERNO E EXTERNO BIVOLT 1000 W, DE CONECTOR, SEM BASE</t>
  </si>
  <si>
    <t xml:space="preserve"> 15.1.36 </t>
  </si>
  <si>
    <t>QUADRO DE DISTRIBUICAO DE ENERGIA DE EMBUTIR, EM CHAPA METALICA, PARA 50 DISJUNTORES TERMOMAGNETICOS MONOPOLARES, COM BARRAMENTO TRIFASICO E NEUTRO, FORNECIMENTO E INSTALACAO</t>
  </si>
  <si>
    <t>QUADRO DE DISTRIBUICAO COM BARRAMENTO TRIFASICO, DE EMBUTIR, EM CHAPA DE ACO GALVANIZADO, PARA 30 DISJUNTORES DIN, 225 A</t>
  </si>
  <si>
    <t xml:space="preserve"> 15.1.37 </t>
  </si>
  <si>
    <t>QUADRO DE DISTRIBUICAO DE ENERGIA DE EMBUTIR, EM CHAPA METALICA, PARA 24 DISJUNTORES TERMOMAGNETICOS MONOPOLARES, COM BARRAMENTO TRIFASICO E NEUTRO, FORNECIMENTO E INSTALACAO</t>
  </si>
  <si>
    <t>QUADRO DE DISTRIBUICAO COM BARRAMENTO TRIFASICO, DE EMBUTIR, EM CHAPA DE ACO GALVANIZADO, PARA 24 DISJUNTORES DIN, 100 A</t>
  </si>
  <si>
    <t xml:space="preserve"> 15.1.38 </t>
  </si>
  <si>
    <t xml:space="preserve"> 97601 </t>
  </si>
  <si>
    <t>REFLETOR EM ALUMÍNIO COM SUPORTE E ALÇA, LÂMPADA 250 W - FORNECIMENTO E INSTALAÇÃO. AF_11/2017</t>
  </si>
  <si>
    <t>LAMPADA VAPOR MERCURIO 250 W (BASE E40)</t>
  </si>
  <si>
    <t>REATOR INTERNO/INTEGRADO PARA LAMPADA VAPOR METALICO 400 W, ALTO FATOR DE POTENCIA</t>
  </si>
  <si>
    <t>REFLETOR REDONDO EM ALUMINIO ANODIZADO PARA LAMPADA VAPOR DE MERCURIO/SODIO, CORPO EM ALUMINIO COM PINTURA EPOXI, PARA LAMPADA E-27 DE 300 W, COM SUPORTE REDONDO E ALCA REGULAVEL PARA FIXACAO.</t>
  </si>
  <si>
    <t xml:space="preserve"> 15.1.39 </t>
  </si>
  <si>
    <t xml:space="preserve"> ET065 </t>
  </si>
  <si>
    <t>AD. DA SINAPI (73953/004) - LUMINARIA DE SOBREPOR EM CHAPA DE ACO PARA 2 LAMPADAS TUBULARES DE *18*W T8 120CM, FORNECIMENTO E INSTALAÇÃO</t>
  </si>
  <si>
    <t>LUMINARIA DE SOBREPOR EM CHAPA DE ACO PARA 2 LAMPADAS FLUORESCENTES DE *18* W, PERFIL COMERCIAL (NAO INCLUI REATOR E LAMPADAS)</t>
  </si>
  <si>
    <t xml:space="preserve"> INC 7627 </t>
  </si>
  <si>
    <t>LAMPADA TUBULAR LED 18W 6500K BIV. 1.214MM</t>
  </si>
  <si>
    <t xml:space="preserve"> 15.1.40 </t>
  </si>
  <si>
    <t xml:space="preserve"> ET063 </t>
  </si>
  <si>
    <t>AD. DA SINAPI (41598) - MEDIÇÃO DE ENERGIA ELETRICA TRIFASICA ACIMA DE 200A</t>
  </si>
  <si>
    <t>FITA ACO INOX PARA CINTAR POSTE, L = 19 MM, E = 0,5 MM (ROLO DE 30M)</t>
  </si>
  <si>
    <t>CINTA CIRCULAR EM ACO GALVANIZADO DE 150 MM DE DIAMETRO PARA FIXACAO DE CAIXA MEDICAO, INCLUI PARAFUSOS E PORCAS</t>
  </si>
  <si>
    <t>CABO DE COBRE NU 16 MM2 MEIO-DURO</t>
  </si>
  <si>
    <t>LUVA EM PVC RIGIDO ROSCAVEL, DE 1", PARA ELETRODUTO</t>
  </si>
  <si>
    <t>ARRUELA REDONDA DE LATAO, DIAMETRO EXTERNO = 34 MM, ESPESSURA = 2,5 MM, DIAMETRO DO FURO = 17 MM</t>
  </si>
  <si>
    <t>CURVA 180 GRAUS, DE PVC RIGIDO ROSCAVEL, DE 3/4", PARA ELETRODUTO</t>
  </si>
  <si>
    <t>BUCHA EM ALUMINIO, COM ROSCA, DE 1", PARA ELETRODUTO</t>
  </si>
  <si>
    <t>ARRUELA EM ALUMINIO, COM ROSCA, DE 1", PARA ELETRODUTO</t>
  </si>
  <si>
    <t>PARAFUSO DE FERRO POLIDO, SEXTAVADO, COM ROSCA PARCIAL, DIAMETRO 5/8", COMPRIMENTO 6", COM PORCA E ARRUELA DE PRESSAO MEDIA</t>
  </si>
  <si>
    <t>!EM PROCESSO DE DESATIVACAO! HASTE DE ATERRAMENTO EM ACO COM 3,00 M DE COMPRIMENTO E DN = 5/8", REVESTIDA COM BAIXA CAMADA DE COBRE, SEM CONECTOR</t>
  </si>
  <si>
    <t>POSTE CONICO CONTINUO EM ACO GALVANIZADO, CURVO, BRACO SIMPLES, FLANGEADO, H = 7 M, DIAMETRO INFERIOR = *125* MM</t>
  </si>
  <si>
    <t>ELETRODUTO DE PVC RIGIDO ROSCAVEL DE 1 ", SEM LUVA</t>
  </si>
  <si>
    <t>DISJUNTOR TERMOMAGNETICO TRIPOLAR 300 A / 600 V, TIPO JXD / ICC - 40 KA</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</si>
  <si>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</si>
  <si>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300 MM2</t>
  </si>
  <si>
    <t>CAIXA DE PROTECAO PARA 1 MEDIDOR TRIFASICO, EM CHAPA DE ACO 20 USG (PADRAO DA CONCESSIONARIA LOCAL)</t>
  </si>
  <si>
    <t>ARMACAO VERTICAL COM HASTE E CONTRA-PINO, EM CHAPA DE ACO GALVANIZADO 3/16", COM 4 ESTRIBOS E 4 ISOLADORES</t>
  </si>
  <si>
    <t>CONECTOR METALICO TIPO PARAFUSO FENDIDO (SPLIT BOLT), PARA CABOS ATE 16 MM2</t>
  </si>
  <si>
    <t xml:space="preserve"> 15.1.41 </t>
  </si>
  <si>
    <t>CAIXA DE PASSAGEM PARA TELEFONE 15X15X10CM (SOBREPOR), FORNECIMENTO E INSTALACAO.</t>
  </si>
  <si>
    <t>INES - INSTALAÇÕES ESPECIAIS</t>
  </si>
  <si>
    <t>CAIXA DE PASSAGEM METALICA, DE SOBREPOR, COM TAMPA APARAFUSADA, DIMENSOES 15 X 15 X *10* CM</t>
  </si>
  <si>
    <t xml:space="preserve"> 15.1.42 </t>
  </si>
  <si>
    <t xml:space="preserve"> ABC 071 </t>
  </si>
  <si>
    <t>AD. DA SINAPI (95541) -ARRUELA GALVANIZADA 1/4 - FORNECIMENTO E INSTALAÇÃO</t>
  </si>
  <si>
    <t xml:space="preserve"> ABI 16 </t>
  </si>
  <si>
    <t>ARRUELA GALVANIZADA 1/4</t>
  </si>
  <si>
    <t xml:space="preserve"> 15.1.43 </t>
  </si>
  <si>
    <t xml:space="preserve"> ABC 072 </t>
  </si>
  <si>
    <t>AD. DA SINAPI (95541) - ARRUELA GALVANIZADA 3/8 - FORNECIMENTO E INSTALAÇÃO</t>
  </si>
  <si>
    <t xml:space="preserve"> ABI 15 </t>
  </si>
  <si>
    <t>ARRUELA LISA 3/8</t>
  </si>
  <si>
    <t xml:space="preserve"> 15.1.44 </t>
  </si>
  <si>
    <t xml:space="preserve"> ABC 093 </t>
  </si>
  <si>
    <t>AD. DA SINAPI (74130/008) - DISJUNTOR DR TETRAPOLAR 240V 80A/30MA - FORNECIMENTO E INSTALAÇÃO</t>
  </si>
  <si>
    <t>DISJUNTOR TERMOMAGNETICO TRIPOLAR 400 A / 600 V, TIPO JXD / ICC - 40 KA</t>
  </si>
  <si>
    <t xml:space="preserve"> 15.1.45 </t>
  </si>
  <si>
    <t xml:space="preserve"> ABC 074 </t>
  </si>
  <si>
    <t>AD. DA SINAPI (95541) - BUCHA S-06 S/PARAFUSO - FORNECIMENTO E INSTALAÇÃO</t>
  </si>
  <si>
    <t xml:space="preserve"> ABI 17 </t>
  </si>
  <si>
    <t>BUCHA S-06 S/PARAFUSO</t>
  </si>
  <si>
    <t xml:space="preserve"> 15.1.46 </t>
  </si>
  <si>
    <t xml:space="preserve"> ABC 075 </t>
  </si>
  <si>
    <t>AD. DA SINAPI (95541) - CHUMBADOR CBA 1/4" X 2" C/PARAFUSO - FORNECIMENTO E INSTALAÇÃO</t>
  </si>
  <si>
    <t xml:space="preserve"> ABI 18 </t>
  </si>
  <si>
    <t>CHUMBADOR CBA 1/4" X 2" C/PARAFUSO</t>
  </si>
  <si>
    <t xml:space="preserve"> 15.1.47 </t>
  </si>
  <si>
    <t xml:space="preserve"> ABC 077 </t>
  </si>
  <si>
    <t>AD. DA SINAPI (95541) - PARAFUSO LENTILHA 1/4 X 3/4 C/ TRAVA - FORNECIMENTO E INSTALAÇÃO</t>
  </si>
  <si>
    <t xml:space="preserve"> ABI 20 </t>
  </si>
  <si>
    <t>PARAFUSO LENTILHA 1/4 X 3/4 C/ TRAVA</t>
  </si>
  <si>
    <t xml:space="preserve"> 15.1.48 </t>
  </si>
  <si>
    <t xml:space="preserve"> ABC 078 </t>
  </si>
  <si>
    <t>AD. DA SINAPI (95541) - PORCA GALVANIZADA 1/4 - FORNECIMENTO E INSTALAÇÃO</t>
  </si>
  <si>
    <t xml:space="preserve"> ABI 21 </t>
  </si>
  <si>
    <t>PORCA GALVANIZADA 1/4</t>
  </si>
  <si>
    <t xml:space="preserve"> 15.1.49 </t>
  </si>
  <si>
    <t xml:space="preserve"> ABC 079 </t>
  </si>
  <si>
    <t>AD. DA SINAPI (95541) - PORCA GALVANIZADA 3/4 - FORNECIMENTO E INSTALAÇÃO</t>
  </si>
  <si>
    <t xml:space="preserve"> ABI 22 </t>
  </si>
  <si>
    <t>PORCA GALVANIZADA 3/4</t>
  </si>
  <si>
    <t xml:space="preserve"> 15.1.50 </t>
  </si>
  <si>
    <t xml:space="preserve"> ABC 087 </t>
  </si>
  <si>
    <t>AD. DA SINAPI (96562) - SUPORTE BALANCO P/ELETR. 50X50 PENDENT - FORNECIMENTO E INSTALAÇÃO</t>
  </si>
  <si>
    <t xml:space="preserve"> ABI 23 </t>
  </si>
  <si>
    <t>SUPORTE BALANCO P/ELETR. 50X50 PENDENT</t>
  </si>
  <si>
    <t xml:space="preserve"> 15.1.51 </t>
  </si>
  <si>
    <t xml:space="preserve"> ABC 088 </t>
  </si>
  <si>
    <t>AD. DA SINAPI (91601) - VERGALHAO ZINCADO ROSCA TOTAL, 1/4 " (6,3 MM) - FORNECIMENTO E INSTALAÇÃO</t>
  </si>
  <si>
    <t>VERGALHAO ZINCADO ROSCA TOTAL, 1/4 " (6,3 MM)</t>
  </si>
  <si>
    <t xml:space="preserve"> 15.1.52 </t>
  </si>
  <si>
    <t xml:space="preserve"> ABC 083 </t>
  </si>
  <si>
    <t>AD. DA SINAPI (95541) - FITA ISOLANTE PLASTICA DE 20 METROS - FORNECIMENTO E INSTALAÇÃO</t>
  </si>
  <si>
    <t>FITA ISOLANTE ADESIVA ANTICHAMA, USO ATE 750 V, EM ROLO DE 19 MM X 20 M</t>
  </si>
  <si>
    <t xml:space="preserve"> 15.1.53 </t>
  </si>
  <si>
    <t xml:space="preserve"> ABC 084 </t>
  </si>
  <si>
    <t>AD. DA SINAPI (95541) - COTOVELO RETO 90 - 50X50 - FORNECIMENTO E INSTALAÇÃO</t>
  </si>
  <si>
    <t xml:space="preserve"> ABI 25 </t>
  </si>
  <si>
    <t>COTOVELO RETO 90 - 50X50</t>
  </si>
  <si>
    <t xml:space="preserve"> 15.1.54 </t>
  </si>
  <si>
    <t xml:space="preserve"> ABC 085 </t>
  </si>
  <si>
    <t>AD. DA SINAPI (95541) - ELETROCALHA PERF. GALV. FOGO CH.18 50X50X3000 - FORNECIMENTO E INSTALAÇÃO</t>
  </si>
  <si>
    <t xml:space="preserve"> ABI 26 </t>
  </si>
  <si>
    <t>ELETROCALHA PERF. GALV. FOGO CH.18 50X50X3000</t>
  </si>
  <si>
    <t xml:space="preserve"> 15.1.55 </t>
  </si>
  <si>
    <t xml:space="preserve"> ABC 086 </t>
  </si>
  <si>
    <t>AD. DA SINAPI (72719) - TE RETO 90 - 50X 50 - FORNECIMENTO E INSTALACAO</t>
  </si>
  <si>
    <t xml:space="preserve"> ABI 27 </t>
  </si>
  <si>
    <t>TE RETO 90 - 50X 50</t>
  </si>
  <si>
    <t xml:space="preserve"> 15.1.56 </t>
  </si>
  <si>
    <t xml:space="preserve"> ABC 089 </t>
  </si>
  <si>
    <t>AD. DA SINAPI (95754) - EMENDA U INTERNA P/ELETROCALHA 50X 50 - FORNECIMENTO E INSTALAÇÃO</t>
  </si>
  <si>
    <t xml:space="preserve"> ABI 28 </t>
  </si>
  <si>
    <t>EMENDA U INTERNA P/ELETROCALHA 50X 50</t>
  </si>
  <si>
    <t xml:space="preserve"> 15.1.57 </t>
  </si>
  <si>
    <t xml:space="preserve"> ABC 090 </t>
  </si>
  <si>
    <t>AD. DA SINAPI (74130/005) - DISPOSITIVO DPS CLASSE II, 1 POLO, TENSAO MAXIMA DE 175 V, CORRENTE MAXIMA DE *45*KA (TIPO AC) - FORNECIMENTO E INSTALAÇÃO</t>
  </si>
  <si>
    <t>DISPOSITIVO DPS CLASSE II, 1 POLO, TENSAO MAXIMA DE 175 V, CORRENTE MAXIMA DE *45* KA (TIPO AC)</t>
  </si>
  <si>
    <t xml:space="preserve"> 15.1.58 </t>
  </si>
  <si>
    <t xml:space="preserve"> ABC 091 </t>
  </si>
  <si>
    <t>AD. DA SINAPI (74130/006) -  DISJUNTOR DR TETRAPOLAR 240V 100A/30MA - FORNECIMENTO E INSTALAÇÃO</t>
  </si>
  <si>
    <t xml:space="preserve"> 15.1.59 </t>
  </si>
  <si>
    <t xml:space="preserve"> ABC 092 </t>
  </si>
  <si>
    <t>AD. DA SINAPI (74130/007) - DISJUNTOR DR TETRAPOLAR 240V 63A/30MA - FORNECIMENTO E INSTALAÇÃO</t>
  </si>
  <si>
    <t xml:space="preserve"> 15.2.1 </t>
  </si>
  <si>
    <t xml:space="preserve"> 92869 </t>
  </si>
  <si>
    <t>CAIXA RETANGULAR 4" X 2" BAIXA (0,30 M DO PISO), METÁLICA, INSTALADA EM PAREDE - FORNECIMENTO E INSTALAÇÃO. AF_12/2015</t>
  </si>
  <si>
    <t xml:space="preserve"> 15.2.4 </t>
  </si>
  <si>
    <t>CAIXA ENTERRADA PARA INSTALACOES TELEFONICAS TIPO R2 1,07X0,52X0,50M EM BLOCOS DE CONCRETO ESTRUTURAL</t>
  </si>
  <si>
    <t xml:space="preserve"> 92411 </t>
  </si>
  <si>
    <t>MONTAGEM E DESMONTAGEM DE FÔRMA DE PILARES RETANGULARES E ESTRUTURAS SIMILARES COM ÁREA MÉDIA DAS SEÇÕES MAIOR QUE 0,25 M², PÉ-DIREITO SIMPLES, EM MADEIRA SERRADA, 2 UTILIZAÇÕES. AF_12/2015</t>
  </si>
  <si>
    <t xml:space="preserve"> 94969 </t>
  </si>
  <si>
    <t>CONCRETO FCK = 15MPA, TRAÇO 1:3,4:3,5 (CIMENTO/ AREIA MÉDIA/ BRITA 1)  - PREPARO MECÂNICO COM BETONEIRA 600 L. AF_07/2016</t>
  </si>
  <si>
    <t xml:space="preserve"> 87447 </t>
  </si>
  <si>
    <t>ALVENARIA DE VEDAÇÃO DE BLOCOS VAZADOS DE CONCRETO DE 9X19X39CM (ESPESSURA 9CM) DE PAREDES COM ÁREA LÍQUIDA MENOR QUE 6M² SEM VÃOS E ARGAMASSA DE ASSENTAMENTO COM PREPARO EM BETONEIRA. AF_06/2014</t>
  </si>
  <si>
    <t xml:space="preserve"> 87879 </t>
  </si>
  <si>
    <t>CHAPISCO APLICADO EM ALVENARIAS E ESTRUTURAS DE CONCRETO INTERNAS, COM COLHER DE PEDREIRO.  ARGAMASSA TRAÇO 1:3 COM PREPARO EM BETONEIRA 400L. AF_06/2014</t>
  </si>
  <si>
    <t xml:space="preserve"> 87545 </t>
  </si>
  <si>
    <t>EMBOÇO, PARA RECEBIMENTO DE CERÂMICA, EM ARGAMASSA TRAÇO 1:2:8, PREPARO MECÂNICO COM BETONEIRA 400L, APLICADO MANUALMENTE EM FACES INTERNAS DE PAREDES, PARA AMBIENTE COM ÁREA MENOR QUE 5M2, ESPESSURA DE 10MM, COM EXECUÇÃO DE TALISCAS. AF_06/2014</t>
  </si>
  <si>
    <t xml:space="preserve"> 00000032 </t>
  </si>
  <si>
    <t>ACO CA-50, 6,3 MM, VERGALHAO</t>
  </si>
  <si>
    <t xml:space="preserve"> 15.2.5 </t>
  </si>
  <si>
    <t>QUADRO DE DISTRIBUICAO PARA TELEFONE N.4, 60X60X12CM EM CHAPA METALICA, DE EMBUTIR, SEM ACESSORIOS, PADRAO TELEBRAS, FORNECIMENTO E INSTALACAO</t>
  </si>
  <si>
    <t xml:space="preserve"> 87367 </t>
  </si>
  <si>
    <t>ARGAMASSA TRAÇO 1:1:6 (EM VOLUME DE CIMENTO, CAL E AREIA MÉDIA ÚMIDA) PARA EMBOÇO/MASSA ÚNICA/ASSENTAMENTO DE ALVENARIA DE VEDAÇÃO, PREPARO MANUAL. AF_08/2019</t>
  </si>
  <si>
    <t>CAIXA DE PASSAGEM/ LUZ / TELEFONIA, DE EMBUTIR,  EM CHAPA DE ACO GALVANIZADO, DIMENSOES 60 X 60 X *12* CM (PADRAO CONCESSIONARIA LOCAL)</t>
  </si>
  <si>
    <t xml:space="preserve"> 15.2.6 </t>
  </si>
  <si>
    <t xml:space="preserve"> 98296 </t>
  </si>
  <si>
    <t>CABO ELETRÔNICO CATEGORIA 6, INSTALADO EM EDIFICAÇÃO RESIDENCIAL - FORNECIMENTO E INSTALAÇÃO. AF_11/2019</t>
  </si>
  <si>
    <t>CABO DE PAR TRANCADO UTP, 4 PARES, CATEGORIA 6</t>
  </si>
  <si>
    <t xml:space="preserve"> 15.2.7 </t>
  </si>
  <si>
    <t xml:space="preserve"> 98307 </t>
  </si>
  <si>
    <t>TOMADA DE REDE RJ45 - FORNECIMENTO E INSTALAÇÃO. AF_11/2019</t>
  </si>
  <si>
    <t>TOMADA RJ45, 8 FIOS, CAT 5E, CONJUNTO MONTADO PARA EMBUTIR 4" X 2" (PLACA + SUPORTE + MODULO)</t>
  </si>
  <si>
    <t xml:space="preserve"> 15.2.8 </t>
  </si>
  <si>
    <t xml:space="preserve"> 98302 </t>
  </si>
  <si>
    <t>PATCH PANEL 24 PORTAS, CATEGORIA 6 - FORNECIMENTO E INSTALAÇÃO. AF_11/2019</t>
  </si>
  <si>
    <t>PATCH PANEL, 24 PORTAS, CATEGORIA 6, COM RACKS DE 19" E 1 U DE ALTURA</t>
  </si>
  <si>
    <t xml:space="preserve"> 15.2.13 </t>
  </si>
  <si>
    <t xml:space="preserve"> ABC 076 </t>
  </si>
  <si>
    <t>AD. DA SINAPI (95541) - PARAFUSO GALVANIZADO 3/8 X 2 - FORNECIMENTO E INSTALAÇÃO</t>
  </si>
  <si>
    <t xml:space="preserve"> ABI 19 </t>
  </si>
  <si>
    <t>PARAFUSO GALVANIZADO 3/8 X 2</t>
  </si>
  <si>
    <t xml:space="preserve"> 15.2.19 </t>
  </si>
  <si>
    <t xml:space="preserve"> ABC 082 </t>
  </si>
  <si>
    <t>AD. DA SINAPI (95541) - SAIDA HORIZONTAL P/ ELETROCALHA 3/4 - FORNECIMENTO E INSTALAÇÃO</t>
  </si>
  <si>
    <t xml:space="preserve"> ABI 24 </t>
  </si>
  <si>
    <t>SAIDA HORIZONTAL P/ ELETROCALHA 3/4</t>
  </si>
  <si>
    <t xml:space="preserve"> 15.2.22 </t>
  </si>
  <si>
    <t xml:space="preserve"> ET066 </t>
  </si>
  <si>
    <t>AD. DA SINAPI (98270) - CABO TELEFONICO CI 40X50P - FORNECIMENTO E INSTALAÇÃO. AF_11/2019</t>
  </si>
  <si>
    <t xml:space="preserve"> INC 7628 </t>
  </si>
  <si>
    <t>CABO TELEFONICO CI 40X50P</t>
  </si>
  <si>
    <t xml:space="preserve"> 15.2.23 </t>
  </si>
  <si>
    <t xml:space="preserve"> ET067 </t>
  </si>
  <si>
    <t>AD. DA SINAPI (95541) - ANILHAS IDENTIFICAÇÃO (100 PÇ) - FORNECIMENTO E INSTALAÇÃO</t>
  </si>
  <si>
    <t xml:space="preserve"> INC 7629 </t>
  </si>
  <si>
    <t>ANILHAS IDENTIFICAÇÃO (100 PEÇAS)</t>
  </si>
  <si>
    <t xml:space="preserve"> 15.2.24 </t>
  </si>
  <si>
    <t xml:space="preserve"> ET068 </t>
  </si>
  <si>
    <t>AD. DA SINAPI (95541) - ORGANIZADOR DE CABOS - FORNECIMENTO E INSTALAÇÃO</t>
  </si>
  <si>
    <t xml:space="preserve"> INC 7630 </t>
  </si>
  <si>
    <t>ORGANIZADOR DE CABOS</t>
  </si>
  <si>
    <t xml:space="preserve"> 15.2.25 </t>
  </si>
  <si>
    <t xml:space="preserve"> ABC 094 </t>
  </si>
  <si>
    <t>AD. DA SINAPI (98302) - SWITCH 24P 10/100/1000 - FORNECIMENTO E INSTALAÇÃO</t>
  </si>
  <si>
    <t xml:space="preserve"> ABI 29 </t>
  </si>
  <si>
    <t>SWITCH 24P 10/100/1000</t>
  </si>
  <si>
    <t xml:space="preserve"> 15.2.26 </t>
  </si>
  <si>
    <t xml:space="preserve"> ABC 095 </t>
  </si>
  <si>
    <t>AD. DA SINAPI (98593) - VOICE PAINEL 50P RJ45 2PARES IDC 19POL X 1U - FORNECIMENTO E INSTALAÇÃO</t>
  </si>
  <si>
    <t xml:space="preserve"> ABI 30 </t>
  </si>
  <si>
    <t>VOICE PAINEL 50P RJ45 2PARES IDC 19POL X 1U</t>
  </si>
  <si>
    <t xml:space="preserve"> 15.2.27 </t>
  </si>
  <si>
    <t xml:space="preserve"> ABC 096 </t>
  </si>
  <si>
    <t>AD. DA SINAPI (98307) - BANDEJA NORMAL 19POL X 1U X 290MM PRETA - FORNECIMENTO E INSTALAÇÃO</t>
  </si>
  <si>
    <t xml:space="preserve"> ABI 31 </t>
  </si>
  <si>
    <t>BANDEJA NORMAL 19POL X 1U X 290MM PRETA</t>
  </si>
  <si>
    <t xml:space="preserve"> 15.2.28 </t>
  </si>
  <si>
    <t xml:space="preserve"> ABC 097 </t>
  </si>
  <si>
    <t>AD. DA SINAPI (98307) - PAINEL FRONTAL 19POL X 1U PRETO - FORNECIMENTO E INSTALAÇÃO</t>
  </si>
  <si>
    <t xml:space="preserve"> ABI 32 </t>
  </si>
  <si>
    <t>PAINEL FRONTAL 19POL X 1U PRETO</t>
  </si>
  <si>
    <t xml:space="preserve"> 15.2.29 </t>
  </si>
  <si>
    <t xml:space="preserve"> ABC 098 </t>
  </si>
  <si>
    <t>AD. DA SINAPI (98307) - PAINEL FRONTAL 19POL X 1U PRETO - FORNECIMENTO E INSTALAÇÃOGUIA DE CABO FECHADO HORIZ 19POL X 1U X P50MM PRETO</t>
  </si>
  <si>
    <t xml:space="preserve"> ABI 33 </t>
  </si>
  <si>
    <t>GUIA DE CABO FECHADO HORIZ 19POL X 1U X P50MM PRETO</t>
  </si>
  <si>
    <t xml:space="preserve"> 15.2.30 </t>
  </si>
  <si>
    <t xml:space="preserve"> ABC 099 </t>
  </si>
  <si>
    <t>AD. DA SINAPI (98307) - REGUA 19POL C/ 8 TOMADAS PADRAO BRASILEIRO PRETA - FORNECIMENTO E INSTALAÇÃOGUIA DE CABO FECHADO HORIZ 19POL X 1U X P50MM PRETO</t>
  </si>
  <si>
    <t xml:space="preserve"> ABI 34 </t>
  </si>
  <si>
    <t>REGUA 19POL C/ 8 TOMADAS PADRAO BRASILEIRO PRETA</t>
  </si>
  <si>
    <t xml:space="preserve"> 15.2.31 </t>
  </si>
  <si>
    <t xml:space="preserve"> ABC 100 </t>
  </si>
  <si>
    <t>AD.DA SINAPI (98307) - "RACK 19POL X 44U X 800MM FECHADO PISO VIDRO SLD FME PRETO" - FORNECIMENTO E INSTALAÇÃO.</t>
  </si>
  <si>
    <t xml:space="preserve"> ABI 35 </t>
  </si>
  <si>
    <t>"RACK 19POL X 44U X 800MM FECHADO PISO VIDRO SLD FME PRETO"</t>
  </si>
  <si>
    <t xml:space="preserve"> 15.3.1 </t>
  </si>
  <si>
    <t>CAIXA DE INSPEÇÃO PARA ATERRAMENTO, CIRCULAR, EM POLIETILENO, DIÂMETRO INTERNO = 0,3 M. AF_05/2018</t>
  </si>
  <si>
    <t xml:space="preserve"> 94102 </t>
  </si>
  <si>
    <t>LASTRO DE VALA COM PREPARO DE FUNDO, LARGURA MENOR QUE 1,5 M, COM CAMADA DE AREIA, LANÇAMENTO MANUAL, EM LOCAL COM NÍVEL BAIXO DE INTERFERÊNCIA. AF_06/2016</t>
  </si>
  <si>
    <t>CAIXA INSPECAO EM POLIETILENO PARA ATERRAMENTO E PARA RAIOS DIAMETRO = 300 MM</t>
  </si>
  <si>
    <t xml:space="preserve"> 15.3.2 </t>
  </si>
  <si>
    <t xml:space="preserve"> ABC 101 </t>
  </si>
  <si>
    <t>AD. DA SINAPI (83463) - CAIXA DE EQUIPOTENCIALIZAÇÃO 20 X 20 X 10 CM - FORNECIMENTO E INSTALAÇÃO</t>
  </si>
  <si>
    <t xml:space="preserve"> ABI 36 </t>
  </si>
  <si>
    <t>CAIXA DE EQUIPOTENCIALIZAÇÃO 20 X 20 X 10 CM</t>
  </si>
  <si>
    <t xml:space="preserve"> 15.3.3 </t>
  </si>
  <si>
    <t xml:space="preserve"> 96974 </t>
  </si>
  <si>
    <t>CORDOALHA DE COBRE NU 50 MM², NÃO ENTERRADA, COM ISOLADOR - FORNECIMENTO E INSTALAÇÃO. AF_12/2017</t>
  </si>
  <si>
    <t xml:space="preserve"> 98463 </t>
  </si>
  <si>
    <t>SUPORTE ISOLADOR PARA CORDOALHA DE COBRE - FORNECIMENTO E INSTALAÇÃO. AF_12/2017</t>
  </si>
  <si>
    <t>CABO DE COBRE NU 50 MM2 MEIO-DURO</t>
  </si>
  <si>
    <t xml:space="preserve"> 15.3.4 </t>
  </si>
  <si>
    <t xml:space="preserve"> 96986 </t>
  </si>
  <si>
    <t>HASTE DE ATERRAMENTO 3/4  PARA SPDA - FORNECIMENTO E INSTALAÇÃO. AF_12/2017</t>
  </si>
  <si>
    <t>!EM PROCESSO DE DESATIVACAO! HASTE DE ATERRAMENTO EM ACO COM 3,00 M DE COMPRIMENTO E DN = 3/4", REVESTIDA COM BAIXA CAMADA DE COBRE, SEM CONECTOR</t>
  </si>
  <si>
    <t xml:space="preserve"> 15.3.5 </t>
  </si>
  <si>
    <t>TERMINAL OU CONECTOR DE PRESSAO - PARA CABO 50MM2 - FORNECIMENTO E INSTALACAO</t>
  </si>
  <si>
    <t>TERMINAL METALICO A PRESSAO PARA 1 CABO DE 50 MM2, COM 1 FURO DE FIXACAO</t>
  </si>
  <si>
    <t xml:space="preserve"> 15.3.6 </t>
  </si>
  <si>
    <t>TERMINAL METALICO A PRESSAO PARA 1 CABO DE 50 MM2 - FORNECIMENTO E INSTALACAO</t>
  </si>
  <si>
    <t xml:space="preserve"> 15.3.9 </t>
  </si>
  <si>
    <t xml:space="preserve"> ABC 105 </t>
  </si>
  <si>
    <t>AD.DA SINAPI (72271) - CONECTOR MEDIÇÃO CABOS COBRE 16 A 70MM - FORNECIMENTO E INSTALACAO</t>
  </si>
  <si>
    <t xml:space="preserve"> ABI 37 </t>
  </si>
  <si>
    <t>CONECTOR MEDIÇÃO CABOS COBRE 16 A 70MM</t>
  </si>
  <si>
    <t>PÇ</t>
  </si>
  <si>
    <t xml:space="preserve"> 15.3.10 </t>
  </si>
  <si>
    <t xml:space="preserve"> ABC 106 </t>
  </si>
  <si>
    <t>AD. DA SINAPI (96985) - SOLDA EXOTÉRMICA Nº115 - FORNECIMENTO E INSTALAÇÃO</t>
  </si>
  <si>
    <t xml:space="preserve"> ABI 38 </t>
  </si>
  <si>
    <t>SOLDA EXOTÉRMICA Nº115</t>
  </si>
  <si>
    <t xml:space="preserve"> 15.3.11 </t>
  </si>
  <si>
    <t xml:space="preserve"> ABC 107 </t>
  </si>
  <si>
    <t>AD. DA SINAPI (96973) - BARRA CHATA DE ALUMÍNIO 7/8" x 1/8" - FORNECIMENTO E INSTALAÇÃO.</t>
  </si>
  <si>
    <t xml:space="preserve"> ABI 39 </t>
  </si>
  <si>
    <t>BUCHA NYLON S6</t>
  </si>
  <si>
    <t xml:space="preserve"> ABI 40 </t>
  </si>
  <si>
    <t>PARAFUSO INOX 4.2MM X 32MM</t>
  </si>
  <si>
    <t xml:space="preserve"> ABI 41 </t>
  </si>
  <si>
    <t>PARAFUSO 1/4" x 7/8"</t>
  </si>
  <si>
    <t xml:space="preserve"> ABI 42 </t>
  </si>
  <si>
    <t>BARRA CHATA DE ALUMÍNIO 7/8" x 1/8"</t>
  </si>
  <si>
    <t xml:space="preserve"> 15.3.12 </t>
  </si>
  <si>
    <t xml:space="preserve"> ABC 108 </t>
  </si>
  <si>
    <t>AD. DA SINAPI (95541) - PORCA E PARAFUSO INOX 5/16" x 1.1/4" -  FORNECIMENTO E INSTALAÇÃO</t>
  </si>
  <si>
    <t>PARAFUSO ZINCADO, SEXTAVADO, COM ROSCA SOBERBA, DIAMETRO 5/16", COMPRIMENTO 40 MM</t>
  </si>
  <si>
    <t>PORCA ZINCADA, SEXTAVADA, DIAMETRO 5/16"</t>
  </si>
  <si>
    <t xml:space="preserve"> 16.1 </t>
  </si>
  <si>
    <t xml:space="preserve"> ET059 </t>
  </si>
  <si>
    <t>AD. DA SBC (056895) - VALVULA DE ESFERA BRUTA EM BRONZE, BITOLA 1/2 " - FORNECIMENTO E INSTALAÇÃO</t>
  </si>
  <si>
    <t>VALVULA DE ESFERA BRUTA EM BRONZE, BITOLA 1/2 " (REF 1552-B)</t>
  </si>
  <si>
    <t xml:space="preserve"> 16.2 </t>
  </si>
  <si>
    <t xml:space="preserve"> ET060 </t>
  </si>
  <si>
    <t>AD. DA SBC (056895) - REGISTRO OU REGULADOR DE GAS COZINHA, VAZAO DE 2 KG/H, 2,8 KPA - FORNECIMENTO E INSTALAÇÃO</t>
  </si>
  <si>
    <t>REGISTRO OU REGULADOR DE GAS COZINHA, VAZAO DE 2 KG/H, 2,8 KPA</t>
  </si>
  <si>
    <t xml:space="preserve"> 16.3 </t>
  </si>
  <si>
    <t xml:space="preserve"> 92687 </t>
  </si>
  <si>
    <t>TUBO DE AÇO GALVANIZADO COM COSTURA, CLASSE MÉDIA, CONEXÃO ROSQUEADA, DN 15 (1/2"), INSTALADO EM RAMAIS E SUB-RAMAIS DE GÁS - FORNECIMENTO E INSTALAÇÃO. AF_12/2015</t>
  </si>
  <si>
    <t>TUBO ACO GALVANIZADO COM COSTURA, CLASSE MEDIA, DN 1/2", E = *2,65* MM, PESO *1,22* KG/M (NBR 5580)</t>
  </si>
  <si>
    <t xml:space="preserve"> 16.4 </t>
  </si>
  <si>
    <t xml:space="preserve"> 92704 </t>
  </si>
  <si>
    <t>TÊ, EM FERRO GALVANIZADO, CONEXÃO ROSQUEADA, DN 15 (1/2"), INSTALADO EM RAMAIS E SUB-RAMAIS DE GÁS - FORNECIMENTO E INSTALAÇÃO. AF_12/2015</t>
  </si>
  <si>
    <t>FUNDO ANTICORROSIVO PARA METAIS FERROSOS (ZARCAO)</t>
  </si>
  <si>
    <t>TE DE FERRO GALVANIZADO, DE 1/2"</t>
  </si>
  <si>
    <t xml:space="preserve"> 16.5 </t>
  </si>
  <si>
    <t xml:space="preserve"> ET061 </t>
  </si>
  <si>
    <t>AD. DA SBC (056894) - VALVULA DE RETENCAO P-13 TUBULACAO DE GAS 5/8 UNC X 1/2 NPT - FORNECIMENTO E INSTALAÇÃO</t>
  </si>
  <si>
    <t>VALVULA DE RETENCAO P-13 TUBULACAO DE GAS 5/8 UNC X 1/2 NPT</t>
  </si>
  <si>
    <t xml:space="preserve"> 16.6 </t>
  </si>
  <si>
    <t xml:space="preserve"> 92699 </t>
  </si>
  <si>
    <t>JOELHO 90 GRAUS, EM FERRO GALVANIZADO, CONEXÃO ROSQUEADA, DN 15 (1/2"), INSTALADO EM RAMAIS E SUB-RAMAIS DE GÁS - FORNECIMENTO E INSTALAÇÃO. AF_12/2015</t>
  </si>
  <si>
    <t>COTOVELO 90 GRAUS DE FERRO GALVANIZADO, COM ROSCA BSP, DE 1/2"</t>
  </si>
  <si>
    <t xml:space="preserve"> 17.1 </t>
  </si>
  <si>
    <t xml:space="preserve"> 97599 </t>
  </si>
  <si>
    <t>LUMINÁRIA DE EMERGÊNCIA - FORNECIMENTO E INSTALAÇÃO. AF_11/2017</t>
  </si>
  <si>
    <t>LUMINARIA DE EMERGENCIA 30 LEDS, POTENCIA 2 W, BATERIA DE LITIO, AUTONOMIA DE 6 HORAS</t>
  </si>
  <si>
    <t xml:space="preserve"> 17.2 </t>
  </si>
  <si>
    <t>EXTINTOR INCENDIO TP PO QUIMICO 4KG FORNECIMENTO E COLOCACAO</t>
  </si>
  <si>
    <t>EXTINTOR DE INCENDIO PORTATIL COM CARGA DE PO QUIMICO SECO (PQS) DE 4 KG, CLASSE BC</t>
  </si>
  <si>
    <t xml:space="preserve"> 17.3 </t>
  </si>
  <si>
    <t xml:space="preserve"> ET079 </t>
  </si>
  <si>
    <t>AD. DA SBC (055918) - PLACA FOTOLUMINESCENTE DE ORIENTACAO E SALVAMENTO CÓD. S2 24x12cm - FORNECIMENTO E INSTALAÇÃO</t>
  </si>
  <si>
    <t xml:space="preserve"> INC 7640 </t>
  </si>
  <si>
    <t>PLACA ROTA DE FUGA CÓD. S2 12X24CM</t>
  </si>
  <si>
    <t xml:space="preserve"> 17.4 </t>
  </si>
  <si>
    <t xml:space="preserve"> ET080 </t>
  </si>
  <si>
    <t>AD. DA SBC (055918) - PLACA FOTOLUMINESCENTE DE ORIENTACAO E SALVAMENTO CÓD. S3 24x12cm - FORNECIMENTO E INSTAÇÃO</t>
  </si>
  <si>
    <t xml:space="preserve"> INC 7641 </t>
  </si>
  <si>
    <t>PLACA ROTA DE FUGA CÓD. S3 12X24CM</t>
  </si>
  <si>
    <t xml:space="preserve"> 17.5 </t>
  </si>
  <si>
    <t xml:space="preserve"> ET081 </t>
  </si>
  <si>
    <t>AD. DA SBC (055918) - PLACA FOTOLUMINESCENTE DE ORIENTACAO E SALVAMENTO CÓD. S14 24x12cm - FORNECIMENTO E INSTALAÇÃO</t>
  </si>
  <si>
    <t xml:space="preserve"> INC 7642 </t>
  </si>
  <si>
    <t>PLACA ROTA DE FUGA CÓD. S14 12X24CM</t>
  </si>
  <si>
    <t xml:space="preserve"> 17.6 </t>
  </si>
  <si>
    <t xml:space="preserve"> 84665 </t>
  </si>
  <si>
    <t>PINTURA ACRILICA PARA SINALIZAÇÃO HORIZONTAL EM PISO CIMENTADO</t>
  </si>
  <si>
    <t>TINTA A BASE DE RESINA ACRILICA, PARA SINALIZACAO HORIZONTAL VIARIA (NBR 11862)</t>
  </si>
  <si>
    <t xml:space="preserve"> 17.7 </t>
  </si>
  <si>
    <t xml:space="preserve"> 055034 </t>
  </si>
  <si>
    <t>PLACA FOTOLUMINESCENTE EXTINTOR INCENDIO PQS 21x21cm</t>
  </si>
  <si>
    <t>PLACA DE SINALIZACAO FOTOLUMINESCENTE EXTINTOR INCENDIO 20x20cm</t>
  </si>
  <si>
    <t xml:space="preserve"> 18.1 </t>
  </si>
  <si>
    <t>ESPELHO CRISTAL, ESPESSURA 4MM, COM PARAFUSOS DE FIXACAO, SEM MOLDURA</t>
  </si>
  <si>
    <t>ESPELHO CRISTAL E = 4 MM</t>
  </si>
  <si>
    <t>PARAFUSO FRANCES M16 EM ACO GALVANIZADO, COMPRIMENTO = 45 MM, DIAMETRO = 16 MM, CABECA ABAULADA</t>
  </si>
  <si>
    <t xml:space="preserve"> 19.1 </t>
  </si>
  <si>
    <t xml:space="preserve"> ET087 </t>
  </si>
  <si>
    <t>AD. DA SBC (070426) - DUTO ALUMINIZADO FLEXIVEL 150MM - FORNECIMENTO E INSTALAÇÃO</t>
  </si>
  <si>
    <t xml:space="preserve"> INC 7645 </t>
  </si>
  <si>
    <t>DUTO ALUMINIZADO FLEXIVEL 150MM</t>
  </si>
  <si>
    <t xml:space="preserve"> 19.2 </t>
  </si>
  <si>
    <t xml:space="preserve"> 91171 </t>
  </si>
  <si>
    <t>FIXAÇÃO DE TUBOS HORIZONTAIS DE PVC, CPVC OU COBRE DIÂMETROS MAIORES QUE 40 MM E MENORES OU IGUAIS A 75 MM COM ABRAÇADEIRA METÁLICA RÍGIDA TIPO D 1 1/2", FIXADA EM PERFILADO EM LAJE. AF_05/2015</t>
  </si>
  <si>
    <t>ABRACADEIRA EM ACO PARA AMARRACAO DE ELETRODUTOS, TIPO D, COM 1 1/2" E PARAFUSO DE FIXACAO</t>
  </si>
  <si>
    <t xml:space="preserve"> 19.3 </t>
  </si>
  <si>
    <t xml:space="preserve"> ABC 765 </t>
  </si>
  <si>
    <t>AD. DA SBC (073410) - KIT EXAUSTOR VENTOKIT CLASSIC 150MM BIVOLT - FORNECIMENTO E INSTALAÇÃO</t>
  </si>
  <si>
    <t xml:space="preserve"> ABI 778 </t>
  </si>
  <si>
    <t>KIT EXAUSTOR VENTOKIT CLASSIC 150MM BIVOLT (BLOCO MOTOR, BORRACHA ANTI VIBRAÇÃO, JOGO DE PARAFUSOS E TELA VENEZIANA)</t>
  </si>
  <si>
    <t xml:space="preserve"> 20.1 </t>
  </si>
  <si>
    <t xml:space="preserve"> ELE13 </t>
  </si>
  <si>
    <t>AD. DA SEINFRA (C4779) - REDE FRIGORÍGENA C/ TUBO DE COBRE 5/8" FLEXÍVEL, ISOLADO COM BORRACHA ELASTOMÉRICA, SUSTENTAÇÃO, SOLDA E LIMPEZA</t>
  </si>
  <si>
    <t>REDE FRIGORÍGENA</t>
  </si>
  <si>
    <t>ELETRODO REVESTIDO AWS - E-6010, DIAMETRO IGUAL A 4,00 MM</t>
  </si>
  <si>
    <t>PASTA PARA SOLDA DE TUBOS E CONEXOES DE COBRE (EMBALAGEM COM 250 G)</t>
  </si>
  <si>
    <t>TUBO DE COBRE FLEXIVEL, D = 5/8 ", E = 0,79 MM, PARA AR-CONDICIONADO/ INSTALACOES GAS RESIDENCIAIS E COMERCIAIS</t>
  </si>
  <si>
    <t>FITA ADESIVA ASFALTICA ALUMINIZADA MULTIUSO, L = 10 CM, ROLO DE 10 M</t>
  </si>
  <si>
    <t>MANTA DE POLIETILENO EXPANDIDO (PEBD) ANTICHAMAS, E = 8 MM</t>
  </si>
  <si>
    <t xml:space="preserve"> 21.1 </t>
  </si>
  <si>
    <t xml:space="preserve"> 98556 </t>
  </si>
  <si>
    <t>IMPERMEABILIZAÇÃO DE SUPERFÍCIE COM ARGAMASSA POLIMÉRICA / MEMBRANA ACRÍLICA, 4 DEMÃOS, REFORÇADA COM VÉU DE POLIÉSTER (MAV). AF_06/2018 (LAJES)</t>
  </si>
  <si>
    <t>IMPE - IMPERMEABILIZAÇÕES E PROTEÇÕES DIVERSAS</t>
  </si>
  <si>
    <t xml:space="preserve"> 88270 </t>
  </si>
  <si>
    <t>IMPERMEABILIZADOR COM ENCARGOS COMPLEMENTARES</t>
  </si>
  <si>
    <t>ARGAMASSA POLIMERICA IMPERMEABILIZANTE SEMIFLEXIVEL, BICOMPONENTE (MEMBRANA IMPERMEABILIZANTE ACRILICA)</t>
  </si>
  <si>
    <t>VEU POLIESTER</t>
  </si>
  <si>
    <t xml:space="preserve"> 21.2 </t>
  </si>
  <si>
    <t>IMPERMEABILIZACAO DE ESTRUTURAS ENTERRADAS, COM TINTA ASFALTICA, DUAS DEMAOS. (VIGAS BALDRAME)</t>
  </si>
  <si>
    <t>TINTA ASFALTICA IMPERMEABILIZANTE DISPERSA EM AGUA, PARA MATERIAIS CIMENTICIOS</t>
  </si>
  <si>
    <t xml:space="preserve"> 21.3 </t>
  </si>
  <si>
    <t xml:space="preserve"> 98561 </t>
  </si>
  <si>
    <t>IMPERMEABILIZAÇÃO DE PAREDES COM ARGAMASSA DE CIMENTO E AREIA, COM ADITIVO IMPERMEABILIZANTE, E = 2CM. AF_06/2018 (ÁREAS MOLHADAS)</t>
  </si>
  <si>
    <t xml:space="preserve"> 87286 </t>
  </si>
  <si>
    <t>ARGAMASSA TRAÇO 1:1:6 (EM VOLUME DE CIMENTO, CAL E AREIA MÉDIA ÚMIDA) PARA EMBOÇO/MASSA ÚNICA/ASSENTAMENTO DE ALVENARIA DE VEDAÇÃO, PREPARO MECÂNICO COM BETONEIRA 400 L. AF_08/2019</t>
  </si>
  <si>
    <t xml:space="preserve"> 00000123 </t>
  </si>
  <si>
    <t>ADITIVO IMPERMEABILIZANTE DE PEGA NORMAL PARA ARGAMASSAS E CONCRETOS SEM ARMACAO, LIQUIDO E ISENTO DE CLORETOS</t>
  </si>
  <si>
    <t xml:space="preserve"> 22.1 </t>
  </si>
  <si>
    <t>LIMPEZA FINAL DA OBRA</t>
  </si>
  <si>
    <t>ACIDO MURIATICO, DILUICAO 10% A 12% PARA USO EM LIMPEZA</t>
  </si>
  <si>
    <t xml:space="preserve"> 22.2 </t>
  </si>
  <si>
    <t xml:space="preserve"> 99806 </t>
  </si>
  <si>
    <t>LIMPEZA DE REVESTIMENTO CERÂMICO EM PAREDE COM PANO ÚMIDO AF_04/2019</t>
  </si>
  <si>
    <t>MO sem LS =&gt;</t>
  </si>
  <si>
    <t>LS =&gt;</t>
  </si>
  <si>
    <t>MO com LS =&gt;</t>
  </si>
  <si>
    <t>Valor do BDI =&gt;</t>
  </si>
  <si>
    <t>Valor com BDI =&gt;</t>
  </si>
  <si>
    <t xml:space="preserve"> 22.3 </t>
  </si>
  <si>
    <t xml:space="preserve"> 99803 </t>
  </si>
  <si>
    <t>LIMPEZA DE PISO CERÂMICO OU PORCELANATO COM PANO ÚMIDO. AF_04/2019</t>
  </si>
  <si>
    <t xml:space="preserve"> 22.4 </t>
  </si>
  <si>
    <t xml:space="preserve"> 96113 </t>
  </si>
  <si>
    <t>FORRO EM PLACAS DE GESSO, PARA AMBIENTES COMERCIAIS. AF_05/2017_P</t>
  </si>
  <si>
    <t xml:space="preserve"> 88269 </t>
  </si>
  <si>
    <t>GESSEIRO COM ENCARGOS COMPLEMENTARES</t>
  </si>
  <si>
    <t>GESSO EM PO PARA REVESTIMENTOS/MOLDURAS/SANCAS</t>
  </si>
  <si>
    <t>PARAFUSO ZINCADO, AUTOBROCANTE, FLANGEADO, 4,2 MM X 19 MM</t>
  </si>
  <si>
    <t>PLACA DE GESSO PARA FORRO, DE  *60 X 60* CM E ESPESSURA DE 12 MM (30 MM NAS BORDAS) SEM COLOCACAO</t>
  </si>
  <si>
    <t>SISAL EM FIBRA</t>
  </si>
  <si>
    <t xml:space="preserve"> 22.5 </t>
  </si>
  <si>
    <t>ESCADA TIPO MARINHEIRO EM TUBO ACO GALVANIZADO 1 1/2" 5 DEGRAUS</t>
  </si>
  <si>
    <t xml:space="preserve"> 88315 </t>
  </si>
  <si>
    <t>SERRALHEIRO COM ENCARGOS COMPLEMENTARES</t>
  </si>
  <si>
    <t>TUBO ACO GALVANIZADO COM COSTURA, CLASSE MEDIA, DN 1.1/2", E = *3,25* MM, PESO *3,61* KG/M (NBR 5580)</t>
  </si>
  <si>
    <t xml:space="preserve"> 22.6 </t>
  </si>
  <si>
    <t>TRANSPORTE COMERCIAL COM CAMINHAO CARROCERIA 9 T, RODOVIA PAVIMENTADA</t>
  </si>
  <si>
    <t>TXKM</t>
  </si>
  <si>
    <t xml:space="preserve"> 5824 </t>
  </si>
  <si>
    <t>CAMINHÃO TOCO, PBT 16.000 KG, CARGA ÚTIL MÁX. 10.685 KG, DIST. ENTRE EIXOS 4,8 M, POTÊNCIA 189 CV, INCLUSIVE CARROCERIA FIXA ABERTA DE MADEIRA P/ TRANSPORTE GERAL DE CARGA SECA, DIMEN. APROX. 2,5 X 7,00 X 0,50 M - CHP DIURNO. AF_06/2014</t>
  </si>
  <si>
    <t>Composições Auxiliares</t>
  </si>
  <si>
    <t xml:space="preserve"> 100475 </t>
  </si>
  <si>
    <t>ARGAMASSA TRAÇO 1:3 (EM VOLUME DE CIMENTO E AREIA MÉDIA ÚMIDA) COM ADIÇÃO DE IMPERMEABILIZANTE, PREPARO MECÂNICO COM BETONEIRA 400 L. AF_08/2019</t>
  </si>
  <si>
    <t xml:space="preserve"> 00012547 </t>
  </si>
  <si>
    <t>ANEL DE CONCRETO ARMADO, D = 1,00 M, H = 0,50 M</t>
  </si>
  <si>
    <t xml:space="preserve"> 5826 </t>
  </si>
  <si>
    <t>CAMINHÃO TOCO, PBT 16.000 KG, CARGA ÚTIL MÁX. 10.685 KG, DIST. ENTRE EIXOS 4,8 M, POTÊNCIA 189 CV, INCLUSIVE CARROCERIA FIXA ABERTA DE MADEIRA P/ TRANSPORTE GERAL DE CARGA SECA, DIMEN. APROX. 2,5 X 7,00 X 0,50 M - CHI DIURNO. AF_06/2014</t>
  </si>
  <si>
    <t xml:space="preserve"> 95139 </t>
  </si>
  <si>
    <t>TALHA MANUAL DE CORRENTE, CAPACIDADE DE 2 TON. COM ELEVAÇÃO DE 3 M - CHP DIURNO. AF_07/2016</t>
  </si>
  <si>
    <t xml:space="preserve"> 95140 </t>
  </si>
  <si>
    <t>TALHA MANUAL DE CORRENTE, CAPACIDADE DE 2 TON. COM ELEVAÇÃO DE 3 M - CHI DIURNO. AF_07/2016</t>
  </si>
  <si>
    <t xml:space="preserve"> 90776 </t>
  </si>
  <si>
    <t>ENCARREGADO GERAL COM ENCARGOS COMPLEMENTARES</t>
  </si>
  <si>
    <t xml:space="preserve"> 92874 </t>
  </si>
  <si>
    <t>LANÇAMENTO COM USO DE BOMBA, ADENSAMENTO E ACABAMENTO DE CONCRETO EM ESTRUTURAS. AF_12/2015</t>
  </si>
  <si>
    <t xml:space="preserve"> 00034493 </t>
  </si>
  <si>
    <t>CONCRETO USINADO BOMBEAVEL, CLASSE DE RESISTENCIA C25, COM BRITA 0 E 1, SLUMP = 100 +/- 20 MM, EXCLUI SERVICO DE BOMBEAMENTO (NBR 8953)</t>
  </si>
  <si>
    <t xml:space="preserve"> 00000151 </t>
  </si>
  <si>
    <t>IMPERMEABILIZANTE INCOLOR PARA TRATAMENTO DE FACHADAS E TELHAS, BASE SILICONE</t>
  </si>
  <si>
    <t xml:space="preserve"> 00000096 </t>
  </si>
  <si>
    <t>ADAPTADOR PVC SOLDAVEL, COM FLANGE E ANEL DE VEDACAO, 25 MM X 3/4", PARA CAIXA D'AGUA</t>
  </si>
  <si>
    <t xml:space="preserve"> 00000107 </t>
  </si>
  <si>
    <t>ADAPTADOR PVC SOLDAVEL CURTO COM BOLSA E ROSCA, 20 MM X 1/2", PARA AGUA FRIA</t>
  </si>
  <si>
    <t xml:space="preserve"> 00000065 </t>
  </si>
  <si>
    <t>ADAPTADOR PVC SOLDAVEL CURTO COM BOLSA E ROSCA, 25 MM X 3/4", PARA AGUA FRIA</t>
  </si>
  <si>
    <t xml:space="preserve"> 00000108 </t>
  </si>
  <si>
    <t>ADAPTADOR PVC SOLDAVEL CURTO COM BOLSA E ROSCA, 32 MM X 1", PARA AGUA FRIA</t>
  </si>
  <si>
    <t xml:space="preserve"> 00000110 </t>
  </si>
  <si>
    <t>ADAPTADOR PVC SOLDAVEL CURTO COM BOLSA E ROSCA, 40 MM X 1 1/2", PARA AGUA FRIA</t>
  </si>
  <si>
    <t xml:space="preserve"> 00000109 </t>
  </si>
  <si>
    <t>ADAPTADOR PVC SOLDAVEL CURTO COM BOLSA E ROSCA, 40 MM X 1 1/4", PARA AGUA FRIA</t>
  </si>
  <si>
    <t xml:space="preserve"> 00000112 </t>
  </si>
  <si>
    <t>ADAPTADOR PVC SOLDAVEL CURTO COM BOLSA E ROSCA, 50 MM X1 1/2", PARA AGUA FRIA</t>
  </si>
  <si>
    <t xml:space="preserve"> 00000104 </t>
  </si>
  <si>
    <t>ADAPTADOR PVC SOLDAVEL CURTO COM BOLSA E ROSCA, 75 MM X 2 1/2", PARA AGUA FRIA</t>
  </si>
  <si>
    <t xml:space="preserve"> 00000102 </t>
  </si>
  <si>
    <t>ADAPTADOR PVC SOLDAVEL CURTO COM BOLSA E ROSCA, 85 MM X 3", PARA AGUA FRIA</t>
  </si>
  <si>
    <t xml:space="preserve"> 95308 </t>
  </si>
  <si>
    <t>CURSO DE CAPACITAÇÃO PARA AJUDANTE DE ARMADOR (ENCARGOS COMPLEMENTARES) - HORISTA</t>
  </si>
  <si>
    <t xml:space="preserve"> 00006114 </t>
  </si>
  <si>
    <t>AJUDANTE DE ARMADOR</t>
  </si>
  <si>
    <t xml:space="preserve"> 00037370 </t>
  </si>
  <si>
    <t>ALIMENTACAO - HORISTA (COLETADO CAIXA)</t>
  </si>
  <si>
    <t xml:space="preserve"> 00043489 </t>
  </si>
  <si>
    <t>EPI - FAMILIA PEDREIRO - HORISTA (ENCARGOS COMPLEMENTARES - COLETADO CAIXA)</t>
  </si>
  <si>
    <t xml:space="preserve"> 00043465 </t>
  </si>
  <si>
    <t>FERRAMENTAS - FAMILIA PEDREIRO - HORISTA (ENCARGOS COMPLEMENTARES - COLETADO CAIXA)</t>
  </si>
  <si>
    <t xml:space="preserve"> 00037371 </t>
  </si>
  <si>
    <t>TRANSPORTE - HORISTA (COLETADO CAIXA)</t>
  </si>
  <si>
    <t xml:space="preserve"> 95309 </t>
  </si>
  <si>
    <t>CURSO DE CAPACITAÇÃO PARA AJUDANTE DE CARPINTEIRO (ENCARGOS COMPLEMENTARES) - HORISTA</t>
  </si>
  <si>
    <t xml:space="preserve"> 00006117 </t>
  </si>
  <si>
    <t>CARPINTEIRO AUXILIAR</t>
  </si>
  <si>
    <t xml:space="preserve"> 00043483 </t>
  </si>
  <si>
    <t>EPI - FAMILIA CARPINTEIRO DE FORMAS - HORISTA (ENCARGOS COMPLEMENTARES - COLETADO CAIXA)</t>
  </si>
  <si>
    <t xml:space="preserve"> 00043459 </t>
  </si>
  <si>
    <t>FERRAMENTAS - FAMILIA CARPINTEIRO DE FORMAS - HORISTA (ENCARGOS COMPLEMENTARES - COLETADO CAIXA)</t>
  </si>
  <si>
    <t xml:space="preserve"> 95313 </t>
  </si>
  <si>
    <t>CURSO DE CAPACITAÇÃO PARA AJUDANTE ESPECIALIZADO (ENCARGOS COMPLEMENTARES) - HORISTA</t>
  </si>
  <si>
    <t xml:space="preserve"> 00000242 </t>
  </si>
  <si>
    <t>AJUDANTE ESPECIALIZADO</t>
  </si>
  <si>
    <t xml:space="preserve"> 00043491 </t>
  </si>
  <si>
    <t>EPI - FAMILIA SERVENTE - HORISTA (ENCARGOS COMPLEMENTARES - COLETADO CAIXA)</t>
  </si>
  <si>
    <t xml:space="preserve"> 00043467 </t>
  </si>
  <si>
    <t>FERRAMENTAS - FAMILIA SERVENTE - HORISTA (ENCARGOS COMPLEMENTARES - COLETADO CAIXA)</t>
  </si>
  <si>
    <t xml:space="preserve"> 00007266 </t>
  </si>
  <si>
    <t>BLOCO CERAMICO (ALVENARIA DE VEDACAO), DE 9 X 19 X 19 CM</t>
  </si>
  <si>
    <t>MIL</t>
  </si>
  <si>
    <t xml:space="preserve"> 00034557 </t>
  </si>
  <si>
    <t>TELA DE ACO SOLDADA GALVANIZADA/ZINCADA PARA ALVENARIA, FIO D = *1,20 A 1,70* MM, MALHA 15 X 15 MM, (C X L) *50 X 7,5* CM</t>
  </si>
  <si>
    <t xml:space="preserve"> 00000650 </t>
  </si>
  <si>
    <t>BLOCO VEDACAO CONCRETO 9 X 19 X 39 CM (CLASSE C - NBR 6136)</t>
  </si>
  <si>
    <t xml:space="preserve"> 88830 </t>
  </si>
  <si>
    <t>BETONEIRA CAPACIDADE NOMINAL DE 400 L, CAPACIDADE DE MISTURA 280 L, MOTOR ELÉTRICO TRIFÁSICO POTÊNCIA DE 2 CV, SEM CARREGADOR - CHP DIURNO. AF_10/2014</t>
  </si>
  <si>
    <t xml:space="preserve"> 88831 </t>
  </si>
  <si>
    <t>BETONEIRA CAPACIDADE NOMINAL DE 400 L, CAPACIDADE DE MISTURA 280 L, MOTOR ELÉTRICO TRIFÁSICO POTÊNCIA DE 2 CV, SEM CARREGADOR - CHI DIURNO. AF_10/2014</t>
  </si>
  <si>
    <t xml:space="preserve"> 88377 </t>
  </si>
  <si>
    <t>OPERADOR DE BETONEIRA ESTACIONÁRIA/MISTURADOR COM ENCARGOS COMPLEMENTARES</t>
  </si>
  <si>
    <t xml:space="preserve"> 89225 </t>
  </si>
  <si>
    <t>BETONEIRA CAPACIDADE NOMINAL DE 600 L, CAPACIDADE DE MISTURA 360 L, MOTOR ELÉTRICO TRIFÁSICO POTÊNCIA DE 4 CV, SEM CARREGADOR - CHP DIURNO. AF_11/2014</t>
  </si>
  <si>
    <t xml:space="preserve"> 89226 </t>
  </si>
  <si>
    <t>BETONEIRA CAPACIDADE NOMINAL DE 600 L, CAPACIDADE DE MISTURA 360 L, MOTOR ELÉTRICO TRIFÁSICO POTÊNCIA DE 4 CV, SEM CARREGADOR - CHI DIURNO. AF_11/2014</t>
  </si>
  <si>
    <t xml:space="preserve"> 87313 </t>
  </si>
  <si>
    <t>ARGAMASSA TRAÇO 1:3 (EM VOLUME DE CIMENTO E AREIA GROSSA ÚMIDA) PARA CHAPISCO CONVENCIONAL, PREPARO MECÂNICO COM BETONEIRA 400 L. AF_08/2019</t>
  </si>
  <si>
    <t xml:space="preserve"> 00007334 </t>
  </si>
  <si>
    <t>ADITIVO ADESIVO LIQUIDO PARA ARGAMASSAS DE REVESTIMENTOS CIMENTICIOS</t>
  </si>
  <si>
    <t xml:space="preserve"> 95314 </t>
  </si>
  <si>
    <t>CURSO DE CAPACITAÇÃO PARA ARMADOR (ENCARGOS COMPLEMENTARES) - HORISTA</t>
  </si>
  <si>
    <t xml:space="preserve"> 00000378 </t>
  </si>
  <si>
    <t>ARMADOR</t>
  </si>
  <si>
    <t xml:space="preserve"> 92783 </t>
  </si>
  <si>
    <t>ARMAÇÃO DE LAJE DE UMA ESTRUTURA CONVENCIONAL DE CONCRETO ARMADO EM UMA EDIFICAÇÃO TÉRREA OU SOBRADO UTILIZANDO AÇO CA-60 DE 4,2 MM - MONTAGEM. AF_12/2015</t>
  </si>
  <si>
    <t xml:space="preserve"> 92799 </t>
  </si>
  <si>
    <t>CORTE E DOBRA DE AÇO CA-60, DIÂMETRO DE 4,2 MM, UTILIZADO EM LAJE. AF_12/2015</t>
  </si>
  <si>
    <t xml:space="preserve"> 92784 </t>
  </si>
  <si>
    <t>ARMAÇÃO DE LAJE DE UMA ESTRUTURA CONVENCIONAL DE CONCRETO ARMADO EM UMA EDIFICAÇÃO TÉRREA OU SOBRADO UTILIZANDO AÇO CA-60 DE 5,0 MM - MONTAGEM. AF_12/2015</t>
  </si>
  <si>
    <t xml:space="preserve"> 92800 </t>
  </si>
  <si>
    <t>CORTE E DOBRA DE AÇO CA-60, DIÂMETRO DE 5,0 MM, UTILIZADO EM LAJE. AF_12/2015</t>
  </si>
  <si>
    <t xml:space="preserve"> 95316 </t>
  </si>
  <si>
    <t>CURSO DE CAPACITAÇÃO PARA AUXILIAR DE ELETRICISTA (ENCARGOS COMPLEMENTARES) - HORISTA</t>
  </si>
  <si>
    <t xml:space="preserve"> 00000247 </t>
  </si>
  <si>
    <t>AJUDANTE DE ELETRICISTA</t>
  </si>
  <si>
    <t xml:space="preserve"> 00043484 </t>
  </si>
  <si>
    <t>EPI - FAMILIA ELETRICISTA - HORISTA (ENCARGOS COMPLEMENTARES - COLETADO CAIXA)</t>
  </si>
  <si>
    <t xml:space="preserve"> 00043460 </t>
  </si>
  <si>
    <t>FERRAMENTAS - FAMILIA ELETRICISTA - HORISTA (ENCARGOS COMPLEMENTARES - COLETADO CAIXA)</t>
  </si>
  <si>
    <t xml:space="preserve"> 95317 </t>
  </si>
  <si>
    <t>CURSO DE CAPACITAÇÃO PARA AUXILIAR DE ENCANADOR OU BOMBEIRO HIDRÁULICO (ENCARGOS COMPLEMENTARES) - HORISTA</t>
  </si>
  <si>
    <t xml:space="preserve"> 00000246 </t>
  </si>
  <si>
    <t>AUXILIAR DE ENCANADOR OU BOMBEIRO HIDRAULICO</t>
  </si>
  <si>
    <t xml:space="preserve"> 00043485 </t>
  </si>
  <si>
    <t>EPI - FAMILIA ENCANADOR - HORISTA (ENCARGOS COMPLEMENTARES - COLETADO CAIXA)</t>
  </si>
  <si>
    <t xml:space="preserve"> 00043461 </t>
  </si>
  <si>
    <t>FERRAMENTAS - FAMILIA ENCANADOR - HORISTA (ENCARGOS COMPLEMENTARES - COLETADO CAIXA)</t>
  </si>
  <si>
    <t xml:space="preserve"> 88256 </t>
  </si>
  <si>
    <t>AZULEJISTA OU LADRILHISTA COM ENCARGOS COMPLEMENTARES</t>
  </si>
  <si>
    <t xml:space="preserve"> 95324 </t>
  </si>
  <si>
    <t>CURSO DE CAPACITAÇÃO PARA AZULEJISTA OU LADRILHISTA (ENCARGOS COMPLEMENTARES) - HORISTA</t>
  </si>
  <si>
    <t xml:space="preserve"> 00004760 </t>
  </si>
  <si>
    <t>AZULEJISTA OU LADRILHISTA</t>
  </si>
  <si>
    <t xml:space="preserve"> 97738 </t>
  </si>
  <si>
    <t>PEÇA CIRCULAR PRÉ-MOLDADA, VOLUME DE CONCRETO DE 10 A 30 LITROS, TAXA DE FIBRA DE POLIPROPILENO APROXIMADA DE 6 KG/M³. AF_01/2018_P</t>
  </si>
  <si>
    <t xml:space="preserve"> 97740 </t>
  </si>
  <si>
    <t>PEÇA CIRCULAR PRÉ-MOLDADA, VOLUME DE CONCRETO ACIMA DE 100 LITROS, TAXA DE AÇO APROXIMADA DE 30KG/M³. AF_01/2018</t>
  </si>
  <si>
    <t xml:space="preserve"> 88826 </t>
  </si>
  <si>
    <t>BETONEIRA CAPACIDADE NOMINAL DE 400 L, CAPACIDADE DE MISTURA 280 L, MOTOR ELÉTRICO TRIFÁSICO POTÊNCIA DE 2 CV, SEM CARREGADOR - DEPRECIAÇÃO. AF_10/2014</t>
  </si>
  <si>
    <t xml:space="preserve"> 88827 </t>
  </si>
  <si>
    <t>BETONEIRA CAPACIDADE NOMINAL DE 400 L, CAPACIDADE DE MISTURA 280 L, MOTOR ELÉTRICO TRIFÁSICO POTÊNCIA DE 2 CV, SEM CARREGADOR - JUROS. AF_10/2014</t>
  </si>
  <si>
    <t xml:space="preserve"> 88828 </t>
  </si>
  <si>
    <t>BETONEIRA CAPACIDADE NOMINAL DE 400 L, CAPACIDADE DE MISTURA 280 L, MOTOR ELÉTRICO TRIFÁSICO POTÊNCIA DE 2 CV, SEM CARREGADOR - MANUTENÇÃO. AF_10/2014</t>
  </si>
  <si>
    <t xml:space="preserve"> 88829 </t>
  </si>
  <si>
    <t>BETONEIRA CAPACIDADE NOMINAL DE 400 L, CAPACIDADE DE MISTURA 280 L, MOTOR ELÉTRICO TRIFÁSICO POTÊNCIA DE 2 CV, SEM CARREGADOR - MATERIAIS NA OPERAÇÃO. AF_10/2014</t>
  </si>
  <si>
    <t xml:space="preserve"> 00010535 </t>
  </si>
  <si>
    <t>BETONEIRA CAPACIDADE NOMINAL 400 L, CAPACIDADE DE MISTURA  280 L, MOTOR ELETRICO TRIFASICO 220/380 V POTENCIA 2 CV, SEM CARREGADOR</t>
  </si>
  <si>
    <t xml:space="preserve"> 00002705 </t>
  </si>
  <si>
    <t>ENERGIA ELETRICA ATE 2000 KWH INDUSTRIAL, SEM DEMANDA</t>
  </si>
  <si>
    <t>KW/H</t>
  </si>
  <si>
    <t xml:space="preserve"> 89221 </t>
  </si>
  <si>
    <t>BETONEIRA CAPACIDADE NOMINAL DE 600 L, CAPACIDADE DE MISTURA 360 L, MOTOR ELÉTRICO TRIFÁSICO POTÊNCIA DE 4 CV, SEM CARREGADOR - DEPRECIAÇÃO. AF_11/2014</t>
  </si>
  <si>
    <t xml:space="preserve"> 89222 </t>
  </si>
  <si>
    <t>BETONEIRA CAPACIDADE NOMINAL DE 600 L, CAPACIDADE DE MISTURA 360 L, MOTOR ELÉTRICO TRIFÁSICO POTÊNCIA DE 4 CV, SEM CARREGADOR - JUROS. AF_11/2014</t>
  </si>
  <si>
    <t xml:space="preserve"> 89223 </t>
  </si>
  <si>
    <t>BETONEIRA CAPACIDADE NOMINAL DE 600 L, CAPACIDADE DE MISTURA 360 L, MOTOR ELÉTRICO TRIFÁSICO POTÊNCIA DE 4 CV, SEM CARREGADOR - MANUTENÇÃO. AF_11/2014</t>
  </si>
  <si>
    <t xml:space="preserve"> 89224 </t>
  </si>
  <si>
    <t>BETONEIRA CAPACIDADE NOMINAL DE 600 L, CAPACIDADE DE MISTURA 360 L, MOTOR ELÉTRICO TRIFÁSICO POTÊNCIA DE 4 CV, SEM CARREGADOR - MATERIAIS NA OPERAÇÃO. AF_11/2014</t>
  </si>
  <si>
    <t xml:space="preserve"> 00036397 </t>
  </si>
  <si>
    <t>BETONEIRA, CAPACIDADE NOMINAL 600 L, CAPACIDADE DE MISTURA  360L, MOTOR ELETRICO TRIFASICO 220/380V, POTENCIA 4CV, EXCLUSO CARREGADOR</t>
  </si>
  <si>
    <t xml:space="preserve"> 67827 </t>
  </si>
  <si>
    <t>CAMINHÃO BASCULANTE 6 M3 TOCO, PESO BRUTO TOTAL 16.000 KG, CARGA ÚTIL MÁXIMA 11.130 KG, DISTÂNCIA ENTRE EIXOS 5,36 M, POTÊNCIA 185 CV, INCLUSIVE CAÇAMBA METÁLICA - CHI DIURNO. AF_06/2014</t>
  </si>
  <si>
    <t xml:space="preserve"> 7058 </t>
  </si>
  <si>
    <t>CAMINHÃO BASCULANTE 6 M3 TOCO, PESO BRUTO TOTAL 16.000 KG, CARGA ÚTIL MÁXIMA 11.130 KG, DISTÂNCIA ENTRE EIXOS 5,36 M, POTÊNCIA 185 CV, INCLUSIVE CAÇAMBA METÁLICA - DEPRECIAÇÃO. AF_06/2014</t>
  </si>
  <si>
    <t xml:space="preserve"> 7059 </t>
  </si>
  <si>
    <t>CAMINHÃO BASCULANTE 6 M3 TOCO, PESO BRUTO TOTAL 16.000 KG, CARGA ÚTIL MÁXIMA 11.130 KG, DISTÂNCIA ENTRE EIXOS 5,36 M, POTÊNCIA 185 CV, INCLUSIVE CAÇAMBA METÁLICA - JUROS. AF_06/2014</t>
  </si>
  <si>
    <t xml:space="preserve"> 91402 </t>
  </si>
  <si>
    <t>CAMINHÃO BASCULANTE 6 M3 TOCO, PESO BRUTO TOTAL 16.000 KG, CARGA ÚTIL MÁXIMA 11.130 KG, DISTÂNCIA ENTRE EIXOS 5,36 M, POTÊNCIA 185 CV, INCLUSIVE CAÇAMBA METÁLICA - IMPOSTOS E SEGUROS. AF_06/2014</t>
  </si>
  <si>
    <t xml:space="preserve"> 88281 </t>
  </si>
  <si>
    <t>MOTORISTA DE BASCULANTE COM ENCARGOS COMPLEMENTARES</t>
  </si>
  <si>
    <t xml:space="preserve"> 67826 </t>
  </si>
  <si>
    <t>CAMINHÃO BASCULANTE 6 M3 TOCO, PESO BRUTO TOTAL 16.000 KG, CARGA ÚTIL MÁXIMA 11.130 KG, DISTÂNCIA ENTRE EIXOS 5,36 M, POTÊNCIA 185 CV, INCLUSIVE CAÇAMBA METÁLICA - CHP DIURNO. AF_06/2014</t>
  </si>
  <si>
    <t xml:space="preserve"> 7060 </t>
  </si>
  <si>
    <t>CAMINHÃO BASCULANTE 6 M3 TOCO, PESO BRUTO TOTAL 16.000 KG, CARGA ÚTIL MÁXIMA 11.130 KG, DISTÂNCIA ENTRE EIXOS 5,36 M, POTÊNCIA 185 CV, INCLUSIVE CAÇAMBA METÁLICA - MANUTENÇÃO. AF_06/2014</t>
  </si>
  <si>
    <t xml:space="preserve"> 7061 </t>
  </si>
  <si>
    <t>CAMINHÃO BASCULANTE 6 M3 TOCO, PESO BRUTO TOTAL 16.000 KG, CARGA ÚTIL MÁXIMA 11.130 KG, DISTÂNCIA ENTRE EIXOS 5,36 M, POTÊNCIA 185 CV, INCLUSIVE CAÇAMBA METÁLICA - MATERIAIS NA OPERAÇÃO. AF_06/2014</t>
  </si>
  <si>
    <t xml:space="preserve"> 00037733 </t>
  </si>
  <si>
    <t>CACAMBA METALICA BASCULANTE COM CAPACIDADE DE 6 M3 (INCLUI MONTAGEM, NAO INCLUI CAMINHAO)</t>
  </si>
  <si>
    <t xml:space="preserve"> 00037752 </t>
  </si>
  <si>
    <t>CAMINHAO TOCO, PESO BRUTO TOTAL 16000 KG, CARGA UTIL MAXIMA 11130 KG, DISTANCIA ENTRE EIXOS 5,36 M, POTENCIA 185 CV (INCLUI CABINE E CHASSI, NAO INCLUI CARROCERIA)</t>
  </si>
  <si>
    <t xml:space="preserve"> 00004221 </t>
  </si>
  <si>
    <t>OLEO DIESEL COMBUSTIVEL COMUM</t>
  </si>
  <si>
    <t xml:space="preserve"> 5811 </t>
  </si>
  <si>
    <t>CAMINHÃO BASCULANTE 6 M3, PESO BRUTO TOTAL 16.000 KG, CARGA ÚTIL MÁXIMA 13.071 KG, DISTÂNCIA ENTRE EIXOS 4,80 M, POTÊNCIA 230 CV INCLUSIVE CAÇAMBA METÁLICA - CHP DIURNO. AF_06/2014</t>
  </si>
  <si>
    <t xml:space="preserve"> 5695 </t>
  </si>
  <si>
    <t>CAMINHÃO BASCULANTE 6 M3, PESO BRUTO TOTAL 16.000 KG, CARGA ÚTIL MÁXIMA 13.071 KG, DISTÂNCIA ENTRE EIXOS 4,80 M, POTÊNCIA 230 CV INCLUSIVE CAÇAMBA METÁLICA - MANUTENÇÃO. AF_06/2014</t>
  </si>
  <si>
    <t xml:space="preserve"> 53792 </t>
  </si>
  <si>
    <t>CAMINHÃO BASCULANTE 6 M3, PESO BRUTO TOTAL 16.000 KG, CARGA ÚTIL MÁXIMA 13.071 KG, DISTÂNCIA ENTRE EIXOS 4,80 M, POTÊNCIA 230 CV INCLUSIVE CAÇAMBA METÁLICA - MATERIAIS NA OPERAÇÃO. AF_06/2014</t>
  </si>
  <si>
    <t xml:space="preserve"> 91367 </t>
  </si>
  <si>
    <t>CAMINHÃO BASCULANTE 6 M3, PESO BRUTO TOTAL 16.000 KG, CARGA ÚTIL MÁXIMA 13.071 KG, DISTÂNCIA ENTRE EIXOS 4,80 M, POTÊNCIA 230 CV INCLUSIVE CAÇAMBA METÁLICA - DEPRECIAÇÃO. AF_06/2014</t>
  </si>
  <si>
    <t xml:space="preserve"> 91368 </t>
  </si>
  <si>
    <t>CAMINHÃO BASCULANTE 6 M3, PESO BRUTO TOTAL 16.000 KG, CARGA ÚTIL MÁXIMA 13.071 KG, DISTÂNCIA ENTRE EIXOS 4,80 M, POTÊNCIA 230 CV INCLUSIVE CAÇAMBA METÁLICA - JUROS. AF_06/2014</t>
  </si>
  <si>
    <t xml:space="preserve"> 91369 </t>
  </si>
  <si>
    <t>CAMINHÃO BASCULANTE 6 M3, PESO BRUTO TOTAL 16.000 KG, CARGA ÚTIL MÁXIMA 13.071 KG, DISTÂNCIA ENTRE EIXOS 4,80 M, POTÊNCIA 230 CV INCLUSIVE CAÇAMBA METÁLICA - IMPOSTOS E SEGUROS. AF_06/2014</t>
  </si>
  <si>
    <t xml:space="preserve"> 00037760 </t>
  </si>
  <si>
    <t>CAMINHAO TOCO, PESO BRUTO TOTAL 16000 KG, CARGA UTIL MAXIMA 13071 KG, DISTANCIA ENTRE EIXOS 4,80 M, POTENCIA 230 CV (INCLUI CABINE E CHASSI, NAO INCLUI CARROCERIA)</t>
  </si>
  <si>
    <t xml:space="preserve"> 91396 </t>
  </si>
  <si>
    <t>CAMINHÃO PIPA 10.000 L TRUCADO, PESO BRUTO TOTAL 23.000 KG, CARGA ÚTIL MÁXIMA 15.935 KG, DISTÂNCIA ENTRE EIXOS 4,8 M, POTÊNCIA 230 CV, INCLUSIVE TANQUE DE AÇO PARA TRANSPORTE DE ÁGUA - DEPRECIAÇÃO. AF_06/2014</t>
  </si>
  <si>
    <t xml:space="preserve"> 91397 </t>
  </si>
  <si>
    <t>CAMINHÃO PIPA 10.000 L TRUCADO, PESO BRUTO TOTAL 23.000 KG, CARGA ÚTIL MÁXIMA 15.935 KG, DISTÂNCIA ENTRE EIXOS 4,8 M, POTÊNCIA 230 CV, INCLUSIVE TANQUE DE AÇO PARA TRANSPORTE DE ÁGUA - JUROS. AF_06/2014</t>
  </si>
  <si>
    <t xml:space="preserve"> 91398 </t>
  </si>
  <si>
    <t>CAMINHÃO PIPA 10.000 L TRUCADO, PESO BRUTO TOTAL 23.000 KG, CARGA ÚTIL MÁXIMA 15.935 KG, DISTÂNCIA ENTRE EIXOS 4,8 M, POTÊNCIA 230 CV, INCLUSIVE TANQUE DE AÇO PARA TRANSPORTE DE ÁGUA - IMPOSTOS E SEGUROS. AF_06/2014</t>
  </si>
  <si>
    <t xml:space="preserve"> 88282 </t>
  </si>
  <si>
    <t>MOTORISTA DE CAMINHÃO COM ENCARGOS COMPLEMENTARES</t>
  </si>
  <si>
    <t xml:space="preserve"> 5763 </t>
  </si>
  <si>
    <t>CAMINHÃO PIPA 10.000 L TRUCADO, PESO BRUTO TOTAL 23.000 KG, CARGA ÚTIL MÁXIMA 15.935 KG, DISTÂNCIA ENTRE EIXOS 4,8 M, POTÊNCIA 230 CV, INCLUSIVE TANQUE DE AÇO PARA TRANSPORTE DE ÁGUA - MANUTENÇÃO. AF_06/2014</t>
  </si>
  <si>
    <t xml:space="preserve"> 53831 </t>
  </si>
  <si>
    <t>CAMINHÃO PIPA 10.000 L TRUCADO, PESO BRUTO TOTAL 23.000 KG, CARGA ÚTIL MÁXIMA 15.935 KG, DISTÂNCIA ENTRE EIXOS 4,8 M, POTÊNCIA 230 CV, INCLUSIVE TANQUE DE AÇO PARA TRANSPORTE DE ÁGUA - MATERIAIS NA OPERAÇÃO. AF_06/2014</t>
  </si>
  <si>
    <t xml:space="preserve"> 00037747 </t>
  </si>
  <si>
    <t>CAMINHAO TRUCADO, PESO BRUTO TOTAL 23000 KG, CARGA UTIL MAXIMA 15935 KG, DISTANCIA ENTRE EIXOS 4,80 M, POTENCIA 230 CV (INCLUI CABINE E CHASSI, NAO INCLUI CARROCERIA)</t>
  </si>
  <si>
    <t xml:space="preserve"> 00037736 </t>
  </si>
  <si>
    <t>TANQUE DE ACO CARBONO NAO REVESTIDO, PARA TRANSPORTE DE AGUA COM CAPACIDADE DE 10 M3, COM BOMBA CENTRIFUGA POR TOMADA DE FORCA, VAZAO MAXIMA *75* M3/H (INCLUI MONTAGEM, NAO INCLUI CAMINHAO)</t>
  </si>
  <si>
    <t xml:space="preserve"> 89264 </t>
  </si>
  <si>
    <t>CAMINHÃO TOCO, PBT 16.000 KG, CARGA ÚTIL MÁX. 10.685 KG, DIST. ENTRE EIXOS 4,8 M, POTÊNCIA 189 CV, INCLUSIVE CARROCERIA FIXA ABERTA DE MADEIRA P/ TRANSPORTE GERAL DE CARGA SECA, DIMEN. APROX. 2,5 X 7,00 X 0,50 M - DEPRECIAÇÃO. AF_06/2014</t>
  </si>
  <si>
    <t xml:space="preserve"> 89265 </t>
  </si>
  <si>
    <t>CAMINHÃO TOCO, PBT 16.000 KG, CARGA ÚTIL MÁX. 10.685 KG, DIST. ENTRE EIXOS 4,8 M, POTÊNCIA 189 CV, INCLUSIVE CARROCERIA FIXA ABERTA DE MADEIRA P/ TRANSPORTE GERAL DE CARGA SECA, DIMEN. APROX. 2,5 X 7,00 X 0,50 M - JUROS. AF_06/2014</t>
  </si>
  <si>
    <t xml:space="preserve"> 89266 </t>
  </si>
  <si>
    <t>CAMINHÃO TOCO, PBT 16.000 KG, CARGA ÚTIL MÁX. 10.685 KG, DIST. ENTRE EIXOS 4,8 M, POTÊNCIA 189 CV, INCLUSIVE CARROCERIA FIXA ABERTA DE MADEIRA P/ TRANSPORTE GERAL DE CARGA SECA, DIMEN. APROX. 2,5 X 7,00 X 0,50 M - IMPOSTOS E SEGUROS. AF_06/2014</t>
  </si>
  <si>
    <t xml:space="preserve"> 5705 </t>
  </si>
  <si>
    <t>CAMINHÃO TOCO, PBT 16.000 KG, CARGA ÚTIL MÁX. 10.685 KG, DIST. ENTRE EIXOS 4,8 M, POTÊNCIA 189 CV, INCLUSIVE CARROCERIA FIXA ABERTA DE MADEIRA P/ TRANSPORTE GERAL DE CARGA SECA, DIMEN. APROX. 2,5 X 7,00 X 0,50 M - MANUTENÇÃO. AF_06/2014</t>
  </si>
  <si>
    <t xml:space="preserve"> 53797 </t>
  </si>
  <si>
    <t>CAMINHÃO TOCO, PBT 16.000 KG, CARGA ÚTIL MÁX. 10.685 KG, DIST. ENTRE EIXOS 4,8 M, POTÊNCIA 189 CV, INCLUSIVE CARROCERIA FIXA ABERTA DE MADEIRA P/ TRANSPORTE GERAL DE CARGA SECA, DIMEN. APROX. 2,5 X 7,00 X 0,50 M - MATERIAIS NA OPERAÇÃO. AF_06/2014</t>
  </si>
  <si>
    <t xml:space="preserve"> 00037761 </t>
  </si>
  <si>
    <t>CAMINHAO TOCO, PESO BRUTO TOTAL 16000 KG, CARGA UTIL MAXIMA DE 10685 KG, DISTANCIA ENTRE EIXOS 4,8M, POTENCIA 189 CV (INCLUI CABINE E CHASSI, NAO INCLUI CARROCERIA)</t>
  </si>
  <si>
    <t xml:space="preserve"> 00037731 </t>
  </si>
  <si>
    <t>CARROCERIA FIXA ABERTA DE MADEIRA PARA TRANSPORTE GERAL DE CARGA SECA DIMENSOES APROXIMADAS 2,5 X 7,00 X 0,50 M (INCLUI MONTAGEM, NAO INCLUI CAMINHAO)</t>
  </si>
  <si>
    <t xml:space="preserve"> 5940 </t>
  </si>
  <si>
    <t>PÁ CARREGADEIRA SOBRE RODAS, POTÊNCIA LÍQUIDA 128 HP, CAPACIDADE DA CAÇAMBA 1,7 A 2,8 M3, PESO OPERACIONAL 11632 KG - CHP DIURNO. AF_06/2014</t>
  </si>
  <si>
    <t xml:space="preserve"> 95329 </t>
  </si>
  <si>
    <t>CURSO DE CAPACITAÇÃO PARA CARPINTEIRO DE ESQUADRIA (ENCARGOS COMPLEMENTARES) - HORISTA</t>
  </si>
  <si>
    <t xml:space="preserve"> 00001214 </t>
  </si>
  <si>
    <t>CARPINTEIRO DE ESQUADRIAS</t>
  </si>
  <si>
    <t xml:space="preserve"> 95330 </t>
  </si>
  <si>
    <t>CURSO DE CAPACITAÇÃO PARA CARPINTEIRO DE FÔRMAS (ENCARGOS COMPLEMENTARES) - HORISTA</t>
  </si>
  <si>
    <t xml:space="preserve"> 00001213 </t>
  </si>
  <si>
    <t>CARPINTEIRO DE FORMAS</t>
  </si>
  <si>
    <t xml:space="preserve"> 00001359 </t>
  </si>
  <si>
    <t>CHAPA DE MADEIRA COMPENSADA RESINADA PARA FORMA DE CONCRETO, DE *2,2 X 1,1* M, E = 20 MM</t>
  </si>
  <si>
    <t xml:space="preserve"> 91529 </t>
  </si>
  <si>
    <t>COMPACTADOR DE SOLOS DE PERCUSSÃO (SOQUETE) COM MOTOR A GASOLINA 4 TEMPOS, POTÊNCIA 4 CV - DEPRECIAÇÃO. AF_08/2015</t>
  </si>
  <si>
    <t xml:space="preserve"> 91530 </t>
  </si>
  <si>
    <t>COMPACTADOR DE SOLOS DE PERCUSSÃO (SOQUETE) COM MOTOR A GASOLINA 4 TEMPOS, POTÊNCIA 4 CV - JUROS. AF_08/2015</t>
  </si>
  <si>
    <t xml:space="preserve"> 88297 </t>
  </si>
  <si>
    <t>OPERADOR DE MÁQUINAS E EQUIPAMENTOS COM ENCARGOS COMPLEMENTARES</t>
  </si>
  <si>
    <t xml:space="preserve"> 91531 </t>
  </si>
  <si>
    <t>COMPACTADOR DE SOLOS DE PERCUSSÃO (SOQUETE) COM MOTOR A GASOLINA 4 TEMPOS, POTÊNCIA 4 CV - MANUTENÇÃO. AF_08/2015</t>
  </si>
  <si>
    <t xml:space="preserve"> 91532 </t>
  </si>
  <si>
    <t>COMPACTADOR DE SOLOS DE PERCUSSÃO (SOQUETE) COM MOTOR A GASOLINA 4 TEMPOS, POTÊNCIA 4 CV - MATERIAIS NA OPERAÇÃO. AF_08/2015</t>
  </si>
  <si>
    <t xml:space="preserve"> 00013458 </t>
  </si>
  <si>
    <t>COMPACTADOR DE SOLOS DE PERCURSAO (SOQUETE) COM MOTOR A GASOLINA 4 TEMPOS DE 4 HP (4 CV)</t>
  </si>
  <si>
    <t xml:space="preserve"> 00004222 </t>
  </si>
  <si>
    <t>GASOLINA COMUM</t>
  </si>
  <si>
    <t xml:space="preserve"> 94971 </t>
  </si>
  <si>
    <t>CONCRETO FCK = 25MPA, TRAÇO 1:2,3:2,7 (CIMENTO/ AREIA MÉDIA/ BRITA 1)  - PREPARO MECÂNICO COM BETONEIRA 600 L. AF_07/2016</t>
  </si>
  <si>
    <t xml:space="preserve"> 94972 </t>
  </si>
  <si>
    <t>CONCRETO FCK = 30MPA, TRAÇO 1:2,1:2,5 (CIMENTO/ AREIA MÉDIA/ BRITA 1)  - PREPARO MECÂNICO COM BETONEIRA 600 L. AF_07/2016</t>
  </si>
  <si>
    <t xml:space="preserve"> 00043055 </t>
  </si>
  <si>
    <t>ACO CA-50, 12,5 MM OU 16,0 MM, VERGALHAO</t>
  </si>
  <si>
    <t xml:space="preserve"> 00043056 </t>
  </si>
  <si>
    <t>ACO CA-50, 20,0 MM OU 25,0 MM, VERGALHAO</t>
  </si>
  <si>
    <t xml:space="preserve"> 00000033 </t>
  </si>
  <si>
    <t>ACO CA-50, 8,0 MM, VERGALHAO</t>
  </si>
  <si>
    <t xml:space="preserve"> 00020269 </t>
  </si>
  <si>
    <t>LAVATORIO/CUBA DE EMBUTIR OVAL LOUCA BRANCA SEM LADRAO *50 X 35* CM</t>
  </si>
  <si>
    <t xml:space="preserve"> 95332 </t>
  </si>
  <si>
    <t>CURSO DE CAPACITAÇÃO PARA ELETRICISTA (ENCARGOS COMPLEMENTARES) - HORISTA</t>
  </si>
  <si>
    <t xml:space="preserve"> 00002436 </t>
  </si>
  <si>
    <t>ELETRICISTA</t>
  </si>
  <si>
    <t xml:space="preserve"> 95335 </t>
  </si>
  <si>
    <t>CURSO DE CAPACITAÇÃO PARA ENCANADOR OU BOMBEIRO HIDRÁULICO (ENCARGOS COMPLEMENTARES) - HORISTA</t>
  </si>
  <si>
    <t xml:space="preserve"> 00002696 </t>
  </si>
  <si>
    <t>ENCANADOR OU BOMBEIRO HIDRAULICO</t>
  </si>
  <si>
    <t xml:space="preserve"> 95401 </t>
  </si>
  <si>
    <t>CURSO DE CAPACITAÇÃO PARA ENCARREGADO GERAL (ENCARGOS COMPLEMENTARES) - HORISTA</t>
  </si>
  <si>
    <t xml:space="preserve"> 00004083 </t>
  </si>
  <si>
    <t>ENCARREGADO GERAL DE OBRAS</t>
  </si>
  <si>
    <t xml:space="preserve"> 95403 </t>
  </si>
  <si>
    <t>CURSO DE CAPACITAÇÃO PARA ENGENHEIRO CIVIL DE OBRA PLENO (ENCARGOS COMPLEMENTARES) - HORISTA</t>
  </si>
  <si>
    <t xml:space="preserve"> 00002707 </t>
  </si>
  <si>
    <t>ENGENHEIRO CIVIL DE OBRA PLENO</t>
  </si>
  <si>
    <t xml:space="preserve"> 95407 </t>
  </si>
  <si>
    <t>CURSO DE CAPACITAÇÃO PARA ENGENHEIRO ELETRICISTA (ENCARGOS COMPLEMENTARES) - HORISTA</t>
  </si>
  <si>
    <t xml:space="preserve"> 00034783 </t>
  </si>
  <si>
    <t>ENGENHEIRO ELETRICISTA</t>
  </si>
  <si>
    <t xml:space="preserve"> 95337 </t>
  </si>
  <si>
    <t>CURSO DE CAPACITAÇÃO PARA GESSEIRO (ENCARGOS COMPLEMENTARES) - HORISTA</t>
  </si>
  <si>
    <t xml:space="preserve"> 00012872 </t>
  </si>
  <si>
    <t>GESSEIRO</t>
  </si>
  <si>
    <t xml:space="preserve"> 95338 </t>
  </si>
  <si>
    <t>CURSO DE CAPACITAÇÃO PARA IMPERMEABILIZADOR (ENCARGOS COMPLEMENTARES) - HORISTA</t>
  </si>
  <si>
    <t xml:space="preserve"> 00012873 </t>
  </si>
  <si>
    <t>IMPERMEABILIZADOR</t>
  </si>
  <si>
    <t xml:space="preserve"> 95390 </t>
  </si>
  <si>
    <t>CURSO DE CAPACITAÇÃO PARA JARDINEIRO (ENCARGOS COMPLEMENTARES) - HORISTA</t>
  </si>
  <si>
    <t xml:space="preserve"> 00025964 </t>
  </si>
  <si>
    <t>JARDINEIRO</t>
  </si>
  <si>
    <t xml:space="preserve"> 95341 </t>
  </si>
  <si>
    <t>CURSO DE CAPACITAÇÃO PARA MARMORISTA/GRANITEIRO (ENCARGOS COMPLEMENTARES) - HORISTA</t>
  </si>
  <si>
    <t xml:space="preserve"> 00004755 </t>
  </si>
  <si>
    <t>MARMORISTA / GRANITEIRO</t>
  </si>
  <si>
    <t xml:space="preserve"> 95344 </t>
  </si>
  <si>
    <t>CURSO DE CAPACITAÇÃO PARA MONTADOR DE ESTRUTURA METÁLICA (ENCARGOS COMPLEMENTARES) - HORISTA</t>
  </si>
  <si>
    <t xml:space="preserve"> 00025957 </t>
  </si>
  <si>
    <t>MONTADOR DE ESTRUTURAS METALICAS</t>
  </si>
  <si>
    <t xml:space="preserve"> 95346 </t>
  </si>
  <si>
    <t>CURSO DE CAPACITAÇÃO PARA MOTORISTA DE BASCULANTE (ENCARGOS COMPLEMENTARES) - HORISTA</t>
  </si>
  <si>
    <t xml:space="preserve"> 00020020 </t>
  </si>
  <si>
    <t>MOTORISTA DE CAMINHAO-BASCULANTE</t>
  </si>
  <si>
    <t xml:space="preserve"> 95347 </t>
  </si>
  <si>
    <t>CURSO DE CAPACITAÇÃO PARA MOTORISTA DE CAMINHÃO (ENCARGOS COMPLEMENTARES) - HORISTA</t>
  </si>
  <si>
    <t xml:space="preserve"> 00004093 </t>
  </si>
  <si>
    <t>MOTORISTA DE CAMINHAO</t>
  </si>
  <si>
    <t xml:space="preserve"> 95389 </t>
  </si>
  <si>
    <t>CURSO DE CAPACITAÇÃO PARA OPERADOR DE BETONEIRA ESTACIONÁRIA/MISTURADOR (ENCARGOS COMPLEMENTARES) - HORISTA</t>
  </si>
  <si>
    <t xml:space="preserve"> 00037666 </t>
  </si>
  <si>
    <t>OPERADOR DE BETONEIRA ESTACIONARIA/MISTURADOR</t>
  </si>
  <si>
    <t xml:space="preserve"> 95357 </t>
  </si>
  <si>
    <t>CURSO DE CAPACITAÇÃO PARA OPERADOR DE ESCAVADEIRA (ENCARGOS COMPLEMENTARES) - HORISTA</t>
  </si>
  <si>
    <t xml:space="preserve"> 00004234 </t>
  </si>
  <si>
    <t>OPERADOR DE ESCAVADEIRA</t>
  </si>
  <si>
    <t xml:space="preserve"> 95358 </t>
  </si>
  <si>
    <t>CURSO DE CAPACITAÇÃO PARA OPERADOR DE GUINCHO (ENCARGOS COMPLEMENTARES) - HORISTA</t>
  </si>
  <si>
    <t xml:space="preserve"> 00004253 </t>
  </si>
  <si>
    <t>OPERADOR DE GUINCHO</t>
  </si>
  <si>
    <t xml:space="preserve"> 95361 </t>
  </si>
  <si>
    <t>CURSO DE CAPACITAÇÃO PARA OPERADOR DE MARTELETE OU MARTELETEIRO (ENCARGOS COMPLEMENTARES) - HORISTA</t>
  </si>
  <si>
    <t xml:space="preserve"> 00004257 </t>
  </si>
  <si>
    <t>OPERADOR DE MARTELETE OU MARTELETEIRO</t>
  </si>
  <si>
    <t xml:space="preserve"> 95363 </t>
  </si>
  <si>
    <t>CURSO DE CAPACITAÇÃO PARA OPERADOR DE MOTONIVELADORA (ENCARGOS COMPLEMENTARES) - HORISTA</t>
  </si>
  <si>
    <t xml:space="preserve"> 00004239 </t>
  </si>
  <si>
    <t>OPERADOR DE MOTONIVELADORA</t>
  </si>
  <si>
    <t xml:space="preserve"> 95360 </t>
  </si>
  <si>
    <t>CURSO DE CAPACITAÇÃO PARA OPERADOR DE MÁQUINAS E EQUIPAMENTOS (ENCARGOS COMPLEMENTARES) - HORISTA</t>
  </si>
  <si>
    <t xml:space="preserve"> 00004230 </t>
  </si>
  <si>
    <t>OPERADOR DE MAQUINAS E TRATORES DIVERSOS (TERRAPLANAGEM)</t>
  </si>
  <si>
    <t xml:space="preserve"> 95364 </t>
  </si>
  <si>
    <t>CURSO DE CAPACITAÇÃO PARA OPERADOR DE PÁ CARREGADEIRA (ENCARGOS COMPLEMENTARES) - HORISTA</t>
  </si>
  <si>
    <t xml:space="preserve"> 00004248 </t>
  </si>
  <si>
    <t>OPERADOR DE PA CARREGADEIRA</t>
  </si>
  <si>
    <t xml:space="preserve"> 95366 </t>
  </si>
  <si>
    <t>CURSO DE CAPACITAÇÃO PARA OPERADOR DE ROLO COMPACTADOR (ENCARGOS COMPLEMENTARES) - HORISTA</t>
  </si>
  <si>
    <t xml:space="preserve"> 00004238 </t>
  </si>
  <si>
    <t>OPERADOR DE ROLO COMPACTADOR</t>
  </si>
  <si>
    <t xml:space="preserve"> 95367 </t>
  </si>
  <si>
    <t>CURSO DE CAPACITAÇÃO PARA OPERADOR DE USINA DE ASFALTO, DE SOLOS OU DE CONCRETO (ENCARGOS COMPLEMENTARES) - HORISTA</t>
  </si>
  <si>
    <t xml:space="preserve"> 00004233 </t>
  </si>
  <si>
    <t>OPERADOR DE USINA DE ASFALTO, DE SOLOS OU DE CONCRETO</t>
  </si>
  <si>
    <t xml:space="preserve"> 95371 </t>
  </si>
  <si>
    <t>CURSO DE CAPACITAÇÃO PARA PEDREIRO (ENCARGOS COMPLEMENTARES) - HORISTA</t>
  </si>
  <si>
    <t xml:space="preserve"> 00004750 </t>
  </si>
  <si>
    <t>PEDREIRO</t>
  </si>
  <si>
    <t xml:space="preserve"> 95372 </t>
  </si>
  <si>
    <t>CURSO DE CAPACITAÇÃO PARA PINTOR (ENCARGOS COMPLEMENTARES) - HORISTA</t>
  </si>
  <si>
    <t xml:space="preserve"> 00004783 </t>
  </si>
  <si>
    <t>PINTOR</t>
  </si>
  <si>
    <t xml:space="preserve"> 95375 </t>
  </si>
  <si>
    <t>CURSO DE CAPACITAÇÃO PARA POCEIRO (ENCARGOS COMPLEMENTARES) - HORISTA</t>
  </si>
  <si>
    <t xml:space="preserve"> 00004752 </t>
  </si>
  <si>
    <t>POCEIRO / ESCAVADOR DE VALAS E TUBULOES</t>
  </si>
  <si>
    <t xml:space="preserve"> 95377 </t>
  </si>
  <si>
    <t>CURSO DE CAPACITAÇÃO PARA SERRALHEIRO (ENCARGOS COMPLEMENTARES) - HORISTA</t>
  </si>
  <si>
    <t xml:space="preserve"> 00006110 </t>
  </si>
  <si>
    <t>SERRALHEIRO</t>
  </si>
  <si>
    <t xml:space="preserve"> 95378 </t>
  </si>
  <si>
    <t>CURSO DE CAPACITAÇÃO PARA SERVENTE (ENCARGOS COMPLEMENTARES) - HORISTA</t>
  </si>
  <si>
    <t xml:space="preserve"> 00006111 </t>
  </si>
  <si>
    <t>SERVENTE DE OBRAS</t>
  </si>
  <si>
    <t xml:space="preserve"> 95385 </t>
  </si>
  <si>
    <t>CURSO DE CAPACITAÇÃO PARA TELHADISTA (ENCARGOS COMPLEMENTARES) - HORISTA</t>
  </si>
  <si>
    <t xml:space="preserve"> 00012869 </t>
  </si>
  <si>
    <t>TELHADOR</t>
  </si>
  <si>
    <t xml:space="preserve"> 00040820 </t>
  </si>
  <si>
    <t>TOPOGRAFO (MENSALISTA)</t>
  </si>
  <si>
    <t xml:space="preserve"> 95386 </t>
  </si>
  <si>
    <t>CURSO DE CAPACITAÇÃO PARA TRATORISTA (ENCARGOS COMPLEMENTARES) - HORISTA</t>
  </si>
  <si>
    <t xml:space="preserve"> 00004237 </t>
  </si>
  <si>
    <t>OPERADOR DE TRATOR - EXCLUSIVE AGROPECUARIA</t>
  </si>
  <si>
    <t xml:space="preserve"> 95387 </t>
  </si>
  <si>
    <t>CURSO DE CAPACITAÇÃO PARA VIDRACEIRO (ENCARGOS COMPLEMENTARES) - HORISTA</t>
  </si>
  <si>
    <t xml:space="preserve"> 00010489 </t>
  </si>
  <si>
    <t>VIDRACEIRO</t>
  </si>
  <si>
    <t xml:space="preserve"> 100288 </t>
  </si>
  <si>
    <t>CURSO DE CAPACITAÇÃO PARA VIGIA DIURNO (ENCARGOS COMPLEMENTARES) - HORISTA</t>
  </si>
  <si>
    <t xml:space="preserve"> 00034345 </t>
  </si>
  <si>
    <t>VIGIA DIURNO</t>
  </si>
  <si>
    <t xml:space="preserve"> 00000301 </t>
  </si>
  <si>
    <t>ANEL BORRACHA PARA TUBO ESGOTO PREDIAL, DN 100 MM (NBR 5688)</t>
  </si>
  <si>
    <t xml:space="preserve"> 00001966 </t>
  </si>
  <si>
    <t>CURVA PVC CURTA 90 GRAUS, 100 MM, PARA ESGOTO PREDIAL</t>
  </si>
  <si>
    <t xml:space="preserve"> 00043487 </t>
  </si>
  <si>
    <t xml:space="preserve"> 00043463 </t>
  </si>
  <si>
    <t xml:space="preserve"> 00036150 </t>
  </si>
  <si>
    <t>AVENTAL DE SEGURANCA DE RASPA DE COURO 1,00 X 0,60 M</t>
  </si>
  <si>
    <t xml:space="preserve"> 00012893 </t>
  </si>
  <si>
    <t>BOTA DE SEGURANCA COM BIQUEIRA DE ACO E COLARINHO ACOLCHOADO</t>
  </si>
  <si>
    <t xml:space="preserve"> 00012892 </t>
  </si>
  <si>
    <t>LUVA RASPA DE COURO, CANO CURTO (PUNHO *7* CM)</t>
  </si>
  <si>
    <t xml:space="preserve"> 00036146 </t>
  </si>
  <si>
    <t>PROTETOR SOLAR FPS 30, EMBALAGEM 2 LITROS</t>
  </si>
  <si>
    <t xml:space="preserve"> 00036144 </t>
  </si>
  <si>
    <t>RESPIRADOR DESCARTAVEL SEM VALVULA DE EXALACAO, PFF 1</t>
  </si>
  <si>
    <t xml:space="preserve"> 00036153 </t>
  </si>
  <si>
    <t>TALABARTE DE SEGURANCA, 2 MOSQUETOES TRAVA DUPLA *53* MM DE ABERTURA, COM ABSORVEDOR DE ENERGIA</t>
  </si>
  <si>
    <t xml:space="preserve"> 00036149 </t>
  </si>
  <si>
    <t>TRAVA-QUEDAS EM ACO PARA CORDA DE 12 MM, EXTENSOR DE 25 X 300 MM, COM MOSQUETAO TIPO GANCHO TRAVA DUPLA</t>
  </si>
  <si>
    <t xml:space="preserve"> 5627 </t>
  </si>
  <si>
    <t>ESCAVADEIRA HIDRÁULICA SOBRE ESTEIRAS, CAÇAMBA 0,80 M3, PESO OPERACIONAL 17 T, POTENCIA BRUTA 111 HP - DEPRECIAÇÃO. AF_06/2014</t>
  </si>
  <si>
    <t xml:space="preserve"> 5628 </t>
  </si>
  <si>
    <t>ESCAVADEIRA HIDRÁULICA SOBRE ESTEIRAS, CAÇAMBA 0,80 M3, PESO OPERACIONAL 17 T, POTENCIA BRUTA 111 HP - JUROS. AF_06/2014</t>
  </si>
  <si>
    <t xml:space="preserve"> 88294 </t>
  </si>
  <si>
    <t>OPERADOR DE ESCAVADEIRA COM ENCARGOS COMPLEMENTARES</t>
  </si>
  <si>
    <t xml:space="preserve"> 5629 </t>
  </si>
  <si>
    <t>ESCAVADEIRA HIDRÁULICA SOBRE ESTEIRAS, CAÇAMBA 0,80 M3, PESO OPERACIONAL 17 T, POTENCIA BRUTA 111 HP - MANUTENÇÃO. AF_06/2014</t>
  </si>
  <si>
    <t xml:space="preserve"> 5630 </t>
  </si>
  <si>
    <t>ESCAVADEIRA HIDRÁULICA SOBRE ESTEIRAS, CAÇAMBA 0,80 M3, PESO OPERACIONAL 17 T, POTENCIA BRUTA 111 HP - MATERIAIS NA OPERAÇÃO. AF_06/2014</t>
  </si>
  <si>
    <t xml:space="preserve"> 00010685 </t>
  </si>
  <si>
    <t>ESCAVADEIRA HIDRAULICA SOBRE ESTEIRAS, CACAMBA 0,80M3, PESO OPERACIONAL 17T, POTENCIA BRUTA 111HP</t>
  </si>
  <si>
    <t xml:space="preserve"> 88900 </t>
  </si>
  <si>
    <t>ESCAVADEIRA HIDRÁULICA SOBRE ESTEIRAS, CAÇAMBA 1,20 M3, PESO OPERACIONAL 21 T, POTÊNCIA BRUTA 155 HP - DEPRECIAÇÃO. AF_06/2014</t>
  </si>
  <si>
    <t xml:space="preserve"> 88902 </t>
  </si>
  <si>
    <t>ESCAVADEIRA HIDRÁULICA SOBRE ESTEIRAS, CAÇAMBA 1,20 M3, PESO OPERACIONAL 21 T, POTÊNCIA BRUTA 155 HP - JUROS. AF_06/2014</t>
  </si>
  <si>
    <t xml:space="preserve"> 88903 </t>
  </si>
  <si>
    <t>ESCAVADEIRA HIDRÁULICA SOBRE ESTEIRAS, CAÇAMBA 1,20 M3, PESO OPERACIONAL 21 T, POTÊNCIA BRUTA 155 HP - MANUTENÇÃO. AF_06/2014</t>
  </si>
  <si>
    <t xml:space="preserve"> 88904 </t>
  </si>
  <si>
    <t>ESCAVADEIRA HIDRÁULICA SOBRE ESTEIRAS, CAÇAMBA 1,20 M3, PESO OPERACIONAL 21 T, POTÊNCIA BRUTA 155 HP - MATERIAIS NA OPERAÇÃO. AF_06/2014</t>
  </si>
  <si>
    <t xml:space="preserve"> 00014525 </t>
  </si>
  <si>
    <t>ESCAVADEIRA HIDRAULICA SOBRE ESTEIRAS COM CACAMBA DE 1,20 M3, PESO OPERACIONAL 21 T, POTENCIA BRUTA 155 HP</t>
  </si>
  <si>
    <t xml:space="preserve"> 00001350 </t>
  </si>
  <si>
    <t>CHAPA DE MADEIRA COMPENSADA RESINADA PARA FORMA DE CONCRETO, DE *2,2 X 1,1* M, E = 10 MM</t>
  </si>
  <si>
    <t xml:space="preserve"> 00034492 </t>
  </si>
  <si>
    <t>CONCRETO USINADO BOMBEAVEL, CLASSE DE RESISTENCIA C20, COM BRITA 0 E 1, SLUMP = 100 +/- 20 MM, EXCLUI SERVICO DE BOMBEAMENTO (NBR 8953)</t>
  </si>
  <si>
    <t xml:space="preserve"> 00002736 </t>
  </si>
  <si>
    <t>MADEIRA ROLICA SEM TRATAMENTO, EUCALIPTO OU EQUIVALENTE DA REGIAO, H = 3 M, D = 20 A 24 CM (PARA ESCORAMENTO)</t>
  </si>
  <si>
    <t xml:space="preserve"> 00003993 </t>
  </si>
  <si>
    <t>TABUA DE MADEIRA APARELHADA *2,5 X 15* CM, MACARANDUBA, ANGELIM OU EQUIVALENTE DA REGIAO</t>
  </si>
  <si>
    <t xml:space="preserve"> 00001345 </t>
  </si>
  <si>
    <t>CHAPA DE MADEIRA COMPENSADA PLASTIFICADA PARA FORMA DE CONCRETO, DE 2,20 x 1,10 M, E = 18 MM</t>
  </si>
  <si>
    <t xml:space="preserve"> 00004350 </t>
  </si>
  <si>
    <t>BUCHA DE NYLON, DIAMETRO DO FURO 8 MM, COMPRIMENTO 40 MM, COM PARAFUSO DE ROSCA SOBERBA, CABECA CHATA, FENDA SIMPLES, 4,8 X 50 MM</t>
  </si>
  <si>
    <t xml:space="preserve"> 00014153 </t>
  </si>
  <si>
    <t>FITA METALICA PERFURADA, L = *18* MM, ROLO DE 30 M, CARGA RECOMENDADA = *30* KGF</t>
  </si>
  <si>
    <t xml:space="preserve"> 5795 </t>
  </si>
  <si>
    <t>MARTELETE OU ROMPEDOR PNEUMÁTICO MANUAL, 28 KG, COM SILENCIADOR - CHP DIURNO. AF_07/2016</t>
  </si>
  <si>
    <t xml:space="preserve"> 5952 </t>
  </si>
  <si>
    <t>MARTELETE OU ROMPEDOR PNEUMÁTICO MANUAL, 28 KG, COM SILENCIADOR - CHI DIURNO. AF_07/2016</t>
  </si>
  <si>
    <t xml:space="preserve"> 73303 </t>
  </si>
  <si>
    <t>GRUPO GERADOR ESTACIONÁRIO, MOTOR DIESEL POTÊNCIA 170 KVA - DEPRECIAÇÃO. AF_02/2016</t>
  </si>
  <si>
    <t xml:space="preserve"> 93235 </t>
  </si>
  <si>
    <t>GRUPO GERADOR ESTACIONÁRIO, MOTOR DIESEL POTÊNCIA 170 KVA - JUROS. AF_02/2016</t>
  </si>
  <si>
    <t xml:space="preserve"> 73307 </t>
  </si>
  <si>
    <t>GRUPO GERADOR ESTACIONÁRIO, MOTOR DIESEL POTÊNCIA 170 KVA - MANUTENÇÃO. AF_02/2016</t>
  </si>
  <si>
    <t xml:space="preserve"> 73311 </t>
  </si>
  <si>
    <t>GRUPO GERADOR ESTACIONÁRIO, MOTOR DIESEL POTÊNCIA 170 KVA - MATERIAIS NA OPERAÇÃO. AF_02/2016</t>
  </si>
  <si>
    <t xml:space="preserve"> 00025019 </t>
  </si>
  <si>
    <t>GRUPO GERADOR ESTACIONARIO, MOTOR DIESEL POTENCIA 170 KVA</t>
  </si>
  <si>
    <t xml:space="preserve"> 93277 </t>
  </si>
  <si>
    <t>GUINCHO ELÉTRICO DE COLUNA, CAPACIDADE 400 KG, COM MOTO FREIO, MOTOR TRIFÁSICO DE 1,25 CV - DEPRECIAÇÃO. AF_03/2016</t>
  </si>
  <si>
    <t xml:space="preserve"> 93278 </t>
  </si>
  <si>
    <t>GUINCHO ELÉTRICO DE COLUNA, CAPACIDADE 400 KG, COM MOTO FREIO, MOTOR TRIFÁSICO DE 1,25 CV - JUROS. AF_03/2016</t>
  </si>
  <si>
    <t xml:space="preserve"> 88295 </t>
  </si>
  <si>
    <t>OPERADOR DE GUINCHO COM ENCARGOS COMPLEMENTARES</t>
  </si>
  <si>
    <t xml:space="preserve"> 93279 </t>
  </si>
  <si>
    <t>GUINCHO ELÉTRICO DE COLUNA, CAPACIDADE 400 KG, COM MOTO FREIO, MOTOR TRIFÁSICO DE 1,25 CV - MANUTENÇÃO. AF_03/2016</t>
  </si>
  <si>
    <t xml:space="preserve"> 93280 </t>
  </si>
  <si>
    <t>GUINCHO ELÉTRICO DE COLUNA, CAPACIDADE 400 KG, COM MOTO FREIO, MOTOR TRIFÁSICO DE 1,25 CV - MATERIAIS NA OPERAÇÃO. AF_03/2016</t>
  </si>
  <si>
    <t xml:space="preserve"> 00036487 </t>
  </si>
  <si>
    <t>GUINCHO ELETRICO DE COLUNA, CAPACIDADE 400 KG, COM MOTO FREIO, MOTOR TRIFASICO DE 1,25 CV</t>
  </si>
  <si>
    <t xml:space="preserve"> 00003528 </t>
  </si>
  <si>
    <t>JOELHO PVC, SOLDAVEL, PB, 45 GRAUS, DN 100 MM, PARA ESGOTO PREDIAL</t>
  </si>
  <si>
    <t xml:space="preserve"> 00000305 </t>
  </si>
  <si>
    <t>ANEL BORRACHA, PARA TUBO PVC, REDE COLETOR ESGOTO, DN 150 MM (NBR 7362)</t>
  </si>
  <si>
    <t xml:space="preserve"> 00020128 </t>
  </si>
  <si>
    <t>JOELHO PVC LEVE, 45 GRAUS, DN 150 MM, PARA ESGOTO PREDIAL</t>
  </si>
  <si>
    <t xml:space="preserve"> 00003516 </t>
  </si>
  <si>
    <t>JOELHO PVC, SOLDAVEL, BB, 45 GRAUS, DN 40 MM, PARA ESGOTO PREDIAL</t>
  </si>
  <si>
    <t xml:space="preserve"> 00000296 </t>
  </si>
  <si>
    <t>ANEL BORRACHA PARA TUBO ESGOTO PREDIAL DN 50 MM (NBR 5688)</t>
  </si>
  <si>
    <t xml:space="preserve"> 00003518 </t>
  </si>
  <si>
    <t>JOELHO PVC, SOLDAVEL, PB, 45 GRAUS, DN 50 MM, PARA ESGOTO PREDIAL</t>
  </si>
  <si>
    <t xml:space="preserve"> 00003499 </t>
  </si>
  <si>
    <t>JOELHO, PVC SOLDAVEL, 45 GRAUS, 20 MM, PARA AGUA FRIA PREDIAL</t>
  </si>
  <si>
    <t xml:space="preserve"> 00003501 </t>
  </si>
  <si>
    <t>JOELHO, PVC SOLDAVEL, 45 GRAUS, 32 MM, PARA AGUA FRIA PREDIAL</t>
  </si>
  <si>
    <t xml:space="preserve"> 00003502 </t>
  </si>
  <si>
    <t>JOELHO, PVC SOLDAVEL, 45 GRAUS, 40 MM, PARA AGUA FRIA PREDIAL</t>
  </si>
  <si>
    <t xml:space="preserve"> 00003503 </t>
  </si>
  <si>
    <t>JOELHO, PVC SOLDAVEL, 45 GRAUS, 50 MM, PARA AGUA FRIA PREDIAL</t>
  </si>
  <si>
    <t xml:space="preserve"> 00003478 </t>
  </si>
  <si>
    <t>JOELHO, PVC SOLDAVEL, 45 GRAUS, 75 MM, PARA AGUA FRIA PREDIAL</t>
  </si>
  <si>
    <t xml:space="preserve"> 00003525 </t>
  </si>
  <si>
    <t>JOELHO, PVC SOLDAVEL, 45 GRAUS, 85 MM, PARA AGUA FRIA PREDIAL</t>
  </si>
  <si>
    <t xml:space="preserve"> 00003524 </t>
  </si>
  <si>
    <t>JOELHO PVC, SOLDAVEL, COM BUCHA DE LATAO, 90 GRAUS, 25 MM X 3/4", PARA AGUA FRIA PREDIAL</t>
  </si>
  <si>
    <t xml:space="preserve"> 00003517 </t>
  </si>
  <si>
    <t>JOELHO PVC, SOLDAVEL, BB, 90 GRAUS, DN 40 MM, PARA ESGOTO PREDIAL</t>
  </si>
  <si>
    <t xml:space="preserve"> 00003526 </t>
  </si>
  <si>
    <t>JOELHO PVC, SOLDAVEL, PB, 90 GRAUS, DN 50 MM, PARA ESGOTO PREDIAL</t>
  </si>
  <si>
    <t xml:space="preserve"> 00003542 </t>
  </si>
  <si>
    <t>JOELHO PVC, SOLDAVEL, 90 GRAUS, 20 MM, PARA AGUA FRIA PREDIAL</t>
  </si>
  <si>
    <t xml:space="preserve"> 00003536 </t>
  </si>
  <si>
    <t>JOELHO PVC, SOLDAVEL, 90 GRAUS, 32 MM, PARA AGUA FRIA PREDIAL</t>
  </si>
  <si>
    <t xml:space="preserve"> 00003535 </t>
  </si>
  <si>
    <t>JOELHO PVC, SOLDAVEL, 90 GRAUS, 40 MM, PARA AGUA FRIA PREDIAL</t>
  </si>
  <si>
    <t xml:space="preserve"> 00003540 </t>
  </si>
  <si>
    <t>JOELHO PVC, SOLDAVEL, 90 GRAUS, 50 MM, PARA AGUA FRIA PREDIAL</t>
  </si>
  <si>
    <t xml:space="preserve"> 00003511 </t>
  </si>
  <si>
    <t>JOELHO, PVC SOLDAVEL, 90 GRAUS, 75 MM, PARA AGUA FRIA PREDIAL</t>
  </si>
  <si>
    <t xml:space="preserve"> 00003513 </t>
  </si>
  <si>
    <t>JOELHO PVC, SOLDAVEL, 90 GRAUS, 85 MM, PARA AGUA FRIA PREDIAL</t>
  </si>
  <si>
    <t xml:space="preserve"> 00003670 </t>
  </si>
  <si>
    <t>JUNCAO SIMPLES, PVC, 45 GRAUS, DN 100 X 100 MM, SERIE NORMAL PARA ESGOTO PREDIAL</t>
  </si>
  <si>
    <t xml:space="preserve"> 00003666 </t>
  </si>
  <si>
    <t>JUNCAO SIMPLES, PVC, 45 GRAUS, DN 40 X 40 MM, SERIE NORMAL PARA ESGOTO PREDIAL</t>
  </si>
  <si>
    <t xml:space="preserve"> 89353 </t>
  </si>
  <si>
    <t>REGISTRO DE GAVETA BRUTO, LATÃO, ROSCÁVEL, 3/4", FORNECIDO E INSTALADO EM RAMAL DE ÁGUA. AF_12/2014</t>
  </si>
  <si>
    <t xml:space="preserve"> 00010426 </t>
  </si>
  <si>
    <t>LAVATORIO LOUCA BRANCA COM COLUNA *54 X 44* CM</t>
  </si>
  <si>
    <t xml:space="preserve"> 00003855 </t>
  </si>
  <si>
    <t>LUVA SOLDAVEL COM BUCHA DE LATAO, PVC, 20 MM X 1/2"</t>
  </si>
  <si>
    <t xml:space="preserve"> 00003868 </t>
  </si>
  <si>
    <t>LUVA DE REDUCAO SOLDAVEL, PVC, 25 MM X 20 MM, PARA AGUA FRIA PREDIAL</t>
  </si>
  <si>
    <t xml:space="preserve"> 00003869 </t>
  </si>
  <si>
    <t>LUVA DE REDUCAO SOLDAVEL, PVC, 32 MM X 25 MM, PARA AGUA FRIA PREDIAL</t>
  </si>
  <si>
    <t xml:space="preserve"> 00003872 </t>
  </si>
  <si>
    <t>LUVA DE REDUCAO SOLDAVEL, PVC, 40 MM X 32 MM, PARA AGUA FRIA PREDIAL</t>
  </si>
  <si>
    <t xml:space="preserve"> 00003899 </t>
  </si>
  <si>
    <t>LUVA SIMPLES, PVC, SOLDAVEL, DN 100 MM, SERIE NORMAL, PARA ESGOTO PREDIAL</t>
  </si>
  <si>
    <t xml:space="preserve"> 00003897 </t>
  </si>
  <si>
    <t>LUVA SIMPLES, PVC, SOLDAVEL, DN 40 MM, SERIE NORMAL, PARA ESGOTO PREDIAL</t>
  </si>
  <si>
    <t xml:space="preserve"> 00003875 </t>
  </si>
  <si>
    <t>LUVA SIMPLES, PVC, SOLDAVEL, DN 50 MM, SERIE NORMAL, PARA ESGOTO PREDIAL</t>
  </si>
  <si>
    <t xml:space="preserve"> 00003861 </t>
  </si>
  <si>
    <t>LUVA PVC SOLDAVEL, 20 MM, PARA AGUA FRIA PREDIAL</t>
  </si>
  <si>
    <t xml:space="preserve"> 00003904 </t>
  </si>
  <si>
    <t>LUVA PVC SOLDAVEL, 25 MM, PARA AGUA FRIA PREDIAL</t>
  </si>
  <si>
    <t xml:space="preserve"> 00003903 </t>
  </si>
  <si>
    <t>LUVA PVC SOLDAVEL, 32 MM, PARA AGUA FRIA PREDIAL</t>
  </si>
  <si>
    <t xml:space="preserve"> 00003862 </t>
  </si>
  <si>
    <t>LUVA PVC SOLDAVEL, 40 MM, PARA AGUA FRIA PREDIAL</t>
  </si>
  <si>
    <t xml:space="preserve"> 00003863 </t>
  </si>
  <si>
    <t>LUVA PVC SOLDAVEL, 50 MM, PARA AGUA FRIA PREDIAL</t>
  </si>
  <si>
    <t xml:space="preserve"> 00003865 </t>
  </si>
  <si>
    <t>LUVA PVC SOLDAVEL, 75 MM, PARA AGUA FRIA PREDIAL</t>
  </si>
  <si>
    <t xml:space="preserve"> 00003866 </t>
  </si>
  <si>
    <t>LUVA PVC SOLDAVEL, 85 MM, PARA AGUA FRIA PREDIAL</t>
  </si>
  <si>
    <t xml:space="preserve"> 95114 </t>
  </si>
  <si>
    <t>MARTELETE OU ROMPEDOR PNEUMÁTICO MANUAL, 28 KG, COM SILENCIADOR - DEPRECIAÇÃO. AF_07/2016</t>
  </si>
  <si>
    <t xml:space="preserve"> 95115 </t>
  </si>
  <si>
    <t>MARTELETE OU ROMPEDOR PNEUMÁTICO MANUAL, 28 KG, COM SILENCIADOR - JUROS. AF_07/2016</t>
  </si>
  <si>
    <t xml:space="preserve"> 53863 </t>
  </si>
  <si>
    <t>MARTELETE OU ROMPEDOR PNEUMÁTICO MANUAL, 28 KG, COM SILENCIADOR - MANUTENÇÃO. AF_07/2016</t>
  </si>
  <si>
    <t xml:space="preserve"> 00041898 </t>
  </si>
  <si>
    <t>MARTELO DEMOLIDOR PNEUMATICO MANUAL, PESO  DE 28 KG, COM SILENCIADOR</t>
  </si>
  <si>
    <t xml:space="preserve"> 00043488 </t>
  </si>
  <si>
    <t>EPI - FAMILIA OPERADOR ESCAVADEIRA - HORISTA (ENCARGOS COMPLEMENTARES - COLETADO CAIXA)</t>
  </si>
  <si>
    <t xml:space="preserve"> 00043464 </t>
  </si>
  <si>
    <t>FERRAMENTAS - FAMILIA OPERADOR ESCAVADEIRA - HORISTA (ENCARGOS COMPLEMENTARES - COLETADO CAIXA)</t>
  </si>
  <si>
    <t xml:space="preserve"> 89228 </t>
  </si>
  <si>
    <t>MOTONIVELADORA POTÊNCIA BÁSICA LÍQUIDA (PRIMEIRA MARCHA) 125 HP, PESO BRUTO 13032 KG, LARGURA DA LÂMINA DE 3,7 M - DEPRECIAÇÃO. AF_06/2014</t>
  </si>
  <si>
    <t xml:space="preserve"> 89229 </t>
  </si>
  <si>
    <t>MOTONIVELADORA POTÊNCIA BÁSICA LÍQUIDA (PRIMEIRA MARCHA) 125 HP, PESO BRUTO 13032 KG, LARGURA DA LÂMINA DE 3,7 M - JUROS. AF_06/2014</t>
  </si>
  <si>
    <t xml:space="preserve"> 88300 </t>
  </si>
  <si>
    <t>OPERADOR DE MOTONIVELADORA COM ENCARGOS COMPLEMENTARES</t>
  </si>
  <si>
    <t xml:space="preserve"> 5779 </t>
  </si>
  <si>
    <t>MOTONIVELADORA POTÊNCIA BÁSICA LÍQUIDA (PRIMEIRA MARCHA) 125 HP, PESO BRUTO 13032 KG, LARGURA DA LÂMINA DE 3,7 M - MANUTENÇÃO. AF_06/2014</t>
  </si>
  <si>
    <t xml:space="preserve"> 53849 </t>
  </si>
  <si>
    <t>MOTONIVELADORA POTÊNCIA BÁSICA LÍQUIDA (PRIMEIRA MARCHA) 125 HP, PESO BRUTO 13032 KG, LARGURA DA LÂMINA DE 3,7 M - MATERIAIS NA OPERAÇÃO. AF_06/2014</t>
  </si>
  <si>
    <t xml:space="preserve"> 00004090 </t>
  </si>
  <si>
    <t>MOTONIVELADORA POTENCIA BASICA LIQUIDA (PRIMEIRA MARCHA) 125 HP , PESO BRUTO 13843 KG, LARGURA DA LAMINA DE 3,7 M</t>
  </si>
  <si>
    <t xml:space="preserve"> 88301 </t>
  </si>
  <si>
    <t>OPERADOR DE PÁ CARREGADEIRA COM ENCARGOS COMPLEMENTARES</t>
  </si>
  <si>
    <t xml:space="preserve"> 88303 </t>
  </si>
  <si>
    <t>OPERADOR DE ROLO COMPACTADOR COM ENCARGOS COMPLEMENTARES</t>
  </si>
  <si>
    <t xml:space="preserve"> 00009836 </t>
  </si>
  <si>
    <t>TUBO PVC  SERIE NORMAL, DN 100 MM, PARA ESGOTO  PREDIAL (NBR 5688)</t>
  </si>
  <si>
    <t xml:space="preserve"> 00009837 </t>
  </si>
  <si>
    <t>TUBO PVC SERIE NORMAL, DN 75 MM, PARA ESGOTO PREDIAL (NBR 5688)</t>
  </si>
  <si>
    <t xml:space="preserve"> 00009835 </t>
  </si>
  <si>
    <t>TUBO PVC  SERIE NORMAL, DN 40 MM, PARA ESGOTO  PREDIAL (NBR 5688)</t>
  </si>
  <si>
    <t xml:space="preserve"> 90676 </t>
  </si>
  <si>
    <t>PERFURATRIZ HIDRÁULICA SOBRE CAMINHÃO COM TRADO CURTO ACOPLADO, PROFUNDIDADE MÁXIMA DE 20 M, DIÂMETRO MÁXIMO DE 1500 MM, POTÊNCIA INSTALADA DE 137 HP, MESA ROTATIVA COM TORQUE MÁXIMO DE 30 KNM - DEPRECIAÇÃO. AF_06/2015</t>
  </si>
  <si>
    <t xml:space="preserve"> 90677 </t>
  </si>
  <si>
    <t>PERFURATRIZ HIDRÁULICA SOBRE CAMINHÃO COM TRADO CURTO ACOPLADO, PROFUNDIDADE MÁXIMA DE 20 M, DIÂMETRO MÁXIMO DE 1500 MM, POTÊNCIA INSTALADA DE 137 HP, MESA ROTATIVA COM TORQUE MÁXIMO DE 30 KNM - JUROS. AF_06/2015</t>
  </si>
  <si>
    <t xml:space="preserve"> 91021 </t>
  </si>
  <si>
    <t>PERFURATRIZ HIDRÁULICA SOBRE CAMINHÃO COM TRADO CURTO ACOPLADO, PROFUNDIDADE MÁXIMA DE 20 M, DIÂMETRO MÁXIMO DE 1500 MM, POTÊNCIA INSTALADA DE 137 HP, MESA ROTATIVA COM TORQUE MÁXIMO DE 30 KNM - IMPOSTOS E SEGUROS. AF_06/2015</t>
  </si>
  <si>
    <t xml:space="preserve"> 90678 </t>
  </si>
  <si>
    <t>PERFURATRIZ HIDRÁULICA SOBRE CAMINHÃO COM TRADO CURTO ACOPLADO, PROFUNDIDADE MÁXIMA DE 20 M, DIÂMETRO MÁXIMO DE 1500 MM, POTÊNCIA INSTALADA DE 137 HP, MESA ROTATIVA COM TORQUE MÁXIMO DE 30 KNM - MANUTENÇÃO. AF_06/2015</t>
  </si>
  <si>
    <t xml:space="preserve"> 90679 </t>
  </si>
  <si>
    <t>PERFURATRIZ HIDRÁULICA SOBRE CAMINHÃO COM TRADO CURTO ACOPLADO, PROFUNDIDADE MÁXIMA DE 20 M, DIÂMETRO MÁXIMO DE 1500 MM, POTÊNCIA INSTALADA DE 137 HP, MESA ROTATIVA COM TORQUE MÁXIMO DE 30 KNM - MATERIAIS NA OPERAÇÃO. AF_06/2015</t>
  </si>
  <si>
    <t xml:space="preserve"> 00037755 </t>
  </si>
  <si>
    <t>CAMINHAO TRUCADO, PESO BRUTO TOTAL 22000 KG, CARGA UTIL MAXIMA 15350 KG, DISTANCIA ENTRE EIXOS 5,17 M, POTENCIA 238 CV (INCLUI CABINE E CHASSI, NAO INCLUI CARROCERIA)</t>
  </si>
  <si>
    <t xml:space="preserve"> 00038543 </t>
  </si>
  <si>
    <t>PERFURATRIZ HIDRAULICA COM TRADO CURTO ACOPLADO, PROFUNDIDADE MAXIMA DE 20 M, DIAMETRO MAXIMO DE 1500 MM, POTENCIA INSTALADA DE 137 HP, MESA ROTATIVA COM TORQUE MAXIMO DE 30 KNM (INCLUI MONTAGEM, NAO INCLUI CAMINHAO)</t>
  </si>
  <si>
    <t xml:space="preserve"> 95617 </t>
  </si>
  <si>
    <t>PERFURATRIZ PNEUMATICA MANUAL DE PESO MEDIO, MARTELETE, 18KG, COMPRIMENTO MÁXIMO DE CURSO DE 6 M, DIAMETRO DO PISTAO DE 5,5 CM - DEPRECIAÇÃO. AF_11/2016</t>
  </si>
  <si>
    <t xml:space="preserve"> 95618 </t>
  </si>
  <si>
    <t>PERFURATRIZ PNEUMATICA MANUAL DE PESO MEDIO, MARTELETE, 18KG, COMPRIMENTO MÁXIMO DE CURSO DE 6 M, DIAMETRO DO PISTAO DE 5,5 CM - JUROS. AF_11/2016</t>
  </si>
  <si>
    <t xml:space="preserve"> 95619 </t>
  </si>
  <si>
    <t>PERFURATRIZ PNEUMATICA MANUAL DE PESO MEDIO, MARTELETE, 18KG, COMPRIMENTO MÁXIMO DE CURSO DE 6 M, DIAMETRO DO PISTAO DE 5,5 CM - MANUTENÇÃO. AF_11/2016</t>
  </si>
  <si>
    <t xml:space="preserve"> 00011651 </t>
  </si>
  <si>
    <t>PERFURATRIZ PNEUMATICA MANUAL DE PESO MEDIO, 18KG, COMPRIMENTO DE CURSO DE 6 M, DIAMETRO DO PISTAO DE 5,5 CM</t>
  </si>
  <si>
    <t xml:space="preserve"> 00001351 </t>
  </si>
  <si>
    <t>CHAPA DE MADEIRA COMPENSADA RESINADA PARA FORMA DE CONCRETO, DE *2,2 X 1,1* M, E = 6 MM</t>
  </si>
  <si>
    <t xml:space="preserve"> 00039995 </t>
  </si>
  <si>
    <t>POLIESTIRENO EXPANDIDO/EPS (ISOPOR), TIPO 2F, BLOCO</t>
  </si>
  <si>
    <t xml:space="preserve"> 00005073 </t>
  </si>
  <si>
    <t>PREGO DE ACO POLIDO COM CABECA 17 X 24 (2 1/4 X 11)</t>
  </si>
  <si>
    <t xml:space="preserve"> 00039014 </t>
  </si>
  <si>
    <t>FIBRA DE ACO PARA REFORCO DO CONCRETO, SOLTA, TIPO A-I, FATOR DE FORMA *50* L / D, COMPRIMENTO DE *30* MM E RESISTENCIA A TRACAO DO ACO MAIOR 1000 MPA</t>
  </si>
  <si>
    <t xml:space="preserve"> 00043490 </t>
  </si>
  <si>
    <t>EPI - FAMILIA PINTOR - HORISTA (ENCARGOS COMPLEMENTARES - COLETADO CAIXA)</t>
  </si>
  <si>
    <t xml:space="preserve"> 00043466 </t>
  </si>
  <si>
    <t>FERRAMENTAS - FAMILIA PINTOR - HORISTA (ENCARGOS COMPLEMENTARES - COLETADO CAIXA)</t>
  </si>
  <si>
    <t xml:space="preserve"> 95214 </t>
  </si>
  <si>
    <t>PULVERIZADOR DE TINTA ELÉTRICO/MÁQUINA DE PINTURA AIRLESS, VAZÃO 2 L/MIN - DEPRECIAÇÃO. AF_08/2016</t>
  </si>
  <si>
    <t xml:space="preserve"> 95215 </t>
  </si>
  <si>
    <t>PULVERIZADOR DE TINTA ELÉTRICO/MÁQUINA DE PINTURA AIRLESS, VAZÃO 2 L/MIN - JUROS. AF_08/2016</t>
  </si>
  <si>
    <t xml:space="preserve"> 95216 </t>
  </si>
  <si>
    <t>PULVERIZADOR DE TINTA ELÉTRICO/MÁQUINA DE PINTURA AIRLESS, VAZÃO 2 L/MIN - MANUTENÇÃO. AF_08/2016</t>
  </si>
  <si>
    <t xml:space="preserve"> 95217 </t>
  </si>
  <si>
    <t>PULVERIZADOR DE TINTA ELÉTRICO/MÁQUINA DE PINTURA AIRLESS, VAZÃO 2 L/MIN - MATERIAIS NA OPERAÇÃO. AF_08/2016</t>
  </si>
  <si>
    <t xml:space="preserve"> 00041757 </t>
  </si>
  <si>
    <t>PULVERIZADOR DE TINTA ELETRICO / MAQUINA DE PINTURA AIRLESS, VAZAO *2* L/MIN (COLETADO CAIXA)</t>
  </si>
  <si>
    <t xml:space="preserve"> 89130 </t>
  </si>
  <si>
    <t>PÁ CARREGADEIRA SOBRE RODAS, POTÊNCIA 197 HP, CAPACIDADE DA CAÇAMBA 2,5 A 3,5 M3, PESO OPERACIONAL 18338 KG - DEPRECIAÇÃO. AF_06/2014</t>
  </si>
  <si>
    <t xml:space="preserve"> 89131 </t>
  </si>
  <si>
    <t>PÁ CARREGADEIRA SOBRE RODAS, POTÊNCIA 197 HP, CAPACIDADE DA CAÇAMBA 2,5 A 3,5 M3, PESO OPERACIONAL 18338 KG - JUROS. AF_06/2014</t>
  </si>
  <si>
    <t xml:space="preserve"> 5787 </t>
  </si>
  <si>
    <t>PÁ CARREGADEIRA SOBRE RODAS, POTÊNCIA 197 HP, CAPACIDADE DA CAÇAMBA 2,5 A 3,5 M3, PESO OPERACIONAL 18338 KG - MATERIAIS NA OPERAÇÃO. AF_06/2014</t>
  </si>
  <si>
    <t xml:space="preserve"> 53861 </t>
  </si>
  <si>
    <t>PÁ CARREGADEIRA SOBRE RODAS, POTÊNCIA 197 HP, CAPACIDADE DA CAÇAMBA 2,5 A 3,5 M3, PESO OPERACIONAL 18338 KG - MANUTENÇÃO. AF_06/2014</t>
  </si>
  <si>
    <t xml:space="preserve"> 00004263 </t>
  </si>
  <si>
    <t>PA CARREGADEIRA SOBRE RODAS, POTENCIA LIQUIDA 197 HP, CAPACIDADE DA CACAMBA DE 2,5 A 3,5 M3, PESO OPERACIONAL MAXIMO DE 18338 KG</t>
  </si>
  <si>
    <t xml:space="preserve"> 53857 </t>
  </si>
  <si>
    <t>PÁ CARREGADEIRA SOBRE RODAS, POTÊNCIA LÍQUIDA 128 HP, CAPACIDADE DA CAÇAMBA 1,7 A 2,8 M3, PESO OPERACIONAL 11632 KG - MANUTENÇÃO. AF_06/2014</t>
  </si>
  <si>
    <t xml:space="preserve"> 53858 </t>
  </si>
  <si>
    <t>PÁ CARREGADEIRA SOBRE RODAS, POTÊNCIA LÍQUIDA 128 HP, CAPACIDADE DA CAÇAMBA 1,7 A 2,8 M3, PESO OPERACIONAL 11632 KG - MATERIAIS NA OPERAÇÃO. AF_06/2014</t>
  </si>
  <si>
    <t xml:space="preserve"> 89128 </t>
  </si>
  <si>
    <t>PÁ CARREGADEIRA SOBRE RODAS, POTÊNCIA LÍQUIDA 128 HP, CAPACIDADE DA CAÇAMBA 1,7 A 2,8 M3, PESO OPERACIONAL 11632 KG - DEPRECIAÇÃO. AF_06/2014</t>
  </si>
  <si>
    <t xml:space="preserve"> 89129 </t>
  </si>
  <si>
    <t>PÁ CARREGADEIRA SOBRE RODAS, POTÊNCIA LÍQUIDA 128 HP, CAPACIDADE DA CAÇAMBA 1,7 A 2,8 M3, PESO OPERACIONAL 11632 KG - JUROS. AF_06/2014</t>
  </si>
  <si>
    <t xml:space="preserve"> 00004262 </t>
  </si>
  <si>
    <t>PA CARREGADEIRA SOBRE RODAS, POTENCIA LIQUIDA 128 HP, CAPACIDADE DA CACAMBA DE 1,7 A 2,8 M3, PESO OPERACIONAL DE 11632 KG</t>
  </si>
  <si>
    <t xml:space="preserve"> 88857 </t>
  </si>
  <si>
    <t>RETROESCAVADEIRA SOBRE RODAS COM CARREGADEIRA, TRAÇÃO 4X4, POTÊNCIA LÍQ. 88 HP, CAÇAMBA CARREG. CAP. MÍN. 1 M3, CAÇAMBA RETRO CAP. 0,26 M3, PESO OPERACIONAL MÍN. 6.674 KG, PROFUNDIDADE ESCAVAÇÃO MÁX. 4,37 M - DEPRECIAÇÃO. AF_06/2014</t>
  </si>
  <si>
    <t xml:space="preserve"> 88858 </t>
  </si>
  <si>
    <t>RETROESCAVADEIRA SOBRE RODAS COM CARREGADEIRA, TRAÇÃO 4X4, POTÊNCIA LÍQ. 88 HP, CAÇAMBA CARREG. CAP. MÍN. 1 M3, CAÇAMBA RETRO CAP. 0,26 M3, PESO OPERACIONAL MÍN. 6.674 KG, PROFUNDIDADE ESCAVAÇÃO MÁX. 4,37 M - JUROS. AF_06/2014</t>
  </si>
  <si>
    <t xml:space="preserve"> 5664 </t>
  </si>
  <si>
    <t>RETROESCAVADEIRA SOBRE RODAS COM CARREGADEIRA, TRAÇÃO 4X4, POTÊNCIA LÍQ. 88 HP, CAÇAMBA CARREG. CAP. MÍN. 1 M3, CAÇAMBA RETRO CAP. 0,26 M3, PESO OPERACIONAL MÍN. 6.674 KG, PROFUNDIDADE ESCAVAÇÃO MÁX. 4,37 M - MANUTENÇÃO. AF_06/2014</t>
  </si>
  <si>
    <t xml:space="preserve"> 53786 </t>
  </si>
  <si>
    <t>RETROESCAVADEIRA SOBRE RODAS COM CARREGADEIRA, TRAÇÃO 4X4, POTÊNCIA LÍQ. 88 HP, CAÇAMBA CARREG. CAP. MÍN. 1 M3, CAÇAMBA RETRO CAP. 0,26 M3, PESO OPERACIONAL MÍN. 6.674 KG, PROFUNDIDADE ESCAVAÇÃO MÁX. 4,37 M - MATERIAIS NA OPERAÇÃO. AF_06/2014</t>
  </si>
  <si>
    <t xml:space="preserve"> 00036531 </t>
  </si>
  <si>
    <t>RETROESCAVADEIRA SOBRE RODAS COM CARREGADEIRA, TRACAO 4 X 4, POTENCIA LIQUIDA 88 HP, PESO OPERACIONAL MINIMO DE 6674 KG, CAPACIDADE DA CARREGADEIRA DE 1,00 M3 E DA  RETROESCAVADEIRA MINIMA DE 0,26 M3, PROFUNDIDADE DE ESCAVACAO MAXIMA DE 4,37 M</t>
  </si>
  <si>
    <t xml:space="preserve"> 00001381 </t>
  </si>
  <si>
    <t>ARGAMASSA COLANTE AC I PARA CERAMICAS</t>
  </si>
  <si>
    <t xml:space="preserve"> 00034357 </t>
  </si>
  <si>
    <t>REJUNTE COLORIDO, CIMENTICIO</t>
  </si>
  <si>
    <t xml:space="preserve"> 00000536 </t>
  </si>
  <si>
    <t>REVESTIMENTO EM CERAMICA ESMALTADA EXTRA, PEI MENOR OU IGUAL A 3, FORMATO MENOR OU IGUAL A 2025 CM2</t>
  </si>
  <si>
    <t xml:space="preserve"> 7038 </t>
  </si>
  <si>
    <t>ROLO COMPACTADOR DE PNEUS ESTÁTICO, PRESSÃO VARIÁVEL, POTÊNCIA 111 HP, PESO SEM/COM LASTRO 9,5 / 26 T, LARGURA DE TRABALHO 1,90 M - DEPRECIAÇÃO. AF_07/2014</t>
  </si>
  <si>
    <t xml:space="preserve"> 7039 </t>
  </si>
  <si>
    <t>ROLO COMPACTADOR DE PNEUS ESTÁTICO, PRESSÃO VARIÁVEL, POTÊNCIA 111 HP, PESO SEM/COM LASTRO 9,5 / 26 T, LARGURA DE TRABALHO 1,90 M - JUROS. AF_07/2014</t>
  </si>
  <si>
    <t xml:space="preserve"> 7040 </t>
  </si>
  <si>
    <t>ROLO COMPACTADOR DE PNEUS ESTÁTICO, PRESSÃO VARIÁVEL, POTÊNCIA 111 HP, PESO SEM/COM LASTRO 9,5 / 26 T, LARGURA DE TRABALHO 1,90 M - MANUTENÇÃO. AF_07/2014</t>
  </si>
  <si>
    <t xml:space="preserve"> 55263 </t>
  </si>
  <si>
    <t>ROLO COMPACTADOR DE PNEUS ESTÁTICO, PRESSÃO VARIÁVEL, POTÊNCIA 111 HP, PESO SEM/COM LASTRO 9,5 / 26 T, LARGURA DE TRABALHO 1,90 M - MATERIAIS NA OPERAÇÃO. AF_07/2014</t>
  </si>
  <si>
    <t xml:space="preserve"> 00010642 </t>
  </si>
  <si>
    <t>ROLO COMPACTADOR DE PNEUS, ESTATICO, PRESSAO VARIAVEL, POTENCIA 111 HP, PESO SEM/COM LASTRO 9,5/26,0 T, LARGURA DE ROLAGEM 1,90 M</t>
  </si>
  <si>
    <t xml:space="preserve"> 5674 </t>
  </si>
  <si>
    <t>ROLO COMPACTADOR VIBRATÓRIO DE UM CILINDRO AÇO LISO, POTÊNCIA 80 HP, PESO OPERACIONAL MÁXIMO 8,1 T, IMPACTO DINÂMICO 16,15 / 9,5 T, LARGURA DE TRABALHO 1,68 M - MANUTENÇÃO. AF_06/2014</t>
  </si>
  <si>
    <t xml:space="preserve"> 53788 </t>
  </si>
  <si>
    <t>ROLO COMPACTADOR VIBRATÓRIO DE UM CILINDRO AÇO LISO, POTÊNCIA 80 HP, PESO OPERACIONAL MÁXIMO 8,1 T, IMPACTO DINÂMICO 16,15 / 9,5 T, LARGURA DE TRABALHO 1,68 M - MATERIAIS NA OPERAÇÃO. AF_06/2014</t>
  </si>
  <si>
    <t xml:space="preserve"> 89210 </t>
  </si>
  <si>
    <t>ROLO COMPACTADOR VIBRATÓRIO DE UM CILINDRO AÇO LISO, POTÊNCIA 80 HP, PESO OPERACIONAL MÁXIMO 8,1 T, IMPACTO DINÂMICO 16,15 / 9,5 T, LARGURA DE TRABALHO 1,68 M - DEPRECIAÇÃO. AF_06/2014</t>
  </si>
  <si>
    <t xml:space="preserve"> 89211 </t>
  </si>
  <si>
    <t>ROLO COMPACTADOR VIBRATÓRIO DE UM CILINDRO AÇO LISO, POTÊNCIA 80 HP, PESO OPERACIONAL MÁXIMO 8,1 T, IMPACTO DINÂMICO 16,15 / 9,5 T, LARGURA DE TRABALHO 1,68 M - JUROS. AF_06/2014</t>
  </si>
  <si>
    <t xml:space="preserve"> 00010646 </t>
  </si>
  <si>
    <t>ROLO COMPACTADOR VIBRATORIO DE UM CILINDRO, ACO LISO, POTENCIA 80 HP, PESO OPERACIONAL MAXIMO 8,1 T, IMPACTO DINAMICO 16,15/9,5 T, LARGURA TRABALHO 1,68 M</t>
  </si>
  <si>
    <t xml:space="preserve"> 91688 </t>
  </si>
  <si>
    <t>SERRA CIRCULAR DE BANCADA COM MOTOR ELÉTRICO POTÊNCIA DE 5HP, COM COIFA PARA DISCO 10" - DEPRECIAÇÃO. AF_08/2015</t>
  </si>
  <si>
    <t xml:space="preserve"> 91689 </t>
  </si>
  <si>
    <t>SERRA CIRCULAR DE BANCADA COM MOTOR ELÉTRICO POTÊNCIA DE 5HP, COM COIFA PARA DISCO 10" - JUROS. AF_08/2015</t>
  </si>
  <si>
    <t xml:space="preserve"> 91690 </t>
  </si>
  <si>
    <t>SERRA CIRCULAR DE BANCADA COM MOTOR ELÉTRICO POTÊNCIA DE 5HP, COM COIFA PARA DISCO 10" - MANUTENÇÃO. AF_08/2015</t>
  </si>
  <si>
    <t xml:space="preserve"> 91691 </t>
  </si>
  <si>
    <t>SERRA CIRCULAR DE BANCADA COM MOTOR ELÉTRICO POTÊNCIA DE 5HP, COM COIFA PARA DISCO 10" - MATERIAIS NA OPERAÇÃO. AF_08/2015</t>
  </si>
  <si>
    <t xml:space="preserve"> 00014618 </t>
  </si>
  <si>
    <t>SERRA CIRCULAR DE BANCADA COM MOTOR ELETRICO, POTENCIA DE *1600* W, PARA DISCO DE DIAMETRO DE 10" (250 MM)</t>
  </si>
  <si>
    <t xml:space="preserve"> 00006136 </t>
  </si>
  <si>
    <t>SIFAO EM METAL CROMADO PARA PIA OU LAVATORIO, 1 X 1.1/2 "</t>
  </si>
  <si>
    <t xml:space="preserve"> 00004356 </t>
  </si>
  <si>
    <t>PARAFUSO DE ACO ZINCADO COM ROSCA SOBERBA, CABECA CHATA E FENDA SIMPLES, DIAMETRO 4,8 MM, COMPRIMENTO 45 MM</t>
  </si>
  <si>
    <t xml:space="preserve"> 00007572 </t>
  </si>
  <si>
    <t>SUPORTE ISOLADOR REFORCADO DIAMETRO NOMINAL 5/16", COM ROSCA SOBERBA E BUCHA</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</si>
  <si>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</si>
  <si>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</si>
  <si>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</si>
  <si>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</si>
  <si>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95136 </t>
  </si>
  <si>
    <t>TALHA MANUAL DE CORRENTE, CAPACIDADE DE 2 TON. COM ELEVAÇÃO DE 3 M - DEPRECIAÇÃO. AF_07/2016</t>
  </si>
  <si>
    <t xml:space="preserve"> 95137 </t>
  </si>
  <si>
    <t>TALHA MANUAL DE CORRENTE, CAPACIDADE DE 2 TON. COM ELEVAÇÃO DE 3 M - JUROS. AF_07/2016</t>
  </si>
  <si>
    <t xml:space="preserve"> 95138 </t>
  </si>
  <si>
    <t>TALHA MANUAL DE CORRENTE, CAPACIDADE DE 2 TON. COM ELEVAÇÃO DE 3 M - MANUTENÇÃO. AF_07/2016</t>
  </si>
  <si>
    <t xml:space="preserve"> 00010742 </t>
  </si>
  <si>
    <t>TALHA MANUAL DE CORRENTE, CAPACIDADE DE 2 T COM ELEVACAO DE 3 M</t>
  </si>
  <si>
    <t xml:space="preserve"> 00007091 </t>
  </si>
  <si>
    <t>TE SANITARIO, PVC, DN 100 X 100 MM, SERIE NORMAL, PARA ESGOTO PREDIAL</t>
  </si>
  <si>
    <t xml:space="preserve"> 00007097 </t>
  </si>
  <si>
    <t>TE SANITARIO, PVC, DN 50 X 50 MM, SERIE NORMAL, PARA ESGOTO PREDIAL</t>
  </si>
  <si>
    <t xml:space="preserve"> 00007138 </t>
  </si>
  <si>
    <t>TE SOLDAVEL, PVC, 90 GRAUS, 20 MM, PARA AGUA FRIA PREDIAL (NBR 5648)</t>
  </si>
  <si>
    <t xml:space="preserve"> 00007139 </t>
  </si>
  <si>
    <t>TE SOLDAVEL, PVC, 90 GRAUS, 25 MM, PARA AGUA FRIA PREDIAL (NBR 5648)</t>
  </si>
  <si>
    <t xml:space="preserve"> 00007140 </t>
  </si>
  <si>
    <t>TE SOLDAVEL, PVC, 90 GRAUS, 32 MM, PARA AGUA FRIA PREDIAL (NBR 5648)</t>
  </si>
  <si>
    <t xml:space="preserve"> 00007141 </t>
  </si>
  <si>
    <t>TE SOLDAVEL, PVC, 90 GRAUS, 40 MM, PARA AGUA FRIA PREDIAL (NBR 5648)</t>
  </si>
  <si>
    <t xml:space="preserve"> 00007142 </t>
  </si>
  <si>
    <t>TE SOLDAVEL, PVC, 90 GRAUS,50 MM, PARA AGUA FRIA PREDIAL (NBR 5648)</t>
  </si>
  <si>
    <t xml:space="preserve"> 00007144 </t>
  </si>
  <si>
    <t>TE SOLDAVEL, PVC, 90 GRAUS, 75 MM, PARA AGUA FRIA PREDIAL (NBR 5648)</t>
  </si>
  <si>
    <t xml:space="preserve"> 00007145 </t>
  </si>
  <si>
    <t>TE SOLDAVEL, PVC, 90 GRAUS, 85 MM, PARA AGUA FRIA PREDIAL (NBR 5648)</t>
  </si>
  <si>
    <t xml:space="preserve"> 00038101 </t>
  </si>
  <si>
    <t>TOMADA 2P+T 10A, 250V  (APENAS MODULO)</t>
  </si>
  <si>
    <t xml:space="preserve"> 00038102 </t>
  </si>
  <si>
    <t>TOMADA 2P+T 20A, 250V  (APENAS MODULO)</t>
  </si>
  <si>
    <t xml:space="preserve"> 00011830 </t>
  </si>
  <si>
    <t>TORNEIRA DE BOIA CONVENCIONAL PARA CAIXA D'AGUA, 3/4", COM HASTE E TORNEIRA METALICOS E BALAO PLASTICO</t>
  </si>
  <si>
    <t xml:space="preserve"> 89029 </t>
  </si>
  <si>
    <t>TRATOR DE ESTEIRAS, POTÊNCIA 100 HP, PESO OPERACIONAL 9,4 T, COM LÂMINA 2,19 M3 - DEPRECIAÇÃO. AF_06/2014</t>
  </si>
  <si>
    <t xml:space="preserve"> 89030 </t>
  </si>
  <si>
    <t>TRATOR DE ESTEIRAS, POTÊNCIA 100 HP, PESO OPERACIONAL 9,4 T, COM LÂMINA 2,19 M3 - JUROS. AF_06/2014</t>
  </si>
  <si>
    <t xml:space="preserve"> 88324 </t>
  </si>
  <si>
    <t>TRATORISTA COM ENCARGOS COMPLEMENTARES</t>
  </si>
  <si>
    <t xml:space="preserve"> 5724 </t>
  </si>
  <si>
    <t>TRATOR DE ESTEIRAS, POTÊNCIA 100 HP, PESO OPERACIONAL 9,4 T, COM LÂMINA 2,19 M3 - MANUTENÇÃO. AF_06/2014</t>
  </si>
  <si>
    <t xml:space="preserve"> 53817 </t>
  </si>
  <si>
    <t>TRATOR DE ESTEIRAS, POTÊNCIA 100 HP, PESO OPERACIONAL 9,4 T, COM LÂMINA 2,19 M3 - MATERIAIS NA OPERAÇÃO. AF_06/2014</t>
  </si>
  <si>
    <t xml:space="preserve"> 00007622 </t>
  </si>
  <si>
    <t>TRATOR DE ESTEIRAS, POTENCIA DE 100 HP, PESO OPERACIONAL DE 9,4 T, COM LAMINA COM CAPACIDADE DE 2,19 M3</t>
  </si>
  <si>
    <t xml:space="preserve"> 00020065 </t>
  </si>
  <si>
    <t>TUBO PVC  SERIE NORMAL, DN 150 MM, PARA ESGOTO  PREDIAL (NBR 5688)</t>
  </si>
  <si>
    <t xml:space="preserve"> 00009838 </t>
  </si>
  <si>
    <t>TUBO PVC SERIE NORMAL, DN 50 MM, PARA ESGOTO PREDIAL (NBR 5688)</t>
  </si>
  <si>
    <t xml:space="preserve"> 00009867 </t>
  </si>
  <si>
    <t>TUBO PVC, SOLDAVEL, DN 20 MM, AGUA FRIA (NBR-5648)</t>
  </si>
  <si>
    <t xml:space="preserve"> 00009869 </t>
  </si>
  <si>
    <t>TUBO PVC, SOLDAVEL, DN 32 MM, AGUA FRIA (NBR-5648)</t>
  </si>
  <si>
    <t xml:space="preserve"> 00009874 </t>
  </si>
  <si>
    <t>TUBO PVC, SOLDAVEL, DN 40 MM, AGUA FRIA (NBR-5648)</t>
  </si>
  <si>
    <t xml:space="preserve"> 00009875 </t>
  </si>
  <si>
    <t>TUBO PVC, SOLDAVEL, DN 50 MM, PARA AGUA FRIA (NBR-5648)</t>
  </si>
  <si>
    <t xml:space="preserve"> 00009871 </t>
  </si>
  <si>
    <t>TUBO PVC, SOLDAVEL, DN 75 MM, AGUA FRIA (NBR-5648)</t>
  </si>
  <si>
    <t xml:space="preserve"> 00009872 </t>
  </si>
  <si>
    <t>TUBO PVC, SOLDAVEL, DN 85 MM, AGUA FRIA (NBR-5648)</t>
  </si>
  <si>
    <t xml:space="preserve"> 00007137 </t>
  </si>
  <si>
    <t>TE PVC, SOLDAVEL, COM BUCHA DE LATAO NA BOLSA CENTRAL, 90 GRAUS, 25 MM X 1/2", PARA AGUA FRIA PREDIAL</t>
  </si>
  <si>
    <t xml:space="preserve"> 00007104 </t>
  </si>
  <si>
    <t>TE DE REDUCAO, PVC, SOLDAVEL, 90 GRAUS, 25 MM X 20 MM, PARA AGUA FRIA PREDIAL</t>
  </si>
  <si>
    <t xml:space="preserve"> 00007136 </t>
  </si>
  <si>
    <t>TE DE REDUCAO, PVC, SOLDAVEL, 90 GRAUS, 32 MM X 25 MM, PARA AGUA FRIA PREDIAL</t>
  </si>
  <si>
    <t xml:space="preserve"> 00007128 </t>
  </si>
  <si>
    <t>TE DE REDUCAO, PVC, SOLDAVEL, 90 GRAUS, 40 MM X 32 MM, PARA AGUA FRIA PREDIAL</t>
  </si>
  <si>
    <t xml:space="preserve"> 00007129 </t>
  </si>
  <si>
    <t>TE DE REDUCAO, PVC, SOLDAVEL, 90 GRAUS, 50 MM X 25 MM, PARA AGUA FRIA PREDIAL</t>
  </si>
  <si>
    <t xml:space="preserve"> 00007131 </t>
  </si>
  <si>
    <t>TE DE REDUCAO, PVC, SOLDAVEL, 90 GRAUS, 50 MM X 40 MM, PARA AGUA FRIA PREDIAL</t>
  </si>
  <si>
    <t xml:space="preserve"> 00009895 </t>
  </si>
  <si>
    <t>UNIAO PVC, SOLDAVEL, 32 MM,  PARA AGUA FRIA PREDIAL</t>
  </si>
  <si>
    <t xml:space="preserve"> 00009894 </t>
  </si>
  <si>
    <t>UNIAO PVC, SOLDAVEL, 40 MM,  PARA AGUA FRIA PREDIAL</t>
  </si>
  <si>
    <t xml:space="preserve"> 00009897 </t>
  </si>
  <si>
    <t>UNIAO PVC, SOLDAVEL, 50 MM,  PARA AGUA FRIA PREDIAL</t>
  </si>
  <si>
    <t xml:space="preserve"> 00009909 </t>
  </si>
  <si>
    <t>UNIAO PVC, SOLDAVEL, 75 MM,  PARA AGUA FRIA PREDIAL</t>
  </si>
  <si>
    <t xml:space="preserve"> 00009907 </t>
  </si>
  <si>
    <t>UNIAO PVC, SOLDAVEL, 85 MM,  PARA AGUA FRIA PREDIAL</t>
  </si>
  <si>
    <t xml:space="preserve"> 95118 </t>
  </si>
  <si>
    <t>USINA MISTURADORA DE SOLOS, CAPACIDADE DE 200 A 500 TON/H, POTENCIA 75KW - DEPRECIAÇÃO. AF_07/2016</t>
  </si>
  <si>
    <t xml:space="preserve"> 95119 </t>
  </si>
  <si>
    <t>USINA MISTURADORA DE SOLOS, CAPACIDADE DE 200 A 500 TON/H, POTENCIA 75KW - JUROS. AF_07/2016</t>
  </si>
  <si>
    <t xml:space="preserve"> 5707 </t>
  </si>
  <si>
    <t>USINA MISTURADORA DE SOLOS, CAPACIDADE DE 200 A 500 TON/H, POTENCIA 75KW - MANUTENÇÃO. AF_07/2016</t>
  </si>
  <si>
    <t xml:space="preserve"> 95120 </t>
  </si>
  <si>
    <t>USINA MISTURADORA DE SOLOS, CAPACIDADE DE 200 A 500 TON/H, POTENCIA 75KW - MATERIAIS NA OPERAÇÃO. AF_07/2016</t>
  </si>
  <si>
    <t xml:space="preserve"> 00009921 </t>
  </si>
  <si>
    <t>USINA MISTURADORA DE SOLOS,  DOSADORES TRIPLOS, CALHA VIBRATORIA CAPACIDADE DE 200 A 500 T/H, POTENCIA DE 75 KW</t>
  </si>
  <si>
    <t xml:space="preserve"> 00010420 </t>
  </si>
  <si>
    <t>BACIA SANITARIA (VASO) CONVENCIONAL DE LOUCA BRANCA</t>
  </si>
  <si>
    <t xml:space="preserve"> 00004384 </t>
  </si>
  <si>
    <t>PARAFUSO NIQUELADO COM ACABAMENTO CROMADO PARA FIXAR PECA SANITARIA, INCLUI PORCA CEGA, ARRUELA E BUCHA DE NYLON TAMANHO S-10</t>
  </si>
  <si>
    <t xml:space="preserve"> 00006138 </t>
  </si>
  <si>
    <t>VEDACAO PVC, 100 MM, PARA SAIDA VASO SANITARIO</t>
  </si>
  <si>
    <t xml:space="preserve"> 00036520 </t>
  </si>
  <si>
    <t>BACIA SANITARIA (VASO) CONVENCIONAL PARA PCD SEM FURO FRONTAL, DE LOUCA BRANCA, SEM ASSENTO</t>
  </si>
  <si>
    <t xml:space="preserve"> 90582 </t>
  </si>
  <si>
    <t>VIBRADOR DE IMERSÃO, DIÂMETRO DE PONTEIRA 45MM, MOTOR ELÉTRICO TRIFÁSICO POTÊNCIA DE 2 CV - DEPRECIAÇÃO. AF_06/2015</t>
  </si>
  <si>
    <t xml:space="preserve"> 90583 </t>
  </si>
  <si>
    <t>VIBRADOR DE IMERSÃO, DIÂMETRO DE PONTEIRA 45MM, MOTOR ELÉTRICO TRIFÁSICO POTÊNCIA DE 2 CV - JUROS. AF_06/2015</t>
  </si>
  <si>
    <t xml:space="preserve"> 90584 </t>
  </si>
  <si>
    <t>VIBRADOR DE IMERSÃO, DIÂMETRO DE PONTEIRA 45MM, MOTOR ELÉTRICO TRIFÁSICO POTÊNCIA DE 2 CV - MANUTENÇÃO. AF_06/2015</t>
  </si>
  <si>
    <t xml:space="preserve"> 90585 </t>
  </si>
  <si>
    <t>VIBRADOR DE IMERSÃO, DIÂMETRO DE PONTEIRA 45MM, MOTOR ELÉTRICO TRIFÁSICO POTÊNCIA DE 2 CV - MATERIAIS NA OPERAÇÃO. AF_06/2015</t>
  </si>
  <si>
    <t xml:space="preserve"> 00013896 </t>
  </si>
  <si>
    <t>VIBRADOR DE IMERSAO, DIAMETRO DA PONTEIRA DE *45* MM, COM MOTOR ELETRICO TRIFASICO DE 2 HP (2 CV)</t>
  </si>
  <si>
    <t xml:space="preserve"> 72119 </t>
  </si>
  <si>
    <t>VIDRO TEMPERADO INCOLOR, ESPESSURA 8MM, FORNECIMENTO E INSTALACAO, INCLUSIVE MASSA PARA VEDACAO</t>
  </si>
  <si>
    <t xml:space="preserve"> 00010498 </t>
  </si>
  <si>
    <t>MASSA PARA VIDRO</t>
  </si>
  <si>
    <t xml:space="preserve"> 00010506 </t>
  </si>
  <si>
    <t>VIDRO TEMPERADO INCOLOR E = 8 MM, SEM COLOCACAO</t>
  </si>
  <si>
    <t>MAPA DE COTAÇÃO</t>
  </si>
  <si>
    <t>DESCRIÇÃO</t>
  </si>
  <si>
    <t>UNID.</t>
  </si>
  <si>
    <t xml:space="preserve">EMPRESA "A" </t>
  </si>
  <si>
    <t xml:space="preserve">EMPRESA "B" </t>
  </si>
  <si>
    <t xml:space="preserve">EMPRESA "C" </t>
  </si>
  <si>
    <t>MÉDIA (R$)</t>
  </si>
  <si>
    <t>OBSERVAÇÃO</t>
  </si>
  <si>
    <t>DATA</t>
  </si>
  <si>
    <t>PREÇO UNIT.</t>
  </si>
  <si>
    <t>DUTO ALUMINIZADO FLEXIVEL 150mm</t>
  </si>
  <si>
    <t>AMERICANAS</t>
  </si>
  <si>
    <t>SUBMARINO</t>
  </si>
  <si>
    <t>MAGAZINE</t>
  </si>
  <si>
    <t>VALOR UNIT.</t>
  </si>
  <si>
    <t>VIGOTA TRELIÇADA 20 CM</t>
  </si>
  <si>
    <t>M2</t>
  </si>
  <si>
    <t>-</t>
  </si>
  <si>
    <t>EMPRESA "C" NÃO ENCONTROU TR 20 NO MERCADO PARA ORÇAR.</t>
  </si>
  <si>
    <t>PELE DE VIDRO C/ ESQUADRIA</t>
  </si>
  <si>
    <t>TUBO DE LIGAÇÃO</t>
  </si>
  <si>
    <t>SUBMARINIO</t>
  </si>
  <si>
    <t>PADOVANI</t>
  </si>
  <si>
    <t>RALO ABACAXI 150 MM</t>
  </si>
  <si>
    <t>SHOPTIME</t>
  </si>
  <si>
    <t>PIA PNE</t>
  </si>
  <si>
    <t>TELHA NORTE</t>
  </si>
  <si>
    <t>LEROY MERLIN</t>
  </si>
  <si>
    <t>BARRA DE APOIO PNE P/ PIA</t>
  </si>
  <si>
    <t>ISINALIZA</t>
  </si>
  <si>
    <t xml:space="preserve">PLACA ROTA DE FUGA CÓD. S3 12X24CM </t>
  </si>
  <si>
    <t>VIGOTA TRELIÇADA 12 CM</t>
  </si>
  <si>
    <t>VIGOTA TRELIÇADA 13 CM</t>
  </si>
  <si>
    <t>VIGOTA TRELIÇADA 16 CM</t>
  </si>
  <si>
    <t>RESERVATÓRIO METÁLICO 10.000L</t>
  </si>
  <si>
    <t>FAZ FORTE</t>
  </si>
  <si>
    <t>FIAGRO</t>
  </si>
  <si>
    <t>LOJA ELÉTRICA</t>
  </si>
  <si>
    <t>ML</t>
  </si>
  <si>
    <t>SPEEDY WELD</t>
  </si>
  <si>
    <t>PORCA E PARAFUSO INOX 5/16" x 1.1/4"</t>
  </si>
  <si>
    <t>ARRUELA GALVANIZADA 3/8</t>
  </si>
  <si>
    <t>KENNEDY</t>
  </si>
  <si>
    <t>CHUMBADOR CBA 1/4" X 2" C/PARAF.</t>
  </si>
  <si>
    <t>ARUPAR</t>
  </si>
  <si>
    <t>ML1</t>
  </si>
  <si>
    <t>SUPORTE BALANCO P/ELETR. 50X50 PENDENTE</t>
  </si>
  <si>
    <t>ELETROMAC</t>
  </si>
  <si>
    <t>GIMAWA</t>
  </si>
  <si>
    <t>LEROY</t>
  </si>
  <si>
    <t>TE RETO 90 - 50X50</t>
  </si>
  <si>
    <t>ELETRODUTO DE AÇO GALVANIZADO, CLASSE LEVE, 2"</t>
  </si>
  <si>
    <t>MÃO FRANCESA REFORÇADA 80CM</t>
  </si>
  <si>
    <t>COTOVELO RETO 90 - 100X100</t>
  </si>
  <si>
    <t>BAZAR</t>
  </si>
  <si>
    <t>ELETROCALHA PERF. GALV. FOGO CH.18 100X100X3000</t>
  </si>
  <si>
    <t>TE RETO 90 - 100X 100</t>
  </si>
  <si>
    <t>SOUZA</t>
  </si>
  <si>
    <t>EMENDA U INTERNA P/ELETROCALHA 100X 100</t>
  </si>
  <si>
    <t>SUPORTE BALANCO P/ELETR. 100X100 PENDENT</t>
  </si>
  <si>
    <t>REFLETOR LED – 150W – 20.150 LUMENS SIMILAR OU SUPERIOR ATÉ 200W</t>
  </si>
  <si>
    <t>ZAGONEL</t>
  </si>
  <si>
    <t>RCA</t>
  </si>
  <si>
    <t>ANILHAS IDENTIFICAÇÃO</t>
  </si>
  <si>
    <t>NET COMPUTADORES</t>
  </si>
  <si>
    <t>AMAZON</t>
  </si>
  <si>
    <t>BLOCO CONEXÃO 110 IDC PC</t>
  </si>
  <si>
    <t>KABUM</t>
  </si>
  <si>
    <t>RACK 19POL X 44U X 800MM FECHADO PISO VIDRO
SLD FME PRETO</t>
  </si>
  <si>
    <t>RACK 19POL X 16U X 550MM FECHADO PAREDE PRETO</t>
  </si>
  <si>
    <t>DISJUNTOR DR TETRAPOLAR 240V 100A/30MA</t>
  </si>
  <si>
    <t>DISJUNTOR DR TETRAPOLAR 240V 63A/30MA</t>
  </si>
  <si>
    <t>DISJUNTOR DR TETRAPOLAR 240V 80A/30MA</t>
  </si>
  <si>
    <t>CHAPA DE ALUMÍNIO 7/8 X 1/8</t>
  </si>
  <si>
    <t>ALURE</t>
  </si>
  <si>
    <t>PARAFUSO INOX 1/4 X 7/8</t>
  </si>
  <si>
    <t>PARAFUTRECOS</t>
  </si>
  <si>
    <t>CCPVIRTUAL</t>
  </si>
  <si>
    <t>BOTA FORA ENTULHO</t>
  </si>
  <si>
    <t>DISK ENTULHO SANTIAGO</t>
  </si>
  <si>
    <t>EMPRESA "C" NÃO ENCAMINHOU RESPOSTA AO PEDIDO DE ORÇAMENTO ATÉ A DATA</t>
  </si>
  <si>
    <t>TUBO DE DESCARGA VDE</t>
  </si>
  <si>
    <t>KIT VENTOKIT 150MM</t>
  </si>
  <si>
    <t>CASAS BAHIA</t>
  </si>
  <si>
    <t>SERVIÇO TÉCNICO DE INSTALAÇÃO DE APARELHO DE AR CONDICIONADO INVERTER 9000 BTUS</t>
  </si>
  <si>
    <t>GILMAR CLIMATIZAÇÃO</t>
  </si>
  <si>
    <t>SERVIÇO TÉCNICO DE INSTALAÇÃO DE APARELHO DE AR CONDICIONADO INVERTER 12.000 BTUS</t>
  </si>
  <si>
    <t>SERVIÇO TÉCNICO DE INSTALAÇÃO DE APARELHO DE AR CONDICIONADO INVERTER 18.000 BTUS</t>
  </si>
  <si>
    <t>SERVIÇO TÉCNICO DE INSTALAÇÃO DE APARELHO DE AR CONDICIONADO INVERTER 24.000 BTUS</t>
  </si>
  <si>
    <t>Demonstração da Composição do BDI Estimativo - Diferenciado</t>
  </si>
  <si>
    <t xml:space="preserve">   Custos diretos (CD) =         </t>
  </si>
  <si>
    <t>Dados e parâmetros estimados:</t>
  </si>
  <si>
    <t>INCIDÊNCIA SOBRE CUSTO DIRETO</t>
  </si>
  <si>
    <t>1.0</t>
  </si>
  <si>
    <t>CUSTOS DE ADMINISTRAÇÃO</t>
  </si>
  <si>
    <t>1.1</t>
  </si>
  <si>
    <t>SEGURO DE RISCO</t>
  </si>
  <si>
    <t>1.2</t>
  </si>
  <si>
    <t>VIGILÂNCIA</t>
  </si>
  <si>
    <t>1.3</t>
  </si>
  <si>
    <t>DESPESAS FINANCEIRAS</t>
  </si>
  <si>
    <t>1.4</t>
  </si>
  <si>
    <t>GARANTIA</t>
  </si>
  <si>
    <t>1.5</t>
  </si>
  <si>
    <t>OUTROS</t>
  </si>
  <si>
    <t>2.0</t>
  </si>
  <si>
    <t>TRIBUTOS (I)</t>
  </si>
  <si>
    <t>2.1</t>
  </si>
  <si>
    <t>PIS</t>
  </si>
  <si>
    <t>2.2</t>
  </si>
  <si>
    <t>COFINS</t>
  </si>
  <si>
    <t>2.3</t>
  </si>
  <si>
    <t>ISS</t>
  </si>
  <si>
    <t>3.</t>
  </si>
  <si>
    <t>LUCRO (L)</t>
  </si>
  <si>
    <t>3.1</t>
  </si>
  <si>
    <t>LUCRO NA INTERMEDIAÇÃO</t>
  </si>
  <si>
    <t>Fórmula Cálculo BDI Diferenciado (Acórdão TCU 2622/2013)</t>
  </si>
  <si>
    <t>__________________________________</t>
  </si>
  <si>
    <t>Heliomar de Souza Mota</t>
  </si>
  <si>
    <t>Eng° Amb./Téc.em Edificações</t>
  </si>
  <si>
    <t>CREA/MT 024458</t>
  </si>
  <si>
    <t>Demonstração da Composição do BDI Estimativo - SERVIÇOS</t>
  </si>
  <si>
    <r>
      <t>A) Administração central (AC) =</t>
    </r>
    <r>
      <rPr>
        <b/>
        <sz val="10"/>
        <rFont val="Arial"/>
        <family val="2"/>
      </rPr>
      <t xml:space="preserve"> </t>
    </r>
    <r>
      <rPr>
        <sz val="10"/>
        <rFont val="Arial"/>
        <family val="2"/>
      </rPr>
      <t xml:space="preserve">          </t>
    </r>
  </si>
  <si>
    <t>→</t>
  </si>
  <si>
    <t>X</t>
  </si>
  <si>
    <t>=</t>
  </si>
  <si>
    <r>
      <t>B) Taxa de Seguros e Garantia (S + G) =</t>
    </r>
    <r>
      <rPr>
        <b/>
        <sz val="10"/>
        <rFont val="Arial"/>
        <family val="2"/>
      </rPr>
      <t xml:space="preserve"> </t>
    </r>
    <r>
      <rPr>
        <sz val="10"/>
        <rFont val="Arial"/>
        <family val="2"/>
      </rPr>
      <t xml:space="preserve">          </t>
    </r>
  </si>
  <si>
    <t xml:space="preserve">D) Taxa de Riscos (R)             </t>
  </si>
  <si>
    <t xml:space="preserve">E) Despesas Financeiras (DF) = </t>
  </si>
  <si>
    <t>F) Lucro Operacional Bruto (L)=</t>
  </si>
  <si>
    <t>INCIDÊNCIA SOBRE O PREÇO DE VENDA</t>
  </si>
  <si>
    <t>E) Impostos (I) =</t>
  </si>
  <si>
    <t>COFINS =</t>
  </si>
  <si>
    <t>PIS =</t>
  </si>
  <si>
    <t>ISS =</t>
  </si>
  <si>
    <t xml:space="preserve">CPRB = </t>
  </si>
  <si>
    <t xml:space="preserve">ISS - considerando 5% sobre 40% do valor total da Nota Fiscal </t>
  </si>
  <si>
    <t>Cálculo do BDI:</t>
  </si>
  <si>
    <t xml:space="preserve">BDI =  </t>
  </si>
  <si>
    <r>
      <t>(1+AC+S+G+R)(1+DF)(1+L)</t>
    </r>
    <r>
      <rPr>
        <b/>
        <sz val="10"/>
        <rFont val="Arial"/>
        <family val="2"/>
      </rPr>
      <t xml:space="preserve">   -1</t>
    </r>
  </si>
  <si>
    <t xml:space="preserve">                           (1 - I)</t>
  </si>
  <si>
    <t xml:space="preserve"> 2.2</t>
  </si>
  <si>
    <t xml:space="preserve"> 2.3</t>
  </si>
  <si>
    <t xml:space="preserve"> 2.4</t>
  </si>
  <si>
    <t xml:space="preserve"> 2.5</t>
  </si>
  <si>
    <t xml:space="preserve"> 2.6</t>
  </si>
  <si>
    <t xml:space="preserve"> 2.7</t>
  </si>
  <si>
    <t xml:space="preserve"> 2.8</t>
  </si>
  <si>
    <t xml:space="preserve"> 2.9</t>
  </si>
  <si>
    <t xml:space="preserve"> 3.5</t>
  </si>
  <si>
    <t xml:space="preserve"> 4.1 </t>
  </si>
  <si>
    <t>FUNDAÇÃO</t>
  </si>
  <si>
    <t xml:space="preserve"> 4.1.1 </t>
  </si>
  <si>
    <t>ESTACAS</t>
  </si>
  <si>
    <t xml:space="preserve"> 4.1.2 </t>
  </si>
  <si>
    <t>BLOCO DE FUNDAÇÃO</t>
  </si>
  <si>
    <t xml:space="preserve"> 4.2 </t>
  </si>
  <si>
    <t>VIGAS BALDRAME</t>
  </si>
  <si>
    <t xml:space="preserve"> 4.2.2 </t>
  </si>
  <si>
    <t xml:space="preserve"> 4.2.3 </t>
  </si>
  <si>
    <t xml:space="preserve"> 4.2.5 </t>
  </si>
  <si>
    <t xml:space="preserve"> 4.2.6 </t>
  </si>
  <si>
    <t xml:space="preserve"> 4.2.7 </t>
  </si>
  <si>
    <t xml:space="preserve"> 4.2.8 </t>
  </si>
  <si>
    <t xml:space="preserve"> 4.2.9 </t>
  </si>
  <si>
    <t xml:space="preserve"> 4.2.10 </t>
  </si>
  <si>
    <t xml:space="preserve"> 4.2.11 </t>
  </si>
  <si>
    <t xml:space="preserve"> 4.3 </t>
  </si>
  <si>
    <t>PILARES</t>
  </si>
  <si>
    <t xml:space="preserve"> 4.4 </t>
  </si>
  <si>
    <t>VIGAS SUPERIORES/COBERTURA E CINTAMENTOS</t>
  </si>
  <si>
    <t xml:space="preserve"> 4.5 </t>
  </si>
  <si>
    <t>LAJES</t>
  </si>
  <si>
    <t xml:space="preserve"> 4.6 </t>
  </si>
  <si>
    <t>FUNDAÇÃO DO RESERVATÓRIO METÁLICO</t>
  </si>
  <si>
    <t xml:space="preserve"> 4.6.1 </t>
  </si>
  <si>
    <t xml:space="preserve"> 4.6.2 </t>
  </si>
  <si>
    <t xml:space="preserve"> 4.6.3 </t>
  </si>
  <si>
    <t xml:space="preserve"> 4.6.5 </t>
  </si>
  <si>
    <t xml:space="preserve"> 4.6.6 </t>
  </si>
  <si>
    <t xml:space="preserve"> 4.6.7 </t>
  </si>
  <si>
    <t xml:space="preserve"> 4.6.8 </t>
  </si>
  <si>
    <t xml:space="preserve"> 4.6.9 </t>
  </si>
  <si>
    <t xml:space="preserve"> 4.6.10 </t>
  </si>
  <si>
    <t xml:space="preserve"> 4.6.11 </t>
  </si>
  <si>
    <t xml:space="preserve"> 4.6.12 </t>
  </si>
  <si>
    <t xml:space="preserve"> 7.3 </t>
  </si>
  <si>
    <t xml:space="preserve"> 9.1 </t>
  </si>
  <si>
    <t>PINTURA EM PAREDE</t>
  </si>
  <si>
    <t>APLICAÇÃO MANUAL DE PINTURA COM TINTA LÁTEX ACRÍLICA EM PAREDES, DUAS DEMÃOS. AF_06/2014</t>
  </si>
  <si>
    <t xml:space="preserve"> 9.2 </t>
  </si>
  <si>
    <t>PINTURA TETO</t>
  </si>
  <si>
    <t xml:space="preserve"> 10.1 </t>
  </si>
  <si>
    <t>PORTAS DE MADEIRA</t>
  </si>
  <si>
    <t xml:space="preserve"> 10.2 </t>
  </si>
  <si>
    <t>PORTAS DE VIDRO E ALUMÍNIO</t>
  </si>
  <si>
    <t xml:space="preserve"> 10.3 </t>
  </si>
  <si>
    <t>JANELAS DE VIDRO</t>
  </si>
  <si>
    <t xml:space="preserve"> 10.4 </t>
  </si>
  <si>
    <t>FACHADA DE VIDRO</t>
  </si>
  <si>
    <t xml:space="preserve"> 11.22 </t>
  </si>
  <si>
    <t xml:space="preserve"> 13.1 </t>
  </si>
  <si>
    <t>INSTALAÇÕES SANITÁRIAS</t>
  </si>
  <si>
    <t xml:space="preserve"> 13.1.9 </t>
  </si>
  <si>
    <t xml:space="preserve"> 13.2 </t>
  </si>
  <si>
    <t>DRENO AR CONDICIONADO</t>
  </si>
  <si>
    <t xml:space="preserve"> 13.3 </t>
  </si>
  <si>
    <t>TRATAMENTO DE EFLUENTES</t>
  </si>
  <si>
    <t xml:space="preserve"> 13.3.4 </t>
  </si>
  <si>
    <t xml:space="preserve"> 15.1 </t>
  </si>
  <si>
    <t>INSTALAÇÕES ELÉTRICA DE BAIXA TENSÃO</t>
  </si>
  <si>
    <t xml:space="preserve"> 15.1.7 </t>
  </si>
  <si>
    <t xml:space="preserve"> 15.1.33 </t>
  </si>
  <si>
    <t xml:space="preserve"> 15.2 </t>
  </si>
  <si>
    <t>CABEAMENTO ESTRUTURADO</t>
  </si>
  <si>
    <t xml:space="preserve"> 15.2.2 </t>
  </si>
  <si>
    <t xml:space="preserve"> 15.2.3 </t>
  </si>
  <si>
    <t xml:space="preserve"> 15.2.9 </t>
  </si>
  <si>
    <t xml:space="preserve"> 15.2.10 </t>
  </si>
  <si>
    <t xml:space="preserve"> 15.2.11 </t>
  </si>
  <si>
    <t xml:space="preserve"> 15.2.12 </t>
  </si>
  <si>
    <t xml:space="preserve"> 15.2.14 </t>
  </si>
  <si>
    <t xml:space="preserve"> 15.2.15 </t>
  </si>
  <si>
    <t xml:space="preserve"> 15.2.16 </t>
  </si>
  <si>
    <t xml:space="preserve"> 15.2.17 </t>
  </si>
  <si>
    <t xml:space="preserve"> 15.2.18 </t>
  </si>
  <si>
    <t xml:space="preserve"> 15.2.20 </t>
  </si>
  <si>
    <t xml:space="preserve"> 15.2.21 </t>
  </si>
  <si>
    <t xml:space="preserve"> 15.2.32 </t>
  </si>
  <si>
    <t xml:space="preserve"> 15.2.33 </t>
  </si>
  <si>
    <t xml:space="preserve"> 15.3 </t>
  </si>
  <si>
    <t>SISTEMA DE PROTEÇÃO CONTRA DESCARGAS ATMOSFÉRICAS - SPDA</t>
  </si>
  <si>
    <t xml:space="preserve"> 15.3.7 </t>
  </si>
  <si>
    <t xml:space="preserve"> 15.3.8 </t>
  </si>
  <si>
    <t xml:space="preserve"> 20.2</t>
  </si>
  <si>
    <t>AR CONDICIONADO SPLIT INVERTER, HI-WALL (PAREDE), 9000 BTU/H, CICLO FRIO, 60HZ, CLASSIFICACAO A (SELO PROCEL), GAS HFC, CONTROLE S/FIO (FORNECIMENTO)</t>
  </si>
  <si>
    <t xml:space="preserve"> 20.3</t>
  </si>
  <si>
    <t>AR CONDICIONADO SPLIT INVERTER, HI-WALL (PAREDE), 12000 BTU/H, CICLO FRIO, 60HZ, CLASSIFICACAO A (SELO PROCEL), GAS HFC, CONTROLE S/FIO (FORNECIMENTO)</t>
  </si>
  <si>
    <t xml:space="preserve"> 20.4</t>
  </si>
  <si>
    <t>AR CONDICIONADO SPLIT INVERTER, HI-WALL (PAREDE), 18000 BTU/H, CICLO FRIO, 60HZ, CLASSIFICACAO A (SELO PROCEL), GAS HFC, CONTROLE S/FIO (FORNECIMENTO)</t>
  </si>
  <si>
    <t xml:space="preserve"> 20.5</t>
  </si>
  <si>
    <t>AR CONDICIONADO SPLIT INVERTER, HI-WALL (PAREDE), 24000 BTU/H, CICLO FRIO, 60HZ, CLASSIFICACAO A - SELO PROCEL, GAS HFC, CONTROLE S/FIO (FORNECIMENTO)</t>
  </si>
  <si>
    <t xml:space="preserve"> 20.6</t>
  </si>
  <si>
    <t>COTAÇÃO</t>
  </si>
  <si>
    <t xml:space="preserve"> 20.7</t>
  </si>
  <si>
    <t xml:space="preserve"> 20.8</t>
  </si>
  <si>
    <t xml:space="preserve"> 20.9</t>
  </si>
  <si>
    <t xml:space="preserve"> 22 </t>
  </si>
  <si>
    <t>Totais -&gt;</t>
  </si>
  <si>
    <t>BDI incidente</t>
  </si>
  <si>
    <t>Valor Unit. S/  BDI</t>
  </si>
  <si>
    <t>Valor Unit. C/  BDI</t>
  </si>
  <si>
    <t>Valor Total C/ BDI</t>
  </si>
  <si>
    <t>PROPRIETÁRIO:</t>
  </si>
  <si>
    <t>OBRA:</t>
  </si>
  <si>
    <t>CENTRO DE REABILITAÇÃO DE SORRISO/MT</t>
  </si>
  <si>
    <t>LOCAL:</t>
  </si>
  <si>
    <t>FONTES:</t>
  </si>
  <si>
    <t>ÁREA (M2):</t>
  </si>
  <si>
    <t>DATA:</t>
  </si>
  <si>
    <t>R$/m²:</t>
  </si>
  <si>
    <t>BDI SERV.:</t>
  </si>
  <si>
    <t>BDI DIF.:</t>
  </si>
  <si>
    <t>VALOR FINAL:</t>
  </si>
  <si>
    <t>AV. PORTO ALEGRE, 2525 - CENTRO - SORRISO/MT</t>
  </si>
  <si>
    <t>Total S/ BDI</t>
  </si>
  <si>
    <t>PLANILHA ORÇAMENTÁRIA SINTÉTICA</t>
  </si>
  <si>
    <t>RESUMO</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</si>
  <si>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</si>
  <si>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</si>
  <si>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</si>
  <si>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</si>
  <si>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</si>
  <si>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 xml:space="preserve"> 4.4.3</t>
  </si>
  <si>
    <t xml:space="preserve"> 4.4.5</t>
  </si>
  <si>
    <t xml:space="preserve"> 4.4.6</t>
  </si>
  <si>
    <t xml:space="preserve"> 4.4.7</t>
  </si>
  <si>
    <t xml:space="preserve"> 4.4.8</t>
  </si>
  <si>
    <t>ARMAÇÃO DE PILAR OU VIGA DE UMA ESTRUTURA CONVENCIONAL DE CONCRETO ARMADO EM UMA EDIFICAÇÃO TÉRREA OU SOBRADO UTILIZANDO AÇO CA-50 DE 8,0 MM - MONTAGEM. AF_12/2015</t>
  </si>
  <si>
    <t>INSTAL/LIGACAO PROVISORIA ELETRICA BAIXA TENSAO P/CANT OBRA,M3-CHAVE 100A CARGA 3KWH,20CV EXCL FORN MEDIDOR</t>
  </si>
  <si>
    <t xml:space="preserve"> 8.2</t>
  </si>
  <si>
    <t xml:space="preserve"> 8.3</t>
  </si>
  <si>
    <t>REVESTIMENTO CERÂMICO PARA PAREDES EXTERNAS EM PASTILHAS DE PORCELANA 5 X 5 CM (PLACAS DE 30 X 30 CM), ALINHADAS A PRUMO, APLICADO EM PANOS COM VÃOS. AF_06/2014</t>
  </si>
  <si>
    <t>ORÇAMENTO DE OBRA</t>
  </si>
  <si>
    <t>RESUMO, PLANILHA ORÇAMENTÁRIA, CRONOGRAMA FISICO FINANCEIRO,</t>
  </si>
  <si>
    <t>COMPOSIÇÃO DE CUSTOS UNITARIOS, MAPA DE COTAÇÕES, CÁLCULO BDI</t>
  </si>
  <si>
    <t>Proprietário:</t>
  </si>
  <si>
    <t>Obra:</t>
  </si>
  <si>
    <t>Local:</t>
  </si>
  <si>
    <t>Área (m²):</t>
  </si>
  <si>
    <t>Data:</t>
  </si>
  <si>
    <t>Elaboração:</t>
  </si>
  <si>
    <t>Heliomar de Souza Mota - Eng° Amb. e Téc. em Edificações - CREA/MT 024458</t>
  </si>
  <si>
    <t>DATA: 24/08/2020</t>
  </si>
  <si>
    <t xml:space="preserve">ISINALIZA </t>
  </si>
  <si>
    <t>ASSENTAMENTO DE TUBO DE FERRO FUNDIDO PARA REDE DE ÁGUA, DN 80 MM, JUNTA ELÁSTICA, INSTALADO EM LOCAL COM NÍVEL ALTO DE INTERFERÊNCIAS (NÃO INCLUI FORNECIMENTO). AF_11/2017</t>
  </si>
  <si>
    <t>ATRIBUÍDO SÃO PAULO</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</si>
  <si>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</si>
  <si>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</si>
  <si>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</si>
  <si>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</si>
  <si>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</si>
  <si>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</si>
  <si>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</si>
  <si>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</si>
  <si>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</si>
  <si>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</si>
  <si>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</si>
  <si>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</si>
  <si>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</si>
  <si>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</si>
  <si>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</si>
  <si>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</si>
  <si>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</si>
  <si>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</si>
  <si>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</si>
  <si>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</si>
  <si>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</si>
  <si>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</si>
  <si>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</si>
  <si>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</si>
  <si>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</si>
  <si>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</si>
  <si>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</si>
  <si>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</si>
  <si>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</si>
  <si>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</si>
  <si>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</si>
  <si>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</si>
  <si>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</si>
  <si>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</si>
  <si>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</si>
  <si>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</si>
  <si>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</si>
  <si>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</si>
  <si>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</si>
  <si>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</si>
  <si>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</si>
  <si>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</si>
  <si>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</si>
  <si>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</si>
  <si>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</si>
  <si>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</si>
  <si>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</si>
  <si>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</si>
  <si>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</si>
  <si>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</si>
  <si>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</si>
  <si>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</si>
  <si>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</si>
  <si>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</si>
  <si>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</si>
  <si>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</si>
  <si>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</si>
  <si>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</si>
  <si>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</si>
  <si>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</si>
  <si>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</si>
  <si>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</si>
  <si>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</si>
  <si>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</si>
  <si>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</si>
  <si>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</si>
  <si>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COEFICIENTE DE REPRESENTATIVIDADE</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</si>
  <si>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</si>
  <si>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</si>
  <si>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</si>
  <si>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</si>
  <si>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</si>
  <si>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</si>
  <si>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</si>
  <si>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</si>
  <si>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</si>
  <si>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</si>
  <si>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</si>
  <si>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</si>
  <si>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</si>
  <si>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</si>
  <si>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</si>
  <si>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</si>
  <si>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</si>
  <si>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</si>
  <si>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</si>
  <si>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</si>
  <si>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</si>
  <si>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</si>
  <si>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</si>
  <si>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</si>
  <si>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</si>
  <si>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</si>
  <si>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</si>
  <si>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</si>
  <si>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</si>
  <si>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</si>
  <si>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</si>
  <si>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</si>
  <si>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</si>
  <si>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</si>
  <si>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</si>
  <si>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</si>
  <si>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</si>
  <si>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</si>
  <si>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</si>
  <si>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</si>
  <si>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</si>
  <si>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</si>
  <si>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</si>
  <si>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</si>
  <si>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</si>
  <si>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</si>
  <si>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</si>
  <si>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</si>
  <si>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</si>
  <si>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</si>
  <si>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</si>
  <si>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</si>
  <si>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</si>
  <si>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</si>
  <si>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</si>
  <si>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</si>
  <si>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</si>
  <si>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</si>
  <si>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</si>
  <si>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</si>
  <si>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</si>
  <si>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</si>
  <si>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</si>
  <si>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</si>
  <si>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</si>
  <si>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</si>
  <si>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</si>
  <si>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</si>
  <si>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</si>
  <si>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</si>
  <si>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</si>
  <si>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</si>
  <si>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</si>
  <si>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</si>
  <si>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</si>
  <si>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</si>
  <si>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</si>
  <si>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</si>
  <si>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</si>
  <si>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</si>
  <si>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</si>
  <si>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</si>
  <si>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</si>
  <si>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</si>
  <si>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</si>
  <si>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</si>
  <si>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</si>
  <si>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</si>
  <si>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</si>
  <si>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</si>
  <si>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</si>
  <si>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</si>
  <si>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</si>
  <si>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</si>
  <si>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</si>
  <si>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</si>
  <si>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</si>
  <si>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</si>
  <si>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</si>
  <si>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</si>
  <si>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</si>
  <si>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</si>
  <si>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</si>
  <si>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</si>
  <si>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</si>
  <si>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</si>
  <si>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</si>
  <si>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</si>
  <si>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</si>
  <si>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</si>
  <si>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</si>
  <si>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</si>
  <si>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</si>
  <si>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</si>
  <si>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</si>
  <si>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</si>
  <si>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</si>
  <si>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</si>
  <si>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</si>
  <si>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</si>
  <si>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</si>
  <si>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</si>
  <si>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</si>
  <si>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</si>
  <si>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</si>
  <si>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</si>
  <si>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</si>
  <si>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</si>
  <si>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</si>
  <si>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</si>
  <si>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</si>
  <si>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</si>
  <si>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</si>
  <si>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</si>
  <si>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</si>
  <si>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</si>
  <si>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</si>
  <si>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</si>
  <si>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</si>
  <si>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</si>
  <si>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</si>
  <si>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</si>
  <si>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</si>
  <si>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</si>
  <si>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</si>
  <si>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</si>
  <si>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</si>
  <si>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</si>
  <si>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</si>
  <si>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</si>
  <si>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</si>
  <si>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</si>
  <si>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</si>
  <si>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</si>
  <si>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</si>
  <si>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</si>
  <si>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</si>
  <si>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</si>
  <si>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</si>
  <si>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</si>
  <si>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</si>
  <si>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</si>
  <si>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</si>
  <si>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</si>
  <si>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</si>
  <si>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</si>
  <si>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</si>
  <si>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</si>
  <si>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</si>
  <si>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</si>
  <si>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</si>
  <si>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</si>
  <si>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</si>
  <si>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</si>
  <si>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</si>
  <si>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</si>
  <si>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</si>
  <si>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</si>
  <si>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</si>
  <si>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</si>
  <si>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</si>
  <si>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</si>
  <si>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</si>
  <si>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</si>
  <si>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</si>
  <si>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</si>
  <si>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</si>
  <si>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</si>
  <si>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</si>
  <si>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</si>
  <si>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</si>
  <si>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</si>
  <si>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</si>
  <si>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</si>
  <si>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</si>
  <si>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</si>
  <si>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</si>
  <si>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</si>
  <si>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</si>
  <si>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</si>
  <si>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</si>
  <si>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</si>
  <si>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</si>
  <si>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</si>
  <si>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</si>
  <si>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</si>
  <si>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</si>
  <si>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</si>
  <si>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</si>
  <si>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</si>
  <si>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</si>
  <si>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</si>
  <si>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</si>
  <si>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</si>
  <si>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</si>
  <si>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</si>
  <si>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</si>
  <si>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</si>
  <si>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</si>
  <si>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</si>
  <si>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</si>
  <si>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</si>
  <si>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</si>
  <si>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</si>
  <si>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</si>
  <si>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</si>
  <si>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</si>
  <si>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</si>
  <si>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</si>
  <si>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</si>
  <si>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</si>
  <si>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</si>
  <si>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</si>
  <si>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</si>
  <si>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</si>
  <si>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</si>
  <si>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RETROESCAVADEIRA SOBRE RODAS COM CARREGADEIRA, TRAÇÃO 4X2, POTÊNCIA LÍQ. 79 HP, CAÇAMBA CARREG. CAP. MÍN. 1 M3, CAÇAMBA RETRO CAP. 0,20 M3, PESO OPERACIONAL MÍN. 6.570 KG, PROFUNDIDADE ESCAVAÇÃO MÁX. 4,37 M - CHP DIURNO. AF_06/2014</t>
  </si>
  <si>
    <t>GRADE DE DISCO CONTROLE REMOTO REBOCÁVEL, COM 24 DISCOS 24 X 6 MM COM PNEUS PARA TRANSPORTE - CHP DIURNO. AF_06/2014</t>
  </si>
  <si>
    <t>USINA DE CONCRETO FIXA, CAPACIDADE NOMINAL DE 90 A 120 M3/H, SEM SILO - CHP DIURNO. AF_07/2016</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</si>
  <si>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</si>
  <si>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</si>
  <si>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</si>
  <si>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</si>
  <si>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</si>
  <si>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</si>
  <si>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</si>
  <si>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</si>
  <si>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</si>
  <si>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</si>
  <si>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</si>
  <si>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</si>
  <si>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</si>
  <si>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</si>
  <si>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</si>
  <si>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</si>
  <si>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</si>
  <si>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</si>
  <si>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</si>
  <si>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</si>
  <si>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</si>
  <si>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</si>
  <si>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</si>
  <si>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</si>
  <si>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</si>
  <si>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</si>
  <si>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</si>
  <si>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</si>
  <si>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</si>
  <si>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</si>
  <si>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</si>
  <si>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</si>
  <si>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</si>
  <si>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</si>
  <si>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</si>
  <si>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</si>
  <si>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</si>
  <si>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</si>
  <si>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</si>
  <si>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</si>
  <si>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</si>
  <si>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</si>
  <si>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</si>
  <si>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</si>
  <si>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</si>
  <si>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</si>
  <si>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</si>
  <si>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</si>
  <si>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</si>
  <si>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</si>
  <si>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</si>
  <si>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</si>
  <si>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</si>
  <si>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</si>
  <si>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</si>
  <si>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</si>
  <si>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</si>
  <si>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</si>
  <si>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</si>
  <si>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</si>
  <si>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</si>
  <si>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</si>
  <si>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</si>
  <si>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</si>
  <si>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</si>
  <si>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</si>
  <si>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</si>
  <si>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</si>
  <si>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</si>
  <si>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</si>
  <si>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</si>
  <si>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</si>
  <si>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</si>
  <si>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</si>
  <si>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</si>
  <si>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</si>
  <si>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</si>
  <si>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</si>
  <si>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</si>
  <si>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</si>
  <si>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</si>
  <si>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</si>
  <si>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</si>
  <si>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</si>
  <si>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</si>
  <si>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</si>
  <si>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</si>
  <si>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DISTRIBUIDOR DE AGREGADOS AUTOPROPELIDO, CAP 3 M3, A DIESEL, POTÊNCIA 176CV - CHP DIURNO. AF_07/2016</t>
  </si>
  <si>
    <t>MÁQUINA DEMARCADORA DE FAIXA DE TRÁFEGO À FRIO, AUTOPROPELIDA, POTÊNCIA 38 HP - CHP DIURNO. AF_07/2016</t>
  </si>
  <si>
    <t>COLETADO</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</si>
  <si>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</si>
  <si>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</si>
  <si>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</si>
  <si>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</si>
  <si>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</si>
  <si>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</si>
  <si>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</si>
  <si>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</si>
  <si>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</si>
  <si>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</si>
  <si>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</si>
  <si>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</si>
  <si>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</si>
  <si>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</si>
  <si>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</si>
  <si>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</si>
  <si>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</si>
  <si>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</si>
  <si>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</si>
  <si>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</si>
  <si>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</si>
  <si>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</si>
  <si>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</si>
  <si>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</si>
  <si>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</si>
  <si>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</si>
  <si>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</si>
  <si>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</si>
  <si>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</si>
  <si>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</si>
  <si>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</si>
  <si>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</si>
  <si>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</si>
  <si>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</si>
  <si>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</si>
  <si>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</si>
  <si>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</si>
  <si>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</si>
  <si>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</si>
  <si>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</si>
  <si>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</si>
  <si>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</si>
  <si>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</si>
  <si>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</si>
  <si>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</si>
  <si>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</si>
  <si>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</si>
  <si>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</si>
  <si>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</si>
  <si>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</si>
  <si>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</si>
  <si>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</si>
  <si>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</si>
  <si>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</si>
  <si>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</si>
  <si>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</si>
  <si>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</si>
  <si>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</si>
  <si>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</si>
  <si>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</si>
  <si>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</si>
  <si>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</si>
  <si>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</si>
  <si>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</si>
  <si>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</si>
  <si>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</si>
  <si>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</si>
  <si>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</si>
  <si>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</si>
  <si>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</si>
  <si>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</si>
  <si>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</si>
  <si>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</si>
  <si>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</si>
  <si>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</si>
  <si>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</si>
  <si>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</si>
  <si>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</si>
  <si>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</si>
  <si>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</si>
  <si>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</si>
  <si>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</si>
  <si>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</si>
  <si>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</si>
  <si>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</si>
  <si>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</si>
  <si>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</si>
  <si>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</si>
  <si>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</si>
  <si>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</si>
  <si>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</si>
  <si>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</si>
  <si>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</si>
  <si>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</si>
  <si>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</si>
  <si>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</si>
  <si>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</si>
  <si>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</si>
  <si>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</si>
  <si>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</si>
  <si>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</si>
  <si>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</si>
  <si>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</si>
  <si>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</si>
  <si>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</si>
  <si>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</si>
  <si>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</si>
  <si>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</si>
  <si>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</si>
  <si>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</si>
  <si>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</si>
  <si>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</si>
  <si>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</si>
  <si>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</si>
  <si>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</si>
  <si>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</si>
  <si>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</si>
  <si>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</si>
  <si>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</si>
  <si>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DISTRIBUIDOR DE AGREGADOS AUTOPROPELIDO, CAP 3 M3, A DIESEL, POTÊNCIA 176CV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</si>
  <si>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</si>
  <si>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</si>
  <si>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</si>
  <si>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</si>
  <si>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</si>
  <si>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</si>
  <si>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</si>
  <si>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</si>
  <si>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</si>
  <si>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</si>
  <si>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</si>
  <si>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</si>
  <si>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</si>
  <si>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</si>
  <si>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</si>
  <si>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</si>
  <si>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</si>
  <si>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</si>
  <si>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</si>
  <si>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</si>
  <si>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</si>
  <si>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</si>
  <si>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</si>
  <si>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</si>
  <si>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</si>
  <si>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</si>
  <si>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</si>
  <si>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GRADE DE DISCO CONTROLE REMOTO REBOCÁVEL, COM 24 DISCOS 24 X 6 MM COM PNEUS PARA TRANSPORTE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</si>
  <si>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</si>
  <si>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</si>
  <si>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</si>
  <si>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</si>
  <si>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USINA DE CONCRETO FIXA, CAPACIDADE NOMINAL DE 90 A 120 M3/H, SEM SILO - MATERIAIS NA OPERAÇÃO.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</si>
  <si>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</si>
  <si>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</si>
  <si>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</si>
  <si>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</si>
  <si>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</si>
  <si>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</si>
  <si>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</si>
  <si>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</si>
  <si>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</si>
  <si>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</si>
  <si>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</si>
  <si>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</si>
  <si>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</si>
  <si>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</si>
  <si>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</si>
  <si>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</si>
  <si>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</si>
  <si>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</si>
  <si>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</si>
  <si>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</si>
  <si>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</si>
  <si>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</si>
  <si>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</si>
  <si>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</si>
  <si>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</si>
  <si>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</si>
  <si>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</si>
  <si>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</si>
  <si>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</si>
  <si>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</si>
  <si>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</si>
  <si>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</si>
  <si>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</si>
  <si>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</si>
  <si>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</si>
  <si>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</si>
  <si>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</si>
  <si>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</si>
  <si>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</si>
  <si>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USINA DE CONCRETO FIXA, CAPACIDADE NOMINAL DE 90 A 120 M3/H, SEM SILO - MANUTENÇÃO. AF_07/2016</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</si>
  <si>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</si>
  <si>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</si>
  <si>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</si>
  <si>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</si>
  <si>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</si>
  <si>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</si>
  <si>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</si>
  <si>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GRADE DE DISCO REBOCÁVEL COM 20 DISCOS 24" X 6 MM COM PNEUS PARA TRANSPORTE - DEPRECIAÇÃO. AF_06/2014</t>
  </si>
  <si>
    <t>GRADE DE DISCO REBOCÁVEL COM 20 DISCOS 24" X 6 MM COM PNEUS PARA TRANSPORTE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</si>
  <si>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</si>
  <si>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</si>
  <si>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</si>
  <si>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</si>
  <si>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</si>
  <si>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</si>
  <si>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</si>
  <si>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</si>
  <si>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</si>
  <si>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</si>
  <si>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</si>
  <si>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</si>
  <si>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</si>
  <si>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</si>
  <si>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</si>
  <si>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</si>
  <si>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</si>
  <si>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</si>
  <si>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</si>
  <si>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</si>
  <si>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</si>
  <si>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</si>
  <si>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</si>
  <si>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</si>
  <si>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</si>
  <si>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</si>
  <si>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</si>
  <si>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</si>
  <si>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</si>
  <si>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</si>
  <si>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</si>
  <si>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</si>
  <si>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</si>
  <si>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</si>
  <si>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</si>
  <si>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</si>
  <si>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</si>
  <si>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</si>
  <si>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</si>
  <si>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</si>
  <si>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</si>
  <si>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</si>
  <si>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</si>
  <si>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</si>
  <si>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</si>
  <si>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</si>
  <si>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</si>
  <si>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</si>
  <si>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</si>
  <si>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</si>
  <si>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</si>
  <si>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</si>
  <si>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</si>
  <si>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</si>
  <si>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</si>
  <si>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</si>
  <si>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</si>
  <si>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</si>
  <si>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</si>
  <si>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</si>
  <si>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</si>
  <si>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</si>
  <si>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</si>
  <si>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</si>
  <si>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</si>
  <si>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</si>
  <si>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</si>
  <si>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</si>
  <si>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</si>
  <si>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</si>
  <si>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</si>
  <si>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</si>
  <si>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PNEUS, POTÊNCIA 85 CV, TRAÇÃO 4X4, PESO COM LASTRO DE 4.675 KG - DEPRECIAÇÃO. AF_06/2014</t>
  </si>
  <si>
    <t>TRATOR DE PNEUS, POTÊNCIA 85 CV, TRAÇÃO 4X4, PESO COM LASTRO DE 4.675 KG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</si>
  <si>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</si>
  <si>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</si>
  <si>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</si>
  <si>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</si>
  <si>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</si>
  <si>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</si>
  <si>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</si>
  <si>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</si>
  <si>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</si>
  <si>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</si>
  <si>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</si>
  <si>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</si>
  <si>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</si>
  <si>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</si>
  <si>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</si>
  <si>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</si>
  <si>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</si>
  <si>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</si>
  <si>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</si>
  <si>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</si>
  <si>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</si>
  <si>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</si>
  <si>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</si>
  <si>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</si>
  <si>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</si>
  <si>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</si>
  <si>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</si>
  <si>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</si>
  <si>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</si>
  <si>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</si>
  <si>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</si>
  <si>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</si>
  <si>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</si>
  <si>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</si>
  <si>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</si>
  <si>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</si>
  <si>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</si>
  <si>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</si>
  <si>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</si>
  <si>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</si>
  <si>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</si>
  <si>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</si>
  <si>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</si>
  <si>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</si>
  <si>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</si>
  <si>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</si>
  <si>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</si>
  <si>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</si>
  <si>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</si>
  <si>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</si>
  <si>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</si>
  <si>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</si>
  <si>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</si>
  <si>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</si>
  <si>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</si>
  <si>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</si>
  <si>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</si>
  <si>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</si>
  <si>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</si>
  <si>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</si>
  <si>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</si>
  <si>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</si>
  <si>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</si>
  <si>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</si>
  <si>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</si>
  <si>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</si>
  <si>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</si>
  <si>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</si>
  <si>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</si>
  <si>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</si>
  <si>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</si>
  <si>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</si>
  <si>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</si>
  <si>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</si>
  <si>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</si>
  <si>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</si>
  <si>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</si>
  <si>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</si>
  <si>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</si>
  <si>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</si>
  <si>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</si>
  <si>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</si>
  <si>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</si>
  <si>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</si>
  <si>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</si>
  <si>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</si>
  <si>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</si>
  <si>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</si>
  <si>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</si>
  <si>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</si>
  <si>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</si>
  <si>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</si>
  <si>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</si>
  <si>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</si>
  <si>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</si>
  <si>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</si>
  <si>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</si>
  <si>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</si>
  <si>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</si>
  <si>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</si>
  <si>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</si>
  <si>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</si>
  <si>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</si>
  <si>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</si>
  <si>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</si>
  <si>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</si>
  <si>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</si>
  <si>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</si>
  <si>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</si>
  <si>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</si>
  <si>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</si>
  <si>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</si>
  <si>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</si>
  <si>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</si>
  <si>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</si>
  <si>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</si>
  <si>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</si>
  <si>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</si>
  <si>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</si>
  <si>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</si>
  <si>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</si>
  <si>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</si>
  <si>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</si>
  <si>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</si>
  <si>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</si>
  <si>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</si>
  <si>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</si>
  <si>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</si>
  <si>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</si>
  <si>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</si>
  <si>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</si>
  <si>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</si>
  <si>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</si>
  <si>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</si>
  <si>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</si>
  <si>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</si>
  <si>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</si>
  <si>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</si>
  <si>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</si>
  <si>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</si>
  <si>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</si>
  <si>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</si>
  <si>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</si>
  <si>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</si>
  <si>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</si>
  <si>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</si>
  <si>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</si>
  <si>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</si>
  <si>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</si>
  <si>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</si>
  <si>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</si>
  <si>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</si>
  <si>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</si>
  <si>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</si>
  <si>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</si>
  <si>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</si>
  <si>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</si>
  <si>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</si>
  <si>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</si>
  <si>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</si>
  <si>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</si>
  <si>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</si>
  <si>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</si>
  <si>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</si>
  <si>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</si>
  <si>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</si>
  <si>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</si>
  <si>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</si>
  <si>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</si>
  <si>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</si>
  <si>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</si>
  <si>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</si>
  <si>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</si>
  <si>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</si>
  <si>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</si>
  <si>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</si>
  <si>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</si>
  <si>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</si>
  <si>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</si>
  <si>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</si>
  <si>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</si>
  <si>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</si>
  <si>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</si>
  <si>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</si>
  <si>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</si>
  <si>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</si>
  <si>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</si>
  <si>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</si>
  <si>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</si>
  <si>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</si>
  <si>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</si>
  <si>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</si>
  <si>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</si>
  <si>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</si>
  <si>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</si>
  <si>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</si>
  <si>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</si>
  <si>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</si>
  <si>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</si>
  <si>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</si>
  <si>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</si>
  <si>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</si>
  <si>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</si>
  <si>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</si>
  <si>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</si>
  <si>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</si>
  <si>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</si>
  <si>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</si>
  <si>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</si>
  <si>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</si>
  <si>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</si>
  <si>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</si>
  <si>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</si>
  <si>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</si>
  <si>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</si>
  <si>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</si>
  <si>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</si>
  <si>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</si>
  <si>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</si>
  <si>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</si>
  <si>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</si>
  <si>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</si>
  <si>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</si>
  <si>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</si>
  <si>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</si>
  <si>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</si>
  <si>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</si>
  <si>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</si>
  <si>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</si>
  <si>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</si>
  <si>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</si>
  <si>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</si>
  <si>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</si>
  <si>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</si>
  <si>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</si>
  <si>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</si>
  <si>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</si>
  <si>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</si>
  <si>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</si>
  <si>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</si>
  <si>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</si>
  <si>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</si>
  <si>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</si>
  <si>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</si>
  <si>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</si>
  <si>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</si>
  <si>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</si>
  <si>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</si>
  <si>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</si>
  <si>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</si>
  <si>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</si>
  <si>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</si>
  <si>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</si>
  <si>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</si>
  <si>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</si>
  <si>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</si>
  <si>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</si>
  <si>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</si>
  <si>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</si>
  <si>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</si>
  <si>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</si>
  <si>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</si>
  <si>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</si>
  <si>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</si>
  <si>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</si>
  <si>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</si>
  <si>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</si>
  <si>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</si>
  <si>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</si>
  <si>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</si>
  <si>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</si>
  <si>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</si>
  <si>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</si>
  <si>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</si>
  <si>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</si>
  <si>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</si>
  <si>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</si>
  <si>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</si>
  <si>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</si>
  <si>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</si>
  <si>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</si>
  <si>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</si>
  <si>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</si>
  <si>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</si>
  <si>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</si>
  <si>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</si>
  <si>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</si>
  <si>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</si>
  <si>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</si>
  <si>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</si>
  <si>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</si>
  <si>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</si>
  <si>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</si>
  <si>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</si>
  <si>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</si>
  <si>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</si>
  <si>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</si>
  <si>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</si>
  <si>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</si>
  <si>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</si>
  <si>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</si>
  <si>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</si>
  <si>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</si>
  <si>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</si>
  <si>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</si>
  <si>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</si>
  <si>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</si>
  <si>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</si>
  <si>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</si>
  <si>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</si>
  <si>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</si>
  <si>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</si>
  <si>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</si>
  <si>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</si>
  <si>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</si>
  <si>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</si>
  <si>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</si>
  <si>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</si>
  <si>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</si>
  <si>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</si>
  <si>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</si>
  <si>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</si>
  <si>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</si>
  <si>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</si>
  <si>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</si>
  <si>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</si>
  <si>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</si>
  <si>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</si>
  <si>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</si>
  <si>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</si>
  <si>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</si>
  <si>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</si>
  <si>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</si>
  <si>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</si>
  <si>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</si>
  <si>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</si>
  <si>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</si>
  <si>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</si>
  <si>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</si>
  <si>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</si>
  <si>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</si>
  <si>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</si>
  <si>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</si>
  <si>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</si>
  <si>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</si>
  <si>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</si>
  <si>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</si>
  <si>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</si>
  <si>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</si>
  <si>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</si>
  <si>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</si>
  <si>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</si>
  <si>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</si>
  <si>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</si>
  <si>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</si>
  <si>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</si>
  <si>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</si>
  <si>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</si>
  <si>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</si>
  <si>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</si>
  <si>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</si>
  <si>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</si>
  <si>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</si>
  <si>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</si>
  <si>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</si>
  <si>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</si>
  <si>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</si>
  <si>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</si>
  <si>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</si>
  <si>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</si>
  <si>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</si>
  <si>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</si>
  <si>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</si>
  <si>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</si>
  <si>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</si>
  <si>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</si>
  <si>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</si>
  <si>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</si>
  <si>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</si>
  <si>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</si>
  <si>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</si>
  <si>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</si>
  <si>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</si>
  <si>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</si>
  <si>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</si>
  <si>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</si>
  <si>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</si>
  <si>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</si>
  <si>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</si>
  <si>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</si>
  <si>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</si>
  <si>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</si>
  <si>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</si>
  <si>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</si>
  <si>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</si>
  <si>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</si>
  <si>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</si>
  <si>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</si>
  <si>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</si>
  <si>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</si>
  <si>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</si>
  <si>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</si>
  <si>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</si>
  <si>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</si>
  <si>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</si>
  <si>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</si>
  <si>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</si>
  <si>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</si>
  <si>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</si>
  <si>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</si>
  <si>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</si>
  <si>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</si>
  <si>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</si>
  <si>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</si>
  <si>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</si>
  <si>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</si>
  <si>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</si>
  <si>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</si>
  <si>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</si>
  <si>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</si>
  <si>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</si>
  <si>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</si>
  <si>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</si>
  <si>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</si>
  <si>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</si>
  <si>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</si>
  <si>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</si>
  <si>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</si>
  <si>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</si>
  <si>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</si>
  <si>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</si>
  <si>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</si>
  <si>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</si>
  <si>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</si>
  <si>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</si>
  <si>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</si>
  <si>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</si>
  <si>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</si>
  <si>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</si>
  <si>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</si>
  <si>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</si>
  <si>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</si>
  <si>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</si>
  <si>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</si>
  <si>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</si>
  <si>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</si>
  <si>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</si>
  <si>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</si>
  <si>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</si>
  <si>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</si>
  <si>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</si>
  <si>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</si>
  <si>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</si>
  <si>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</si>
  <si>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</si>
  <si>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</si>
  <si>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</si>
  <si>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</si>
  <si>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</si>
  <si>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</si>
  <si>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</si>
  <si>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</si>
  <si>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</si>
  <si>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</si>
  <si>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</si>
  <si>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</si>
  <si>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</si>
  <si>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</si>
  <si>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</si>
  <si>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</si>
  <si>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</si>
  <si>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</si>
  <si>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</si>
  <si>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</si>
  <si>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</si>
  <si>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</si>
  <si>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</si>
  <si>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</si>
  <si>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</si>
  <si>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</si>
  <si>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</si>
  <si>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</si>
  <si>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</si>
  <si>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</si>
  <si>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</si>
  <si>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</si>
  <si>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</si>
  <si>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</si>
  <si>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</si>
  <si>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</si>
  <si>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</si>
  <si>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</si>
  <si>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</si>
  <si>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</si>
  <si>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</si>
  <si>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</si>
  <si>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</si>
  <si>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</si>
  <si>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</si>
  <si>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</si>
  <si>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</si>
  <si>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</si>
  <si>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</si>
  <si>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</si>
  <si>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</si>
  <si>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</si>
  <si>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</si>
  <si>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</si>
  <si>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</si>
  <si>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</si>
  <si>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</si>
  <si>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</si>
  <si>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</si>
  <si>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</si>
  <si>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</si>
  <si>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</si>
  <si>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</si>
  <si>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</si>
  <si>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</si>
  <si>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</si>
  <si>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</si>
  <si>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</si>
  <si>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</si>
  <si>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</si>
  <si>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</si>
  <si>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</si>
  <si>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</si>
  <si>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</si>
  <si>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</si>
  <si>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</si>
  <si>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</si>
  <si>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</si>
  <si>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</si>
  <si>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</si>
  <si>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</si>
  <si>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</si>
  <si>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M3</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</si>
  <si>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</si>
  <si>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</si>
  <si>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</si>
  <si>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</si>
  <si>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</si>
  <si>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</si>
  <si>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</si>
  <si>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</si>
  <si>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</si>
  <si>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</si>
  <si>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</si>
  <si>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</si>
  <si>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</si>
  <si>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</si>
  <si>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</si>
  <si>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</si>
  <si>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</si>
  <si>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</si>
  <si>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</si>
  <si>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</si>
  <si>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</si>
  <si>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</si>
  <si>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</si>
  <si>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</si>
  <si>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</si>
  <si>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</si>
  <si>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</si>
  <si>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</si>
  <si>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</si>
  <si>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</si>
  <si>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</si>
  <si>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</si>
  <si>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</si>
  <si>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</si>
  <si>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</si>
  <si>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</si>
  <si>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</si>
  <si>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</si>
  <si>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</si>
  <si>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</si>
  <si>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</si>
  <si>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</si>
  <si>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</si>
  <si>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</si>
  <si>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</si>
  <si>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</si>
  <si>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</si>
  <si>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</si>
  <si>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</si>
  <si>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</si>
  <si>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</si>
  <si>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</si>
  <si>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</si>
  <si>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</si>
  <si>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</si>
  <si>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</si>
  <si>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</si>
  <si>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</si>
  <si>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</si>
  <si>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</si>
  <si>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</si>
  <si>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</si>
  <si>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</si>
  <si>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</si>
  <si>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</si>
  <si>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</si>
  <si>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</si>
  <si>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</si>
  <si>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</si>
  <si>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</si>
  <si>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</si>
  <si>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</si>
  <si>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</si>
  <si>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</si>
  <si>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</si>
  <si>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</si>
  <si>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</si>
  <si>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</si>
  <si>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</si>
  <si>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</si>
  <si>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</si>
  <si>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</si>
  <si>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</si>
  <si>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</si>
  <si>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</si>
  <si>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</si>
  <si>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</si>
  <si>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</si>
  <si>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</si>
  <si>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</si>
  <si>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</si>
  <si>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</si>
  <si>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</si>
  <si>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</si>
  <si>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</si>
  <si>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</si>
  <si>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</si>
  <si>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</si>
  <si>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</si>
  <si>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</si>
  <si>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</si>
  <si>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</si>
  <si>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</si>
  <si>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</si>
  <si>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</si>
  <si>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</si>
  <si>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</si>
  <si>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</si>
  <si>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</si>
  <si>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</si>
  <si>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</si>
  <si>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</si>
  <si>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</si>
  <si>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</si>
  <si>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</si>
  <si>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</si>
  <si>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</si>
  <si>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</si>
  <si>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</si>
  <si>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</si>
  <si>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</si>
  <si>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</si>
  <si>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</si>
  <si>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</si>
  <si>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</si>
  <si>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</si>
  <si>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</si>
  <si>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</si>
  <si>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</si>
  <si>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</si>
  <si>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</si>
  <si>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</si>
  <si>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</si>
  <si>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</si>
  <si>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</si>
  <si>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</si>
  <si>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</si>
  <si>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</si>
  <si>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</si>
  <si>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</si>
  <si>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</si>
  <si>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</si>
  <si>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</si>
  <si>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</si>
  <si>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</si>
  <si>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</si>
  <si>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</si>
  <si>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</si>
  <si>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</si>
  <si>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</si>
  <si>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</si>
  <si>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</si>
  <si>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</si>
  <si>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</si>
  <si>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</si>
  <si>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</si>
  <si>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</si>
  <si>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</si>
  <si>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</si>
  <si>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</si>
  <si>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</si>
  <si>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</si>
  <si>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</si>
  <si>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</si>
  <si>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</si>
  <si>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</si>
  <si>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</si>
  <si>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</si>
  <si>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</si>
  <si>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</si>
  <si>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</si>
  <si>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</si>
  <si>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</si>
  <si>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</si>
  <si>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</si>
  <si>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</si>
  <si>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</si>
  <si>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</si>
  <si>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</si>
  <si>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</si>
  <si>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</si>
  <si>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</si>
  <si>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</si>
  <si>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</si>
  <si>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</si>
  <si>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</si>
  <si>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</si>
  <si>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</si>
  <si>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</si>
  <si>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</si>
  <si>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</si>
  <si>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</si>
  <si>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</si>
  <si>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</si>
  <si>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</si>
  <si>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</si>
  <si>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</si>
  <si>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</si>
  <si>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</si>
  <si>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</si>
  <si>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</si>
  <si>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</si>
  <si>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</si>
  <si>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</si>
  <si>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</si>
  <si>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</si>
  <si>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</si>
  <si>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</si>
  <si>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</si>
  <si>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</si>
  <si>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</si>
  <si>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</si>
  <si>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</si>
  <si>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</si>
  <si>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</si>
  <si>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</si>
  <si>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</si>
  <si>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</si>
  <si>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</si>
  <si>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</si>
  <si>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</si>
  <si>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</si>
  <si>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</si>
  <si>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</si>
  <si>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</si>
  <si>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</si>
  <si>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</si>
  <si>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</si>
  <si>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</si>
  <si>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</si>
  <si>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</si>
  <si>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</si>
  <si>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</si>
  <si>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</si>
  <si>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</si>
  <si>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</si>
  <si>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</si>
  <si>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</si>
  <si>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</si>
  <si>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</si>
  <si>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</si>
  <si>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</si>
  <si>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</si>
  <si>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</si>
  <si>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</si>
  <si>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</si>
  <si>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</si>
  <si>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</si>
  <si>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</si>
  <si>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</si>
  <si>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</si>
  <si>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</si>
  <si>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</si>
  <si>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</si>
  <si>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</si>
  <si>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</si>
  <si>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</si>
  <si>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</si>
  <si>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</si>
  <si>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</si>
  <si>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</si>
  <si>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</si>
  <si>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</si>
  <si>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</si>
  <si>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</si>
  <si>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</si>
  <si>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</si>
  <si>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</si>
  <si>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</si>
  <si>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</si>
  <si>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</si>
  <si>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</si>
  <si>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</si>
  <si>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</si>
  <si>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</si>
  <si>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</si>
  <si>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</si>
  <si>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</si>
  <si>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</si>
  <si>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</si>
  <si>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</si>
  <si>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</si>
  <si>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</si>
  <si>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</si>
  <si>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</si>
  <si>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</si>
  <si>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</si>
  <si>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</si>
  <si>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</si>
  <si>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</si>
  <si>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</si>
  <si>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</si>
  <si>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</si>
  <si>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</si>
  <si>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</si>
  <si>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</si>
  <si>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</si>
  <si>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</si>
  <si>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</si>
  <si>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</si>
  <si>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</si>
  <si>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</si>
  <si>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</si>
  <si>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</si>
  <si>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</si>
  <si>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</si>
  <si>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</si>
  <si>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</si>
  <si>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</si>
  <si>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</si>
  <si>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</si>
  <si>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</si>
  <si>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</si>
  <si>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</si>
  <si>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</si>
  <si>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</si>
  <si>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</si>
  <si>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</si>
  <si>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</si>
  <si>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</si>
  <si>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</si>
  <si>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</si>
  <si>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</si>
  <si>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</si>
  <si>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</si>
  <si>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</si>
  <si>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</si>
  <si>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</si>
  <si>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</si>
  <si>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</si>
  <si>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</si>
  <si>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</si>
  <si>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</si>
  <si>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</si>
  <si>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</si>
  <si>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</si>
  <si>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</si>
  <si>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</si>
  <si>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</si>
  <si>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</si>
  <si>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</si>
  <si>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</si>
  <si>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</si>
  <si>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</si>
  <si>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</si>
  <si>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</si>
  <si>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</si>
  <si>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</si>
  <si>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</si>
  <si>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</si>
  <si>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</si>
  <si>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</si>
  <si>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</si>
  <si>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</si>
  <si>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</si>
  <si>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</si>
  <si>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</si>
  <si>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</si>
  <si>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</si>
  <si>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</si>
  <si>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</si>
  <si>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</si>
  <si>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</si>
  <si>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</si>
  <si>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</si>
  <si>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</si>
  <si>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</si>
  <si>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</si>
  <si>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</si>
  <si>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</si>
  <si>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</si>
  <si>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</si>
  <si>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</si>
  <si>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</si>
  <si>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</si>
  <si>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</si>
  <si>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</si>
  <si>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</si>
  <si>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</si>
  <si>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</si>
  <si>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</si>
  <si>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</si>
  <si>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</si>
  <si>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</si>
  <si>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</si>
  <si>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</si>
  <si>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</si>
  <si>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</si>
  <si>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</si>
  <si>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</si>
  <si>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</si>
  <si>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</si>
  <si>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</si>
  <si>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</si>
  <si>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</si>
  <si>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</si>
  <si>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</si>
  <si>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</si>
  <si>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</si>
  <si>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</si>
  <si>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</si>
  <si>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</si>
  <si>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</si>
  <si>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</si>
  <si>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</si>
  <si>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</si>
  <si>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</si>
  <si>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</si>
  <si>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</si>
  <si>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</si>
  <si>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</si>
  <si>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</si>
  <si>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</si>
  <si>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</si>
  <si>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</si>
  <si>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</si>
  <si>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</si>
  <si>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</si>
  <si>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</si>
  <si>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</si>
  <si>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</si>
  <si>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</si>
  <si>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</si>
  <si>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</si>
  <si>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</si>
  <si>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</si>
  <si>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</si>
  <si>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</si>
  <si>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</si>
  <si>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</si>
  <si>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</si>
  <si>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</si>
  <si>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</si>
  <si>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</si>
  <si>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</si>
  <si>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</si>
  <si>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</si>
  <si>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</si>
  <si>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</si>
  <si>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</si>
  <si>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</si>
  <si>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</si>
  <si>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</si>
  <si>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</si>
  <si>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</si>
  <si>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</si>
  <si>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</si>
  <si>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</si>
  <si>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</si>
  <si>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</si>
  <si>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</si>
  <si>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</si>
  <si>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</si>
  <si>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</si>
  <si>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</si>
  <si>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</si>
  <si>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</si>
  <si>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</si>
  <si>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</si>
  <si>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</si>
  <si>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</si>
  <si>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</si>
  <si>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</si>
  <si>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</si>
  <si>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</si>
  <si>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</si>
  <si>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</si>
  <si>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</si>
  <si>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</si>
  <si>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</si>
  <si>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</si>
  <si>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</si>
  <si>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</si>
  <si>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</si>
  <si>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</si>
  <si>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</si>
  <si>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</si>
  <si>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</si>
  <si>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</si>
  <si>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</si>
  <si>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</si>
  <si>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</si>
  <si>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</si>
  <si>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</si>
  <si>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</si>
  <si>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</si>
  <si>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</si>
  <si>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</si>
  <si>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</si>
  <si>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</si>
  <si>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</si>
  <si>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</si>
  <si>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</si>
  <si>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</si>
  <si>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</si>
  <si>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</si>
  <si>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</si>
  <si>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</si>
  <si>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</si>
  <si>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</si>
  <si>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</si>
  <si>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</si>
  <si>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</si>
  <si>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</si>
  <si>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</si>
  <si>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</si>
  <si>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</si>
  <si>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</si>
  <si>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</si>
  <si>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</si>
  <si>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</si>
  <si>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</si>
  <si>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</si>
  <si>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</si>
  <si>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</si>
  <si>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</si>
  <si>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</si>
  <si>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</si>
  <si>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</si>
  <si>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</si>
  <si>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</si>
  <si>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</si>
  <si>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</si>
  <si>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</si>
  <si>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</si>
  <si>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</si>
  <si>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</si>
  <si>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</si>
  <si>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</si>
  <si>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</si>
  <si>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</si>
  <si>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</si>
  <si>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</si>
  <si>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</si>
  <si>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</si>
  <si>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</si>
  <si>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</si>
  <si>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</si>
  <si>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</si>
  <si>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</si>
  <si>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</si>
  <si>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</si>
  <si>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</si>
  <si>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</si>
  <si>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</si>
  <si>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</si>
  <si>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</si>
  <si>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</si>
  <si>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</si>
  <si>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</si>
  <si>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</si>
  <si>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</si>
  <si>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</si>
  <si>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</si>
  <si>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</si>
  <si>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</si>
  <si>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</si>
  <si>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</si>
  <si>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</si>
  <si>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</si>
  <si>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</si>
  <si>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</si>
  <si>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</si>
  <si>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</si>
  <si>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</si>
  <si>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</si>
  <si>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</si>
  <si>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</si>
  <si>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</si>
  <si>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</si>
  <si>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</si>
  <si>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</si>
  <si>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</si>
  <si>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</si>
  <si>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</si>
  <si>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</si>
  <si>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</si>
  <si>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</si>
  <si>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</si>
  <si>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</si>
  <si>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</si>
  <si>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</si>
  <si>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</si>
  <si>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</si>
  <si>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</si>
  <si>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</si>
  <si>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</si>
  <si>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</si>
  <si>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</si>
  <si>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</si>
  <si>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</si>
  <si>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</si>
  <si>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</si>
  <si>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</si>
  <si>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</si>
  <si>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</si>
  <si>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</si>
  <si>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</si>
  <si>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</si>
  <si>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</si>
  <si>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</si>
  <si>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</si>
  <si>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</si>
  <si>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</si>
  <si>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</si>
  <si>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</si>
  <si>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</si>
  <si>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</si>
  <si>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</si>
  <si>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</si>
  <si>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</si>
  <si>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</si>
  <si>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</si>
  <si>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</si>
  <si>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</si>
  <si>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</si>
  <si>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</si>
  <si>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</si>
  <si>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</si>
  <si>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</si>
  <si>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</si>
  <si>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</si>
  <si>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</si>
  <si>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</si>
  <si>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</si>
  <si>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</si>
  <si>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</si>
  <si>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</si>
  <si>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</si>
  <si>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</si>
  <si>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</si>
  <si>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</si>
  <si>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</si>
  <si>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</si>
  <si>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</si>
  <si>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</si>
  <si>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</si>
  <si>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</si>
  <si>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</si>
  <si>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</si>
  <si>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</si>
  <si>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</si>
  <si>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</si>
  <si>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</si>
  <si>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</si>
  <si>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</si>
  <si>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</si>
  <si>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</si>
  <si>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</si>
  <si>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</si>
  <si>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</si>
  <si>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</si>
  <si>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</si>
  <si>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</si>
  <si>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</si>
  <si>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</si>
  <si>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</si>
  <si>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</si>
  <si>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</si>
  <si>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</si>
  <si>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</si>
  <si>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</si>
  <si>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</si>
  <si>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</si>
  <si>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</si>
  <si>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</si>
  <si>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</si>
  <si>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</si>
  <si>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</si>
  <si>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</si>
  <si>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</si>
  <si>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</si>
  <si>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</si>
  <si>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</si>
  <si>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</si>
  <si>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</si>
  <si>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</si>
  <si>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</si>
  <si>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</si>
  <si>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</si>
  <si>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</si>
  <si>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</si>
  <si>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</si>
  <si>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</si>
  <si>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</si>
  <si>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</si>
  <si>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</si>
  <si>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</si>
  <si>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</si>
  <si>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</si>
  <si>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</si>
  <si>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</si>
  <si>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</si>
  <si>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</si>
  <si>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</si>
  <si>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</si>
  <si>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</si>
  <si>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</si>
  <si>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</si>
  <si>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</si>
  <si>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</si>
  <si>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</si>
  <si>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</si>
  <si>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</si>
  <si>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</si>
  <si>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</si>
  <si>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</si>
  <si>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</si>
  <si>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</si>
  <si>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</si>
  <si>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</si>
  <si>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</si>
  <si>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</si>
  <si>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</si>
  <si>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</si>
  <si>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</si>
  <si>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</si>
  <si>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</si>
  <si>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</si>
  <si>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</si>
  <si>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</si>
  <si>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</si>
  <si>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</si>
  <si>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</si>
  <si>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</si>
  <si>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</si>
  <si>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</si>
  <si>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</si>
  <si>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</si>
  <si>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</si>
  <si>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</si>
  <si>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</si>
  <si>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</si>
  <si>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</si>
  <si>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</si>
  <si>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</si>
  <si>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</si>
  <si>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</si>
  <si>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</si>
  <si>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</si>
  <si>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</si>
  <si>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</si>
  <si>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</si>
  <si>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</si>
  <si>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</si>
  <si>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</si>
  <si>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</si>
  <si>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</si>
  <si>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</si>
  <si>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</si>
  <si>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</si>
  <si>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</si>
  <si>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</si>
  <si>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</si>
  <si>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</si>
  <si>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</si>
  <si>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</si>
  <si>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</si>
  <si>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</si>
  <si>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</si>
  <si>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</si>
  <si>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</si>
  <si>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</si>
  <si>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</si>
  <si>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</si>
  <si>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</si>
  <si>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</si>
  <si>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</si>
  <si>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</si>
  <si>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</si>
  <si>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</si>
  <si>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</si>
  <si>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</si>
  <si>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</si>
  <si>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</si>
  <si>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</si>
  <si>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</si>
  <si>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</si>
  <si>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</si>
  <si>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</si>
  <si>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</si>
  <si>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</si>
  <si>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</si>
  <si>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</si>
  <si>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</si>
  <si>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</si>
  <si>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</si>
  <si>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</si>
  <si>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</si>
  <si>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</si>
  <si>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</si>
  <si>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</si>
  <si>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</si>
  <si>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</si>
  <si>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</si>
  <si>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</si>
  <si>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</si>
  <si>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</si>
  <si>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</si>
  <si>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</si>
  <si>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</si>
  <si>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</si>
  <si>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</si>
  <si>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</si>
  <si>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</si>
  <si>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</si>
  <si>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</si>
  <si>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</si>
  <si>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</si>
  <si>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</si>
  <si>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</si>
  <si>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</si>
  <si>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</si>
  <si>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</si>
  <si>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</si>
  <si>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</si>
  <si>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</si>
  <si>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</si>
  <si>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</si>
  <si>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</si>
  <si>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</si>
  <si>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</si>
  <si>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</si>
  <si>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</si>
  <si>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</si>
  <si>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</si>
  <si>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</si>
  <si>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</si>
  <si>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</si>
  <si>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</si>
  <si>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</si>
  <si>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</si>
  <si>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</si>
  <si>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</si>
  <si>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</si>
  <si>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</si>
  <si>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</si>
  <si>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</si>
  <si>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</si>
  <si>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</si>
  <si>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</si>
  <si>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</si>
  <si>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</si>
  <si>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</si>
  <si>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</si>
  <si>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</si>
  <si>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</si>
  <si>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</si>
  <si>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</si>
  <si>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</si>
  <si>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</si>
  <si>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</si>
  <si>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</si>
  <si>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</si>
  <si>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</si>
  <si>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</si>
  <si>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</si>
  <si>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</si>
  <si>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</si>
  <si>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</si>
  <si>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</si>
  <si>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</si>
  <si>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</si>
  <si>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</si>
  <si>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</si>
  <si>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</si>
  <si>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</si>
  <si>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</si>
  <si>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</si>
  <si>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</si>
  <si>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</si>
  <si>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</si>
  <si>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</si>
  <si>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</si>
  <si>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</si>
  <si>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</si>
  <si>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</si>
  <si>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</si>
  <si>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</si>
  <si>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</si>
  <si>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</si>
  <si>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</si>
  <si>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</si>
  <si>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</si>
  <si>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</si>
  <si>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</si>
  <si>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</si>
  <si>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</si>
  <si>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</si>
  <si>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</si>
  <si>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</si>
  <si>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</si>
  <si>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</si>
  <si>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</si>
  <si>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</si>
  <si>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</si>
  <si>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</si>
  <si>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</si>
  <si>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</si>
  <si>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</si>
  <si>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</si>
  <si>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</si>
  <si>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</si>
  <si>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</si>
  <si>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</si>
  <si>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</si>
  <si>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</si>
  <si>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</si>
  <si>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</si>
  <si>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</si>
  <si>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</si>
  <si>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</si>
  <si>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</si>
  <si>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</si>
  <si>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</si>
  <si>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</si>
  <si>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</si>
  <si>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</si>
  <si>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</si>
  <si>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</si>
  <si>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</si>
  <si>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</si>
  <si>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</si>
  <si>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</si>
  <si>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</si>
  <si>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</si>
  <si>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</si>
  <si>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</si>
  <si>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</si>
  <si>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</si>
  <si>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</si>
  <si>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</si>
  <si>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</si>
  <si>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</si>
  <si>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</si>
  <si>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</si>
  <si>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</si>
  <si>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</si>
  <si>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</si>
  <si>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</si>
  <si>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</si>
  <si>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</si>
  <si>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</si>
  <si>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</si>
  <si>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</si>
  <si>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</si>
  <si>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</si>
  <si>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</si>
  <si>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</si>
  <si>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</si>
  <si>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</si>
  <si>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</si>
  <si>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</si>
  <si>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</si>
  <si>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</si>
  <si>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</si>
  <si>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CA-50, DIÂMETRO DE 25,0 MM, UTILIZADO EM ESTRUTURAS DIVERSAS, EXCETO LAJES.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</si>
  <si>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</si>
  <si>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</si>
  <si>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</si>
  <si>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</si>
  <si>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</si>
  <si>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</si>
  <si>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</si>
  <si>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</si>
  <si>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</si>
  <si>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</si>
  <si>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</si>
  <si>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</si>
  <si>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</si>
  <si>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</si>
  <si>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</si>
  <si>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</si>
  <si>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</si>
  <si>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</si>
  <si>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</si>
  <si>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</si>
  <si>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</si>
  <si>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</si>
  <si>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</si>
  <si>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</si>
  <si>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</si>
  <si>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</si>
  <si>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AF_09/2021</t>
  </si>
  <si>
    <t>CORTE E DOBRA DE AÇO CA-50, DIÂMETRO DE 6,3 MM, UTILIZADO EM ESTRIBO CONTÍNUO HELICOIDAL. AF_09/2021</t>
  </si>
  <si>
    <t>CORTE E DOBRA DE AÇO CA-50, DIÂMERO DE 32 MM, UTILIZADO EM ESTRUTURAS DIVERSAS, EXCETO LAJE. AF_10/2016</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</si>
  <si>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</si>
  <si>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</si>
  <si>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</si>
  <si>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</si>
  <si>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</si>
  <si>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</si>
  <si>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</si>
  <si>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</si>
  <si>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</si>
  <si>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</si>
  <si>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</si>
  <si>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</si>
  <si>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</si>
  <si>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</si>
  <si>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</si>
  <si>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</si>
  <si>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</si>
  <si>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</si>
  <si>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</si>
  <si>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</si>
  <si>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</si>
  <si>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</si>
  <si>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</si>
  <si>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</si>
  <si>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</si>
  <si>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</si>
  <si>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</si>
  <si>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</si>
  <si>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</si>
  <si>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</si>
  <si>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</si>
  <si>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</si>
  <si>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</si>
  <si>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</si>
  <si>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</si>
  <si>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</si>
  <si>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</si>
  <si>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</si>
  <si>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</si>
  <si>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</si>
  <si>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</si>
  <si>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</si>
  <si>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</si>
  <si>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</si>
  <si>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</si>
  <si>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</si>
  <si>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</si>
  <si>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</si>
  <si>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</si>
  <si>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</si>
  <si>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</si>
  <si>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</si>
  <si>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</si>
  <si>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</si>
  <si>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</si>
  <si>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</si>
  <si>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</si>
  <si>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</si>
  <si>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</si>
  <si>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</si>
  <si>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</si>
  <si>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</si>
  <si>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</si>
  <si>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</si>
  <si>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</si>
  <si>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</si>
  <si>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</si>
  <si>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</si>
  <si>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</si>
  <si>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</si>
  <si>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</si>
  <si>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</si>
  <si>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</si>
  <si>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</si>
  <si>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</si>
  <si>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</si>
  <si>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</si>
  <si>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</si>
  <si>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</si>
  <si>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</si>
  <si>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</si>
  <si>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</si>
  <si>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</si>
  <si>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</si>
  <si>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</si>
  <si>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</si>
  <si>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</si>
  <si>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</si>
  <si>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</si>
  <si>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</si>
  <si>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</si>
  <si>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</si>
  <si>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</si>
  <si>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</si>
  <si>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</si>
  <si>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</si>
  <si>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</si>
  <si>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</si>
  <si>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</si>
  <si>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</si>
  <si>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</si>
  <si>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</si>
  <si>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</si>
  <si>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</si>
  <si>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</si>
  <si>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</si>
  <si>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</si>
  <si>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</si>
  <si>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</si>
  <si>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</si>
  <si>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</si>
  <si>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</si>
  <si>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</si>
  <si>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</si>
  <si>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</si>
  <si>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</si>
  <si>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</si>
  <si>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</si>
  <si>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</si>
  <si>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</si>
  <si>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</si>
  <si>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</si>
  <si>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</si>
  <si>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</si>
  <si>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</si>
  <si>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ESPUMA DE POLIURETANO EXPANSIVA.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</si>
  <si>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</si>
  <si>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</si>
  <si>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</si>
  <si>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</si>
  <si>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</si>
  <si>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</si>
  <si>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</si>
  <si>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</si>
  <si>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</si>
  <si>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</si>
  <si>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</si>
  <si>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</si>
  <si>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</si>
  <si>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</si>
  <si>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</si>
  <si>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</si>
  <si>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</si>
  <si>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</si>
  <si>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</si>
  <si>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</si>
  <si>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</si>
  <si>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</si>
  <si>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</si>
  <si>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</si>
  <si>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</si>
  <si>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</si>
  <si>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</si>
  <si>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</si>
  <si>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</si>
  <si>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</si>
  <si>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</si>
  <si>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</si>
  <si>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</si>
  <si>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</si>
  <si>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</si>
  <si>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</si>
  <si>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</si>
  <si>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</si>
  <si>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</si>
  <si>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</si>
  <si>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</si>
  <si>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</si>
  <si>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</si>
  <si>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</si>
  <si>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</si>
  <si>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</si>
  <si>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</si>
  <si>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</si>
  <si>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</si>
  <si>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</si>
  <si>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</si>
  <si>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</si>
  <si>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</si>
  <si>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</si>
  <si>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</si>
  <si>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</si>
  <si>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</si>
  <si>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</si>
  <si>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</si>
  <si>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</si>
  <si>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</si>
  <si>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</si>
  <si>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</si>
  <si>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</si>
  <si>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</si>
  <si>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</si>
  <si>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</si>
  <si>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</si>
  <si>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</si>
  <si>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</si>
  <si>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</si>
  <si>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</si>
  <si>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</si>
  <si>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</si>
  <si>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</si>
  <si>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</si>
  <si>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</si>
  <si>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</si>
  <si>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</si>
  <si>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</si>
  <si>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</si>
  <si>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</si>
  <si>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</si>
  <si>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</si>
  <si>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</si>
  <si>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</si>
  <si>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</si>
  <si>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</si>
  <si>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</si>
  <si>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</si>
  <si>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</si>
  <si>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</si>
  <si>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</si>
  <si>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</si>
  <si>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</si>
  <si>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</si>
  <si>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</si>
  <si>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</si>
  <si>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</si>
  <si>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</si>
  <si>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</si>
  <si>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</si>
  <si>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</si>
  <si>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</si>
  <si>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</si>
  <si>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</si>
  <si>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</si>
  <si>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</si>
  <si>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</si>
  <si>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</si>
  <si>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</si>
  <si>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</si>
  <si>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</si>
  <si>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</si>
  <si>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</si>
  <si>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</si>
  <si>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</si>
  <si>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</si>
  <si>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</si>
  <si>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</si>
  <si>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</si>
  <si>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</si>
  <si>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</si>
  <si>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</si>
  <si>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</si>
  <si>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</si>
  <si>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</si>
  <si>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</si>
  <si>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</si>
  <si>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</si>
  <si>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</si>
  <si>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</si>
  <si>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</si>
  <si>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</si>
  <si>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</si>
  <si>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</si>
  <si>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</si>
  <si>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</si>
  <si>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</si>
  <si>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</si>
  <si>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</si>
  <si>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</si>
  <si>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</si>
  <si>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</si>
  <si>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</si>
  <si>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</si>
  <si>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</si>
  <si>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</si>
  <si>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</si>
  <si>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</si>
  <si>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</si>
  <si>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</si>
  <si>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</si>
  <si>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</si>
  <si>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</si>
  <si>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</si>
  <si>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</si>
  <si>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</si>
  <si>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</si>
  <si>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</si>
  <si>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</si>
  <si>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</si>
  <si>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</si>
  <si>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</si>
  <si>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</si>
  <si>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</si>
  <si>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</si>
  <si>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</si>
  <si>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</si>
  <si>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</si>
  <si>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</si>
  <si>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</si>
  <si>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</si>
  <si>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</si>
  <si>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</si>
  <si>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</si>
  <si>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</si>
  <si>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</si>
  <si>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</si>
  <si>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</si>
  <si>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</si>
  <si>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</si>
  <si>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</si>
  <si>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</si>
  <si>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</si>
  <si>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</si>
  <si>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</si>
  <si>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</si>
  <si>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</si>
  <si>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</si>
  <si>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</si>
  <si>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</si>
  <si>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</si>
  <si>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</si>
  <si>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</si>
  <si>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</si>
  <si>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</si>
  <si>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</si>
  <si>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</si>
  <si>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</si>
  <si>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</si>
  <si>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</si>
  <si>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</si>
  <si>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</si>
  <si>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</si>
  <si>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</si>
  <si>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</si>
  <si>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</si>
  <si>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</si>
  <si>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</si>
  <si>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</si>
  <si>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</si>
  <si>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</si>
  <si>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</si>
  <si>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</si>
  <si>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</si>
  <si>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</si>
  <si>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</si>
  <si>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</si>
  <si>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</si>
  <si>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</si>
  <si>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</si>
  <si>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</si>
  <si>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</si>
  <si>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</si>
  <si>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</si>
  <si>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</si>
  <si>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</si>
  <si>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</si>
  <si>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</si>
  <si>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</si>
  <si>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</si>
  <si>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</si>
  <si>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</si>
  <si>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</si>
  <si>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</si>
  <si>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</si>
  <si>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</si>
  <si>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</si>
  <si>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</si>
  <si>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</si>
  <si>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</si>
  <si>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RETANGULAR 4" X 2" MÉDIA (1,30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</si>
  <si>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</si>
  <si>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</si>
  <si>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</si>
  <si>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</si>
  <si>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</si>
  <si>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</si>
  <si>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</si>
  <si>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</si>
  <si>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</si>
  <si>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</si>
  <si>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</si>
  <si>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</si>
  <si>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</si>
  <si>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</si>
  <si>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</si>
  <si>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</si>
  <si>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</si>
  <si>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</si>
  <si>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</si>
  <si>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</si>
  <si>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</si>
  <si>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</si>
  <si>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</si>
  <si>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</si>
  <si>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</si>
  <si>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</si>
  <si>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</si>
  <si>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</si>
  <si>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</si>
  <si>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</si>
  <si>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</si>
  <si>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</si>
  <si>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</si>
  <si>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</si>
  <si>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</si>
  <si>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</si>
  <si>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</si>
  <si>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</si>
  <si>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</si>
  <si>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</si>
  <si>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</si>
  <si>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</si>
  <si>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</si>
  <si>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</si>
  <si>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</si>
  <si>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</si>
  <si>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</si>
  <si>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</si>
  <si>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</si>
  <si>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</si>
  <si>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</si>
  <si>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</si>
  <si>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</si>
  <si>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</si>
  <si>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</si>
  <si>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</si>
  <si>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</si>
  <si>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</si>
  <si>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</si>
  <si>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</si>
  <si>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</si>
  <si>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</si>
  <si>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</si>
  <si>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</si>
  <si>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</si>
  <si>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</si>
  <si>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</si>
  <si>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</si>
  <si>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</si>
  <si>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</si>
  <si>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</si>
  <si>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</si>
  <si>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</si>
  <si>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</si>
  <si>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</si>
  <si>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</si>
  <si>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</si>
  <si>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</si>
  <si>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</si>
  <si>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</si>
  <si>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</si>
  <si>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</si>
  <si>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</si>
  <si>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</si>
  <si>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</si>
  <si>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</si>
  <si>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</si>
  <si>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</si>
  <si>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</si>
  <si>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</si>
  <si>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</si>
  <si>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</si>
  <si>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</si>
  <si>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</si>
  <si>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</si>
  <si>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</si>
  <si>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</si>
  <si>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</si>
  <si>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</si>
  <si>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</si>
  <si>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</si>
  <si>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</si>
  <si>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</si>
  <si>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</si>
  <si>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</si>
  <si>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</si>
  <si>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</si>
  <si>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</si>
  <si>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</si>
  <si>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</si>
  <si>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</si>
  <si>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</si>
  <si>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</si>
  <si>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</si>
  <si>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</si>
  <si>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</si>
  <si>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</si>
  <si>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</si>
  <si>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</si>
  <si>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</si>
  <si>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</si>
  <si>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</si>
  <si>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</si>
  <si>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</si>
  <si>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</si>
  <si>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</si>
  <si>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</si>
  <si>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</si>
  <si>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</si>
  <si>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</si>
  <si>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</si>
  <si>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</si>
  <si>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</si>
  <si>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</si>
  <si>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</si>
  <si>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20 A, SEM SUPORTE E SEM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</si>
  <si>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</si>
  <si>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</si>
  <si>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10 A, INCLUINDO SUPORTE E PLACA - FORNECIMENTO E INSTALAÇÃO. AF_12/2015</t>
  </si>
  <si>
    <t>TOMADA BAIXA DE EMBUTIR (1 MÓDULO), 2P+T 10 A, SEM SUPORTE E SEM PLACA - FORNECIMENTO E INSTALAÇÃO. AF_12/2015</t>
  </si>
  <si>
    <t>TOMADA BAIXA DE EMBUTIR (1 MÓDULO), 2P+T 10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</si>
  <si>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</si>
  <si>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</si>
  <si>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</si>
  <si>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</si>
  <si>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20 A, SEM SUPORTE E SEM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</si>
  <si>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</si>
  <si>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</si>
  <si>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</si>
  <si>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</si>
  <si>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</si>
  <si>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</si>
  <si>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</si>
  <si>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</si>
  <si>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</si>
  <si>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</si>
  <si>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</si>
  <si>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</si>
  <si>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</si>
  <si>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</si>
  <si>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</si>
  <si>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</si>
  <si>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</si>
  <si>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</si>
  <si>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</si>
  <si>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</si>
  <si>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</si>
  <si>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</si>
  <si>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</si>
  <si>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</si>
  <si>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</si>
  <si>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</si>
  <si>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</si>
  <si>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</si>
  <si>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</si>
  <si>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</si>
  <si>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</si>
  <si>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</si>
  <si>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</si>
  <si>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</si>
  <si>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</si>
  <si>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</si>
  <si>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</si>
  <si>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</si>
  <si>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</si>
  <si>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</si>
  <si>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</si>
  <si>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</si>
  <si>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</si>
  <si>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</si>
  <si>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</si>
  <si>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</si>
  <si>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</si>
  <si>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</si>
  <si>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</si>
  <si>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</si>
  <si>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</si>
  <si>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</si>
  <si>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</si>
  <si>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</si>
  <si>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</si>
  <si>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</si>
  <si>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</si>
  <si>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</si>
  <si>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</si>
  <si>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</si>
  <si>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</si>
  <si>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</si>
  <si>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</si>
  <si>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</si>
  <si>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</si>
  <si>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</si>
  <si>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</si>
  <si>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</si>
  <si>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</si>
  <si>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</si>
  <si>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</si>
  <si>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</si>
  <si>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</si>
  <si>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</si>
  <si>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</si>
  <si>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</si>
  <si>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</si>
  <si>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</si>
  <si>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</si>
  <si>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</si>
  <si>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</si>
  <si>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</si>
  <si>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</si>
  <si>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</si>
  <si>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</si>
  <si>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</si>
  <si>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</si>
  <si>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</si>
  <si>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</si>
  <si>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</si>
  <si>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</si>
  <si>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</si>
  <si>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</si>
  <si>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</si>
  <si>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</si>
  <si>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</si>
  <si>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</si>
  <si>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</si>
  <si>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</si>
  <si>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</si>
  <si>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</si>
  <si>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</si>
  <si>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</si>
  <si>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</si>
  <si>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</si>
  <si>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</si>
  <si>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</si>
  <si>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</si>
  <si>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</si>
  <si>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</si>
  <si>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</si>
  <si>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</si>
  <si>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</si>
  <si>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</si>
  <si>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</si>
  <si>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</si>
  <si>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</si>
  <si>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</si>
  <si>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</si>
  <si>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</si>
  <si>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</si>
  <si>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</si>
  <si>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</si>
  <si>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</si>
  <si>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</si>
  <si>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</si>
  <si>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</si>
  <si>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</si>
  <si>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</si>
  <si>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</si>
  <si>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</si>
  <si>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</si>
  <si>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</si>
  <si>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</si>
  <si>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</si>
  <si>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</si>
  <si>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</si>
  <si>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</si>
  <si>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</si>
  <si>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</si>
  <si>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</si>
  <si>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</si>
  <si>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</si>
  <si>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</si>
  <si>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</si>
  <si>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</si>
  <si>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</si>
  <si>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</si>
  <si>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</si>
  <si>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</si>
  <si>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</si>
  <si>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</si>
  <si>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</si>
  <si>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</si>
  <si>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</si>
  <si>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</si>
  <si>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</si>
  <si>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</si>
  <si>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</si>
  <si>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</si>
  <si>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</si>
  <si>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</si>
  <si>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</si>
  <si>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</si>
  <si>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</si>
  <si>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</si>
  <si>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</si>
  <si>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</si>
  <si>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</si>
  <si>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</si>
  <si>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</si>
  <si>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</si>
  <si>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</si>
  <si>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</si>
  <si>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</si>
  <si>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</si>
  <si>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</si>
  <si>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</si>
  <si>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</si>
  <si>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</si>
  <si>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</si>
  <si>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</si>
  <si>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</si>
  <si>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</si>
  <si>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</si>
  <si>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</si>
  <si>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</si>
  <si>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</si>
  <si>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</si>
  <si>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</si>
  <si>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</si>
  <si>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</si>
  <si>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</si>
  <si>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</si>
  <si>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</si>
  <si>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</si>
  <si>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</si>
  <si>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</si>
  <si>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</si>
  <si>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</si>
  <si>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</si>
  <si>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</si>
  <si>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</si>
  <si>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</si>
  <si>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</si>
  <si>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</si>
  <si>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</si>
  <si>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</si>
  <si>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</si>
  <si>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</si>
  <si>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</si>
  <si>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</si>
  <si>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</si>
  <si>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</si>
  <si>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</si>
  <si>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</si>
  <si>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</si>
  <si>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</si>
  <si>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</si>
  <si>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</si>
  <si>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</si>
  <si>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</si>
  <si>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</si>
  <si>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</si>
  <si>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</si>
  <si>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</si>
  <si>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</si>
  <si>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</si>
  <si>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</si>
  <si>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</si>
  <si>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</si>
  <si>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</si>
  <si>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</si>
  <si>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</si>
  <si>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</si>
  <si>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</si>
  <si>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</si>
  <si>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</si>
  <si>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</si>
  <si>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</si>
  <si>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</si>
  <si>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</si>
  <si>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</si>
  <si>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</si>
  <si>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</si>
  <si>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</si>
  <si>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</si>
  <si>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</si>
  <si>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</si>
  <si>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</si>
  <si>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</si>
  <si>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</si>
  <si>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</si>
  <si>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</si>
  <si>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</si>
  <si>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</si>
  <si>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</si>
  <si>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</si>
  <si>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</si>
  <si>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</si>
  <si>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</si>
  <si>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</si>
  <si>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</si>
  <si>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</si>
  <si>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</si>
  <si>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</si>
  <si>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</si>
  <si>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</si>
  <si>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</si>
  <si>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</si>
  <si>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</si>
  <si>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</si>
  <si>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</si>
  <si>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</si>
  <si>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</si>
  <si>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</si>
  <si>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</si>
  <si>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</si>
  <si>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</si>
  <si>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</si>
  <si>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</si>
  <si>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</si>
  <si>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</si>
  <si>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</si>
  <si>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</si>
  <si>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</si>
  <si>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</si>
  <si>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</si>
  <si>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</si>
  <si>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</si>
  <si>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</si>
  <si>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</si>
  <si>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</si>
  <si>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</si>
  <si>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</si>
  <si>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</si>
  <si>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</si>
  <si>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</si>
  <si>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</si>
  <si>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</si>
  <si>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</si>
  <si>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</si>
  <si>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</si>
  <si>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</si>
  <si>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</si>
  <si>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</si>
  <si>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</si>
  <si>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</si>
  <si>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</si>
  <si>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</si>
  <si>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</si>
  <si>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</si>
  <si>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</si>
  <si>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</si>
  <si>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</si>
  <si>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</si>
  <si>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</si>
  <si>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</si>
  <si>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</si>
  <si>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</si>
  <si>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</si>
  <si>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</si>
  <si>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</si>
  <si>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</si>
  <si>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INSTITUCIONAL - FORNECIMENTO E INSTALAÇÃO. AF_11/2019</t>
  </si>
  <si>
    <t>PATCH PANEL 24 PORTAS, CATEGORIA 5E - FORNECIMENTO E INSTALAÇÃO. AF_11/2019</t>
  </si>
  <si>
    <t>PATCH PANEL 48 PORTAS, CATEGORIA 6 - FORNECIMENTO E INSTALAÇÃO. AF_11/2019</t>
  </si>
  <si>
    <t>TOMADA PARA TELEFONE RJ11 - FORNECIMENTO E INSTALAÇÃO. AF_11/2019</t>
  </si>
  <si>
    <t>PATCH PANEL 48 PORTAS, CATEGORIA 5E - FORNECIMENTO E INSTALAÇÃO. AF_11/2019</t>
  </si>
  <si>
    <t>TUBO, PVC, SOLDÁVEL, DN 60MM,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</si>
  <si>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</si>
  <si>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</si>
  <si>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</si>
  <si>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</si>
  <si>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</si>
  <si>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</si>
  <si>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</si>
  <si>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</si>
  <si>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</si>
  <si>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</si>
  <si>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</si>
  <si>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75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</si>
  <si>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</si>
  <si>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</si>
  <si>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</si>
  <si>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</si>
  <si>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</si>
  <si>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</si>
  <si>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</si>
  <si>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</si>
  <si>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</si>
  <si>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</si>
  <si>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</si>
  <si>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</si>
  <si>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</si>
  <si>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</si>
  <si>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</si>
  <si>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</si>
  <si>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</si>
  <si>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</si>
  <si>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</si>
  <si>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</si>
  <si>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</si>
  <si>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</si>
  <si>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</si>
  <si>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</si>
  <si>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</si>
  <si>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</si>
  <si>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</si>
  <si>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</si>
  <si>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</si>
  <si>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</si>
  <si>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</si>
  <si>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</si>
  <si>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</si>
  <si>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</si>
  <si>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</si>
  <si>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</si>
  <si>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</si>
  <si>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</si>
  <si>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</si>
  <si>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</si>
  <si>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</si>
  <si>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</si>
  <si>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</si>
  <si>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</si>
  <si>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</si>
  <si>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</si>
  <si>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</si>
  <si>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</si>
  <si>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</si>
  <si>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</si>
  <si>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</si>
  <si>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</si>
  <si>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</si>
  <si>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</si>
  <si>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</si>
  <si>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</si>
  <si>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</si>
  <si>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</si>
  <si>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</si>
  <si>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</si>
  <si>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</si>
  <si>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</si>
  <si>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</si>
  <si>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</si>
  <si>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</si>
  <si>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</si>
  <si>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</si>
  <si>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</si>
  <si>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</si>
  <si>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</si>
  <si>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</si>
  <si>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</si>
  <si>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</si>
  <si>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</si>
  <si>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</si>
  <si>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</si>
  <si>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</si>
  <si>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</si>
  <si>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</si>
  <si>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</si>
  <si>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</si>
  <si>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</si>
  <si>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</si>
  <si>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</si>
  <si>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</si>
  <si>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</si>
  <si>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</si>
  <si>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</si>
  <si>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</si>
  <si>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</si>
  <si>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</si>
  <si>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</si>
  <si>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</si>
  <si>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</si>
  <si>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</si>
  <si>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</si>
  <si>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</si>
  <si>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</si>
  <si>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</si>
  <si>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</si>
  <si>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</si>
  <si>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</si>
  <si>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</si>
  <si>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</si>
  <si>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</si>
  <si>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</si>
  <si>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</si>
  <si>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</si>
  <si>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</si>
  <si>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</si>
  <si>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</si>
  <si>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</si>
  <si>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</si>
  <si>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</si>
  <si>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</si>
  <si>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</si>
  <si>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</si>
  <si>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</si>
  <si>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</si>
  <si>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</si>
  <si>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</si>
  <si>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</si>
  <si>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</si>
  <si>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</si>
  <si>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</si>
  <si>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</si>
  <si>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</si>
  <si>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</si>
  <si>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</si>
  <si>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</si>
  <si>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</si>
  <si>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</si>
  <si>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</si>
  <si>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</si>
  <si>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</si>
  <si>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</si>
  <si>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</si>
  <si>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</si>
  <si>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</si>
  <si>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</si>
  <si>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</si>
  <si>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</si>
  <si>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</si>
  <si>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</si>
  <si>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</si>
  <si>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</si>
  <si>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</si>
  <si>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</si>
  <si>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</si>
  <si>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</si>
  <si>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</si>
  <si>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</si>
  <si>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</si>
  <si>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</si>
  <si>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</si>
  <si>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</si>
  <si>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</si>
  <si>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</si>
  <si>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</si>
  <si>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</si>
  <si>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</si>
  <si>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</si>
  <si>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</si>
  <si>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</si>
  <si>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</si>
  <si>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</si>
  <si>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</si>
  <si>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</si>
  <si>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</si>
  <si>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</si>
  <si>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</si>
  <si>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</si>
  <si>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</si>
  <si>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</si>
  <si>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</si>
  <si>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</si>
  <si>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</si>
  <si>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</si>
  <si>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</si>
  <si>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</si>
  <si>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</si>
  <si>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</si>
  <si>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</si>
  <si>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</si>
  <si>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</si>
  <si>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</si>
  <si>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</si>
  <si>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</si>
  <si>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</si>
  <si>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</si>
  <si>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</si>
  <si>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</si>
  <si>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</si>
  <si>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</si>
  <si>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</si>
  <si>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</si>
  <si>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</si>
  <si>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</si>
  <si>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</si>
  <si>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</si>
  <si>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</si>
  <si>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</si>
  <si>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</si>
  <si>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</si>
  <si>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</si>
  <si>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</si>
  <si>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</si>
  <si>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</si>
  <si>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</si>
  <si>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</si>
  <si>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</si>
  <si>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</si>
  <si>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</si>
  <si>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</si>
  <si>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</si>
  <si>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</si>
  <si>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</si>
  <si>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</si>
  <si>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</si>
  <si>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</si>
  <si>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</si>
  <si>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UNIÃO, PVC, SOLDÁVEL, DN 20MM,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</si>
  <si>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</si>
  <si>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</si>
  <si>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</si>
  <si>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</si>
  <si>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</si>
  <si>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</si>
  <si>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</si>
  <si>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</si>
  <si>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</si>
  <si>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</si>
  <si>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</si>
  <si>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</si>
  <si>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</si>
  <si>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32MM X 3/4, INSTALADO EM RAMAL OU SUB-RAMAL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</si>
  <si>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</si>
  <si>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</si>
  <si>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</si>
  <si>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</si>
  <si>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</si>
  <si>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</si>
  <si>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</si>
  <si>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</si>
  <si>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</si>
  <si>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</si>
  <si>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</si>
  <si>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</si>
  <si>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CURVA DE TRANSPOSIÇÃO, PVC, SOLDÁVEL, DN 20MM, INSTALADO EM RAMAL DE DISTRIBUIÇÃO DE ÁGUA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</si>
  <si>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</si>
  <si>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</si>
  <si>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</si>
  <si>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</si>
  <si>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</si>
  <si>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</si>
  <si>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</si>
  <si>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</si>
  <si>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</si>
  <si>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</si>
  <si>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</si>
  <si>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</si>
  <si>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</si>
  <si>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</si>
  <si>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</si>
  <si>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</si>
  <si>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</si>
  <si>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</si>
  <si>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</si>
  <si>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</si>
  <si>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</si>
  <si>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</si>
  <si>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</si>
  <si>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</si>
  <si>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</si>
  <si>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</si>
  <si>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</si>
  <si>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SERIE R, ÁGUA PLUVIAL, DN 40 MM, JUNTA SOLDÁVEL, FORNECIDO E INSTALADO EM RAMAL DE ENCAMINHAMENTO.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</si>
  <si>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</si>
  <si>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</si>
  <si>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</si>
  <si>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</si>
  <si>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</si>
  <si>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</si>
  <si>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</si>
  <si>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</si>
  <si>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</si>
  <si>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</si>
  <si>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</si>
  <si>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</si>
  <si>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</si>
  <si>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</si>
  <si>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</si>
  <si>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</si>
  <si>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</si>
  <si>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</si>
  <si>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</si>
  <si>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</si>
  <si>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</si>
  <si>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</si>
  <si>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</si>
  <si>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</si>
  <si>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</si>
  <si>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</si>
  <si>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</si>
  <si>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</si>
  <si>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</si>
  <si>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</si>
  <si>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</si>
  <si>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</si>
  <si>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</si>
  <si>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</si>
  <si>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</si>
  <si>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</si>
  <si>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</si>
  <si>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</si>
  <si>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</si>
  <si>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</si>
  <si>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</si>
  <si>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</si>
  <si>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</si>
  <si>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</si>
  <si>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</si>
  <si>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</si>
  <si>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</si>
  <si>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</si>
  <si>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</si>
  <si>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</si>
  <si>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</si>
  <si>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</si>
  <si>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</si>
  <si>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</si>
  <si>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CURVAR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</si>
  <si>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</si>
  <si>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</si>
  <si>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</si>
  <si>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</si>
  <si>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ADAPTADOR CURTO COM BOLSA E ROSCA PARA REGISTRO, PVC, SOLDÁVEL, DN 50MM X 1.1/4,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</si>
  <si>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</si>
  <si>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</si>
  <si>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</si>
  <si>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</si>
  <si>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</si>
  <si>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</si>
  <si>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</si>
  <si>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</si>
  <si>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</si>
  <si>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</si>
  <si>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TÊ COM BUCHA DE LATÃO NA BOLSA CENTRAL, PVC, SOLDÁVEL, DN 32MM X 3/4, INSTALADO EM PRUMADA DE ÁGUA - FORNECIMENTO E INSTALAÇÃO. AF_12/2014</t>
  </si>
  <si>
    <t>TE, PVC, SOLDÁVEL, DN 60MM,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</si>
  <si>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</si>
  <si>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</si>
  <si>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</si>
  <si>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</si>
  <si>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</si>
  <si>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</si>
  <si>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</si>
  <si>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</si>
  <si>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</si>
  <si>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</si>
  <si>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</si>
  <si>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</si>
  <si>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</si>
  <si>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</si>
  <si>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</si>
  <si>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</si>
  <si>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</si>
  <si>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</si>
  <si>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</si>
  <si>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</si>
  <si>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</si>
  <si>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</si>
  <si>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</si>
  <si>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</si>
  <si>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</si>
  <si>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</si>
  <si>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</si>
  <si>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</si>
  <si>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</si>
  <si>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</si>
  <si>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</si>
  <si>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</si>
  <si>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</si>
  <si>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</si>
  <si>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</si>
  <si>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</si>
  <si>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</si>
  <si>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</si>
  <si>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</si>
  <si>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</si>
  <si>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</si>
  <si>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</si>
  <si>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</si>
  <si>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</si>
  <si>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</si>
  <si>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</si>
  <si>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</si>
  <si>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</si>
  <si>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TÊ DE INSPEÇÃO, PVC, SERIE R, ÁGUA PLUVIAL, DN 150 X 100 MM, JUNTA ELÁSTICA, FORNECIDO E INSTALADO EM CONDUTORES VERTICAIS DE ÁGUAS PLUVIAIS.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</si>
  <si>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</si>
  <si>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</si>
  <si>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</si>
  <si>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</si>
  <si>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</si>
  <si>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</si>
  <si>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</si>
  <si>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</si>
  <si>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</si>
  <si>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</si>
  <si>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</si>
  <si>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</si>
  <si>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</si>
  <si>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</si>
  <si>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</si>
  <si>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</si>
  <si>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</si>
  <si>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</si>
  <si>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</si>
  <si>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</si>
  <si>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</si>
  <si>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</si>
  <si>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</si>
  <si>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</si>
  <si>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</si>
  <si>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</si>
  <si>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</si>
  <si>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</si>
  <si>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45 GRAUS, CPVC, SOLDÁVEL, DN 28MM, INSTALADO EM RAMAL DE DISTRIBUIÇÃO DE ÁGUA   FORNECIMENTO E INSTALAÇÃO.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</si>
  <si>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</si>
  <si>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</si>
  <si>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</si>
  <si>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</si>
  <si>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</si>
  <si>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</si>
  <si>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</si>
  <si>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</si>
  <si>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</si>
  <si>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</si>
  <si>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</si>
  <si>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</si>
  <si>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</si>
  <si>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</si>
  <si>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</si>
  <si>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</si>
  <si>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</si>
  <si>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</si>
  <si>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</si>
  <si>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</si>
  <si>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</si>
  <si>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</si>
  <si>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</si>
  <si>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</si>
  <si>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</si>
  <si>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</si>
  <si>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</si>
  <si>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</si>
  <si>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</si>
  <si>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</si>
  <si>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</si>
  <si>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</si>
  <si>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</si>
  <si>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</si>
  <si>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</si>
  <si>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</si>
  <si>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</si>
  <si>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</si>
  <si>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</si>
  <si>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</si>
  <si>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</si>
  <si>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</si>
  <si>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</si>
  <si>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</si>
  <si>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</si>
  <si>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</si>
  <si>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</si>
  <si>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</si>
  <si>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</si>
  <si>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</si>
  <si>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</si>
  <si>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</si>
  <si>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</si>
  <si>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</si>
  <si>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</si>
  <si>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</si>
  <si>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</si>
  <si>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</si>
  <si>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</si>
  <si>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</si>
  <si>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</si>
  <si>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</si>
  <si>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</si>
  <si>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</si>
  <si>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</si>
  <si>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</si>
  <si>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</si>
  <si>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</si>
  <si>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</si>
  <si>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</si>
  <si>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</si>
  <si>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</si>
  <si>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</si>
  <si>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</si>
  <si>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</si>
  <si>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</si>
  <si>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</si>
  <si>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</si>
  <si>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</si>
  <si>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</si>
  <si>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</si>
  <si>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</si>
  <si>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</si>
  <si>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</si>
  <si>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</si>
  <si>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</si>
  <si>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</si>
  <si>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</si>
  <si>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</si>
  <si>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</si>
  <si>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</si>
  <si>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</si>
  <si>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</si>
  <si>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</si>
  <si>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</si>
  <si>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</si>
  <si>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</si>
  <si>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</si>
  <si>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</si>
  <si>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</si>
  <si>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</si>
  <si>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</si>
  <si>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</si>
  <si>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</si>
  <si>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</si>
  <si>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</si>
  <si>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</si>
  <si>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</si>
  <si>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</si>
  <si>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</si>
  <si>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</si>
  <si>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</si>
  <si>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</si>
  <si>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</si>
  <si>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</si>
  <si>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</si>
  <si>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</si>
  <si>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</si>
  <si>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</si>
  <si>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</si>
  <si>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</si>
  <si>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</si>
  <si>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</si>
  <si>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</si>
  <si>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</si>
  <si>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</si>
  <si>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</si>
  <si>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</si>
  <si>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</si>
  <si>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</si>
  <si>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</si>
  <si>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</si>
  <si>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</si>
  <si>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</si>
  <si>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</si>
  <si>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</si>
  <si>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</si>
  <si>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</si>
  <si>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</si>
  <si>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</si>
  <si>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</si>
  <si>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</si>
  <si>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</si>
  <si>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</si>
  <si>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</si>
  <si>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</si>
  <si>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</si>
  <si>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</si>
  <si>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</si>
  <si>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</si>
  <si>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</si>
  <si>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</si>
  <si>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</si>
  <si>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</si>
  <si>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</si>
  <si>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</si>
  <si>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</si>
  <si>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</si>
  <si>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</si>
  <si>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</si>
  <si>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</si>
  <si>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</si>
  <si>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</si>
  <si>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</si>
  <si>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</si>
  <si>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</si>
  <si>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</si>
  <si>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</si>
  <si>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</si>
  <si>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</si>
  <si>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</si>
  <si>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</si>
  <si>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</si>
  <si>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</si>
  <si>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</si>
  <si>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</si>
  <si>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</si>
  <si>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</si>
  <si>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</si>
  <si>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</si>
  <si>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</si>
  <si>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</si>
  <si>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</si>
  <si>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</si>
  <si>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</si>
  <si>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</si>
  <si>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</si>
  <si>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</si>
  <si>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</si>
  <si>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</si>
  <si>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</si>
  <si>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</si>
  <si>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</si>
  <si>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</si>
  <si>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</si>
  <si>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</si>
  <si>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</si>
  <si>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</si>
  <si>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</si>
  <si>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</si>
  <si>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</si>
  <si>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</si>
  <si>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</si>
  <si>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</si>
  <si>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</si>
  <si>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</si>
  <si>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</si>
  <si>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</si>
  <si>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</si>
  <si>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</si>
  <si>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</si>
  <si>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</si>
  <si>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</si>
  <si>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</si>
  <si>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</si>
  <si>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</si>
  <si>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</si>
  <si>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</si>
  <si>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</si>
  <si>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</si>
  <si>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</si>
  <si>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</si>
  <si>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</si>
  <si>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</si>
  <si>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</si>
  <si>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</si>
  <si>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</si>
  <si>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</si>
  <si>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</si>
  <si>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</si>
  <si>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</si>
  <si>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</si>
  <si>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</si>
  <si>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</si>
  <si>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</si>
  <si>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</si>
  <si>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</si>
  <si>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</si>
  <si>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</si>
  <si>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</si>
  <si>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</si>
  <si>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</si>
  <si>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</si>
  <si>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</si>
  <si>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</si>
  <si>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</si>
  <si>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</si>
  <si>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</si>
  <si>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</si>
  <si>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</si>
  <si>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</si>
  <si>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</si>
  <si>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</si>
  <si>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</si>
  <si>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</si>
  <si>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</si>
  <si>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</si>
  <si>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</si>
  <si>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</si>
  <si>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</si>
  <si>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</si>
  <si>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</si>
  <si>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</si>
  <si>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</si>
  <si>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</si>
  <si>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</si>
  <si>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</si>
  <si>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</si>
  <si>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</si>
  <si>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</si>
  <si>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</si>
  <si>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</si>
  <si>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</si>
  <si>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</si>
  <si>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</si>
  <si>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</si>
  <si>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</si>
  <si>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</si>
  <si>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</si>
  <si>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</si>
  <si>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</si>
  <si>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</si>
  <si>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</si>
  <si>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</si>
  <si>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</si>
  <si>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</si>
  <si>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</si>
  <si>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</si>
  <si>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</si>
  <si>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</si>
  <si>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</si>
  <si>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</si>
  <si>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</si>
  <si>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</si>
  <si>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</si>
  <si>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</si>
  <si>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</si>
  <si>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</si>
  <si>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</si>
  <si>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</si>
  <si>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</si>
  <si>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</si>
  <si>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</si>
  <si>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</si>
  <si>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</si>
  <si>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</si>
  <si>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</si>
  <si>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</si>
  <si>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</si>
  <si>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</si>
  <si>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</si>
  <si>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</si>
  <si>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</si>
  <si>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</si>
  <si>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</si>
  <si>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</si>
  <si>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</si>
  <si>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</si>
  <si>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</si>
  <si>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</si>
  <si>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</si>
  <si>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</si>
  <si>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</si>
  <si>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</si>
  <si>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</si>
  <si>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</si>
  <si>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</si>
  <si>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</si>
  <si>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</si>
  <si>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</si>
  <si>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</si>
  <si>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</si>
  <si>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</si>
  <si>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</si>
  <si>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</si>
  <si>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</si>
  <si>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</si>
  <si>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</si>
  <si>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</si>
  <si>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</si>
  <si>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</si>
  <si>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</si>
  <si>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</si>
  <si>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</si>
  <si>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</si>
  <si>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</si>
  <si>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</si>
  <si>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</si>
  <si>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</si>
  <si>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</si>
  <si>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</si>
  <si>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</si>
  <si>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</si>
  <si>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</si>
  <si>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</si>
  <si>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</si>
  <si>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</si>
  <si>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</si>
  <si>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</si>
  <si>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</si>
  <si>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</si>
  <si>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</si>
  <si>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</si>
  <si>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</si>
  <si>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</si>
  <si>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</si>
  <si>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</si>
  <si>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</si>
  <si>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</si>
  <si>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</si>
  <si>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</si>
  <si>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</si>
  <si>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</si>
  <si>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</si>
  <si>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</si>
  <si>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</si>
  <si>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</si>
  <si>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</si>
  <si>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</si>
  <si>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</si>
  <si>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</si>
  <si>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</si>
  <si>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</si>
  <si>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</si>
  <si>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</si>
  <si>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</si>
  <si>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</si>
  <si>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</si>
  <si>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</si>
  <si>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</si>
  <si>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</si>
  <si>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</si>
  <si>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</si>
  <si>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</si>
  <si>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</si>
  <si>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</si>
  <si>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</si>
  <si>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</si>
  <si>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</si>
  <si>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</si>
  <si>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</si>
  <si>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</si>
  <si>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</si>
  <si>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</si>
  <si>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</si>
  <si>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</si>
  <si>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</si>
  <si>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</si>
  <si>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</si>
  <si>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</si>
  <si>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</si>
  <si>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</si>
  <si>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</si>
  <si>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</si>
  <si>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</si>
  <si>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</si>
  <si>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</si>
  <si>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</si>
  <si>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</si>
  <si>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</si>
  <si>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</si>
  <si>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</si>
  <si>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</si>
  <si>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</si>
  <si>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</si>
  <si>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</si>
  <si>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</si>
  <si>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</si>
  <si>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</si>
  <si>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</si>
  <si>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</si>
  <si>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</si>
  <si>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</si>
  <si>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</si>
  <si>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</si>
  <si>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</si>
  <si>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</si>
  <si>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</si>
  <si>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</si>
  <si>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</si>
  <si>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</si>
  <si>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</si>
  <si>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</si>
  <si>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</si>
  <si>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</si>
  <si>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</si>
  <si>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</si>
  <si>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</si>
  <si>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</si>
  <si>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</si>
  <si>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</si>
  <si>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</si>
  <si>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</si>
  <si>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</si>
  <si>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</si>
  <si>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</si>
  <si>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</si>
  <si>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</si>
  <si>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</si>
  <si>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</si>
  <si>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</si>
  <si>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</si>
  <si>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</si>
  <si>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</si>
  <si>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</si>
  <si>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</si>
  <si>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</si>
  <si>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</si>
  <si>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</si>
  <si>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</si>
  <si>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</si>
  <si>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</si>
  <si>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</si>
  <si>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</si>
  <si>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</si>
  <si>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</si>
  <si>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</si>
  <si>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</si>
  <si>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</si>
  <si>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</si>
  <si>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</si>
  <si>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</si>
  <si>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</si>
  <si>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</si>
  <si>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</si>
  <si>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</si>
  <si>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</si>
  <si>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</si>
  <si>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</si>
  <si>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</si>
  <si>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</si>
  <si>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</si>
  <si>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</si>
  <si>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</si>
  <si>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</si>
  <si>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</si>
  <si>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</si>
  <si>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</si>
  <si>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</si>
  <si>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</si>
  <si>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</si>
  <si>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</si>
  <si>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</si>
  <si>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</si>
  <si>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</si>
  <si>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</si>
  <si>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</si>
  <si>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</si>
  <si>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</si>
  <si>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</si>
  <si>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</si>
  <si>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</si>
  <si>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</si>
  <si>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</si>
  <si>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</si>
  <si>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</si>
  <si>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</si>
  <si>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</si>
  <si>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</si>
  <si>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</si>
  <si>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</si>
  <si>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</si>
  <si>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</si>
  <si>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</si>
  <si>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</si>
  <si>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</si>
  <si>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</si>
  <si>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</si>
  <si>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</si>
  <si>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</si>
  <si>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</si>
  <si>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</si>
  <si>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</si>
  <si>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</si>
  <si>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</si>
  <si>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</si>
  <si>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</si>
  <si>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</si>
  <si>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</si>
  <si>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</si>
  <si>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</si>
  <si>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</si>
  <si>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</si>
  <si>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</si>
  <si>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</si>
  <si>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</si>
  <si>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</si>
  <si>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</si>
  <si>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</si>
  <si>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</si>
  <si>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</si>
  <si>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</si>
  <si>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</si>
  <si>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</si>
  <si>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</si>
  <si>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</si>
  <si>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</si>
  <si>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</si>
  <si>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</si>
  <si>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</si>
  <si>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</si>
  <si>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</si>
  <si>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</si>
  <si>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</si>
  <si>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</si>
  <si>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</si>
  <si>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</si>
  <si>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</si>
  <si>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</si>
  <si>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</si>
  <si>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</si>
  <si>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</si>
  <si>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</si>
  <si>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</si>
  <si>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</si>
  <si>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</si>
  <si>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</si>
  <si>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</si>
  <si>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</si>
  <si>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</si>
  <si>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</si>
  <si>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</si>
  <si>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</si>
  <si>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</si>
  <si>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</si>
  <si>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</si>
  <si>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</si>
  <si>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</si>
  <si>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</si>
  <si>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</si>
  <si>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</si>
  <si>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</si>
  <si>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</si>
  <si>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</si>
  <si>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</si>
  <si>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</si>
  <si>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</si>
  <si>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</si>
  <si>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</si>
  <si>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</si>
  <si>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</si>
  <si>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</si>
  <si>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</si>
  <si>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</si>
  <si>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</si>
  <si>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</si>
  <si>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</si>
  <si>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</si>
  <si>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</si>
  <si>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</si>
  <si>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</si>
  <si>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</si>
  <si>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</si>
  <si>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</si>
  <si>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</si>
  <si>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</si>
  <si>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</si>
  <si>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</si>
  <si>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</si>
  <si>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</si>
  <si>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</si>
  <si>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</si>
  <si>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</si>
  <si>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</si>
  <si>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</si>
  <si>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</si>
  <si>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</si>
  <si>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</si>
  <si>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</si>
  <si>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</si>
  <si>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</si>
  <si>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</si>
  <si>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</si>
  <si>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</si>
  <si>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</si>
  <si>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</si>
  <si>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</si>
  <si>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</si>
  <si>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</si>
  <si>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</si>
  <si>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</si>
  <si>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</si>
  <si>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</si>
  <si>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</si>
  <si>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</si>
  <si>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</si>
  <si>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</si>
  <si>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</si>
  <si>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</si>
  <si>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</si>
  <si>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</si>
  <si>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</si>
  <si>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</si>
  <si>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</si>
  <si>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</si>
  <si>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</si>
  <si>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</si>
  <si>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</si>
  <si>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</si>
  <si>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</si>
  <si>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</si>
  <si>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</si>
  <si>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</si>
  <si>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</si>
  <si>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</si>
  <si>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</si>
  <si>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</si>
  <si>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</si>
  <si>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</si>
  <si>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</si>
  <si>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</si>
  <si>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</si>
  <si>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</si>
  <si>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</si>
  <si>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</si>
  <si>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</si>
  <si>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</si>
  <si>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</si>
  <si>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</si>
  <si>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</si>
  <si>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</si>
  <si>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</si>
  <si>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</si>
  <si>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</si>
  <si>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</si>
  <si>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</si>
  <si>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</si>
  <si>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</si>
  <si>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</si>
  <si>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</si>
  <si>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</si>
  <si>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</si>
  <si>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</si>
  <si>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</si>
  <si>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</si>
  <si>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</si>
  <si>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</si>
  <si>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</si>
  <si>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</si>
  <si>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</si>
  <si>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</si>
  <si>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</si>
  <si>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</si>
  <si>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</si>
  <si>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</si>
  <si>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</si>
  <si>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</si>
  <si>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</si>
  <si>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</si>
  <si>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</si>
  <si>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</si>
  <si>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</si>
  <si>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</si>
  <si>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</si>
  <si>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</si>
  <si>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</si>
  <si>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</si>
  <si>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</si>
  <si>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</si>
  <si>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</si>
  <si>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</si>
  <si>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</si>
  <si>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</si>
  <si>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</si>
  <si>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</si>
  <si>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</si>
  <si>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</si>
  <si>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</si>
  <si>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</si>
  <si>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</si>
  <si>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</si>
  <si>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</si>
  <si>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</si>
  <si>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</si>
  <si>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</si>
  <si>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</si>
  <si>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</si>
  <si>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</si>
  <si>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</si>
  <si>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</si>
  <si>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</si>
  <si>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</si>
  <si>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</si>
  <si>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</si>
  <si>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</si>
  <si>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</si>
  <si>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</si>
  <si>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</si>
  <si>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</si>
  <si>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</si>
  <si>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</si>
  <si>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</si>
  <si>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</si>
  <si>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</si>
  <si>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</si>
  <si>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</si>
  <si>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</si>
  <si>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</si>
  <si>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</si>
  <si>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</si>
  <si>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</si>
  <si>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</si>
  <si>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</si>
  <si>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</si>
  <si>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</si>
  <si>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</si>
  <si>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</si>
  <si>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</si>
  <si>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</si>
  <si>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</si>
  <si>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</si>
  <si>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</si>
  <si>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</si>
  <si>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</si>
  <si>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</si>
  <si>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</si>
  <si>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</si>
  <si>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</si>
  <si>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</si>
  <si>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</si>
  <si>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</si>
  <si>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</si>
  <si>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</si>
  <si>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</si>
  <si>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</si>
  <si>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</si>
  <si>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</si>
  <si>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</si>
  <si>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</si>
  <si>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</si>
  <si>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</si>
  <si>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</si>
  <si>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</si>
  <si>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</si>
  <si>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</si>
  <si>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</si>
  <si>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</si>
  <si>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</si>
  <si>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</si>
  <si>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</si>
  <si>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</si>
  <si>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</si>
  <si>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</si>
  <si>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</si>
  <si>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</si>
  <si>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</si>
  <si>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</si>
  <si>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</si>
  <si>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</si>
  <si>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</si>
  <si>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</si>
  <si>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</si>
  <si>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</si>
  <si>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</si>
  <si>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</si>
  <si>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</si>
  <si>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</si>
  <si>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</si>
  <si>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</si>
  <si>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</si>
  <si>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</si>
  <si>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</si>
  <si>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</si>
  <si>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</si>
  <si>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</si>
  <si>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</si>
  <si>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</si>
  <si>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</si>
  <si>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</si>
  <si>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</si>
  <si>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</si>
  <si>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</si>
  <si>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</si>
  <si>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</si>
  <si>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</si>
  <si>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</si>
  <si>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</si>
  <si>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</si>
  <si>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</si>
  <si>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</si>
  <si>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</si>
  <si>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</si>
  <si>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</si>
  <si>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</si>
  <si>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</si>
  <si>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</si>
  <si>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</si>
  <si>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</si>
  <si>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</si>
  <si>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</si>
  <si>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</si>
  <si>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</si>
  <si>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</si>
  <si>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</si>
  <si>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</si>
  <si>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</si>
  <si>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</si>
  <si>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</si>
  <si>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</si>
  <si>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</si>
  <si>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</si>
  <si>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</si>
  <si>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</si>
  <si>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</si>
  <si>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</si>
  <si>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</si>
  <si>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</si>
  <si>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</si>
  <si>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</si>
  <si>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</si>
  <si>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</si>
  <si>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</si>
  <si>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</si>
  <si>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</si>
  <si>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</si>
  <si>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</si>
  <si>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</si>
  <si>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</si>
  <si>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</si>
  <si>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</si>
  <si>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</si>
  <si>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</si>
  <si>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</si>
  <si>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</si>
  <si>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</si>
  <si>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</si>
  <si>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</si>
  <si>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</si>
  <si>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</si>
  <si>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</si>
  <si>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</si>
  <si>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</si>
  <si>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</si>
  <si>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</si>
  <si>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</si>
  <si>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</si>
  <si>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</si>
  <si>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</si>
  <si>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</si>
  <si>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</si>
  <si>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</si>
  <si>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</si>
  <si>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</si>
  <si>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</si>
  <si>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</si>
  <si>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</si>
  <si>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</si>
  <si>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</si>
  <si>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</si>
  <si>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</si>
  <si>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</si>
  <si>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</si>
  <si>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</si>
  <si>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</si>
  <si>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</si>
  <si>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</si>
  <si>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</si>
  <si>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</si>
  <si>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</si>
  <si>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</si>
  <si>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</si>
  <si>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</si>
  <si>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</si>
  <si>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</si>
  <si>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</si>
  <si>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</si>
  <si>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</si>
  <si>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</si>
  <si>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</si>
  <si>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</si>
  <si>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</si>
  <si>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</si>
  <si>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</si>
  <si>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</si>
  <si>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</si>
  <si>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</si>
  <si>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</si>
  <si>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</si>
  <si>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</si>
  <si>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</si>
  <si>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</si>
  <si>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</si>
  <si>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</si>
  <si>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</si>
  <si>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</si>
  <si>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</si>
  <si>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</si>
  <si>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</si>
  <si>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</si>
  <si>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</si>
  <si>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</si>
  <si>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</si>
  <si>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</si>
  <si>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</si>
  <si>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</si>
  <si>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</si>
  <si>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</si>
  <si>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</si>
  <si>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</si>
  <si>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</si>
  <si>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</si>
  <si>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</si>
  <si>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</si>
  <si>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</si>
  <si>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</si>
  <si>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</si>
  <si>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</si>
  <si>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</si>
  <si>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</si>
  <si>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</si>
  <si>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</si>
  <si>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</si>
  <si>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</si>
  <si>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</si>
  <si>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</si>
  <si>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</si>
  <si>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</si>
  <si>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</si>
  <si>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</si>
  <si>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</si>
  <si>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</si>
  <si>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</si>
  <si>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</si>
  <si>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</si>
  <si>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</si>
  <si>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</si>
  <si>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</si>
  <si>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</si>
  <si>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</si>
  <si>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</si>
  <si>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</si>
  <si>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</si>
  <si>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</si>
  <si>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</si>
  <si>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</si>
  <si>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</si>
  <si>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</si>
  <si>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</si>
  <si>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</si>
  <si>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</si>
  <si>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</si>
  <si>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</si>
  <si>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</si>
  <si>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</si>
  <si>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</si>
  <si>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</si>
  <si>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</si>
  <si>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</si>
  <si>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</si>
  <si>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</si>
  <si>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</si>
  <si>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</si>
  <si>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</si>
  <si>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</si>
  <si>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</si>
  <si>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</si>
  <si>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</si>
  <si>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</si>
  <si>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</si>
  <si>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</si>
  <si>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</si>
  <si>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</si>
  <si>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</si>
  <si>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</si>
  <si>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</si>
  <si>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</si>
  <si>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</si>
  <si>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</si>
  <si>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</si>
  <si>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</si>
  <si>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</si>
  <si>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</si>
  <si>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</si>
  <si>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</si>
  <si>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</si>
  <si>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</si>
  <si>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</si>
  <si>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</si>
  <si>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</si>
  <si>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</si>
  <si>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</si>
  <si>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</si>
  <si>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</si>
  <si>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</si>
  <si>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</si>
  <si>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</si>
  <si>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</si>
  <si>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</si>
  <si>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</si>
  <si>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</si>
  <si>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</si>
  <si>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</si>
  <si>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</si>
  <si>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</si>
  <si>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</si>
  <si>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</si>
  <si>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</si>
  <si>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</si>
  <si>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</si>
  <si>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</si>
  <si>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</si>
  <si>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</si>
  <si>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</si>
  <si>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</si>
  <si>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</si>
  <si>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</si>
  <si>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</si>
  <si>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</si>
  <si>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</si>
  <si>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</si>
  <si>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</si>
  <si>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</si>
  <si>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</si>
  <si>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</si>
  <si>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</si>
  <si>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</si>
  <si>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</si>
  <si>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</si>
  <si>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</si>
  <si>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</si>
  <si>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</si>
  <si>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</si>
  <si>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</si>
  <si>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</si>
  <si>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</si>
  <si>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</si>
  <si>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</si>
  <si>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</si>
  <si>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</si>
  <si>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</si>
  <si>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</si>
  <si>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</si>
  <si>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</si>
  <si>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</si>
  <si>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</si>
  <si>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</si>
  <si>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</si>
  <si>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</si>
  <si>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</si>
  <si>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</si>
  <si>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</si>
  <si>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</si>
  <si>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</si>
  <si>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</si>
  <si>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</si>
  <si>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</si>
  <si>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</si>
  <si>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</si>
  <si>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</si>
  <si>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</si>
  <si>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</si>
  <si>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</si>
  <si>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</si>
  <si>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</si>
  <si>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</si>
  <si>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</si>
  <si>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</si>
  <si>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</si>
  <si>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</si>
  <si>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</si>
  <si>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</si>
  <si>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</si>
  <si>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</si>
  <si>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</si>
  <si>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</si>
  <si>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</si>
  <si>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</si>
  <si>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</si>
  <si>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</si>
  <si>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</si>
  <si>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</si>
  <si>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</si>
  <si>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</si>
  <si>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</si>
  <si>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</si>
  <si>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</si>
  <si>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</si>
  <si>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</si>
  <si>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</si>
  <si>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</si>
  <si>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</si>
  <si>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</si>
  <si>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CHUMBAMENTO PONTUAL DE ABERTURA EM LAJE COM PASSAGEM DE 1 TUBO DE DIAMETRO EQUIVALENTE IGUAL À  50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</si>
  <si>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</si>
  <si>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</si>
  <si>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</si>
  <si>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</si>
  <si>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</si>
  <si>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</si>
  <si>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</si>
  <si>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</si>
  <si>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</si>
  <si>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</si>
  <si>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</si>
  <si>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</si>
  <si>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</si>
  <si>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</si>
  <si>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</si>
  <si>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</si>
  <si>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</si>
  <si>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</si>
  <si>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</si>
  <si>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</si>
  <si>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</si>
  <si>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</si>
  <si>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</si>
  <si>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</si>
  <si>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</si>
  <si>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</si>
  <si>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</si>
  <si>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</si>
  <si>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</si>
  <si>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</si>
  <si>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</si>
  <si>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</si>
  <si>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</si>
  <si>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</si>
  <si>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</si>
  <si>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</si>
  <si>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</si>
  <si>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</si>
  <si>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</si>
  <si>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</si>
  <si>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</si>
  <si>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</si>
  <si>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</si>
  <si>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</si>
  <si>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</si>
  <si>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</si>
  <si>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</si>
  <si>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</si>
  <si>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</si>
  <si>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</si>
  <si>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</si>
  <si>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</si>
  <si>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</si>
  <si>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</si>
  <si>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</si>
  <si>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</si>
  <si>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</si>
  <si>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</si>
  <si>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</si>
  <si>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</si>
  <si>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</si>
  <si>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</si>
  <si>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</si>
  <si>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</si>
  <si>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</si>
  <si>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</si>
  <si>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</si>
  <si>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</si>
  <si>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</si>
  <si>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</si>
  <si>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</si>
  <si>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</si>
  <si>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</si>
  <si>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</si>
  <si>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</si>
  <si>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</si>
  <si>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</si>
  <si>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</si>
  <si>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</si>
  <si>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</si>
  <si>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</si>
  <si>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</si>
  <si>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</si>
  <si>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</si>
  <si>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</si>
  <si>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</si>
  <si>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</si>
  <si>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</si>
  <si>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</si>
  <si>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</si>
  <si>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</si>
  <si>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</si>
  <si>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</si>
  <si>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</si>
  <si>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</si>
  <si>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</si>
  <si>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</si>
  <si>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</si>
  <si>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</si>
  <si>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</si>
  <si>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</si>
  <si>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</si>
  <si>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</si>
  <si>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</si>
  <si>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</si>
  <si>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</si>
  <si>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</si>
  <si>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</si>
  <si>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</si>
  <si>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</si>
  <si>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</si>
  <si>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</si>
  <si>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</si>
  <si>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</si>
  <si>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</si>
  <si>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</si>
  <si>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</si>
  <si>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</si>
  <si>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</si>
  <si>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</si>
  <si>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</si>
  <si>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</si>
  <si>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</si>
  <si>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</si>
  <si>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</si>
  <si>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</si>
  <si>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</si>
  <si>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</si>
  <si>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</si>
  <si>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</si>
  <si>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</si>
  <si>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</si>
  <si>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</si>
  <si>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</si>
  <si>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</si>
  <si>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</si>
  <si>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</si>
  <si>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</si>
  <si>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</si>
  <si>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</si>
  <si>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</si>
  <si>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</si>
  <si>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</si>
  <si>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</si>
  <si>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</si>
  <si>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</si>
  <si>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</si>
  <si>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</si>
  <si>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</si>
  <si>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</si>
  <si>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</si>
  <si>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</si>
  <si>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</si>
  <si>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</si>
  <si>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</si>
  <si>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</si>
  <si>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</si>
  <si>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</si>
  <si>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</si>
  <si>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</si>
  <si>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</si>
  <si>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</si>
  <si>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</si>
  <si>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</si>
  <si>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</si>
  <si>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</si>
  <si>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</si>
  <si>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</si>
  <si>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</si>
  <si>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</si>
  <si>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</si>
  <si>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</si>
  <si>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</si>
  <si>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</si>
  <si>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</si>
  <si>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</si>
  <si>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</si>
  <si>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</si>
  <si>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</si>
  <si>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</si>
  <si>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</si>
  <si>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</si>
  <si>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</si>
  <si>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</si>
  <si>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</si>
  <si>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</si>
  <si>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</si>
  <si>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</si>
  <si>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</si>
  <si>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</si>
  <si>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</si>
  <si>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</si>
  <si>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</si>
  <si>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</si>
  <si>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</si>
  <si>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</si>
  <si>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</si>
  <si>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</si>
  <si>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</si>
  <si>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</si>
  <si>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</si>
  <si>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</si>
  <si>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</si>
  <si>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</si>
  <si>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</si>
  <si>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</si>
  <si>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</si>
  <si>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</si>
  <si>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</si>
  <si>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</si>
  <si>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</si>
  <si>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</si>
  <si>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</si>
  <si>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</si>
  <si>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</si>
  <si>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</si>
  <si>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</si>
  <si>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</si>
  <si>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</si>
  <si>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</si>
  <si>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</si>
  <si>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</si>
  <si>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</si>
  <si>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</si>
  <si>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</si>
  <si>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</si>
  <si>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</si>
  <si>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</si>
  <si>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</si>
  <si>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</si>
  <si>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</si>
  <si>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</si>
  <si>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</si>
  <si>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</si>
  <si>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</si>
  <si>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</si>
  <si>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</si>
  <si>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</si>
  <si>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</si>
  <si>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</si>
  <si>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</si>
  <si>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</si>
  <si>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</si>
  <si>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</si>
  <si>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</si>
  <si>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</si>
  <si>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</si>
  <si>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</si>
  <si>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</si>
  <si>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</si>
  <si>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</si>
  <si>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</si>
  <si>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</si>
  <si>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</si>
  <si>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</si>
  <si>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</si>
  <si>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</si>
  <si>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</si>
  <si>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</si>
  <si>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</si>
  <si>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</si>
  <si>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</si>
  <si>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</si>
  <si>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</si>
  <si>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</si>
  <si>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</si>
  <si>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</si>
  <si>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</si>
  <si>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</si>
  <si>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</si>
  <si>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</si>
  <si>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</si>
  <si>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</si>
  <si>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</si>
  <si>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</si>
  <si>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</si>
  <si>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</si>
  <si>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</si>
  <si>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</si>
  <si>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</si>
  <si>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</si>
  <si>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</si>
  <si>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</si>
  <si>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</si>
  <si>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</si>
  <si>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</si>
  <si>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</si>
  <si>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</si>
  <si>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</si>
  <si>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</si>
  <si>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</si>
  <si>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</si>
  <si>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</si>
  <si>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</si>
  <si>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</si>
  <si>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</si>
  <si>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</si>
  <si>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</si>
  <si>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</si>
  <si>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</si>
  <si>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</si>
  <si>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</si>
  <si>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</si>
  <si>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</si>
  <si>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</si>
  <si>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</si>
  <si>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</si>
  <si>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</si>
  <si>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</si>
  <si>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</si>
  <si>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</si>
  <si>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</si>
  <si>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</si>
  <si>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</si>
  <si>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</si>
  <si>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</si>
  <si>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</si>
  <si>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</si>
  <si>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</si>
  <si>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</si>
  <si>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</si>
  <si>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</si>
  <si>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</si>
  <si>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</si>
  <si>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</si>
  <si>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</si>
  <si>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</si>
  <si>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</si>
  <si>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</si>
  <si>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</si>
  <si>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</si>
  <si>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</si>
  <si>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</si>
  <si>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</si>
  <si>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</si>
  <si>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</si>
  <si>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</si>
  <si>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</si>
  <si>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</si>
  <si>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</si>
  <si>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</si>
  <si>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</si>
  <si>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</si>
  <si>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</si>
  <si>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</si>
  <si>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</si>
  <si>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</si>
  <si>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</si>
  <si>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</si>
  <si>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</si>
  <si>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</si>
  <si>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</si>
  <si>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</si>
  <si>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</si>
  <si>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</si>
  <si>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</si>
  <si>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</si>
  <si>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</si>
  <si>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</si>
  <si>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</si>
  <si>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</si>
  <si>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</si>
  <si>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</si>
  <si>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</si>
  <si>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</si>
  <si>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</si>
  <si>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</si>
  <si>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</si>
  <si>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</si>
  <si>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</si>
  <si>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</si>
  <si>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</si>
  <si>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</si>
  <si>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</si>
  <si>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</si>
  <si>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</si>
  <si>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</si>
  <si>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</si>
  <si>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</si>
  <si>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</si>
  <si>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</si>
  <si>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</si>
  <si>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</si>
  <si>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</si>
  <si>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</si>
  <si>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</si>
  <si>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</si>
  <si>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</si>
  <si>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</si>
  <si>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</si>
  <si>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</si>
  <si>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</si>
  <si>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</si>
  <si>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</si>
  <si>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</si>
  <si>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</si>
  <si>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</si>
  <si>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</si>
  <si>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</si>
  <si>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</si>
  <si>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</si>
  <si>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</si>
  <si>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</si>
  <si>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</si>
  <si>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</si>
  <si>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</si>
  <si>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</si>
  <si>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</si>
  <si>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</si>
  <si>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</si>
  <si>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</si>
  <si>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</si>
  <si>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</si>
  <si>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</si>
  <si>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</si>
  <si>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</si>
  <si>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</si>
  <si>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</si>
  <si>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</si>
  <si>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</si>
  <si>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</si>
  <si>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</si>
  <si>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</si>
  <si>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</si>
  <si>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</si>
  <si>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</si>
  <si>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</si>
  <si>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</si>
  <si>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</si>
  <si>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</si>
  <si>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</si>
  <si>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</si>
  <si>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</si>
  <si>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</si>
  <si>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</si>
  <si>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</si>
  <si>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</si>
  <si>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</si>
  <si>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</si>
  <si>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</si>
  <si>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</si>
  <si>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</si>
  <si>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</si>
  <si>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</si>
  <si>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</si>
  <si>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</si>
  <si>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</si>
  <si>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</si>
  <si>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</si>
  <si>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</si>
  <si>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</si>
  <si>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</si>
  <si>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</si>
  <si>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</si>
  <si>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</si>
  <si>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</si>
  <si>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</si>
  <si>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</si>
  <si>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</si>
  <si>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</si>
  <si>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</si>
  <si>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</si>
  <si>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</si>
  <si>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</si>
  <si>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</si>
  <si>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</si>
  <si>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</si>
  <si>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</si>
  <si>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</si>
  <si>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</si>
  <si>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</si>
  <si>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</si>
  <si>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</si>
  <si>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</si>
  <si>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</si>
  <si>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</si>
  <si>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</si>
  <si>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</si>
  <si>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</si>
  <si>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</si>
  <si>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</si>
  <si>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</si>
  <si>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</si>
  <si>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</si>
  <si>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</si>
  <si>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</si>
  <si>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</si>
  <si>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</si>
  <si>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</si>
  <si>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</si>
  <si>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</si>
  <si>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</si>
  <si>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</si>
  <si>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</si>
  <si>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</si>
  <si>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</si>
  <si>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</si>
  <si>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</si>
  <si>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</si>
  <si>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</si>
  <si>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</si>
  <si>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</si>
  <si>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</si>
  <si>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</si>
  <si>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</si>
  <si>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</si>
  <si>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</si>
  <si>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</si>
  <si>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</si>
  <si>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</si>
  <si>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</si>
  <si>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</si>
  <si>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</si>
  <si>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</si>
  <si>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</si>
  <si>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</si>
  <si>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</si>
  <si>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</si>
  <si>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</si>
  <si>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</si>
  <si>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</si>
  <si>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</si>
  <si>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</si>
  <si>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</si>
  <si>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</si>
  <si>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</si>
  <si>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</si>
  <si>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</si>
  <si>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</si>
  <si>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</si>
  <si>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</si>
  <si>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</si>
  <si>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</si>
  <si>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</si>
  <si>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</si>
  <si>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</si>
  <si>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</si>
  <si>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</si>
  <si>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</si>
  <si>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</si>
  <si>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</si>
  <si>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</si>
  <si>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</si>
  <si>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</si>
  <si>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</si>
  <si>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</si>
  <si>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</si>
  <si>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</si>
  <si>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</si>
  <si>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</si>
  <si>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</si>
  <si>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</si>
  <si>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</si>
  <si>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</si>
  <si>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</si>
  <si>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</si>
  <si>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</si>
  <si>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</si>
  <si>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</si>
  <si>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</si>
  <si>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</si>
  <si>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</si>
  <si>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</si>
  <si>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</si>
  <si>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</si>
  <si>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</si>
  <si>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</si>
  <si>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</si>
  <si>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</si>
  <si>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</si>
  <si>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</si>
  <si>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</si>
  <si>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</si>
  <si>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</si>
  <si>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</si>
  <si>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</si>
  <si>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</si>
  <si>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</si>
  <si>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</si>
  <si>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</si>
  <si>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</si>
  <si>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</si>
  <si>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</si>
  <si>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</si>
  <si>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</si>
  <si>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</si>
  <si>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</si>
  <si>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</si>
  <si>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</si>
  <si>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</si>
  <si>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</si>
  <si>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</si>
  <si>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</si>
  <si>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</si>
  <si>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</si>
  <si>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</si>
  <si>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</si>
  <si>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</si>
  <si>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</si>
  <si>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</si>
  <si>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</si>
  <si>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</si>
  <si>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</si>
  <si>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</si>
  <si>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</si>
  <si>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</si>
  <si>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</si>
  <si>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</si>
  <si>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</si>
  <si>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</si>
  <si>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</si>
  <si>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</si>
  <si>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</si>
  <si>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</si>
  <si>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</si>
  <si>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</si>
  <si>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</si>
  <si>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</si>
  <si>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</si>
  <si>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</si>
  <si>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</si>
  <si>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</si>
  <si>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</si>
  <si>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</si>
  <si>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</si>
  <si>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</si>
  <si>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</si>
  <si>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</si>
  <si>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</si>
  <si>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</si>
  <si>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</si>
  <si>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</si>
  <si>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</si>
  <si>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</si>
  <si>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</si>
  <si>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</si>
  <si>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</si>
  <si>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</si>
  <si>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</si>
  <si>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</si>
  <si>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</si>
  <si>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</si>
  <si>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</si>
  <si>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</si>
  <si>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</si>
  <si>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PINTURA COM TINTA LÁTEX ACRÍLICA EM TETO, DUAS DEMÃOS. AF_06/2014</t>
  </si>
  <si>
    <t>APLICAÇÃO E LIXAMENTO DE MASSA LÁTEX EM TETO, UMA DEMÃO. AF_06/2014</t>
  </si>
  <si>
    <t>APLICAÇÃO E LIXAMENTO DE MASSA LÁTEX EM PAREDES, UMA DEMÃO.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</si>
  <si>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</si>
  <si>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</si>
  <si>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</si>
  <si>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</si>
  <si>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</si>
  <si>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</si>
  <si>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</si>
  <si>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</si>
  <si>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</si>
  <si>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</si>
  <si>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</si>
  <si>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</si>
  <si>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</si>
  <si>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</si>
  <si>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</si>
  <si>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</si>
  <si>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</si>
  <si>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</si>
  <si>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</si>
  <si>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</si>
  <si>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</si>
  <si>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</si>
  <si>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</si>
  <si>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</si>
  <si>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</si>
  <si>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</si>
  <si>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</si>
  <si>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</si>
  <si>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</si>
  <si>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</si>
  <si>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</si>
  <si>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</si>
  <si>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</si>
  <si>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</si>
  <si>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</si>
  <si>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</si>
  <si>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</si>
  <si>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</si>
  <si>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</si>
  <si>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</si>
  <si>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</si>
  <si>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</si>
  <si>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</si>
  <si>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</si>
  <si>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</si>
  <si>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</si>
  <si>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</si>
  <si>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</si>
  <si>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</si>
  <si>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</si>
  <si>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</si>
  <si>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</si>
  <si>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</si>
  <si>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</si>
  <si>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</si>
  <si>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</si>
  <si>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</si>
  <si>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</si>
  <si>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</si>
  <si>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</si>
  <si>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</si>
  <si>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</si>
  <si>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</si>
  <si>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</si>
  <si>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</si>
  <si>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</si>
  <si>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</si>
  <si>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</si>
  <si>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</si>
  <si>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</si>
  <si>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</si>
  <si>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</si>
  <si>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</si>
  <si>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</si>
  <si>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</si>
  <si>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</si>
  <si>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</si>
  <si>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</si>
  <si>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</si>
  <si>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</si>
  <si>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</si>
  <si>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</si>
  <si>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</si>
  <si>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</si>
  <si>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</si>
  <si>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</si>
  <si>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</si>
  <si>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</si>
  <si>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</si>
  <si>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</si>
  <si>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</si>
  <si>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</si>
  <si>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</si>
  <si>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</si>
  <si>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</si>
  <si>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</si>
  <si>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</si>
  <si>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</si>
  <si>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</si>
  <si>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</si>
  <si>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</si>
  <si>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</si>
  <si>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</si>
  <si>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</si>
  <si>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</si>
  <si>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</si>
  <si>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</si>
  <si>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</si>
  <si>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</si>
  <si>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</si>
  <si>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</si>
  <si>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</si>
  <si>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</si>
  <si>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</si>
  <si>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</si>
  <si>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</si>
  <si>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</si>
  <si>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</si>
  <si>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</si>
  <si>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</si>
  <si>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</si>
  <si>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</si>
  <si>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</si>
  <si>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</si>
  <si>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</si>
  <si>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</si>
  <si>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</si>
  <si>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</si>
  <si>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</si>
  <si>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</si>
  <si>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</si>
  <si>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</si>
  <si>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</si>
  <si>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</si>
  <si>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</si>
  <si>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</si>
  <si>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</si>
  <si>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</si>
  <si>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</si>
  <si>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</si>
  <si>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</si>
  <si>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</si>
  <si>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</si>
  <si>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</si>
  <si>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</si>
  <si>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</si>
  <si>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</si>
  <si>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</si>
  <si>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</si>
  <si>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</si>
  <si>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</si>
  <si>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</si>
  <si>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</si>
  <si>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</si>
  <si>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</si>
  <si>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</si>
  <si>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</si>
  <si>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</si>
  <si>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</si>
  <si>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</si>
  <si>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</si>
  <si>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</si>
  <si>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</si>
  <si>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</si>
  <si>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</si>
  <si>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</si>
  <si>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</si>
  <si>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</si>
  <si>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</si>
  <si>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</si>
  <si>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</si>
  <si>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</si>
  <si>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</si>
  <si>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</si>
  <si>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</si>
  <si>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</si>
  <si>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</si>
  <si>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</si>
  <si>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</si>
  <si>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</si>
  <si>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</si>
  <si>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</si>
  <si>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</si>
  <si>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</si>
  <si>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</si>
  <si>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</si>
  <si>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</si>
  <si>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</si>
  <si>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</si>
  <si>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</si>
  <si>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</si>
  <si>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</si>
  <si>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</si>
  <si>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</si>
  <si>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</si>
  <si>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</si>
  <si>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</si>
  <si>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</si>
  <si>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</si>
  <si>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</si>
  <si>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</si>
  <si>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</si>
  <si>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</si>
  <si>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</si>
  <si>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</si>
  <si>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</si>
  <si>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</si>
  <si>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</si>
  <si>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</si>
  <si>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</si>
  <si>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</si>
  <si>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</si>
  <si>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</si>
  <si>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</si>
  <si>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</si>
  <si>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</si>
  <si>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</si>
  <si>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</si>
  <si>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</si>
  <si>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</si>
  <si>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</si>
  <si>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</si>
  <si>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</si>
  <si>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</si>
  <si>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</si>
  <si>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</si>
  <si>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</si>
  <si>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</si>
  <si>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</si>
  <si>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</si>
  <si>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</si>
  <si>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</si>
  <si>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</si>
  <si>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</si>
  <si>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</si>
  <si>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</si>
  <si>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</si>
  <si>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</si>
  <si>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</si>
  <si>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</si>
  <si>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</si>
  <si>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</si>
  <si>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</si>
  <si>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</si>
  <si>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</si>
  <si>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</si>
  <si>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</si>
  <si>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</si>
  <si>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</si>
  <si>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</si>
  <si>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NO TETO, COM ROLO PARA TEXTURA ACRÍLICA. ARGAMASSA TRAÇO 1:4 E EMULSÃO POLIMÉRICA (ADESIVO) COM PREPARO MANUAL.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</si>
  <si>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</si>
  <si>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</si>
  <si>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</si>
  <si>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</si>
  <si>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</si>
  <si>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</si>
  <si>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</si>
  <si>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</si>
  <si>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</si>
  <si>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</si>
  <si>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</si>
  <si>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</si>
  <si>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</si>
  <si>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</si>
  <si>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</si>
  <si>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</si>
  <si>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</si>
  <si>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</si>
  <si>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</si>
  <si>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</si>
  <si>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</si>
  <si>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</si>
  <si>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</si>
  <si>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</si>
  <si>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</si>
  <si>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</si>
  <si>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</si>
  <si>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</si>
  <si>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</si>
  <si>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</si>
  <si>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</si>
  <si>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</si>
  <si>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</si>
  <si>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</si>
  <si>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</si>
  <si>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</si>
  <si>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</si>
  <si>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</si>
  <si>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</si>
  <si>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</si>
  <si>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</si>
  <si>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</si>
  <si>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</si>
  <si>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</si>
  <si>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</si>
  <si>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</si>
  <si>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</si>
  <si>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</si>
  <si>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</si>
  <si>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</si>
  <si>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</si>
  <si>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</si>
  <si>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</si>
  <si>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</si>
  <si>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</si>
  <si>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</si>
  <si>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</si>
  <si>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</si>
  <si>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</si>
  <si>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</si>
  <si>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</si>
  <si>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</si>
  <si>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</si>
  <si>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</si>
  <si>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</si>
  <si>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</si>
  <si>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</si>
  <si>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</si>
  <si>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</si>
  <si>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</si>
  <si>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</si>
  <si>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</si>
  <si>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</si>
  <si>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</si>
  <si>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</si>
  <si>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</si>
  <si>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</si>
  <si>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</si>
  <si>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</si>
  <si>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</si>
  <si>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</si>
  <si>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</si>
  <si>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</si>
  <si>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</si>
  <si>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</si>
  <si>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</si>
  <si>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</si>
  <si>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</si>
  <si>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</si>
  <si>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</si>
  <si>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</si>
  <si>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</si>
  <si>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</si>
  <si>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</si>
  <si>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</si>
  <si>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</si>
  <si>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</si>
  <si>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</si>
  <si>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</si>
  <si>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</si>
  <si>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</si>
  <si>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</si>
  <si>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</si>
  <si>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</si>
  <si>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</si>
  <si>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</si>
  <si>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</si>
  <si>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</si>
  <si>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</si>
  <si>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</si>
  <si>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</si>
  <si>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</si>
  <si>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</si>
  <si>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</si>
  <si>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</si>
  <si>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</si>
  <si>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</si>
  <si>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</si>
  <si>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</si>
  <si>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</si>
  <si>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</si>
  <si>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</si>
  <si>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</si>
  <si>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</si>
  <si>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</si>
  <si>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</si>
  <si>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</si>
  <si>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</si>
  <si>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</si>
  <si>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</si>
  <si>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</si>
  <si>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</si>
  <si>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</si>
  <si>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</si>
  <si>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</si>
  <si>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</si>
  <si>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</si>
  <si>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</si>
  <si>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</si>
  <si>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</si>
  <si>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</si>
  <si>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</si>
  <si>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</si>
  <si>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</si>
  <si>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</si>
  <si>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</si>
  <si>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</si>
  <si>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</si>
  <si>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</si>
  <si>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</si>
  <si>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</si>
  <si>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</si>
  <si>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</si>
  <si>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</si>
  <si>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</si>
  <si>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</si>
  <si>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</si>
  <si>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</si>
  <si>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</si>
  <si>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</si>
  <si>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</si>
  <si>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</si>
  <si>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</si>
  <si>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</si>
  <si>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</si>
  <si>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</si>
  <si>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</si>
  <si>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</si>
  <si>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</si>
  <si>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</si>
  <si>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</si>
  <si>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</si>
  <si>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</si>
  <si>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</si>
  <si>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</si>
  <si>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</si>
  <si>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</si>
  <si>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</si>
  <si>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</si>
  <si>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</si>
  <si>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</si>
  <si>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</si>
  <si>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</si>
  <si>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</si>
  <si>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</si>
  <si>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</si>
  <si>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</si>
  <si>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</si>
  <si>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</si>
  <si>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</si>
  <si>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</si>
  <si>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</si>
  <si>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</si>
  <si>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</si>
  <si>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</si>
  <si>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</si>
  <si>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</si>
  <si>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</si>
  <si>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</si>
  <si>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</si>
  <si>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</si>
  <si>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</si>
  <si>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</si>
  <si>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</si>
  <si>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</si>
  <si>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</si>
  <si>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</si>
  <si>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</si>
  <si>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</si>
  <si>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</si>
  <si>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</si>
  <si>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</si>
  <si>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</si>
  <si>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</si>
  <si>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</si>
  <si>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</si>
  <si>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</si>
  <si>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</si>
  <si>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</si>
  <si>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</si>
  <si>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</si>
  <si>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</si>
  <si>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</si>
  <si>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</si>
  <si>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</si>
  <si>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</si>
  <si>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</si>
  <si>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</si>
  <si>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</si>
  <si>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</si>
  <si>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</si>
  <si>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</si>
  <si>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</si>
  <si>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</si>
  <si>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</si>
  <si>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</si>
  <si>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</si>
  <si>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</si>
  <si>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</si>
  <si>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</si>
  <si>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</si>
  <si>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</si>
  <si>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</si>
  <si>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</si>
  <si>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</si>
  <si>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</si>
  <si>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</si>
  <si>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</si>
  <si>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</si>
  <si>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</si>
  <si>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</si>
  <si>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</si>
  <si>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</si>
  <si>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</si>
  <si>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</si>
  <si>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</si>
  <si>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</si>
  <si>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</si>
  <si>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</si>
  <si>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</si>
  <si>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</si>
  <si>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</si>
  <si>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</si>
  <si>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</si>
  <si>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</si>
  <si>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</si>
  <si>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</si>
  <si>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</si>
  <si>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</si>
  <si>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</si>
  <si>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</si>
  <si>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</si>
  <si>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</si>
  <si>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</si>
  <si>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</si>
  <si>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</si>
  <si>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</si>
  <si>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</si>
  <si>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</si>
  <si>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</si>
  <si>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</si>
  <si>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</si>
  <si>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</si>
  <si>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</si>
  <si>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</si>
  <si>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</si>
  <si>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</si>
  <si>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</si>
  <si>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</si>
  <si>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</si>
  <si>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</si>
  <si>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</si>
  <si>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</si>
  <si>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</si>
  <si>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</si>
  <si>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</si>
  <si>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</si>
  <si>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</si>
  <si>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</si>
  <si>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</si>
  <si>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</si>
  <si>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</si>
  <si>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1:4 (CIMENTO E AREIA MÉDIA), PREPARO MECÂNICO COM BETONEIRA 400 L. AF_08/2014</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</si>
  <si>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</si>
  <si>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</si>
  <si>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</si>
  <si>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</si>
  <si>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</si>
  <si>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</si>
  <si>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</si>
  <si>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</si>
  <si>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</si>
  <si>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</si>
  <si>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</si>
  <si>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</si>
  <si>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</si>
  <si>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</si>
  <si>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</si>
  <si>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</si>
  <si>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</si>
  <si>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</si>
  <si>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</si>
  <si>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</si>
  <si>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</si>
  <si>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</si>
  <si>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</si>
  <si>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</si>
  <si>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</si>
  <si>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</si>
  <si>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</si>
  <si>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</si>
  <si>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</si>
  <si>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</si>
  <si>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</si>
  <si>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</si>
  <si>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</si>
  <si>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</si>
  <si>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</si>
  <si>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</si>
  <si>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</si>
  <si>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</si>
  <si>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</si>
  <si>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</si>
  <si>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</si>
  <si>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</si>
  <si>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</si>
  <si>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</si>
  <si>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</si>
  <si>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</si>
  <si>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</si>
  <si>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</si>
  <si>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</si>
  <si>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</si>
  <si>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</si>
  <si>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</si>
  <si>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</si>
  <si>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</si>
  <si>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</si>
  <si>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</si>
  <si>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</si>
  <si>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</si>
  <si>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</si>
  <si>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</si>
  <si>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</si>
  <si>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</si>
  <si>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</si>
  <si>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</si>
  <si>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</si>
  <si>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</si>
  <si>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</si>
  <si>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</si>
  <si>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</si>
  <si>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</si>
  <si>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</si>
  <si>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</si>
  <si>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</si>
  <si>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</si>
  <si>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</si>
  <si>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</si>
  <si>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</si>
  <si>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</si>
  <si>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</si>
  <si>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</si>
  <si>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</si>
  <si>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</si>
  <si>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</si>
  <si>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</si>
  <si>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</si>
  <si>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</si>
  <si>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</si>
  <si>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</si>
  <si>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</si>
  <si>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</si>
  <si>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</si>
  <si>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</si>
  <si>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</si>
  <si>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</si>
  <si>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</si>
  <si>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</si>
  <si>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</si>
  <si>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</si>
  <si>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</si>
  <si>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</si>
  <si>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</si>
  <si>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</si>
  <si>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</si>
  <si>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</si>
  <si>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</si>
  <si>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</si>
  <si>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</si>
  <si>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</si>
  <si>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</si>
  <si>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</si>
  <si>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</si>
  <si>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</si>
  <si>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</si>
  <si>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</si>
  <si>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</si>
  <si>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</si>
  <si>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</si>
  <si>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</si>
  <si>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</si>
  <si>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</si>
  <si>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</si>
  <si>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</si>
  <si>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</si>
  <si>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</si>
  <si>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</si>
  <si>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</si>
  <si>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</si>
  <si>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</si>
  <si>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UTILIZANDO DETERGENTE NEUTRO E ESCOVAÇÃO MANUAL. AF_04/2019</t>
  </si>
  <si>
    <t>LIMPEZA DE PISO CERÂMICO OU COM PEDRAS RÚSTICAS UTILIZANDO ÁCIDO MURIÁTICO.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</si>
  <si>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</si>
  <si>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</si>
  <si>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</si>
  <si>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</si>
  <si>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</si>
  <si>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</si>
  <si>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</si>
  <si>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</si>
  <si>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</si>
  <si>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</si>
  <si>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</si>
  <si>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</si>
  <si>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</si>
  <si>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</si>
  <si>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</si>
  <si>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</si>
  <si>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</si>
  <si>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</si>
  <si>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</si>
  <si>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</si>
  <si>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</si>
  <si>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</si>
  <si>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</si>
  <si>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</si>
  <si>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</si>
  <si>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</si>
  <si>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</si>
  <si>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</si>
  <si>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</si>
  <si>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</si>
  <si>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</si>
  <si>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</si>
  <si>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</si>
  <si>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</si>
  <si>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</si>
  <si>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</si>
  <si>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</si>
  <si>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</si>
  <si>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</si>
  <si>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</si>
  <si>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</si>
  <si>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</si>
  <si>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</si>
  <si>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</si>
  <si>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</si>
  <si>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</si>
  <si>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</si>
  <si>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</si>
  <si>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</si>
  <si>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</si>
  <si>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</si>
  <si>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</si>
  <si>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</si>
  <si>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</si>
  <si>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</si>
  <si>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</si>
  <si>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</si>
  <si>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</si>
  <si>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</si>
  <si>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</si>
  <si>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</si>
  <si>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</si>
  <si>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</si>
  <si>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</si>
  <si>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</si>
  <si>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</si>
  <si>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</si>
  <si>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</si>
  <si>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</si>
  <si>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</si>
  <si>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</si>
  <si>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</si>
  <si>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</si>
  <si>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</si>
  <si>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</si>
  <si>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</si>
  <si>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</si>
  <si>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</si>
  <si>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</si>
  <si>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</si>
  <si>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</si>
  <si>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</si>
  <si>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</si>
  <si>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</si>
  <si>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</si>
  <si>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</si>
  <si>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</si>
  <si>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</si>
  <si>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</si>
  <si>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</si>
  <si>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</si>
  <si>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</si>
  <si>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LOCAÇÃO COM CAVALETE COM ALTURA DE 1,00 M - 2 UTILIZAÇÕES. AF_10/2018</t>
  </si>
  <si>
    <t>LOCAÇÃO COM CAVALETE COM ALTURA DE 0,50 M - 2 UTILIZAÇÕES.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</si>
  <si>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</si>
  <si>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</si>
  <si>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</si>
  <si>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</si>
  <si>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</si>
  <si>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</si>
  <si>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</si>
  <si>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</si>
  <si>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</si>
  <si>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</si>
  <si>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</si>
  <si>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</si>
  <si>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</si>
  <si>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</si>
  <si>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</si>
  <si>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</si>
  <si>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</si>
  <si>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</si>
  <si>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</si>
  <si>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</si>
  <si>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</si>
  <si>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</si>
  <si>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</si>
  <si>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</si>
  <si>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</si>
  <si>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</si>
  <si>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</si>
  <si>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</si>
  <si>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</si>
  <si>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</si>
  <si>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</si>
  <si>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</si>
  <si>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</si>
  <si>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</si>
  <si>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</si>
  <si>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</si>
  <si>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</si>
  <si>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</si>
  <si>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</si>
  <si>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</si>
  <si>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</si>
  <si>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</si>
  <si>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</si>
  <si>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</si>
  <si>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</si>
  <si>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</si>
  <si>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</si>
  <si>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</si>
  <si>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</si>
  <si>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</si>
  <si>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</si>
  <si>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</si>
  <si>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</si>
  <si>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</si>
  <si>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</si>
  <si>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</si>
  <si>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</si>
  <si>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</si>
  <si>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</si>
  <si>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</si>
  <si>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</si>
  <si>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</si>
  <si>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</si>
  <si>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</si>
  <si>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</si>
  <si>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</si>
  <si>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</si>
  <si>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</si>
  <si>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</si>
  <si>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</si>
  <si>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</si>
  <si>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</si>
  <si>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</si>
  <si>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</si>
  <si>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</si>
  <si>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</si>
  <si>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</si>
  <si>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</si>
  <si>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</si>
  <si>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</si>
  <si>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</si>
  <si>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</si>
  <si>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</si>
  <si>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</si>
  <si>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</si>
  <si>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</si>
  <si>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</si>
  <si>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</si>
  <si>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</si>
  <si>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</si>
  <si>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</si>
  <si>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</si>
  <si>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</si>
  <si>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</si>
  <si>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</si>
  <si>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</si>
  <si>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</si>
  <si>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</si>
  <si>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</si>
  <si>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</si>
  <si>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</si>
  <si>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</si>
  <si>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</si>
  <si>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</si>
  <si>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</si>
  <si>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</si>
  <si>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</si>
  <si>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</si>
  <si>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</si>
  <si>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</si>
  <si>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</si>
  <si>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</si>
  <si>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</si>
  <si>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</si>
  <si>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</si>
  <si>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</si>
  <si>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</si>
  <si>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</si>
  <si>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</si>
  <si>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</si>
  <si>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</si>
  <si>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</si>
  <si>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</si>
  <si>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</si>
  <si>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</si>
  <si>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</si>
  <si>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</si>
  <si>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</si>
  <si>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</si>
  <si>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</si>
  <si>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</si>
  <si>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</si>
  <si>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</si>
  <si>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</si>
  <si>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</si>
  <si>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</si>
  <si>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</si>
  <si>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</si>
  <si>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</si>
  <si>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</si>
  <si>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</si>
  <si>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</si>
  <si>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</si>
  <si>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</si>
  <si>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</si>
  <si>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</si>
  <si>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</si>
  <si>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</si>
  <si>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</si>
  <si>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</si>
  <si>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</si>
  <si>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</si>
  <si>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</si>
  <si>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</si>
  <si>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</si>
  <si>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</si>
  <si>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</si>
  <si>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</si>
  <si>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</si>
  <si>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</si>
  <si>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</si>
  <si>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</si>
  <si>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</si>
  <si>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</si>
  <si>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</si>
  <si>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</si>
  <si>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</si>
  <si>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</si>
  <si>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</si>
  <si>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</si>
  <si>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</si>
  <si>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</si>
  <si>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</si>
  <si>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</si>
  <si>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</si>
  <si>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</si>
  <si>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</si>
  <si>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</si>
  <si>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</si>
  <si>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ESTRUTURA METÁLICA COM ENCARGOS COMPLEMENTARES</t>
  </si>
  <si>
    <t>AJUDANTE DE OPERAÇÃO EM GERAL COM ENCARGOS COMPLEMENTARES</t>
  </si>
  <si>
    <t>AJUDANTE DE PEDREIRO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</si>
  <si>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</si>
  <si>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</si>
  <si>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</si>
  <si>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</si>
  <si>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</si>
  <si>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TÉCNICO DE ENGENHARIA COM ENCARGOS COMPLEMENTARES</t>
  </si>
  <si>
    <t>BLASTER, DINAMITADOR OU CABO DE FOGO COM ENCARGOS COMPLEMENTARES</t>
  </si>
  <si>
    <t>CADASTRISTA DE REDES DE AGUA E ESGOTO COM ENCARGOS COMPLEMENTARES</t>
  </si>
  <si>
    <t>CALCETEIRO COM ENCARGOS COMPLEMENTARES</t>
  </si>
  <si>
    <t>CAVOUQUEIRO OU OPERADOR PERFURATRIZ/ROMPEDOR COM ENCARGOS COMPLEMENTARES</t>
  </si>
  <si>
    <t>ELETRICISTA INDUSTRIAL COM ENCARGOS COMPLEMENTARES</t>
  </si>
  <si>
    <t>ELETROTÉCNICO COM ENCARGOS COMPLEMENTARES</t>
  </si>
  <si>
    <t>MACARIQUEIRO COM ENCARGOS COMPLEMENTARES</t>
  </si>
  <si>
    <t>MARCENEIRO COM ENCARGOS COMPLEMENTARES</t>
  </si>
  <si>
    <t>MECÃNICO DE EQUIPAMENTOS PESADOS COM ENCARGOS COMPLEMENTARES</t>
  </si>
  <si>
    <t>MONTADOR (TUBO AÇO/EQUIPAMENTOS) COM ENCARGOS COMPLEMENTARES</t>
  </si>
  <si>
    <t>MONTADOR ELETROMECÃNICO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</si>
  <si>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</si>
  <si>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</si>
  <si>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</si>
  <si>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</si>
  <si>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</si>
  <si>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</si>
  <si>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</si>
  <si>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GUINDASTE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</si>
  <si>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</si>
  <si>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</si>
  <si>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</si>
  <si>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</si>
  <si>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</si>
  <si>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</si>
  <si>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</si>
  <si>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RASTELEIRO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</si>
  <si>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</si>
  <si>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</si>
  <si>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</si>
  <si>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</si>
  <si>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</si>
  <si>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VIGIA NOTURNO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</si>
  <si>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</si>
  <si>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</si>
  <si>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</si>
  <si>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</si>
  <si>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</si>
  <si>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</si>
  <si>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</si>
  <si>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</si>
  <si>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</si>
  <si>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ENGENHEIRO CIVIL DE OBRA JUNIOR COM ENCARGOS COMPLEMENTARES</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</si>
  <si>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</si>
  <si>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</si>
  <si>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</si>
  <si>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</si>
  <si>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</si>
  <si>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</si>
  <si>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</si>
  <si>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</si>
  <si>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</si>
  <si>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</si>
  <si>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</si>
  <si>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</si>
  <si>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ASSENTADOR DE TUBOS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</si>
  <si>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</si>
  <si>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</si>
  <si>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</si>
  <si>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</si>
  <si>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</si>
  <si>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</si>
  <si>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</si>
  <si>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</si>
  <si>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</si>
  <si>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CAVOUQUEIRO OU OPERADOR PERFURATRIZ/ROMPEDOR (ENCARGOS COMPLEMENTARES) - HORISTA</t>
  </si>
  <si>
    <t>CURSO DE CAPACITAÇÃO PARA ELETRICISTA INDUSTRIAL (ENCARGOS COMPLEMENTARES) - HORISTA</t>
  </si>
  <si>
    <t>CURSO DE CAPACITAÇÃO PARA ELETROTÉCNICO (ENCARGOS COMPLEMENTARES) - HORISTA</t>
  </si>
  <si>
    <t>CURSO DE CAPACITAÇÃO PARA MAÇARIQUEIRO (ENCARGOS COMPLEMENTARES) - HORISTA</t>
  </si>
  <si>
    <t>CURSO DE CAPACITAÇÃO PARA MARCENEIRO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</si>
  <si>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</si>
  <si>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</si>
  <si>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ELETROMECÂNICO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</si>
  <si>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</si>
  <si>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</si>
  <si>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</si>
  <si>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</si>
  <si>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</si>
  <si>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</si>
  <si>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</si>
  <si>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</si>
  <si>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GUINDASTE (ENCARGOS COMPLEMENTARES) - HORISTA</t>
  </si>
  <si>
    <t>CURSO DE CAPACITAÇÃO PARA OPERADOR DE MOTO-ESCREIPER (ENCARGOS COMPLEMENTARES) - HORISTA</t>
  </si>
  <si>
    <t>CURSO DE CAPACITAÇÃO PARA OPERADOR DE PAVIMENTADORA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</si>
  <si>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</si>
  <si>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</si>
  <si>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</si>
  <si>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</si>
  <si>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</si>
  <si>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</si>
  <si>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</si>
  <si>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</si>
  <si>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</si>
  <si>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</si>
  <si>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</si>
  <si>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VIGIA NOTURNO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</si>
  <si>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</si>
  <si>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</si>
  <si>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</si>
  <si>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</si>
  <si>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</si>
  <si>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</si>
  <si>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</si>
  <si>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</si>
  <si>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</si>
  <si>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</si>
  <si>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ENGENHEIRO CIVIL DE OBRA JÚNIOR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</si>
  <si>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</si>
  <si>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</si>
  <si>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</si>
  <si>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</si>
  <si>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</si>
  <si>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</si>
  <si>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</si>
  <si>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</si>
  <si>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</si>
  <si>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</si>
  <si>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</si>
  <si>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</si>
  <si>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</si>
  <si>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</si>
  <si>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</si>
  <si>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</si>
  <si>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</si>
  <si>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</si>
  <si>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</si>
  <si>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</si>
  <si>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</si>
  <si>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</si>
  <si>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</si>
  <si>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</si>
  <si>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</si>
  <si>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</si>
  <si>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</si>
  <si>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</si>
  <si>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</si>
  <si>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</si>
  <si>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</si>
  <si>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</si>
  <si>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</si>
  <si>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</si>
  <si>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</si>
  <si>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</si>
  <si>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</si>
  <si>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</si>
  <si>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</si>
  <si>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</si>
  <si>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</si>
  <si>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</si>
  <si>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</si>
  <si>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</si>
  <si>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</si>
  <si>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</si>
  <si>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</si>
  <si>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</si>
  <si>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</si>
  <si>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</si>
  <si>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</si>
  <si>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</si>
  <si>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</si>
  <si>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</si>
  <si>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</si>
  <si>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</si>
  <si>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</si>
  <si>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</si>
  <si>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</si>
  <si>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</si>
  <si>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</si>
  <si>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</si>
  <si>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</si>
  <si>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</si>
  <si>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</si>
  <si>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</si>
  <si>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</si>
  <si>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</si>
  <si>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</si>
  <si>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</si>
  <si>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</si>
  <si>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</si>
  <si>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</si>
  <si>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</si>
  <si>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</si>
  <si>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</si>
  <si>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</si>
  <si>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</si>
  <si>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</si>
  <si>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</si>
  <si>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</si>
  <si>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</si>
  <si>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</si>
  <si>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</si>
  <si>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</si>
  <si>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</si>
  <si>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</si>
  <si>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</si>
  <si>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</si>
  <si>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</si>
  <si>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</si>
  <si>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</si>
  <si>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</si>
  <si>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</si>
  <si>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</si>
  <si>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</si>
  <si>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</si>
  <si>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</si>
  <si>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</si>
  <si>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</si>
  <si>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</si>
  <si>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</si>
  <si>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</si>
  <si>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</si>
  <si>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</si>
  <si>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</si>
  <si>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</si>
  <si>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</si>
  <si>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</si>
  <si>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</si>
  <si>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</si>
  <si>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</si>
  <si>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</si>
  <si>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</si>
  <si>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</si>
  <si>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</si>
  <si>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</si>
  <si>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</si>
  <si>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</si>
  <si>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</si>
  <si>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</si>
  <si>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</si>
  <si>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</si>
  <si>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</si>
  <si>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</si>
  <si>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</si>
  <si>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</si>
  <si>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</si>
  <si>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</si>
  <si>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</si>
  <si>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</si>
  <si>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</si>
  <si>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</si>
  <si>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</si>
  <si>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</si>
  <si>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</si>
  <si>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</si>
  <si>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</si>
  <si>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</si>
  <si>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</si>
  <si>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</si>
  <si>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</si>
  <si>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</si>
  <si>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</si>
  <si>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</si>
  <si>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</si>
  <si>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</si>
  <si>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</si>
  <si>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</si>
  <si>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</si>
  <si>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</si>
  <si>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</si>
  <si>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</si>
  <si>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</si>
  <si>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</si>
  <si>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</si>
  <si>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</si>
  <si>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</si>
  <si>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</si>
  <si>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</si>
  <si>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</si>
  <si>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</si>
  <si>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</si>
  <si>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</si>
  <si>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</si>
  <si>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</si>
  <si>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</si>
  <si>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</si>
  <si>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</si>
  <si>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</si>
  <si>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</si>
  <si>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</si>
  <si>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</si>
  <si>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</si>
  <si>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</si>
  <si>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</si>
  <si>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</si>
  <si>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</si>
  <si>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CHAPA DE MADEIRA COMPENSADA PLASTIFICADA PARA FORMA DE CONCRETO, DE 2,20 x 1,10 M, E = 6 MM</t>
  </si>
  <si>
    <t xml:space="preserve">UN    </t>
  </si>
  <si>
    <t>CR</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</si>
  <si>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</si>
  <si>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</si>
  <si>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</si>
  <si>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 xml:space="preserve">C </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</si>
  <si>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</si>
  <si>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</si>
  <si>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</si>
  <si>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</si>
  <si>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 xml:space="preserve">GL    </t>
  </si>
  <si>
    <t>!EM PROCESSO DE DESATIVACAO! HASTE DE ATERRAMENTO EM ACO COM 3,00 M DE COMPRIMENTO E DN = 5/8", REVESTIDA COM BAIXA CAMADA DE COBRE, COM CONECTOR TIPO GRAMPO</t>
  </si>
  <si>
    <t>!EM PROCESSO DE DESATIVACAO! JANELA BASCULANTE, ACO, COM BATENTE/REQUADRO, 60 X 80 CM (SEM VIDROS)</t>
  </si>
  <si>
    <t xml:space="preserve">M2    </t>
  </si>
  <si>
    <t>AS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</si>
  <si>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</si>
  <si>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</si>
  <si>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 MASSA CORRIDA PVA PARA PAREDES INTERNAS</t>
  </si>
  <si>
    <t>!EM PROCESSO DE DESATIVACAO! TINTA LATEX PVA PREMIUM, COR BRANCA</t>
  </si>
  <si>
    <t>!EM PROCESSO DE DESATIVACAO! VERNIZ POLIURETANO BRILHANTE PARA MADEIRA, SEM FILTRO SOLAR, USO INTERNO E EXTERNO</t>
  </si>
  <si>
    <t xml:space="preserve">L     </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</si>
  <si>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</si>
  <si>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</si>
  <si>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</si>
  <si>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</si>
  <si>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</si>
  <si>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</si>
  <si>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</si>
  <si>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</si>
  <si>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</si>
  <si>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</si>
  <si>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</si>
  <si>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</si>
  <si>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</si>
  <si>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</si>
  <si>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</si>
  <si>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</si>
  <si>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</si>
  <si>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</si>
  <si>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</si>
  <si>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</si>
  <si>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</si>
  <si>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</si>
  <si>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</si>
  <si>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</si>
  <si>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</si>
  <si>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</si>
  <si>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</si>
  <si>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</si>
  <si>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</si>
  <si>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</si>
  <si>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</si>
  <si>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</si>
  <si>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</si>
  <si>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</si>
  <si>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</si>
  <si>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</si>
  <si>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</si>
  <si>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</si>
  <si>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</si>
  <si>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</si>
  <si>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</si>
  <si>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</si>
  <si>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</si>
  <si>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</si>
  <si>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</si>
  <si>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</si>
  <si>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</si>
  <si>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</si>
  <si>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</si>
  <si>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</si>
  <si>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</si>
  <si>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</si>
  <si>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</si>
  <si>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</si>
  <si>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</si>
  <si>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</si>
  <si>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</si>
  <si>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</si>
  <si>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</si>
  <si>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</si>
  <si>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</si>
  <si>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</si>
  <si>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32,0 MM, VERGALHAO</t>
  </si>
  <si>
    <t>ACO CA-50, 6,3 MM, DOBRADO E CORTADO</t>
  </si>
  <si>
    <t>ACO CA-60, 4,2 MM OU 5,0 MM, DOBRADO E CORTADO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</si>
  <si>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</si>
  <si>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</si>
  <si>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</si>
  <si>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</si>
  <si>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</si>
  <si>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</si>
  <si>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</si>
  <si>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</si>
  <si>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</si>
  <si>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</si>
  <si>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</si>
  <si>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</si>
  <si>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</si>
  <si>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</si>
  <si>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</si>
  <si>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</si>
  <si>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</si>
  <si>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50 MM X 1 1/4", PARA AGUA FRIA</t>
  </si>
  <si>
    <t>ADAPTADOR PVC SOLDAVEL CURTO COM BOLSA E ROSCA, 60 MM X 2", PARA AGUA FRIA</t>
  </si>
  <si>
    <t>ADAPTADOR PVC SOLDAVEL, COM FLANGE E ANEL DE VEDACAO, 20 MM X 1/2",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</si>
  <si>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</si>
  <si>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</si>
  <si>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</si>
  <si>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</si>
  <si>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</si>
  <si>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</si>
  <si>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</si>
  <si>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</si>
  <si>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</si>
  <si>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</si>
  <si>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</si>
  <si>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</si>
  <si>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</si>
  <si>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</si>
  <si>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</si>
  <si>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</si>
  <si>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</si>
  <si>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</si>
  <si>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</si>
  <si>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</si>
  <si>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</si>
  <si>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</si>
  <si>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</si>
  <si>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</si>
  <si>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</si>
  <si>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</si>
  <si>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</si>
  <si>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</si>
  <si>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</si>
  <si>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</si>
  <si>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</si>
  <si>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</si>
  <si>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</si>
  <si>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</si>
  <si>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</si>
  <si>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</si>
  <si>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</si>
  <si>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</si>
  <si>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</si>
  <si>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</si>
  <si>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</si>
  <si>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</si>
  <si>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</si>
  <si>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</si>
  <si>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</si>
  <si>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</si>
  <si>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ADITIVO ACELERADOR DE PEGA E ENDURECIMENTO PARA ARGAMASSAS E CONCRETOS,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</si>
  <si>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</si>
  <si>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</si>
  <si>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</si>
  <si>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</si>
  <si>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</si>
  <si>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</si>
  <si>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</si>
  <si>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</si>
  <si>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</si>
  <si>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</si>
  <si>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</si>
  <si>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</si>
  <si>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</si>
  <si>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</si>
  <si>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 xml:space="preserve">H     </t>
  </si>
  <si>
    <t>AJUDANTE DE ARMADOR (MENSALISTA)</t>
  </si>
  <si>
    <t xml:space="preserve">MES   </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</si>
  <si>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</si>
  <si>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</si>
  <si>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</si>
  <si>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</si>
  <si>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</si>
  <si>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</si>
  <si>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</si>
  <si>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</si>
  <si>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</si>
  <si>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</si>
  <si>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</si>
  <si>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</si>
  <si>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</si>
  <si>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</si>
  <si>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</si>
  <si>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</si>
  <si>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</si>
  <si>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</si>
  <si>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</si>
  <si>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</si>
  <si>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</si>
  <si>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</si>
  <si>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</si>
  <si>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</si>
  <si>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</si>
  <si>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</si>
  <si>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</si>
  <si>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</si>
  <si>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</si>
  <si>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</si>
  <si>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75 MM (NBR 5688)</t>
  </si>
  <si>
    <t>ANEL BORRACHA, DN 150 MM, PARA TUBO SERIE REFORCADA ESGOTO PREDIAL</t>
  </si>
  <si>
    <t>ANEL BORRACHA, DN 40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</si>
  <si>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</si>
  <si>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</si>
  <si>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</si>
  <si>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</si>
  <si>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</si>
  <si>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</si>
  <si>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</si>
  <si>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</si>
  <si>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</si>
  <si>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</si>
  <si>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</si>
  <si>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</si>
  <si>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</si>
  <si>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</si>
  <si>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</si>
  <si>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</si>
  <si>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</si>
  <si>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</si>
  <si>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</si>
  <si>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</si>
  <si>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</si>
  <si>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</si>
  <si>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</si>
  <si>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</si>
  <si>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</si>
  <si>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</si>
  <si>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</si>
  <si>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</si>
  <si>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</si>
  <si>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</si>
  <si>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</si>
  <si>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</si>
  <si>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</si>
  <si>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</si>
  <si>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</si>
  <si>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</si>
  <si>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</si>
  <si>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</si>
  <si>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</si>
  <si>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</si>
  <si>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</si>
  <si>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</si>
  <si>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</si>
  <si>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</si>
  <si>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</si>
  <si>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</si>
  <si>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</si>
  <si>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</si>
  <si>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</si>
  <si>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</si>
  <si>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</si>
  <si>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</si>
  <si>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</si>
  <si>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</si>
  <si>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</si>
  <si>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</si>
  <si>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</si>
  <si>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</si>
  <si>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</si>
  <si>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</si>
  <si>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</si>
  <si>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</si>
  <si>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</si>
  <si>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</si>
  <si>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</si>
  <si>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</si>
  <si>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</si>
  <si>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</si>
  <si>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</si>
  <si>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</si>
  <si>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</si>
  <si>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</si>
  <si>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</si>
  <si>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</si>
  <si>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</si>
  <si>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</si>
  <si>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</si>
  <si>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</si>
  <si>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</si>
  <si>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</si>
  <si>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</si>
  <si>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</si>
  <si>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</si>
  <si>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</si>
  <si>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</si>
  <si>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</si>
  <si>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</si>
  <si>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</si>
  <si>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</si>
  <si>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</si>
  <si>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</si>
  <si>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</si>
  <si>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</si>
  <si>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</si>
  <si>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</si>
  <si>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</si>
  <si>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</si>
  <si>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</si>
  <si>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</si>
  <si>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</si>
  <si>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</si>
  <si>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</si>
  <si>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</si>
  <si>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</si>
  <si>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</si>
  <si>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</si>
  <si>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</si>
  <si>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</si>
  <si>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</si>
  <si>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</si>
  <si>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</si>
  <si>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</si>
  <si>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</si>
  <si>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</si>
  <si>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</si>
  <si>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</si>
  <si>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</si>
  <si>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</si>
  <si>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</si>
  <si>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</si>
  <si>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</si>
  <si>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</si>
  <si>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</si>
  <si>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</si>
  <si>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</si>
  <si>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</si>
  <si>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</si>
  <si>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</si>
  <si>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</si>
  <si>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</si>
  <si>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</si>
  <si>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</si>
  <si>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</si>
  <si>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</si>
  <si>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</si>
  <si>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</si>
  <si>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</si>
  <si>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</si>
  <si>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</si>
  <si>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</si>
  <si>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</si>
  <si>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</si>
  <si>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</si>
  <si>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</si>
  <si>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</si>
  <si>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</si>
  <si>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</si>
  <si>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</si>
  <si>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</si>
  <si>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</si>
  <si>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</si>
  <si>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</si>
  <si>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</si>
  <si>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</si>
  <si>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</si>
  <si>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</si>
  <si>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</si>
  <si>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</si>
  <si>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</si>
  <si>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</si>
  <si>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</si>
  <si>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</si>
  <si>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</si>
  <si>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</si>
  <si>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</si>
  <si>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</si>
  <si>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</si>
  <si>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</si>
  <si>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</si>
  <si>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</si>
  <si>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</si>
  <si>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</si>
  <si>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</si>
  <si>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</si>
  <si>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</si>
  <si>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</si>
  <si>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</si>
  <si>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</si>
  <si>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</si>
  <si>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</si>
  <si>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</si>
  <si>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</si>
  <si>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</si>
  <si>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</si>
  <si>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</si>
  <si>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</si>
  <si>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</si>
  <si>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</si>
  <si>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</si>
  <si>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</si>
  <si>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</si>
  <si>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</si>
  <si>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</si>
  <si>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</si>
  <si>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</si>
  <si>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</si>
  <si>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</si>
  <si>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</si>
  <si>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</si>
  <si>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</si>
  <si>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</si>
  <si>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</si>
  <si>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AZULEJISTA OU LADRILHEIRO</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</si>
  <si>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</si>
  <si>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</si>
  <si>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</si>
  <si>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</si>
  <si>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</si>
  <si>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</si>
  <si>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</si>
  <si>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</si>
  <si>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</si>
  <si>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</si>
  <si>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</si>
  <si>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</si>
  <si>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</si>
  <si>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</si>
  <si>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</si>
  <si>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</si>
  <si>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</si>
  <si>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</si>
  <si>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</si>
  <si>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</si>
  <si>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</si>
  <si>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</si>
  <si>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</si>
  <si>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</si>
  <si>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</si>
  <si>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</si>
  <si>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</si>
  <si>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</si>
  <si>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</si>
  <si>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</si>
  <si>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</si>
  <si>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</si>
  <si>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</si>
  <si>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</si>
  <si>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</si>
  <si>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</si>
  <si>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</si>
  <si>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</si>
  <si>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</si>
  <si>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</si>
  <si>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</si>
  <si>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</si>
  <si>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</si>
  <si>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</si>
  <si>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</si>
  <si>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</si>
  <si>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</si>
  <si>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</si>
  <si>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</si>
  <si>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</si>
  <si>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</si>
  <si>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</si>
  <si>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</si>
  <si>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</si>
  <si>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</si>
  <si>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</si>
  <si>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</si>
  <si>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</si>
  <si>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</si>
  <si>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</si>
  <si>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</si>
  <si>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</si>
  <si>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</si>
  <si>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</si>
  <si>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</si>
  <si>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</si>
  <si>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</si>
  <si>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</si>
  <si>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</si>
  <si>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</si>
  <si>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</si>
  <si>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</si>
  <si>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</si>
  <si>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</si>
  <si>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</si>
  <si>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</si>
  <si>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</si>
  <si>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</si>
  <si>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</si>
  <si>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</si>
  <si>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</si>
  <si>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</si>
  <si>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 xml:space="preserve">MIL   </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</si>
  <si>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</si>
  <si>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</si>
  <si>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</si>
  <si>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</si>
  <si>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</si>
  <si>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</si>
  <si>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</si>
  <si>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</si>
  <si>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</si>
  <si>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</si>
  <si>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</si>
  <si>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</si>
  <si>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</si>
  <si>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</si>
  <si>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</si>
  <si>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</si>
  <si>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</si>
  <si>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</si>
  <si>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</si>
  <si>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</si>
  <si>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</si>
  <si>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</si>
  <si>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</si>
  <si>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</si>
  <si>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</si>
  <si>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</si>
  <si>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</si>
  <si>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</si>
  <si>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</si>
  <si>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</si>
  <si>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</si>
  <si>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</si>
  <si>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</si>
  <si>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</si>
  <si>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</si>
  <si>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</si>
  <si>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</si>
  <si>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</si>
  <si>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</si>
  <si>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</si>
  <si>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</si>
  <si>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</si>
  <si>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</si>
  <si>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</si>
  <si>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</si>
  <si>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</si>
  <si>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</si>
  <si>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</si>
  <si>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</si>
  <si>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</si>
  <si>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</si>
  <si>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</si>
  <si>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</si>
  <si>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</si>
  <si>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</si>
  <si>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</si>
  <si>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</si>
  <si>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</si>
  <si>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</si>
  <si>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</si>
  <si>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</si>
  <si>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</si>
  <si>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</si>
  <si>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</si>
  <si>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</si>
  <si>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</si>
  <si>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</si>
  <si>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</si>
  <si>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</si>
  <si>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</si>
  <si>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</si>
  <si>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</si>
  <si>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</si>
  <si>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</si>
  <si>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</si>
  <si>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</si>
  <si>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</si>
  <si>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</si>
  <si>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</si>
  <si>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</si>
  <si>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</si>
  <si>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</si>
  <si>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</si>
  <si>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</si>
  <si>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</si>
  <si>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</si>
  <si>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</si>
  <si>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</si>
  <si>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</si>
  <si>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</si>
  <si>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</si>
  <si>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</si>
  <si>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</si>
  <si>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</si>
  <si>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</si>
  <si>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</si>
  <si>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</si>
  <si>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</si>
  <si>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</si>
  <si>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</si>
  <si>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</si>
  <si>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</si>
  <si>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</si>
  <si>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</si>
  <si>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</si>
  <si>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</si>
  <si>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</si>
  <si>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</si>
  <si>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</si>
  <si>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</si>
  <si>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</si>
  <si>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</si>
  <si>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</si>
  <si>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</si>
  <si>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</si>
  <si>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</si>
  <si>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</si>
  <si>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</si>
  <si>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</si>
  <si>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</si>
  <si>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</si>
  <si>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</si>
  <si>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</si>
  <si>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</si>
  <si>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</si>
  <si>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</si>
  <si>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</si>
  <si>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</si>
  <si>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</si>
  <si>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</si>
  <si>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</si>
  <si>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</si>
  <si>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</si>
  <si>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</si>
  <si>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</si>
  <si>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</si>
  <si>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</si>
  <si>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</si>
  <si>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</si>
  <si>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</si>
  <si>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</si>
  <si>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</si>
  <si>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</si>
  <si>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</si>
  <si>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</si>
  <si>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</si>
  <si>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</si>
  <si>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</si>
  <si>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</si>
  <si>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</si>
  <si>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</si>
  <si>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</si>
  <si>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</si>
  <si>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</si>
  <si>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</si>
  <si>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</si>
  <si>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</si>
  <si>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</si>
  <si>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</si>
  <si>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</si>
  <si>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</si>
  <si>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</si>
  <si>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</si>
  <si>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</si>
  <si>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</si>
  <si>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</si>
  <si>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</si>
  <si>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</si>
  <si>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</si>
  <si>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</si>
  <si>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</si>
  <si>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</si>
  <si>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</si>
  <si>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</si>
  <si>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</si>
  <si>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</si>
  <si>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</si>
  <si>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</si>
  <si>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</si>
  <si>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</si>
  <si>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</si>
  <si>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</si>
  <si>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</si>
  <si>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</si>
  <si>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</si>
  <si>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</si>
  <si>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</si>
  <si>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</si>
  <si>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</si>
  <si>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</si>
  <si>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</si>
  <si>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</si>
  <si>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</si>
  <si>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</si>
  <si>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</si>
  <si>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</si>
  <si>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</si>
  <si>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</si>
  <si>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</si>
  <si>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</si>
  <si>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</si>
  <si>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</si>
  <si>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</si>
  <si>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</si>
  <si>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</si>
  <si>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</si>
  <si>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</si>
  <si>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</si>
  <si>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</si>
  <si>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</si>
  <si>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</si>
  <si>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</si>
  <si>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</si>
  <si>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</si>
  <si>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</si>
  <si>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</si>
  <si>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</si>
  <si>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</si>
  <si>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</si>
  <si>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</si>
  <si>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</si>
  <si>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</si>
  <si>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</si>
  <si>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</si>
  <si>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</si>
  <si>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</si>
  <si>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</si>
  <si>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</si>
  <si>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</si>
  <si>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</si>
  <si>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</si>
  <si>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</si>
  <si>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</si>
  <si>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</si>
  <si>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</si>
  <si>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</si>
  <si>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</si>
  <si>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</si>
  <si>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</si>
  <si>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</si>
  <si>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</si>
  <si>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</si>
  <si>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</si>
  <si>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</si>
  <si>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</si>
  <si>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185 MM2 MEIO-DURO</t>
  </si>
  <si>
    <t>CABO DE COBRE NU 25 MM2 MEIO-DURO</t>
  </si>
  <si>
    <t>CABO DE COBRE NU 300 MM2 MEIO-DURO</t>
  </si>
  <si>
    <t>CABO DE COBRE NU 35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</si>
  <si>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</si>
  <si>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</si>
  <si>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</si>
  <si>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</si>
  <si>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</si>
  <si>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</si>
  <si>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</si>
  <si>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</si>
  <si>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</si>
  <si>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</si>
  <si>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</si>
  <si>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</si>
  <si>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</si>
  <si>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</si>
  <si>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</si>
  <si>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</si>
  <si>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</si>
  <si>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</si>
  <si>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</si>
  <si>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</si>
  <si>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</si>
  <si>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</si>
  <si>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</si>
  <si>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</si>
  <si>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</si>
  <si>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</si>
  <si>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</si>
  <si>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</si>
  <si>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</si>
  <si>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</si>
  <si>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</si>
  <si>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</si>
  <si>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</si>
  <si>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</si>
  <si>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</si>
  <si>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</si>
  <si>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</si>
  <si>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</si>
  <si>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</si>
  <si>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</si>
  <si>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185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</si>
  <si>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</si>
  <si>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</si>
  <si>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</si>
  <si>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</si>
  <si>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</si>
  <si>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</si>
  <si>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</si>
  <si>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</si>
  <si>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</si>
  <si>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</si>
  <si>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</si>
  <si>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</si>
  <si>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</si>
  <si>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</si>
  <si>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</si>
  <si>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</si>
  <si>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</si>
  <si>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</si>
  <si>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</si>
  <si>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</si>
  <si>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</si>
  <si>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</si>
  <si>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</si>
  <si>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</si>
  <si>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</si>
  <si>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</si>
  <si>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</si>
  <si>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</si>
  <si>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</si>
  <si>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</si>
  <si>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</si>
  <si>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</si>
  <si>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</si>
  <si>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</si>
  <si>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</si>
  <si>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</si>
  <si>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</si>
  <si>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</si>
  <si>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</si>
  <si>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</si>
  <si>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</si>
  <si>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</si>
  <si>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</si>
  <si>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</si>
  <si>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</si>
  <si>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</si>
  <si>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</si>
  <si>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</si>
  <si>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</si>
  <si>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</si>
  <si>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</si>
  <si>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</si>
  <si>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</si>
  <si>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</si>
  <si>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</si>
  <si>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</si>
  <si>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</si>
  <si>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</si>
  <si>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</si>
  <si>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</si>
  <si>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</si>
  <si>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</si>
  <si>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</si>
  <si>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</si>
  <si>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</si>
  <si>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</si>
  <si>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</si>
  <si>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</si>
  <si>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</si>
  <si>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</si>
  <si>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</si>
  <si>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</si>
  <si>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</si>
  <si>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</si>
  <si>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</si>
  <si>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</si>
  <si>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</si>
  <si>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</si>
  <si>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</si>
  <si>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</si>
  <si>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</si>
  <si>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</si>
  <si>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</si>
  <si>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</si>
  <si>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</si>
  <si>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</si>
  <si>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</si>
  <si>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</si>
  <si>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</si>
  <si>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</si>
  <si>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</si>
  <si>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</si>
  <si>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</si>
  <si>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</si>
  <si>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</si>
  <si>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</si>
  <si>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</si>
  <si>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</si>
  <si>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</si>
  <si>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</si>
  <si>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</si>
  <si>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</si>
  <si>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</si>
  <si>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</si>
  <si>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</si>
  <si>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</si>
  <si>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</si>
  <si>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</si>
  <si>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</si>
  <si>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</si>
  <si>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</si>
  <si>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</si>
  <si>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</si>
  <si>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</si>
  <si>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</si>
  <si>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</si>
  <si>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</si>
  <si>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</si>
  <si>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</si>
  <si>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</si>
  <si>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</si>
  <si>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</si>
  <si>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</si>
  <si>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</si>
  <si>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</si>
  <si>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</si>
  <si>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</si>
  <si>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</si>
  <si>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</si>
  <si>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</si>
  <si>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</si>
  <si>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</si>
  <si>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</si>
  <si>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</si>
  <si>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</si>
  <si>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</si>
  <si>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</si>
  <si>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</si>
  <si>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</si>
  <si>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</si>
  <si>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</si>
  <si>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</si>
  <si>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</si>
  <si>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</si>
  <si>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</si>
  <si>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</si>
  <si>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</si>
  <si>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</si>
  <si>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</si>
  <si>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</si>
  <si>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</si>
  <si>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</si>
  <si>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</si>
  <si>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</si>
  <si>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</si>
  <si>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</si>
  <si>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</si>
  <si>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</si>
  <si>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</si>
  <si>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</si>
  <si>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</si>
  <si>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</si>
  <si>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</si>
  <si>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</si>
  <si>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</si>
  <si>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</si>
  <si>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</si>
  <si>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</si>
  <si>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</si>
  <si>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</si>
  <si>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</si>
  <si>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</si>
  <si>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</si>
  <si>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</si>
  <si>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</si>
  <si>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</si>
  <si>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</si>
  <si>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</si>
  <si>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</si>
  <si>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</si>
  <si>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</si>
  <si>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</si>
  <si>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</si>
  <si>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</si>
  <si>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</si>
  <si>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</si>
  <si>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</si>
  <si>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</si>
  <si>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</si>
  <si>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</si>
  <si>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</si>
  <si>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</si>
  <si>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</si>
  <si>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</si>
  <si>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</si>
  <si>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</si>
  <si>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</si>
  <si>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</si>
  <si>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</si>
  <si>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</si>
  <si>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</si>
  <si>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</si>
  <si>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</si>
  <si>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</si>
  <si>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</si>
  <si>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</si>
  <si>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</si>
  <si>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</si>
  <si>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</si>
  <si>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</si>
  <si>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</si>
  <si>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</si>
  <si>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</si>
  <si>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</si>
  <si>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</si>
  <si>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</si>
  <si>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</si>
  <si>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</si>
  <si>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</si>
  <si>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</si>
  <si>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</si>
  <si>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</si>
  <si>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</si>
  <si>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</si>
  <si>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</si>
  <si>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</si>
  <si>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</si>
  <si>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</si>
  <si>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</si>
  <si>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</si>
  <si>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</si>
  <si>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</si>
  <si>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</si>
  <si>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</si>
  <si>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</si>
  <si>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</si>
  <si>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</si>
  <si>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</si>
  <si>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</si>
  <si>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</si>
  <si>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</si>
  <si>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</si>
  <si>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</si>
  <si>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</si>
  <si>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</si>
  <si>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</si>
  <si>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</si>
  <si>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</si>
  <si>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</si>
  <si>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</si>
  <si>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</si>
  <si>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</si>
  <si>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</si>
  <si>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</si>
  <si>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</si>
  <si>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</si>
  <si>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</si>
  <si>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</si>
  <si>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</si>
  <si>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</si>
  <si>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</si>
  <si>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</si>
  <si>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</si>
  <si>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</si>
  <si>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</si>
  <si>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</si>
  <si>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</si>
  <si>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</si>
  <si>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</si>
  <si>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</si>
  <si>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</si>
  <si>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</si>
  <si>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</si>
  <si>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</si>
  <si>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</si>
  <si>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</si>
  <si>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</si>
  <si>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</si>
  <si>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</si>
  <si>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</si>
  <si>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</si>
  <si>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</si>
  <si>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</si>
  <si>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</si>
  <si>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</si>
  <si>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</si>
  <si>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</si>
  <si>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</si>
  <si>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</si>
  <si>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</si>
  <si>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</si>
  <si>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</si>
  <si>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</si>
  <si>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</si>
  <si>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</si>
  <si>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</si>
  <si>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</si>
  <si>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</si>
  <si>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</si>
  <si>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</si>
  <si>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</si>
  <si>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</si>
  <si>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</si>
  <si>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</si>
  <si>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</si>
  <si>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</si>
  <si>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</si>
  <si>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</si>
  <si>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</si>
  <si>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</si>
  <si>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</si>
  <si>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</si>
  <si>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</si>
  <si>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</si>
  <si>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</si>
  <si>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</si>
  <si>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</si>
  <si>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</si>
  <si>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</si>
  <si>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</si>
  <si>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</si>
  <si>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</si>
  <si>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</si>
  <si>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</si>
  <si>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</si>
  <si>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</si>
  <si>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</si>
  <si>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</si>
  <si>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</si>
  <si>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</si>
  <si>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</si>
  <si>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</si>
  <si>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</si>
  <si>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</si>
  <si>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</si>
  <si>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</si>
  <si>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</si>
  <si>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</si>
  <si>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</si>
  <si>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</si>
  <si>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</si>
  <si>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</si>
  <si>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</si>
  <si>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</si>
  <si>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</si>
  <si>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</si>
  <si>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</si>
  <si>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</si>
  <si>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</si>
  <si>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</si>
  <si>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</si>
  <si>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</si>
  <si>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</si>
  <si>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</si>
  <si>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</si>
  <si>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</si>
  <si>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</si>
  <si>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</si>
  <si>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</si>
  <si>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</si>
  <si>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</si>
  <si>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</si>
  <si>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</si>
  <si>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</si>
  <si>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</si>
  <si>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</si>
  <si>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</si>
  <si>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</si>
  <si>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</si>
  <si>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12 MM</t>
  </si>
  <si>
    <t>CHAPA DE MADEIRA COMPENSADA RESINADA PARA FORMA DE CONCRETO, DE *2,2 X 1,1* M, E = 14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</si>
  <si>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</si>
  <si>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</si>
  <si>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</si>
  <si>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</si>
  <si>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</si>
  <si>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</si>
  <si>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</si>
  <si>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</si>
  <si>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</si>
  <si>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</si>
  <si>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</si>
  <si>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</si>
  <si>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</si>
  <si>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</si>
  <si>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</si>
  <si>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</si>
  <si>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</si>
  <si>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</si>
  <si>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</si>
  <si>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</si>
  <si>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</si>
  <si>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</si>
  <si>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</si>
  <si>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</si>
  <si>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</si>
  <si>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</si>
  <si>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</si>
  <si>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</si>
  <si>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</si>
  <si>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</si>
  <si>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</si>
  <si>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</si>
  <si>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</si>
  <si>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</si>
  <si>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</si>
  <si>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</si>
  <si>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</si>
  <si>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</si>
  <si>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</si>
  <si>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</si>
  <si>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</si>
  <si>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</si>
  <si>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</si>
  <si>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DE ALTO FORNO (AF) CP III-40</t>
  </si>
  <si>
    <t>CIMENTO PORTLAND ESTRUTURAL BRANCO CPB-32</t>
  </si>
  <si>
    <t>CIMENTO PORTLAND POZOLANICO CP IV-32</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</si>
  <si>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</si>
  <si>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</si>
  <si>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</si>
  <si>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</si>
  <si>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</si>
  <si>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</si>
  <si>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</si>
  <si>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</si>
  <si>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</si>
  <si>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</si>
  <si>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</si>
  <si>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</si>
  <si>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</si>
  <si>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</si>
  <si>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</si>
  <si>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</si>
  <si>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</si>
  <si>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</si>
  <si>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</si>
  <si>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</si>
  <si>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</si>
  <si>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</si>
  <si>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</si>
  <si>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</si>
  <si>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</si>
  <si>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</si>
  <si>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</si>
  <si>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</si>
  <si>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</si>
  <si>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</si>
  <si>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</si>
  <si>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</si>
  <si>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</si>
  <si>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</si>
  <si>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</si>
  <si>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</si>
  <si>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</si>
  <si>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</si>
  <si>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</si>
  <si>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</si>
  <si>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</si>
  <si>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</si>
  <si>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</si>
  <si>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</si>
  <si>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</si>
  <si>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</si>
  <si>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</si>
  <si>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</si>
  <si>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</si>
  <si>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</si>
  <si>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</si>
  <si>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</si>
  <si>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</si>
  <si>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</si>
  <si>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</si>
  <si>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</si>
  <si>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</si>
  <si>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</si>
  <si>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</si>
  <si>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</si>
  <si>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</si>
  <si>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</si>
  <si>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</si>
  <si>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</si>
  <si>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</si>
  <si>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</si>
  <si>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</si>
  <si>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</si>
  <si>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</si>
  <si>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</si>
  <si>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</si>
  <si>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</si>
  <si>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</si>
  <si>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</si>
  <si>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</si>
  <si>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</si>
  <si>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</si>
  <si>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</si>
  <si>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</si>
  <si>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</si>
  <si>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</si>
  <si>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</si>
  <si>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</si>
  <si>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</si>
  <si>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</si>
  <si>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</si>
  <si>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</si>
  <si>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</si>
  <si>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</si>
  <si>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</si>
  <si>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</si>
  <si>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</si>
  <si>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</si>
  <si>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</si>
  <si>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</si>
  <si>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</si>
  <si>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</si>
  <si>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</si>
  <si>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</si>
  <si>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</si>
  <si>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</si>
  <si>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</si>
  <si>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</si>
  <si>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</si>
  <si>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</si>
  <si>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</si>
  <si>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</si>
  <si>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</si>
  <si>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</si>
  <si>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</si>
  <si>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</si>
  <si>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</si>
  <si>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</si>
  <si>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</si>
  <si>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</si>
  <si>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</si>
  <si>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</si>
  <si>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</si>
  <si>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</si>
  <si>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</si>
  <si>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</si>
  <si>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</si>
  <si>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</si>
  <si>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</si>
  <si>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</si>
  <si>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</si>
  <si>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</si>
  <si>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</si>
  <si>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</si>
  <si>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</si>
  <si>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</si>
  <si>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</si>
  <si>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</si>
  <si>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</si>
  <si>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</si>
  <si>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</si>
  <si>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</si>
  <si>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</si>
  <si>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</si>
  <si>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</si>
  <si>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</si>
  <si>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</si>
  <si>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</si>
  <si>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</si>
  <si>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</si>
  <si>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</si>
  <si>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</si>
  <si>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</si>
  <si>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</si>
  <si>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</si>
  <si>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</si>
  <si>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</si>
  <si>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</si>
  <si>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</si>
  <si>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</si>
  <si>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</si>
  <si>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</si>
  <si>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</si>
  <si>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</si>
  <si>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</si>
  <si>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</si>
  <si>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</si>
  <si>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</si>
  <si>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</si>
  <si>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</si>
  <si>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</si>
  <si>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</si>
  <si>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</si>
  <si>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</si>
  <si>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</si>
  <si>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</si>
  <si>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</si>
  <si>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</si>
  <si>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</si>
  <si>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</si>
  <si>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</si>
  <si>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</si>
  <si>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</si>
  <si>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</si>
  <si>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</si>
  <si>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</si>
  <si>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</si>
  <si>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</si>
  <si>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</si>
  <si>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</si>
  <si>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</si>
  <si>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</si>
  <si>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</si>
  <si>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</si>
  <si>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</si>
  <si>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</si>
  <si>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</si>
  <si>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</si>
  <si>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</si>
  <si>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</si>
  <si>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</si>
  <si>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</si>
  <si>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</si>
  <si>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</si>
  <si>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</si>
  <si>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</si>
  <si>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</si>
  <si>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</si>
  <si>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</si>
  <si>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</si>
  <si>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</si>
  <si>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</si>
  <si>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</si>
  <si>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</si>
  <si>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</si>
  <si>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</si>
  <si>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</si>
  <si>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</si>
  <si>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</si>
  <si>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</si>
  <si>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</si>
  <si>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</si>
  <si>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</si>
  <si>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</si>
  <si>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</si>
  <si>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</si>
  <si>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</si>
  <si>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</si>
  <si>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</si>
  <si>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</si>
  <si>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</si>
  <si>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</si>
  <si>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</si>
  <si>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</si>
  <si>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</si>
  <si>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</si>
  <si>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</si>
  <si>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</si>
  <si>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</si>
  <si>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</si>
  <si>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</si>
  <si>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</si>
  <si>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</si>
  <si>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</si>
  <si>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</si>
  <si>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</si>
  <si>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</si>
  <si>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</si>
  <si>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</si>
  <si>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</si>
  <si>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</si>
  <si>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</si>
  <si>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</si>
  <si>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</si>
  <si>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</si>
  <si>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</si>
  <si>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</si>
  <si>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</si>
  <si>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</si>
  <si>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</si>
  <si>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</si>
  <si>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</si>
  <si>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</si>
  <si>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</si>
  <si>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</si>
  <si>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</si>
  <si>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</si>
  <si>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</si>
  <si>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</si>
  <si>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</si>
  <si>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</si>
  <si>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</si>
  <si>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</si>
  <si>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</si>
  <si>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</si>
  <si>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</si>
  <si>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</si>
  <si>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</si>
  <si>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</si>
  <si>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</si>
  <si>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</si>
  <si>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</si>
  <si>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</si>
  <si>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</si>
  <si>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</si>
  <si>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</si>
  <si>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</si>
  <si>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</si>
  <si>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</si>
  <si>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</si>
  <si>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</si>
  <si>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</si>
  <si>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</si>
  <si>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</si>
  <si>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</si>
  <si>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</si>
  <si>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</si>
  <si>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</si>
  <si>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</si>
  <si>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</si>
  <si>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</si>
  <si>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</si>
  <si>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</si>
  <si>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</si>
  <si>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</si>
  <si>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</si>
  <si>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</si>
  <si>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</si>
  <si>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</si>
  <si>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</si>
  <si>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</si>
  <si>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</si>
  <si>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</si>
  <si>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</si>
  <si>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</si>
  <si>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</si>
  <si>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</si>
  <si>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</si>
  <si>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</si>
  <si>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</si>
  <si>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</si>
  <si>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</si>
  <si>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</si>
  <si>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</si>
  <si>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</si>
  <si>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</si>
  <si>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</si>
  <si>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</si>
  <si>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</si>
  <si>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</si>
  <si>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</si>
  <si>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</si>
  <si>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</si>
  <si>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</si>
  <si>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</si>
  <si>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</si>
  <si>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</si>
  <si>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</si>
  <si>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</si>
  <si>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</si>
  <si>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</si>
  <si>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</si>
  <si>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</si>
  <si>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</si>
  <si>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</si>
  <si>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</si>
  <si>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</si>
  <si>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</si>
  <si>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</si>
  <si>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</si>
  <si>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</si>
  <si>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</si>
  <si>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</si>
  <si>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</si>
  <si>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</si>
  <si>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</si>
  <si>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</si>
  <si>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</si>
  <si>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</si>
  <si>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</si>
  <si>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</si>
  <si>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</si>
  <si>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</si>
  <si>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</si>
  <si>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</si>
  <si>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</si>
  <si>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</si>
  <si>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</si>
  <si>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</si>
  <si>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</si>
  <si>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</si>
  <si>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</si>
  <si>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</si>
  <si>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</si>
  <si>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</si>
  <si>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</si>
  <si>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</si>
  <si>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</si>
  <si>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</si>
  <si>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</si>
  <si>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</si>
  <si>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</si>
  <si>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</si>
  <si>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</si>
  <si>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</si>
  <si>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</si>
  <si>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</si>
  <si>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</si>
  <si>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</si>
  <si>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</si>
  <si>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</si>
  <si>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</si>
  <si>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</si>
  <si>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</si>
  <si>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</si>
  <si>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</si>
  <si>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</si>
  <si>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</si>
  <si>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</si>
  <si>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</si>
  <si>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</si>
  <si>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</si>
  <si>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</si>
  <si>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</si>
  <si>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</si>
  <si>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</si>
  <si>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</si>
  <si>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</si>
  <si>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</si>
  <si>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</si>
  <si>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</si>
  <si>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</si>
  <si>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</si>
  <si>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</si>
  <si>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</si>
  <si>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</si>
  <si>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</si>
  <si>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</si>
  <si>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</si>
  <si>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</si>
  <si>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</si>
  <si>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</si>
  <si>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</si>
  <si>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</si>
  <si>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</si>
  <si>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</si>
  <si>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</si>
  <si>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</si>
  <si>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</si>
  <si>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</si>
  <si>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</si>
  <si>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</si>
  <si>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</si>
  <si>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</si>
  <si>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</si>
  <si>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</si>
  <si>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</si>
  <si>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</si>
  <si>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</si>
  <si>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</si>
  <si>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</si>
  <si>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</si>
  <si>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</si>
  <si>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</si>
  <si>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</si>
  <si>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</si>
  <si>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</si>
  <si>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</si>
  <si>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</si>
  <si>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</si>
  <si>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</si>
  <si>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</si>
  <si>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</si>
  <si>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</si>
  <si>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</si>
  <si>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</si>
  <si>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</si>
  <si>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</si>
  <si>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</si>
  <si>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</si>
  <si>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</si>
  <si>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</si>
  <si>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</si>
  <si>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</si>
  <si>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</si>
  <si>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</si>
  <si>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</si>
  <si>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</si>
  <si>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</si>
  <si>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</si>
  <si>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</si>
  <si>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</si>
  <si>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</si>
  <si>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</si>
  <si>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</si>
  <si>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</si>
  <si>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</si>
  <si>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</si>
  <si>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</si>
  <si>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</si>
  <si>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</si>
  <si>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</si>
  <si>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</si>
  <si>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</si>
  <si>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</si>
  <si>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</si>
  <si>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</si>
  <si>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</si>
  <si>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</si>
  <si>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</si>
  <si>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</si>
  <si>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</si>
  <si>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</si>
  <si>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</si>
  <si>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</si>
  <si>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</si>
  <si>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</si>
  <si>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</si>
  <si>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</si>
  <si>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</si>
  <si>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</si>
  <si>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</si>
  <si>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</si>
  <si>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</si>
  <si>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</si>
  <si>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</si>
  <si>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</si>
  <si>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</si>
  <si>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</si>
  <si>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</si>
  <si>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</si>
  <si>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</si>
  <si>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</si>
  <si>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</si>
  <si>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</si>
  <si>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</si>
  <si>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</si>
  <si>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</si>
  <si>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</si>
  <si>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</si>
  <si>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</si>
  <si>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</si>
  <si>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</si>
  <si>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</si>
  <si>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</si>
  <si>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</si>
  <si>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</si>
  <si>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</si>
  <si>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</si>
  <si>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</si>
  <si>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</si>
  <si>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</si>
  <si>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</si>
  <si>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</si>
  <si>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</si>
  <si>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</si>
  <si>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</si>
  <si>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</si>
  <si>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</si>
  <si>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</si>
  <si>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</si>
  <si>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</si>
  <si>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</si>
  <si>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</si>
  <si>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</si>
  <si>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</si>
  <si>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</si>
  <si>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</si>
  <si>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</si>
  <si>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DESINFETANTE PRONTO USO</t>
  </si>
  <si>
    <t>DESMOLDANTE PARA CONCRETO ESTAMPADO</t>
  </si>
  <si>
    <t>DESMOLDANTE PARA FORMAS METALICAS A BASE DE OLEO VEGETAL</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</si>
  <si>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</si>
  <si>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</si>
  <si>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</si>
  <si>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</si>
  <si>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</si>
  <si>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</si>
  <si>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</si>
  <si>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</si>
  <si>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</si>
  <si>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</si>
  <si>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</si>
  <si>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</si>
  <si>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</si>
  <si>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</si>
  <si>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</si>
  <si>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</si>
  <si>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250 A / 600 V, TIPO FXD</t>
  </si>
  <si>
    <t>DISJUNTOR TERMOMAGNETICO TRIPOLAR 3  X 250 A/ICC - 25 KA</t>
  </si>
  <si>
    <t>DISJUNTOR TERMOMAGNETICO TRIPOLAR 3 X 350 A/ICC - 25 KA</t>
  </si>
  <si>
    <t>DISJUNTOR TERMOMAGNETICO TRIPOLAR 600 A / 600 V, TIPO LXD / ICC - 40 KA</t>
  </si>
  <si>
    <t>DISJUNTOR TERMOMAGNETICO TRIPOLAR 800 A / 600 V, TIPO LMXD</t>
  </si>
  <si>
    <t>DISJUNTOR TIPO DIN / IEC, MONOPOLAR DE 40  ATE 50A</t>
  </si>
  <si>
    <t>DISJUNTOR TIPO DIN/IEC, BIPOLAR 40 ATE 50A</t>
  </si>
  <si>
    <t>DISJUNTOR TIPO DIN/IEC, BIPOLAR 63 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</si>
  <si>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</si>
  <si>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</si>
  <si>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</si>
  <si>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</si>
  <si>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</si>
  <si>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</si>
  <si>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</si>
  <si>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</si>
  <si>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</si>
  <si>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</si>
  <si>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</si>
  <si>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</si>
  <si>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</si>
  <si>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</si>
  <si>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</si>
  <si>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</si>
  <si>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</si>
  <si>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</si>
  <si>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</si>
  <si>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</si>
  <si>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</si>
  <si>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</si>
  <si>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</si>
  <si>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</si>
  <si>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</si>
  <si>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</si>
  <si>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</si>
  <si>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</si>
  <si>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</si>
  <si>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</si>
  <si>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</si>
  <si>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</si>
  <si>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</si>
  <si>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</si>
  <si>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</si>
  <si>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</si>
  <si>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</si>
  <si>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</si>
  <si>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</si>
  <si>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</si>
  <si>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</si>
  <si>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</si>
  <si>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</si>
  <si>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</si>
  <si>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</si>
  <si>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</si>
  <si>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</si>
  <si>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</si>
  <si>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</si>
  <si>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</si>
  <si>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</si>
  <si>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</si>
  <si>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</si>
  <si>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</si>
  <si>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</si>
  <si>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</si>
  <si>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</si>
  <si>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</si>
  <si>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</si>
  <si>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</si>
  <si>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</si>
  <si>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</si>
  <si>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</si>
  <si>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</si>
  <si>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</si>
  <si>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</si>
  <si>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</si>
  <si>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</si>
  <si>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</si>
  <si>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</si>
  <si>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</si>
  <si>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</si>
  <si>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</si>
  <si>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</si>
  <si>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</si>
  <si>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</si>
  <si>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</si>
  <si>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</si>
  <si>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</si>
  <si>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</si>
  <si>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</si>
  <si>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</si>
  <si>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</si>
  <si>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</si>
  <si>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</si>
  <si>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t>
  </si>
  <si>
    <t>ELETRICISTA DE MANUTENCAO INDUSTRIAL (MENSALISTA)</t>
  </si>
  <si>
    <t>ELETRODO REVESTIDO AWS - E6013, DIAMETRO IGUAL A 2,50 MM</t>
  </si>
  <si>
    <t>ELETRODO REVESTIDO AWS - E6013, DIAMETRO IGUAL A 4,00 MM</t>
  </si>
  <si>
    <t>ELETRODO REVESTIDO AWS - E7018, DIAMETRO IGUAL A 4,00 MM</t>
  </si>
  <si>
    <t>ELETRODUTO DE PVC RIGIDO ROSCAVEL DE 1 1/2 ", SEM LUVA</t>
  </si>
  <si>
    <t>ELETRODUTO DE PVC RIGIDO ROSCAVEL DE 1 1/4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</si>
  <si>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</si>
  <si>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</si>
  <si>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</si>
  <si>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</si>
  <si>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</si>
  <si>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</si>
  <si>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</si>
  <si>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</si>
  <si>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</si>
  <si>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</si>
  <si>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</si>
  <si>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</si>
  <si>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</si>
  <si>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</si>
  <si>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</si>
  <si>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</si>
  <si>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</si>
  <si>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</si>
  <si>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</si>
  <si>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</si>
  <si>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</si>
  <si>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</si>
  <si>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</si>
  <si>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</si>
  <si>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</si>
  <si>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</si>
  <si>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</si>
  <si>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</si>
  <si>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</si>
  <si>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</si>
  <si>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</si>
  <si>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</si>
  <si>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</si>
  <si>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</si>
  <si>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</si>
  <si>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</si>
  <si>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</si>
  <si>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</si>
  <si>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</si>
  <si>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</si>
  <si>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</si>
  <si>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</si>
  <si>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</si>
  <si>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</si>
  <si>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</si>
  <si>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</si>
  <si>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</si>
  <si>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</si>
  <si>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</si>
  <si>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</si>
  <si>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</si>
  <si>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</si>
  <si>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</si>
  <si>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</si>
  <si>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</si>
  <si>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ENDURECEDOR MINERAL DE BASE CIMENTICIA PARA PISO DE CONCRETO</t>
  </si>
  <si>
    <t xml:space="preserve">KW/H  </t>
  </si>
  <si>
    <t>ENERGIA ELETRICA COMERCIAL, BAIXA TENSAO, RELATIVA AO CONSUMO DE ATE 100 KWH, INCLUINDO ICMS, PIS/PASEP E COFINS</t>
  </si>
  <si>
    <t>ENGATE / RABICHO FLEXIVEL INOX 1/2 " X 30 CM</t>
  </si>
  <si>
    <t>ENGATE/RABICHO FLEXIVEL PLASTICO (PVC OU ABS) BRANCO 1/2 " X 30 CM</t>
  </si>
  <si>
    <t>ENGENHEIRO CIVIL DE OBRA JUNIOR</t>
  </si>
  <si>
    <t>ENGENHEIRO CIVIL DE OBRA JUNIOR (MENSALISTA)</t>
  </si>
  <si>
    <t>ENGENHEIRO CIVIL DE OBRA PLENO (MENSALISTA)</t>
  </si>
  <si>
    <t>ENGENHEIRO CIVIL DE OBRA SENIOR</t>
  </si>
  <si>
    <t>ENGENHEIRO CIVIL DE OBRA SENIOR (MENSALISTA)</t>
  </si>
  <si>
    <t>ENGENHEIRO CIVIL JUNIOR</t>
  </si>
  <si>
    <t>ENGENHEIRO CIVIL JUNIOR (MENSALISTA)</t>
  </si>
  <si>
    <t>ENGENHEIRO CIVIL PLENO (MENSALISTA)</t>
  </si>
  <si>
    <t>ENGENHEIRO CIVIL SENIOR</t>
  </si>
  <si>
    <t>ENGENHEIRO CIVIL SENIOR (MENSALISTA)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</si>
  <si>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</si>
  <si>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</si>
  <si>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</si>
  <si>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</si>
  <si>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</si>
  <si>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</si>
  <si>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MENSALISTA (ENCARGOS COMPLEMENTARES - COLETADO CAIXA)</t>
  </si>
  <si>
    <t>EPI - FAMILIA ELETRICISTA - MENSALISTA (ENCARGOS COMPLEMENTARES - COLETADO CAIXA)</t>
  </si>
  <si>
    <t>EPI - FAMILIA ENCANADOR - MENSALISTA (ENCARGOS COMPLEMENTARES - COLETADO CAIXA)</t>
  </si>
  <si>
    <t>EPI - FAMILIA ENCARREGADO GERAL - MENSALISTA (ENCARGOS COMPLEMENTARES - COLETADO CAIXA)</t>
  </si>
  <si>
    <t>EPI - FAMILIA ENGENHEIRO CIVIL - MENSALISTA (ENCARGOS COMPLEMENTARES - COLETADO CAIXA)</t>
  </si>
  <si>
    <t>EPI - FAMILIA OPERADOR ESCAVADEIRA - MENSALISTA (ENCARGOS COMPLEMENTARES - COLETADO CAIXA)</t>
  </si>
  <si>
    <t>EPI - FAMILIA PEDREIRO - MENSALISTA (ENCARGOS COMPLEMENTARES - COLETADO CAIXA)</t>
  </si>
  <si>
    <t>EPI - FAMILIA PINTOR - MENSALISTA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</si>
  <si>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</si>
  <si>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</si>
  <si>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</si>
  <si>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</si>
  <si>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</si>
  <si>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</si>
  <si>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</si>
  <si>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</si>
  <si>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</si>
  <si>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</si>
  <si>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</si>
  <si>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</si>
  <si>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</si>
  <si>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</si>
  <si>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</si>
  <si>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</si>
  <si>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</si>
  <si>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</si>
  <si>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</si>
  <si>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</si>
  <si>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</si>
  <si>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</si>
  <si>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</si>
  <si>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</si>
  <si>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</si>
  <si>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</si>
  <si>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</si>
  <si>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</si>
  <si>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</si>
  <si>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</si>
  <si>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</si>
  <si>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</si>
  <si>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</si>
  <si>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</si>
  <si>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</si>
  <si>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</si>
  <si>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</si>
  <si>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</si>
  <si>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</si>
  <si>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</si>
  <si>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</si>
  <si>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</si>
  <si>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</si>
  <si>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</si>
  <si>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</si>
  <si>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ESPELHO, RETO OU CURVO, EM LATAO CROMADO, ESPESSURA MINIMA 6 MM, LARGURA *43*MM, ALTURA *230*MM - PARA FECHADURA DE EMBUTIR</t>
  </si>
  <si>
    <t>ESPOLETA SIMPLES N 8.</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</si>
  <si>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</si>
  <si>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</si>
  <si>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</si>
  <si>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</si>
  <si>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</si>
  <si>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</si>
  <si>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</si>
  <si>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</si>
  <si>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</si>
  <si>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</si>
  <si>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</si>
  <si>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</si>
  <si>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</si>
  <si>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</si>
  <si>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</si>
  <si>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</si>
  <si>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</si>
  <si>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</si>
  <si>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</si>
  <si>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</si>
  <si>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</si>
  <si>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</si>
  <si>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</si>
  <si>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</si>
  <si>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</si>
  <si>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</si>
  <si>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</si>
  <si>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</si>
  <si>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</si>
  <si>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</si>
  <si>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</si>
  <si>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</si>
  <si>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</si>
  <si>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</si>
  <si>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</si>
  <si>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</si>
  <si>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</si>
  <si>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</si>
  <si>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</si>
  <si>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</si>
  <si>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</si>
  <si>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</si>
  <si>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</si>
  <si>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</si>
  <si>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</si>
  <si>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</si>
  <si>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</si>
  <si>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</si>
  <si>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</si>
  <si>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</si>
  <si>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</si>
  <si>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</si>
  <si>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</si>
  <si>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</si>
  <si>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</si>
  <si>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</si>
  <si>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</si>
  <si>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</si>
  <si>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</si>
  <si>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</si>
  <si>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</si>
  <si>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</si>
  <si>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</si>
  <si>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</si>
  <si>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</si>
  <si>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</si>
  <si>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</si>
  <si>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MENSALISTA (ENCARGOS COMPLEMENTARES - COLETADO CAIXA)</t>
  </si>
  <si>
    <t>FERRAMENTAS - FAMILIA ELETRICISTA - MENSALISTA (ENCARGOS COMPLEMENTARES - COLETADO CAIXA)</t>
  </si>
  <si>
    <t>FERRAMENTAS - FAMILIA ENCANADOR - MENSALISTA (ENCARGOS COMPLEMENTARES - COLETADO CAIXA)</t>
  </si>
  <si>
    <t>FERRAMENTAS - FAMILIA ENCARREGADO GERAL - MENSALISTA (ENCARGOS COMPLEMENTARES - COLETADO CAIXA)</t>
  </si>
  <si>
    <t>FERRAMENTAS - FAMILIA ENGENHEIRO CIVIL - MENSALISTA (ENCARGOS COMPLEMENTARES - COLETADO CAIXA)</t>
  </si>
  <si>
    <t>FERRAMENTAS - FAMILIA OPERADOR ESCAVADEIRA - MENSALISTA (ENCARGOS COMPLEMENTARES - COLETADO CAIXA)</t>
  </si>
  <si>
    <t>FERRAMENTAS - FAMILIA PEDREIRO - MENSALISTA (ENCARGOS COMPLEMENTARES - COLETADO CAIXA)</t>
  </si>
  <si>
    <t>FERRAMENTAS - FAMILIA PINTOR - MENSALISTA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</si>
  <si>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</si>
  <si>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</si>
  <si>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</si>
  <si>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</si>
  <si>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</si>
  <si>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</si>
  <si>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</si>
  <si>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</si>
  <si>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</si>
  <si>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</si>
  <si>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</si>
  <si>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</si>
  <si>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</si>
  <si>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</si>
  <si>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</si>
  <si>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</si>
  <si>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</si>
  <si>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</si>
  <si>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</si>
  <si>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</si>
  <si>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FILTRO ANAEROBIO, EM POLIETILENO DE ALTA DENSIDADE (PEAD), CAPACIDADE *1100* LITROS (NBR 13969)</t>
  </si>
  <si>
    <t>FILTRO ANAEROBIO, EM POLIETILENO DE ALTA DENSIDADE (PEAD), CAPACIDADE *2800*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</si>
  <si>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</si>
  <si>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</si>
  <si>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</si>
  <si>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</si>
  <si>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</si>
  <si>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</si>
  <si>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</si>
  <si>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</si>
  <si>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</si>
  <si>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</si>
  <si>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</si>
  <si>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</si>
  <si>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</si>
  <si>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</si>
  <si>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ADESIVA ALUMINIZADA, PARA INSTALACAO DE MANTAS DE SUBCOBERTURA,  L = *5* CM</t>
  </si>
  <si>
    <t>FITA ADESIVA ANTICORROSIVA DE PVC FLEXIVEL, COR PRETA, PARA PROTECAO TUBULACAO, 50 MM X 30 M (L X C), E= *0,25* MM</t>
  </si>
  <si>
    <t>FITA CREPE ROLO DE 25 MM X 50 M</t>
  </si>
  <si>
    <t>FITA DE ALUMINIO PARA PROTECAO DO CONDUTOR LARGURA 10 MM</t>
  </si>
  <si>
    <t>FITA ISOLANTE DE BORRACHA AUTOFUSAO, USO ATE 69 KV (ALTA TENSAO)</t>
  </si>
  <si>
    <t>FITA METALICA GRAVADA, L = 17 MM, ROLO DE 25 M, CARGA RECOMENDADA = *120* KGF</t>
  </si>
  <si>
    <t>FITA METALICA PERFURADA, L = 17 MM, ROLO DE 30 M, CARGA RECOMENDADA = *19* KGF</t>
  </si>
  <si>
    <t>FITA METALICA PERFURADA, L = 25 MM, ROLO DE 30 M, CARGA RECOMENDADA = *222,5* KGF</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</si>
  <si>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</si>
  <si>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</si>
  <si>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</si>
  <si>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</si>
  <si>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</si>
  <si>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</si>
  <si>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</si>
  <si>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</si>
  <si>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</si>
  <si>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</si>
  <si>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</si>
  <si>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</si>
  <si>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</si>
  <si>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</si>
  <si>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</si>
  <si>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</si>
  <si>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</si>
  <si>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</si>
  <si>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</si>
  <si>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</si>
  <si>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</si>
  <si>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</si>
  <si>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</si>
  <si>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</si>
  <si>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</si>
  <si>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</si>
  <si>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</si>
  <si>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</si>
  <si>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</si>
  <si>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</si>
  <si>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</si>
  <si>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</si>
  <si>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</si>
  <si>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</si>
  <si>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</si>
  <si>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</si>
  <si>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</si>
  <si>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</si>
  <si>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</si>
  <si>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PREPARADOR ACRILICO BASE AGUA</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</si>
  <si>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</si>
  <si>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</si>
  <si>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</si>
  <si>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</si>
  <si>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</si>
  <si>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</si>
  <si>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</si>
  <si>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</si>
  <si>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</si>
  <si>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</si>
  <si>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</si>
  <si>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</si>
  <si>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</si>
  <si>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</si>
  <si>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</si>
  <si>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</si>
  <si>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</si>
  <si>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</si>
  <si>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</si>
  <si>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</si>
  <si>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</si>
  <si>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</si>
  <si>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</si>
  <si>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</si>
  <si>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</si>
  <si>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</si>
  <si>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</si>
  <si>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</si>
  <si>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</si>
  <si>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</si>
  <si>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</si>
  <si>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</si>
  <si>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</si>
  <si>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</si>
  <si>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</si>
  <si>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</si>
  <si>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</si>
  <si>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</si>
  <si>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</si>
  <si>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</si>
  <si>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</si>
  <si>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</si>
  <si>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</si>
  <si>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</si>
  <si>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</si>
  <si>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</si>
  <si>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</si>
  <si>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</si>
  <si>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</si>
  <si>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</si>
  <si>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</si>
  <si>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</si>
  <si>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</si>
  <si>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</si>
  <si>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</si>
  <si>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</si>
  <si>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</si>
  <si>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</si>
  <si>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</si>
  <si>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</si>
  <si>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</si>
  <si>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</si>
  <si>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</si>
  <si>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</si>
  <si>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</si>
  <si>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</si>
  <si>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</si>
  <si>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</si>
  <si>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</si>
  <si>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</si>
  <si>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</si>
  <si>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</si>
  <si>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</si>
  <si>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</si>
  <si>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</si>
  <si>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</si>
  <si>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</si>
  <si>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</si>
  <si>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</si>
  <si>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</si>
  <si>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</si>
  <si>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</si>
  <si>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</si>
  <si>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</si>
  <si>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</si>
  <si>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</si>
  <si>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</si>
  <si>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</si>
  <si>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</si>
  <si>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</si>
  <si>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</si>
  <si>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</si>
  <si>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</si>
  <si>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</si>
  <si>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</si>
  <si>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</si>
  <si>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</si>
  <si>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</si>
  <si>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</si>
  <si>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</si>
  <si>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</si>
  <si>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</si>
  <si>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</si>
  <si>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</si>
  <si>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</si>
  <si>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</si>
  <si>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</si>
  <si>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</si>
  <si>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</si>
  <si>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</si>
  <si>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</si>
  <si>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</si>
  <si>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</si>
  <si>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</si>
  <si>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</si>
  <si>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</si>
  <si>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</si>
  <si>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</si>
  <si>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</si>
  <si>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</si>
  <si>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</si>
  <si>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</si>
  <si>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</si>
  <si>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</si>
  <si>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</si>
  <si>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</si>
  <si>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</si>
  <si>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</si>
  <si>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</si>
  <si>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</si>
  <si>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</si>
  <si>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</si>
  <si>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</si>
  <si>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</si>
  <si>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</si>
  <si>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</si>
  <si>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</si>
  <si>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</si>
  <si>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</si>
  <si>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</si>
  <si>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</si>
  <si>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</si>
  <si>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</si>
  <si>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</si>
  <si>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</si>
  <si>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</si>
  <si>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</si>
  <si>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</si>
  <si>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</si>
  <si>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</si>
  <si>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</si>
  <si>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</si>
  <si>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</si>
  <si>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</si>
  <si>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</si>
  <si>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</si>
  <si>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</si>
  <si>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</si>
  <si>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</si>
  <si>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</si>
  <si>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</si>
  <si>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</si>
  <si>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</si>
  <si>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</si>
  <si>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</si>
  <si>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</si>
  <si>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</si>
  <si>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</si>
  <si>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</si>
  <si>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</si>
  <si>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</si>
  <si>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</si>
  <si>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</si>
  <si>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</si>
  <si>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</si>
  <si>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</si>
  <si>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</si>
  <si>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</si>
  <si>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</si>
  <si>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</si>
  <si>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</si>
  <si>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</si>
  <si>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</si>
  <si>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</si>
  <si>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</si>
  <si>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</si>
  <si>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</si>
  <si>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</si>
  <si>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</si>
  <si>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</si>
  <si>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</si>
  <si>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</si>
  <si>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</si>
  <si>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</si>
  <si>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</si>
  <si>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</si>
  <si>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</si>
  <si>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</si>
  <si>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</si>
  <si>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</si>
  <si>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</si>
  <si>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</si>
  <si>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</si>
  <si>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</si>
  <si>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</si>
  <si>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</si>
  <si>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</si>
  <si>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</si>
  <si>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</si>
  <si>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</si>
  <si>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</si>
  <si>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</si>
  <si>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</si>
  <si>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</si>
  <si>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</si>
  <si>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</si>
  <si>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</si>
  <si>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</si>
  <si>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</si>
  <si>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</si>
  <si>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</si>
  <si>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</si>
  <si>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</si>
  <si>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</si>
  <si>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</si>
  <si>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</si>
  <si>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</si>
  <si>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</si>
  <si>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</si>
  <si>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</si>
  <si>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</si>
  <si>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</si>
  <si>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</si>
  <si>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</si>
  <si>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</si>
  <si>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</si>
  <si>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</si>
  <si>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</si>
  <si>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</si>
  <si>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</si>
  <si>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</si>
  <si>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COM BUCHA DE LATAO, 90 GRAUS, 20 MM X 1/2", PARA AGUA FRIA PREDIAL</t>
  </si>
  <si>
    <t>JOELHO PVC, SOLDAVEL, COM BUCHA DE LATAO, 90 GRAUS, 25 MM X 1/2", PARA AGUA FRIA PREDIAL</t>
  </si>
  <si>
    <t>JOELHO PVC, SOLDAVEL, COM BUCHA DE LATAO, 90 GRAUS, 32 MM X 3/4", PARA AGUA FRIA PREDIAL</t>
  </si>
  <si>
    <t>JOELHO PVC, SOLDAVEL, PB, 45 GRAUS, DN 150 MM, PARA ESGOTO PREDIAL</t>
  </si>
  <si>
    <t>JOELHO PVC, SOLDAVEL, PB, 45 GRAUS, DN 40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</si>
  <si>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</si>
  <si>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</si>
  <si>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</si>
  <si>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</si>
  <si>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75 MM, PARA ESGOTO PREDIAL</t>
  </si>
  <si>
    <t>JOELHO PVC, SOLDAVEL, 90 GRAUS, 110 MM, PARA AGUA FRIA PREDIAL</t>
  </si>
  <si>
    <t>JOELHO PVC, SOLDAVEL, 90 GRAUS, 60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</si>
  <si>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</si>
  <si>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</si>
  <si>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</si>
  <si>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</si>
  <si>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</si>
  <si>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</si>
  <si>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</si>
  <si>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</si>
  <si>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</si>
  <si>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</si>
  <si>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</si>
  <si>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</si>
  <si>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</si>
  <si>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</si>
  <si>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</si>
  <si>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</si>
  <si>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</si>
  <si>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</si>
  <si>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</si>
  <si>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</si>
  <si>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</si>
  <si>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</si>
  <si>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</si>
  <si>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</si>
  <si>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</si>
  <si>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</si>
  <si>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</si>
  <si>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</si>
  <si>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</si>
  <si>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</si>
  <si>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</si>
  <si>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</si>
  <si>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</si>
  <si>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</si>
  <si>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</si>
  <si>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</si>
  <si>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</si>
  <si>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</si>
  <si>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</si>
  <si>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</si>
  <si>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</si>
  <si>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</si>
  <si>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</si>
  <si>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</si>
  <si>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</si>
  <si>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</si>
  <si>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</si>
  <si>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</si>
  <si>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</si>
  <si>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</si>
  <si>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</si>
  <si>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</si>
  <si>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</si>
  <si>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</si>
  <si>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</si>
  <si>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</si>
  <si>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25 MM, PARA AGUA FRIA PREDIAL</t>
  </si>
  <si>
    <t>JOELHO, PVC SOLDAVEL, 45 GRAUS, 60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</si>
  <si>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</si>
  <si>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</si>
  <si>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</si>
  <si>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</si>
  <si>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</si>
  <si>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</si>
  <si>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</si>
  <si>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</si>
  <si>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</si>
  <si>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</si>
  <si>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</si>
  <si>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</si>
  <si>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</si>
  <si>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</si>
  <si>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</si>
  <si>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</si>
  <si>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</si>
  <si>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</si>
  <si>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</si>
  <si>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</si>
  <si>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</si>
  <si>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</si>
  <si>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</si>
  <si>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</si>
  <si>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</si>
  <si>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</si>
  <si>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</si>
  <si>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</si>
  <si>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</si>
  <si>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</si>
  <si>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</si>
  <si>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</si>
  <si>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</si>
  <si>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</si>
  <si>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</si>
  <si>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</si>
  <si>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</si>
  <si>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</si>
  <si>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</si>
  <si>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</si>
  <si>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</si>
  <si>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</si>
  <si>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</si>
  <si>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</si>
  <si>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</si>
  <si>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</si>
  <si>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</si>
  <si>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</si>
  <si>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</si>
  <si>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</si>
  <si>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</si>
  <si>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27 X 3 MM (ALTURA X ESPESSURA)</t>
  </si>
  <si>
    <t>KIT ACESSORIOS PARA COMPRESSOR DE AR, 5 PECAS (PISTOLAS PINTURA, LIMPEZA E PULVERIZACAO, CALIBRADOR E MANGUEIRA)</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</si>
  <si>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</si>
  <si>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</si>
  <si>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</si>
  <si>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</si>
  <si>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</si>
  <si>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</si>
  <si>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</si>
  <si>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</si>
  <si>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</si>
  <si>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</si>
  <si>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</si>
  <si>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</si>
  <si>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</si>
  <si>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</si>
  <si>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</si>
  <si>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</si>
  <si>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</si>
  <si>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</si>
  <si>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</si>
  <si>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</si>
  <si>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</si>
  <si>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</si>
  <si>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</si>
  <si>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</si>
  <si>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</si>
  <si>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</si>
  <si>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</si>
  <si>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</si>
  <si>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</si>
  <si>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</si>
  <si>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</si>
  <si>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</si>
  <si>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</si>
  <si>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</si>
  <si>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</si>
  <si>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</si>
  <si>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</si>
  <si>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</si>
  <si>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</si>
  <si>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</si>
  <si>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</si>
  <si>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</si>
  <si>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</si>
  <si>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</si>
  <si>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</si>
  <si>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</si>
  <si>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</si>
  <si>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</si>
  <si>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</si>
  <si>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</si>
  <si>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</si>
  <si>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</si>
  <si>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</si>
  <si>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</si>
  <si>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</si>
  <si>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</si>
  <si>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</si>
  <si>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</si>
  <si>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</si>
  <si>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</si>
  <si>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</si>
  <si>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</si>
  <si>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</si>
  <si>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</si>
  <si>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</si>
  <si>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</si>
  <si>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</si>
  <si>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</si>
  <si>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</si>
  <si>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</si>
  <si>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</si>
  <si>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</si>
  <si>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</si>
  <si>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</si>
  <si>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</si>
  <si>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</si>
  <si>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</si>
  <si>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</si>
  <si>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</si>
  <si>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</si>
  <si>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</si>
  <si>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</si>
  <si>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</si>
  <si>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</si>
  <si>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</si>
  <si>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</si>
  <si>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</si>
  <si>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</si>
  <si>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</si>
  <si>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</si>
  <si>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</si>
  <si>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</si>
  <si>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</si>
  <si>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</si>
  <si>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</si>
  <si>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</si>
  <si>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</si>
  <si>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</si>
  <si>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</si>
  <si>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</si>
  <si>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</si>
  <si>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</si>
  <si>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</si>
  <si>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</si>
  <si>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</si>
  <si>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</si>
  <si>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</si>
  <si>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</si>
  <si>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</si>
  <si>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</si>
  <si>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</si>
  <si>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</si>
  <si>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</si>
  <si>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</si>
  <si>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</si>
  <si>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</si>
  <si>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</si>
  <si>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</si>
  <si>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</si>
  <si>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</si>
  <si>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</si>
  <si>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</si>
  <si>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</si>
  <si>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</si>
  <si>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</si>
  <si>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</si>
  <si>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</si>
  <si>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</si>
  <si>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</si>
  <si>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</si>
  <si>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</si>
  <si>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</si>
  <si>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</si>
  <si>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</si>
  <si>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</si>
  <si>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</si>
  <si>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</si>
  <si>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</si>
  <si>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</si>
  <si>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</si>
  <si>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</si>
  <si>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</si>
  <si>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</si>
  <si>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</si>
  <si>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</si>
  <si>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</si>
  <si>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</si>
  <si>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</si>
  <si>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</si>
  <si>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</si>
  <si>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</si>
  <si>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</si>
  <si>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</si>
  <si>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</si>
  <si>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</si>
  <si>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</si>
  <si>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</si>
  <si>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</si>
  <si>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</si>
  <si>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</si>
  <si>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</si>
  <si>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</si>
  <si>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</si>
  <si>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</si>
  <si>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</si>
  <si>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</si>
  <si>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</si>
  <si>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</si>
  <si>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</si>
  <si>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</si>
  <si>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</si>
  <si>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</si>
  <si>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</si>
  <si>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</si>
  <si>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</si>
  <si>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</si>
  <si>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</si>
  <si>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</si>
  <si>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</si>
  <si>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</si>
  <si>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</si>
  <si>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</si>
  <si>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</si>
  <si>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</si>
  <si>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</si>
  <si>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</si>
  <si>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</si>
  <si>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</si>
  <si>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</si>
  <si>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</si>
  <si>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</si>
  <si>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</si>
  <si>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</si>
  <si>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</si>
  <si>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</si>
  <si>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</si>
  <si>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</si>
  <si>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</si>
  <si>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</si>
  <si>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</si>
  <si>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</si>
  <si>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</si>
  <si>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</si>
  <si>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</si>
  <si>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</si>
  <si>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</si>
  <si>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</si>
  <si>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</si>
  <si>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</si>
  <si>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</si>
  <si>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</si>
  <si>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</si>
  <si>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</si>
  <si>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</si>
  <si>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</si>
  <si>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</si>
  <si>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</si>
  <si>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</si>
  <si>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</si>
  <si>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</si>
  <si>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</si>
  <si>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</si>
  <si>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</si>
  <si>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</si>
  <si>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</si>
  <si>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</si>
  <si>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</si>
  <si>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</si>
  <si>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</si>
  <si>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</si>
  <si>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</si>
  <si>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</si>
  <si>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</si>
  <si>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</si>
  <si>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</si>
  <si>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</si>
  <si>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</si>
  <si>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</si>
  <si>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</si>
  <si>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</si>
  <si>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</si>
  <si>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</si>
  <si>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</si>
  <si>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</si>
  <si>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</si>
  <si>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</si>
  <si>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</si>
  <si>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</si>
  <si>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</si>
  <si>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</si>
  <si>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</si>
  <si>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</si>
  <si>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</si>
  <si>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</si>
  <si>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</si>
  <si>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</si>
  <si>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</si>
  <si>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</si>
  <si>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</si>
  <si>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</si>
  <si>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</si>
  <si>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</si>
  <si>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</si>
  <si>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</si>
  <si>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</si>
  <si>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</si>
  <si>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</si>
  <si>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</si>
  <si>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</si>
  <si>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</si>
  <si>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</si>
  <si>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</si>
  <si>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</si>
  <si>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</si>
  <si>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</si>
  <si>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</si>
  <si>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</si>
  <si>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</si>
  <si>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</si>
  <si>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</si>
  <si>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</si>
  <si>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</si>
  <si>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</si>
  <si>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</si>
  <si>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</si>
  <si>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</si>
  <si>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</si>
  <si>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</si>
  <si>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</si>
  <si>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</si>
  <si>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</si>
  <si>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</si>
  <si>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</si>
  <si>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</si>
  <si>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</si>
  <si>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</si>
  <si>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</si>
  <si>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</si>
  <si>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</si>
  <si>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</si>
  <si>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</si>
  <si>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</si>
  <si>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</si>
  <si>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</si>
  <si>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</si>
  <si>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</si>
  <si>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</si>
  <si>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</si>
  <si>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</si>
  <si>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</si>
  <si>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</si>
  <si>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</si>
  <si>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</si>
  <si>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</si>
  <si>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</si>
  <si>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</si>
  <si>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</si>
  <si>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</si>
  <si>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</si>
  <si>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</si>
  <si>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</si>
  <si>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</si>
  <si>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</si>
  <si>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</si>
  <si>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</si>
  <si>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</si>
  <si>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</si>
  <si>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</si>
  <si>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</si>
  <si>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60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</si>
  <si>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</si>
  <si>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</si>
  <si>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</si>
  <si>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</si>
  <si>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</si>
  <si>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</si>
  <si>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</si>
  <si>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</si>
  <si>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</si>
  <si>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</si>
  <si>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</si>
  <si>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</si>
  <si>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</si>
  <si>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</si>
  <si>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</si>
  <si>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</si>
  <si>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150 MM, SERIE NORMAL, PARA ESGOTO PREDIAL</t>
  </si>
  <si>
    <t>LUVA SIMPLES, PVC, SOLDAVEL, DN 75 MM, SERIE NORMAL, PARA ESGOTO PREDIAL</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</si>
  <si>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</si>
  <si>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</si>
  <si>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</si>
  <si>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</si>
  <si>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</si>
  <si>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</si>
  <si>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</si>
  <si>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</si>
  <si>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</si>
  <si>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</si>
  <si>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</si>
  <si>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</si>
  <si>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</si>
  <si>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</si>
  <si>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</si>
  <si>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</si>
  <si>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</si>
  <si>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</si>
  <si>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</si>
  <si>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</si>
  <si>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</si>
  <si>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</si>
  <si>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</si>
  <si>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</si>
  <si>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</si>
  <si>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</si>
  <si>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</si>
  <si>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</si>
  <si>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</si>
  <si>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</si>
  <si>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</si>
  <si>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</si>
  <si>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</si>
  <si>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</si>
  <si>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</si>
  <si>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</si>
  <si>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</si>
  <si>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</si>
  <si>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</si>
  <si>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</si>
  <si>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</si>
  <si>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</si>
  <si>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</si>
  <si>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</si>
  <si>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</si>
  <si>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</si>
  <si>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</si>
  <si>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</si>
  <si>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</si>
  <si>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</si>
  <si>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</si>
  <si>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</si>
  <si>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</si>
  <si>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</si>
  <si>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</si>
  <si>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</si>
  <si>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</si>
  <si>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</si>
  <si>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</si>
  <si>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</si>
  <si>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</si>
  <si>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</si>
  <si>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</si>
  <si>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</si>
  <si>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</si>
  <si>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</si>
  <si>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</si>
  <si>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</si>
  <si>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</si>
  <si>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</si>
  <si>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</si>
  <si>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</si>
  <si>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</si>
  <si>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</si>
  <si>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</si>
  <si>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</si>
  <si>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</si>
  <si>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</si>
  <si>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</si>
  <si>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</si>
  <si>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</si>
  <si>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</si>
  <si>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</si>
  <si>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</si>
  <si>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</si>
  <si>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</si>
  <si>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</si>
  <si>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</si>
  <si>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</si>
  <si>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</si>
  <si>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</si>
  <si>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</si>
  <si>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</si>
  <si>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</si>
  <si>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</si>
  <si>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</si>
  <si>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</si>
  <si>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</si>
  <si>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</si>
  <si>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</si>
  <si>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</si>
  <si>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</si>
  <si>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</si>
  <si>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</si>
  <si>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</si>
  <si>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</si>
  <si>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</si>
  <si>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</si>
  <si>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</si>
  <si>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</si>
  <si>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</si>
  <si>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</si>
  <si>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</si>
  <si>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</si>
  <si>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</si>
  <si>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</si>
  <si>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</si>
  <si>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</si>
  <si>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</si>
  <si>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</si>
  <si>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</si>
  <si>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</si>
  <si>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</si>
  <si>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</si>
  <si>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</si>
  <si>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</si>
  <si>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</si>
  <si>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</si>
  <si>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</si>
  <si>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</si>
  <si>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</si>
  <si>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</si>
  <si>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</si>
  <si>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</si>
  <si>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</si>
  <si>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</si>
  <si>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</si>
  <si>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</si>
  <si>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</si>
  <si>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</si>
  <si>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</si>
  <si>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</si>
  <si>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</si>
  <si>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</si>
  <si>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</si>
  <si>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</si>
  <si>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</si>
  <si>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</si>
  <si>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</si>
  <si>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</si>
  <si>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</si>
  <si>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</si>
  <si>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</si>
  <si>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</si>
  <si>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</si>
  <si>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</si>
  <si>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</si>
  <si>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</si>
  <si>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</si>
  <si>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</si>
  <si>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</si>
  <si>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</si>
  <si>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</si>
  <si>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</si>
  <si>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</si>
  <si>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</si>
  <si>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</si>
  <si>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</si>
  <si>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</si>
  <si>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</si>
  <si>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</si>
  <si>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</si>
  <si>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</si>
  <si>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</si>
  <si>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</si>
  <si>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</si>
  <si>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</si>
  <si>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</si>
  <si>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CROMADO DE MESA, BICA BAIXA, PARA LAVATORIO (REF 1875)</t>
  </si>
  <si>
    <t>MISTURADOR CROMADO DE PAREDE PARA LAVATORIO (REF 1878)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</si>
  <si>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</si>
  <si>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</si>
  <si>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</si>
  <si>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</si>
  <si>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</si>
  <si>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</si>
  <si>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ACABAMENTO CROMADO</t>
  </si>
  <si>
    <t>MISTURADOR, BASE PARA CHUVEIRO/BANHEIRA, 1/2 " OU 3/4 ", SOLDAVEL OU ROSCAVEL (NAO INCLUI ACABAMENTOS)</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</si>
  <si>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</si>
  <si>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</si>
  <si>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</si>
  <si>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</si>
  <si>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</si>
  <si>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</si>
  <si>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</si>
  <si>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</si>
  <si>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</si>
  <si>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</si>
  <si>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</si>
  <si>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</si>
  <si>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</si>
  <si>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</si>
  <si>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</si>
  <si>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</si>
  <si>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</si>
  <si>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</si>
  <si>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</si>
  <si>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</si>
  <si>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(MENSALISTA)</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</si>
  <si>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</si>
  <si>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</si>
  <si>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</si>
  <si>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</si>
  <si>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</si>
  <si>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</si>
  <si>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</si>
  <si>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</si>
  <si>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</si>
  <si>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</si>
  <si>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</si>
  <si>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</si>
  <si>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</si>
  <si>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</si>
  <si>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</si>
  <si>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</si>
  <si>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</si>
  <si>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</si>
  <si>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</si>
  <si>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</si>
  <si>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</si>
  <si>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</si>
  <si>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</si>
  <si>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</si>
  <si>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</si>
  <si>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</si>
  <si>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</si>
  <si>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</si>
  <si>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</si>
  <si>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</si>
  <si>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</si>
  <si>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</si>
  <si>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</si>
  <si>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</si>
  <si>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</si>
  <si>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</si>
  <si>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</si>
  <si>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</si>
  <si>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</si>
  <si>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</si>
  <si>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</si>
  <si>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</si>
  <si>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</si>
  <si>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</si>
  <si>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</si>
  <si>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</si>
  <si>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</si>
  <si>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</si>
  <si>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</si>
  <si>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</si>
  <si>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</si>
  <si>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</si>
  <si>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</si>
  <si>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</si>
  <si>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</si>
  <si>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</si>
  <si>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</si>
  <si>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</si>
  <si>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</si>
  <si>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</si>
  <si>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</si>
  <si>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</si>
  <si>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</si>
  <si>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</si>
  <si>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</si>
  <si>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</si>
  <si>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</si>
  <si>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</si>
  <si>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</si>
  <si>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</si>
  <si>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</si>
  <si>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</si>
  <si>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</si>
  <si>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</si>
  <si>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</si>
  <si>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</si>
  <si>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</si>
  <si>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</si>
  <si>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</si>
  <si>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</si>
  <si>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</si>
  <si>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</si>
  <si>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</si>
  <si>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</si>
  <si>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</si>
  <si>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</si>
  <si>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</si>
  <si>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</si>
  <si>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</si>
  <si>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</si>
  <si>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</si>
  <si>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</si>
  <si>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</si>
  <si>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</si>
  <si>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</si>
  <si>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</si>
  <si>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 (MENSALISTA)</t>
  </si>
  <si>
    <t>OPERADOR DE MARTELETE OU MARTELETEIRO (MENSALISTA)</t>
  </si>
  <si>
    <t>OPERADOR DE MOTO SCRAPER</t>
  </si>
  <si>
    <t>OPERADOR DE MOTO SCRAPER (MENSALISTA)</t>
  </si>
  <si>
    <t>OPERADOR DE MOTONIVELADORA (MENSALISTA)</t>
  </si>
  <si>
    <t>OPERADOR DE PA CARREGADEIRA (MENSALISTA)</t>
  </si>
  <si>
    <t>OPERADOR DE PAVIMENTADORA / MESA VIBROACABADORA</t>
  </si>
  <si>
    <t>OPERADOR DE PAVIMENTADORA / MESA VIBROACABADORA (MENSALISTA)</t>
  </si>
  <si>
    <t>OPERADOR DE ROLO COMPACTADOR (MENSALISTA)</t>
  </si>
  <si>
    <t>OPERADOR DE TRATOR - EXCLUSIVE AGROPECUARIA (MENSALISTA)</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</si>
  <si>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</si>
  <si>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</si>
  <si>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</si>
  <si>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</si>
  <si>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</si>
  <si>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</si>
  <si>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</si>
  <si>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</si>
  <si>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</si>
  <si>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</si>
  <si>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</si>
  <si>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</si>
  <si>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</si>
  <si>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</si>
  <si>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</si>
  <si>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</si>
  <si>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</si>
  <si>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</si>
  <si>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</si>
  <si>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</si>
  <si>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</si>
  <si>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</si>
  <si>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</si>
  <si>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</si>
  <si>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</si>
  <si>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</si>
  <si>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FERRO POLIDO, SEXTAVADO, COM ROSCA INTEIRA, DIAMETRO 5/16", COMPRIMENTO 3/4", COM PORCA E ARRUELA LISA LEVE</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</si>
  <si>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</si>
  <si>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</si>
  <si>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</si>
  <si>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</si>
  <si>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</si>
  <si>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</si>
  <si>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</si>
  <si>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</si>
  <si>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</si>
  <si>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</si>
  <si>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</si>
  <si>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</si>
  <si>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</si>
  <si>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</si>
  <si>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</si>
  <si>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</si>
  <si>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</si>
  <si>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</si>
  <si>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</si>
  <si>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</si>
  <si>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</si>
  <si>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</si>
  <si>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</si>
  <si>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</si>
  <si>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</si>
  <si>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</si>
  <si>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</si>
  <si>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</si>
  <si>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</si>
  <si>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</si>
  <si>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</si>
  <si>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</si>
  <si>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</si>
  <si>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</si>
  <si>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</si>
  <si>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</si>
  <si>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</si>
  <si>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</si>
  <si>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</si>
  <si>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</si>
  <si>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</si>
  <si>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</si>
  <si>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</si>
  <si>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</si>
  <si>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</si>
  <si>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</si>
  <si>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</si>
  <si>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</si>
  <si>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</si>
  <si>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</si>
  <si>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</si>
  <si>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</si>
  <si>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</si>
  <si>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</si>
  <si>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</si>
  <si>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</si>
  <si>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</si>
  <si>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</si>
  <si>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</si>
  <si>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</si>
  <si>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</si>
  <si>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</si>
  <si>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</si>
  <si>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</si>
  <si>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</si>
  <si>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</si>
  <si>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</si>
  <si>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</si>
  <si>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</si>
  <si>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</si>
  <si>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</si>
  <si>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</si>
  <si>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</si>
  <si>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</si>
  <si>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</si>
  <si>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</si>
  <si>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</si>
  <si>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</si>
  <si>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</si>
  <si>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</si>
  <si>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</si>
  <si>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</si>
  <si>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</si>
  <si>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</si>
  <si>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</si>
  <si>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</si>
  <si>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</si>
  <si>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</si>
  <si>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</si>
  <si>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</si>
  <si>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</si>
  <si>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</si>
  <si>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</si>
  <si>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</si>
  <si>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</si>
  <si>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</si>
  <si>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</si>
  <si>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</si>
  <si>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</si>
  <si>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</si>
  <si>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</si>
  <si>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</si>
  <si>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</si>
  <si>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</si>
  <si>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</si>
  <si>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</si>
  <si>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</si>
  <si>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</si>
  <si>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</si>
  <si>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</si>
  <si>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</si>
  <si>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</si>
  <si>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</si>
  <si>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</si>
  <si>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</si>
  <si>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</si>
  <si>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</si>
  <si>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</si>
  <si>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</si>
  <si>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</si>
  <si>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</si>
  <si>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</si>
  <si>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</si>
  <si>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</si>
  <si>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</si>
  <si>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</si>
  <si>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</si>
  <si>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</si>
  <si>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</si>
  <si>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</si>
  <si>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</si>
  <si>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</si>
  <si>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</si>
  <si>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</si>
  <si>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</si>
  <si>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</si>
  <si>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</si>
  <si>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</si>
  <si>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</si>
  <si>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</si>
  <si>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</si>
  <si>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</si>
  <si>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</si>
  <si>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</si>
  <si>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</si>
  <si>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</si>
  <si>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</si>
  <si>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</si>
  <si>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</si>
  <si>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</si>
  <si>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</si>
  <si>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</si>
  <si>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</si>
  <si>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</si>
  <si>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</si>
  <si>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</si>
  <si>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</si>
  <si>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</si>
  <si>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</si>
  <si>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</si>
  <si>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</si>
  <si>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</si>
  <si>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</si>
  <si>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</si>
  <si>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</si>
  <si>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</si>
  <si>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</si>
  <si>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</si>
  <si>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</si>
  <si>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</si>
  <si>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</si>
  <si>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</si>
  <si>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</si>
  <si>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</si>
  <si>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</si>
  <si>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</si>
  <si>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</si>
  <si>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</si>
  <si>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</si>
  <si>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</si>
  <si>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</si>
  <si>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</si>
  <si>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</si>
  <si>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</si>
  <si>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</si>
  <si>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</si>
  <si>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</si>
  <si>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</si>
  <si>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</si>
  <si>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</si>
  <si>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</si>
  <si>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</si>
  <si>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</si>
  <si>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</si>
  <si>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</si>
  <si>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</si>
  <si>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</si>
  <si>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</si>
  <si>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</si>
  <si>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</si>
  <si>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</si>
  <si>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</si>
  <si>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</si>
  <si>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</si>
  <si>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</si>
  <si>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</si>
  <si>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</si>
  <si>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</si>
  <si>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</si>
  <si>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</si>
  <si>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</si>
  <si>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</si>
  <si>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</si>
  <si>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</si>
  <si>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</si>
  <si>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</si>
  <si>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</si>
  <si>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</si>
  <si>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</si>
  <si>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</si>
  <si>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</si>
  <si>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</si>
  <si>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</si>
  <si>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</si>
  <si>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</si>
  <si>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</si>
  <si>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</si>
  <si>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</si>
  <si>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</si>
  <si>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</si>
  <si>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</si>
  <si>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</si>
  <si>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</si>
  <si>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</si>
  <si>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</si>
  <si>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</si>
  <si>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</si>
  <si>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</si>
  <si>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</si>
  <si>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</si>
  <si>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</si>
  <si>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</si>
  <si>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</si>
  <si>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</si>
  <si>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</si>
  <si>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</si>
  <si>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</si>
  <si>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</si>
  <si>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</si>
  <si>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</si>
  <si>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</si>
  <si>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</si>
  <si>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</si>
  <si>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</si>
  <si>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</si>
  <si>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</si>
  <si>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</si>
  <si>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</si>
  <si>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</si>
  <si>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</si>
  <si>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</si>
  <si>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</si>
  <si>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</si>
  <si>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</si>
  <si>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</si>
  <si>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</si>
  <si>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</si>
  <si>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</si>
  <si>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</si>
  <si>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</si>
  <si>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</si>
  <si>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</si>
  <si>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</si>
  <si>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</si>
  <si>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</si>
  <si>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</si>
  <si>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</si>
  <si>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</si>
  <si>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</si>
  <si>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</si>
  <si>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</si>
  <si>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</si>
  <si>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</si>
  <si>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</si>
  <si>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</si>
  <si>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</si>
  <si>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</si>
  <si>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</si>
  <si>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</si>
  <si>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</si>
  <si>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</si>
  <si>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</si>
  <si>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</si>
  <si>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</si>
  <si>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</si>
  <si>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</si>
  <si>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</si>
  <si>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</si>
  <si>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</si>
  <si>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</si>
  <si>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</si>
  <si>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</si>
  <si>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</si>
  <si>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</si>
  <si>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</si>
  <si>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</si>
  <si>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</si>
  <si>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</si>
  <si>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</si>
  <si>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</si>
  <si>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</si>
  <si>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</si>
  <si>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</si>
  <si>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</si>
  <si>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</si>
  <si>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</si>
  <si>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</si>
  <si>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</si>
  <si>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</si>
  <si>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</si>
  <si>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</si>
  <si>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</si>
  <si>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</si>
  <si>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</si>
  <si>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</si>
  <si>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</si>
  <si>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</si>
  <si>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</si>
  <si>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</si>
  <si>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</si>
  <si>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</si>
  <si>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</si>
  <si>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</si>
  <si>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</si>
  <si>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</si>
  <si>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</si>
  <si>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</si>
  <si>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</si>
  <si>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</si>
  <si>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</si>
  <si>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</si>
  <si>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</si>
  <si>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</si>
  <si>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</si>
  <si>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</si>
  <si>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</si>
  <si>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</si>
  <si>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</si>
  <si>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</si>
  <si>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</si>
  <si>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</si>
  <si>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</si>
  <si>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</si>
  <si>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</si>
  <si>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</si>
  <si>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</si>
  <si>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</si>
  <si>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18 (1 1/2 X 13)</t>
  </si>
  <si>
    <t>PREGO DE ACO POLIDO COM CABECA 16 X 27 (2 1/2 X 12)</t>
  </si>
  <si>
    <t>PREGO DE ACO POLIDO COM CABECA 17 X 27 (2 1/2 X 11)</t>
  </si>
  <si>
    <t>PREGO DE ACO POLIDO COM CABECA 17 X 30 (2 3/4 X 11)</t>
  </si>
  <si>
    <t>PREGO DE ACO POLIDO COM CABECA 18 X 24 (2 1/4 X 10)</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</si>
  <si>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</si>
  <si>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</si>
  <si>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</si>
  <si>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</si>
  <si>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</si>
  <si>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</si>
  <si>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</si>
  <si>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</si>
  <si>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</si>
  <si>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</si>
  <si>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</si>
  <si>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</si>
  <si>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</si>
  <si>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</si>
  <si>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</si>
  <si>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</si>
  <si>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</si>
  <si>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</si>
  <si>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</si>
  <si>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</si>
  <si>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</si>
  <si>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</si>
  <si>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</si>
  <si>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</si>
  <si>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</si>
  <si>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</si>
  <si>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</si>
  <si>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</si>
  <si>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</si>
  <si>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</si>
  <si>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</si>
  <si>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</si>
  <si>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</si>
  <si>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</si>
  <si>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</si>
  <si>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</si>
  <si>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</si>
  <si>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</si>
  <si>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</si>
  <si>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</si>
  <si>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</si>
  <si>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</si>
  <si>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</si>
  <si>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</si>
  <si>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</si>
  <si>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</si>
  <si>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</si>
  <si>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</si>
  <si>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</si>
  <si>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</si>
  <si>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</si>
  <si>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</si>
  <si>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</si>
  <si>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</si>
  <si>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</si>
  <si>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</si>
  <si>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</si>
  <si>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</si>
  <si>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</si>
  <si>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</si>
  <si>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</si>
  <si>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</si>
  <si>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</si>
  <si>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</si>
  <si>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</si>
  <si>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</si>
  <si>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</si>
  <si>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</si>
  <si>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</si>
  <si>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</si>
  <si>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</si>
  <si>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</si>
  <si>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</si>
  <si>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</si>
  <si>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</si>
  <si>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</si>
  <si>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</si>
  <si>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</si>
  <si>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</si>
  <si>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P/ LAMPADA VAPOR DE SODIO 250W USO EXT</t>
  </si>
  <si>
    <t>REATOR P/ 1 LAMPADA VAPOR DE MERCURIO 125W USO EXT</t>
  </si>
  <si>
    <t>REATOR P/ 1 LAMPADA VAPOR DE MERCURIO 250W USO EXT</t>
  </si>
  <si>
    <t>REATOR P/ 1 LAMPADA VAPOR DE MERCURIO 400W USO EXT</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</si>
  <si>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</si>
  <si>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</si>
  <si>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</si>
  <si>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</si>
  <si>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</si>
  <si>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</si>
  <si>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</si>
  <si>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</si>
  <si>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</si>
  <si>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</si>
  <si>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</si>
  <si>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</si>
  <si>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</si>
  <si>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</si>
  <si>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</si>
  <si>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</si>
  <si>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</si>
  <si>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</si>
  <si>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</si>
  <si>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</si>
  <si>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</si>
  <si>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</si>
  <si>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</si>
  <si>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</si>
  <si>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</si>
  <si>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</si>
  <si>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</si>
  <si>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</si>
  <si>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</si>
  <si>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</si>
  <si>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</si>
  <si>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</si>
  <si>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</si>
  <si>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</si>
  <si>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</si>
  <si>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</si>
  <si>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</si>
  <si>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 " (REF 1509)</t>
  </si>
  <si>
    <t>REGISTRO GAVETA BRUTO EM LATAO FORJADO, BITOLA 1/2 " (REF 1509)</t>
  </si>
  <si>
    <t>REGISTRO GAVETA BRUTO EM LATAO FORJADO, BITOLA 2 " (REF 1509)</t>
  </si>
  <si>
    <t>REGISTRO GAVETA BRUTO EM LATAO FORJADO, BITOLA 2 1/2 " (REF 1509)</t>
  </si>
  <si>
    <t>REGISTRO GAVETA BRUTO EM LATAO FORJADO, BITOLA 4 " (REF 1509)</t>
  </si>
  <si>
    <t>REGISTRO GAVETA COM ACABAMENTO E CANOPLA CROMADOS, SIMPLES, BITOLA 1 " (REF 1509)</t>
  </si>
  <si>
    <t>REGISTRO GAVETA COM ACABAMENTO E CANOPLA CROMADOS, SIMPLES, BITOLA 1 1/4 " (REF 1509)</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</si>
  <si>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</si>
  <si>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</si>
  <si>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</si>
  <si>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</si>
  <si>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</si>
  <si>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</si>
  <si>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</si>
  <si>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</si>
  <si>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</si>
  <si>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</si>
  <si>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</si>
  <si>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TERMICO BIMETAL PARA USO EM MOTORES TRIFASICOS, TENSAO 380 V, POTENCIA ATE 15 CV, CORRENTE NOMINAL MAXIMA 22 A</t>
  </si>
  <si>
    <t>RESINA ACRILICA BASE AGUA - COR BRANCA</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</si>
  <si>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</si>
  <si>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</si>
  <si>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</si>
  <si>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</si>
  <si>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</si>
  <si>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</si>
  <si>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</si>
  <si>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</si>
  <si>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</si>
  <si>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</si>
  <si>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</si>
  <si>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</si>
  <si>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</si>
  <si>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</si>
  <si>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</si>
  <si>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</si>
  <si>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</si>
  <si>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</si>
  <si>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</si>
  <si>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</si>
  <si>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</si>
  <si>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</si>
  <si>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</si>
  <si>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</si>
  <si>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</si>
  <si>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</si>
  <si>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</si>
  <si>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</si>
  <si>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</si>
  <si>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</si>
  <si>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</si>
  <si>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</si>
  <si>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</si>
  <si>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</si>
  <si>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</si>
  <si>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</si>
  <si>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</si>
  <si>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</si>
  <si>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</si>
  <si>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</si>
  <si>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</si>
  <si>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</si>
  <si>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</si>
  <si>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</si>
  <si>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</si>
  <si>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</si>
  <si>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</si>
  <si>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</si>
  <si>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</si>
  <si>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</si>
  <si>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</si>
  <si>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</si>
  <si>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</si>
  <si>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</si>
  <si>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</si>
  <si>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</si>
  <si>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</si>
  <si>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</si>
  <si>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</si>
  <si>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</si>
  <si>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</si>
  <si>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</si>
  <si>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</si>
  <si>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</si>
  <si>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</si>
  <si>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</si>
  <si>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</si>
  <si>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</si>
  <si>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</si>
  <si>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</si>
  <si>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</si>
  <si>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</si>
  <si>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</si>
  <si>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</si>
  <si>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</si>
  <si>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</si>
  <si>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</si>
  <si>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</si>
  <si>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</si>
  <si>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</si>
  <si>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</si>
  <si>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</si>
  <si>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</si>
  <si>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SERRA CIRCULAR DE BANCADA, MODELO PICA-PAU, DIAMETRO DE 350 MM. CARACTERISTICAS DO MOTOR: TRIFASICO, POTENCIA DE 5 HP, FREQUENCIA DE 60 HZ</t>
  </si>
  <si>
    <t>SERRALHEIRO (MENSALISTA)</t>
  </si>
  <si>
    <t>SERVENTE DE OBRAS (MENSALISTA)</t>
  </si>
  <si>
    <t>SERVICO DE BOMBEAMENTO DE CONCRETO COM CONSUMO MINIMO DE 40 M3</t>
  </si>
  <si>
    <t>SIFAO EM METAL CROMADO PARA PIA AMERICANA, 1.1/2 X 1.1/2 "</t>
  </si>
  <si>
    <t>SIFAO EM METAL CROMADO PARA PIA AMERICANA, 1.1/2 X 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</si>
  <si>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</si>
  <si>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</si>
  <si>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</si>
  <si>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</si>
  <si>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</si>
  <si>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</si>
  <si>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</si>
  <si>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</si>
  <si>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</si>
  <si>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</si>
  <si>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</si>
  <si>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</si>
  <si>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</si>
  <si>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</si>
  <si>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</si>
  <si>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</si>
  <si>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</si>
  <si>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</si>
  <si>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</si>
  <si>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</si>
  <si>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</si>
  <si>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</si>
  <si>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</si>
  <si>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</si>
  <si>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</si>
  <si>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</si>
  <si>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</si>
  <si>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</si>
  <si>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</si>
  <si>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</si>
  <si>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</si>
  <si>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</si>
  <si>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</si>
  <si>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</si>
  <si>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</si>
  <si>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</si>
  <si>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</si>
  <si>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</si>
  <si>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</si>
  <si>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</si>
  <si>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</si>
  <si>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SIMPLES DIAMETRO NOMINAL 5/16", COM ROSCA SOBERBA E BUCHA</t>
  </si>
  <si>
    <t>SUPORTE MAO-FRANCESA EM ACO, ABAS IGUAIS 30 CM, CAPACIDADE MINIMA 60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</si>
  <si>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</si>
  <si>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</si>
  <si>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</si>
  <si>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</si>
  <si>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</si>
  <si>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</si>
  <si>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</si>
  <si>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</si>
  <si>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</si>
  <si>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</si>
  <si>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</si>
  <si>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</si>
  <si>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</si>
  <si>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</si>
  <si>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</si>
  <si>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</si>
  <si>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</si>
  <si>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TALHA ELETRICA 3 T, VELOCIDADE  2,1 M / MIN, POTENCIA 1,3 KW</t>
  </si>
  <si>
    <t>TALHA MANUAL DE CORRENTE, CAPACIDADE DE 1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</si>
  <si>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</si>
  <si>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</si>
  <si>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</si>
  <si>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</si>
  <si>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</si>
  <si>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</si>
  <si>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</si>
  <si>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</si>
  <si>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</si>
  <si>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</si>
  <si>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</si>
  <si>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</si>
  <si>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</si>
  <si>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</si>
  <si>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</si>
  <si>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</si>
  <si>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</si>
  <si>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</si>
  <si>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</si>
  <si>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</si>
  <si>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</si>
  <si>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</si>
  <si>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</si>
  <si>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</si>
  <si>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</si>
  <si>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</si>
  <si>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</si>
  <si>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</si>
  <si>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</si>
  <si>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</si>
  <si>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</si>
  <si>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</si>
  <si>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</si>
  <si>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</si>
  <si>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</si>
  <si>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</si>
  <si>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</si>
  <si>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</si>
  <si>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</si>
  <si>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</si>
  <si>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</si>
  <si>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</si>
  <si>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</si>
  <si>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</si>
  <si>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</si>
  <si>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</si>
  <si>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</si>
  <si>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</si>
  <si>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</si>
  <si>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</si>
  <si>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</si>
  <si>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</si>
  <si>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</si>
  <si>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</si>
  <si>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</si>
  <si>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</si>
  <si>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</si>
  <si>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</si>
  <si>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</si>
  <si>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</si>
  <si>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</si>
  <si>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</si>
  <si>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</si>
  <si>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</si>
  <si>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</si>
  <si>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</si>
  <si>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</si>
  <si>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</si>
  <si>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</si>
  <si>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</si>
  <si>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</si>
  <si>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</si>
  <si>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</si>
  <si>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</si>
  <si>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</si>
  <si>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</si>
  <si>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</si>
  <si>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</si>
  <si>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</si>
  <si>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</si>
  <si>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</si>
  <si>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</si>
  <si>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</si>
  <si>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</si>
  <si>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</si>
  <si>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</si>
  <si>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</si>
  <si>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</si>
  <si>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</si>
  <si>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</si>
  <si>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</si>
  <si>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</si>
  <si>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</si>
  <si>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</si>
  <si>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</si>
  <si>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</si>
  <si>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</si>
  <si>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</si>
  <si>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</si>
  <si>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</si>
  <si>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</si>
  <si>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</si>
  <si>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</si>
  <si>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</si>
  <si>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</si>
  <si>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</si>
  <si>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</si>
  <si>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</si>
  <si>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</si>
  <si>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</si>
  <si>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</si>
  <si>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</si>
  <si>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</si>
  <si>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</si>
  <si>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</si>
  <si>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</si>
  <si>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</si>
  <si>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</si>
  <si>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</si>
  <si>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</si>
  <si>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</si>
  <si>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</si>
  <si>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</si>
  <si>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</si>
  <si>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</si>
  <si>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</si>
  <si>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</si>
  <si>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</si>
  <si>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</si>
  <si>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</si>
  <si>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</si>
  <si>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</si>
  <si>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</si>
  <si>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</si>
  <si>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</si>
  <si>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</si>
  <si>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</si>
  <si>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</si>
  <si>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</si>
  <si>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</si>
  <si>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</si>
  <si>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</si>
  <si>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</si>
  <si>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</si>
  <si>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</si>
  <si>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</si>
  <si>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</si>
  <si>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50 MM X 20 MM, PARA AGUA FRIA PREDIAL</t>
  </si>
  <si>
    <t>TE DE REDUCAO, PVC, SOLDAVEL, 90 GRAUS, 50 MM X 32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</si>
  <si>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</si>
  <si>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</si>
  <si>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</si>
  <si>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</si>
  <si>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</si>
  <si>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</si>
  <si>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</si>
  <si>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</si>
  <si>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</si>
  <si>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</si>
  <si>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</si>
  <si>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</si>
  <si>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</si>
  <si>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</si>
  <si>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</si>
  <si>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</si>
  <si>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</si>
  <si>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</si>
  <si>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</si>
  <si>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</si>
  <si>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</si>
  <si>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</si>
  <si>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</si>
  <si>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</si>
  <si>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</si>
  <si>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</si>
  <si>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</si>
  <si>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</si>
  <si>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</si>
  <si>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</si>
  <si>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</si>
  <si>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</si>
  <si>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</si>
  <si>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</si>
  <si>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</si>
  <si>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</si>
  <si>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</si>
  <si>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</si>
  <si>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</si>
  <si>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</si>
  <si>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</si>
  <si>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</si>
  <si>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</si>
  <si>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</si>
  <si>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</si>
  <si>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</si>
  <si>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</si>
  <si>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</si>
  <si>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</si>
  <si>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</si>
  <si>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</si>
  <si>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</si>
  <si>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</si>
  <si>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</si>
  <si>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</si>
  <si>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</si>
  <si>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</si>
  <si>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</si>
  <si>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</si>
  <si>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</si>
  <si>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</si>
  <si>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</si>
  <si>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</si>
  <si>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</si>
  <si>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</si>
  <si>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</si>
  <si>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</si>
  <si>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</si>
  <si>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50 MM, SERIE NORMAL, PARA ESGOTO PREDIAL</t>
  </si>
  <si>
    <t>TE SANITARIO, PVC, DN 100 X 75 MM, SERIE NORMAL PARA ESGOTO PREDIAL</t>
  </si>
  <si>
    <t>TE SANITARIO, PVC, DN 40 X 40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</si>
  <si>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</si>
  <si>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</si>
  <si>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</si>
  <si>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60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</si>
  <si>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</si>
  <si>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</si>
  <si>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</si>
  <si>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</si>
  <si>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</si>
  <si>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</si>
  <si>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</si>
  <si>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</si>
  <si>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</si>
  <si>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</si>
  <si>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</si>
  <si>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</si>
  <si>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</si>
  <si>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</si>
  <si>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</si>
  <si>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</si>
  <si>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</si>
  <si>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</si>
  <si>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</si>
  <si>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</si>
  <si>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</si>
  <si>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</si>
  <si>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</si>
  <si>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</si>
  <si>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</si>
  <si>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</si>
  <si>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</si>
  <si>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</si>
  <si>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</si>
  <si>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</si>
  <si>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</si>
  <si>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</si>
  <si>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</si>
  <si>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</si>
  <si>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</si>
  <si>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</si>
  <si>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</si>
  <si>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</si>
  <si>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</si>
  <si>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</si>
  <si>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</si>
  <si>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</si>
  <si>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</si>
  <si>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</si>
  <si>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</si>
  <si>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</si>
  <si>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</si>
  <si>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</si>
  <si>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</si>
  <si>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</si>
  <si>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</si>
  <si>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</si>
  <si>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</si>
  <si>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</si>
  <si>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</si>
  <si>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Q-283 (4,48 KG/M2), DIAMETRO DO FIO = 6,0 MM, LARGURA = 2,45 X 6,00 M DE COMPRIMENTO, ESPACAMENTO DA MALHA = 10 X 10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</si>
  <si>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</si>
  <si>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</si>
  <si>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</si>
  <si>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</si>
  <si>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</si>
  <si>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</si>
  <si>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</si>
  <si>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</si>
  <si>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</si>
  <si>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</si>
  <si>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</si>
  <si>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</si>
  <si>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</si>
  <si>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</si>
  <si>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</si>
  <si>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</si>
  <si>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</si>
  <si>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</si>
  <si>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</si>
  <si>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</si>
  <si>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</si>
  <si>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</si>
  <si>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</si>
  <si>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</si>
  <si>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</si>
  <si>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</si>
  <si>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</si>
  <si>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</si>
  <si>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</si>
  <si>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</si>
  <si>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</si>
  <si>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</si>
  <si>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</si>
  <si>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</si>
  <si>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</si>
  <si>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</si>
  <si>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</si>
  <si>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</si>
  <si>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</si>
  <si>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</si>
  <si>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</si>
  <si>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</si>
  <si>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</si>
  <si>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</si>
  <si>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</si>
  <si>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</si>
  <si>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</si>
  <si>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</si>
  <si>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</si>
  <si>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</si>
  <si>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</si>
  <si>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</si>
  <si>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</si>
  <si>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</si>
  <si>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</si>
  <si>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</si>
  <si>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</si>
  <si>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</si>
  <si>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</si>
  <si>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</si>
  <si>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</si>
  <si>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</si>
  <si>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</si>
  <si>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</si>
  <si>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</si>
  <si>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</si>
  <si>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</si>
  <si>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</si>
  <si>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</si>
  <si>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</si>
  <si>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</si>
  <si>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</si>
  <si>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</si>
  <si>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</si>
  <si>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</si>
  <si>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</si>
  <si>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</si>
  <si>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</si>
  <si>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</si>
  <si>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</si>
  <si>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</si>
  <si>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</si>
  <si>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</si>
  <si>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</si>
  <si>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</si>
  <si>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</si>
  <si>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</si>
  <si>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</si>
  <si>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</si>
  <si>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</si>
  <si>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</si>
  <si>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</si>
  <si>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</si>
  <si>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</si>
  <si>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</si>
  <si>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</si>
  <si>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</si>
  <si>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</si>
  <si>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</si>
  <si>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</si>
  <si>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</si>
  <si>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</si>
  <si>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</si>
  <si>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t>
  </si>
  <si>
    <t xml:space="preserve">CX    </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</si>
  <si>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</si>
  <si>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</si>
  <si>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</si>
  <si>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</si>
  <si>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</si>
  <si>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</si>
  <si>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</si>
  <si>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</si>
  <si>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</si>
  <si>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</si>
  <si>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</si>
  <si>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</si>
  <si>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</si>
  <si>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PARA CERAMICA</t>
  </si>
  <si>
    <t>TINTA ACRILICA PREMIUM PARA PISO</t>
  </si>
  <si>
    <t>TINTA ASFALTICA IMPERMEABILIZANTE DILUIDA EM SOLVENTE, PARA MATERIAIS CIMENTICIOS, METAL E MADEIRA</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</si>
  <si>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</si>
  <si>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</si>
  <si>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</si>
  <si>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</si>
  <si>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</si>
  <si>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</si>
  <si>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</si>
  <si>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</si>
  <si>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</si>
  <si>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</si>
  <si>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</si>
  <si>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</si>
  <si>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</si>
  <si>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</si>
  <si>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</si>
  <si>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</si>
  <si>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</si>
  <si>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</si>
  <si>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</si>
  <si>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</si>
  <si>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</si>
  <si>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</si>
  <si>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</si>
  <si>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</si>
  <si>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</si>
  <si>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</si>
  <si>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</si>
  <si>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TOMADAS (2 MODULOS) 2P+T 10A, 250V, CONJUNTO MONTADO PARA EMBUTIR 4" X 2" (PLACA + SUPORTE + MODULOS)</t>
  </si>
  <si>
    <t>TOPOGRAFO</t>
  </si>
  <si>
    <t>TORNEIRA CROMADA CANO CURTO, SEM BICO, SEM AREJADOR, DE PAREDE, PARA TANQUE E USO GERAL, 1/2 " OU 3/4 " (REF 1143)</t>
  </si>
  <si>
    <t>TORNEIRA CROMADA DE MESA PARA LAVATORIO, BICA ALTA, COM AREJADOR (REF 1195)</t>
  </si>
  <si>
    <t>TORNEIRA CROMADA DE MESA PARA LAVATORIO, COM SENSOR DE PRESENCA A PILHA, COM AREJADOR EMBUTIDO</t>
  </si>
  <si>
    <t>TORNEIRA CROMADA DE MESA PARA LAVATORIO, MISTURADOR MONOCOMANDO, BICA BAIXA (REF 2875)</t>
  </si>
  <si>
    <t>TORNEIRA CROMADA DE MESA, PARA COZINHA, BICA MOVEL, COM AREJADOR, 1/2 " OU 3/4 " (REF 1167 / 1168)</t>
  </si>
  <si>
    <t>TORNEIRA CROMADA DE MESA, PARA LAVATORIO, TEMPORIZADA PRESSAO FECHAMENTO AUTOMATICO, BICA BAIXA</t>
  </si>
  <si>
    <t>TORNEIRA CROMADA DE PAREDE LONGA PARA LAVATORIO, COM AREJADOR, ACIONAMENTO ALAVANCA, 1/4 DE VOLTA (REF 1178)</t>
  </si>
  <si>
    <t>TORNEIRA CROMADA DE PAREDE, PARA COZINHA, BICA MOVEL, COM AREJADOR, 1/2 " OU 3/4 " (REF 1167 / 1168)</t>
  </si>
  <si>
    <t>TORNEIRA CROMADA PARA JARDIM / TANQUE, COM BICO PLASTICO, CANO LONGO, DE PAREDE, PADRAO POPULAR / USO GERAL , 1/2 " OU 3/4 " (REF 1153 / 1130)</t>
  </si>
  <si>
    <t>TORNEIRA CROMADA PARA TANQUE / JARDIM, SEM BICO , CANO LONGO, DE PAREDE, PADRAO POPULAR / USO GERAL, 1/2 " OU 3/4 " (REF 1126)</t>
  </si>
  <si>
    <t>TORNEIRA CROMADA, CANO CURTO, COM AREJADOR, SEM BICO PLASTICO, DE PAREDE, PARA USO GERAL,  1/2 " OU 3/4 " (REF 1152 / 1154)</t>
  </si>
  <si>
    <t>TORNEIRA CROMADA, RETA, DE PAREDE, PARA COZINHA, COM AREJADOR, PADRAO POPULAR, 1/2 " OU 3/4 " (REF 1159 / 1160)</t>
  </si>
  <si>
    <t>TORNEIRA CROMADA, RETA, DE PAREDE, PARA COZINHA, SEM BICO, SEM AREJADOR, PADRAO POPULAR, 1/2 " OU 3/4 " (REF 1158)</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</si>
  <si>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</si>
  <si>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</si>
  <si>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</si>
  <si>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</si>
  <si>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</si>
  <si>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</si>
  <si>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</si>
  <si>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</si>
  <si>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</si>
  <si>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</si>
  <si>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</si>
  <si>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CROMADA PARA LAVATORIO COM SENSOR DE APROXIMACAO ELETRICO, BIVOLT</t>
  </si>
  <si>
    <t>TORNEIRA DE MESA PARA LAVATORIO, FIXA,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</si>
  <si>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</si>
  <si>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</si>
  <si>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</si>
  <si>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</si>
  <si>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</si>
  <si>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</si>
  <si>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</si>
  <si>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</si>
  <si>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</si>
  <si>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</si>
  <si>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</si>
  <si>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</si>
  <si>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</si>
  <si>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</si>
  <si>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</si>
  <si>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</si>
  <si>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</si>
  <si>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</si>
  <si>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</si>
  <si>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</si>
  <si>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</si>
  <si>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</si>
  <si>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</si>
  <si>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</si>
  <si>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</si>
  <si>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</si>
  <si>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</si>
  <si>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</si>
  <si>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</si>
  <si>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</si>
  <si>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</si>
  <si>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</si>
  <si>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</si>
  <si>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</si>
  <si>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</si>
  <si>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</si>
  <si>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</si>
  <si>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</si>
  <si>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</si>
  <si>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</si>
  <si>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</si>
  <si>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</si>
  <si>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</si>
  <si>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</si>
  <si>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</si>
  <si>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</si>
  <si>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</si>
  <si>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</si>
  <si>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</si>
  <si>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</si>
  <si>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</si>
  <si>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</si>
  <si>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</si>
  <si>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</si>
  <si>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</si>
  <si>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</si>
  <si>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</si>
  <si>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</si>
  <si>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</si>
  <si>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</si>
  <si>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</si>
  <si>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</si>
  <si>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</si>
  <si>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</si>
  <si>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</si>
  <si>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</si>
  <si>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</si>
  <si>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</si>
  <si>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</si>
  <si>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</si>
  <si>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</si>
  <si>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</si>
  <si>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</si>
  <si>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</si>
  <si>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</si>
  <si>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</si>
  <si>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</si>
  <si>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</si>
  <si>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1.1/4", E = *3,25* MM, PESO *3,14* KG/M (NBR 5580)</t>
  </si>
  <si>
    <t>TUBO ACO GALVANIZADO COM COSTURA, CLASSE MEDIA, DN 1", E = 3,38 MM, PESO 2,50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</si>
  <si>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</si>
  <si>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</si>
  <si>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</si>
  <si>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</si>
  <si>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</si>
  <si>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</si>
  <si>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</si>
  <si>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</si>
  <si>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</si>
  <si>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</si>
  <si>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</si>
  <si>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</si>
  <si>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</si>
  <si>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</si>
  <si>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</si>
  <si>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</si>
  <si>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</si>
  <si>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</si>
  <si>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</si>
  <si>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</si>
  <si>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</si>
  <si>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</si>
  <si>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</si>
  <si>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</si>
  <si>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</si>
  <si>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</si>
  <si>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</si>
  <si>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</si>
  <si>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</si>
  <si>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</si>
  <si>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</si>
  <si>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</si>
  <si>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</si>
  <si>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</si>
  <si>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</si>
  <si>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</si>
  <si>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</si>
  <si>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</si>
  <si>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</si>
  <si>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</si>
  <si>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</si>
  <si>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</si>
  <si>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</si>
  <si>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</si>
  <si>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</si>
  <si>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</si>
  <si>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</si>
  <si>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</si>
  <si>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</si>
  <si>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</si>
  <si>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</si>
  <si>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</si>
  <si>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</si>
  <si>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</si>
  <si>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</si>
  <si>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</si>
  <si>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</si>
  <si>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</si>
  <si>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</si>
  <si>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</si>
  <si>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</si>
  <si>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</si>
  <si>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</si>
  <si>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</si>
  <si>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</si>
  <si>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</si>
  <si>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</si>
  <si>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</si>
  <si>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</si>
  <si>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</si>
  <si>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</si>
  <si>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</si>
  <si>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</si>
  <si>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</si>
  <si>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</si>
  <si>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</si>
  <si>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</si>
  <si>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</si>
  <si>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</si>
  <si>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</si>
  <si>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</si>
  <si>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</si>
  <si>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</si>
  <si>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</si>
  <si>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</si>
  <si>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</si>
  <si>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</si>
  <si>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</si>
  <si>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</si>
  <si>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</si>
  <si>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</si>
  <si>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</si>
  <si>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</si>
  <si>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</si>
  <si>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</si>
  <si>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</si>
  <si>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</si>
  <si>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</si>
  <si>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</si>
  <si>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</si>
  <si>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</si>
  <si>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</si>
  <si>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</si>
  <si>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</si>
  <si>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</si>
  <si>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</si>
  <si>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</si>
  <si>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</si>
  <si>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</si>
  <si>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</si>
  <si>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</si>
  <si>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</si>
  <si>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</si>
  <si>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</si>
  <si>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</si>
  <si>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</si>
  <si>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</si>
  <si>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</si>
  <si>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</si>
  <si>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</si>
  <si>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</si>
  <si>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</si>
  <si>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</si>
  <si>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</si>
  <si>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</si>
  <si>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</si>
  <si>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</si>
  <si>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</si>
  <si>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</si>
  <si>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</si>
  <si>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</si>
  <si>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</si>
  <si>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</si>
  <si>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</si>
  <si>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</si>
  <si>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</si>
  <si>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</si>
  <si>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</si>
  <si>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</si>
  <si>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</si>
  <si>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</si>
  <si>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</si>
  <si>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</si>
  <si>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</si>
  <si>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</si>
  <si>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</si>
  <si>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</si>
  <si>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</si>
  <si>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</si>
  <si>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</si>
  <si>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</si>
  <si>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</si>
  <si>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</si>
  <si>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</si>
  <si>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</si>
  <si>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</si>
  <si>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</si>
  <si>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</si>
  <si>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</si>
  <si>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</si>
  <si>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</si>
  <si>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</si>
  <si>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</si>
  <si>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</si>
  <si>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</si>
  <si>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</si>
  <si>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</si>
  <si>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</si>
  <si>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</si>
  <si>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</si>
  <si>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</si>
  <si>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</si>
  <si>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</si>
  <si>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</si>
  <si>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</si>
  <si>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</si>
  <si>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</si>
  <si>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</si>
  <si>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</si>
  <si>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</si>
  <si>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</si>
  <si>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</si>
  <si>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</si>
  <si>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</si>
  <si>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</si>
  <si>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</si>
  <si>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</si>
  <si>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</si>
  <si>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</si>
  <si>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</si>
  <si>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</si>
  <si>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</si>
  <si>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</si>
  <si>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</si>
  <si>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</si>
  <si>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</si>
  <si>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</si>
  <si>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</si>
  <si>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</si>
  <si>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</si>
  <si>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</si>
  <si>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</si>
  <si>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</si>
  <si>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</si>
  <si>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</si>
  <si>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</si>
  <si>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</si>
  <si>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</si>
  <si>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</si>
  <si>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</si>
  <si>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</si>
  <si>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</si>
  <si>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</si>
  <si>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</si>
  <si>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</si>
  <si>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</si>
  <si>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</si>
  <si>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</si>
  <si>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</si>
  <si>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</si>
  <si>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</si>
  <si>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</si>
  <si>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</si>
  <si>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</si>
  <si>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</si>
  <si>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</si>
  <si>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</si>
  <si>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</si>
  <si>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</si>
  <si>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</si>
  <si>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</si>
  <si>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</si>
  <si>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</si>
  <si>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</si>
  <si>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</si>
  <si>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</si>
  <si>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</si>
  <si>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</si>
  <si>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</si>
  <si>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</si>
  <si>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</si>
  <si>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</si>
  <si>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</si>
  <si>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</si>
  <si>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</si>
  <si>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</si>
  <si>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</si>
  <si>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</si>
  <si>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</si>
  <si>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</si>
  <si>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</si>
  <si>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</si>
  <si>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</si>
  <si>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</si>
  <si>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</si>
  <si>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</si>
  <si>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</si>
  <si>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</si>
  <si>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</si>
  <si>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</si>
  <si>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60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</si>
  <si>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</si>
  <si>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</si>
  <si>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</si>
  <si>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</si>
  <si>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</si>
  <si>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</si>
  <si>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</si>
  <si>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</si>
  <si>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</si>
  <si>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</si>
  <si>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</si>
  <si>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</si>
  <si>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</si>
  <si>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</si>
  <si>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</si>
  <si>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</si>
  <si>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</si>
  <si>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</si>
  <si>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</si>
  <si>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</si>
  <si>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</si>
  <si>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</si>
  <si>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</si>
  <si>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</si>
  <si>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</si>
  <si>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</si>
  <si>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</si>
  <si>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</si>
  <si>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</si>
  <si>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</si>
  <si>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</si>
  <si>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</si>
  <si>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</si>
  <si>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</si>
  <si>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</si>
  <si>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</si>
  <si>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</si>
  <si>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</si>
  <si>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</si>
  <si>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</si>
  <si>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</si>
  <si>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</si>
  <si>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</si>
  <si>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</si>
  <si>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</si>
  <si>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</si>
  <si>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</si>
  <si>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</si>
  <si>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</si>
  <si>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</si>
  <si>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</si>
  <si>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</si>
  <si>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</si>
  <si>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60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</si>
  <si>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</si>
  <si>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</si>
  <si>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</si>
  <si>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</si>
  <si>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</si>
  <si>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</si>
  <si>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</si>
  <si>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</si>
  <si>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</si>
  <si>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</si>
  <si>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</si>
  <si>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</si>
  <si>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</si>
  <si>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</si>
  <si>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</si>
  <si>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</si>
  <si>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</si>
  <si>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</si>
  <si>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</si>
  <si>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</si>
  <si>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VALVULA DE DESCARGA EM METAL CROMADO PARA MICTORIO COM ACIONAMENTO POR PRESSAO E FECHAMENTO AUTOMATICO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</si>
  <si>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</si>
  <si>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</si>
  <si>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</si>
  <si>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</si>
  <si>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</si>
  <si>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</si>
  <si>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</si>
  <si>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</si>
  <si>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</si>
  <si>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</si>
  <si>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</si>
  <si>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</si>
  <si>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</si>
  <si>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</si>
  <si>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</si>
  <si>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</si>
  <si>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</si>
  <si>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</si>
  <si>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</si>
  <si>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</si>
  <si>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</si>
  <si>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</si>
  <si>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</si>
  <si>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</si>
  <si>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</si>
  <si>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</si>
  <si>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</si>
  <si>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</si>
  <si>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</si>
  <si>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</si>
  <si>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</si>
  <si>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</si>
  <si>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</si>
  <si>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</si>
  <si>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</si>
  <si>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</si>
  <si>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</si>
  <si>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</si>
  <si>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</si>
  <si>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</si>
  <si>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</si>
  <si>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</si>
  <si>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</si>
  <si>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</si>
  <si>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</si>
  <si>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</si>
  <si>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</si>
  <si>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</si>
  <si>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</si>
  <si>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</si>
  <si>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</si>
  <si>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</si>
  <si>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</si>
  <si>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</si>
  <si>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</si>
  <si>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</si>
  <si>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</si>
  <si>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</si>
  <si>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</si>
  <si>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</si>
  <si>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</si>
  <si>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</si>
  <si>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</si>
  <si>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</si>
  <si>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</si>
  <si>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</si>
  <si>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</si>
  <si>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</si>
  <si>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</si>
  <si>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</si>
  <si>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</si>
  <si>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</si>
  <si>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</si>
  <si>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</si>
  <si>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</si>
  <si>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</si>
  <si>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</si>
  <si>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</si>
  <si>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</si>
  <si>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</si>
  <si>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</si>
  <si>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</si>
  <si>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</si>
  <si>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</si>
  <si>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</si>
  <si>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</si>
  <si>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</si>
  <si>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</si>
  <si>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</si>
  <si>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6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</si>
  <si>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</si>
  <si>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</si>
  <si>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</si>
  <si>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</si>
  <si>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</si>
  <si>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</si>
  <si>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</si>
  <si>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</si>
  <si>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</si>
  <si>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</si>
  <si>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</si>
  <si>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</si>
  <si>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</si>
  <si>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 (MENSALISTA)</t>
  </si>
  <si>
    <t>VIGIA NOTURNO, HORA EFETIVAMENTE TRABALHADA DE 22 H AS 5 H (COM ADICIONAL NOTURNO)</t>
  </si>
  <si>
    <t>PROPRIO</t>
  </si>
  <si>
    <t>PS-001</t>
  </si>
  <si>
    <t>PS-002</t>
  </si>
  <si>
    <t>PS-003</t>
  </si>
  <si>
    <t>PS-004</t>
  </si>
  <si>
    <t>PS-005</t>
  </si>
  <si>
    <t xml:space="preserve">PROPRIO </t>
  </si>
  <si>
    <t>PS-006</t>
  </si>
  <si>
    <t>PS-007</t>
  </si>
  <si>
    <t>PS-008</t>
  </si>
  <si>
    <t>PS-009</t>
  </si>
  <si>
    <t>PS-010</t>
  </si>
  <si>
    <t>PS-011</t>
  </si>
  <si>
    <t>PS-012</t>
  </si>
  <si>
    <t>PS-013</t>
  </si>
  <si>
    <t>PS-014</t>
  </si>
  <si>
    <t>PS-015</t>
  </si>
  <si>
    <t>PS-016</t>
  </si>
  <si>
    <t>PS-017</t>
  </si>
  <si>
    <t>PS-018</t>
  </si>
  <si>
    <t>PS-019</t>
  </si>
  <si>
    <t>PS-020</t>
  </si>
  <si>
    <t>PS-022</t>
  </si>
  <si>
    <t>PS-023</t>
  </si>
  <si>
    <t>PS-024</t>
  </si>
  <si>
    <t>PS-025</t>
  </si>
  <si>
    <t>PS-026</t>
  </si>
  <si>
    <t>PS-027</t>
  </si>
  <si>
    <t>PS-021</t>
  </si>
  <si>
    <t>JANELA DE CORRER EM ALUMINIO, 100 X 120 CM (A X L), 2 FLS, SEM BANDEIRA, ACABAMENTO ACET OU BRILHANTE,  BATENTE/REQUADRO DE 6 A 14 CM, COM VIDRO, SEM GUARNICAO/ALIZAR</t>
  </si>
  <si>
    <t>APLICAÇÃO MECÂNICA DE PINTURA COM TINTA LÁTEX ACRILICA EM TETO, DUAS DEMÃOS. AF_06/2014</t>
  </si>
  <si>
    <t>CUSTOS POR  HORÁRIOS DE MÁQUINAS E EQUIPAMENTOS</t>
  </si>
  <si>
    <t>ARAME RECOZIDO 16 BWG, 1,65 MM (0,016 KG/M)</t>
  </si>
  <si>
    <t xml:space="preserve"> PINTURA SILICONE HIDROFUGANTE PROTETOR PARA SUPERFICIES EXPOSTAS - FORNECIMENTO E INSTALAÇÃO</t>
  </si>
  <si>
    <t>gl</t>
  </si>
  <si>
    <t>APLICAÇÃO MANUAL DE PINTURA COM TINTA LÁTEX ACRILICA EM PAREDES, DUAS DEMÃOS. AF_06/2014</t>
  </si>
  <si>
    <t xml:space="preserve"> 4.4.2</t>
  </si>
  <si>
    <t xml:space="preserve"> 4.4.9</t>
  </si>
  <si>
    <t xml:space="preserve"> 4.4.10</t>
  </si>
  <si>
    <t xml:space="preserve"> 4.4.4'</t>
  </si>
  <si>
    <t>CP-001</t>
  </si>
  <si>
    <t>INSUMO</t>
  </si>
  <si>
    <r>
      <t xml:space="preserve">LASTRO DE VALA COM PREPARO DE FUNDO, LARGURA MENOR QUE 1,5 M, COM CAMADA DE AREIA, LANÇAMENTO MANUAL, EM LOCAL COM NÍVEL BAIXO DE INTERFERÊNCIA. AF_06/2016 </t>
    </r>
    <r>
      <rPr>
        <b/>
        <sz val="10"/>
        <rFont val="Arial"/>
        <family val="2"/>
      </rPr>
      <t>REFERENCIA SINAPI 94102. 8/2020</t>
    </r>
  </si>
  <si>
    <t>OS-005</t>
  </si>
  <si>
    <t>PS-028</t>
  </si>
  <si>
    <t>CP-002</t>
  </si>
  <si>
    <t xml:space="preserve">COTAÇÃO </t>
  </si>
  <si>
    <t>SEDI</t>
  </si>
  <si>
    <t>EPI (ENCARGOS COMPLEMENTOS) MESALISTA (REF. SINAPI 5/2019, COD. 0318</t>
  </si>
  <si>
    <t>UNI.</t>
  </si>
  <si>
    <t>H/MÊS</t>
  </si>
  <si>
    <t>AD. DA SINAPI (98103) - CAIXA DE GRADEAMENTO, EM CONCRETO PRÉ-MOLDADO, 0,6 M x 0,6 M, ALTURA INTERNA = 0,6 M - FORNECIMENTO E INSTALAÇÃO</t>
  </si>
  <si>
    <t>CP-003</t>
  </si>
  <si>
    <t>CONCRETAGEM DE SAPATAS, FCK 25 MPA, COM USO DE BOMBA E LANÇAMENTO, ADENSAMENTO E ACABAMENTO.</t>
  </si>
  <si>
    <t>ESTACA ESCAVADA MECANICAMENTE, SEM FLUIDO ESTABILIZANTE, COM 30CM DE DIÂMETRO, CONCRETO LANÇADO POR CAMINHÃO BETONEIRA (EXCLUSIVE MOBILIZAÇÃO, DESMOBILIZAÇÃO E ARMADURAS)</t>
  </si>
  <si>
    <t xml:space="preserve"> ESTACA ESCAVADA MECANICAMENTE, SEM FLUIDO ESTABILIZANTE, COM 30CM DE DIÂMETRO, CONCRETO LANÇADO POR CAMINHÃO BETONEIRA (EXCLUSIVE MOBILIZAÇÃO, DESMOBILIZAÇÃO E ARMADURAS)</t>
  </si>
  <si>
    <t>ARCELOR MITTAL</t>
  </si>
  <si>
    <t>JURUNENSE</t>
  </si>
  <si>
    <t>AÇOSUL</t>
  </si>
  <si>
    <t>FRIZZO</t>
  </si>
  <si>
    <t>PISO AO TETO</t>
  </si>
  <si>
    <t xml:space="preserve">GIL VIDROS </t>
  </si>
  <si>
    <t>OBRA MAX</t>
  </si>
  <si>
    <t xml:space="preserve">MERCADO LIVRE </t>
  </si>
  <si>
    <t>PARAFUSO FACIL</t>
  </si>
  <si>
    <t>DIMENSIONAL</t>
  </si>
  <si>
    <t>MERCADO LIVRE</t>
  </si>
  <si>
    <t>WEBMETAL</t>
  </si>
  <si>
    <t>LPF DISTRIBUIDORA</t>
  </si>
  <si>
    <t>FRIGELAR</t>
  </si>
  <si>
    <t>CENTRAL AR</t>
  </si>
  <si>
    <t>VIEWTECH</t>
  </si>
  <si>
    <t>AZ NET TELECOM</t>
  </si>
  <si>
    <t xml:space="preserve">TOCA OBRA </t>
  </si>
  <si>
    <t>LOJAS 2021</t>
  </si>
  <si>
    <t xml:space="preserve">SUBMARINO </t>
  </si>
  <si>
    <t>ELETROTRAFO</t>
  </si>
  <si>
    <t>LOJA ZAAZ</t>
  </si>
  <si>
    <t>COPAFER</t>
  </si>
  <si>
    <t xml:space="preserve">MAGAZINE LUIZA </t>
  </si>
  <si>
    <t>ACQUAFORT</t>
  </si>
  <si>
    <t xml:space="preserve">HIMATER </t>
  </si>
  <si>
    <t>HIDRAU CONEX</t>
  </si>
  <si>
    <t>HOME CENTER MARCHIO</t>
  </si>
  <si>
    <t xml:space="preserve">LOJA DO MECANICO </t>
  </si>
  <si>
    <t>LOJA 2001</t>
  </si>
  <si>
    <t>LIVEN</t>
  </si>
  <si>
    <t xml:space="preserve">AMERICANA </t>
  </si>
  <si>
    <t xml:space="preserve">HIPER GOTARDO </t>
  </si>
  <si>
    <t>ELETROMAIS</t>
  </si>
  <si>
    <t>FONTE DE PREÇOS: SINAPI DESONERADO 09/2021 / SBC 04/2020 / COTAÇÕES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</si>
</sst>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quot;R$&quot;\ * #,##0.00_-;\-&quot;R$&quot;\ * #,##0.00_-;_-&quot;R$&quot;\ * &quot;-&quot;??_-;_-@_-"/>
    <numFmt numFmtId="43" formatCode="_-* #,##0.00_-;\-* #,##0.00_-;_-* &quot;-&quot;??_-;_-@_-"/>
    <numFmt numFmtId="164" formatCode="_-&quot;R$&quot;* #,##0.00_-;\-&quot;R$&quot;* #,##0.00_-;_-&quot;R$&quot;* &quot;-&quot;??_-;_-@_-"/>
    <numFmt numFmtId="165" formatCode="#,##0.00\ %"/>
    <numFmt numFmtId="166" formatCode="#,##0.0000000"/>
    <numFmt numFmtId="167" formatCode="&quot;R$&quot;\ #,##0.00"/>
    <numFmt numFmtId="168" formatCode="&quot;R$ &quot;#,##0.00_);[Red]&quot;(R$ &quot;#,##0.00\)"/>
    <numFmt numFmtId="169" formatCode="_(* #,##0.00_);_(* \(#,##0.00\);_(* &quot;-&quot;??_);_(@_)"/>
    <numFmt numFmtId="170" formatCode="_(&quot;R$ &quot;* #,##0.00_);_(&quot;R$ &quot;* \(#,##0.00\);_(&quot;R$ &quot;* \-??_);_(@_)"/>
    <numFmt numFmtId="171" formatCode="&quot;R$ &quot;#,##0.000_);&quot;(R$ &quot;#,##0.000\)"/>
    <numFmt numFmtId="172" formatCode="000"/>
    <numFmt numFmtId="173" formatCode="&quot;R$&quot;#,##0.00"/>
  </numFmts>
  <fonts count="31" x14ac:knownFonts="1">
    <font>
      <sz val="11"/>
      <name val="Arial"/>
      <family val="1"/>
    </font>
    <font>
      <b/>
      <sz val="11"/>
      <name val="Arial"/>
      <family val="1"/>
    </font>
    <font>
      <b/>
      <sz val="10"/>
      <color rgb="FF000000"/>
      <name val="Arial"/>
      <family val="1"/>
    </font>
    <font>
      <b/>
      <sz val="10"/>
      <name val="Arial"/>
      <family val="1"/>
    </font>
    <font>
      <sz val="10"/>
      <color rgb="FF000000"/>
      <name val="Arial"/>
      <family val="1"/>
    </font>
    <font>
      <sz val="10"/>
      <name val="Arial"/>
      <family val="1"/>
    </font>
    <font>
      <sz val="11"/>
      <name val="Arial"/>
      <family val="1"/>
    </font>
    <font>
      <b/>
      <sz val="10"/>
      <color theme="1"/>
      <name val="Arial"/>
      <family val="2"/>
    </font>
    <font>
      <i/>
      <sz val="10"/>
      <color theme="1"/>
      <name val="Arial"/>
      <family val="2"/>
    </font>
    <font>
      <sz val="10"/>
      <color theme="1"/>
      <name val="Arial"/>
      <family val="2"/>
    </font>
    <font>
      <sz val="11"/>
      <color theme="1"/>
      <name val="Arial"/>
      <family val="2"/>
    </font>
    <font>
      <sz val="10"/>
      <name val="Arial"/>
      <family val="2"/>
    </font>
    <font>
      <b/>
      <sz val="10"/>
      <color rgb="FF000000"/>
      <name val="Arial"/>
      <family val="2"/>
    </font>
    <font>
      <sz val="10"/>
      <color rgb="FF000000"/>
      <name val="Arial"/>
      <family val="2"/>
    </font>
    <font>
      <sz val="11"/>
      <name val="Arial"/>
      <family val="2"/>
    </font>
    <font>
      <b/>
      <sz val="10"/>
      <name val="Arial"/>
      <family val="2"/>
    </font>
    <font>
      <sz val="12"/>
      <name val="Arial"/>
      <family val="2"/>
    </font>
    <font>
      <b/>
      <u/>
      <sz val="10"/>
      <name val="Arial"/>
      <family val="2"/>
    </font>
    <font>
      <sz val="10"/>
      <color theme="1"/>
      <name val="Calibri"/>
      <family val="2"/>
      <scheme val="minor"/>
    </font>
    <font>
      <b/>
      <sz val="10"/>
      <name val="Calibri"/>
      <family val="2"/>
      <scheme val="minor"/>
    </font>
    <font>
      <b/>
      <sz val="8"/>
      <name val="Calibri"/>
      <family val="2"/>
      <scheme val="minor"/>
    </font>
    <font>
      <sz val="8"/>
      <name val="Calibri"/>
      <family val="2"/>
      <scheme val="minor"/>
    </font>
    <font>
      <sz val="11"/>
      <name val="Calibri"/>
      <family val="2"/>
      <scheme val="minor"/>
    </font>
    <font>
      <sz val="8"/>
      <name val="Arial"/>
      <family val="1"/>
    </font>
    <font>
      <b/>
      <sz val="11"/>
      <color rgb="FF000000"/>
      <name val="Arial"/>
      <family val="2"/>
    </font>
    <font>
      <b/>
      <sz val="11"/>
      <name val="Arial"/>
      <family val="2"/>
    </font>
    <font>
      <sz val="10"/>
      <name val="Calibri"/>
      <family val="2"/>
      <scheme val="minor"/>
    </font>
    <font>
      <b/>
      <sz val="18"/>
      <name val="Arial"/>
      <family val="2"/>
    </font>
    <font>
      <b/>
      <sz val="22"/>
      <name val="Arial"/>
      <family val="2"/>
    </font>
    <font>
      <b/>
      <sz val="12"/>
      <name val="Arial"/>
      <family val="2"/>
    </font>
    <font>
      <sz val="10"/>
      <name val="Courier New"/>
    </font>
  </fonts>
  <fills count="12">
    <fill>
      <patternFill patternType="none"/>
    </fill>
    <fill>
      <patternFill patternType="gray125"/>
    </fill>
    <fill>
      <patternFill patternType="solid">
        <fgColor rgb="FFAFAFAF"/>
      </patternFill>
    </fill>
    <fill>
      <patternFill patternType="solid">
        <fgColor rgb="FFFFFFFF"/>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indexed="22"/>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s>
  <borders count="53">
    <border>
      <left/>
      <right/>
      <top/>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thick">
        <color rgb="FF000000"/>
      </bottom>
      <diagonal/>
    </border>
    <border>
      <left style="thin">
        <color rgb="FFCCCCCC"/>
      </left>
      <right style="thin">
        <color rgb="FFCCCCCC"/>
      </right>
      <top/>
      <bottom style="thin">
        <color rgb="FFCCCCCC"/>
      </bottom>
      <diagonal/>
    </border>
    <border>
      <left/>
      <right/>
      <top style="thick">
        <color rgb="FF000000"/>
      </top>
      <bottom style="thin">
        <color rgb="FFCCCCCC"/>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rgb="FFCCCCCC"/>
      </left>
      <right/>
      <top style="thin">
        <color rgb="FFCCCCCC"/>
      </top>
      <bottom style="thin">
        <color rgb="FFCCCCCC"/>
      </bottom>
      <diagonal/>
    </border>
    <border>
      <left/>
      <right style="thin">
        <color rgb="FFCCCCCC"/>
      </right>
      <top style="thin">
        <color rgb="FFCCCCCC"/>
      </top>
      <bottom style="thin">
        <color rgb="FFCCCCCC"/>
      </bottom>
      <diagonal/>
    </border>
  </borders>
  <cellStyleXfs count="11">
    <xf numFmtId="0" fontId="0" fillId="0" borderId="0"/>
    <xf numFmtId="43" fontId="6" fillId="0" borderId="0" applyFont="0" applyFill="0" applyBorder="0" applyAlignment="0" applyProtection="0"/>
    <xf numFmtId="44" fontId="6" fillId="0" borderId="0" applyFont="0" applyFill="0" applyBorder="0" applyAlignment="0" applyProtection="0"/>
    <xf numFmtId="0" fontId="11" fillId="0" borderId="0"/>
    <xf numFmtId="0" fontId="11" fillId="0" borderId="0"/>
    <xf numFmtId="0" fontId="11" fillId="0" borderId="0"/>
    <xf numFmtId="169" fontId="11" fillId="0" borderId="0" applyFont="0" applyFill="0" applyBorder="0" applyAlignment="0" applyProtection="0"/>
    <xf numFmtId="170" fontId="11" fillId="0" borderId="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0" fontId="11" fillId="0" borderId="0"/>
  </cellStyleXfs>
  <cellXfs count="531">
    <xf numFmtId="0" fontId="0" fillId="0" borderId="0" xfId="0"/>
    <xf numFmtId="0" fontId="0" fillId="0" borderId="0" xfId="0" applyAlignment="1">
      <alignment vertical="center" wrapText="1"/>
    </xf>
    <xf numFmtId="0" fontId="0" fillId="0" borderId="7" xfId="0" applyBorder="1" applyAlignment="1">
      <alignment vertical="center" wrapText="1"/>
    </xf>
    <xf numFmtId="43" fontId="0" fillId="0" borderId="8" xfId="1" applyFont="1" applyBorder="1" applyAlignment="1">
      <alignment vertical="center" wrapText="1"/>
    </xf>
    <xf numFmtId="43" fontId="0" fillId="0" borderId="0" xfId="1" applyFont="1" applyAlignment="1">
      <alignment vertical="center" wrapText="1"/>
    </xf>
    <xf numFmtId="0" fontId="0" fillId="0" borderId="0" xfId="0" applyBorder="1" applyAlignment="1">
      <alignment vertical="center" wrapText="1"/>
    </xf>
    <xf numFmtId="0" fontId="0" fillId="0" borderId="0" xfId="0" applyBorder="1"/>
    <xf numFmtId="0" fontId="0" fillId="0" borderId="11" xfId="0" applyBorder="1"/>
    <xf numFmtId="0" fontId="3" fillId="3" borderId="0" xfId="0" applyFont="1" applyFill="1" applyAlignment="1">
      <alignment horizontal="center" vertical="top" wrapText="1"/>
    </xf>
    <xf numFmtId="0" fontId="0" fillId="0" borderId="0" xfId="0"/>
    <xf numFmtId="0" fontId="0" fillId="0" borderId="0" xfId="0" applyAlignment="1">
      <alignment vertical="center"/>
    </xf>
    <xf numFmtId="0" fontId="0" fillId="0" borderId="0" xfId="0" applyAlignment="1">
      <alignment vertical="center"/>
    </xf>
    <xf numFmtId="0" fontId="4" fillId="3" borderId="6" xfId="0" applyFont="1" applyFill="1" applyBorder="1" applyAlignment="1">
      <alignment horizontal="left" vertical="center" wrapText="1"/>
    </xf>
    <xf numFmtId="0" fontId="4" fillId="3" borderId="6" xfId="0" applyFont="1" applyFill="1" applyBorder="1" applyAlignment="1">
      <alignment horizontal="right" vertical="center" wrapText="1"/>
    </xf>
    <xf numFmtId="0" fontId="4" fillId="3" borderId="6" xfId="0" applyFont="1" applyFill="1" applyBorder="1" applyAlignment="1">
      <alignment horizontal="center" vertical="center" wrapText="1"/>
    </xf>
    <xf numFmtId="0" fontId="0" fillId="0" borderId="0" xfId="0" applyFill="1"/>
    <xf numFmtId="0" fontId="1" fillId="3" borderId="6" xfId="0" applyFont="1" applyFill="1" applyBorder="1" applyAlignment="1">
      <alignment horizontal="right" vertical="top" wrapText="1"/>
    </xf>
    <xf numFmtId="0" fontId="0" fillId="0" borderId="0" xfId="0" applyAlignment="1">
      <alignment wrapText="1"/>
    </xf>
    <xf numFmtId="0" fontId="1" fillId="3" borderId="0" xfId="0" applyFont="1" applyFill="1" applyAlignment="1">
      <alignment horizontal="center" wrapText="1"/>
    </xf>
    <xf numFmtId="0" fontId="3" fillId="3" borderId="0" xfId="0" applyFont="1" applyFill="1" applyAlignment="1">
      <alignment vertical="top" wrapText="1"/>
    </xf>
    <xf numFmtId="0" fontId="0" fillId="0" borderId="0" xfId="0" applyAlignment="1">
      <alignment wrapText="1"/>
    </xf>
    <xf numFmtId="0" fontId="9" fillId="0" borderId="6" xfId="0" applyFont="1" applyBorder="1" applyAlignment="1">
      <alignment horizontal="center" vertical="center"/>
    </xf>
    <xf numFmtId="0" fontId="9" fillId="0" borderId="6" xfId="0" applyFont="1" applyBorder="1" applyAlignment="1">
      <alignment horizontal="left" vertical="center" wrapText="1"/>
    </xf>
    <xf numFmtId="14" fontId="9" fillId="0" borderId="6" xfId="0" applyNumberFormat="1" applyFont="1" applyBorder="1" applyAlignment="1">
      <alignment horizontal="left" vertical="center"/>
    </xf>
    <xf numFmtId="44" fontId="9" fillId="0" borderId="6" xfId="2" applyFont="1" applyBorder="1" applyAlignment="1">
      <alignment horizontal="left" vertical="center"/>
    </xf>
    <xf numFmtId="0" fontId="9" fillId="0" borderId="6" xfId="0" applyFont="1" applyBorder="1" applyAlignment="1">
      <alignment vertical="center" wrapText="1"/>
    </xf>
    <xf numFmtId="0" fontId="10" fillId="0" borderId="0" xfId="0" applyFont="1" applyAlignment="1">
      <alignment vertical="center" wrapText="1"/>
    </xf>
    <xf numFmtId="0" fontId="10" fillId="0" borderId="0" xfId="0" applyFont="1" applyAlignment="1">
      <alignment vertical="center"/>
    </xf>
    <xf numFmtId="0" fontId="0" fillId="0" borderId="8" xfId="0" applyFill="1" applyBorder="1" applyAlignment="1">
      <alignment vertical="center" wrapText="1"/>
    </xf>
    <xf numFmtId="0" fontId="1" fillId="0" borderId="0" xfId="0" applyFont="1" applyFill="1" applyBorder="1" applyAlignment="1">
      <alignment horizontal="left" vertical="center" wrapText="1"/>
    </xf>
    <xf numFmtId="0" fontId="3" fillId="0" borderId="0" xfId="0" applyFont="1" applyFill="1" applyAlignment="1">
      <alignment horizontal="left" vertical="top" wrapText="1"/>
    </xf>
    <xf numFmtId="0" fontId="5" fillId="0" borderId="0" xfId="0" applyFont="1" applyFill="1" applyAlignment="1">
      <alignment horizontal="left" vertical="top" wrapText="1"/>
    </xf>
    <xf numFmtId="0" fontId="3" fillId="0" borderId="0" xfId="0" applyFont="1" applyFill="1" applyAlignment="1">
      <alignment horizontal="center" vertical="top" wrapText="1"/>
    </xf>
    <xf numFmtId="0" fontId="2" fillId="0" borderId="0" xfId="0" applyFont="1" applyFill="1" applyBorder="1" applyAlignment="1">
      <alignment horizontal="left" vertical="top"/>
    </xf>
    <xf numFmtId="0" fontId="1" fillId="3" borderId="0" xfId="0" applyFont="1" applyFill="1" applyBorder="1" applyAlignment="1">
      <alignment horizontal="center" vertical="center" wrapText="1"/>
    </xf>
    <xf numFmtId="0" fontId="0" fillId="0" borderId="0" xfId="0"/>
    <xf numFmtId="0" fontId="14" fillId="0" borderId="0" xfId="0" applyFont="1"/>
    <xf numFmtId="0" fontId="13" fillId="0" borderId="6" xfId="0" applyFont="1" applyFill="1" applyBorder="1" applyAlignment="1">
      <alignment horizontal="left" vertical="center" wrapText="1"/>
    </xf>
    <xf numFmtId="0" fontId="11" fillId="0" borderId="10" xfId="5" applyFont="1" applyBorder="1" applyAlignment="1">
      <alignment vertical="center"/>
    </xf>
    <xf numFmtId="0" fontId="11" fillId="0" borderId="0" xfId="5" applyFont="1" applyBorder="1" applyAlignment="1">
      <alignment vertical="center"/>
    </xf>
    <xf numFmtId="0" fontId="11" fillId="0" borderId="0" xfId="5" applyFont="1" applyBorder="1" applyAlignment="1">
      <alignment horizontal="center" vertical="center"/>
    </xf>
    <xf numFmtId="0" fontId="11" fillId="0" borderId="11" xfId="5" applyFont="1" applyBorder="1" applyAlignment="1">
      <alignment vertical="center"/>
    </xf>
    <xf numFmtId="0" fontId="11" fillId="0" borderId="21" xfId="5" applyFont="1" applyBorder="1" applyAlignment="1">
      <alignment vertical="center"/>
    </xf>
    <xf numFmtId="0" fontId="11" fillId="0" borderId="16" xfId="5" applyFont="1" applyBorder="1" applyAlignment="1">
      <alignment vertical="center"/>
    </xf>
    <xf numFmtId="10" fontId="15" fillId="0" borderId="16" xfId="5" applyNumberFormat="1" applyFont="1" applyBorder="1" applyAlignment="1">
      <alignment horizontal="center" vertical="center"/>
    </xf>
    <xf numFmtId="168" fontId="11" fillId="0" borderId="16" xfId="5" applyNumberFormat="1" applyFont="1" applyBorder="1" applyAlignment="1">
      <alignment vertical="center"/>
    </xf>
    <xf numFmtId="10" fontId="11" fillId="0" borderId="16" xfId="5" applyNumberFormat="1" applyFont="1" applyBorder="1" applyAlignment="1">
      <alignment vertical="center"/>
    </xf>
    <xf numFmtId="10" fontId="11" fillId="0" borderId="0" xfId="5" applyNumberFormat="1" applyFont="1" applyBorder="1" applyAlignment="1">
      <alignment vertical="center"/>
    </xf>
    <xf numFmtId="0" fontId="11" fillId="0" borderId="11" xfId="5" applyFont="1" applyBorder="1" applyAlignment="1">
      <alignment horizontal="right" vertical="center"/>
    </xf>
    <xf numFmtId="0" fontId="15" fillId="0" borderId="16" xfId="5" applyFont="1" applyBorder="1" applyAlignment="1">
      <alignment vertical="center"/>
    </xf>
    <xf numFmtId="10" fontId="15" fillId="0" borderId="0" xfId="5" applyNumberFormat="1" applyFont="1" applyBorder="1" applyAlignment="1">
      <alignment horizontal="center" vertical="center"/>
    </xf>
    <xf numFmtId="0" fontId="11" fillId="0" borderId="21" xfId="5" applyFont="1" applyBorder="1" applyAlignment="1">
      <alignment horizontal="left" vertical="center"/>
    </xf>
    <xf numFmtId="0" fontId="11" fillId="0" borderId="23" xfId="5" applyFont="1" applyBorder="1" applyAlignment="1">
      <alignment horizontal="left" vertical="center"/>
    </xf>
    <xf numFmtId="10" fontId="15" fillId="0" borderId="24" xfId="5" applyNumberFormat="1" applyFont="1" applyBorder="1" applyAlignment="1">
      <alignment horizontal="left" vertical="center"/>
    </xf>
    <xf numFmtId="10" fontId="15" fillId="0" borderId="25" xfId="5" applyNumberFormat="1" applyFont="1" applyBorder="1" applyAlignment="1">
      <alignment horizontal="left" vertical="center"/>
    </xf>
    <xf numFmtId="0" fontId="11" fillId="0" borderId="23" xfId="4" applyFont="1" applyBorder="1" applyAlignment="1">
      <alignment horizontal="left" vertical="center"/>
    </xf>
    <xf numFmtId="0" fontId="11" fillId="0" borderId="24" xfId="4" applyFont="1" applyBorder="1" applyAlignment="1">
      <alignment horizontal="left" vertical="center"/>
    </xf>
    <xf numFmtId="0" fontId="16" fillId="0" borderId="24" xfId="4" applyFont="1" applyBorder="1" applyAlignment="1">
      <alignment horizontal="left" vertical="center"/>
    </xf>
    <xf numFmtId="169" fontId="11" fillId="0" borderId="24" xfId="4" applyNumberFormat="1" applyFont="1" applyBorder="1" applyAlignment="1">
      <alignment horizontal="center" vertical="center"/>
    </xf>
    <xf numFmtId="0" fontId="11" fillId="0" borderId="25" xfId="4" applyFont="1" applyBorder="1" applyAlignment="1">
      <alignment horizontal="center" vertical="center"/>
    </xf>
    <xf numFmtId="0" fontId="11" fillId="0" borderId="10" xfId="5" applyFont="1" applyBorder="1" applyAlignment="1">
      <alignment horizontal="justify" vertical="center"/>
    </xf>
    <xf numFmtId="0" fontId="11" fillId="0" borderId="0" xfId="5" applyFont="1" applyBorder="1" applyAlignment="1">
      <alignment horizontal="justify" vertical="center"/>
    </xf>
    <xf numFmtId="10" fontId="11" fillId="0" borderId="11" xfId="8" applyNumberFormat="1" applyFont="1" applyBorder="1" applyAlignment="1">
      <alignment vertical="center"/>
    </xf>
    <xf numFmtId="0" fontId="15" fillId="0" borderId="10" xfId="5" applyFont="1" applyBorder="1" applyAlignment="1">
      <alignment vertical="center"/>
    </xf>
    <xf numFmtId="0" fontId="15" fillId="0" borderId="0" xfId="5" applyFont="1" applyBorder="1" applyAlignment="1">
      <alignment vertical="center"/>
    </xf>
    <xf numFmtId="0" fontId="15" fillId="0" borderId="10" xfId="5" applyFont="1" applyBorder="1" applyAlignment="1">
      <alignment horizontal="center" vertical="center"/>
    </xf>
    <xf numFmtId="0" fontId="11" fillId="0" borderId="0" xfId="3" applyFont="1" applyBorder="1"/>
    <xf numFmtId="0" fontId="15" fillId="0" borderId="0" xfId="5" applyFont="1" applyBorder="1" applyAlignment="1">
      <alignment horizontal="center" vertical="center"/>
    </xf>
    <xf numFmtId="10" fontId="17" fillId="8" borderId="6" xfId="8" applyNumberFormat="1" applyFont="1" applyFill="1" applyBorder="1" applyAlignment="1">
      <alignment horizontal="center" vertical="center"/>
    </xf>
    <xf numFmtId="0" fontId="11" fillId="0" borderId="12" xfId="5" applyFont="1" applyBorder="1" applyAlignment="1">
      <alignment vertical="center"/>
    </xf>
    <xf numFmtId="0" fontId="11" fillId="0" borderId="13" xfId="5" applyFont="1" applyBorder="1" applyAlignment="1">
      <alignment vertical="center"/>
    </xf>
    <xf numFmtId="0" fontId="11" fillId="0" borderId="13" xfId="5" applyFont="1" applyBorder="1" applyAlignment="1">
      <alignment horizontal="center" vertical="center"/>
    </xf>
    <xf numFmtId="0" fontId="11" fillId="0" borderId="14" xfId="5" applyFont="1" applyBorder="1" applyAlignment="1">
      <alignment vertical="center"/>
    </xf>
    <xf numFmtId="0" fontId="8" fillId="5" borderId="6" xfId="0" applyFont="1" applyFill="1" applyBorder="1" applyAlignment="1">
      <alignment horizontal="center" vertical="center" wrapText="1"/>
    </xf>
    <xf numFmtId="0" fontId="8" fillId="5" borderId="6" xfId="0" applyFont="1" applyFill="1" applyBorder="1" applyAlignment="1">
      <alignment horizontal="center" vertical="center"/>
    </xf>
    <xf numFmtId="44" fontId="8" fillId="5" borderId="6" xfId="2" applyFont="1" applyFill="1" applyBorder="1" applyAlignment="1">
      <alignment horizontal="center" vertical="center"/>
    </xf>
    <xf numFmtId="167" fontId="8" fillId="5" borderId="6" xfId="0" applyNumberFormat="1" applyFont="1" applyFill="1" applyBorder="1" applyAlignment="1">
      <alignment horizontal="center" vertical="center"/>
    </xf>
    <xf numFmtId="0" fontId="9" fillId="0" borderId="6" xfId="0" applyFont="1" applyBorder="1" applyAlignment="1">
      <alignment horizontal="center" vertical="center" wrapText="1"/>
    </xf>
    <xf numFmtId="0" fontId="18" fillId="0" borderId="0" xfId="0" applyFont="1" applyAlignment="1">
      <alignment vertical="center"/>
    </xf>
    <xf numFmtId="0" fontId="0" fillId="0" borderId="0" xfId="0"/>
    <xf numFmtId="0" fontId="2" fillId="2" borderId="6" xfId="0" applyFont="1" applyFill="1" applyBorder="1" applyAlignment="1">
      <alignment horizontal="left" vertical="center" wrapText="1"/>
    </xf>
    <xf numFmtId="43" fontId="2" fillId="2" borderId="6" xfId="1" applyFont="1" applyFill="1" applyBorder="1" applyAlignment="1">
      <alignment horizontal="right" vertical="center" wrapText="1"/>
    </xf>
    <xf numFmtId="165" fontId="2" fillId="2" borderId="6" xfId="0" applyNumberFormat="1" applyFont="1" applyFill="1" applyBorder="1" applyAlignment="1">
      <alignment horizontal="right" vertical="center" wrapText="1"/>
    </xf>
    <xf numFmtId="43" fontId="4" fillId="3" borderId="6" xfId="1" applyFont="1" applyFill="1" applyBorder="1" applyAlignment="1">
      <alignment horizontal="right" vertical="center" wrapText="1"/>
    </xf>
    <xf numFmtId="165" fontId="4" fillId="3" borderId="6" xfId="0" applyNumberFormat="1" applyFont="1" applyFill="1" applyBorder="1" applyAlignment="1">
      <alignment horizontal="right" vertical="center" wrapText="1"/>
    </xf>
    <xf numFmtId="0" fontId="15" fillId="3" borderId="6" xfId="0" applyFont="1" applyFill="1" applyBorder="1" applyAlignment="1">
      <alignment vertical="top" wrapText="1"/>
    </xf>
    <xf numFmtId="44" fontId="15" fillId="3" borderId="6" xfId="2" applyFont="1" applyFill="1" applyBorder="1" applyAlignment="1">
      <alignment vertical="top" wrapText="1"/>
    </xf>
    <xf numFmtId="0" fontId="0" fillId="0" borderId="0" xfId="0" applyAlignment="1">
      <alignment vertical="center"/>
    </xf>
    <xf numFmtId="0" fontId="0" fillId="0" borderId="0" xfId="0" applyAlignment="1">
      <alignment vertical="center" wrapText="1"/>
    </xf>
    <xf numFmtId="4" fontId="2" fillId="2" borderId="6" xfId="0" applyNumberFormat="1" applyFont="1" applyFill="1" applyBorder="1" applyAlignment="1">
      <alignment horizontal="right" vertical="center" wrapText="1"/>
    </xf>
    <xf numFmtId="4" fontId="4" fillId="3" borderId="6" xfId="0" applyNumberFormat="1" applyFont="1" applyFill="1" applyBorder="1" applyAlignment="1">
      <alignment horizontal="right" vertical="center" wrapText="1"/>
    </xf>
    <xf numFmtId="43" fontId="5" fillId="3" borderId="0" xfId="1" applyFont="1" applyFill="1" applyAlignment="1">
      <alignment horizontal="center" vertical="top" wrapText="1"/>
    </xf>
    <xf numFmtId="0" fontId="3" fillId="3" borderId="0" xfId="0" applyFont="1" applyFill="1" applyAlignment="1">
      <alignment horizontal="right" vertical="center" wrapText="1"/>
    </xf>
    <xf numFmtId="43" fontId="3" fillId="3" borderId="0" xfId="1" applyFont="1" applyFill="1" applyAlignment="1">
      <alignment horizontal="right" vertical="center" wrapText="1"/>
    </xf>
    <xf numFmtId="0" fontId="2" fillId="9" borderId="6" xfId="0" applyFont="1" applyFill="1" applyBorder="1" applyAlignment="1">
      <alignment horizontal="left" vertical="center" wrapText="1"/>
    </xf>
    <xf numFmtId="43" fontId="2" fillId="9" borderId="6" xfId="1" applyFont="1" applyFill="1" applyBorder="1" applyAlignment="1">
      <alignment horizontal="right" vertical="center" wrapText="1"/>
    </xf>
    <xf numFmtId="4" fontId="2" fillId="9" borderId="6" xfId="0" applyNumberFormat="1" applyFont="1" applyFill="1" applyBorder="1" applyAlignment="1">
      <alignment horizontal="right" vertical="center" wrapText="1"/>
    </xf>
    <xf numFmtId="165" fontId="2" fillId="9" borderId="6" xfId="0" applyNumberFormat="1" applyFont="1" applyFill="1" applyBorder="1" applyAlignment="1">
      <alignment horizontal="right" vertical="center" wrapText="1"/>
    </xf>
    <xf numFmtId="0" fontId="0" fillId="0" borderId="0" xfId="0"/>
    <xf numFmtId="0" fontId="0" fillId="0" borderId="0" xfId="0"/>
    <xf numFmtId="0" fontId="3" fillId="3" borderId="6" xfId="0" applyFont="1" applyFill="1" applyBorder="1" applyAlignment="1">
      <alignment horizontal="right" vertical="center" wrapText="1"/>
    </xf>
    <xf numFmtId="165" fontId="12" fillId="3" borderId="6" xfId="0" applyNumberFormat="1" applyFont="1" applyFill="1" applyBorder="1" applyAlignment="1">
      <alignment horizontal="right" vertical="center" wrapText="1"/>
    </xf>
    <xf numFmtId="0" fontId="2" fillId="0" borderId="6" xfId="0" applyFont="1" applyFill="1" applyBorder="1" applyAlignment="1">
      <alignment horizontal="left" vertical="center" wrapText="1"/>
    </xf>
    <xf numFmtId="43" fontId="2" fillId="0" borderId="6" xfId="1" applyFont="1" applyFill="1" applyBorder="1" applyAlignment="1">
      <alignment horizontal="right" vertical="center" wrapText="1"/>
    </xf>
    <xf numFmtId="4" fontId="2" fillId="0" borderId="6" xfId="0" applyNumberFormat="1" applyFont="1" applyFill="1" applyBorder="1" applyAlignment="1">
      <alignment horizontal="right" vertical="center" wrapText="1"/>
    </xf>
    <xf numFmtId="165" fontId="2" fillId="0" borderId="6" xfId="0" applyNumberFormat="1" applyFont="1" applyFill="1" applyBorder="1" applyAlignment="1">
      <alignment horizontal="right" vertical="center" wrapText="1"/>
    </xf>
    <xf numFmtId="0" fontId="0" fillId="0" borderId="0" xfId="0" applyFill="1" applyAlignment="1">
      <alignment vertical="center"/>
    </xf>
    <xf numFmtId="0" fontId="0" fillId="9" borderId="0" xfId="0" applyFill="1" applyAlignment="1">
      <alignment vertical="center"/>
    </xf>
    <xf numFmtId="0" fontId="4" fillId="0" borderId="6" xfId="0" applyFont="1" applyFill="1" applyBorder="1" applyAlignment="1">
      <alignment horizontal="left" vertical="center" wrapText="1"/>
    </xf>
    <xf numFmtId="0" fontId="4" fillId="0" borderId="6" xfId="0" applyFont="1" applyFill="1" applyBorder="1" applyAlignment="1">
      <alignment horizontal="right" vertical="center" wrapText="1"/>
    </xf>
    <xf numFmtId="0" fontId="4" fillId="0" borderId="6" xfId="0" applyFont="1" applyFill="1" applyBorder="1" applyAlignment="1">
      <alignment horizontal="center" vertical="center" wrapText="1"/>
    </xf>
    <xf numFmtId="43" fontId="4" fillId="0" borderId="6" xfId="1" applyFont="1" applyFill="1" applyBorder="1" applyAlignment="1">
      <alignment horizontal="right" vertical="center" wrapText="1"/>
    </xf>
    <xf numFmtId="4" fontId="4" fillId="0" borderId="6" xfId="0" applyNumberFormat="1" applyFont="1" applyFill="1" applyBorder="1" applyAlignment="1">
      <alignment horizontal="right" vertical="center" wrapText="1"/>
    </xf>
    <xf numFmtId="4" fontId="3" fillId="3" borderId="6" xfId="0" applyNumberFormat="1" applyFont="1" applyFill="1" applyBorder="1" applyAlignment="1">
      <alignment horizontal="right" vertical="center" wrapText="1"/>
    </xf>
    <xf numFmtId="10" fontId="13" fillId="6" borderId="6" xfId="9" applyNumberFormat="1" applyFont="1" applyFill="1" applyBorder="1" applyAlignment="1">
      <alignment horizontal="right" vertical="top" wrapText="1"/>
    </xf>
    <xf numFmtId="43" fontId="21" fillId="9" borderId="30" xfId="1" applyFont="1" applyFill="1" applyBorder="1" applyAlignment="1">
      <alignment horizontal="center" vertical="center"/>
    </xf>
    <xf numFmtId="0" fontId="21" fillId="9" borderId="30" xfId="0" applyFont="1" applyFill="1" applyBorder="1" applyAlignment="1">
      <alignment horizontal="center" vertical="center"/>
    </xf>
    <xf numFmtId="10" fontId="21" fillId="9" borderId="30" xfId="0" applyNumberFormat="1" applyFont="1" applyFill="1" applyBorder="1" applyAlignment="1">
      <alignment horizontal="center" vertical="center"/>
    </xf>
    <xf numFmtId="172" fontId="21" fillId="0" borderId="31" xfId="0" applyNumberFormat="1" applyFont="1" applyBorder="1" applyAlignment="1">
      <alignment horizontal="center" vertical="center" wrapText="1"/>
    </xf>
    <xf numFmtId="4" fontId="21" fillId="0" borderId="32" xfId="0" applyNumberFormat="1" applyFont="1" applyBorder="1" applyAlignment="1">
      <alignment horizontal="justify" vertical="center" wrapText="1"/>
    </xf>
    <xf numFmtId="44" fontId="21" fillId="0" borderId="32" xfId="2" applyFont="1" applyBorder="1" applyAlignment="1">
      <alignment horizontal="right" vertical="center"/>
    </xf>
    <xf numFmtId="172" fontId="21" fillId="0" borderId="34" xfId="0" applyNumberFormat="1" applyFont="1" applyBorder="1" applyAlignment="1">
      <alignment horizontal="center" vertical="center" wrapText="1"/>
    </xf>
    <xf numFmtId="4" fontId="21" fillId="0" borderId="6" xfId="0" applyNumberFormat="1" applyFont="1" applyBorder="1" applyAlignment="1">
      <alignment horizontal="justify" vertical="center" wrapText="1"/>
    </xf>
    <xf numFmtId="44" fontId="21" fillId="0" borderId="6" xfId="2" applyFont="1" applyBorder="1" applyAlignment="1">
      <alignment horizontal="right" vertical="center"/>
    </xf>
    <xf numFmtId="44" fontId="21" fillId="0" borderId="34" xfId="2" applyFont="1" applyBorder="1" applyAlignment="1">
      <alignment vertical="center"/>
    </xf>
    <xf numFmtId="10" fontId="21" fillId="0" borderId="6" xfId="0" applyNumberFormat="1" applyFont="1" applyBorder="1" applyAlignment="1">
      <alignment horizontal="center" vertical="center"/>
    </xf>
    <xf numFmtId="44" fontId="21" fillId="0" borderId="6" xfId="2" applyFont="1" applyBorder="1" applyAlignment="1">
      <alignment vertical="center"/>
    </xf>
    <xf numFmtId="10" fontId="21" fillId="0" borderId="35" xfId="0" applyNumberFormat="1" applyFont="1" applyBorder="1" applyAlignment="1">
      <alignment horizontal="center" vertical="center"/>
    </xf>
    <xf numFmtId="0" fontId="21" fillId="0" borderId="34" xfId="0" applyFont="1" applyBorder="1" applyAlignment="1">
      <alignment horizontal="center" vertical="center"/>
    </xf>
    <xf numFmtId="0" fontId="20" fillId="0" borderId="6" xfId="0" applyFont="1" applyBorder="1" applyAlignment="1">
      <alignment horizontal="right" vertical="center"/>
    </xf>
    <xf numFmtId="169" fontId="20" fillId="0" borderId="6" xfId="0" applyNumberFormat="1" applyFont="1" applyBorder="1" applyAlignment="1">
      <alignment horizontal="center" vertical="center"/>
    </xf>
    <xf numFmtId="10" fontId="20" fillId="0" borderId="35" xfId="9" applyNumberFormat="1" applyFont="1" applyBorder="1" applyAlignment="1">
      <alignment horizontal="center" vertical="center"/>
    </xf>
    <xf numFmtId="169" fontId="20" fillId="0" borderId="34" xfId="0" applyNumberFormat="1" applyFont="1" applyBorder="1" applyAlignment="1">
      <alignment horizontal="center" vertical="center"/>
    </xf>
    <xf numFmtId="10" fontId="20" fillId="0" borderId="6" xfId="0" applyNumberFormat="1" applyFont="1" applyBorder="1" applyAlignment="1">
      <alignment horizontal="center" vertical="center"/>
    </xf>
    <xf numFmtId="10" fontId="20" fillId="0" borderId="35" xfId="0" applyNumberFormat="1" applyFont="1" applyBorder="1" applyAlignment="1">
      <alignment horizontal="center" vertical="center"/>
    </xf>
    <xf numFmtId="10" fontId="20" fillId="6" borderId="35" xfId="0" applyNumberFormat="1" applyFont="1" applyFill="1" applyBorder="1" applyAlignment="1">
      <alignment vertical="center"/>
    </xf>
    <xf numFmtId="0" fontId="21" fillId="0" borderId="36" xfId="0" applyFont="1" applyBorder="1" applyAlignment="1">
      <alignment horizontal="center" vertical="center"/>
    </xf>
    <xf numFmtId="0" fontId="20" fillId="0" borderId="37" xfId="0" applyFont="1" applyBorder="1" applyAlignment="1">
      <alignment horizontal="right" vertical="center"/>
    </xf>
    <xf numFmtId="169" fontId="20" fillId="0" borderId="37" xfId="0" applyNumberFormat="1" applyFont="1" applyBorder="1" applyAlignment="1">
      <alignment vertical="center"/>
    </xf>
    <xf numFmtId="10" fontId="20" fillId="0" borderId="38" xfId="9" applyNumberFormat="1" applyFont="1" applyBorder="1" applyAlignment="1">
      <alignment horizontal="center" vertical="center"/>
    </xf>
    <xf numFmtId="4" fontId="20" fillId="0" borderId="36" xfId="0" applyNumberFormat="1" applyFont="1" applyBorder="1" applyAlignment="1">
      <alignment vertical="center"/>
    </xf>
    <xf numFmtId="10" fontId="20" fillId="0" borderId="37" xfId="0" applyNumberFormat="1" applyFont="1" applyBorder="1" applyAlignment="1">
      <alignment horizontal="center" vertical="center"/>
    </xf>
    <xf numFmtId="4" fontId="20" fillId="0" borderId="37" xfId="0" applyNumberFormat="1" applyFont="1" applyBorder="1" applyAlignment="1">
      <alignment vertical="center"/>
    </xf>
    <xf numFmtId="10" fontId="20" fillId="0" borderId="38" xfId="0" applyNumberFormat="1" applyFont="1" applyBorder="1" applyAlignment="1">
      <alignment horizontal="center" vertical="center"/>
    </xf>
    <xf numFmtId="10" fontId="21" fillId="0" borderId="38" xfId="0" applyNumberFormat="1" applyFont="1" applyBorder="1" applyAlignment="1">
      <alignment vertical="center"/>
    </xf>
    <xf numFmtId="0" fontId="20" fillId="0" borderId="0" xfId="0" applyFont="1" applyAlignment="1">
      <alignment horizontal="right" vertical="center"/>
    </xf>
    <xf numFmtId="169" fontId="20" fillId="0" borderId="0" xfId="0" applyNumberFormat="1" applyFont="1" applyAlignment="1">
      <alignment vertical="center"/>
    </xf>
    <xf numFmtId="4" fontId="20" fillId="0" borderId="0" xfId="9" applyNumberFormat="1" applyFont="1" applyAlignment="1">
      <alignment horizontal="center" vertical="center"/>
    </xf>
    <xf numFmtId="4" fontId="20" fillId="0" borderId="0" xfId="0" applyNumberFormat="1" applyFont="1" applyAlignment="1">
      <alignment vertical="center"/>
    </xf>
    <xf numFmtId="10" fontId="20" fillId="0" borderId="0" xfId="0" applyNumberFormat="1" applyFont="1" applyAlignment="1">
      <alignment horizontal="center" vertical="center"/>
    </xf>
    <xf numFmtId="10" fontId="21" fillId="0" borderId="0" xfId="0" applyNumberFormat="1" applyFont="1" applyAlignment="1">
      <alignment vertical="center"/>
    </xf>
    <xf numFmtId="0" fontId="21" fillId="0" borderId="0" xfId="0" applyFont="1" applyAlignment="1">
      <alignment vertical="center"/>
    </xf>
    <xf numFmtId="0" fontId="22" fillId="0" borderId="0" xfId="0" applyFont="1"/>
    <xf numFmtId="10" fontId="0" fillId="6" borderId="0" xfId="0" applyNumberFormat="1" applyFill="1" applyAlignment="1">
      <alignment vertical="center"/>
    </xf>
    <xf numFmtId="0" fontId="0" fillId="6" borderId="0" xfId="0" applyFill="1" applyAlignment="1">
      <alignment vertical="center"/>
    </xf>
    <xf numFmtId="44" fontId="13" fillId="6" borderId="6" xfId="2" applyFont="1" applyFill="1" applyBorder="1" applyAlignment="1">
      <alignment horizontal="right" vertical="top" wrapText="1"/>
    </xf>
    <xf numFmtId="0" fontId="21" fillId="0" borderId="34" xfId="0" applyNumberFormat="1" applyFont="1" applyBorder="1" applyAlignment="1">
      <alignment horizontal="center" vertical="center" wrapText="1"/>
    </xf>
    <xf numFmtId="10" fontId="21" fillId="0" borderId="32" xfId="9" applyNumberFormat="1" applyFont="1" applyBorder="1" applyAlignment="1">
      <alignment horizontal="right" vertical="center"/>
    </xf>
    <xf numFmtId="10" fontId="21" fillId="0" borderId="6" xfId="9" applyNumberFormat="1" applyFont="1" applyBorder="1" applyAlignment="1">
      <alignment horizontal="right" vertical="center"/>
    </xf>
    <xf numFmtId="43" fontId="0" fillId="0" borderId="0" xfId="1" applyFont="1" applyBorder="1" applyAlignment="1">
      <alignment vertical="center" wrapText="1"/>
    </xf>
    <xf numFmtId="0" fontId="23" fillId="0" borderId="0" xfId="0" applyFont="1" applyAlignment="1">
      <alignment vertical="center"/>
    </xf>
    <xf numFmtId="44" fontId="21" fillId="0" borderId="26" xfId="2" applyFont="1" applyBorder="1" applyAlignment="1">
      <alignment vertical="center"/>
    </xf>
    <xf numFmtId="169" fontId="20" fillId="0" borderId="26" xfId="0" applyNumberFormat="1" applyFont="1" applyBorder="1" applyAlignment="1">
      <alignment horizontal="center" vertical="center"/>
    </xf>
    <xf numFmtId="4" fontId="20" fillId="0" borderId="40" xfId="0" applyNumberFormat="1" applyFont="1" applyBorder="1" applyAlignment="1">
      <alignment vertical="center"/>
    </xf>
    <xf numFmtId="44" fontId="21" fillId="9" borderId="31" xfId="2" applyFont="1" applyFill="1" applyBorder="1" applyAlignment="1">
      <alignment vertical="center"/>
    </xf>
    <xf numFmtId="10" fontId="21" fillId="9" borderId="32" xfId="0" applyNumberFormat="1" applyFont="1" applyFill="1" applyBorder="1" applyAlignment="1">
      <alignment horizontal="center" vertical="center"/>
    </xf>
    <xf numFmtId="44" fontId="21" fillId="9" borderId="32" xfId="2" applyFont="1" applyFill="1" applyBorder="1" applyAlignment="1">
      <alignment vertical="center"/>
    </xf>
    <xf numFmtId="10" fontId="21" fillId="9" borderId="33" xfId="0" applyNumberFormat="1" applyFont="1" applyFill="1" applyBorder="1" applyAlignment="1">
      <alignment horizontal="center" vertical="center"/>
    </xf>
    <xf numFmtId="44" fontId="21" fillId="9" borderId="39" xfId="2" applyFont="1" applyFill="1" applyBorder="1" applyAlignment="1">
      <alignment vertical="center"/>
    </xf>
    <xf numFmtId="44" fontId="21" fillId="9" borderId="15" xfId="2" applyFont="1" applyFill="1" applyBorder="1" applyAlignment="1">
      <alignment vertical="center"/>
    </xf>
    <xf numFmtId="10" fontId="21" fillId="9" borderId="15" xfId="0" applyNumberFormat="1" applyFont="1" applyFill="1" applyBorder="1" applyAlignment="1">
      <alignment horizontal="center" vertical="center"/>
    </xf>
    <xf numFmtId="44" fontId="21" fillId="9" borderId="34" xfId="2" applyFont="1" applyFill="1" applyBorder="1" applyAlignment="1">
      <alignment vertical="center"/>
    </xf>
    <xf numFmtId="10" fontId="21" fillId="9" borderId="6" xfId="0" applyNumberFormat="1" applyFont="1" applyFill="1" applyBorder="1" applyAlignment="1">
      <alignment horizontal="center" vertical="center"/>
    </xf>
    <xf numFmtId="44" fontId="21" fillId="9" borderId="6" xfId="2" applyFont="1" applyFill="1" applyBorder="1" applyAlignment="1">
      <alignment vertical="center"/>
    </xf>
    <xf numFmtId="10" fontId="21" fillId="9" borderId="35" xfId="0" applyNumberFormat="1" applyFont="1" applyFill="1" applyBorder="1" applyAlignment="1">
      <alignment horizontal="center" vertical="center"/>
    </xf>
    <xf numFmtId="44" fontId="21" fillId="6" borderId="6" xfId="2" applyFont="1" applyFill="1" applyBorder="1" applyAlignment="1">
      <alignment vertical="center"/>
    </xf>
    <xf numFmtId="10" fontId="21" fillId="6" borderId="6" xfId="0" applyNumberFormat="1" applyFont="1" applyFill="1" applyBorder="1" applyAlignment="1">
      <alignment horizontal="center" vertical="center"/>
    </xf>
    <xf numFmtId="44" fontId="21" fillId="9" borderId="26" xfId="2" applyFont="1" applyFill="1" applyBorder="1" applyAlignment="1">
      <alignment vertical="center"/>
    </xf>
    <xf numFmtId="10" fontId="20" fillId="9" borderId="33" xfId="0" applyNumberFormat="1" applyFont="1" applyFill="1" applyBorder="1" applyAlignment="1">
      <alignment vertical="center"/>
    </xf>
    <xf numFmtId="10" fontId="20" fillId="9" borderId="35" xfId="0" applyNumberFormat="1" applyFont="1" applyFill="1" applyBorder="1" applyAlignment="1">
      <alignment vertical="center"/>
    </xf>
    <xf numFmtId="0" fontId="9" fillId="0" borderId="6" xfId="0" applyFont="1" applyFill="1" applyBorder="1" applyAlignment="1">
      <alignment horizontal="center" vertical="center"/>
    </xf>
    <xf numFmtId="0" fontId="9" fillId="0" borderId="6" xfId="0" applyFont="1" applyFill="1" applyBorder="1" applyAlignment="1">
      <alignment horizontal="left" vertical="center" wrapText="1"/>
    </xf>
    <xf numFmtId="14" fontId="9" fillId="0" borderId="6" xfId="0" applyNumberFormat="1" applyFont="1" applyFill="1" applyBorder="1" applyAlignment="1">
      <alignment horizontal="left" vertical="center"/>
    </xf>
    <xf numFmtId="44" fontId="9" fillId="0" borderId="6" xfId="2" applyFont="1" applyFill="1" applyBorder="1" applyAlignment="1">
      <alignment horizontal="left" vertical="center"/>
    </xf>
    <xf numFmtId="167" fontId="9" fillId="0" borderId="6" xfId="0" applyNumberFormat="1" applyFont="1" applyFill="1" applyBorder="1" applyAlignment="1">
      <alignment horizontal="left" vertical="center"/>
    </xf>
    <xf numFmtId="0" fontId="9" fillId="0" borderId="6" xfId="0" applyFont="1" applyFill="1" applyBorder="1" applyAlignment="1">
      <alignment vertical="center" wrapText="1"/>
    </xf>
    <xf numFmtId="0" fontId="11" fillId="0" borderId="0" xfId="0" applyFont="1" applyFill="1" applyAlignment="1">
      <alignment vertical="center"/>
    </xf>
    <xf numFmtId="167" fontId="11" fillId="0" borderId="6" xfId="0" applyNumberFormat="1" applyFont="1" applyFill="1" applyBorder="1" applyAlignment="1">
      <alignment horizontal="left" vertical="center"/>
    </xf>
    <xf numFmtId="0" fontId="11" fillId="0" borderId="0" xfId="0" applyFont="1" applyFill="1" applyAlignment="1">
      <alignment vertical="center" wrapText="1"/>
    </xf>
    <xf numFmtId="0" fontId="5" fillId="0" borderId="2" xfId="0" applyFont="1" applyFill="1" applyBorder="1" applyAlignment="1">
      <alignment horizontal="right" vertical="center" wrapText="1"/>
    </xf>
    <xf numFmtId="0" fontId="5" fillId="0" borderId="2" xfId="0" applyFont="1" applyFill="1" applyBorder="1" applyAlignment="1">
      <alignment horizontal="center" vertical="center" wrapText="1"/>
    </xf>
    <xf numFmtId="166" fontId="5" fillId="0" borderId="2" xfId="0" applyNumberFormat="1" applyFont="1" applyFill="1" applyBorder="1" applyAlignment="1">
      <alignment horizontal="right" vertical="center" wrapText="1"/>
    </xf>
    <xf numFmtId="4" fontId="5" fillId="0" borderId="2" xfId="0" applyNumberFormat="1" applyFont="1" applyFill="1" applyBorder="1" applyAlignment="1">
      <alignment horizontal="right" vertical="center" wrapText="1"/>
    </xf>
    <xf numFmtId="4" fontId="5" fillId="0" borderId="0" xfId="0" applyNumberFormat="1" applyFont="1" applyFill="1" applyAlignment="1">
      <alignment horizontal="right" vertical="center" wrapText="1"/>
    </xf>
    <xf numFmtId="0" fontId="4" fillId="0" borderId="1" xfId="0" applyFont="1" applyFill="1" applyBorder="1" applyAlignment="1">
      <alignment horizontal="left" vertical="center" wrapText="1"/>
    </xf>
    <xf numFmtId="0" fontId="1" fillId="0" borderId="2" xfId="0" applyFont="1" applyFill="1" applyBorder="1" applyAlignment="1">
      <alignment horizontal="right" vertical="center" wrapText="1"/>
    </xf>
    <xf numFmtId="0" fontId="1" fillId="0" borderId="2" xfId="0" applyFont="1" applyFill="1" applyBorder="1" applyAlignment="1">
      <alignment horizontal="center" vertical="center" wrapText="1"/>
    </xf>
    <xf numFmtId="0" fontId="4" fillId="0" borderId="2" xfId="0" applyFont="1" applyFill="1" applyBorder="1" applyAlignment="1">
      <alignment horizontal="right" vertical="center" wrapText="1"/>
    </xf>
    <xf numFmtId="0" fontId="4" fillId="0" borderId="2" xfId="0" applyFont="1" applyFill="1" applyBorder="1" applyAlignment="1">
      <alignment horizontal="center" vertical="center" wrapText="1"/>
    </xf>
    <xf numFmtId="166" fontId="4" fillId="0" borderId="2" xfId="0" applyNumberFormat="1" applyFont="1" applyFill="1" applyBorder="1" applyAlignment="1">
      <alignment horizontal="right" vertical="center" wrapText="1"/>
    </xf>
    <xf numFmtId="0" fontId="5" fillId="0" borderId="42" xfId="0" applyFont="1" applyFill="1" applyBorder="1" applyAlignment="1">
      <alignment horizontal="right" vertical="center" wrapText="1"/>
    </xf>
    <xf numFmtId="0" fontId="5" fillId="0" borderId="42" xfId="0" applyFont="1" applyFill="1" applyBorder="1" applyAlignment="1">
      <alignment horizontal="center" vertical="center" wrapText="1"/>
    </xf>
    <xf numFmtId="166" fontId="5" fillId="0" borderId="42" xfId="0" applyNumberFormat="1" applyFont="1" applyFill="1" applyBorder="1" applyAlignment="1">
      <alignment horizontal="right" vertical="center" wrapText="1"/>
    </xf>
    <xf numFmtId="4" fontId="4" fillId="0" borderId="2" xfId="0" applyNumberFormat="1" applyFont="1" applyFill="1" applyBorder="1" applyAlignment="1">
      <alignment horizontal="right" vertical="center" wrapText="1"/>
    </xf>
    <xf numFmtId="0" fontId="26" fillId="0" borderId="12" xfId="5" applyFont="1" applyBorder="1" applyAlignment="1">
      <alignment vertical="center"/>
    </xf>
    <xf numFmtId="0" fontId="26" fillId="0" borderId="13" xfId="5" applyFont="1" applyBorder="1" applyAlignment="1">
      <alignment vertical="center"/>
    </xf>
    <xf numFmtId="0" fontId="26" fillId="0" borderId="13" xfId="5" applyFont="1" applyBorder="1" applyAlignment="1">
      <alignment horizontal="center" vertical="center"/>
    </xf>
    <xf numFmtId="0" fontId="26" fillId="0" borderId="14" xfId="5" applyFont="1" applyBorder="1" applyAlignment="1">
      <alignment vertical="center"/>
    </xf>
    <xf numFmtId="10" fontId="11" fillId="0" borderId="11" xfId="9" applyNumberFormat="1" applyFont="1" applyBorder="1" applyAlignment="1">
      <alignment vertical="center"/>
    </xf>
    <xf numFmtId="9" fontId="11" fillId="0" borderId="11" xfId="9" applyFont="1" applyBorder="1" applyAlignment="1">
      <alignment vertical="center"/>
    </xf>
    <xf numFmtId="10" fontId="17" fillId="0" borderId="0" xfId="8" applyNumberFormat="1" applyFont="1" applyFill="1" applyBorder="1" applyAlignment="1">
      <alignment horizontal="center" vertical="center"/>
    </xf>
    <xf numFmtId="169" fontId="15" fillId="0" borderId="0" xfId="5" applyNumberFormat="1" applyFont="1" applyBorder="1" applyAlignment="1">
      <alignment vertical="center"/>
    </xf>
    <xf numFmtId="0" fontId="0" fillId="0" borderId="10" xfId="0" applyBorder="1"/>
    <xf numFmtId="10" fontId="15" fillId="0" borderId="11" xfId="5" applyNumberFormat="1" applyFont="1" applyFill="1" applyBorder="1" applyAlignment="1">
      <alignment vertical="center"/>
    </xf>
    <xf numFmtId="0" fontId="15" fillId="4" borderId="3" xfId="5" applyFont="1" applyFill="1" applyBorder="1" applyAlignment="1">
      <alignment vertical="center"/>
    </xf>
    <xf numFmtId="0" fontId="15" fillId="4" borderId="4" xfId="5" applyFont="1" applyFill="1" applyBorder="1" applyAlignment="1">
      <alignment vertical="center"/>
    </xf>
    <xf numFmtId="0" fontId="15" fillId="4" borderId="4" xfId="5" applyFont="1" applyFill="1" applyBorder="1" applyAlignment="1">
      <alignment horizontal="center" vertical="center"/>
    </xf>
    <xf numFmtId="10" fontId="15" fillId="4" borderId="5" xfId="9" applyNumberFormat="1" applyFont="1" applyFill="1" applyBorder="1" applyAlignment="1">
      <alignment vertical="center"/>
    </xf>
    <xf numFmtId="10" fontId="15" fillId="4" borderId="5" xfId="5" applyNumberFormat="1" applyFont="1" applyFill="1" applyBorder="1" applyAlignment="1">
      <alignment vertical="center"/>
    </xf>
    <xf numFmtId="0" fontId="11" fillId="0" borderId="7" xfId="5" applyFont="1" applyBorder="1" applyAlignment="1">
      <alignment vertical="center"/>
    </xf>
    <xf numFmtId="0" fontId="11" fillId="0" borderId="8" xfId="5" applyFont="1" applyBorder="1" applyAlignment="1">
      <alignment vertical="center"/>
    </xf>
    <xf numFmtId="0" fontId="11" fillId="0" borderId="8" xfId="5" applyFont="1" applyBorder="1" applyAlignment="1">
      <alignment horizontal="center" vertical="center"/>
    </xf>
    <xf numFmtId="10" fontId="11" fillId="0" borderId="9" xfId="9" applyNumberFormat="1" applyFont="1" applyBorder="1" applyAlignment="1">
      <alignment vertical="center"/>
    </xf>
    <xf numFmtId="0" fontId="4" fillId="3" borderId="6" xfId="0" applyFont="1" applyFill="1" applyBorder="1" applyAlignment="1">
      <alignment vertical="center" wrapText="1"/>
    </xf>
    <xf numFmtId="0" fontId="4" fillId="0" borderId="0" xfId="0" applyFont="1" applyFill="1" applyBorder="1" applyAlignment="1">
      <alignment horizontal="left" vertical="center" wrapText="1"/>
    </xf>
    <xf numFmtId="0" fontId="24" fillId="0" borderId="1" xfId="0" applyFont="1" applyFill="1" applyBorder="1" applyAlignment="1">
      <alignment horizontal="left" vertical="center" wrapText="1"/>
    </xf>
    <xf numFmtId="0" fontId="25" fillId="0" borderId="0" xfId="0" applyFont="1" applyFill="1" applyAlignment="1">
      <alignment vertical="center"/>
    </xf>
    <xf numFmtId="0" fontId="0" fillId="10" borderId="0" xfId="0" applyFill="1" applyAlignment="1">
      <alignment vertical="center"/>
    </xf>
    <xf numFmtId="0" fontId="1" fillId="0" borderId="0" xfId="0" applyFont="1" applyFill="1" applyBorder="1" applyAlignment="1">
      <alignment horizontal="right" vertical="center" wrapText="1"/>
    </xf>
    <xf numFmtId="0" fontId="1" fillId="0" borderId="24" xfId="0" applyFont="1" applyFill="1" applyBorder="1" applyAlignment="1">
      <alignment horizontal="center" vertical="center" wrapText="1"/>
    </xf>
    <xf numFmtId="0" fontId="1" fillId="0" borderId="24" xfId="0" applyFont="1" applyFill="1" applyBorder="1" applyAlignment="1">
      <alignment horizontal="right" vertical="center" wrapText="1"/>
    </xf>
    <xf numFmtId="0" fontId="0" fillId="0" borderId="0" xfId="0" applyFill="1" applyBorder="1" applyAlignment="1">
      <alignment vertical="center"/>
    </xf>
    <xf numFmtId="4" fontId="4" fillId="0" borderId="42" xfId="0" applyNumberFormat="1" applyFont="1" applyFill="1" applyBorder="1" applyAlignment="1">
      <alignment horizontal="right" vertical="center" wrapText="1"/>
    </xf>
    <xf numFmtId="0" fontId="3" fillId="3" borderId="0" xfId="0" applyFont="1" applyFill="1" applyAlignment="1">
      <alignment horizontal="left" vertical="top" wrapText="1"/>
    </xf>
    <xf numFmtId="0" fontId="1" fillId="3" borderId="6" xfId="0" applyFont="1" applyFill="1" applyBorder="1" applyAlignment="1">
      <alignment horizontal="left" vertical="top" wrapText="1"/>
    </xf>
    <xf numFmtId="0" fontId="5" fillId="3" borderId="0" xfId="0" applyFont="1" applyFill="1" applyAlignment="1">
      <alignment horizontal="center" vertical="top" wrapText="1"/>
    </xf>
    <xf numFmtId="0" fontId="21" fillId="0" borderId="0" xfId="0" applyFont="1" applyAlignment="1">
      <alignment horizontal="center" vertical="center"/>
    </xf>
    <xf numFmtId="0" fontId="3" fillId="3" borderId="0" xfId="0" applyFont="1" applyFill="1" applyAlignment="1">
      <alignment horizontal="right" vertical="top" wrapText="1"/>
    </xf>
    <xf numFmtId="0" fontId="0" fillId="0" borderId="8" xfId="0" applyBorder="1" applyAlignment="1">
      <alignment vertical="center" wrapText="1"/>
    </xf>
    <xf numFmtId="0" fontId="0" fillId="0" borderId="9" xfId="0" applyBorder="1" applyAlignment="1">
      <alignment vertical="center" wrapText="1"/>
    </xf>
    <xf numFmtId="0" fontId="4" fillId="0" borderId="2" xfId="0" applyFont="1" applyFill="1" applyBorder="1" applyAlignment="1">
      <alignment horizontal="left" vertical="center" wrapText="1"/>
    </xf>
    <xf numFmtId="0" fontId="5" fillId="0" borderId="2" xfId="0" applyFont="1" applyFill="1" applyBorder="1" applyAlignment="1">
      <alignment horizontal="left" vertical="center" wrapText="1"/>
    </xf>
    <xf numFmtId="0" fontId="1" fillId="0" borderId="2" xfId="0" applyFont="1" applyFill="1" applyBorder="1" applyAlignment="1">
      <alignment horizontal="left" vertical="center" wrapText="1"/>
    </xf>
    <xf numFmtId="0" fontId="1" fillId="0" borderId="24" xfId="0" applyFont="1" applyFill="1" applyBorder="1" applyAlignment="1">
      <alignment horizontal="left" vertical="center" wrapText="1"/>
    </xf>
    <xf numFmtId="0" fontId="5" fillId="0" borderId="0" xfId="0" applyFont="1" applyFill="1" applyAlignment="1">
      <alignment horizontal="right" vertical="center" wrapText="1"/>
    </xf>
    <xf numFmtId="0" fontId="3" fillId="3" borderId="0" xfId="0" applyFont="1" applyFill="1" applyAlignment="1">
      <alignment horizontal="left" vertical="center" wrapText="1"/>
    </xf>
    <xf numFmtId="0" fontId="5" fillId="0" borderId="42" xfId="0" applyFont="1" applyFill="1" applyBorder="1" applyAlignment="1">
      <alignment horizontal="left" vertical="center" wrapText="1"/>
    </xf>
    <xf numFmtId="10" fontId="15" fillId="0" borderId="16" xfId="5" applyNumberFormat="1" applyFont="1" applyBorder="1" applyAlignment="1">
      <alignment horizontal="left" vertical="center"/>
    </xf>
    <xf numFmtId="0" fontId="11" fillId="0" borderId="16" xfId="5" applyFont="1" applyBorder="1" applyAlignment="1">
      <alignment horizontal="center" vertical="center"/>
    </xf>
    <xf numFmtId="171" fontId="15" fillId="0" borderId="16" xfId="7" applyNumberFormat="1" applyFont="1" applyBorder="1" applyAlignment="1">
      <alignment horizontal="right" vertical="center"/>
    </xf>
    <xf numFmtId="0" fontId="1" fillId="3" borderId="10" xfId="0" applyFont="1" applyFill="1" applyBorder="1" applyAlignment="1">
      <alignment horizontal="left" vertical="center" wrapText="1"/>
    </xf>
    <xf numFmtId="0" fontId="3" fillId="3" borderId="0" xfId="0" applyFont="1" applyFill="1" applyBorder="1" applyAlignment="1">
      <alignment horizontal="left" vertical="center" wrapText="1"/>
    </xf>
    <xf numFmtId="0" fontId="3" fillId="3" borderId="0" xfId="0" applyFont="1" applyFill="1" applyBorder="1" applyAlignment="1">
      <alignment horizontal="right" vertical="center" wrapText="1"/>
    </xf>
    <xf numFmtId="10" fontId="3" fillId="3" borderId="0" xfId="0" applyNumberFormat="1" applyFont="1" applyFill="1" applyBorder="1" applyAlignment="1">
      <alignment horizontal="left" vertical="center" wrapText="1"/>
    </xf>
    <xf numFmtId="0" fontId="3" fillId="3" borderId="11" xfId="0" applyFont="1" applyFill="1" applyBorder="1" applyAlignment="1">
      <alignment horizontal="left" vertical="center" wrapText="1"/>
    </xf>
    <xf numFmtId="0" fontId="3" fillId="3" borderId="12"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3" borderId="13" xfId="0" applyFont="1" applyFill="1" applyBorder="1" applyAlignment="1">
      <alignment horizontal="left" vertical="center" wrapText="1"/>
    </xf>
    <xf numFmtId="0" fontId="3" fillId="3" borderId="14" xfId="0" applyFont="1" applyFill="1" applyBorder="1" applyAlignment="1">
      <alignment horizontal="left" vertical="center" wrapText="1"/>
    </xf>
    <xf numFmtId="0" fontId="1" fillId="3" borderId="0" xfId="0" applyFont="1" applyFill="1" applyBorder="1" applyAlignment="1">
      <alignment horizontal="left" vertical="center" wrapText="1"/>
    </xf>
    <xf numFmtId="0" fontId="3" fillId="3" borderId="0" xfId="0" applyFont="1" applyFill="1" applyBorder="1" applyAlignment="1">
      <alignment vertical="center" wrapText="1"/>
    </xf>
    <xf numFmtId="0" fontId="3" fillId="3" borderId="0" xfId="0" applyNumberFormat="1" applyFont="1" applyFill="1" applyBorder="1" applyAlignment="1">
      <alignment vertical="center" wrapText="1"/>
    </xf>
    <xf numFmtId="10" fontId="3" fillId="3" borderId="0" xfId="0" applyNumberFormat="1" applyFont="1" applyFill="1" applyBorder="1" applyAlignment="1">
      <alignment vertical="center" wrapText="1"/>
    </xf>
    <xf numFmtId="0" fontId="3" fillId="3" borderId="0" xfId="0" applyNumberFormat="1" applyFont="1" applyFill="1" applyBorder="1" applyAlignment="1">
      <alignment horizontal="left" vertical="center" wrapText="1"/>
    </xf>
    <xf numFmtId="0" fontId="3" fillId="3" borderId="0" xfId="0" applyNumberFormat="1" applyFont="1" applyFill="1" applyBorder="1" applyAlignment="1">
      <alignment vertical="top" wrapText="1"/>
    </xf>
    <xf numFmtId="10" fontId="3" fillId="3" borderId="0" xfId="0" applyNumberFormat="1" applyFont="1" applyFill="1" applyBorder="1" applyAlignment="1">
      <alignment vertical="top" wrapText="1"/>
    </xf>
    <xf numFmtId="43" fontId="3" fillId="3" borderId="13" xfId="1" applyFont="1" applyFill="1" applyBorder="1" applyAlignment="1">
      <alignment horizontal="left" vertical="center" wrapText="1"/>
    </xf>
    <xf numFmtId="0" fontId="1" fillId="3" borderId="12" xfId="0" applyFont="1" applyFill="1" applyBorder="1" applyAlignment="1">
      <alignment horizontal="left" vertical="center" wrapText="1"/>
    </xf>
    <xf numFmtId="0" fontId="1" fillId="3" borderId="13" xfId="0" applyFont="1" applyFill="1" applyBorder="1" applyAlignment="1">
      <alignment horizontal="left" vertical="center" wrapText="1"/>
    </xf>
    <xf numFmtId="43" fontId="3" fillId="3" borderId="0" xfId="1" applyFont="1" applyFill="1" applyBorder="1" applyAlignment="1">
      <alignment horizontal="left" vertical="center" wrapText="1"/>
    </xf>
    <xf numFmtId="10" fontId="3" fillId="3" borderId="0" xfId="0" applyNumberFormat="1" applyFont="1" applyFill="1" applyBorder="1" applyAlignment="1">
      <alignment horizontal="right" vertical="center" wrapText="1"/>
    </xf>
    <xf numFmtId="0" fontId="3" fillId="3" borderId="0" xfId="9" applyNumberFormat="1" applyFont="1" applyFill="1" applyBorder="1" applyAlignment="1">
      <alignment vertical="center" wrapText="1"/>
    </xf>
    <xf numFmtId="43" fontId="3" fillId="3" borderId="0" xfId="1" applyFont="1" applyFill="1" applyAlignment="1">
      <alignment horizontal="left" vertical="center" wrapText="1"/>
    </xf>
    <xf numFmtId="0" fontId="1" fillId="3" borderId="6" xfId="0" applyFont="1" applyFill="1" applyBorder="1" applyAlignment="1">
      <alignment horizontal="center" vertical="center" wrapText="1"/>
    </xf>
    <xf numFmtId="0" fontId="1" fillId="3" borderId="6" xfId="0" applyFont="1" applyFill="1" applyBorder="1" applyAlignment="1">
      <alignment vertical="center" wrapText="1"/>
    </xf>
    <xf numFmtId="43" fontId="1" fillId="3" borderId="6" xfId="1" applyFont="1" applyFill="1" applyBorder="1" applyAlignment="1">
      <alignment vertical="center" wrapText="1"/>
    </xf>
    <xf numFmtId="43" fontId="1" fillId="3" borderId="6" xfId="1" applyFont="1" applyFill="1" applyBorder="1" applyAlignment="1">
      <alignment horizontal="center" vertical="center" wrapText="1"/>
    </xf>
    <xf numFmtId="10" fontId="4" fillId="3" borderId="6" xfId="1" applyNumberFormat="1" applyFont="1" applyFill="1" applyBorder="1" applyAlignment="1">
      <alignment horizontal="right" vertical="center" wrapText="1"/>
    </xf>
    <xf numFmtId="0" fontId="5" fillId="3" borderId="0" xfId="0" applyFont="1" applyFill="1" applyAlignment="1">
      <alignment horizontal="center" vertical="top" wrapText="1"/>
    </xf>
    <xf numFmtId="0" fontId="3" fillId="3" borderId="0" xfId="0" applyFont="1" applyFill="1" applyBorder="1" applyAlignment="1">
      <alignment horizontal="left" vertical="center" wrapText="1"/>
    </xf>
    <xf numFmtId="0" fontId="3" fillId="3" borderId="0" xfId="0" applyNumberFormat="1" applyFont="1" applyFill="1" applyBorder="1" applyAlignment="1">
      <alignment horizontal="left" vertical="center" wrapText="1"/>
    </xf>
    <xf numFmtId="0" fontId="3" fillId="3" borderId="11" xfId="0" applyFont="1" applyFill="1" applyBorder="1" applyAlignment="1">
      <alignment horizontal="left" vertical="center" wrapText="1"/>
    </xf>
    <xf numFmtId="0" fontId="0" fillId="0" borderId="8" xfId="0" applyBorder="1" applyAlignment="1">
      <alignment vertical="center" wrapText="1"/>
    </xf>
    <xf numFmtId="0" fontId="0" fillId="0" borderId="9" xfId="0" applyBorder="1" applyAlignment="1">
      <alignment vertical="center" wrapText="1"/>
    </xf>
    <xf numFmtId="49" fontId="3" fillId="3" borderId="0" xfId="9" applyNumberFormat="1" applyFont="1" applyFill="1" applyBorder="1" applyAlignment="1">
      <alignment horizontal="left" vertical="center" wrapText="1"/>
    </xf>
    <xf numFmtId="2" fontId="3" fillId="3" borderId="0" xfId="9" applyNumberFormat="1" applyFont="1" applyFill="1" applyBorder="1" applyAlignment="1">
      <alignment horizontal="left" vertical="center" wrapText="1"/>
    </xf>
    <xf numFmtId="0" fontId="3" fillId="3" borderId="0" xfId="9" applyNumberFormat="1" applyFont="1" applyFill="1" applyBorder="1" applyAlignment="1">
      <alignment horizontal="right" vertical="center" wrapText="1"/>
    </xf>
    <xf numFmtId="14" fontId="3" fillId="3" borderId="0" xfId="0" applyNumberFormat="1" applyFont="1" applyFill="1" applyBorder="1" applyAlignment="1">
      <alignment horizontal="right" vertical="center" wrapText="1"/>
    </xf>
    <xf numFmtId="173" fontId="3" fillId="3" borderId="0" xfId="0" applyNumberFormat="1" applyFont="1" applyFill="1" applyBorder="1" applyAlignment="1">
      <alignment horizontal="right" vertical="center" wrapText="1"/>
    </xf>
    <xf numFmtId="0" fontId="3" fillId="3" borderId="6" xfId="0" applyFont="1" applyFill="1" applyBorder="1" applyAlignment="1">
      <alignment vertical="top" wrapText="1"/>
    </xf>
    <xf numFmtId="44" fontId="3" fillId="3" borderId="0" xfId="0" applyNumberFormat="1" applyFont="1" applyFill="1" applyBorder="1" applyAlignment="1">
      <alignment horizontal="right" vertical="center" wrapText="1"/>
    </xf>
    <xf numFmtId="49" fontId="3" fillId="3" borderId="0" xfId="9" applyNumberFormat="1" applyFont="1" applyFill="1" applyBorder="1" applyAlignment="1">
      <alignment vertical="center" wrapText="1"/>
    </xf>
    <xf numFmtId="14" fontId="3" fillId="3" borderId="11" xfId="0" applyNumberFormat="1" applyFont="1" applyFill="1" applyBorder="1" applyAlignment="1">
      <alignment horizontal="right" vertical="center" wrapText="1"/>
    </xf>
    <xf numFmtId="44" fontId="3" fillId="3" borderId="11" xfId="2" applyFont="1" applyFill="1" applyBorder="1" applyAlignment="1">
      <alignment horizontal="right" vertical="center" wrapText="1"/>
    </xf>
    <xf numFmtId="0" fontId="15" fillId="0" borderId="0" xfId="0" applyFont="1" applyBorder="1" applyAlignment="1">
      <alignment horizontal="right" vertical="center" wrapText="1"/>
    </xf>
    <xf numFmtId="10" fontId="3" fillId="3" borderId="11" xfId="9" applyNumberFormat="1" applyFont="1" applyFill="1" applyBorder="1" applyAlignment="1">
      <alignment horizontal="right" vertical="center" wrapText="1"/>
    </xf>
    <xf numFmtId="0" fontId="4" fillId="0" borderId="6" xfId="0" applyFont="1" applyBorder="1" applyAlignment="1">
      <alignment horizontal="right" vertical="center" wrapText="1"/>
    </xf>
    <xf numFmtId="0" fontId="4" fillId="0" borderId="6" xfId="0" applyFont="1" applyBorder="1" applyAlignment="1">
      <alignment horizontal="left" vertical="center" wrapText="1"/>
    </xf>
    <xf numFmtId="0" fontId="4" fillId="0" borderId="6" xfId="0" applyFont="1" applyBorder="1" applyAlignment="1">
      <alignment horizontal="center" vertical="center" wrapText="1"/>
    </xf>
    <xf numFmtId="0" fontId="5" fillId="0" borderId="0" xfId="0" applyFont="1" applyFill="1" applyAlignment="1">
      <alignment horizontal="right" vertical="center" wrapText="1"/>
    </xf>
    <xf numFmtId="0" fontId="0" fillId="0" borderId="0" xfId="0" applyFill="1" applyAlignment="1">
      <alignment vertical="center"/>
    </xf>
    <xf numFmtId="0" fontId="29" fillId="0" borderId="10" xfId="10" applyFont="1" applyBorder="1" applyProtection="1">
      <protection locked="0"/>
    </xf>
    <xf numFmtId="0" fontId="29" fillId="0" borderId="0" xfId="10" applyFont="1" applyProtection="1">
      <protection locked="0"/>
    </xf>
    <xf numFmtId="0" fontId="29" fillId="0" borderId="11" xfId="10" applyFont="1" applyBorder="1" applyProtection="1">
      <protection locked="0"/>
    </xf>
    <xf numFmtId="0" fontId="15" fillId="0" borderId="10" xfId="0" applyFont="1" applyBorder="1" applyAlignment="1">
      <alignment horizontal="right" vertical="center" wrapText="1"/>
    </xf>
    <xf numFmtId="0" fontId="0" fillId="0" borderId="12" xfId="0" applyBorder="1"/>
    <xf numFmtId="0" fontId="0" fillId="0" borderId="13" xfId="0" applyBorder="1"/>
    <xf numFmtId="0" fontId="0" fillId="0" borderId="14" xfId="0" applyBorder="1"/>
    <xf numFmtId="49" fontId="3" fillId="3" borderId="0" xfId="9" applyNumberFormat="1" applyFont="1" applyFill="1" applyBorder="1" applyAlignment="1">
      <alignment horizontal="left" vertical="center" wrapText="1"/>
    </xf>
    <xf numFmtId="0" fontId="3" fillId="3" borderId="0" xfId="0" applyFont="1" applyFill="1" applyBorder="1" applyAlignment="1">
      <alignment horizontal="left" vertical="center" wrapText="1"/>
    </xf>
    <xf numFmtId="0" fontId="3" fillId="3" borderId="0" xfId="0" applyFont="1" applyFill="1" applyBorder="1" applyAlignment="1">
      <alignment vertical="center"/>
    </xf>
    <xf numFmtId="0" fontId="3" fillId="3" borderId="0" xfId="0" applyNumberFormat="1" applyFont="1" applyFill="1" applyBorder="1" applyAlignment="1">
      <alignment vertical="center"/>
    </xf>
    <xf numFmtId="0" fontId="0" fillId="0" borderId="0" xfId="0" applyFill="1" applyAlignment="1">
      <alignment vertical="center"/>
    </xf>
    <xf numFmtId="4" fontId="4" fillId="6" borderId="2" xfId="0" applyNumberFormat="1" applyFont="1" applyFill="1" applyBorder="1" applyAlignment="1">
      <alignment horizontal="right" vertical="center" wrapText="1"/>
    </xf>
    <xf numFmtId="4" fontId="5" fillId="6" borderId="0" xfId="0" applyNumberFormat="1" applyFont="1" applyFill="1" applyAlignment="1">
      <alignment horizontal="right" vertical="center" wrapText="1"/>
    </xf>
    <xf numFmtId="0" fontId="5" fillId="6" borderId="0" xfId="0" applyFont="1" applyFill="1" applyAlignment="1">
      <alignment horizontal="right" vertical="center" wrapText="1"/>
    </xf>
    <xf numFmtId="0" fontId="4" fillId="6" borderId="1" xfId="0" applyFont="1" applyFill="1" applyBorder="1" applyAlignment="1">
      <alignment horizontal="left" vertical="center" wrapText="1"/>
    </xf>
    <xf numFmtId="0" fontId="1" fillId="6" borderId="2" xfId="0" applyFont="1" applyFill="1" applyBorder="1" applyAlignment="1">
      <alignment horizontal="right" vertical="center" wrapText="1"/>
    </xf>
    <xf numFmtId="166" fontId="4" fillId="6" borderId="2" xfId="0" applyNumberFormat="1" applyFont="1" applyFill="1" applyBorder="1" applyAlignment="1">
      <alignment horizontal="right" vertical="center" wrapText="1"/>
    </xf>
    <xf numFmtId="166" fontId="5" fillId="6" borderId="2" xfId="0" applyNumberFormat="1" applyFont="1" applyFill="1" applyBorder="1" applyAlignment="1">
      <alignment horizontal="right" vertical="center" wrapText="1"/>
    </xf>
    <xf numFmtId="4" fontId="5" fillId="6" borderId="2" xfId="0" applyNumberFormat="1" applyFont="1" applyFill="1" applyBorder="1" applyAlignment="1">
      <alignment horizontal="right" vertical="center" wrapText="1"/>
    </xf>
    <xf numFmtId="0" fontId="18" fillId="0" borderId="0" xfId="0" applyFont="1" applyFill="1" applyAlignment="1">
      <alignment vertical="center"/>
    </xf>
    <xf numFmtId="0" fontId="9" fillId="0" borderId="6" xfId="0" applyFont="1" applyFill="1" applyBorder="1" applyAlignment="1">
      <alignment horizontal="center" vertical="center" wrapText="1"/>
    </xf>
    <xf numFmtId="167" fontId="11" fillId="0" borderId="6" xfId="0" applyNumberFormat="1" applyFont="1" applyFill="1" applyBorder="1" applyAlignment="1">
      <alignment horizontal="right" vertical="center"/>
    </xf>
    <xf numFmtId="0" fontId="4" fillId="0" borderId="2" xfId="0" applyFont="1" applyFill="1" applyBorder="1" applyAlignment="1">
      <alignment horizontal="left" vertical="center" wrapText="1"/>
    </xf>
    <xf numFmtId="0" fontId="5" fillId="0" borderId="2" xfId="0" applyFont="1" applyFill="1" applyBorder="1" applyAlignment="1">
      <alignment horizontal="left" vertical="center" wrapText="1"/>
    </xf>
    <xf numFmtId="0" fontId="1" fillId="0" borderId="2" xfId="0" applyFont="1" applyFill="1" applyBorder="1" applyAlignment="1">
      <alignment horizontal="left" vertical="center" wrapText="1"/>
    </xf>
    <xf numFmtId="0" fontId="5" fillId="0" borderId="0" xfId="0" applyFont="1" applyFill="1" applyAlignment="1">
      <alignment horizontal="right" vertical="center" wrapText="1"/>
    </xf>
    <xf numFmtId="0" fontId="0" fillId="0" borderId="0" xfId="0" applyFill="1" applyAlignment="1">
      <alignment vertical="center"/>
    </xf>
    <xf numFmtId="0" fontId="30" fillId="0" borderId="0" xfId="0" applyFont="1" applyAlignment="1">
      <alignment horizontal="left"/>
    </xf>
    <xf numFmtId="0" fontId="30" fillId="0" borderId="0" xfId="0" applyFont="1" applyAlignment="1">
      <alignment horizontal="right"/>
    </xf>
    <xf numFmtId="0" fontId="30" fillId="0" borderId="0" xfId="0" applyNumberFormat="1" applyFont="1" applyAlignment="1">
      <alignment horizontal="left"/>
    </xf>
    <xf numFmtId="0" fontId="5" fillId="0" borderId="2" xfId="0" applyNumberFormat="1" applyFont="1" applyFill="1" applyBorder="1" applyAlignment="1">
      <alignment horizontal="right" vertical="center" wrapText="1"/>
    </xf>
    <xf numFmtId="0" fontId="4" fillId="0" borderId="2" xfId="0" applyNumberFormat="1" applyFont="1" applyFill="1" applyBorder="1" applyAlignment="1">
      <alignment horizontal="right" vertical="center" wrapText="1"/>
    </xf>
    <xf numFmtId="0" fontId="30" fillId="0" borderId="0" xfId="0" applyNumberFormat="1" applyFont="1" applyAlignment="1">
      <alignment horizontal="right"/>
    </xf>
    <xf numFmtId="4" fontId="30" fillId="0" borderId="0" xfId="0" applyNumberFormat="1" applyFont="1" applyAlignment="1">
      <alignment horizontal="right"/>
    </xf>
    <xf numFmtId="0" fontId="5" fillId="0" borderId="0" xfId="0" applyFont="1" applyFill="1" applyAlignment="1">
      <alignment vertical="center"/>
    </xf>
    <xf numFmtId="0" fontId="0" fillId="11" borderId="0" xfId="0" applyFill="1" applyAlignment="1">
      <alignment vertical="center"/>
    </xf>
    <xf numFmtId="0" fontId="5" fillId="0" borderId="2" xfId="0" applyFont="1" applyFill="1" applyBorder="1" applyAlignment="1">
      <alignment horizontal="left" vertical="center" wrapText="1"/>
    </xf>
    <xf numFmtId="0" fontId="0" fillId="0" borderId="0" xfId="0" applyFill="1" applyAlignment="1">
      <alignment vertical="center"/>
    </xf>
    <xf numFmtId="0" fontId="1" fillId="0" borderId="0" xfId="0" applyFont="1" applyFill="1" applyBorder="1" applyAlignment="1">
      <alignment horizontal="center" vertical="center" wrapText="1"/>
    </xf>
    <xf numFmtId="0" fontId="0" fillId="0" borderId="0" xfId="0" applyFill="1" applyBorder="1" applyAlignment="1">
      <alignment vertical="center" wrapText="1"/>
    </xf>
    <xf numFmtId="0" fontId="11" fillId="0" borderId="0" xfId="0" applyFont="1"/>
    <xf numFmtId="0" fontId="5" fillId="0" borderId="2" xfId="0" applyFont="1" applyFill="1" applyBorder="1" applyAlignment="1">
      <alignment horizontal="left" vertical="center" wrapText="1"/>
    </xf>
    <xf numFmtId="0" fontId="5" fillId="0" borderId="0" xfId="0" applyFont="1" applyFill="1" applyAlignment="1">
      <alignment horizontal="right" vertical="center" wrapText="1"/>
    </xf>
    <xf numFmtId="0" fontId="4" fillId="0" borderId="2" xfId="0" applyFont="1" applyFill="1" applyBorder="1" applyAlignment="1">
      <alignment horizontal="left" vertical="center" wrapText="1"/>
    </xf>
    <xf numFmtId="0" fontId="1" fillId="0" borderId="2" xfId="0" applyFont="1" applyFill="1" applyBorder="1" applyAlignment="1">
      <alignment horizontal="left" vertical="center" wrapText="1"/>
    </xf>
    <xf numFmtId="0" fontId="0" fillId="0" borderId="0" xfId="0" applyFill="1" applyAlignment="1">
      <alignment vertical="center"/>
    </xf>
    <xf numFmtId="0" fontId="0" fillId="0" borderId="0" xfId="0" applyFill="1" applyAlignment="1">
      <alignment vertical="center"/>
    </xf>
    <xf numFmtId="0" fontId="5" fillId="0" borderId="6" xfId="0" applyFont="1" applyFill="1" applyBorder="1" applyAlignment="1">
      <alignment horizontal="left" vertical="center" wrapText="1"/>
    </xf>
    <xf numFmtId="0" fontId="4" fillId="6" borderId="6" xfId="0" applyFont="1" applyFill="1" applyBorder="1" applyAlignment="1">
      <alignment horizontal="left" vertical="center" wrapText="1"/>
    </xf>
    <xf numFmtId="0" fontId="5" fillId="0" borderId="0" xfId="0" applyFont="1" applyFill="1" applyAlignment="1">
      <alignment vertical="center" wrapText="1"/>
    </xf>
    <xf numFmtId="0" fontId="5" fillId="0" borderId="0" xfId="0" applyFont="1" applyFill="1" applyAlignment="1">
      <alignment horizontal="center" vertical="center" wrapText="1"/>
    </xf>
    <xf numFmtId="166" fontId="5" fillId="0" borderId="0" xfId="0" applyNumberFormat="1" applyFont="1" applyFill="1" applyBorder="1" applyAlignment="1">
      <alignment horizontal="right" vertical="center" wrapText="1"/>
    </xf>
    <xf numFmtId="0" fontId="5" fillId="0" borderId="2" xfId="0" applyFont="1" applyFill="1" applyBorder="1" applyAlignment="1">
      <alignment horizontal="left" vertical="center" wrapText="1"/>
    </xf>
    <xf numFmtId="0" fontId="5" fillId="0" borderId="0" xfId="0" applyFont="1" applyFill="1" applyAlignment="1">
      <alignment horizontal="right" vertical="center" wrapText="1"/>
    </xf>
    <xf numFmtId="0" fontId="4" fillId="0" borderId="2" xfId="0" applyFont="1" applyFill="1" applyBorder="1" applyAlignment="1">
      <alignment horizontal="left" vertical="center" wrapText="1"/>
    </xf>
    <xf numFmtId="0" fontId="1" fillId="0" borderId="2" xfId="0" applyFont="1" applyFill="1" applyBorder="1" applyAlignment="1">
      <alignment horizontal="left" vertical="center" wrapText="1"/>
    </xf>
    <xf numFmtId="0" fontId="0" fillId="0" borderId="0" xfId="0" applyFill="1" applyAlignment="1">
      <alignment vertical="center"/>
    </xf>
    <xf numFmtId="0" fontId="5" fillId="0" borderId="2" xfId="0" applyFont="1" applyFill="1" applyBorder="1" applyAlignment="1">
      <alignment horizontal="left" vertical="center" wrapText="1"/>
    </xf>
    <xf numFmtId="0" fontId="0" fillId="0" borderId="0" xfId="0" applyFill="1" applyAlignment="1">
      <alignment vertical="center"/>
    </xf>
    <xf numFmtId="0" fontId="0" fillId="10" borderId="0" xfId="0" applyFill="1" applyAlignment="1">
      <alignment vertical="center" wrapText="1"/>
    </xf>
    <xf numFmtId="0" fontId="11" fillId="0" borderId="0" xfId="0" applyFont="1" applyAlignment="1">
      <alignment horizontal="center" wrapText="1"/>
    </xf>
    <xf numFmtId="0" fontId="0" fillId="0" borderId="9" xfId="0" applyFill="1" applyBorder="1" applyAlignment="1">
      <alignment vertical="center" wrapText="1"/>
    </xf>
    <xf numFmtId="14" fontId="3" fillId="0" borderId="11" xfId="0" applyNumberFormat="1" applyFont="1" applyFill="1" applyBorder="1" applyAlignment="1">
      <alignment horizontal="right" vertical="center" wrapText="1"/>
    </xf>
    <xf numFmtId="173" fontId="3" fillId="0" borderId="11" xfId="0" applyNumberFormat="1" applyFont="1" applyFill="1" applyBorder="1" applyAlignment="1">
      <alignment horizontal="right" vertical="center" wrapText="1"/>
    </xf>
    <xf numFmtId="10" fontId="3" fillId="0" borderId="11" xfId="0" applyNumberFormat="1" applyFont="1" applyFill="1" applyBorder="1" applyAlignment="1">
      <alignment horizontal="right" vertical="center" wrapText="1"/>
    </xf>
    <xf numFmtId="44" fontId="3" fillId="0" borderId="11" xfId="0" applyNumberFormat="1" applyFont="1" applyFill="1" applyBorder="1" applyAlignment="1">
      <alignment horizontal="right" vertical="center" wrapText="1"/>
    </xf>
    <xf numFmtId="0" fontId="3" fillId="0" borderId="14" xfId="0" applyFont="1" applyFill="1" applyBorder="1" applyAlignment="1">
      <alignment horizontal="left" vertical="center" wrapText="1"/>
    </xf>
    <xf numFmtId="0" fontId="4" fillId="3" borderId="6" xfId="0" applyNumberFormat="1" applyFont="1" applyFill="1" applyBorder="1" applyAlignment="1">
      <alignment horizontal="right" vertical="center" wrapText="1"/>
    </xf>
    <xf numFmtId="0" fontId="4" fillId="0" borderId="6" xfId="0" applyNumberFormat="1" applyFont="1" applyBorder="1" applyAlignment="1">
      <alignment horizontal="right" vertical="center" wrapText="1"/>
    </xf>
    <xf numFmtId="14" fontId="9" fillId="0" borderId="6" xfId="0" applyNumberFormat="1" applyFont="1" applyFill="1" applyBorder="1" applyAlignment="1">
      <alignment horizontal="left" vertical="center" wrapText="1"/>
    </xf>
    <xf numFmtId="0" fontId="9" fillId="6" borderId="6" xfId="0" applyFont="1" applyFill="1" applyBorder="1" applyAlignment="1">
      <alignment horizontal="left" vertical="center" wrapText="1"/>
    </xf>
    <xf numFmtId="14" fontId="9" fillId="6" borderId="6" xfId="0" applyNumberFormat="1" applyFont="1" applyFill="1" applyBorder="1" applyAlignment="1">
      <alignment horizontal="left" vertical="center"/>
    </xf>
    <xf numFmtId="0" fontId="11" fillId="6" borderId="6" xfId="0" applyFont="1" applyFill="1" applyBorder="1" applyAlignment="1">
      <alignment horizontal="left" vertical="center" wrapText="1"/>
    </xf>
    <xf numFmtId="0" fontId="0" fillId="0" borderId="0" xfId="0" applyFill="1" applyAlignment="1">
      <alignment vertical="center" wrapText="1"/>
    </xf>
    <xf numFmtId="0" fontId="0" fillId="0" borderId="8" xfId="0" applyBorder="1" applyAlignment="1">
      <alignment vertical="center" wrapText="1"/>
    </xf>
    <xf numFmtId="0" fontId="3" fillId="3" borderId="0" xfId="0" applyFont="1" applyFill="1" applyBorder="1" applyAlignment="1">
      <alignment horizontal="left" vertical="center" wrapText="1"/>
    </xf>
    <xf numFmtId="49" fontId="3" fillId="3" borderId="0" xfId="9" applyNumberFormat="1" applyFont="1" applyFill="1" applyBorder="1" applyAlignment="1">
      <alignment horizontal="left" vertical="center" wrapText="1"/>
    </xf>
    <xf numFmtId="0" fontId="3" fillId="3" borderId="0" xfId="0" applyFont="1" applyFill="1" applyAlignment="1">
      <alignment horizontal="left" vertical="center" wrapText="1"/>
    </xf>
    <xf numFmtId="0" fontId="29" fillId="0" borderId="10" xfId="10" applyFont="1" applyBorder="1" applyAlignment="1" applyProtection="1">
      <alignment horizontal="center"/>
      <protection locked="0"/>
    </xf>
    <xf numFmtId="0" fontId="29" fillId="0" borderId="0" xfId="10" applyFont="1" applyAlignment="1" applyProtection="1">
      <alignment horizontal="center"/>
      <protection locked="0"/>
    </xf>
    <xf numFmtId="0" fontId="29" fillId="0" borderId="11" xfId="10" applyFont="1" applyBorder="1" applyAlignment="1" applyProtection="1">
      <alignment horizontal="center"/>
      <protection locked="0"/>
    </xf>
    <xf numFmtId="0" fontId="11" fillId="0" borderId="7" xfId="10" applyBorder="1" applyAlignment="1">
      <alignment horizontal="center" vertical="center" wrapText="1"/>
    </xf>
    <xf numFmtId="0" fontId="11" fillId="0" borderId="8" xfId="10" applyBorder="1" applyAlignment="1">
      <alignment horizontal="center" vertical="center" wrapText="1"/>
    </xf>
    <xf numFmtId="0" fontId="11" fillId="0" borderId="9" xfId="10" applyBorder="1" applyAlignment="1">
      <alignment horizontal="center" vertical="center" wrapText="1"/>
    </xf>
    <xf numFmtId="0" fontId="11" fillId="0" borderId="10" xfId="10" applyBorder="1" applyAlignment="1">
      <alignment horizontal="center" vertical="center" wrapText="1"/>
    </xf>
    <xf numFmtId="0" fontId="11" fillId="0" borderId="0" xfId="10" applyAlignment="1">
      <alignment horizontal="center" vertical="center" wrapText="1"/>
    </xf>
    <xf numFmtId="0" fontId="11" fillId="0" borderId="11" xfId="10" applyBorder="1" applyAlignment="1">
      <alignment horizontal="center" vertical="center" wrapText="1"/>
    </xf>
    <xf numFmtId="0" fontId="27" fillId="0" borderId="10" xfId="10" applyFont="1" applyBorder="1" applyAlignment="1" applyProtection="1">
      <alignment horizontal="center" wrapText="1"/>
      <protection locked="0"/>
    </xf>
    <xf numFmtId="0" fontId="27" fillId="0" borderId="0" xfId="10" applyFont="1" applyAlignment="1" applyProtection="1">
      <alignment horizontal="center" wrapText="1"/>
      <protection locked="0"/>
    </xf>
    <xf numFmtId="0" fontId="27" fillId="0" borderId="11" xfId="10" applyFont="1" applyBorder="1" applyAlignment="1" applyProtection="1">
      <alignment horizontal="center" wrapText="1"/>
      <protection locked="0"/>
    </xf>
    <xf numFmtId="0" fontId="27" fillId="0" borderId="10" xfId="10" applyFont="1" applyBorder="1" applyAlignment="1" applyProtection="1">
      <alignment horizontal="center"/>
      <protection locked="0"/>
    </xf>
    <xf numFmtId="0" fontId="27" fillId="0" borderId="0" xfId="10" applyFont="1" applyAlignment="1" applyProtection="1">
      <alignment horizontal="center"/>
      <protection locked="0"/>
    </xf>
    <xf numFmtId="0" fontId="27" fillId="0" borderId="11" xfId="10" applyFont="1" applyBorder="1" applyAlignment="1" applyProtection="1">
      <alignment horizontal="center"/>
      <protection locked="0"/>
    </xf>
    <xf numFmtId="0" fontId="27" fillId="0" borderId="10" xfId="0" applyFont="1" applyBorder="1" applyAlignment="1" applyProtection="1">
      <alignment horizontal="center" wrapText="1"/>
      <protection locked="0"/>
    </xf>
    <xf numFmtId="0" fontId="27" fillId="0" borderId="0" xfId="0" applyFont="1" applyAlignment="1" applyProtection="1">
      <alignment horizontal="center" wrapText="1"/>
      <protection locked="0"/>
    </xf>
    <xf numFmtId="0" fontId="27" fillId="0" borderId="11" xfId="0" applyFont="1" applyBorder="1" applyAlignment="1" applyProtection="1">
      <alignment horizontal="center" wrapText="1"/>
      <protection locked="0"/>
    </xf>
    <xf numFmtId="0" fontId="28" fillId="0" borderId="10" xfId="10" applyFont="1" applyBorder="1" applyAlignment="1">
      <alignment horizontal="center"/>
    </xf>
    <xf numFmtId="0" fontId="28" fillId="0" borderId="0" xfId="10" applyFont="1" applyAlignment="1">
      <alignment horizontal="center"/>
    </xf>
    <xf numFmtId="0" fontId="28" fillId="0" borderId="11" xfId="10" applyFont="1" applyBorder="1" applyAlignment="1">
      <alignment horizontal="center"/>
    </xf>
    <xf numFmtId="0" fontId="14" fillId="0" borderId="0" xfId="0" applyFont="1" applyAlignment="1">
      <alignment horizontal="left" vertical="center"/>
    </xf>
    <xf numFmtId="0" fontId="14" fillId="0" borderId="11" xfId="0" applyFont="1" applyBorder="1" applyAlignment="1">
      <alignment horizontal="left" vertical="center"/>
    </xf>
    <xf numFmtId="0" fontId="11" fillId="0" borderId="0" xfId="0" applyNumberFormat="1" applyFont="1" applyAlignment="1">
      <alignment horizontal="left" vertical="center" wrapText="1"/>
    </xf>
    <xf numFmtId="0" fontId="11" fillId="0" borderId="11" xfId="0" applyNumberFormat="1" applyFont="1" applyBorder="1" applyAlignment="1">
      <alignment horizontal="left" vertical="center" wrapText="1"/>
    </xf>
    <xf numFmtId="49" fontId="11" fillId="0" borderId="0" xfId="0" applyNumberFormat="1" applyFont="1" applyAlignment="1">
      <alignment horizontal="left" vertical="center" wrapText="1"/>
    </xf>
    <xf numFmtId="2" fontId="11" fillId="0" borderId="0" xfId="0" applyNumberFormat="1" applyFont="1" applyAlignment="1">
      <alignment horizontal="left" vertical="center" wrapText="1"/>
    </xf>
    <xf numFmtId="14" fontId="11" fillId="0" borderId="0" xfId="0" applyNumberFormat="1" applyFont="1" applyAlignment="1">
      <alignment horizontal="left" vertical="center" wrapText="1"/>
    </xf>
    <xf numFmtId="0" fontId="5" fillId="3" borderId="0" xfId="0" applyFont="1" applyFill="1" applyAlignment="1">
      <alignment horizontal="center" vertical="top" wrapText="1"/>
    </xf>
    <xf numFmtId="0" fontId="13" fillId="0" borderId="50" xfId="0" applyFont="1" applyBorder="1" applyAlignment="1">
      <alignment horizontal="left" vertical="center" wrapText="1"/>
    </xf>
    <xf numFmtId="0" fontId="13" fillId="0" borderId="26" xfId="0" applyFont="1" applyBorder="1" applyAlignment="1">
      <alignment horizontal="left" vertical="center" wrapText="1"/>
    </xf>
    <xf numFmtId="0" fontId="3" fillId="3" borderId="0" xfId="0" applyFont="1" applyFill="1" applyAlignment="1">
      <alignment horizontal="left" vertical="top" wrapText="1"/>
    </xf>
    <xf numFmtId="0" fontId="1" fillId="3" borderId="3" xfId="0" applyFont="1" applyFill="1" applyBorder="1" applyAlignment="1">
      <alignment horizontal="center" wrapText="1"/>
    </xf>
    <xf numFmtId="0" fontId="0" fillId="0" borderId="4" xfId="0" applyBorder="1" applyAlignment="1"/>
    <xf numFmtId="0" fontId="0" fillId="0" borderId="5" xfId="0" applyBorder="1" applyAlignment="1"/>
    <xf numFmtId="0" fontId="1" fillId="3" borderId="50" xfId="0" applyFont="1" applyFill="1" applyBorder="1" applyAlignment="1">
      <alignment horizontal="left" vertical="top" wrapText="1"/>
    </xf>
    <xf numFmtId="0" fontId="1" fillId="3" borderId="26" xfId="0" applyFont="1" applyFill="1" applyBorder="1" applyAlignment="1">
      <alignment horizontal="left" vertical="top" wrapText="1"/>
    </xf>
    <xf numFmtId="44" fontId="3" fillId="3" borderId="6" xfId="0" applyNumberFormat="1" applyFont="1" applyFill="1" applyBorder="1" applyAlignment="1">
      <alignment horizontal="right" vertical="top" wrapText="1"/>
    </xf>
    <xf numFmtId="0" fontId="3" fillId="3" borderId="6" xfId="0" applyFont="1" applyFill="1" applyBorder="1" applyAlignment="1">
      <alignment horizontal="right" vertical="top" wrapText="1"/>
    </xf>
    <xf numFmtId="0" fontId="3" fillId="3" borderId="0" xfId="0" applyFont="1" applyFill="1" applyAlignment="1">
      <alignment horizontal="center" vertical="top" wrapText="1"/>
    </xf>
    <xf numFmtId="44" fontId="3" fillId="3" borderId="6" xfId="2" applyFont="1" applyFill="1" applyBorder="1" applyAlignment="1">
      <alignment horizontal="right" vertical="top" wrapText="1"/>
    </xf>
    <xf numFmtId="0" fontId="1" fillId="3" borderId="7" xfId="0" applyFont="1" applyFill="1" applyBorder="1" applyAlignment="1">
      <alignment horizontal="center" vertical="center" wrapText="1"/>
    </xf>
    <xf numFmtId="0" fontId="0" fillId="0" borderId="8" xfId="0" applyBorder="1" applyAlignment="1">
      <alignment vertical="center" wrapText="1"/>
    </xf>
    <xf numFmtId="0" fontId="0" fillId="0" borderId="9" xfId="0" applyBorder="1" applyAlignment="1">
      <alignment vertical="center" wrapText="1"/>
    </xf>
    <xf numFmtId="0" fontId="3" fillId="3" borderId="0" xfId="0" applyFont="1" applyFill="1" applyBorder="1" applyAlignment="1">
      <alignment horizontal="left" vertical="center" wrapText="1"/>
    </xf>
    <xf numFmtId="49" fontId="3" fillId="3" borderId="0" xfId="9" applyNumberFormat="1" applyFont="1" applyFill="1" applyBorder="1" applyAlignment="1">
      <alignment horizontal="left" vertical="center" wrapText="1"/>
    </xf>
    <xf numFmtId="164" fontId="3" fillId="3" borderId="6" xfId="0" applyNumberFormat="1" applyFont="1" applyFill="1" applyBorder="1" applyAlignment="1">
      <alignment horizontal="right" vertical="top" wrapText="1"/>
    </xf>
    <xf numFmtId="0" fontId="5" fillId="0" borderId="2" xfId="0" applyFont="1" applyFill="1" applyBorder="1" applyAlignment="1">
      <alignment horizontal="left" vertical="center" wrapText="1"/>
    </xf>
    <xf numFmtId="0" fontId="5" fillId="0" borderId="0" xfId="0" applyFont="1" applyFill="1" applyAlignment="1">
      <alignment horizontal="right" vertical="center" wrapText="1"/>
    </xf>
    <xf numFmtId="0" fontId="4" fillId="0" borderId="2" xfId="0" applyFont="1" applyFill="1" applyBorder="1" applyAlignment="1">
      <alignment horizontal="left" vertical="center" wrapText="1"/>
    </xf>
    <xf numFmtId="0" fontId="1" fillId="0" borderId="2" xfId="0" applyFont="1" applyFill="1" applyBorder="1" applyAlignment="1">
      <alignment horizontal="left" vertical="center" wrapText="1"/>
    </xf>
    <xf numFmtId="0" fontId="1" fillId="0" borderId="0" xfId="0" applyFont="1" applyFill="1" applyAlignment="1">
      <alignment horizontal="center" vertical="center" wrapText="1"/>
    </xf>
    <xf numFmtId="0" fontId="0" fillId="0" borderId="0" xfId="0" applyFill="1" applyAlignment="1">
      <alignment vertical="center"/>
    </xf>
    <xf numFmtId="0" fontId="5" fillId="6" borderId="0" xfId="0" applyFont="1" applyFill="1" applyAlignment="1">
      <alignment horizontal="right" vertical="center" wrapText="1"/>
    </xf>
    <xf numFmtId="0" fontId="5" fillId="0" borderId="41" xfId="0" applyFont="1" applyFill="1" applyBorder="1" applyAlignment="1">
      <alignment horizontal="right" vertical="center" wrapText="1"/>
    </xf>
    <xf numFmtId="0" fontId="5" fillId="0" borderId="42" xfId="0" applyFont="1" applyFill="1" applyBorder="1" applyAlignment="1">
      <alignment horizontal="left" vertical="center" wrapText="1"/>
    </xf>
    <xf numFmtId="0" fontId="5" fillId="0" borderId="51"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24" fillId="0" borderId="43" xfId="0" applyFont="1" applyFill="1" applyBorder="1" applyAlignment="1">
      <alignment horizontal="left" vertical="center" wrapText="1"/>
    </xf>
    <xf numFmtId="0" fontId="0" fillId="0" borderId="0" xfId="0" applyAlignment="1">
      <alignment horizontal="center" vertical="center" wrapText="1"/>
    </xf>
    <xf numFmtId="0" fontId="3" fillId="3" borderId="0" xfId="0" applyFont="1" applyFill="1" applyAlignment="1">
      <alignment horizontal="left" vertical="center" wrapText="1"/>
    </xf>
    <xf numFmtId="0" fontId="1" fillId="3" borderId="3"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0" borderId="24" xfId="0" applyFont="1" applyFill="1" applyBorder="1" applyAlignment="1">
      <alignment horizontal="left" vertical="center" wrapText="1"/>
    </xf>
    <xf numFmtId="0" fontId="21" fillId="0" borderId="0" xfId="0" applyFont="1" applyAlignment="1">
      <alignment horizontal="center" vertical="center"/>
    </xf>
    <xf numFmtId="0" fontId="20" fillId="9" borderId="27" xfId="0" applyFont="1" applyFill="1" applyBorder="1" applyAlignment="1">
      <alignment horizontal="center" vertical="center"/>
    </xf>
    <xf numFmtId="0" fontId="20" fillId="9" borderId="28" xfId="0" applyFont="1" applyFill="1" applyBorder="1" applyAlignment="1">
      <alignment horizontal="center" vertical="center"/>
    </xf>
    <xf numFmtId="0" fontId="20" fillId="9" borderId="29" xfId="0" applyFont="1" applyFill="1" applyBorder="1" applyAlignment="1">
      <alignment horizontal="center" vertical="center"/>
    </xf>
    <xf numFmtId="49" fontId="20" fillId="9" borderId="0" xfId="0" applyNumberFormat="1" applyFont="1" applyFill="1" applyAlignment="1">
      <alignment horizontal="center" vertical="center"/>
    </xf>
    <xf numFmtId="49" fontId="20" fillId="9" borderId="3" xfId="0" applyNumberFormat="1" applyFont="1" applyFill="1" applyBorder="1" applyAlignment="1">
      <alignment horizontal="center" vertical="center"/>
    </xf>
    <xf numFmtId="49" fontId="20" fillId="9" borderId="4" xfId="0" applyNumberFormat="1" applyFont="1" applyFill="1" applyBorder="1" applyAlignment="1">
      <alignment horizontal="center" vertical="center"/>
    </xf>
    <xf numFmtId="49" fontId="20" fillId="9" borderId="5" xfId="0" applyNumberFormat="1" applyFont="1" applyFill="1" applyBorder="1" applyAlignment="1">
      <alignment horizontal="center" vertical="center"/>
    </xf>
    <xf numFmtId="0" fontId="0" fillId="0" borderId="0" xfId="0" applyBorder="1" applyAlignment="1">
      <alignment horizontal="center" vertical="center" wrapText="1"/>
    </xf>
    <xf numFmtId="0" fontId="0" fillId="0" borderId="13" xfId="0" applyBorder="1" applyAlignment="1">
      <alignment horizontal="center" vertical="center" wrapText="1"/>
    </xf>
    <xf numFmtId="49" fontId="20" fillId="9" borderId="27" xfId="0" applyNumberFormat="1" applyFont="1" applyFill="1" applyBorder="1" applyAlignment="1">
      <alignment horizontal="center" vertical="center" wrapText="1"/>
    </xf>
    <xf numFmtId="49" fontId="20" fillId="9" borderId="28" xfId="0" applyNumberFormat="1" applyFont="1" applyFill="1" applyBorder="1" applyAlignment="1">
      <alignment horizontal="center" vertical="center" wrapText="1"/>
    </xf>
    <xf numFmtId="49" fontId="20" fillId="9" borderId="29" xfId="0" applyNumberFormat="1" applyFont="1" applyFill="1" applyBorder="1" applyAlignment="1">
      <alignment horizontal="center" vertical="center" wrapText="1"/>
    </xf>
    <xf numFmtId="0" fontId="20" fillId="9" borderId="7" xfId="0" applyFont="1" applyFill="1" applyBorder="1" applyAlignment="1">
      <alignment horizontal="center" vertical="center"/>
    </xf>
    <xf numFmtId="0" fontId="20" fillId="9" borderId="9" xfId="0" applyFont="1" applyFill="1" applyBorder="1" applyAlignment="1">
      <alignment horizontal="center" vertical="center"/>
    </xf>
    <xf numFmtId="0" fontId="20" fillId="9" borderId="10" xfId="0" applyFont="1" applyFill="1" applyBorder="1" applyAlignment="1">
      <alignment horizontal="center" vertical="center"/>
    </xf>
    <xf numFmtId="0" fontId="20" fillId="9" borderId="11" xfId="0" applyFont="1" applyFill="1" applyBorder="1" applyAlignment="1">
      <alignment horizontal="center" vertical="center"/>
    </xf>
    <xf numFmtId="0" fontId="20" fillId="9" borderId="12" xfId="0" applyFont="1" applyFill="1" applyBorder="1" applyAlignment="1">
      <alignment horizontal="center" vertical="center"/>
    </xf>
    <xf numFmtId="0" fontId="20" fillId="9" borderId="14"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20" fillId="9" borderId="3" xfId="0" applyFont="1" applyFill="1" applyBorder="1" applyAlignment="1">
      <alignment horizontal="center" vertical="center"/>
    </xf>
    <xf numFmtId="0" fontId="20" fillId="9" borderId="4" xfId="0" applyFont="1" applyFill="1" applyBorder="1" applyAlignment="1">
      <alignment horizontal="center" vertical="center"/>
    </xf>
    <xf numFmtId="0" fontId="20" fillId="9" borderId="5" xfId="0" applyFont="1" applyFill="1" applyBorder="1" applyAlignment="1">
      <alignment horizontal="center" vertical="center"/>
    </xf>
    <xf numFmtId="0" fontId="7" fillId="4" borderId="17" xfId="0" applyFont="1" applyFill="1" applyBorder="1" applyAlignment="1">
      <alignment horizontal="center" vertical="center"/>
    </xf>
    <xf numFmtId="0" fontId="7" fillId="4" borderId="15" xfId="0" applyFont="1" applyFill="1" applyBorder="1" applyAlignment="1">
      <alignment horizontal="center" vertical="center"/>
    </xf>
    <xf numFmtId="0" fontId="7" fillId="4" borderId="17"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3" fillId="3" borderId="0" xfId="0" applyFont="1" applyFill="1" applyBorder="1" applyAlignment="1">
      <alignment horizontal="left" vertical="center"/>
    </xf>
    <xf numFmtId="0" fontId="7" fillId="0" borderId="17"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horizontal="center" vertical="center"/>
    </xf>
    <xf numFmtId="0" fontId="15" fillId="0" borderId="13" xfId="5" applyFont="1" applyBorder="1" applyAlignment="1">
      <alignment horizontal="left" vertical="center"/>
    </xf>
    <xf numFmtId="0" fontId="17" fillId="0" borderId="0" xfId="5" applyFont="1" applyBorder="1" applyAlignment="1">
      <alignment horizontal="center" vertical="center" wrapText="1"/>
    </xf>
    <xf numFmtId="169" fontId="15" fillId="0" borderId="0" xfId="5" applyNumberFormat="1" applyFont="1" applyBorder="1" applyAlignment="1">
      <alignment horizontal="right" vertical="center"/>
    </xf>
    <xf numFmtId="0" fontId="15" fillId="0" borderId="11" xfId="5" applyFont="1" applyBorder="1" applyAlignment="1">
      <alignment horizontal="right" vertical="center"/>
    </xf>
    <xf numFmtId="0" fontId="3" fillId="3" borderId="11" xfId="0" applyFont="1" applyFill="1" applyBorder="1" applyAlignment="1">
      <alignment horizontal="left" vertical="center" wrapText="1"/>
    </xf>
    <xf numFmtId="0" fontId="15" fillId="7" borderId="21" xfId="5" applyFont="1" applyFill="1" applyBorder="1" applyAlignment="1">
      <alignment horizontal="center" vertical="center"/>
    </xf>
    <xf numFmtId="0" fontId="15" fillId="7" borderId="16" xfId="5" applyFont="1" applyFill="1" applyBorder="1" applyAlignment="1">
      <alignment horizontal="center" vertical="center"/>
    </xf>
    <xf numFmtId="0" fontId="15" fillId="7" borderId="22" xfId="5" applyFont="1" applyFill="1" applyBorder="1" applyAlignment="1">
      <alignment horizontal="center" vertical="center"/>
    </xf>
    <xf numFmtId="169" fontId="15" fillId="0" borderId="16" xfId="6" applyFont="1" applyBorder="1" applyAlignment="1">
      <alignment horizontal="right" vertical="center"/>
    </xf>
    <xf numFmtId="169" fontId="15" fillId="0" borderId="22" xfId="6" applyFont="1" applyBorder="1" applyAlignment="1">
      <alignment horizontal="right" vertical="center"/>
    </xf>
    <xf numFmtId="171" fontId="15" fillId="0" borderId="16" xfId="7" applyNumberFormat="1" applyFont="1" applyBorder="1" applyAlignment="1">
      <alignment horizontal="right" vertical="center"/>
    </xf>
    <xf numFmtId="0" fontId="15" fillId="0" borderId="21" xfId="5" applyFont="1" applyBorder="1" applyAlignment="1">
      <alignment horizontal="right" vertical="center" wrapText="1"/>
    </xf>
    <xf numFmtId="0" fontId="15" fillId="0" borderId="16" xfId="5" applyFont="1" applyBorder="1" applyAlignment="1">
      <alignment horizontal="right" vertical="center" wrapText="1"/>
    </xf>
    <xf numFmtId="167" fontId="15" fillId="0" borderId="16" xfId="4" applyNumberFormat="1" applyFont="1" applyBorder="1" applyAlignment="1">
      <alignment horizontal="left" vertical="center"/>
    </xf>
    <xf numFmtId="167" fontId="15" fillId="0" borderId="22" xfId="4" applyNumberFormat="1" applyFont="1" applyBorder="1" applyAlignment="1">
      <alignment horizontal="left" vertical="center"/>
    </xf>
    <xf numFmtId="10" fontId="15" fillId="0" borderId="16" xfId="5" applyNumberFormat="1" applyFont="1" applyBorder="1" applyAlignment="1">
      <alignment horizontal="left" vertical="center"/>
    </xf>
    <xf numFmtId="10" fontId="15" fillId="0" borderId="22" xfId="5" applyNumberFormat="1" applyFont="1" applyBorder="1" applyAlignment="1">
      <alignment horizontal="left" vertical="center"/>
    </xf>
    <xf numFmtId="0" fontId="11" fillId="0" borderId="21" xfId="5" applyFont="1" applyBorder="1" applyAlignment="1">
      <alignment horizontal="center" vertical="center"/>
    </xf>
    <xf numFmtId="0" fontId="11" fillId="0" borderId="16" xfId="5" applyFont="1" applyBorder="1" applyAlignment="1">
      <alignment horizontal="center" vertical="center"/>
    </xf>
    <xf numFmtId="0" fontId="11" fillId="0" borderId="22" xfId="5" applyFont="1" applyBorder="1" applyAlignment="1">
      <alignment horizontal="center" vertical="center"/>
    </xf>
    <xf numFmtId="0" fontId="15" fillId="7" borderId="21" xfId="5" applyFont="1" applyFill="1" applyBorder="1" applyAlignment="1">
      <alignment horizontal="left" vertical="center"/>
    </xf>
    <xf numFmtId="0" fontId="15" fillId="7" borderId="16" xfId="5" applyFont="1" applyFill="1" applyBorder="1" applyAlignment="1">
      <alignment horizontal="left" vertical="center"/>
    </xf>
    <xf numFmtId="0" fontId="15" fillId="7" borderId="22" xfId="5" applyFont="1" applyFill="1" applyBorder="1" applyAlignment="1">
      <alignment horizontal="left" vertical="center"/>
    </xf>
    <xf numFmtId="0" fontId="15" fillId="0" borderId="3" xfId="5" applyFont="1" applyBorder="1" applyAlignment="1">
      <alignment horizontal="center" vertical="center"/>
    </xf>
    <xf numFmtId="0" fontId="15" fillId="0" borderId="4" xfId="5" applyFont="1" applyBorder="1" applyAlignment="1">
      <alignment horizontal="center" vertical="center"/>
    </xf>
    <xf numFmtId="0" fontId="15" fillId="0" borderId="5" xfId="5" applyFont="1" applyBorder="1" applyAlignment="1">
      <alignment horizontal="center" vertical="center"/>
    </xf>
    <xf numFmtId="0" fontId="11" fillId="0" borderId="18" xfId="5" applyFont="1" applyBorder="1" applyAlignment="1">
      <alignment horizontal="center" vertical="center"/>
    </xf>
    <xf numFmtId="0" fontId="11" fillId="0" borderId="19" xfId="5" applyFont="1" applyBorder="1" applyAlignment="1">
      <alignment horizontal="center" vertical="center"/>
    </xf>
    <xf numFmtId="0" fontId="11" fillId="0" borderId="20" xfId="5" applyFont="1" applyBorder="1" applyAlignment="1">
      <alignment horizontal="center" vertical="center"/>
    </xf>
    <xf numFmtId="0" fontId="19" fillId="0" borderId="13" xfId="5" applyFont="1" applyBorder="1" applyAlignment="1">
      <alignment horizontal="left" vertical="center"/>
    </xf>
    <xf numFmtId="0" fontId="10" fillId="0" borderId="10" xfId="0" applyFont="1" applyBorder="1" applyAlignment="1">
      <alignment horizontal="center" vertical="center"/>
    </xf>
    <xf numFmtId="0" fontId="10" fillId="0" borderId="0" xfId="0" applyFont="1" applyBorder="1" applyAlignment="1">
      <alignment horizontal="center" vertical="center"/>
    </xf>
    <xf numFmtId="0" fontId="10" fillId="0" borderId="11" xfId="0" applyFont="1" applyBorder="1" applyAlignment="1">
      <alignment horizontal="center" vertical="center"/>
    </xf>
    <xf numFmtId="0" fontId="10" fillId="0" borderId="10"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1" xfId="0" applyFont="1" applyBorder="1" applyAlignment="1">
      <alignment horizontal="center" vertical="center" wrapText="1"/>
    </xf>
    <xf numFmtId="0" fontId="11" fillId="0" borderId="23" xfId="5" applyFont="1" applyBorder="1" applyAlignment="1">
      <alignment horizontal="center" vertical="center"/>
    </xf>
    <xf numFmtId="0" fontId="11" fillId="0" borderId="24" xfId="5" applyFont="1" applyBorder="1" applyAlignment="1">
      <alignment horizontal="center" vertical="center"/>
    </xf>
    <xf numFmtId="0" fontId="11" fillId="0" borderId="25" xfId="5" applyFont="1" applyBorder="1" applyAlignment="1">
      <alignment horizontal="center" vertical="center"/>
    </xf>
    <xf numFmtId="0" fontId="15" fillId="7" borderId="44" xfId="5" applyFont="1" applyFill="1" applyBorder="1" applyAlignment="1">
      <alignment horizontal="left" vertical="center"/>
    </xf>
    <xf numFmtId="0" fontId="15" fillId="7" borderId="45" xfId="5" applyFont="1" applyFill="1" applyBorder="1" applyAlignment="1">
      <alignment horizontal="left" vertical="center"/>
    </xf>
    <xf numFmtId="0" fontId="15" fillId="7" borderId="46" xfId="5" applyFont="1" applyFill="1" applyBorder="1" applyAlignment="1">
      <alignment horizontal="left" vertical="center"/>
    </xf>
    <xf numFmtId="0" fontId="15" fillId="7" borderId="47" xfId="5" applyFont="1" applyFill="1" applyBorder="1" applyAlignment="1">
      <alignment horizontal="center" vertical="center"/>
    </xf>
    <xf numFmtId="0" fontId="15" fillId="7" borderId="48" xfId="5" applyFont="1" applyFill="1" applyBorder="1" applyAlignment="1">
      <alignment horizontal="center" vertical="center"/>
    </xf>
    <xf numFmtId="0" fontId="15" fillId="7" borderId="49" xfId="5" applyFont="1" applyFill="1" applyBorder="1" applyAlignment="1">
      <alignment horizontal="center" vertical="center"/>
    </xf>
    <xf numFmtId="0" fontId="19" fillId="0" borderId="12" xfId="4" applyFont="1" applyBorder="1" applyAlignment="1">
      <alignment horizontal="center" vertical="center" wrapText="1"/>
    </xf>
    <xf numFmtId="0" fontId="19" fillId="0" borderId="13" xfId="4" applyFont="1" applyBorder="1" applyAlignment="1">
      <alignment horizontal="center" vertical="center" wrapText="1"/>
    </xf>
    <xf numFmtId="0" fontId="19" fillId="0" borderId="14" xfId="4" applyFont="1" applyBorder="1" applyAlignment="1">
      <alignment horizontal="center" vertical="center" wrapText="1"/>
    </xf>
    <xf numFmtId="0" fontId="15" fillId="0" borderId="7" xfId="5" applyFont="1" applyBorder="1" applyAlignment="1">
      <alignment horizontal="center" vertical="center"/>
    </xf>
    <xf numFmtId="0" fontId="15" fillId="0" borderId="8" xfId="5" applyFont="1" applyBorder="1" applyAlignment="1">
      <alignment horizontal="center" vertical="center"/>
    </xf>
    <xf numFmtId="0" fontId="15" fillId="0" borderId="9" xfId="5" applyFont="1" applyBorder="1" applyAlignment="1">
      <alignment horizontal="center" vertical="center"/>
    </xf>
  </cellXfs>
  <cellStyles count="11">
    <cellStyle name="Moeda" xfId="2" builtinId="4"/>
    <cellStyle name="Moeda_Tabela BDI" xfId="7"/>
    <cellStyle name="Normal" xfId="0" builtinId="0"/>
    <cellStyle name="Normal 2 10" xfId="10"/>
    <cellStyle name="Normal 4" xfId="4"/>
    <cellStyle name="Normal 6 2" xfId="3"/>
    <cellStyle name="Normal_Tabela BDI" xfId="5"/>
    <cellStyle name="Porcentagem" xfId="9" builtinId="5"/>
    <cellStyle name="Porcentagem 3" xfId="8"/>
    <cellStyle name="Vírgula" xfId="1" builtinId="3"/>
    <cellStyle name="Vírgula 3"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246529</xdr:colOff>
      <xdr:row>4</xdr:row>
      <xdr:rowOff>89648</xdr:rowOff>
    </xdr:from>
    <xdr:to>
      <xdr:col>8</xdr:col>
      <xdr:colOff>42570</xdr:colOff>
      <xdr:row>14</xdr:row>
      <xdr:rowOff>163373</xdr:rowOff>
    </xdr:to>
    <xdr:pic>
      <xdr:nvPicPr>
        <xdr:cNvPr id="2" name="Imagem 1">
          <a:extLst>
            <a:ext uri="{FF2B5EF4-FFF2-40B4-BE49-F238E27FC236}">
              <a16:creationId xmlns:a16="http://schemas.microsoft.com/office/drawing/2014/main" id="{4ABE7F60-A2D9-4434-BF22-6AC06D8195D5}"/>
            </a:ext>
          </a:extLst>
        </xdr:cNvPr>
        <xdr:cNvPicPr>
          <a:picLocks noChangeAspect="1"/>
        </xdr:cNvPicPr>
      </xdr:nvPicPr>
      <xdr:blipFill>
        <a:blip xmlns:r="http://schemas.openxmlformats.org/officeDocument/2006/relationships" r:embed="rId1"/>
        <a:stretch>
          <a:fillRect/>
        </a:stretch>
      </xdr:blipFill>
      <xdr:spPr>
        <a:xfrm>
          <a:off x="1141879" y="813548"/>
          <a:ext cx="4596641" cy="1883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134471</xdr:colOff>
      <xdr:row>1</xdr:row>
      <xdr:rowOff>0</xdr:rowOff>
    </xdr:from>
    <xdr:to>
      <xdr:col>1</xdr:col>
      <xdr:colOff>93009</xdr:colOff>
      <xdr:row>3</xdr:row>
      <xdr:rowOff>171450</xdr:rowOff>
    </xdr:to>
    <xdr:pic>
      <xdr:nvPicPr>
        <xdr:cNvPr id="4" name="Imagem 2" descr="Capturar">
          <a:extLst>
            <a:ext uri="{FF2B5EF4-FFF2-40B4-BE49-F238E27FC236}">
              <a16:creationId xmlns:a16="http://schemas.microsoft.com/office/drawing/2014/main" id="{8833E763-0984-4518-BD38-28EA8643DC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471" y="179294"/>
          <a:ext cx="1314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333500" cy="542925"/>
    <xdr:pic>
      <xdr:nvPicPr>
        <xdr:cNvPr id="2" name="Imagem 1">
          <a:extLst>
            <a:ext uri="{FF2B5EF4-FFF2-40B4-BE49-F238E27FC236}">
              <a16:creationId xmlns:a16="http://schemas.microsoft.com/office/drawing/2014/main" id="{00000000-0008-0000-0100-000002000000}"/>
            </a:ext>
          </a:extLst>
        </xdr:cNvPr>
        <xdr:cNvPicPr>
          <a:picLocks noSelect="1" noChangeAspect="1" noMove="1"/>
        </xdr:cNvPicPr>
      </xdr:nvPicPr>
      <xdr:blipFill>
        <a:blip xmlns:r="http://schemas.openxmlformats.org/officeDocument/2006/relationships" r:embed="rId1" cstate="print"/>
        <a:stretch>
          <a:fillRect/>
        </a:stretch>
      </xdr:blipFill>
      <xdr:spPr>
        <a:xfrm>
          <a:off x="0" y="0"/>
          <a:ext cx="2336800" cy="216154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124643</xdr:colOff>
      <xdr:row>1</xdr:row>
      <xdr:rowOff>108857</xdr:rowOff>
    </xdr:from>
    <xdr:to>
      <xdr:col>1</xdr:col>
      <xdr:colOff>658042</xdr:colOff>
      <xdr:row>4</xdr:row>
      <xdr:rowOff>27883</xdr:rowOff>
    </xdr:to>
    <xdr:pic>
      <xdr:nvPicPr>
        <xdr:cNvPr id="2" name="Imagem 2" descr="Capturar">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643" y="285750"/>
          <a:ext cx="1445078" cy="490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124643</xdr:colOff>
      <xdr:row>2</xdr:row>
      <xdr:rowOff>108857</xdr:rowOff>
    </xdr:from>
    <xdr:to>
      <xdr:col>1</xdr:col>
      <xdr:colOff>658042</xdr:colOff>
      <xdr:row>5</xdr:row>
      <xdr:rowOff>27883</xdr:rowOff>
    </xdr:to>
    <xdr:pic>
      <xdr:nvPicPr>
        <xdr:cNvPr id="2" name="Imagem 2" descr="Capturar">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643" y="289832"/>
          <a:ext cx="1438274" cy="490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373975</xdr:colOff>
      <xdr:row>0</xdr:row>
      <xdr:rowOff>175928</xdr:rowOff>
    </xdr:from>
    <xdr:to>
      <xdr:col>1</xdr:col>
      <xdr:colOff>1537606</xdr:colOff>
      <xdr:row>3</xdr:row>
      <xdr:rowOff>347991</xdr:rowOff>
    </xdr:to>
    <xdr:pic>
      <xdr:nvPicPr>
        <xdr:cNvPr id="2" name="Imagem 2" descr="Capturar">
          <a:extLst>
            <a:ext uri="{FF2B5EF4-FFF2-40B4-BE49-F238E27FC236}">
              <a16:creationId xmlns:a16="http://schemas.microsoft.com/office/drawing/2014/main" id="{4348632F-0977-47F3-B0F9-1548B4F44D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3975" y="175928"/>
          <a:ext cx="1694310" cy="729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179071</xdr:colOff>
      <xdr:row>1</xdr:row>
      <xdr:rowOff>0</xdr:rowOff>
    </xdr:from>
    <xdr:to>
      <xdr:col>1</xdr:col>
      <xdr:colOff>1539875</xdr:colOff>
      <xdr:row>4</xdr:row>
      <xdr:rowOff>19050</xdr:rowOff>
    </xdr:to>
    <xdr:pic>
      <xdr:nvPicPr>
        <xdr:cNvPr id="2" name="Imagem 2" descr="Capturar">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071" y="174625"/>
          <a:ext cx="1725929"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74296</xdr:colOff>
      <xdr:row>1</xdr:row>
      <xdr:rowOff>9524</xdr:rowOff>
    </xdr:from>
    <xdr:to>
      <xdr:col>1</xdr:col>
      <xdr:colOff>636141</xdr:colOff>
      <xdr:row>3</xdr:row>
      <xdr:rowOff>114299</xdr:rowOff>
    </xdr:to>
    <xdr:pic>
      <xdr:nvPicPr>
        <xdr:cNvPr id="3" name="Imagem 2" descr="Capturar">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96" y="190499"/>
          <a:ext cx="124764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99805</xdr:colOff>
      <xdr:row>1</xdr:row>
      <xdr:rowOff>20292</xdr:rowOff>
    </xdr:from>
    <xdr:to>
      <xdr:col>1</xdr:col>
      <xdr:colOff>593071</xdr:colOff>
      <xdr:row>3</xdr:row>
      <xdr:rowOff>125067</xdr:rowOff>
    </xdr:to>
    <xdr:pic>
      <xdr:nvPicPr>
        <xdr:cNvPr id="3" name="Imagem 2" descr="Capturar">
          <a:extLst>
            <a:ext uri="{FF2B5EF4-FFF2-40B4-BE49-F238E27FC236}">
              <a16:creationId xmlns:a16="http://schemas.microsoft.com/office/drawing/2014/main" id="{97F66479-9252-4DE8-AEA6-709A80A400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05" y="202509"/>
          <a:ext cx="1180723"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85724</xdr:colOff>
      <xdr:row>29</xdr:row>
      <xdr:rowOff>94137</xdr:rowOff>
    </xdr:from>
    <xdr:ext cx="5848351" cy="345800"/>
    <mc:AlternateContent xmlns:mc="http://schemas.openxmlformats.org/markup-compatibility/2006" xmlns:a14="http://schemas.microsoft.com/office/drawing/2010/main">
      <mc:Choice Requires="a14">
        <xdr:sp macro="" textlink="">
          <xdr:nvSpPr>
            <xdr:cNvPr id="5" name="CaixaDeTexto 4">
              <a:extLst>
                <a:ext uri="{FF2B5EF4-FFF2-40B4-BE49-F238E27FC236}">
                  <a16:creationId xmlns:a16="http://schemas.microsoft.com/office/drawing/2014/main" id="{B705B34D-BA8B-477C-9723-A7CC54CAA975}"/>
                </a:ext>
              </a:extLst>
            </xdr:cNvPr>
            <xdr:cNvSpPr txBox="1"/>
          </xdr:nvSpPr>
          <xdr:spPr>
            <a:xfrm>
              <a:off x="85724" y="5523387"/>
              <a:ext cx="5848351" cy="34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m:rPr>
                      <m:nor/>
                    </m:rPr>
                    <a:rPr lang="pt-BR" sz="1000" b="0" i="0">
                      <a:latin typeface="Arial" panose="020B0604020202020204" pitchFamily="34" charset="0"/>
                      <a:cs typeface="Arial" panose="020B0604020202020204" pitchFamily="34" charset="0"/>
                    </a:rPr>
                    <m:t>BDI</m:t>
                  </m:r>
                  <m:r>
                    <m:rPr>
                      <m:nor/>
                    </m:rPr>
                    <a:rPr lang="pt-BR" sz="1000" b="0" i="0">
                      <a:latin typeface="Arial" panose="020B0604020202020204" pitchFamily="34" charset="0"/>
                      <a:cs typeface="Arial" panose="020B0604020202020204" pitchFamily="34" charset="0"/>
                    </a:rPr>
                    <m:t> </m:t>
                  </m:r>
                  <m:r>
                    <m:rPr>
                      <m:nor/>
                    </m:rPr>
                    <a:rPr lang="pt-BR" sz="1000" b="0" i="0">
                      <a:latin typeface="Arial" panose="020B0604020202020204" pitchFamily="34" charset="0"/>
                      <a:cs typeface="Arial" panose="020B0604020202020204" pitchFamily="34" charset="0"/>
                    </a:rPr>
                    <m:t>Diferenciado</m:t>
                  </m:r>
                  <m:r>
                    <m:rPr>
                      <m:nor/>
                    </m:rPr>
                    <a:rPr lang="pt-BR" sz="1000" i="0">
                      <a:latin typeface="Arial" panose="020B0604020202020204" pitchFamily="34" charset="0"/>
                      <a:cs typeface="Arial" panose="020B0604020202020204" pitchFamily="34" charset="0"/>
                    </a:rPr>
                    <m:t>=</m:t>
                  </m:r>
                  <m:d>
                    <m:dPr>
                      <m:ctrlPr>
                        <a:rPr lang="pt-BR" sz="1000" i="1">
                          <a:latin typeface="Cambria Math" panose="02040503050406030204" pitchFamily="18" charset="0"/>
                        </a:rPr>
                      </m:ctrlPr>
                    </m:dPr>
                    <m:e>
                      <m:f>
                        <m:fPr>
                          <m:ctrlPr>
                            <a:rPr lang="pt-BR" sz="1000" i="1">
                              <a:latin typeface="Cambria Math" panose="02040503050406030204" pitchFamily="18" charset="0"/>
                            </a:rPr>
                          </m:ctrlPr>
                        </m:fPr>
                        <m:num>
                          <m:r>
                            <m:rPr>
                              <m:nor/>
                            </m:rPr>
                            <a:rPr lang="pt-BR" sz="1000" b="0" i="0">
                              <a:latin typeface="Arial" panose="020B0604020202020204" pitchFamily="34" charset="0"/>
                              <a:cs typeface="Arial" panose="020B0604020202020204" pitchFamily="34" charset="0"/>
                            </a:rPr>
                            <m:t>1−</m:t>
                          </m:r>
                          <m:r>
                            <m:rPr>
                              <m:nor/>
                            </m:rPr>
                            <a:rPr lang="pt-BR" sz="1000" b="0" i="0">
                              <a:latin typeface="Arial" panose="020B0604020202020204" pitchFamily="34" charset="0"/>
                              <a:cs typeface="Arial" panose="020B0604020202020204" pitchFamily="34" charset="0"/>
                            </a:rPr>
                            <m:t>ISS</m:t>
                          </m:r>
                          <m:r>
                            <m:rPr>
                              <m:nor/>
                            </m:rPr>
                            <a:rPr lang="pt-BR" sz="1000" b="0" i="0">
                              <a:latin typeface="Arial" panose="020B0604020202020204" pitchFamily="34" charset="0"/>
                              <a:cs typeface="Arial" panose="020B0604020202020204" pitchFamily="34" charset="0"/>
                            </a:rPr>
                            <m:t>+</m:t>
                          </m:r>
                          <m:r>
                            <m:rPr>
                              <m:nor/>
                            </m:rPr>
                            <a:rPr lang="pt-BR" sz="1000" b="0" i="0">
                              <a:latin typeface="Arial" panose="020B0604020202020204" pitchFamily="34" charset="0"/>
                              <a:cs typeface="Arial" panose="020B0604020202020204" pitchFamily="34" charset="0"/>
                            </a:rPr>
                            <m:t>CUSTOS</m:t>
                          </m:r>
                          <m:r>
                            <m:rPr>
                              <m:nor/>
                            </m:rPr>
                            <a:rPr lang="pt-BR" sz="1000" b="0" i="0">
                              <a:latin typeface="Arial" panose="020B0604020202020204" pitchFamily="34" charset="0"/>
                              <a:cs typeface="Arial" panose="020B0604020202020204" pitchFamily="34" charset="0"/>
                            </a:rPr>
                            <m:t> </m:t>
                          </m:r>
                          <m:r>
                            <m:rPr>
                              <m:nor/>
                            </m:rPr>
                            <a:rPr lang="pt-BR" sz="1000" b="0" i="0">
                              <a:latin typeface="Arial" panose="020B0604020202020204" pitchFamily="34" charset="0"/>
                              <a:cs typeface="Arial" panose="020B0604020202020204" pitchFamily="34" charset="0"/>
                            </a:rPr>
                            <m:t>ADMINISTRA</m:t>
                          </m:r>
                          <m:r>
                            <m:rPr>
                              <m:nor/>
                            </m:rPr>
                            <a:rPr lang="pt-BR" sz="1000" b="0" i="0">
                              <a:latin typeface="Arial" panose="020B0604020202020204" pitchFamily="34" charset="0"/>
                              <a:cs typeface="Arial" panose="020B0604020202020204" pitchFamily="34" charset="0"/>
                            </a:rPr>
                            <m:t>ÇÃ</m:t>
                          </m:r>
                          <m:r>
                            <m:rPr>
                              <m:nor/>
                            </m:rPr>
                            <a:rPr lang="pt-BR" sz="1000" b="0" i="0">
                              <a:latin typeface="Arial" panose="020B0604020202020204" pitchFamily="34" charset="0"/>
                              <a:cs typeface="Arial" panose="020B0604020202020204" pitchFamily="34" charset="0"/>
                            </a:rPr>
                            <m:t>O</m:t>
                          </m:r>
                          <m:r>
                            <m:rPr>
                              <m:nor/>
                            </m:rPr>
                            <a:rPr lang="pt-BR" sz="1000" b="0" i="0">
                              <a:latin typeface="Arial" panose="020B0604020202020204" pitchFamily="34" charset="0"/>
                              <a:cs typeface="Arial" panose="020B0604020202020204" pitchFamily="34" charset="0"/>
                            </a:rPr>
                            <m:t>+</m:t>
                          </m:r>
                          <m:r>
                            <m:rPr>
                              <m:nor/>
                            </m:rPr>
                            <a:rPr lang="pt-BR" sz="1000" b="0" i="0">
                              <a:latin typeface="Arial" panose="020B0604020202020204" pitchFamily="34" charset="0"/>
                              <a:cs typeface="Arial" panose="020B0604020202020204" pitchFamily="34" charset="0"/>
                            </a:rPr>
                            <m:t>LUCRO</m:t>
                          </m:r>
                        </m:num>
                        <m:den>
                          <m:r>
                            <m:rPr>
                              <m:nor/>
                            </m:rPr>
                            <a:rPr lang="pt-BR" sz="1000" b="0" i="0">
                              <a:latin typeface="Arial" panose="020B0604020202020204" pitchFamily="34" charset="0"/>
                              <a:cs typeface="Arial" panose="020B0604020202020204" pitchFamily="34" charset="0"/>
                            </a:rPr>
                            <m:t>1−</m:t>
                          </m:r>
                          <m:r>
                            <m:rPr>
                              <m:nor/>
                            </m:rPr>
                            <a:rPr lang="pt-BR" sz="1000" b="0" i="0">
                              <a:latin typeface="Arial" panose="020B0604020202020204" pitchFamily="34" charset="0"/>
                              <a:cs typeface="Arial" panose="020B0604020202020204" pitchFamily="34" charset="0"/>
                            </a:rPr>
                            <m:t>TRIBUTOS</m:t>
                          </m:r>
                        </m:den>
                      </m:f>
                    </m:e>
                  </m:d>
                  <m:r>
                    <m:rPr>
                      <m:nor/>
                    </m:rPr>
                    <a:rPr lang="pt-BR" sz="1000" b="0" i="0">
                      <a:latin typeface="Arial" panose="020B0604020202020204" pitchFamily="34" charset="0"/>
                      <a:cs typeface="Arial" panose="020B0604020202020204" pitchFamily="34" charset="0"/>
                    </a:rPr>
                    <m:t>−1</m:t>
                  </m:r>
                </m:oMath>
              </a14:m>
              <a:r>
                <a:rPr lang="pt-BR" sz="1000">
                  <a:latin typeface="Arial" panose="020B0604020202020204" pitchFamily="34" charset="0"/>
                  <a:cs typeface="Arial" panose="020B0604020202020204" pitchFamily="34" charset="0"/>
                </a:rPr>
                <a:t>=</a:t>
              </a:r>
            </a:p>
          </xdr:txBody>
        </xdr:sp>
      </mc:Choice>
      <mc:Fallback xmlns="">
        <xdr:sp macro="" textlink="">
          <xdr:nvSpPr>
            <xdr:cNvPr id="5" name="CaixaDeTexto 4">
              <a:extLst>
                <a:ext uri="{FF2B5EF4-FFF2-40B4-BE49-F238E27FC236}">
                  <a16:creationId xmlns:a16="http://schemas.microsoft.com/office/drawing/2014/main" id="{B705B34D-BA8B-477C-9723-A7CC54CAA975}"/>
                </a:ext>
              </a:extLst>
            </xdr:cNvPr>
            <xdr:cNvSpPr txBox="1"/>
          </xdr:nvSpPr>
          <xdr:spPr>
            <a:xfrm>
              <a:off x="85724" y="5523387"/>
              <a:ext cx="5848351" cy="34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pt-BR" sz="1000" b="0" i="0">
                  <a:latin typeface="Cambria Math" panose="02040503050406030204" pitchFamily="18" charset="0"/>
                  <a:cs typeface="Arial" panose="020B0604020202020204" pitchFamily="34" charset="0"/>
                </a:rPr>
                <a:t>"BDI Diferenciado</a:t>
              </a:r>
              <a:r>
                <a:rPr lang="pt-BR" sz="1000" i="0">
                  <a:latin typeface="Cambria Math" panose="02040503050406030204" pitchFamily="18" charset="0"/>
                  <a:cs typeface="Arial" panose="020B0604020202020204" pitchFamily="34" charset="0"/>
                </a:rPr>
                <a:t>=" </a:t>
              </a:r>
              <a:r>
                <a:rPr lang="pt-BR" sz="1000" i="0">
                  <a:latin typeface="Cambria Math" panose="02040503050406030204" pitchFamily="18" charset="0"/>
                </a:rPr>
                <a:t>(</a:t>
              </a:r>
              <a:r>
                <a:rPr lang="pt-BR" sz="1000" b="0" i="0">
                  <a:latin typeface="Cambria Math" panose="02040503050406030204" pitchFamily="18" charset="0"/>
                </a:rPr>
                <a:t>"</a:t>
              </a:r>
              <a:r>
                <a:rPr lang="pt-BR" sz="1000" b="0" i="0">
                  <a:latin typeface="Arial" panose="020B0604020202020204" pitchFamily="34" charset="0"/>
                  <a:cs typeface="Arial" panose="020B0604020202020204" pitchFamily="34" charset="0"/>
                </a:rPr>
                <a:t>1-ISS+CUSTOS ADMINISTRAÇÃO+LUCRO</a:t>
              </a:r>
              <a:r>
                <a:rPr lang="pt-BR" sz="1000" b="0" i="0">
                  <a:latin typeface="Cambria Math" panose="02040503050406030204" pitchFamily="18" charset="0"/>
                  <a:cs typeface="Arial" panose="020B0604020202020204" pitchFamily="34" charset="0"/>
                </a:rPr>
                <a:t>" /"</a:t>
              </a:r>
              <a:r>
                <a:rPr lang="pt-BR" sz="1000" b="0" i="0">
                  <a:latin typeface="Arial" panose="020B0604020202020204" pitchFamily="34" charset="0"/>
                  <a:cs typeface="Arial" panose="020B0604020202020204" pitchFamily="34" charset="0"/>
                </a:rPr>
                <a:t>1-TRIBUTOS</a:t>
              </a:r>
              <a:r>
                <a:rPr lang="pt-BR" sz="1000" b="0" i="0">
                  <a:latin typeface="Cambria Math" panose="02040503050406030204" pitchFamily="18" charset="0"/>
                  <a:cs typeface="Arial" panose="020B0604020202020204" pitchFamily="34" charset="0"/>
                </a:rPr>
                <a:t>" )"-1</a:t>
              </a:r>
              <a:r>
                <a:rPr lang="pt-BR" sz="1000" b="0" i="0">
                  <a:latin typeface="Arial" panose="020B0604020202020204" pitchFamily="34" charset="0"/>
                  <a:cs typeface="Arial" panose="020B0604020202020204" pitchFamily="34" charset="0"/>
                </a:rPr>
                <a:t>"</a:t>
              </a:r>
              <a:r>
                <a:rPr lang="pt-BR" sz="1000">
                  <a:latin typeface="Arial" panose="020B0604020202020204" pitchFamily="34" charset="0"/>
                  <a:cs typeface="Arial" panose="020B0604020202020204" pitchFamily="34" charset="0"/>
                </a:rPr>
                <a:t>=</a:t>
              </a:r>
            </a:p>
          </xdr:txBody>
        </xdr:sp>
      </mc:Fallback>
    </mc:AlternateContent>
    <xdr:clientData/>
  </xdr:one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46"/>
  <sheetViews>
    <sheetView view="pageBreakPreview" topLeftCell="A16" zoomScale="115" zoomScaleNormal="100" zoomScaleSheetLayoutView="115" workbookViewId="0">
      <selection activeCell="O36" sqref="O36"/>
    </sheetView>
  </sheetViews>
  <sheetFormatPr defaultRowHeight="14.25" x14ac:dyDescent="0.2"/>
  <cols>
    <col min="1" max="1" width="10.875" customWidth="1"/>
  </cols>
  <sheetData>
    <row r="1" spans="1:10" x14ac:dyDescent="0.2">
      <c r="A1" s="383"/>
      <c r="B1" s="384"/>
      <c r="C1" s="384"/>
      <c r="D1" s="384"/>
      <c r="E1" s="384"/>
      <c r="F1" s="384"/>
      <c r="G1" s="384"/>
      <c r="H1" s="384"/>
      <c r="I1" s="384"/>
      <c r="J1" s="385"/>
    </row>
    <row r="2" spans="1:10" x14ac:dyDescent="0.2">
      <c r="A2" s="386"/>
      <c r="B2" s="387"/>
      <c r="C2" s="387"/>
      <c r="D2" s="387"/>
      <c r="E2" s="387"/>
      <c r="F2" s="387"/>
      <c r="G2" s="387"/>
      <c r="H2" s="387"/>
      <c r="I2" s="387"/>
      <c r="J2" s="388"/>
    </row>
    <row r="3" spans="1:10" x14ac:dyDescent="0.2">
      <c r="A3" s="386"/>
      <c r="B3" s="387"/>
      <c r="C3" s="387"/>
      <c r="D3" s="387"/>
      <c r="E3" s="387"/>
      <c r="F3" s="387"/>
      <c r="G3" s="387"/>
      <c r="H3" s="387"/>
      <c r="I3" s="387"/>
      <c r="J3" s="388"/>
    </row>
    <row r="4" spans="1:10" x14ac:dyDescent="0.2">
      <c r="A4" s="386"/>
      <c r="B4" s="387"/>
      <c r="C4" s="387"/>
      <c r="D4" s="387"/>
      <c r="E4" s="387"/>
      <c r="F4" s="387"/>
      <c r="G4" s="387"/>
      <c r="H4" s="387"/>
      <c r="I4" s="387"/>
      <c r="J4" s="388"/>
    </row>
    <row r="5" spans="1:10" x14ac:dyDescent="0.2">
      <c r="A5" s="386"/>
      <c r="B5" s="387"/>
      <c r="C5" s="387"/>
      <c r="D5" s="387"/>
      <c r="E5" s="387"/>
      <c r="F5" s="387"/>
      <c r="G5" s="387"/>
      <c r="H5" s="387"/>
      <c r="I5" s="387"/>
      <c r="J5" s="388"/>
    </row>
    <row r="6" spans="1:10" x14ac:dyDescent="0.2">
      <c r="A6" s="386"/>
      <c r="B6" s="387"/>
      <c r="C6" s="387"/>
      <c r="D6" s="387"/>
      <c r="E6" s="387"/>
      <c r="F6" s="387"/>
      <c r="G6" s="387"/>
      <c r="H6" s="387"/>
      <c r="I6" s="387"/>
      <c r="J6" s="388"/>
    </row>
    <row r="7" spans="1:10" x14ac:dyDescent="0.2">
      <c r="A7" s="386"/>
      <c r="B7" s="387"/>
      <c r="C7" s="387"/>
      <c r="D7" s="387"/>
      <c r="E7" s="387"/>
      <c r="F7" s="387"/>
      <c r="G7" s="387"/>
      <c r="H7" s="387"/>
      <c r="I7" s="387"/>
      <c r="J7" s="388"/>
    </row>
    <row r="8" spans="1:10" x14ac:dyDescent="0.2">
      <c r="A8" s="386"/>
      <c r="B8" s="387"/>
      <c r="C8" s="387"/>
      <c r="D8" s="387"/>
      <c r="E8" s="387"/>
      <c r="F8" s="387"/>
      <c r="G8" s="387"/>
      <c r="H8" s="387"/>
      <c r="I8" s="387"/>
      <c r="J8" s="388"/>
    </row>
    <row r="9" spans="1:10" x14ac:dyDescent="0.2">
      <c r="A9" s="386"/>
      <c r="B9" s="387"/>
      <c r="C9" s="387"/>
      <c r="D9" s="387"/>
      <c r="E9" s="387"/>
      <c r="F9" s="387"/>
      <c r="G9" s="387"/>
      <c r="H9" s="387"/>
      <c r="I9" s="387"/>
      <c r="J9" s="388"/>
    </row>
    <row r="10" spans="1:10" x14ac:dyDescent="0.2">
      <c r="A10" s="386"/>
      <c r="B10" s="387"/>
      <c r="C10" s="387"/>
      <c r="D10" s="387"/>
      <c r="E10" s="387"/>
      <c r="F10" s="387"/>
      <c r="G10" s="387"/>
      <c r="H10" s="387"/>
      <c r="I10" s="387"/>
      <c r="J10" s="388"/>
    </row>
    <row r="11" spans="1:10" x14ac:dyDescent="0.2">
      <c r="A11" s="386"/>
      <c r="B11" s="387"/>
      <c r="C11" s="387"/>
      <c r="D11" s="387"/>
      <c r="E11" s="387"/>
      <c r="F11" s="387"/>
      <c r="G11" s="387"/>
      <c r="H11" s="387"/>
      <c r="I11" s="387"/>
      <c r="J11" s="388"/>
    </row>
    <row r="12" spans="1:10" x14ac:dyDescent="0.2">
      <c r="A12" s="386"/>
      <c r="B12" s="387"/>
      <c r="C12" s="387"/>
      <c r="D12" s="387"/>
      <c r="E12" s="387"/>
      <c r="F12" s="387"/>
      <c r="G12" s="387"/>
      <c r="H12" s="387"/>
      <c r="I12" s="387"/>
      <c r="J12" s="388"/>
    </row>
    <row r="13" spans="1:10" x14ac:dyDescent="0.2">
      <c r="A13" s="386"/>
      <c r="B13" s="387"/>
      <c r="C13" s="387"/>
      <c r="D13" s="387"/>
      <c r="E13" s="387"/>
      <c r="F13" s="387"/>
      <c r="G13" s="387"/>
      <c r="H13" s="387"/>
      <c r="I13" s="387"/>
      <c r="J13" s="388"/>
    </row>
    <row r="14" spans="1:10" x14ac:dyDescent="0.2">
      <c r="A14" s="386"/>
      <c r="B14" s="387"/>
      <c r="C14" s="387"/>
      <c r="D14" s="387"/>
      <c r="E14" s="387"/>
      <c r="F14" s="387"/>
      <c r="G14" s="387"/>
      <c r="H14" s="387"/>
      <c r="I14" s="387"/>
      <c r="J14" s="388"/>
    </row>
    <row r="15" spans="1:10" x14ac:dyDescent="0.2">
      <c r="A15" s="386"/>
      <c r="B15" s="387"/>
      <c r="C15" s="387"/>
      <c r="D15" s="387"/>
      <c r="E15" s="387"/>
      <c r="F15" s="387"/>
      <c r="G15" s="387"/>
      <c r="H15" s="387"/>
      <c r="I15" s="387"/>
      <c r="J15" s="388"/>
    </row>
    <row r="16" spans="1:10" x14ac:dyDescent="0.2">
      <c r="A16" s="386"/>
      <c r="B16" s="387"/>
      <c r="C16" s="387"/>
      <c r="D16" s="387"/>
      <c r="E16" s="387"/>
      <c r="F16" s="387"/>
      <c r="G16" s="387"/>
      <c r="H16" s="387"/>
      <c r="I16" s="387"/>
      <c r="J16" s="388"/>
    </row>
    <row r="17" spans="1:10" x14ac:dyDescent="0.2">
      <c r="A17" s="386"/>
      <c r="B17" s="387"/>
      <c r="C17" s="387"/>
      <c r="D17" s="387"/>
      <c r="E17" s="387"/>
      <c r="F17" s="387"/>
      <c r="G17" s="387"/>
      <c r="H17" s="387"/>
      <c r="I17" s="387"/>
      <c r="J17" s="388"/>
    </row>
    <row r="18" spans="1:10" ht="162.75" customHeight="1" x14ac:dyDescent="0.2">
      <c r="A18" s="386"/>
      <c r="B18" s="387"/>
      <c r="C18" s="387"/>
      <c r="D18" s="387"/>
      <c r="E18" s="387"/>
      <c r="F18" s="387"/>
      <c r="G18" s="387"/>
      <c r="H18" s="387"/>
      <c r="I18" s="387"/>
      <c r="J18" s="388"/>
    </row>
    <row r="19" spans="1:10" x14ac:dyDescent="0.2">
      <c r="A19" s="389" t="s">
        <v>2930</v>
      </c>
      <c r="B19" s="390"/>
      <c r="C19" s="390"/>
      <c r="D19" s="390"/>
      <c r="E19" s="390"/>
      <c r="F19" s="390"/>
      <c r="G19" s="390"/>
      <c r="H19" s="390"/>
      <c r="I19" s="390"/>
      <c r="J19" s="391"/>
    </row>
    <row r="20" spans="1:10" x14ac:dyDescent="0.2">
      <c r="A20" s="389"/>
      <c r="B20" s="390"/>
      <c r="C20" s="390"/>
      <c r="D20" s="390"/>
      <c r="E20" s="390"/>
      <c r="F20" s="390"/>
      <c r="G20" s="390"/>
      <c r="H20" s="390"/>
      <c r="I20" s="390"/>
      <c r="J20" s="391"/>
    </row>
    <row r="21" spans="1:10" x14ac:dyDescent="0.2">
      <c r="A21" s="392"/>
      <c r="B21" s="393"/>
      <c r="C21" s="393"/>
      <c r="D21" s="393"/>
      <c r="E21" s="393"/>
      <c r="F21" s="393"/>
      <c r="G21" s="393"/>
      <c r="H21" s="393"/>
      <c r="I21" s="393"/>
      <c r="J21" s="394"/>
    </row>
    <row r="22" spans="1:10" x14ac:dyDescent="0.2">
      <c r="A22" s="392"/>
      <c r="B22" s="393"/>
      <c r="C22" s="393"/>
      <c r="D22" s="393"/>
      <c r="E22" s="393"/>
      <c r="F22" s="393"/>
      <c r="G22" s="393"/>
      <c r="H22" s="393"/>
      <c r="I22" s="393"/>
      <c r="J22" s="394"/>
    </row>
    <row r="23" spans="1:10" x14ac:dyDescent="0.2">
      <c r="A23" s="392"/>
      <c r="B23" s="393"/>
      <c r="C23" s="393"/>
      <c r="D23" s="393"/>
      <c r="E23" s="393"/>
      <c r="F23" s="393"/>
      <c r="G23" s="393"/>
      <c r="H23" s="393"/>
      <c r="I23" s="393"/>
      <c r="J23" s="394"/>
    </row>
    <row r="24" spans="1:10" x14ac:dyDescent="0.2">
      <c r="A24" s="392"/>
      <c r="B24" s="393"/>
      <c r="C24" s="393"/>
      <c r="D24" s="393"/>
      <c r="E24" s="393"/>
      <c r="F24" s="393"/>
      <c r="G24" s="393"/>
      <c r="H24" s="393"/>
      <c r="I24" s="393"/>
      <c r="J24" s="394"/>
    </row>
    <row r="25" spans="1:10" x14ac:dyDescent="0.2">
      <c r="A25" s="395" t="s">
        <v>2958</v>
      </c>
      <c r="B25" s="396"/>
      <c r="C25" s="396"/>
      <c r="D25" s="396"/>
      <c r="E25" s="396"/>
      <c r="F25" s="396"/>
      <c r="G25" s="396"/>
      <c r="H25" s="396"/>
      <c r="I25" s="396"/>
      <c r="J25" s="397"/>
    </row>
    <row r="26" spans="1:10" x14ac:dyDescent="0.2">
      <c r="A26" s="395"/>
      <c r="B26" s="396"/>
      <c r="C26" s="396"/>
      <c r="D26" s="396"/>
      <c r="E26" s="396"/>
      <c r="F26" s="396"/>
      <c r="G26" s="396"/>
      <c r="H26" s="396"/>
      <c r="I26" s="396"/>
      <c r="J26" s="397"/>
    </row>
    <row r="27" spans="1:10" x14ac:dyDescent="0.2">
      <c r="A27" s="398"/>
      <c r="B27" s="399"/>
      <c r="C27" s="399"/>
      <c r="D27" s="399"/>
      <c r="E27" s="399"/>
      <c r="F27" s="399"/>
      <c r="G27" s="399"/>
      <c r="H27" s="399"/>
      <c r="I27" s="399"/>
      <c r="J27" s="400"/>
    </row>
    <row r="28" spans="1:10" x14ac:dyDescent="0.2">
      <c r="A28" s="398"/>
      <c r="B28" s="399"/>
      <c r="C28" s="399"/>
      <c r="D28" s="399"/>
      <c r="E28" s="399"/>
      <c r="F28" s="399"/>
      <c r="G28" s="399"/>
      <c r="H28" s="399"/>
      <c r="I28" s="399"/>
      <c r="J28" s="400"/>
    </row>
    <row r="29" spans="1:10" x14ac:dyDescent="0.2">
      <c r="A29" s="398"/>
      <c r="B29" s="399"/>
      <c r="C29" s="399"/>
      <c r="D29" s="399"/>
      <c r="E29" s="399"/>
      <c r="F29" s="399"/>
      <c r="G29" s="399"/>
      <c r="H29" s="399"/>
      <c r="I29" s="399"/>
      <c r="J29" s="400"/>
    </row>
    <row r="30" spans="1:10" x14ac:dyDescent="0.2">
      <c r="A30" s="398"/>
      <c r="B30" s="399"/>
      <c r="C30" s="399"/>
      <c r="D30" s="399"/>
      <c r="E30" s="399"/>
      <c r="F30" s="399"/>
      <c r="G30" s="399"/>
      <c r="H30" s="399"/>
      <c r="I30" s="399"/>
      <c r="J30" s="400"/>
    </row>
    <row r="31" spans="1:10" x14ac:dyDescent="0.2">
      <c r="A31" s="398"/>
      <c r="B31" s="399"/>
      <c r="C31" s="399"/>
      <c r="D31" s="399"/>
      <c r="E31" s="399"/>
      <c r="F31" s="399"/>
      <c r="G31" s="399"/>
      <c r="H31" s="399"/>
      <c r="I31" s="399"/>
      <c r="J31" s="400"/>
    </row>
    <row r="32" spans="1:10" x14ac:dyDescent="0.2">
      <c r="A32" s="398"/>
      <c r="B32" s="399"/>
      <c r="C32" s="399"/>
      <c r="D32" s="399"/>
      <c r="E32" s="399"/>
      <c r="F32" s="399"/>
      <c r="G32" s="399"/>
      <c r="H32" s="399"/>
      <c r="I32" s="399"/>
      <c r="J32" s="400"/>
    </row>
    <row r="33" spans="1:10" x14ac:dyDescent="0.2">
      <c r="A33" s="398"/>
      <c r="B33" s="399"/>
      <c r="C33" s="399"/>
      <c r="D33" s="399"/>
      <c r="E33" s="399"/>
      <c r="F33" s="399"/>
      <c r="G33" s="399"/>
      <c r="H33" s="399"/>
      <c r="I33" s="399"/>
      <c r="J33" s="400"/>
    </row>
    <row r="34" spans="1:10" x14ac:dyDescent="0.2">
      <c r="A34" s="398"/>
      <c r="B34" s="399"/>
      <c r="C34" s="399"/>
      <c r="D34" s="399"/>
      <c r="E34" s="399"/>
      <c r="F34" s="399"/>
      <c r="G34" s="399"/>
      <c r="H34" s="399"/>
      <c r="I34" s="399"/>
      <c r="J34" s="400"/>
    </row>
    <row r="35" spans="1:10" x14ac:dyDescent="0.2">
      <c r="A35" s="398"/>
      <c r="B35" s="399"/>
      <c r="C35" s="399"/>
      <c r="D35" s="399"/>
      <c r="E35" s="399"/>
      <c r="F35" s="399"/>
      <c r="G35" s="399"/>
      <c r="H35" s="399"/>
      <c r="I35" s="399"/>
      <c r="J35" s="400"/>
    </row>
    <row r="36" spans="1:10" ht="91.5" customHeight="1" x14ac:dyDescent="0.2">
      <c r="A36" s="398"/>
      <c r="B36" s="399"/>
      <c r="C36" s="399"/>
      <c r="D36" s="399"/>
      <c r="E36" s="399"/>
      <c r="F36" s="399"/>
      <c r="G36" s="399"/>
      <c r="H36" s="399"/>
      <c r="I36" s="399"/>
      <c r="J36" s="400"/>
    </row>
    <row r="37" spans="1:10" ht="15.75" x14ac:dyDescent="0.25">
      <c r="A37" s="380" t="s">
        <v>2959</v>
      </c>
      <c r="B37" s="381"/>
      <c r="C37" s="381"/>
      <c r="D37" s="381"/>
      <c r="E37" s="381"/>
      <c r="F37" s="381"/>
      <c r="G37" s="381"/>
      <c r="H37" s="381"/>
      <c r="I37" s="381"/>
      <c r="J37" s="382"/>
    </row>
    <row r="38" spans="1:10" ht="15.75" x14ac:dyDescent="0.25">
      <c r="A38" s="380" t="s">
        <v>2960</v>
      </c>
      <c r="B38" s="381"/>
      <c r="C38" s="381"/>
      <c r="D38" s="381"/>
      <c r="E38" s="381"/>
      <c r="F38" s="381"/>
      <c r="G38" s="381"/>
      <c r="H38" s="381"/>
      <c r="I38" s="381"/>
      <c r="J38" s="382"/>
    </row>
    <row r="39" spans="1:10" ht="15.75" x14ac:dyDescent="0.25">
      <c r="A39" s="301"/>
      <c r="B39" s="302"/>
      <c r="C39" s="302"/>
      <c r="D39" s="302"/>
      <c r="E39" s="302"/>
      <c r="F39" s="302"/>
      <c r="G39" s="302"/>
      <c r="H39" s="302"/>
      <c r="I39" s="302"/>
      <c r="J39" s="303"/>
    </row>
    <row r="40" spans="1:10" x14ac:dyDescent="0.2">
      <c r="A40" s="304" t="s">
        <v>2961</v>
      </c>
      <c r="B40" s="403" t="str">
        <f>RESUMO!C2</f>
        <v>PREFEITURA MUNICIPAL DE SORRISO/MT</v>
      </c>
      <c r="C40" s="403"/>
      <c r="D40" s="403"/>
      <c r="E40" s="403"/>
      <c r="F40" s="403"/>
      <c r="G40" s="403"/>
      <c r="H40" s="403"/>
      <c r="I40" s="403"/>
      <c r="J40" s="404"/>
    </row>
    <row r="41" spans="1:10" x14ac:dyDescent="0.2">
      <c r="A41" s="304" t="s">
        <v>2962</v>
      </c>
      <c r="B41" s="403" t="str">
        <f>RESUMO!C3</f>
        <v>CENTRO DE REABILITAÇÃO DE SORRISO/MT</v>
      </c>
      <c r="C41" s="403"/>
      <c r="D41" s="403"/>
      <c r="E41" s="403"/>
      <c r="F41" s="403"/>
      <c r="G41" s="403"/>
      <c r="H41" s="403"/>
      <c r="I41" s="403"/>
      <c r="J41" s="404"/>
    </row>
    <row r="42" spans="1:10" x14ac:dyDescent="0.2">
      <c r="A42" s="304" t="s">
        <v>2963</v>
      </c>
      <c r="B42" s="405" t="str">
        <f>RESUMO!C4</f>
        <v>AV. PORTO ALEGRE, 2525 - CENTRO - SORRISO/MT</v>
      </c>
      <c r="C42" s="403"/>
      <c r="D42" s="403"/>
      <c r="E42" s="403"/>
      <c r="F42" s="403"/>
      <c r="G42" s="403"/>
      <c r="H42" s="403"/>
      <c r="I42" s="403"/>
      <c r="J42" s="404"/>
    </row>
    <row r="43" spans="1:10" x14ac:dyDescent="0.2">
      <c r="A43" s="304" t="s">
        <v>2964</v>
      </c>
      <c r="B43" s="406">
        <f>RESUMO!C6</f>
        <v>795.32</v>
      </c>
      <c r="C43" s="403"/>
      <c r="D43" s="403"/>
      <c r="E43" s="403"/>
      <c r="F43" s="403"/>
      <c r="G43" s="403"/>
      <c r="H43" s="403"/>
      <c r="I43" s="403"/>
      <c r="J43" s="404"/>
    </row>
    <row r="44" spans="1:10" x14ac:dyDescent="0.2">
      <c r="A44" s="304" t="s">
        <v>2965</v>
      </c>
      <c r="B44" s="407">
        <f>RESUMO!E2</f>
        <v>44067</v>
      </c>
      <c r="C44" s="403"/>
      <c r="D44" s="403"/>
      <c r="E44" s="403"/>
      <c r="F44" s="403"/>
      <c r="G44" s="403"/>
      <c r="H44" s="403"/>
      <c r="I44" s="403"/>
      <c r="J44" s="404"/>
    </row>
    <row r="45" spans="1:10" x14ac:dyDescent="0.2">
      <c r="A45" s="304" t="s">
        <v>2966</v>
      </c>
      <c r="B45" s="401" t="s">
        <v>2967</v>
      </c>
      <c r="C45" s="401"/>
      <c r="D45" s="401"/>
      <c r="E45" s="401"/>
      <c r="F45" s="401"/>
      <c r="G45" s="401"/>
      <c r="H45" s="401"/>
      <c r="I45" s="401"/>
      <c r="J45" s="402"/>
    </row>
    <row r="46" spans="1:10" ht="15" thickBot="1" x14ac:dyDescent="0.25">
      <c r="A46" s="305"/>
      <c r="B46" s="306"/>
      <c r="C46" s="306"/>
      <c r="D46" s="306"/>
      <c r="E46" s="306"/>
      <c r="F46" s="306"/>
      <c r="G46" s="306"/>
      <c r="H46" s="306"/>
      <c r="I46" s="306"/>
      <c r="J46" s="307"/>
    </row>
  </sheetData>
  <mergeCells count="13">
    <mergeCell ref="B45:J45"/>
    <mergeCell ref="A38:J38"/>
    <mergeCell ref="B40:J40"/>
    <mergeCell ref="B41:J41"/>
    <mergeCell ref="B42:J42"/>
    <mergeCell ref="B43:J43"/>
    <mergeCell ref="B44:J44"/>
    <mergeCell ref="A37:J37"/>
    <mergeCell ref="A1:J18"/>
    <mergeCell ref="A19:J20"/>
    <mergeCell ref="A21:J24"/>
    <mergeCell ref="A25:J26"/>
    <mergeCell ref="A27:J36"/>
  </mergeCells>
  <printOptions horizontalCentered="1" verticalCentered="1"/>
  <pageMargins left="0.78740157480314965" right="0.39370078740157483" top="0.39370078740157483" bottom="0.39370078740157483" header="0.31496062992125984" footer="0.31496062992125984"/>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37"/>
  <sheetViews>
    <sheetView view="pageBreakPreview" zoomScale="115" zoomScaleNormal="100" zoomScaleSheetLayoutView="115" workbookViewId="0">
      <selection activeCell="N24" sqref="N24"/>
    </sheetView>
  </sheetViews>
  <sheetFormatPr defaultRowHeight="14.25" x14ac:dyDescent="0.2"/>
  <cols>
    <col min="10" max="10" width="5.875" bestFit="1" customWidth="1"/>
    <col min="11" max="11" width="8.875" bestFit="1" customWidth="1"/>
  </cols>
  <sheetData>
    <row r="1" spans="1:16" s="6" customFormat="1" x14ac:dyDescent="0.2">
      <c r="A1" s="2"/>
      <c r="B1" s="282"/>
      <c r="C1" s="282"/>
      <c r="D1" s="282"/>
      <c r="E1" s="282"/>
      <c r="F1" s="3"/>
      <c r="G1" s="282"/>
      <c r="H1" s="282"/>
      <c r="I1" s="282"/>
      <c r="J1" s="282"/>
      <c r="K1" s="282"/>
      <c r="L1" s="283"/>
      <c r="M1" s="5"/>
      <c r="N1" s="5"/>
      <c r="O1" s="5"/>
      <c r="P1" s="5"/>
    </row>
    <row r="2" spans="1:16" s="6" customFormat="1" ht="15" x14ac:dyDescent="0.2">
      <c r="A2" s="250"/>
      <c r="B2" s="259"/>
      <c r="C2" s="424" t="s">
        <v>0</v>
      </c>
      <c r="D2" s="424"/>
      <c r="E2" s="424"/>
      <c r="F2" s="424"/>
      <c r="G2" s="424"/>
      <c r="H2" s="424"/>
      <c r="I2" s="424"/>
      <c r="J2" s="424"/>
      <c r="K2" s="279"/>
      <c r="L2" s="281"/>
      <c r="M2" s="251"/>
      <c r="N2" s="251"/>
      <c r="O2" s="251"/>
    </row>
    <row r="3" spans="1:16" s="6" customFormat="1" ht="15" x14ac:dyDescent="0.2">
      <c r="A3" s="250"/>
      <c r="B3" s="259"/>
      <c r="C3" s="424" t="s">
        <v>1</v>
      </c>
      <c r="D3" s="424"/>
      <c r="E3" s="424"/>
      <c r="F3" s="424"/>
      <c r="G3" s="424"/>
      <c r="H3" s="424"/>
      <c r="I3" s="424"/>
      <c r="J3" s="279"/>
      <c r="K3" s="424" t="s">
        <v>2968</v>
      </c>
      <c r="L3" s="484"/>
      <c r="M3" s="251"/>
      <c r="N3" s="251"/>
      <c r="O3" s="251"/>
    </row>
    <row r="4" spans="1:16" s="6" customFormat="1" ht="15" x14ac:dyDescent="0.2">
      <c r="A4" s="250"/>
      <c r="B4" s="259"/>
      <c r="C4" s="424" t="s">
        <v>2</v>
      </c>
      <c r="D4" s="424"/>
      <c r="E4" s="424"/>
      <c r="F4" s="424"/>
      <c r="G4" s="424"/>
      <c r="H4" s="424"/>
      <c r="I4" s="424"/>
      <c r="J4" s="424"/>
      <c r="K4" s="424"/>
      <c r="L4" s="484"/>
      <c r="M4" s="251"/>
      <c r="N4" s="251"/>
      <c r="O4" s="251"/>
    </row>
    <row r="5" spans="1:16" s="99" customFormat="1" ht="15" thickBot="1" x14ac:dyDescent="0.25">
      <c r="A5" s="525"/>
      <c r="B5" s="526"/>
      <c r="C5" s="526"/>
      <c r="D5" s="526"/>
      <c r="E5" s="526"/>
      <c r="F5" s="526"/>
      <c r="G5" s="526"/>
      <c r="H5" s="526"/>
      <c r="I5" s="526"/>
      <c r="J5" s="526"/>
      <c r="K5" s="526"/>
      <c r="L5" s="527"/>
    </row>
    <row r="6" spans="1:16" s="36" customFormat="1" x14ac:dyDescent="0.2">
      <c r="A6" s="528" t="s">
        <v>2763</v>
      </c>
      <c r="B6" s="529"/>
      <c r="C6" s="529"/>
      <c r="D6" s="529"/>
      <c r="E6" s="529"/>
      <c r="F6" s="529"/>
      <c r="G6" s="529"/>
      <c r="H6" s="529"/>
      <c r="I6" s="529"/>
      <c r="J6" s="529"/>
      <c r="K6" s="529"/>
      <c r="L6" s="530"/>
    </row>
    <row r="7" spans="1:16" s="36" customFormat="1" x14ac:dyDescent="0.2">
      <c r="A7" s="506"/>
      <c r="B7" s="507"/>
      <c r="C7" s="507"/>
      <c r="D7" s="507"/>
      <c r="E7" s="507"/>
      <c r="F7" s="507"/>
      <c r="G7" s="507"/>
      <c r="H7" s="507"/>
      <c r="I7" s="507"/>
      <c r="J7" s="507"/>
      <c r="K7" s="507"/>
      <c r="L7" s="508"/>
    </row>
    <row r="8" spans="1:16" s="36" customFormat="1" x14ac:dyDescent="0.2">
      <c r="A8" s="491" t="s">
        <v>2764</v>
      </c>
      <c r="B8" s="492"/>
      <c r="C8" s="492"/>
      <c r="D8" s="492"/>
      <c r="E8" s="492"/>
      <c r="F8" s="492"/>
      <c r="G8" s="493">
        <v>1</v>
      </c>
      <c r="H8" s="493"/>
      <c r="I8" s="493"/>
      <c r="J8" s="493"/>
      <c r="K8" s="493"/>
      <c r="L8" s="494"/>
    </row>
    <row r="9" spans="1:16" s="36" customFormat="1" ht="15" thickBot="1" x14ac:dyDescent="0.25">
      <c r="A9" s="516"/>
      <c r="B9" s="517"/>
      <c r="C9" s="517"/>
      <c r="D9" s="517"/>
      <c r="E9" s="517"/>
      <c r="F9" s="517"/>
      <c r="G9" s="517"/>
      <c r="H9" s="517"/>
      <c r="I9" s="517"/>
      <c r="J9" s="517"/>
      <c r="K9" s="517"/>
      <c r="L9" s="518"/>
    </row>
    <row r="10" spans="1:16" s="36" customFormat="1" x14ac:dyDescent="0.2">
      <c r="A10" s="519" t="s">
        <v>2765</v>
      </c>
      <c r="B10" s="520"/>
      <c r="C10" s="520"/>
      <c r="D10" s="520"/>
      <c r="E10" s="520"/>
      <c r="F10" s="520"/>
      <c r="G10" s="520"/>
      <c r="H10" s="520"/>
      <c r="I10" s="520"/>
      <c r="J10" s="520"/>
      <c r="K10" s="520"/>
      <c r="L10" s="521"/>
    </row>
    <row r="11" spans="1:16" s="36" customFormat="1" ht="15" thickBot="1" x14ac:dyDescent="0.25">
      <c r="A11" s="522" t="s">
        <v>2766</v>
      </c>
      <c r="B11" s="523"/>
      <c r="C11" s="523"/>
      <c r="D11" s="523"/>
      <c r="E11" s="523"/>
      <c r="F11" s="523"/>
      <c r="G11" s="523"/>
      <c r="H11" s="523"/>
      <c r="I11" s="523"/>
      <c r="J11" s="523"/>
      <c r="K11" s="523"/>
      <c r="L11" s="524"/>
    </row>
    <row r="12" spans="1:16" s="36" customFormat="1" ht="15" thickBot="1" x14ac:dyDescent="0.25">
      <c r="A12" s="38"/>
      <c r="B12" s="39"/>
      <c r="C12" s="39"/>
      <c r="D12" s="39"/>
      <c r="E12" s="39"/>
      <c r="F12" s="39"/>
      <c r="G12" s="39"/>
      <c r="H12" s="39"/>
      <c r="I12" s="40"/>
      <c r="J12" s="39"/>
      <c r="K12" s="39"/>
      <c r="L12" s="41"/>
    </row>
    <row r="13" spans="1:16" s="36" customFormat="1" ht="15" thickBot="1" x14ac:dyDescent="0.25">
      <c r="A13" s="214" t="s">
        <v>2767</v>
      </c>
      <c r="B13" s="215" t="s">
        <v>2768</v>
      </c>
      <c r="C13" s="215"/>
      <c r="D13" s="215"/>
      <c r="E13" s="215"/>
      <c r="F13" s="215"/>
      <c r="G13" s="215"/>
      <c r="H13" s="215"/>
      <c r="I13" s="216"/>
      <c r="J13" s="215"/>
      <c r="K13" s="215"/>
      <c r="L13" s="218">
        <f>SUM(L14:L18)</f>
        <v>4.3900000000000002E-2</v>
      </c>
    </row>
    <row r="14" spans="1:16" s="36" customFormat="1" x14ac:dyDescent="0.2">
      <c r="A14" s="38" t="s">
        <v>2769</v>
      </c>
      <c r="B14" s="39" t="s">
        <v>2770</v>
      </c>
      <c r="C14" s="39"/>
      <c r="D14" s="39"/>
      <c r="E14" s="39"/>
      <c r="F14" s="39"/>
      <c r="G14" s="39"/>
      <c r="H14" s="39"/>
      <c r="I14" s="40"/>
      <c r="J14" s="39"/>
      <c r="K14" s="39"/>
      <c r="L14" s="208">
        <v>2.0500000000000001E-2</v>
      </c>
    </row>
    <row r="15" spans="1:16" s="36" customFormat="1" x14ac:dyDescent="0.2">
      <c r="A15" s="38" t="s">
        <v>2771</v>
      </c>
      <c r="B15" s="39" t="s">
        <v>2772</v>
      </c>
      <c r="C15" s="39"/>
      <c r="D15" s="39"/>
      <c r="E15" s="39"/>
      <c r="F15" s="39"/>
      <c r="G15" s="39"/>
      <c r="H15" s="39"/>
      <c r="I15" s="40"/>
      <c r="J15" s="39"/>
      <c r="K15" s="39"/>
      <c r="L15" s="208">
        <v>2.2000000000000001E-3</v>
      </c>
    </row>
    <row r="16" spans="1:16" s="36" customFormat="1" x14ac:dyDescent="0.2">
      <c r="A16" s="38" t="s">
        <v>2773</v>
      </c>
      <c r="B16" s="39" t="s">
        <v>2774</v>
      </c>
      <c r="C16" s="39"/>
      <c r="D16" s="39"/>
      <c r="E16" s="39"/>
      <c r="F16" s="39"/>
      <c r="G16" s="39"/>
      <c r="H16" s="39"/>
      <c r="I16" s="40"/>
      <c r="J16" s="39"/>
      <c r="K16" s="39"/>
      <c r="L16" s="208">
        <v>1.2E-2</v>
      </c>
    </row>
    <row r="17" spans="1:12" s="36" customFormat="1" x14ac:dyDescent="0.2">
      <c r="A17" s="38" t="s">
        <v>2775</v>
      </c>
      <c r="B17" s="39" t="s">
        <v>2776</v>
      </c>
      <c r="C17" s="39"/>
      <c r="D17" s="39"/>
      <c r="E17" s="39"/>
      <c r="F17" s="39"/>
      <c r="G17" s="39"/>
      <c r="H17" s="39"/>
      <c r="I17" s="40"/>
      <c r="J17" s="39"/>
      <c r="K17" s="39"/>
      <c r="L17" s="208">
        <v>4.1999999999999997E-3</v>
      </c>
    </row>
    <row r="18" spans="1:12" s="36" customFormat="1" x14ac:dyDescent="0.2">
      <c r="A18" s="38" t="s">
        <v>2777</v>
      </c>
      <c r="B18" s="39" t="s">
        <v>2778</v>
      </c>
      <c r="C18" s="39"/>
      <c r="D18" s="39"/>
      <c r="E18" s="39"/>
      <c r="F18" s="39"/>
      <c r="G18" s="39"/>
      <c r="H18" s="39"/>
      <c r="I18" s="40"/>
      <c r="J18" s="39"/>
      <c r="K18" s="39"/>
      <c r="L18" s="208">
        <v>5.0000000000000001E-3</v>
      </c>
    </row>
    <row r="19" spans="1:12" s="36" customFormat="1" ht="15" thickBot="1" x14ac:dyDescent="0.25">
      <c r="A19" s="38"/>
      <c r="B19" s="39"/>
      <c r="C19" s="39"/>
      <c r="D19" s="39"/>
      <c r="E19" s="39"/>
      <c r="F19" s="39"/>
      <c r="G19" s="39"/>
      <c r="H19" s="39"/>
      <c r="I19" s="40"/>
      <c r="J19" s="39"/>
      <c r="K19" s="39"/>
      <c r="L19" s="209"/>
    </row>
    <row r="20" spans="1:12" s="36" customFormat="1" ht="15" thickBot="1" x14ac:dyDescent="0.25">
      <c r="A20" s="214" t="s">
        <v>2779</v>
      </c>
      <c r="B20" s="215" t="s">
        <v>2780</v>
      </c>
      <c r="C20" s="215"/>
      <c r="D20" s="215"/>
      <c r="E20" s="215"/>
      <c r="F20" s="215"/>
      <c r="G20" s="215"/>
      <c r="H20" s="215"/>
      <c r="I20" s="216"/>
      <c r="J20" s="215"/>
      <c r="K20" s="215"/>
      <c r="L20" s="217">
        <f>SUM(L21:L23)</f>
        <v>7.1500000000000008E-2</v>
      </c>
    </row>
    <row r="21" spans="1:12" s="36" customFormat="1" x14ac:dyDescent="0.2">
      <c r="A21" s="38" t="s">
        <v>2781</v>
      </c>
      <c r="B21" s="39" t="s">
        <v>2782</v>
      </c>
      <c r="C21" s="39"/>
      <c r="D21" s="39"/>
      <c r="E21" s="39"/>
      <c r="F21" s="39"/>
      <c r="G21" s="39"/>
      <c r="H21" s="39"/>
      <c r="I21" s="40"/>
      <c r="J21" s="39"/>
      <c r="K21" s="39"/>
      <c r="L21" s="208">
        <v>6.4999999999999997E-3</v>
      </c>
    </row>
    <row r="22" spans="1:12" s="36" customFormat="1" x14ac:dyDescent="0.2">
      <c r="A22" s="38" t="s">
        <v>2783</v>
      </c>
      <c r="B22" s="39" t="s">
        <v>2784</v>
      </c>
      <c r="C22" s="39"/>
      <c r="D22" s="39"/>
      <c r="E22" s="39"/>
      <c r="F22" s="39"/>
      <c r="G22" s="39"/>
      <c r="H22" s="39"/>
      <c r="I22" s="40"/>
      <c r="J22" s="39"/>
      <c r="K22" s="39"/>
      <c r="L22" s="208">
        <v>0.03</v>
      </c>
    </row>
    <row r="23" spans="1:12" s="36" customFormat="1" x14ac:dyDescent="0.2">
      <c r="A23" s="38" t="s">
        <v>2785</v>
      </c>
      <c r="B23" s="39" t="s">
        <v>2786</v>
      </c>
      <c r="C23" s="39"/>
      <c r="D23" s="39"/>
      <c r="E23" s="39"/>
      <c r="F23" s="39"/>
      <c r="G23" s="39"/>
      <c r="H23" s="39"/>
      <c r="I23" s="40"/>
      <c r="J23" s="39"/>
      <c r="K23" s="39"/>
      <c r="L23" s="208">
        <v>3.5000000000000003E-2</v>
      </c>
    </row>
    <row r="24" spans="1:12" s="36" customFormat="1" ht="15" thickBot="1" x14ac:dyDescent="0.25">
      <c r="A24" s="38"/>
      <c r="B24" s="39"/>
      <c r="C24" s="39"/>
      <c r="D24" s="39"/>
      <c r="E24" s="39"/>
      <c r="F24" s="39"/>
      <c r="G24" s="39"/>
      <c r="H24" s="39"/>
      <c r="I24" s="40"/>
      <c r="J24" s="39"/>
      <c r="K24" s="39"/>
      <c r="L24" s="208"/>
    </row>
    <row r="25" spans="1:12" s="36" customFormat="1" ht="15" thickBot="1" x14ac:dyDescent="0.25">
      <c r="A25" s="214" t="s">
        <v>2787</v>
      </c>
      <c r="B25" s="215" t="s">
        <v>2788</v>
      </c>
      <c r="C25" s="215"/>
      <c r="D25" s="215"/>
      <c r="E25" s="215"/>
      <c r="F25" s="215"/>
      <c r="G25" s="215"/>
      <c r="H25" s="215"/>
      <c r="I25" s="216"/>
      <c r="J25" s="215"/>
      <c r="K25" s="215"/>
      <c r="L25" s="217">
        <f>SUM(L26)</f>
        <v>3.8300000000000001E-2</v>
      </c>
    </row>
    <row r="26" spans="1:12" s="36" customFormat="1" x14ac:dyDescent="0.2">
      <c r="A26" s="219" t="s">
        <v>2789</v>
      </c>
      <c r="B26" s="220" t="s">
        <v>2790</v>
      </c>
      <c r="C26" s="220"/>
      <c r="D26" s="220"/>
      <c r="E26" s="220"/>
      <c r="F26" s="220"/>
      <c r="G26" s="220"/>
      <c r="H26" s="220"/>
      <c r="I26" s="221"/>
      <c r="J26" s="220"/>
      <c r="K26" s="220"/>
      <c r="L26" s="222">
        <v>3.8300000000000001E-2</v>
      </c>
    </row>
    <row r="27" spans="1:12" s="36" customFormat="1" x14ac:dyDescent="0.2">
      <c r="A27" s="38"/>
      <c r="B27" s="39"/>
      <c r="C27" s="39"/>
      <c r="D27" s="39"/>
      <c r="E27" s="39"/>
      <c r="F27" s="39"/>
      <c r="G27" s="39"/>
      <c r="H27" s="39"/>
      <c r="I27" s="40"/>
      <c r="J27" s="39"/>
      <c r="K27" s="39"/>
      <c r="L27" s="41"/>
    </row>
    <row r="28" spans="1:12" s="36" customFormat="1" x14ac:dyDescent="0.2">
      <c r="A28" s="63" t="s">
        <v>2791</v>
      </c>
      <c r="B28" s="64"/>
      <c r="C28" s="39"/>
      <c r="D28" s="39"/>
      <c r="E28" s="39"/>
      <c r="F28" s="39"/>
      <c r="G28" s="39"/>
      <c r="H28" s="39"/>
      <c r="I28" s="40"/>
      <c r="J28" s="39"/>
      <c r="K28" s="39"/>
      <c r="L28" s="41"/>
    </row>
    <row r="29" spans="1:12" s="36" customFormat="1" x14ac:dyDescent="0.2">
      <c r="A29" s="38"/>
      <c r="B29" s="39"/>
      <c r="C29" s="39"/>
      <c r="D29" s="39"/>
      <c r="E29" s="39"/>
      <c r="F29" s="39"/>
      <c r="G29" s="39"/>
      <c r="H29" s="39"/>
      <c r="I29" s="40"/>
      <c r="J29" s="39"/>
      <c r="K29" s="39"/>
      <c r="L29" s="41"/>
    </row>
    <row r="30" spans="1:12" s="36" customFormat="1" ht="42.75" customHeight="1" x14ac:dyDescent="0.2">
      <c r="A30" s="65"/>
      <c r="B30" s="481"/>
      <c r="C30" s="481"/>
      <c r="D30" s="481"/>
      <c r="E30" s="39"/>
      <c r="F30" s="66"/>
      <c r="G30" s="39"/>
      <c r="H30" s="39"/>
      <c r="I30" s="67"/>
      <c r="J30" s="210"/>
      <c r="K30" s="211"/>
      <c r="L30" s="213">
        <f>((1-L23+L13+L25)/(1-L20))-1</f>
        <v>0.12784060312331702</v>
      </c>
    </row>
    <row r="31" spans="1:12" s="99" customFormat="1" x14ac:dyDescent="0.2">
      <c r="A31" s="212"/>
      <c r="B31" s="6"/>
      <c r="C31" s="6"/>
      <c r="D31" s="6"/>
      <c r="E31" s="6"/>
      <c r="F31" s="6"/>
      <c r="G31" s="6"/>
      <c r="H31" s="6"/>
      <c r="I31" s="6"/>
      <c r="J31" s="6"/>
      <c r="K31" s="6"/>
      <c r="L31" s="7"/>
    </row>
    <row r="32" spans="1:12" s="99" customFormat="1" x14ac:dyDescent="0.2">
      <c r="A32" s="212"/>
      <c r="B32" s="6"/>
      <c r="C32" s="6"/>
      <c r="D32" s="6"/>
      <c r="E32" s="6"/>
      <c r="F32" s="6"/>
      <c r="G32" s="6"/>
      <c r="H32" s="6"/>
      <c r="I32" s="6"/>
      <c r="J32" s="6"/>
      <c r="K32" s="6"/>
      <c r="L32" s="7"/>
    </row>
    <row r="33" spans="1:14" s="87" customFormat="1" ht="14.45" customHeight="1" x14ac:dyDescent="0.2">
      <c r="A33" s="513" t="s">
        <v>2792</v>
      </c>
      <c r="B33" s="514"/>
      <c r="C33" s="514"/>
      <c r="D33" s="514"/>
      <c r="E33" s="514"/>
      <c r="F33" s="514"/>
      <c r="G33" s="514"/>
      <c r="H33" s="514"/>
      <c r="I33" s="514"/>
      <c r="J33" s="514"/>
      <c r="K33" s="514"/>
      <c r="L33" s="515"/>
      <c r="M33" s="26"/>
      <c r="N33" s="26"/>
    </row>
    <row r="34" spans="1:14" s="87" customFormat="1" x14ac:dyDescent="0.2">
      <c r="A34" s="510" t="s">
        <v>2793</v>
      </c>
      <c r="B34" s="511"/>
      <c r="C34" s="511"/>
      <c r="D34" s="511"/>
      <c r="E34" s="511"/>
      <c r="F34" s="511"/>
      <c r="G34" s="511"/>
      <c r="H34" s="511"/>
      <c r="I34" s="511"/>
      <c r="J34" s="511"/>
      <c r="K34" s="511"/>
      <c r="L34" s="512"/>
      <c r="M34" s="27"/>
      <c r="N34" s="27"/>
    </row>
    <row r="35" spans="1:14" s="87" customFormat="1" x14ac:dyDescent="0.2">
      <c r="A35" s="510" t="s">
        <v>2794</v>
      </c>
      <c r="B35" s="511"/>
      <c r="C35" s="511"/>
      <c r="D35" s="511"/>
      <c r="E35" s="511"/>
      <c r="F35" s="511"/>
      <c r="G35" s="511"/>
      <c r="H35" s="511"/>
      <c r="I35" s="511"/>
      <c r="J35" s="511"/>
      <c r="K35" s="511"/>
      <c r="L35" s="512"/>
      <c r="M35" s="27"/>
      <c r="N35" s="27"/>
    </row>
    <row r="36" spans="1:14" s="87" customFormat="1" x14ac:dyDescent="0.2">
      <c r="A36" s="510" t="s">
        <v>2795</v>
      </c>
      <c r="B36" s="511"/>
      <c r="C36" s="511"/>
      <c r="D36" s="511"/>
      <c r="E36" s="511"/>
      <c r="F36" s="511"/>
      <c r="G36" s="511"/>
      <c r="H36" s="511"/>
      <c r="I36" s="511"/>
      <c r="J36" s="511"/>
      <c r="K36" s="511"/>
      <c r="L36" s="512"/>
      <c r="M36" s="27"/>
      <c r="N36" s="27"/>
    </row>
    <row r="37" spans="1:14" s="99" customFormat="1" ht="15" thickBot="1" x14ac:dyDescent="0.25">
      <c r="A37" s="204"/>
      <c r="B37" s="509"/>
      <c r="C37" s="509"/>
      <c r="D37" s="205"/>
      <c r="E37" s="205"/>
      <c r="F37" s="205"/>
      <c r="G37" s="205"/>
      <c r="H37" s="205"/>
      <c r="I37" s="206"/>
      <c r="J37" s="205"/>
      <c r="K37" s="205"/>
      <c r="L37" s="207"/>
    </row>
  </sheetData>
  <mergeCells count="18">
    <mergeCell ref="K3:L3"/>
    <mergeCell ref="B30:D30"/>
    <mergeCell ref="B37:C37"/>
    <mergeCell ref="A35:L35"/>
    <mergeCell ref="A36:L36"/>
    <mergeCell ref="C2:J2"/>
    <mergeCell ref="C4:L4"/>
    <mergeCell ref="A33:L33"/>
    <mergeCell ref="A34:L34"/>
    <mergeCell ref="A7:L7"/>
    <mergeCell ref="A8:F8"/>
    <mergeCell ref="G8:L8"/>
    <mergeCell ref="A9:L9"/>
    <mergeCell ref="A10:L10"/>
    <mergeCell ref="A11:L11"/>
    <mergeCell ref="A5:L5"/>
    <mergeCell ref="A6:L6"/>
    <mergeCell ref="C3:I3"/>
  </mergeCells>
  <printOptions horizontalCentered="1"/>
  <pageMargins left="0.51181102362204722" right="0.51181102362204722" top="0.78740157480314965" bottom="0.78740157480314965" header="0.31496062992125984" footer="0.31496062992125984"/>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40"/>
  <sheetViews>
    <sheetView view="pageBreakPreview" zoomScale="85" zoomScaleNormal="100" zoomScaleSheetLayoutView="85" workbookViewId="0">
      <selection activeCell="E5" sqref="E5"/>
    </sheetView>
  </sheetViews>
  <sheetFormatPr defaultRowHeight="14.25" x14ac:dyDescent="0.2"/>
  <cols>
    <col min="1" max="1" width="17.75" customWidth="1"/>
    <col min="2" max="2" width="14.125" style="15" customWidth="1"/>
    <col min="3" max="3" width="40.25" style="17" customWidth="1"/>
    <col min="4" max="4" width="12.375" style="17" bestFit="1" customWidth="1"/>
    <col min="5" max="5" width="13.875" style="17" bestFit="1" customWidth="1"/>
  </cols>
  <sheetData>
    <row r="1" spans="1:11" s="6" customFormat="1" x14ac:dyDescent="0.2">
      <c r="A1" s="2"/>
      <c r="B1" s="28"/>
      <c r="C1" s="282"/>
      <c r="D1" s="282"/>
      <c r="E1" s="283"/>
      <c r="F1" s="5"/>
      <c r="G1" s="5"/>
      <c r="H1" s="5"/>
      <c r="I1" s="5"/>
      <c r="J1" s="5"/>
      <c r="K1" s="5"/>
    </row>
    <row r="2" spans="1:11" s="6" customFormat="1" ht="15" x14ac:dyDescent="0.2">
      <c r="A2" s="250"/>
      <c r="B2" s="294" t="str">
        <f>'ORÇAMENTO SINTÉTICO'!C2</f>
        <v>PROPRIETÁRIO:</v>
      </c>
      <c r="C2" s="261" t="str">
        <f>'ORÇAMENTO SINTÉTICO'!D2</f>
        <v>PREFEITURA MUNICIPAL DE SORRISO/MT</v>
      </c>
      <c r="D2" s="252" t="s">
        <v>2934</v>
      </c>
      <c r="E2" s="292">
        <f>'ORÇAMENTO SINTÉTICO'!J2</f>
        <v>44067</v>
      </c>
      <c r="F2" s="251"/>
      <c r="G2" s="251"/>
      <c r="H2" s="251"/>
      <c r="I2" s="251"/>
      <c r="J2" s="251"/>
    </row>
    <row r="3" spans="1:11" s="6" customFormat="1" ht="15" x14ac:dyDescent="0.2">
      <c r="A3" s="250"/>
      <c r="B3" s="294" t="str">
        <f>'ORÇAMENTO SINTÉTICO'!C3</f>
        <v>OBRA:</v>
      </c>
      <c r="C3" s="280" t="s">
        <v>2930</v>
      </c>
      <c r="D3" s="252" t="s">
        <v>2935</v>
      </c>
      <c r="E3" s="293">
        <f>'ORÇAMENTO SINTÉTICO'!J3</f>
        <v>0</v>
      </c>
      <c r="F3" s="251"/>
      <c r="G3" s="251"/>
      <c r="H3" s="251"/>
      <c r="I3" s="251"/>
      <c r="J3" s="251"/>
    </row>
    <row r="4" spans="1:11" s="6" customFormat="1" ht="15" customHeight="1" x14ac:dyDescent="0.2">
      <c r="A4" s="250"/>
      <c r="B4" s="294" t="str">
        <f>'ORÇAMENTO SINTÉTICO'!C4</f>
        <v>LOCAL:</v>
      </c>
      <c r="C4" s="308" t="s">
        <v>2939</v>
      </c>
      <c r="D4" s="286" t="s">
        <v>2936</v>
      </c>
      <c r="E4" s="295">
        <f>'ORÇAMENTO SINTÉTICO'!J4</f>
        <v>0.12784060312331702</v>
      </c>
      <c r="F4" s="291"/>
      <c r="G4" s="251"/>
      <c r="H4" s="251"/>
      <c r="I4" s="251"/>
      <c r="J4" s="251"/>
    </row>
    <row r="5" spans="1:11" s="6" customFormat="1" ht="25.5" x14ac:dyDescent="0.2">
      <c r="A5" s="250"/>
      <c r="B5" s="294" t="str">
        <f>'ORÇAMENTO SINTÉTICO'!C5</f>
        <v>FONTES:</v>
      </c>
      <c r="C5" s="308" t="s">
        <v>2</v>
      </c>
      <c r="D5" s="286" t="s">
        <v>2937</v>
      </c>
      <c r="E5" s="295">
        <f>'ORÇAMENTO SINTÉTICO'!J5</f>
        <v>0.24867253178085247</v>
      </c>
      <c r="F5" s="284"/>
      <c r="G5" s="279"/>
      <c r="H5" s="279"/>
      <c r="I5" s="279"/>
      <c r="J5" s="279"/>
    </row>
    <row r="6" spans="1:11" s="6" customFormat="1" ht="15" customHeight="1" x14ac:dyDescent="0.2">
      <c r="A6" s="250"/>
      <c r="B6" s="294" t="str">
        <f>'ORÇAMENTO SINTÉTICO'!C6</f>
        <v>ÁREA (M2):</v>
      </c>
      <c r="C6" s="285">
        <v>795.32</v>
      </c>
      <c r="D6" s="286" t="s">
        <v>2938</v>
      </c>
      <c r="E6" s="293">
        <f>'ORÇAMENTO SINTÉTICO'!J6</f>
        <v>0</v>
      </c>
      <c r="F6" s="284"/>
      <c r="G6" s="279"/>
      <c r="H6" s="279"/>
      <c r="I6" s="279"/>
      <c r="J6" s="279"/>
    </row>
    <row r="7" spans="1:11" s="6" customFormat="1" ht="15" thickBot="1" x14ac:dyDescent="0.25">
      <c r="A7" s="255"/>
      <c r="B7" s="256"/>
      <c r="C7" s="257"/>
      <c r="D7" s="257"/>
      <c r="E7" s="258"/>
      <c r="F7" s="251"/>
      <c r="G7" s="251"/>
      <c r="H7" s="251"/>
      <c r="I7" s="251"/>
      <c r="J7" s="251"/>
      <c r="K7" s="251"/>
    </row>
    <row r="8" spans="1:11" ht="15" thickBot="1" x14ac:dyDescent="0.25">
      <c r="A8" s="233"/>
      <c r="B8" s="30"/>
      <c r="C8" s="233"/>
      <c r="D8" s="411"/>
      <c r="E8" s="411"/>
      <c r="F8" s="99"/>
      <c r="G8" s="99"/>
      <c r="H8" s="99"/>
      <c r="I8" s="99"/>
      <c r="J8" s="99"/>
      <c r="K8" s="99"/>
    </row>
    <row r="9" spans="1:11" ht="15.75" thickBot="1" x14ac:dyDescent="0.3">
      <c r="A9" s="412" t="s">
        <v>2942</v>
      </c>
      <c r="B9" s="413"/>
      <c r="C9" s="413"/>
      <c r="D9" s="413"/>
      <c r="E9" s="414"/>
      <c r="F9" s="99"/>
      <c r="G9" s="99"/>
      <c r="H9" s="99"/>
      <c r="I9" s="99"/>
      <c r="J9" s="99"/>
      <c r="K9" s="99"/>
    </row>
    <row r="10" spans="1:11" ht="15" x14ac:dyDescent="0.25">
      <c r="A10" s="18"/>
      <c r="C10" s="99"/>
      <c r="D10" s="99"/>
      <c r="E10" s="99"/>
      <c r="F10" s="99"/>
      <c r="G10" s="99"/>
      <c r="H10" s="99"/>
      <c r="I10" s="99"/>
      <c r="J10" s="99"/>
      <c r="K10" s="99"/>
    </row>
    <row r="11" spans="1:11" ht="15" x14ac:dyDescent="0.2">
      <c r="A11" s="234" t="s">
        <v>3</v>
      </c>
      <c r="B11" s="415" t="s">
        <v>4</v>
      </c>
      <c r="C11" s="416"/>
      <c r="D11" s="16" t="s">
        <v>5</v>
      </c>
      <c r="E11" s="16" t="s">
        <v>6</v>
      </c>
      <c r="F11" s="99"/>
      <c r="G11" s="99"/>
      <c r="H11" s="99"/>
      <c r="I11" s="99"/>
      <c r="J11" s="99"/>
      <c r="K11" s="99"/>
    </row>
    <row r="12" spans="1:11" s="15" customFormat="1" ht="14.25" customHeight="1" x14ac:dyDescent="0.2">
      <c r="A12" s="37" t="s">
        <v>7</v>
      </c>
      <c r="B12" s="409" t="s">
        <v>8</v>
      </c>
      <c r="C12" s="410"/>
      <c r="D12" s="155">
        <f>'ORÇAMENTO SINTÉTICO'!J11</f>
        <v>0</v>
      </c>
      <c r="E12" s="114">
        <f>'ORÇAMENTO SINTÉTICO'!K11</f>
        <v>0</v>
      </c>
    </row>
    <row r="13" spans="1:11" s="15" customFormat="1" ht="14.25" customHeight="1" x14ac:dyDescent="0.2">
      <c r="A13" s="37" t="s">
        <v>9</v>
      </c>
      <c r="B13" s="409" t="s">
        <v>10</v>
      </c>
      <c r="C13" s="410"/>
      <c r="D13" s="155">
        <f>'ORÇAMENTO SINTÉTICO'!J15</f>
        <v>0</v>
      </c>
      <c r="E13" s="114">
        <f>'ORÇAMENTO SINTÉTICO'!K15</f>
        <v>0</v>
      </c>
    </row>
    <row r="14" spans="1:11" s="15" customFormat="1" ht="14.25" customHeight="1" x14ac:dyDescent="0.2">
      <c r="A14" s="37" t="s">
        <v>11</v>
      </c>
      <c r="B14" s="409" t="s">
        <v>12</v>
      </c>
      <c r="C14" s="410"/>
      <c r="D14" s="155">
        <f>'ORÇAMENTO SINTÉTICO'!J25</f>
        <v>0</v>
      </c>
      <c r="E14" s="114">
        <f>'ORÇAMENTO SINTÉTICO'!K25</f>
        <v>0</v>
      </c>
    </row>
    <row r="15" spans="1:11" s="15" customFormat="1" ht="14.25" customHeight="1" x14ac:dyDescent="0.2">
      <c r="A15" s="37" t="s">
        <v>13</v>
      </c>
      <c r="B15" s="409" t="s">
        <v>14</v>
      </c>
      <c r="C15" s="410"/>
      <c r="D15" s="155">
        <f>'ORÇAMENTO SINTÉTICO'!J31</f>
        <v>0</v>
      </c>
      <c r="E15" s="114">
        <f>'ORÇAMENTO SINTÉTICO'!K31</f>
        <v>0</v>
      </c>
    </row>
    <row r="16" spans="1:11" s="15" customFormat="1" x14ac:dyDescent="0.2">
      <c r="A16" s="37" t="s">
        <v>15</v>
      </c>
      <c r="B16" s="409" t="s">
        <v>16</v>
      </c>
      <c r="C16" s="410"/>
      <c r="D16" s="155">
        <f>'ORÇAMENTO SINTÉTICO'!J102</f>
        <v>0</v>
      </c>
      <c r="E16" s="114">
        <f>'ORÇAMENTO SINTÉTICO'!K102</f>
        <v>0</v>
      </c>
    </row>
    <row r="17" spans="1:5" s="15" customFormat="1" x14ac:dyDescent="0.2">
      <c r="A17" s="37" t="s">
        <v>17</v>
      </c>
      <c r="B17" s="409" t="s">
        <v>18</v>
      </c>
      <c r="C17" s="410"/>
      <c r="D17" s="155">
        <f>'ORÇAMENTO SINTÉTICO'!J109</f>
        <v>0</v>
      </c>
      <c r="E17" s="114">
        <f>'ORÇAMENTO SINTÉTICO'!K109</f>
        <v>0</v>
      </c>
    </row>
    <row r="18" spans="1:5" s="15" customFormat="1" x14ac:dyDescent="0.2">
      <c r="A18" s="37" t="s">
        <v>19</v>
      </c>
      <c r="B18" s="409" t="s">
        <v>20</v>
      </c>
      <c r="C18" s="410"/>
      <c r="D18" s="155">
        <f>'ORÇAMENTO SINTÉTICO'!J125</f>
        <v>0</v>
      </c>
      <c r="E18" s="114">
        <f>'ORÇAMENTO SINTÉTICO'!K125</f>
        <v>0</v>
      </c>
    </row>
    <row r="19" spans="1:5" s="15" customFormat="1" x14ac:dyDescent="0.2">
      <c r="A19" s="37" t="s">
        <v>21</v>
      </c>
      <c r="B19" s="409" t="s">
        <v>22</v>
      </c>
      <c r="C19" s="410"/>
      <c r="D19" s="155">
        <f>'ORÇAMENTO SINTÉTICO'!J131</f>
        <v>0</v>
      </c>
      <c r="E19" s="114">
        <f>'ORÇAMENTO SINTÉTICO'!K131</f>
        <v>0</v>
      </c>
    </row>
    <row r="20" spans="1:5" s="15" customFormat="1" x14ac:dyDescent="0.2">
      <c r="A20" s="37" t="s">
        <v>23</v>
      </c>
      <c r="B20" s="409" t="s">
        <v>24</v>
      </c>
      <c r="C20" s="410"/>
      <c r="D20" s="155">
        <f>'ORÇAMENTO SINTÉTICO'!J135</f>
        <v>0</v>
      </c>
      <c r="E20" s="114">
        <f>'ORÇAMENTO SINTÉTICO'!K135</f>
        <v>0</v>
      </c>
    </row>
    <row r="21" spans="1:5" s="15" customFormat="1" x14ac:dyDescent="0.2">
      <c r="A21" s="37" t="s">
        <v>25</v>
      </c>
      <c r="B21" s="409" t="s">
        <v>26</v>
      </c>
      <c r="C21" s="410"/>
      <c r="D21" s="155">
        <f>'ORÇAMENTO SINTÉTICO'!J145</f>
        <v>0</v>
      </c>
      <c r="E21" s="114">
        <f>'ORÇAMENTO SINTÉTICO'!K145</f>
        <v>0</v>
      </c>
    </row>
    <row r="22" spans="1:5" s="15" customFormat="1" ht="14.25" customHeight="1" x14ac:dyDescent="0.2">
      <c r="A22" s="37" t="s">
        <v>27</v>
      </c>
      <c r="B22" s="409" t="s">
        <v>28</v>
      </c>
      <c r="C22" s="410"/>
      <c r="D22" s="155">
        <f>'ORÇAMENTO SINTÉTICO'!J158</f>
        <v>0</v>
      </c>
      <c r="E22" s="114">
        <f>'ORÇAMENTO SINTÉTICO'!K158</f>
        <v>0</v>
      </c>
    </row>
    <row r="23" spans="1:5" s="15" customFormat="1" ht="14.25" customHeight="1" x14ac:dyDescent="0.2">
      <c r="A23" s="37" t="s">
        <v>29</v>
      </c>
      <c r="B23" s="409" t="s">
        <v>30</v>
      </c>
      <c r="C23" s="410"/>
      <c r="D23" s="155">
        <f>'ORÇAMENTO SINTÉTICO'!J190</f>
        <v>0</v>
      </c>
      <c r="E23" s="114">
        <f>'ORÇAMENTO SINTÉTICO'!K190</f>
        <v>0</v>
      </c>
    </row>
    <row r="24" spans="1:5" s="15" customFormat="1" ht="14.25" customHeight="1" x14ac:dyDescent="0.2">
      <c r="A24" s="37" t="s">
        <v>31</v>
      </c>
      <c r="B24" s="409" t="s">
        <v>32</v>
      </c>
      <c r="C24" s="410"/>
      <c r="D24" s="155">
        <f>'ORÇAMENTO SINTÉTICO'!J194</f>
        <v>0</v>
      </c>
      <c r="E24" s="114">
        <f>'ORÇAMENTO SINTÉTICO'!K194</f>
        <v>0</v>
      </c>
    </row>
    <row r="25" spans="1:5" s="15" customFormat="1" ht="14.25" customHeight="1" x14ac:dyDescent="0.2">
      <c r="A25" s="37" t="s">
        <v>33</v>
      </c>
      <c r="B25" s="409" t="s">
        <v>34</v>
      </c>
      <c r="C25" s="410"/>
      <c r="D25" s="155">
        <f>'ORÇAMENTO SINTÉTICO'!J219</f>
        <v>0</v>
      </c>
      <c r="E25" s="114">
        <f>'ORÇAMENTO SINTÉTICO'!K219</f>
        <v>0</v>
      </c>
    </row>
    <row r="26" spans="1:5" s="15" customFormat="1" ht="14.25" customHeight="1" x14ac:dyDescent="0.2">
      <c r="A26" s="37" t="s">
        <v>35</v>
      </c>
      <c r="B26" s="409" t="s">
        <v>36</v>
      </c>
      <c r="C26" s="410"/>
      <c r="D26" s="155">
        <f>'ORÇAMENTO SINTÉTICO'!J228</f>
        <v>0</v>
      </c>
      <c r="E26" s="114">
        <f>'ORÇAMENTO SINTÉTICO'!K228</f>
        <v>0</v>
      </c>
    </row>
    <row r="27" spans="1:5" s="15" customFormat="1" x14ac:dyDescent="0.2">
      <c r="A27" s="37" t="s">
        <v>37</v>
      </c>
      <c r="B27" s="409" t="s">
        <v>38</v>
      </c>
      <c r="C27" s="410"/>
      <c r="D27" s="155">
        <f>'ORÇAMENTO SINTÉTICO'!J336</f>
        <v>0</v>
      </c>
      <c r="E27" s="114">
        <f>'ORÇAMENTO SINTÉTICO'!K336</f>
        <v>0</v>
      </c>
    </row>
    <row r="28" spans="1:5" s="15" customFormat="1" ht="14.25" customHeight="1" x14ac:dyDescent="0.2">
      <c r="A28" s="37" t="s">
        <v>39</v>
      </c>
      <c r="B28" s="409" t="s">
        <v>40</v>
      </c>
      <c r="C28" s="410"/>
      <c r="D28" s="155">
        <f>'ORÇAMENTO SINTÉTICO'!J343</f>
        <v>0</v>
      </c>
      <c r="E28" s="114">
        <f>'ORÇAMENTO SINTÉTICO'!K343</f>
        <v>0</v>
      </c>
    </row>
    <row r="29" spans="1:5" s="15" customFormat="1" x14ac:dyDescent="0.2">
      <c r="A29" s="37" t="s">
        <v>41</v>
      </c>
      <c r="B29" s="409" t="s">
        <v>42</v>
      </c>
      <c r="C29" s="410"/>
      <c r="D29" s="155">
        <f>'ORÇAMENTO SINTÉTICO'!J351</f>
        <v>0</v>
      </c>
      <c r="E29" s="114">
        <f>'ORÇAMENTO SINTÉTICO'!K351</f>
        <v>0</v>
      </c>
    </row>
    <row r="30" spans="1:5" s="15" customFormat="1" x14ac:dyDescent="0.2">
      <c r="A30" s="37" t="s">
        <v>43</v>
      </c>
      <c r="B30" s="409" t="s">
        <v>44</v>
      </c>
      <c r="C30" s="410"/>
      <c r="D30" s="155">
        <f>'ORÇAMENTO SINTÉTICO'!J353</f>
        <v>0</v>
      </c>
      <c r="E30" s="114">
        <f>'ORÇAMENTO SINTÉTICO'!K353</f>
        <v>0</v>
      </c>
    </row>
    <row r="31" spans="1:5" s="15" customFormat="1" x14ac:dyDescent="0.2">
      <c r="A31" s="37" t="s">
        <v>45</v>
      </c>
      <c r="B31" s="409" t="s">
        <v>46</v>
      </c>
      <c r="C31" s="410"/>
      <c r="D31" s="155">
        <f>'ORÇAMENTO SINTÉTICO'!J357</f>
        <v>0</v>
      </c>
      <c r="E31" s="114">
        <f>'ORÇAMENTO SINTÉTICO'!K357</f>
        <v>0</v>
      </c>
    </row>
    <row r="32" spans="1:5" s="15" customFormat="1" ht="14.25" customHeight="1" x14ac:dyDescent="0.2">
      <c r="A32" s="37" t="s">
        <v>47</v>
      </c>
      <c r="B32" s="409" t="s">
        <v>48</v>
      </c>
      <c r="C32" s="410"/>
      <c r="D32" s="155">
        <f>'ORÇAMENTO SINTÉTICO'!J367</f>
        <v>0</v>
      </c>
      <c r="E32" s="114">
        <f>'ORÇAMENTO SINTÉTICO'!K367</f>
        <v>0</v>
      </c>
    </row>
    <row r="33" spans="1:11" s="35" customFormat="1" ht="14.25" customHeight="1" x14ac:dyDescent="0.2">
      <c r="A33" s="37">
        <v>22</v>
      </c>
      <c r="B33" s="409" t="s">
        <v>49</v>
      </c>
      <c r="C33" s="410"/>
      <c r="D33" s="155">
        <f>'ORÇAMENTO SINTÉTICO'!J371</f>
        <v>0</v>
      </c>
      <c r="E33" s="114">
        <f>'ORÇAMENTO SINTÉTICO'!K371</f>
        <v>0</v>
      </c>
    </row>
    <row r="34" spans="1:11" s="9" customFormat="1" ht="24" customHeight="1" x14ac:dyDescent="0.2">
      <c r="A34" s="235"/>
      <c r="B34" s="33"/>
      <c r="C34" s="235"/>
      <c r="D34" s="235"/>
      <c r="E34" s="235"/>
    </row>
    <row r="35" spans="1:11" s="9" customFormat="1" x14ac:dyDescent="0.2">
      <c r="A35" s="237"/>
      <c r="B35" s="31"/>
      <c r="C35" s="237"/>
      <c r="D35" s="85" t="s">
        <v>50</v>
      </c>
      <c r="E35" s="86">
        <f>E6/(1+E5)</f>
        <v>0</v>
      </c>
      <c r="F35" s="99"/>
      <c r="G35" s="99"/>
      <c r="H35" s="19"/>
      <c r="I35" s="19"/>
      <c r="J35" s="99"/>
      <c r="K35" s="99"/>
    </row>
    <row r="36" spans="1:11" s="9" customFormat="1" x14ac:dyDescent="0.2">
      <c r="A36" s="237"/>
      <c r="B36" s="31"/>
      <c r="C36" s="237"/>
      <c r="D36" s="85" t="s">
        <v>51</v>
      </c>
      <c r="E36" s="86">
        <f>E37-E35</f>
        <v>0</v>
      </c>
      <c r="F36" s="99"/>
      <c r="G36" s="99"/>
      <c r="H36" s="19"/>
      <c r="I36" s="19"/>
      <c r="J36" s="99"/>
      <c r="K36" s="99"/>
    </row>
    <row r="37" spans="1:11" s="9" customFormat="1" x14ac:dyDescent="0.2">
      <c r="A37" s="237"/>
      <c r="B37" s="31"/>
      <c r="C37" s="237"/>
      <c r="D37" s="85" t="s">
        <v>52</v>
      </c>
      <c r="E37" s="86">
        <f>SUM(D12:D33)</f>
        <v>0</v>
      </c>
      <c r="F37" s="99"/>
      <c r="G37" s="99"/>
      <c r="H37" s="19"/>
      <c r="I37" s="19"/>
      <c r="J37" s="99"/>
      <c r="K37" s="99"/>
    </row>
    <row r="38" spans="1:11" s="35" customFormat="1" x14ac:dyDescent="0.2">
      <c r="A38" s="237"/>
      <c r="B38" s="31"/>
      <c r="C38" s="237"/>
      <c r="D38" s="85" t="s">
        <v>53</v>
      </c>
      <c r="E38" s="86">
        <f>E37/C6</f>
        <v>0</v>
      </c>
      <c r="F38" s="99"/>
      <c r="G38" s="99"/>
      <c r="H38" s="19"/>
      <c r="I38" s="19"/>
      <c r="J38" s="99"/>
      <c r="K38" s="99"/>
    </row>
    <row r="39" spans="1:11" s="9" customFormat="1" x14ac:dyDescent="0.2">
      <c r="A39" s="8"/>
      <c r="B39" s="32"/>
      <c r="C39" s="8"/>
      <c r="D39" s="8"/>
      <c r="E39" s="8"/>
      <c r="F39" s="99"/>
      <c r="G39" s="99"/>
      <c r="H39" s="99"/>
      <c r="I39" s="99"/>
      <c r="J39" s="99"/>
      <c r="K39" s="99"/>
    </row>
    <row r="40" spans="1:11" s="9" customFormat="1" ht="60" customHeight="1" x14ac:dyDescent="0.2">
      <c r="A40" s="408" t="s">
        <v>54</v>
      </c>
      <c r="B40" s="408"/>
      <c r="C40" s="408"/>
      <c r="D40" s="408"/>
      <c r="E40" s="408"/>
      <c r="F40" s="99"/>
      <c r="G40" s="99"/>
      <c r="H40" s="99"/>
      <c r="I40" s="99"/>
      <c r="J40" s="99"/>
      <c r="K40" s="99"/>
    </row>
  </sheetData>
  <mergeCells count="26">
    <mergeCell ref="D8:E8"/>
    <mergeCell ref="A9:E9"/>
    <mergeCell ref="B11:C11"/>
    <mergeCell ref="B28:C28"/>
    <mergeCell ref="B27:C27"/>
    <mergeCell ref="B26:C26"/>
    <mergeCell ref="B21:C21"/>
    <mergeCell ref="B22:C22"/>
    <mergeCell ref="B23:C23"/>
    <mergeCell ref="B19:C19"/>
    <mergeCell ref="B20:C20"/>
    <mergeCell ref="B12:C12"/>
    <mergeCell ref="B13:C13"/>
    <mergeCell ref="B14:C14"/>
    <mergeCell ref="B24:C24"/>
    <mergeCell ref="B25:C25"/>
    <mergeCell ref="A40:E40"/>
    <mergeCell ref="B33:C33"/>
    <mergeCell ref="B15:C15"/>
    <mergeCell ref="B16:C16"/>
    <mergeCell ref="B17:C17"/>
    <mergeCell ref="B18:C18"/>
    <mergeCell ref="B32:C32"/>
    <mergeCell ref="B31:C31"/>
    <mergeCell ref="B30:C30"/>
    <mergeCell ref="B29:C29"/>
  </mergeCells>
  <printOptions horizontalCentered="1"/>
  <pageMargins left="0.78740157480314965" right="0.78740157480314965" top="0.78740157480314965" bottom="0.78740157480314965" header="0.31496062992125984" footer="0.31496062992125984"/>
  <pageSetup paperSize="9" scale="79" fitToHeight="0" orientation="portrait" r:id="rId1"/>
  <headerFooter>
    <oddFooter>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691"/>
  <sheetViews>
    <sheetView showOutlineSymbols="0" view="pageBreakPreview" topLeftCell="A353" zoomScale="70" zoomScaleNormal="85" zoomScaleSheetLayoutView="70" zoomScalePageLayoutView="55" workbookViewId="0">
      <selection activeCell="E18" sqref="E18"/>
    </sheetView>
  </sheetViews>
  <sheetFormatPr defaultRowHeight="14.25" x14ac:dyDescent="0.2"/>
  <cols>
    <col min="1" max="1" width="7.375" style="88" bestFit="1" customWidth="1"/>
    <col min="2" max="2" width="10.875" style="88" customWidth="1"/>
    <col min="3" max="3" width="14" style="88" bestFit="1" customWidth="1"/>
    <col min="4" max="4" width="42.75" style="88" customWidth="1"/>
    <col min="5" max="5" width="7.25" style="88" bestFit="1" customWidth="1"/>
    <col min="6" max="6" width="10.5" style="4" customWidth="1"/>
    <col min="7" max="7" width="9.625" style="4" customWidth="1"/>
    <col min="8" max="8" width="12.75" style="88" customWidth="1"/>
    <col min="9" max="9" width="12.5" style="88" bestFit="1" customWidth="1"/>
    <col min="10" max="10" width="14.125" style="88" bestFit="1" customWidth="1"/>
    <col min="11" max="11" width="8.875" style="88" customWidth="1"/>
  </cols>
  <sheetData>
    <row r="1" spans="1:11" x14ac:dyDescent="0.2">
      <c r="A1" s="2"/>
      <c r="B1" s="238"/>
      <c r="C1" s="238"/>
      <c r="D1" s="238"/>
      <c r="E1" s="238"/>
      <c r="F1" s="3"/>
      <c r="G1" s="3"/>
      <c r="H1" s="238"/>
      <c r="I1" s="238"/>
      <c r="J1" s="238"/>
      <c r="K1" s="239"/>
    </row>
    <row r="2" spans="1:11" ht="25.5" x14ac:dyDescent="0.2">
      <c r="A2" s="250"/>
      <c r="B2" s="259"/>
      <c r="C2" s="252" t="s">
        <v>2928</v>
      </c>
      <c r="D2" s="279" t="s">
        <v>0</v>
      </c>
      <c r="E2" s="279"/>
      <c r="F2" s="269"/>
      <c r="G2" s="269"/>
      <c r="H2" s="279"/>
      <c r="I2" s="92" t="s">
        <v>2934</v>
      </c>
      <c r="J2" s="287">
        <v>44067</v>
      </c>
      <c r="K2" s="254"/>
    </row>
    <row r="3" spans="1:11" ht="15" x14ac:dyDescent="0.2">
      <c r="A3" s="250"/>
      <c r="B3" s="259"/>
      <c r="C3" s="252" t="s">
        <v>2929</v>
      </c>
      <c r="D3" s="424" t="s">
        <v>2930</v>
      </c>
      <c r="E3" s="424"/>
      <c r="F3" s="424"/>
      <c r="G3" s="424"/>
      <c r="H3" s="424"/>
      <c r="I3" s="92" t="s">
        <v>2935</v>
      </c>
      <c r="J3" s="288">
        <f>J378/D6</f>
        <v>0</v>
      </c>
      <c r="K3" s="254"/>
    </row>
    <row r="4" spans="1:11" s="35" customFormat="1" ht="15" customHeight="1" x14ac:dyDescent="0.2">
      <c r="A4" s="250"/>
      <c r="B4" s="259"/>
      <c r="C4" s="252" t="s">
        <v>2931</v>
      </c>
      <c r="D4" s="425" t="s">
        <v>2939</v>
      </c>
      <c r="E4" s="425"/>
      <c r="F4" s="425"/>
      <c r="G4" s="425"/>
      <c r="H4" s="425"/>
      <c r="I4" s="286" t="s">
        <v>2936</v>
      </c>
      <c r="J4" s="270">
        <f>'BDI DIFERENCIADO'!L30</f>
        <v>0.12784060312331702</v>
      </c>
      <c r="K4" s="254"/>
    </row>
    <row r="5" spans="1:11" s="99" customFormat="1" ht="15" customHeight="1" x14ac:dyDescent="0.2">
      <c r="A5" s="250"/>
      <c r="B5" s="259"/>
      <c r="C5" s="252" t="s">
        <v>2932</v>
      </c>
      <c r="D5" s="425" t="s">
        <v>2</v>
      </c>
      <c r="E5" s="425"/>
      <c r="F5" s="425"/>
      <c r="G5" s="425"/>
      <c r="H5" s="284"/>
      <c r="I5" s="286" t="s">
        <v>2937</v>
      </c>
      <c r="J5" s="270">
        <f>'BDI SERVIÇOS'!J35</f>
        <v>0.24867253178085247</v>
      </c>
      <c r="K5" s="281"/>
    </row>
    <row r="6" spans="1:11" s="99" customFormat="1" ht="15" customHeight="1" x14ac:dyDescent="0.2">
      <c r="A6" s="250"/>
      <c r="B6" s="259"/>
      <c r="C6" s="252" t="s">
        <v>2933</v>
      </c>
      <c r="D6" s="285">
        <v>795.32</v>
      </c>
      <c r="E6" s="284"/>
      <c r="F6" s="284"/>
      <c r="G6" s="284"/>
      <c r="H6" s="284"/>
      <c r="I6" s="271" t="s">
        <v>2938</v>
      </c>
      <c r="J6" s="290">
        <f>J382</f>
        <v>0</v>
      </c>
      <c r="K6" s="281"/>
    </row>
    <row r="7" spans="1:11" ht="15" thickBot="1" x14ac:dyDescent="0.25">
      <c r="A7" s="255"/>
      <c r="B7" s="257"/>
      <c r="C7" s="257"/>
      <c r="D7" s="257"/>
      <c r="E7" s="257"/>
      <c r="F7" s="266"/>
      <c r="G7" s="266"/>
      <c r="H7" s="257"/>
      <c r="I7" s="257"/>
      <c r="J7" s="257"/>
      <c r="K7" s="258"/>
    </row>
    <row r="8" spans="1:11" ht="15" thickBot="1" x14ac:dyDescent="0.25">
      <c r="A8" s="245"/>
      <c r="B8" s="245"/>
      <c r="C8" s="245"/>
      <c r="D8" s="245"/>
      <c r="E8" s="245"/>
      <c r="F8" s="272"/>
      <c r="G8" s="272"/>
      <c r="H8" s="245"/>
      <c r="I8" s="245"/>
      <c r="J8" s="245"/>
      <c r="K8" s="245"/>
    </row>
    <row r="9" spans="1:11" x14ac:dyDescent="0.2">
      <c r="A9" s="421" t="s">
        <v>2941</v>
      </c>
      <c r="B9" s="422"/>
      <c r="C9" s="422"/>
      <c r="D9" s="422"/>
      <c r="E9" s="422"/>
      <c r="F9" s="422"/>
      <c r="G9" s="422"/>
      <c r="H9" s="422"/>
      <c r="I9" s="422"/>
      <c r="J9" s="422"/>
      <c r="K9" s="423"/>
    </row>
    <row r="10" spans="1:11" ht="35.25" customHeight="1" x14ac:dyDescent="0.2">
      <c r="A10" s="274" t="s">
        <v>3</v>
      </c>
      <c r="B10" s="274" t="s">
        <v>77</v>
      </c>
      <c r="C10" s="274" t="s">
        <v>78</v>
      </c>
      <c r="D10" s="274" t="s">
        <v>4</v>
      </c>
      <c r="E10" s="274" t="s">
        <v>80</v>
      </c>
      <c r="F10" s="275" t="s">
        <v>81</v>
      </c>
      <c r="G10" s="276" t="s">
        <v>2924</v>
      </c>
      <c r="H10" s="273" t="s">
        <v>2925</v>
      </c>
      <c r="I10" s="273" t="s">
        <v>2926</v>
      </c>
      <c r="J10" s="273" t="s">
        <v>2927</v>
      </c>
      <c r="K10" s="274" t="s">
        <v>6</v>
      </c>
    </row>
    <row r="11" spans="1:11" s="87" customFormat="1" x14ac:dyDescent="0.2">
      <c r="A11" s="80" t="s">
        <v>7</v>
      </c>
      <c r="B11" s="80"/>
      <c r="C11" s="80"/>
      <c r="D11" s="80" t="s">
        <v>8</v>
      </c>
      <c r="E11" s="80"/>
      <c r="F11" s="81"/>
      <c r="G11" s="81"/>
      <c r="H11" s="80"/>
      <c r="I11" s="80"/>
      <c r="J11" s="89">
        <f>SUM(J12:J14)</f>
        <v>0</v>
      </c>
      <c r="K11" s="82"/>
    </row>
    <row r="12" spans="1:11" s="87" customFormat="1" ht="25.5" x14ac:dyDescent="0.2">
      <c r="A12" s="12" t="s">
        <v>76</v>
      </c>
      <c r="B12" s="13" t="s">
        <v>84</v>
      </c>
      <c r="C12" s="12" t="s">
        <v>85</v>
      </c>
      <c r="D12" s="12" t="s">
        <v>86</v>
      </c>
      <c r="E12" s="14" t="s">
        <v>88</v>
      </c>
      <c r="F12" s="83">
        <v>420</v>
      </c>
      <c r="G12" s="277">
        <f>'BDI SERVIÇOS'!$J$35</f>
        <v>0.24867253178085247</v>
      </c>
      <c r="H12" s="90"/>
      <c r="I12" s="90">
        <f>H12*(1+$G12)</f>
        <v>0</v>
      </c>
      <c r="J12" s="90">
        <f>F12 * I12</f>
        <v>0</v>
      </c>
      <c r="K12" s="84"/>
    </row>
    <row r="13" spans="1:11" s="87" customFormat="1" ht="25.5" x14ac:dyDescent="0.2">
      <c r="A13" s="12" t="s">
        <v>107</v>
      </c>
      <c r="B13" s="13" t="s">
        <v>108</v>
      </c>
      <c r="C13" s="12" t="s">
        <v>109</v>
      </c>
      <c r="D13" s="12" t="s">
        <v>110</v>
      </c>
      <c r="E13" s="14" t="s">
        <v>111</v>
      </c>
      <c r="F13" s="83">
        <v>7</v>
      </c>
      <c r="G13" s="277">
        <f>'BDI SERVIÇOS'!$J$35</f>
        <v>0.24867253178085247</v>
      </c>
      <c r="H13" s="90"/>
      <c r="I13" s="90">
        <f t="shared" ref="I13:I30" si="0">H13*(1+$G13)</f>
        <v>0</v>
      </c>
      <c r="J13" s="90">
        <f>F13 * I13</f>
        <v>0</v>
      </c>
      <c r="K13" s="84"/>
    </row>
    <row r="14" spans="1:11" s="87" customFormat="1" ht="25.5" x14ac:dyDescent="0.2">
      <c r="A14" s="12" t="s">
        <v>126</v>
      </c>
      <c r="B14" s="13" t="s">
        <v>127</v>
      </c>
      <c r="C14" s="12" t="s">
        <v>85</v>
      </c>
      <c r="D14" s="12" t="s">
        <v>128</v>
      </c>
      <c r="E14" s="14" t="s">
        <v>111</v>
      </c>
      <c r="F14" s="83">
        <v>7</v>
      </c>
      <c r="G14" s="277">
        <f>'BDI SERVIÇOS'!$J$35</f>
        <v>0.24867253178085247</v>
      </c>
      <c r="H14" s="90"/>
      <c r="I14" s="90">
        <f t="shared" si="0"/>
        <v>0</v>
      </c>
      <c r="J14" s="90">
        <f>F14 * I14</f>
        <v>0</v>
      </c>
      <c r="K14" s="84"/>
    </row>
    <row r="15" spans="1:11" s="87" customFormat="1" x14ac:dyDescent="0.2">
      <c r="A15" s="80" t="s">
        <v>9</v>
      </c>
      <c r="B15" s="80"/>
      <c r="C15" s="80"/>
      <c r="D15" s="80" t="s">
        <v>10</v>
      </c>
      <c r="E15" s="80"/>
      <c r="F15" s="81"/>
      <c r="G15" s="81"/>
      <c r="H15" s="80"/>
      <c r="I15" s="80"/>
      <c r="J15" s="89">
        <f>SUM(J16:J24)</f>
        <v>0</v>
      </c>
      <c r="K15" s="82"/>
    </row>
    <row r="16" spans="1:11" s="87" customFormat="1" x14ac:dyDescent="0.2">
      <c r="A16" s="12" t="s">
        <v>135</v>
      </c>
      <c r="B16" s="13" t="s">
        <v>136</v>
      </c>
      <c r="C16" s="12" t="s">
        <v>85</v>
      </c>
      <c r="D16" s="12" t="s">
        <v>137</v>
      </c>
      <c r="E16" s="14" t="s">
        <v>139</v>
      </c>
      <c r="F16" s="83">
        <v>470.8</v>
      </c>
      <c r="G16" s="277">
        <f>'BDI SERVIÇOS'!$J$35</f>
        <v>0.24867253178085247</v>
      </c>
      <c r="H16" s="90"/>
      <c r="I16" s="90">
        <f t="shared" si="0"/>
        <v>0</v>
      </c>
      <c r="J16" s="90">
        <f t="shared" ref="J16:J24" si="1">F16 * I16</f>
        <v>0</v>
      </c>
      <c r="K16" s="84"/>
    </row>
    <row r="17" spans="1:11" s="87" customFormat="1" ht="38.25" x14ac:dyDescent="0.2">
      <c r="A17" s="12" t="s">
        <v>2816</v>
      </c>
      <c r="B17" s="13" t="s">
        <v>165</v>
      </c>
      <c r="C17" s="12" t="s">
        <v>109</v>
      </c>
      <c r="D17" s="12" t="s">
        <v>166</v>
      </c>
      <c r="E17" s="14" t="s">
        <v>111</v>
      </c>
      <c r="F17" s="83">
        <v>7</v>
      </c>
      <c r="G17" s="277">
        <f>'BDI SERVIÇOS'!$J$35</f>
        <v>0.24867253178085247</v>
      </c>
      <c r="H17" s="90"/>
      <c r="I17" s="90">
        <f t="shared" si="0"/>
        <v>0</v>
      </c>
      <c r="J17" s="90">
        <f t="shared" si="1"/>
        <v>0</v>
      </c>
      <c r="K17" s="84"/>
    </row>
    <row r="18" spans="1:11" s="87" customFormat="1" ht="51" x14ac:dyDescent="0.2">
      <c r="A18" s="12" t="s">
        <v>2817</v>
      </c>
      <c r="B18" s="13" t="s">
        <v>169</v>
      </c>
      <c r="C18" s="12" t="s">
        <v>109</v>
      </c>
      <c r="D18" s="12" t="s">
        <v>170</v>
      </c>
      <c r="E18" s="14" t="s">
        <v>111</v>
      </c>
      <c r="F18" s="83">
        <v>7</v>
      </c>
      <c r="G18" s="277">
        <f>'BDI SERVIÇOS'!$J$35</f>
        <v>0.24867253178085247</v>
      </c>
      <c r="H18" s="90"/>
      <c r="I18" s="90">
        <f t="shared" si="0"/>
        <v>0</v>
      </c>
      <c r="J18" s="90">
        <f t="shared" si="1"/>
        <v>0</v>
      </c>
      <c r="K18" s="84"/>
    </row>
    <row r="19" spans="1:11" s="87" customFormat="1" ht="51" x14ac:dyDescent="0.2">
      <c r="A19" s="12" t="s">
        <v>2818</v>
      </c>
      <c r="B19" s="13" t="s">
        <v>172</v>
      </c>
      <c r="C19" s="12" t="s">
        <v>85</v>
      </c>
      <c r="D19" s="12" t="s">
        <v>173</v>
      </c>
      <c r="E19" s="14" t="s">
        <v>174</v>
      </c>
      <c r="F19" s="83">
        <v>1</v>
      </c>
      <c r="G19" s="277">
        <f>'BDI SERVIÇOS'!$J$35</f>
        <v>0.24867253178085247</v>
      </c>
      <c r="H19" s="90"/>
      <c r="I19" s="90">
        <f>H19*(1+$G19)</f>
        <v>0</v>
      </c>
      <c r="J19" s="90">
        <f t="shared" si="1"/>
        <v>0</v>
      </c>
      <c r="K19" s="84"/>
    </row>
    <row r="20" spans="1:11" s="87" customFormat="1" ht="51" x14ac:dyDescent="0.2">
      <c r="A20" s="12" t="s">
        <v>2819</v>
      </c>
      <c r="B20" s="13" t="s">
        <v>192</v>
      </c>
      <c r="C20" s="12" t="s">
        <v>109</v>
      </c>
      <c r="D20" s="12" t="s">
        <v>193</v>
      </c>
      <c r="E20" s="14" t="s">
        <v>194</v>
      </c>
      <c r="F20" s="83">
        <v>29</v>
      </c>
      <c r="G20" s="277">
        <f>'BDI SERVIÇOS'!$J$35</f>
        <v>0.24867253178085247</v>
      </c>
      <c r="H20" s="90"/>
      <c r="I20" s="90">
        <f t="shared" si="0"/>
        <v>0</v>
      </c>
      <c r="J20" s="90">
        <f t="shared" si="1"/>
        <v>0</v>
      </c>
      <c r="K20" s="84"/>
    </row>
    <row r="21" spans="1:11" s="87" customFormat="1" ht="38.25" x14ac:dyDescent="0.2">
      <c r="A21" s="12" t="s">
        <v>2820</v>
      </c>
      <c r="B21" s="13" t="s">
        <v>14328</v>
      </c>
      <c r="C21" s="12" t="s">
        <v>109</v>
      </c>
      <c r="D21" s="12" t="s">
        <v>2954</v>
      </c>
      <c r="E21" s="14" t="s">
        <v>174</v>
      </c>
      <c r="F21" s="83">
        <v>1</v>
      </c>
      <c r="G21" s="277">
        <f>'BDI SERVIÇOS'!$J$35</f>
        <v>0.24867253178085247</v>
      </c>
      <c r="H21" s="90"/>
      <c r="I21" s="90">
        <f t="shared" si="0"/>
        <v>0</v>
      </c>
      <c r="J21" s="90">
        <f t="shared" si="1"/>
        <v>0</v>
      </c>
      <c r="K21" s="84"/>
    </row>
    <row r="22" spans="1:11" s="87" customFormat="1" ht="51" x14ac:dyDescent="0.2">
      <c r="A22" s="12" t="s">
        <v>2821</v>
      </c>
      <c r="B22" s="13" t="s">
        <v>217</v>
      </c>
      <c r="C22" s="12" t="s">
        <v>85</v>
      </c>
      <c r="D22" s="12" t="s">
        <v>218</v>
      </c>
      <c r="E22" s="14" t="s">
        <v>174</v>
      </c>
      <c r="F22" s="83">
        <v>1</v>
      </c>
      <c r="G22" s="277">
        <f>'BDI SERVIÇOS'!$J$35</f>
        <v>0.24867253178085247</v>
      </c>
      <c r="H22" s="90"/>
      <c r="I22" s="90">
        <f t="shared" si="0"/>
        <v>0</v>
      </c>
      <c r="J22" s="90">
        <f t="shared" si="1"/>
        <v>0</v>
      </c>
      <c r="K22" s="84"/>
    </row>
    <row r="23" spans="1:11" s="87" customFormat="1" ht="25.5" x14ac:dyDescent="0.2">
      <c r="A23" s="12" t="s">
        <v>2822</v>
      </c>
      <c r="B23" s="13" t="s">
        <v>231</v>
      </c>
      <c r="C23" s="12" t="s">
        <v>85</v>
      </c>
      <c r="D23" s="12" t="s">
        <v>232</v>
      </c>
      <c r="E23" s="14" t="s">
        <v>174</v>
      </c>
      <c r="F23" s="83">
        <v>1</v>
      </c>
      <c r="G23" s="277">
        <f>'BDI SERVIÇOS'!$J$35</f>
        <v>0.24867253178085247</v>
      </c>
      <c r="H23" s="90"/>
      <c r="I23" s="90">
        <f t="shared" si="0"/>
        <v>0</v>
      </c>
      <c r="J23" s="90">
        <f t="shared" si="1"/>
        <v>0</v>
      </c>
      <c r="K23" s="84"/>
    </row>
    <row r="24" spans="1:11" s="87" customFormat="1" ht="25.5" x14ac:dyDescent="0.2">
      <c r="A24" s="12" t="s">
        <v>2823</v>
      </c>
      <c r="B24" s="13" t="s">
        <v>237</v>
      </c>
      <c r="C24" s="12" t="s">
        <v>85</v>
      </c>
      <c r="D24" s="12" t="s">
        <v>238</v>
      </c>
      <c r="E24" s="14" t="s">
        <v>174</v>
      </c>
      <c r="F24" s="83">
        <v>24</v>
      </c>
      <c r="G24" s="277">
        <f>'BDI SERVIÇOS'!$J$35</f>
        <v>0.24867253178085247</v>
      </c>
      <c r="H24" s="90"/>
      <c r="I24" s="90">
        <f t="shared" si="0"/>
        <v>0</v>
      </c>
      <c r="J24" s="90">
        <f t="shared" si="1"/>
        <v>0</v>
      </c>
      <c r="K24" s="84"/>
    </row>
    <row r="25" spans="1:11" s="87" customFormat="1" x14ac:dyDescent="0.2">
      <c r="A25" s="80" t="s">
        <v>11</v>
      </c>
      <c r="B25" s="80"/>
      <c r="C25" s="80"/>
      <c r="D25" s="80" t="s">
        <v>12</v>
      </c>
      <c r="E25" s="80"/>
      <c r="F25" s="81"/>
      <c r="G25" s="81"/>
      <c r="H25" s="80"/>
      <c r="I25" s="80"/>
      <c r="J25" s="89">
        <f>SUM(J26:J30)</f>
        <v>0</v>
      </c>
      <c r="K25" s="82"/>
    </row>
    <row r="26" spans="1:11" s="87" customFormat="1" ht="51" x14ac:dyDescent="0.2">
      <c r="A26" s="12" t="s">
        <v>242</v>
      </c>
      <c r="B26" s="13" t="s">
        <v>243</v>
      </c>
      <c r="C26" s="12" t="s">
        <v>85</v>
      </c>
      <c r="D26" s="12" t="s">
        <v>244</v>
      </c>
      <c r="E26" s="14" t="s">
        <v>139</v>
      </c>
      <c r="F26" s="83">
        <v>5460</v>
      </c>
      <c r="G26" s="277">
        <f>'BDI SERVIÇOS'!$J$35</f>
        <v>0.24867253178085247</v>
      </c>
      <c r="H26" s="90"/>
      <c r="I26" s="90">
        <f t="shared" si="0"/>
        <v>0</v>
      </c>
      <c r="J26" s="90">
        <f>F26 * I26</f>
        <v>0</v>
      </c>
      <c r="K26" s="84"/>
    </row>
    <row r="27" spans="1:11" s="87" customFormat="1" ht="25.5" x14ac:dyDescent="0.2">
      <c r="A27" s="12" t="s">
        <v>252</v>
      </c>
      <c r="B27" s="13" t="s">
        <v>14329</v>
      </c>
      <c r="C27" s="12" t="s">
        <v>109</v>
      </c>
      <c r="D27" s="12" t="s">
        <v>253</v>
      </c>
      <c r="E27" s="14" t="s">
        <v>139</v>
      </c>
      <c r="F27" s="83">
        <v>12.5</v>
      </c>
      <c r="G27" s="277">
        <f>'BDI SERVIÇOS'!$J$35</f>
        <v>0.24867253178085247</v>
      </c>
      <c r="H27" s="90"/>
      <c r="I27" s="90">
        <f t="shared" si="0"/>
        <v>0</v>
      </c>
      <c r="J27" s="90">
        <f>F27 * I27</f>
        <v>0</v>
      </c>
      <c r="K27" s="84"/>
    </row>
    <row r="28" spans="1:11" s="87" customFormat="1" ht="38.25" x14ac:dyDescent="0.2">
      <c r="A28" s="12" t="s">
        <v>261</v>
      </c>
      <c r="B28" s="13" t="s">
        <v>262</v>
      </c>
      <c r="C28" s="12" t="s">
        <v>85</v>
      </c>
      <c r="D28" s="12" t="s">
        <v>263</v>
      </c>
      <c r="E28" s="14" t="s">
        <v>157</v>
      </c>
      <c r="F28" s="83">
        <v>174</v>
      </c>
      <c r="G28" s="277">
        <f>'BDI SERVIÇOS'!$J$35</f>
        <v>0.24867253178085247</v>
      </c>
      <c r="H28" s="90"/>
      <c r="I28" s="90">
        <f t="shared" si="0"/>
        <v>0</v>
      </c>
      <c r="J28" s="90">
        <f>F28 * I28</f>
        <v>0</v>
      </c>
      <c r="K28" s="84"/>
    </row>
    <row r="29" spans="1:11" s="87" customFormat="1" ht="63.75" x14ac:dyDescent="0.2">
      <c r="A29" s="12" t="s">
        <v>267</v>
      </c>
      <c r="B29" s="13" t="s">
        <v>268</v>
      </c>
      <c r="C29" s="12" t="s">
        <v>85</v>
      </c>
      <c r="D29" s="12" t="s">
        <v>269</v>
      </c>
      <c r="E29" s="14" t="s">
        <v>150</v>
      </c>
      <c r="F29" s="83">
        <v>6793.16</v>
      </c>
      <c r="G29" s="277">
        <f>'BDI SERVIÇOS'!$J$35</f>
        <v>0.24867253178085247</v>
      </c>
      <c r="H29" s="90"/>
      <c r="I29" s="90">
        <f t="shared" si="0"/>
        <v>0</v>
      </c>
      <c r="J29" s="90">
        <f>F29 * I29</f>
        <v>0</v>
      </c>
      <c r="K29" s="84"/>
    </row>
    <row r="30" spans="1:11" s="87" customFormat="1" ht="38.25" x14ac:dyDescent="0.2">
      <c r="A30" s="12" t="s">
        <v>2824</v>
      </c>
      <c r="B30" s="13" t="str">
        <f>COMPOSIÇÕES!B189</f>
        <v>ABC 1000</v>
      </c>
      <c r="C30" s="12" t="str">
        <f>COMPOSIÇÕES!C189</f>
        <v>PRÓPRIO</v>
      </c>
      <c r="D30" s="12" t="str">
        <f>COMPOSIÇÕES!D189</f>
        <v>SERVIÇOS TOPOGRÁFICOS PARA PAVIMENTAÇÃO, INCLUSIVE NOTA DE SERVIÇOS, ACOMPANHAMENTO E GREIDE</v>
      </c>
      <c r="E30" s="14" t="str">
        <f>COMPOSIÇÕES!G189</f>
        <v>M²</v>
      </c>
      <c r="F30" s="83">
        <v>3360</v>
      </c>
      <c r="G30" s="277">
        <f>'BDI SERVIÇOS'!$J$35</f>
        <v>0.24867253178085247</v>
      </c>
      <c r="H30" s="90"/>
      <c r="I30" s="90">
        <f t="shared" si="0"/>
        <v>0</v>
      </c>
      <c r="J30" s="90">
        <f>F30 * I30</f>
        <v>0</v>
      </c>
      <c r="K30" s="84"/>
    </row>
    <row r="31" spans="1:11" s="87" customFormat="1" x14ac:dyDescent="0.2">
      <c r="A31" s="80" t="s">
        <v>13</v>
      </c>
      <c r="B31" s="80"/>
      <c r="C31" s="80"/>
      <c r="D31" s="80" t="s">
        <v>14</v>
      </c>
      <c r="E31" s="80"/>
      <c r="F31" s="81"/>
      <c r="G31" s="81"/>
      <c r="H31" s="80"/>
      <c r="I31" s="80"/>
      <c r="J31" s="89">
        <f>SUM(J32,J53,J65,J70,J81,J88)</f>
        <v>0</v>
      </c>
      <c r="K31" s="82"/>
    </row>
    <row r="32" spans="1:11" s="107" customFormat="1" x14ac:dyDescent="0.2">
      <c r="A32" s="94" t="s">
        <v>2825</v>
      </c>
      <c r="B32" s="94"/>
      <c r="C32" s="94"/>
      <c r="D32" s="94" t="s">
        <v>2826</v>
      </c>
      <c r="E32" s="94"/>
      <c r="F32" s="95"/>
      <c r="G32" s="95"/>
      <c r="H32" s="94"/>
      <c r="I32" s="94"/>
      <c r="J32" s="96">
        <f>SUM(J33,J40)</f>
        <v>0</v>
      </c>
      <c r="K32" s="97"/>
    </row>
    <row r="33" spans="1:11" s="106" customFormat="1" x14ac:dyDescent="0.2">
      <c r="A33" s="102" t="s">
        <v>2827</v>
      </c>
      <c r="B33" s="102"/>
      <c r="C33" s="102"/>
      <c r="D33" s="102" t="s">
        <v>2828</v>
      </c>
      <c r="E33" s="102"/>
      <c r="F33" s="103"/>
      <c r="G33" s="103"/>
      <c r="H33" s="102"/>
      <c r="I33" s="102"/>
      <c r="J33" s="104">
        <f>SUM(J34:J39)</f>
        <v>0</v>
      </c>
      <c r="K33" s="105"/>
    </row>
    <row r="34" spans="1:11" s="106" customFormat="1" ht="63.75" x14ac:dyDescent="0.2">
      <c r="A34" s="108" t="s">
        <v>294</v>
      </c>
      <c r="B34" s="109">
        <v>100896</v>
      </c>
      <c r="C34" s="108" t="s">
        <v>85</v>
      </c>
      <c r="D34" s="108" t="s">
        <v>14382</v>
      </c>
      <c r="E34" s="110" t="s">
        <v>157</v>
      </c>
      <c r="F34" s="111">
        <v>486</v>
      </c>
      <c r="G34" s="277">
        <f>'BDI SERVIÇOS'!$J$35</f>
        <v>0.24867253178085247</v>
      </c>
      <c r="H34" s="112"/>
      <c r="I34" s="90">
        <f>H34*(1+$G34)</f>
        <v>0</v>
      </c>
      <c r="J34" s="90">
        <f t="shared" ref="J34:J39" si="2">F34 * I34</f>
        <v>0</v>
      </c>
      <c r="K34" s="84"/>
    </row>
    <row r="35" spans="1:11" s="106" customFormat="1" ht="38.25" x14ac:dyDescent="0.2">
      <c r="A35" s="108" t="s">
        <v>309</v>
      </c>
      <c r="B35" s="109" t="s">
        <v>310</v>
      </c>
      <c r="C35" s="108" t="s">
        <v>85</v>
      </c>
      <c r="D35" s="108" t="s">
        <v>311</v>
      </c>
      <c r="E35" s="110" t="s">
        <v>160</v>
      </c>
      <c r="F35" s="111">
        <v>155.5</v>
      </c>
      <c r="G35" s="277">
        <f>'BDI SERVIÇOS'!$J$35</f>
        <v>0.24867253178085247</v>
      </c>
      <c r="H35" s="112"/>
      <c r="I35" s="90">
        <f t="shared" ref="I35:I104" si="3">H35*(1+$G35)</f>
        <v>0</v>
      </c>
      <c r="J35" s="90">
        <f t="shared" si="2"/>
        <v>0</v>
      </c>
      <c r="K35" s="84"/>
    </row>
    <row r="36" spans="1:11" s="106" customFormat="1" ht="51" x14ac:dyDescent="0.2">
      <c r="A36" s="108" t="s">
        <v>320</v>
      </c>
      <c r="B36" s="109" t="s">
        <v>321</v>
      </c>
      <c r="C36" s="108" t="s">
        <v>85</v>
      </c>
      <c r="D36" s="108" t="s">
        <v>322</v>
      </c>
      <c r="E36" s="110" t="s">
        <v>160</v>
      </c>
      <c r="F36" s="111">
        <v>40</v>
      </c>
      <c r="G36" s="277">
        <f>'BDI SERVIÇOS'!$J$35</f>
        <v>0.24867253178085247</v>
      </c>
      <c r="H36" s="112"/>
      <c r="I36" s="90">
        <f t="shared" si="3"/>
        <v>0</v>
      </c>
      <c r="J36" s="90">
        <f t="shared" si="2"/>
        <v>0</v>
      </c>
      <c r="K36" s="84"/>
    </row>
    <row r="37" spans="1:11" s="106" customFormat="1" ht="51" x14ac:dyDescent="0.2">
      <c r="A37" s="108" t="s">
        <v>325</v>
      </c>
      <c r="B37" s="109" t="s">
        <v>326</v>
      </c>
      <c r="C37" s="108" t="s">
        <v>85</v>
      </c>
      <c r="D37" s="108" t="s">
        <v>327</v>
      </c>
      <c r="E37" s="110" t="s">
        <v>160</v>
      </c>
      <c r="F37" s="111">
        <v>1215</v>
      </c>
      <c r="G37" s="277">
        <f>'BDI SERVIÇOS'!$J$35</f>
        <v>0.24867253178085247</v>
      </c>
      <c r="H37" s="112"/>
      <c r="I37" s="90">
        <f t="shared" si="3"/>
        <v>0</v>
      </c>
      <c r="J37" s="90">
        <f t="shared" si="2"/>
        <v>0</v>
      </c>
      <c r="K37" s="84"/>
    </row>
    <row r="38" spans="1:11" s="106" customFormat="1" ht="38.25" x14ac:dyDescent="0.2">
      <c r="A38" s="108" t="s">
        <v>330</v>
      </c>
      <c r="B38" s="109" t="s">
        <v>331</v>
      </c>
      <c r="C38" s="108" t="s">
        <v>85</v>
      </c>
      <c r="D38" s="108" t="s">
        <v>332</v>
      </c>
      <c r="E38" s="110" t="s">
        <v>174</v>
      </c>
      <c r="F38" s="111">
        <v>81</v>
      </c>
      <c r="G38" s="277">
        <f>'BDI SERVIÇOS'!$J$35</f>
        <v>0.24867253178085247</v>
      </c>
      <c r="H38" s="112"/>
      <c r="I38" s="90">
        <f t="shared" si="3"/>
        <v>0</v>
      </c>
      <c r="J38" s="90">
        <f t="shared" si="2"/>
        <v>0</v>
      </c>
      <c r="K38" s="84"/>
    </row>
    <row r="39" spans="1:11" s="106" customFormat="1" ht="25.5" x14ac:dyDescent="0.2">
      <c r="A39" s="108" t="s">
        <v>339</v>
      </c>
      <c r="B39" s="109" t="s">
        <v>340</v>
      </c>
      <c r="C39" s="108" t="s">
        <v>109</v>
      </c>
      <c r="D39" s="108" t="s">
        <v>341</v>
      </c>
      <c r="E39" s="110" t="s">
        <v>343</v>
      </c>
      <c r="F39" s="111">
        <v>45</v>
      </c>
      <c r="G39" s="277">
        <f>'BDI SERVIÇOS'!$J$35</f>
        <v>0.24867253178085247</v>
      </c>
      <c r="H39" s="112"/>
      <c r="I39" s="90">
        <f t="shared" si="3"/>
        <v>0</v>
      </c>
      <c r="J39" s="90">
        <f t="shared" si="2"/>
        <v>0</v>
      </c>
      <c r="K39" s="84"/>
    </row>
    <row r="40" spans="1:11" s="106" customFormat="1" x14ac:dyDescent="0.2">
      <c r="A40" s="102" t="s">
        <v>2829</v>
      </c>
      <c r="B40" s="102"/>
      <c r="C40" s="102"/>
      <c r="D40" s="102" t="s">
        <v>2830</v>
      </c>
      <c r="E40" s="102"/>
      <c r="F40" s="103"/>
      <c r="G40" s="103"/>
      <c r="H40" s="102"/>
      <c r="I40" s="102"/>
      <c r="J40" s="104">
        <f>SUM(J41:J52)</f>
        <v>0</v>
      </c>
      <c r="K40" s="105"/>
    </row>
    <row r="41" spans="1:11" s="106" customFormat="1" ht="38.25" x14ac:dyDescent="0.2">
      <c r="A41" s="108" t="s">
        <v>346</v>
      </c>
      <c r="B41" s="109" t="s">
        <v>347</v>
      </c>
      <c r="C41" s="108" t="s">
        <v>85</v>
      </c>
      <c r="D41" s="108" t="s">
        <v>348</v>
      </c>
      <c r="E41" s="110" t="s">
        <v>150</v>
      </c>
      <c r="F41" s="111">
        <v>44.95</v>
      </c>
      <c r="G41" s="277">
        <f>'BDI SERVIÇOS'!$J$35</f>
        <v>0.24867253178085247</v>
      </c>
      <c r="H41" s="112"/>
      <c r="I41" s="90">
        <f t="shared" si="3"/>
        <v>0</v>
      </c>
      <c r="J41" s="90">
        <f t="shared" ref="J41:J52" si="4">F41 * I41</f>
        <v>0</v>
      </c>
      <c r="K41" s="84"/>
    </row>
    <row r="42" spans="1:11" s="106" customFormat="1" ht="38.25" x14ac:dyDescent="0.2">
      <c r="A42" s="108" t="s">
        <v>355</v>
      </c>
      <c r="B42" s="109" t="s">
        <v>356</v>
      </c>
      <c r="C42" s="108" t="s">
        <v>109</v>
      </c>
      <c r="D42" s="108" t="s">
        <v>357</v>
      </c>
      <c r="E42" s="110" t="s">
        <v>150</v>
      </c>
      <c r="F42" s="111">
        <v>19.43</v>
      </c>
      <c r="G42" s="277">
        <f>'BDI SERVIÇOS'!$J$35</f>
        <v>0.24867253178085247</v>
      </c>
      <c r="H42" s="112"/>
      <c r="I42" s="90">
        <f t="shared" si="3"/>
        <v>0</v>
      </c>
      <c r="J42" s="90">
        <f t="shared" si="4"/>
        <v>0</v>
      </c>
      <c r="K42" s="84"/>
    </row>
    <row r="43" spans="1:11" s="106" customFormat="1" ht="25.5" x14ac:dyDescent="0.2">
      <c r="A43" s="108" t="s">
        <v>362</v>
      </c>
      <c r="B43" s="13" t="s">
        <v>14330</v>
      </c>
      <c r="C43" s="12" t="s">
        <v>109</v>
      </c>
      <c r="D43" s="108" t="s">
        <v>364</v>
      </c>
      <c r="E43" s="110" t="s">
        <v>139</v>
      </c>
      <c r="F43" s="111">
        <v>89.12</v>
      </c>
      <c r="G43" s="277">
        <f>'BDI SERVIÇOS'!$J$35</f>
        <v>0.24867253178085247</v>
      </c>
      <c r="H43" s="112"/>
      <c r="I43" s="90">
        <f t="shared" si="3"/>
        <v>0</v>
      </c>
      <c r="J43" s="90">
        <f t="shared" si="4"/>
        <v>0</v>
      </c>
      <c r="K43" s="84"/>
    </row>
    <row r="44" spans="1:11" s="106" customFormat="1" ht="38.25" x14ac:dyDescent="0.2">
      <c r="A44" s="108" t="s">
        <v>370</v>
      </c>
      <c r="B44" s="109" t="s">
        <v>371</v>
      </c>
      <c r="C44" s="108" t="s">
        <v>85</v>
      </c>
      <c r="D44" s="108" t="s">
        <v>372</v>
      </c>
      <c r="E44" s="110" t="s">
        <v>160</v>
      </c>
      <c r="F44" s="111">
        <v>42</v>
      </c>
      <c r="G44" s="277">
        <f>'BDI SERVIÇOS'!$J$35</f>
        <v>0.24867253178085247</v>
      </c>
      <c r="H44" s="112"/>
      <c r="I44" s="90">
        <f t="shared" si="3"/>
        <v>0</v>
      </c>
      <c r="J44" s="90">
        <f t="shared" si="4"/>
        <v>0</v>
      </c>
      <c r="K44" s="84"/>
    </row>
    <row r="45" spans="1:11" s="106" customFormat="1" ht="38.25" x14ac:dyDescent="0.2">
      <c r="A45" s="108" t="s">
        <v>377</v>
      </c>
      <c r="B45" s="109" t="s">
        <v>378</v>
      </c>
      <c r="C45" s="108" t="s">
        <v>85</v>
      </c>
      <c r="D45" s="108" t="s">
        <v>379</v>
      </c>
      <c r="E45" s="110" t="s">
        <v>160</v>
      </c>
      <c r="F45" s="111">
        <v>231</v>
      </c>
      <c r="G45" s="277">
        <f>'BDI SERVIÇOS'!$J$35</f>
        <v>0.24867253178085247</v>
      </c>
      <c r="H45" s="112"/>
      <c r="I45" s="90">
        <f t="shared" si="3"/>
        <v>0</v>
      </c>
      <c r="J45" s="90">
        <f t="shared" si="4"/>
        <v>0</v>
      </c>
      <c r="K45" s="84"/>
    </row>
    <row r="46" spans="1:11" s="106" customFormat="1" ht="38.25" x14ac:dyDescent="0.2">
      <c r="A46" s="108" t="s">
        <v>382</v>
      </c>
      <c r="B46" s="109" t="s">
        <v>383</v>
      </c>
      <c r="C46" s="108" t="s">
        <v>85</v>
      </c>
      <c r="D46" s="108" t="s">
        <v>384</v>
      </c>
      <c r="E46" s="110" t="s">
        <v>160</v>
      </c>
      <c r="F46" s="111">
        <v>75</v>
      </c>
      <c r="G46" s="277">
        <f>'BDI SERVIÇOS'!$J$35</f>
        <v>0.24867253178085247</v>
      </c>
      <c r="H46" s="112"/>
      <c r="I46" s="90">
        <f t="shared" si="3"/>
        <v>0</v>
      </c>
      <c r="J46" s="90">
        <f t="shared" si="4"/>
        <v>0</v>
      </c>
      <c r="K46" s="84"/>
    </row>
    <row r="47" spans="1:11" s="106" customFormat="1" ht="38.25" x14ac:dyDescent="0.2">
      <c r="A47" s="108" t="s">
        <v>385</v>
      </c>
      <c r="B47" s="109" t="s">
        <v>386</v>
      </c>
      <c r="C47" s="108" t="s">
        <v>85</v>
      </c>
      <c r="D47" s="108" t="s">
        <v>387</v>
      </c>
      <c r="E47" s="110" t="s">
        <v>160</v>
      </c>
      <c r="F47" s="111">
        <v>153</v>
      </c>
      <c r="G47" s="277">
        <f>'BDI SERVIÇOS'!$J$35</f>
        <v>0.24867253178085247</v>
      </c>
      <c r="H47" s="112"/>
      <c r="I47" s="90">
        <f t="shared" si="3"/>
        <v>0</v>
      </c>
      <c r="J47" s="90">
        <f t="shared" si="4"/>
        <v>0</v>
      </c>
      <c r="K47" s="84"/>
    </row>
    <row r="48" spans="1:11" s="106" customFormat="1" ht="38.25" x14ac:dyDescent="0.2">
      <c r="A48" s="108" t="s">
        <v>390</v>
      </c>
      <c r="B48" s="109" t="s">
        <v>391</v>
      </c>
      <c r="C48" s="108" t="s">
        <v>85</v>
      </c>
      <c r="D48" s="108" t="s">
        <v>392</v>
      </c>
      <c r="E48" s="110" t="s">
        <v>160</v>
      </c>
      <c r="F48" s="111">
        <v>158</v>
      </c>
      <c r="G48" s="277">
        <f>'BDI SERVIÇOS'!$J$35</f>
        <v>0.24867253178085247</v>
      </c>
      <c r="H48" s="112"/>
      <c r="I48" s="90">
        <f t="shared" si="3"/>
        <v>0</v>
      </c>
      <c r="J48" s="90">
        <f t="shared" si="4"/>
        <v>0</v>
      </c>
      <c r="K48" s="84"/>
    </row>
    <row r="49" spans="1:11" s="106" customFormat="1" ht="38.25" x14ac:dyDescent="0.2">
      <c r="A49" s="108" t="s">
        <v>393</v>
      </c>
      <c r="B49" s="109" t="s">
        <v>394</v>
      </c>
      <c r="C49" s="108" t="s">
        <v>85</v>
      </c>
      <c r="D49" s="108" t="s">
        <v>395</v>
      </c>
      <c r="E49" s="110" t="s">
        <v>160</v>
      </c>
      <c r="F49" s="111">
        <v>45</v>
      </c>
      <c r="G49" s="277">
        <f>'BDI SERVIÇOS'!$J$35</f>
        <v>0.24867253178085247</v>
      </c>
      <c r="H49" s="112"/>
      <c r="I49" s="90">
        <f t="shared" si="3"/>
        <v>0</v>
      </c>
      <c r="J49" s="90">
        <f t="shared" si="4"/>
        <v>0</v>
      </c>
      <c r="K49" s="84"/>
    </row>
    <row r="50" spans="1:11" s="106" customFormat="1" ht="38.25" x14ac:dyDescent="0.2">
      <c r="A50" s="108" t="s">
        <v>398</v>
      </c>
      <c r="B50" s="109" t="s">
        <v>399</v>
      </c>
      <c r="C50" s="108" t="s">
        <v>85</v>
      </c>
      <c r="D50" s="108" t="s">
        <v>400</v>
      </c>
      <c r="E50" s="110" t="s">
        <v>160</v>
      </c>
      <c r="F50" s="111">
        <v>22</v>
      </c>
      <c r="G50" s="277">
        <f>'BDI SERVIÇOS'!$J$35</f>
        <v>0.24867253178085247</v>
      </c>
      <c r="H50" s="112"/>
      <c r="I50" s="90">
        <f t="shared" si="3"/>
        <v>0</v>
      </c>
      <c r="J50" s="90">
        <f t="shared" si="4"/>
        <v>0</v>
      </c>
      <c r="K50" s="84"/>
    </row>
    <row r="51" spans="1:11" s="106" customFormat="1" ht="25.5" x14ac:dyDescent="0.2">
      <c r="A51" s="108" t="s">
        <v>403</v>
      </c>
      <c r="B51" s="109" t="s">
        <v>404</v>
      </c>
      <c r="C51" s="108" t="s">
        <v>85</v>
      </c>
      <c r="D51" s="108" t="s">
        <v>405</v>
      </c>
      <c r="E51" s="110" t="s">
        <v>150</v>
      </c>
      <c r="F51" s="111">
        <v>1</v>
      </c>
      <c r="G51" s="277">
        <f>'BDI SERVIÇOS'!$J$35</f>
        <v>0.24867253178085247</v>
      </c>
      <c r="H51" s="112"/>
      <c r="I51" s="90">
        <f t="shared" si="3"/>
        <v>0</v>
      </c>
      <c r="J51" s="90">
        <f t="shared" si="4"/>
        <v>0</v>
      </c>
      <c r="K51" s="84"/>
    </row>
    <row r="52" spans="1:11" s="106" customFormat="1" ht="51" x14ac:dyDescent="0.2">
      <c r="A52" s="108" t="s">
        <v>408</v>
      </c>
      <c r="B52" s="13" t="s">
        <v>14331</v>
      </c>
      <c r="C52" s="12" t="s">
        <v>109</v>
      </c>
      <c r="D52" s="108" t="s">
        <v>410</v>
      </c>
      <c r="E52" s="110" t="s">
        <v>150</v>
      </c>
      <c r="F52" s="111">
        <v>1</v>
      </c>
      <c r="G52" s="277">
        <f>'BDI SERVIÇOS'!$J$35</f>
        <v>0.24867253178085247</v>
      </c>
      <c r="H52" s="112"/>
      <c r="I52" s="90">
        <f t="shared" si="3"/>
        <v>0</v>
      </c>
      <c r="J52" s="90">
        <f t="shared" si="4"/>
        <v>0</v>
      </c>
      <c r="K52" s="84"/>
    </row>
    <row r="53" spans="1:11" s="107" customFormat="1" x14ac:dyDescent="0.2">
      <c r="A53" s="94" t="s">
        <v>2831</v>
      </c>
      <c r="B53" s="94"/>
      <c r="C53" s="94"/>
      <c r="D53" s="94" t="s">
        <v>2832</v>
      </c>
      <c r="E53" s="94"/>
      <c r="F53" s="95"/>
      <c r="G53" s="95"/>
      <c r="H53" s="94"/>
      <c r="I53" s="94"/>
      <c r="J53" s="96">
        <f>SUM(J54:J64)</f>
        <v>0</v>
      </c>
      <c r="K53" s="97"/>
    </row>
    <row r="54" spans="1:11" s="87" customFormat="1" ht="38.25" x14ac:dyDescent="0.2">
      <c r="A54" s="12" t="s">
        <v>413</v>
      </c>
      <c r="B54" s="13" t="s">
        <v>414</v>
      </c>
      <c r="C54" s="12" t="s">
        <v>85</v>
      </c>
      <c r="D54" s="12" t="s">
        <v>415</v>
      </c>
      <c r="E54" s="14" t="s">
        <v>150</v>
      </c>
      <c r="F54" s="83">
        <v>46.18</v>
      </c>
      <c r="G54" s="277">
        <f>'BDI SERVIÇOS'!$J$35</f>
        <v>0.24867253178085247</v>
      </c>
      <c r="H54" s="90"/>
      <c r="I54" s="90">
        <f t="shared" si="3"/>
        <v>0</v>
      </c>
      <c r="J54" s="90">
        <f t="shared" ref="J54:J64" si="5">F54 * I54</f>
        <v>0</v>
      </c>
      <c r="K54" s="84"/>
    </row>
    <row r="55" spans="1:11" s="87" customFormat="1" ht="25.5" x14ac:dyDescent="0.2">
      <c r="A55" s="12" t="s">
        <v>2833</v>
      </c>
      <c r="B55" s="13" t="s">
        <v>404</v>
      </c>
      <c r="C55" s="12" t="s">
        <v>85</v>
      </c>
      <c r="D55" s="12" t="s">
        <v>405</v>
      </c>
      <c r="E55" s="14" t="s">
        <v>150</v>
      </c>
      <c r="F55" s="83">
        <v>20.440000000000001</v>
      </c>
      <c r="G55" s="277">
        <f>'BDI SERVIÇOS'!$J$35</f>
        <v>0.24867253178085247</v>
      </c>
      <c r="H55" s="90"/>
      <c r="I55" s="90">
        <f t="shared" si="3"/>
        <v>0</v>
      </c>
      <c r="J55" s="90">
        <f t="shared" si="5"/>
        <v>0</v>
      </c>
      <c r="K55" s="84"/>
    </row>
    <row r="56" spans="1:11" s="87" customFormat="1" ht="51" x14ac:dyDescent="0.2">
      <c r="A56" s="12" t="s">
        <v>2834</v>
      </c>
      <c r="B56" s="13" t="s">
        <v>409</v>
      </c>
      <c r="C56" s="12" t="s">
        <v>85</v>
      </c>
      <c r="D56" s="12" t="s">
        <v>410</v>
      </c>
      <c r="E56" s="14" t="s">
        <v>150</v>
      </c>
      <c r="F56" s="83">
        <v>5.04</v>
      </c>
      <c r="G56" s="277">
        <f>'BDI SERVIÇOS'!$J$35</f>
        <v>0.24867253178085247</v>
      </c>
      <c r="H56" s="90"/>
      <c r="I56" s="90">
        <f t="shared" si="3"/>
        <v>0</v>
      </c>
      <c r="J56" s="90">
        <f t="shared" si="5"/>
        <v>0</v>
      </c>
      <c r="K56" s="84"/>
    </row>
    <row r="57" spans="1:11" s="87" customFormat="1" ht="63.75" x14ac:dyDescent="0.2">
      <c r="A57" s="12" t="s">
        <v>416</v>
      </c>
      <c r="B57" s="13" t="s">
        <v>417</v>
      </c>
      <c r="C57" s="12" t="s">
        <v>109</v>
      </c>
      <c r="D57" s="12" t="s">
        <v>418</v>
      </c>
      <c r="E57" s="14" t="s">
        <v>150</v>
      </c>
      <c r="F57" s="83">
        <v>22</v>
      </c>
      <c r="G57" s="277">
        <f>'BDI SERVIÇOS'!$J$35</f>
        <v>0.24867253178085247</v>
      </c>
      <c r="H57" s="90"/>
      <c r="I57" s="90">
        <f t="shared" si="3"/>
        <v>0</v>
      </c>
      <c r="J57" s="90">
        <f t="shared" si="5"/>
        <v>0</v>
      </c>
      <c r="K57" s="84"/>
    </row>
    <row r="58" spans="1:11" s="87" customFormat="1" ht="25.5" x14ac:dyDescent="0.2">
      <c r="A58" s="12" t="s">
        <v>2835</v>
      </c>
      <c r="B58" s="13" t="s">
        <v>363</v>
      </c>
      <c r="C58" s="12" t="s">
        <v>85</v>
      </c>
      <c r="D58" s="12" t="s">
        <v>364</v>
      </c>
      <c r="E58" s="14" t="s">
        <v>139</v>
      </c>
      <c r="F58" s="83">
        <v>340.21</v>
      </c>
      <c r="G58" s="277">
        <f>'BDI SERVIÇOS'!$J$35</f>
        <v>0.24867253178085247</v>
      </c>
      <c r="H58" s="90"/>
      <c r="I58" s="90">
        <f t="shared" si="3"/>
        <v>0</v>
      </c>
      <c r="J58" s="90">
        <f t="shared" si="5"/>
        <v>0</v>
      </c>
      <c r="K58" s="84"/>
    </row>
    <row r="59" spans="1:11" s="87" customFormat="1" ht="38.25" x14ac:dyDescent="0.2">
      <c r="A59" s="12" t="s">
        <v>2836</v>
      </c>
      <c r="B59" s="13" t="s">
        <v>371</v>
      </c>
      <c r="C59" s="12" t="s">
        <v>85</v>
      </c>
      <c r="D59" s="12" t="s">
        <v>372</v>
      </c>
      <c r="E59" s="14" t="s">
        <v>160</v>
      </c>
      <c r="F59" s="83">
        <v>331.61</v>
      </c>
      <c r="G59" s="277">
        <f>'BDI SERVIÇOS'!$J$35</f>
        <v>0.24867253178085247</v>
      </c>
      <c r="H59" s="90"/>
      <c r="I59" s="90">
        <f t="shared" si="3"/>
        <v>0</v>
      </c>
      <c r="J59" s="90">
        <f t="shared" si="5"/>
        <v>0</v>
      </c>
      <c r="K59" s="84"/>
    </row>
    <row r="60" spans="1:11" s="87" customFormat="1" ht="38.25" x14ac:dyDescent="0.2">
      <c r="A60" s="12" t="s">
        <v>2837</v>
      </c>
      <c r="B60" s="13" t="s">
        <v>378</v>
      </c>
      <c r="C60" s="12" t="s">
        <v>85</v>
      </c>
      <c r="D60" s="12" t="s">
        <v>379</v>
      </c>
      <c r="E60" s="14" t="s">
        <v>160</v>
      </c>
      <c r="F60" s="83">
        <v>37.78</v>
      </c>
      <c r="G60" s="277">
        <f>'BDI SERVIÇOS'!$J$35</f>
        <v>0.24867253178085247</v>
      </c>
      <c r="H60" s="90"/>
      <c r="I60" s="90">
        <f t="shared" si="3"/>
        <v>0</v>
      </c>
      <c r="J60" s="90">
        <f t="shared" si="5"/>
        <v>0</v>
      </c>
      <c r="K60" s="84"/>
    </row>
    <row r="61" spans="1:11" s="87" customFormat="1" ht="38.25" x14ac:dyDescent="0.2">
      <c r="A61" s="12" t="s">
        <v>2838</v>
      </c>
      <c r="B61" s="13" t="s">
        <v>383</v>
      </c>
      <c r="C61" s="12" t="s">
        <v>85</v>
      </c>
      <c r="D61" s="12" t="s">
        <v>384</v>
      </c>
      <c r="E61" s="14" t="s">
        <v>160</v>
      </c>
      <c r="F61" s="83">
        <v>481.89</v>
      </c>
      <c r="G61" s="277">
        <f>'BDI SERVIÇOS'!$J$35</f>
        <v>0.24867253178085247</v>
      </c>
      <c r="H61" s="90"/>
      <c r="I61" s="90">
        <f t="shared" si="3"/>
        <v>0</v>
      </c>
      <c r="J61" s="90">
        <f t="shared" si="5"/>
        <v>0</v>
      </c>
      <c r="K61" s="84"/>
    </row>
    <row r="62" spans="1:11" s="87" customFormat="1" ht="38.25" x14ac:dyDescent="0.2">
      <c r="A62" s="12" t="s">
        <v>2839</v>
      </c>
      <c r="B62" s="13" t="s">
        <v>386</v>
      </c>
      <c r="C62" s="12" t="s">
        <v>85</v>
      </c>
      <c r="D62" s="12" t="s">
        <v>387</v>
      </c>
      <c r="E62" s="14" t="s">
        <v>160</v>
      </c>
      <c r="F62" s="83">
        <v>106.01</v>
      </c>
      <c r="G62" s="277">
        <f>'BDI SERVIÇOS'!$J$35</f>
        <v>0.24867253178085247</v>
      </c>
      <c r="H62" s="90"/>
      <c r="I62" s="90">
        <f t="shared" si="3"/>
        <v>0</v>
      </c>
      <c r="J62" s="90">
        <f t="shared" si="5"/>
        <v>0</v>
      </c>
      <c r="K62" s="84"/>
    </row>
    <row r="63" spans="1:11" s="87" customFormat="1" ht="38.25" x14ac:dyDescent="0.2">
      <c r="A63" s="12" t="s">
        <v>2840</v>
      </c>
      <c r="B63" s="13" t="s">
        <v>391</v>
      </c>
      <c r="C63" s="12" t="s">
        <v>85</v>
      </c>
      <c r="D63" s="12" t="s">
        <v>392</v>
      </c>
      <c r="E63" s="14" t="s">
        <v>160</v>
      </c>
      <c r="F63" s="83">
        <v>229</v>
      </c>
      <c r="G63" s="277">
        <f>'BDI SERVIÇOS'!$J$35</f>
        <v>0.24867253178085247</v>
      </c>
      <c r="H63" s="90"/>
      <c r="I63" s="90">
        <f t="shared" si="3"/>
        <v>0</v>
      </c>
      <c r="J63" s="90">
        <f t="shared" si="5"/>
        <v>0</v>
      </c>
      <c r="K63" s="84"/>
    </row>
    <row r="64" spans="1:11" s="87" customFormat="1" ht="38.25" x14ac:dyDescent="0.2">
      <c r="A64" s="12" t="s">
        <v>2841</v>
      </c>
      <c r="B64" s="13" t="s">
        <v>394</v>
      </c>
      <c r="C64" s="12" t="s">
        <v>85</v>
      </c>
      <c r="D64" s="12" t="s">
        <v>395</v>
      </c>
      <c r="E64" s="14" t="s">
        <v>160</v>
      </c>
      <c r="F64" s="83">
        <v>222</v>
      </c>
      <c r="G64" s="277">
        <f>'BDI SERVIÇOS'!$J$35</f>
        <v>0.24867253178085247</v>
      </c>
      <c r="H64" s="90"/>
      <c r="I64" s="90">
        <f t="shared" si="3"/>
        <v>0</v>
      </c>
      <c r="J64" s="90">
        <f t="shared" si="5"/>
        <v>0</v>
      </c>
      <c r="K64" s="84"/>
    </row>
    <row r="65" spans="1:11" s="107" customFormat="1" x14ac:dyDescent="0.2">
      <c r="A65" s="94" t="s">
        <v>2842</v>
      </c>
      <c r="B65" s="94"/>
      <c r="C65" s="94"/>
      <c r="D65" s="94" t="s">
        <v>2843</v>
      </c>
      <c r="E65" s="94"/>
      <c r="F65" s="95"/>
      <c r="G65" s="95"/>
      <c r="H65" s="94"/>
      <c r="I65" s="94"/>
      <c r="J65" s="96">
        <f>SUM(J66:J69)</f>
        <v>0</v>
      </c>
      <c r="K65" s="97"/>
    </row>
    <row r="66" spans="1:11" s="87" customFormat="1" ht="63.75" x14ac:dyDescent="0.2">
      <c r="A66" s="12" t="s">
        <v>420</v>
      </c>
      <c r="B66" s="13" t="s">
        <v>421</v>
      </c>
      <c r="C66" s="12" t="s">
        <v>85</v>
      </c>
      <c r="D66" s="12" t="s">
        <v>422</v>
      </c>
      <c r="E66" s="14" t="s">
        <v>150</v>
      </c>
      <c r="F66" s="83">
        <v>12.46</v>
      </c>
      <c r="G66" s="277">
        <f>'BDI SERVIÇOS'!$J$35</f>
        <v>0.24867253178085247</v>
      </c>
      <c r="H66" s="90"/>
      <c r="I66" s="90">
        <f t="shared" si="3"/>
        <v>0</v>
      </c>
      <c r="J66" s="90">
        <f>F66 * I66</f>
        <v>0</v>
      </c>
      <c r="K66" s="84"/>
    </row>
    <row r="67" spans="1:11" s="87" customFormat="1" ht="38.25" x14ac:dyDescent="0.2">
      <c r="A67" s="12" t="s">
        <v>423</v>
      </c>
      <c r="B67" s="13" t="s">
        <v>424</v>
      </c>
      <c r="C67" s="12" t="s">
        <v>85</v>
      </c>
      <c r="D67" s="12" t="s">
        <v>425</v>
      </c>
      <c r="E67" s="14" t="s">
        <v>139</v>
      </c>
      <c r="F67" s="83">
        <v>219.24</v>
      </c>
      <c r="G67" s="277">
        <f>'BDI SERVIÇOS'!$J$35</f>
        <v>0.24867253178085247</v>
      </c>
      <c r="H67" s="90"/>
      <c r="I67" s="90">
        <f t="shared" si="3"/>
        <v>0</v>
      </c>
      <c r="J67" s="90">
        <f>F67 * I67</f>
        <v>0</v>
      </c>
      <c r="K67" s="84"/>
    </row>
    <row r="68" spans="1:11" s="87" customFormat="1" ht="51" x14ac:dyDescent="0.2">
      <c r="A68" s="12" t="s">
        <v>428</v>
      </c>
      <c r="B68" s="13" t="s">
        <v>429</v>
      </c>
      <c r="C68" s="12" t="s">
        <v>85</v>
      </c>
      <c r="D68" s="12" t="s">
        <v>430</v>
      </c>
      <c r="E68" s="14" t="s">
        <v>160</v>
      </c>
      <c r="F68" s="83">
        <v>414</v>
      </c>
      <c r="G68" s="277">
        <f>'BDI SERVIÇOS'!$J$35</f>
        <v>0.24867253178085247</v>
      </c>
      <c r="H68" s="90"/>
      <c r="I68" s="90">
        <f t="shared" si="3"/>
        <v>0</v>
      </c>
      <c r="J68" s="90">
        <f>F68 * I68</f>
        <v>0</v>
      </c>
      <c r="K68" s="84"/>
    </row>
    <row r="69" spans="1:11" s="87" customFormat="1" ht="38.25" x14ac:dyDescent="0.2">
      <c r="A69" s="12" t="s">
        <v>431</v>
      </c>
      <c r="B69" s="13" t="s">
        <v>386</v>
      </c>
      <c r="C69" s="12" t="s">
        <v>85</v>
      </c>
      <c r="D69" s="12" t="s">
        <v>387</v>
      </c>
      <c r="E69" s="14" t="s">
        <v>160</v>
      </c>
      <c r="F69" s="83">
        <v>954</v>
      </c>
      <c r="G69" s="277">
        <f>'BDI SERVIÇOS'!$J$35</f>
        <v>0.24867253178085247</v>
      </c>
      <c r="H69" s="90"/>
      <c r="I69" s="90">
        <f t="shared" si="3"/>
        <v>0</v>
      </c>
      <c r="J69" s="90">
        <f>F69 * I69</f>
        <v>0</v>
      </c>
      <c r="K69" s="84"/>
    </row>
    <row r="70" spans="1:11" s="107" customFormat="1" ht="35.25" customHeight="1" x14ac:dyDescent="0.2">
      <c r="A70" s="94" t="s">
        <v>2844</v>
      </c>
      <c r="B70" s="94"/>
      <c r="C70" s="94"/>
      <c r="D70" s="94" t="s">
        <v>2845</v>
      </c>
      <c r="E70" s="94"/>
      <c r="F70" s="95"/>
      <c r="G70" s="95"/>
      <c r="H70" s="94"/>
      <c r="I70" s="94"/>
      <c r="J70" s="96">
        <f>SUM(J71:J80)</f>
        <v>0</v>
      </c>
      <c r="K70" s="97"/>
    </row>
    <row r="71" spans="1:11" s="87" customFormat="1" ht="51" x14ac:dyDescent="0.2">
      <c r="A71" s="12" t="s">
        <v>433</v>
      </c>
      <c r="B71" s="13" t="s">
        <v>434</v>
      </c>
      <c r="C71" s="12" t="s">
        <v>85</v>
      </c>
      <c r="D71" s="12" t="s">
        <v>435</v>
      </c>
      <c r="E71" s="14" t="s">
        <v>139</v>
      </c>
      <c r="F71" s="83">
        <v>314.60000000000002</v>
      </c>
      <c r="G71" s="277">
        <f>'BDI SERVIÇOS'!$J$35</f>
        <v>0.24867253178085247</v>
      </c>
      <c r="H71" s="90"/>
      <c r="I71" s="90">
        <f t="shared" si="3"/>
        <v>0</v>
      </c>
      <c r="J71" s="90">
        <f>F71 * I71</f>
        <v>0</v>
      </c>
      <c r="K71" s="84"/>
    </row>
    <row r="72" spans="1:11" s="87" customFormat="1" ht="63.75" x14ac:dyDescent="0.2">
      <c r="A72" s="350" t="s">
        <v>14363</v>
      </c>
      <c r="B72" s="13" t="s">
        <v>417</v>
      </c>
      <c r="C72" s="12" t="s">
        <v>109</v>
      </c>
      <c r="D72" s="12" t="s">
        <v>418</v>
      </c>
      <c r="E72" s="14" t="s">
        <v>150</v>
      </c>
      <c r="F72" s="83">
        <v>25.61</v>
      </c>
      <c r="G72" s="277">
        <f>'BDI SERVIÇOS'!$J$35</f>
        <v>0.24867253178085247</v>
      </c>
      <c r="H72" s="90"/>
      <c r="I72" s="90">
        <f>H72*(1+$G72)</f>
        <v>0</v>
      </c>
      <c r="J72" s="90">
        <f>F72 * I72</f>
        <v>0</v>
      </c>
      <c r="K72" s="84"/>
    </row>
    <row r="73" spans="1:11" s="87" customFormat="1" ht="51" x14ac:dyDescent="0.2">
      <c r="A73" s="108" t="s">
        <v>2948</v>
      </c>
      <c r="B73" s="370">
        <v>92759</v>
      </c>
      <c r="C73" s="297" t="s">
        <v>85</v>
      </c>
      <c r="D73" s="297" t="s">
        <v>430</v>
      </c>
      <c r="E73" s="298" t="s">
        <v>160</v>
      </c>
      <c r="F73" s="83">
        <v>522</v>
      </c>
      <c r="G73" s="277">
        <f>'BDI SERVIÇOS'!$J$35</f>
        <v>0.24867253178085247</v>
      </c>
      <c r="H73" s="90"/>
      <c r="I73" s="90">
        <f t="shared" ref="I73:I79" si="6">H73*(1+$G73)</f>
        <v>0</v>
      </c>
      <c r="J73" s="90">
        <f t="shared" ref="J73:J79" si="7">F73 * I73</f>
        <v>0</v>
      </c>
      <c r="K73" s="84"/>
    </row>
    <row r="74" spans="1:11" s="87" customFormat="1" ht="51" x14ac:dyDescent="0.2">
      <c r="A74" s="108" t="s">
        <v>14366</v>
      </c>
      <c r="B74" s="370">
        <v>92776</v>
      </c>
      <c r="C74" s="297" t="s">
        <v>85</v>
      </c>
      <c r="D74" s="297" t="s">
        <v>2943</v>
      </c>
      <c r="E74" s="298" t="s">
        <v>160</v>
      </c>
      <c r="F74" s="83">
        <v>350</v>
      </c>
      <c r="G74" s="277">
        <f>'BDI SERVIÇOS'!$J$35</f>
        <v>0.24867253178085247</v>
      </c>
      <c r="H74" s="90"/>
      <c r="I74" s="90">
        <f t="shared" si="6"/>
        <v>0</v>
      </c>
      <c r="J74" s="90">
        <f t="shared" si="7"/>
        <v>0</v>
      </c>
      <c r="K74" s="84"/>
    </row>
    <row r="75" spans="1:11" s="87" customFormat="1" ht="51" x14ac:dyDescent="0.2">
      <c r="A75" s="108" t="s">
        <v>2949</v>
      </c>
      <c r="B75" s="296">
        <v>92777</v>
      </c>
      <c r="C75" s="297" t="s">
        <v>85</v>
      </c>
      <c r="D75" s="297" t="s">
        <v>2953</v>
      </c>
      <c r="E75" s="298" t="s">
        <v>160</v>
      </c>
      <c r="F75" s="83">
        <v>131</v>
      </c>
      <c r="G75" s="277">
        <f>'BDI SERVIÇOS'!$J$35</f>
        <v>0.24867253178085247</v>
      </c>
      <c r="H75" s="90"/>
      <c r="I75" s="90">
        <f t="shared" si="6"/>
        <v>0</v>
      </c>
      <c r="J75" s="90">
        <f t="shared" ref="J75" si="8">F75 * I75</f>
        <v>0</v>
      </c>
      <c r="K75" s="84"/>
    </row>
    <row r="76" spans="1:11" s="87" customFormat="1" ht="51" x14ac:dyDescent="0.2">
      <c r="A76" s="108" t="s">
        <v>2950</v>
      </c>
      <c r="B76" s="370">
        <v>92778</v>
      </c>
      <c r="C76" s="297" t="s">
        <v>85</v>
      </c>
      <c r="D76" s="297" t="s">
        <v>2944</v>
      </c>
      <c r="E76" s="298" t="s">
        <v>160</v>
      </c>
      <c r="F76" s="83">
        <v>627</v>
      </c>
      <c r="G76" s="277">
        <f>'BDI SERVIÇOS'!$J$35</f>
        <v>0.24867253178085247</v>
      </c>
      <c r="H76" s="90"/>
      <c r="I76" s="90">
        <f t="shared" si="6"/>
        <v>0</v>
      </c>
      <c r="J76" s="90">
        <f t="shared" si="7"/>
        <v>0</v>
      </c>
      <c r="K76" s="84"/>
    </row>
    <row r="77" spans="1:11" s="87" customFormat="1" ht="51" x14ac:dyDescent="0.2">
      <c r="A77" s="108" t="s">
        <v>2951</v>
      </c>
      <c r="B77" s="370">
        <v>92779</v>
      </c>
      <c r="C77" s="297" t="s">
        <v>85</v>
      </c>
      <c r="D77" s="297" t="s">
        <v>2945</v>
      </c>
      <c r="E77" s="298" t="s">
        <v>160</v>
      </c>
      <c r="F77" s="83">
        <v>680</v>
      </c>
      <c r="G77" s="277">
        <f>'BDI SERVIÇOS'!$J$35</f>
        <v>0.24867253178085247</v>
      </c>
      <c r="H77" s="90"/>
      <c r="I77" s="90">
        <f t="shared" si="6"/>
        <v>0</v>
      </c>
      <c r="J77" s="90">
        <f t="shared" si="7"/>
        <v>0</v>
      </c>
      <c r="K77" s="84"/>
    </row>
    <row r="78" spans="1:11" s="87" customFormat="1" ht="51" x14ac:dyDescent="0.2">
      <c r="A78" s="108" t="s">
        <v>2952</v>
      </c>
      <c r="B78" s="370">
        <v>92780</v>
      </c>
      <c r="C78" s="297" t="s">
        <v>85</v>
      </c>
      <c r="D78" s="297" t="s">
        <v>2946</v>
      </c>
      <c r="E78" s="298" t="s">
        <v>160</v>
      </c>
      <c r="F78" s="83">
        <v>93</v>
      </c>
      <c r="G78" s="277">
        <f>'BDI SERVIÇOS'!$J$35</f>
        <v>0.24867253178085247</v>
      </c>
      <c r="H78" s="90"/>
      <c r="I78" s="90">
        <f t="shared" si="6"/>
        <v>0</v>
      </c>
      <c r="J78" s="90">
        <f t="shared" si="7"/>
        <v>0</v>
      </c>
      <c r="K78" s="84"/>
    </row>
    <row r="79" spans="1:11" s="87" customFormat="1" ht="51" x14ac:dyDescent="0.2">
      <c r="A79" s="108" t="s">
        <v>14364</v>
      </c>
      <c r="B79" s="370">
        <v>92781</v>
      </c>
      <c r="C79" s="297" t="s">
        <v>85</v>
      </c>
      <c r="D79" s="297" t="s">
        <v>2947</v>
      </c>
      <c r="E79" s="298" t="s">
        <v>160</v>
      </c>
      <c r="F79" s="83">
        <v>123</v>
      </c>
      <c r="G79" s="277">
        <f>'BDI SERVIÇOS'!$J$35</f>
        <v>0.24867253178085247</v>
      </c>
      <c r="H79" s="90"/>
      <c r="I79" s="90">
        <f t="shared" si="6"/>
        <v>0</v>
      </c>
      <c r="J79" s="90">
        <f t="shared" si="7"/>
        <v>0</v>
      </c>
      <c r="K79" s="84"/>
    </row>
    <row r="80" spans="1:11" s="87" customFormat="1" ht="25.5" x14ac:dyDescent="0.2">
      <c r="A80" s="12" t="s">
        <v>14365</v>
      </c>
      <c r="B80" s="13" t="s">
        <v>444</v>
      </c>
      <c r="C80" s="12" t="s">
        <v>85</v>
      </c>
      <c r="D80" s="12" t="s">
        <v>445</v>
      </c>
      <c r="E80" s="14" t="s">
        <v>157</v>
      </c>
      <c r="F80" s="83">
        <v>209.09</v>
      </c>
      <c r="G80" s="277">
        <f>'BDI SERVIÇOS'!$J$35</f>
        <v>0.24867253178085247</v>
      </c>
      <c r="H80" s="90"/>
      <c r="I80" s="90">
        <f t="shared" si="3"/>
        <v>0</v>
      </c>
      <c r="J80" s="90">
        <f>F80 * I80</f>
        <v>0</v>
      </c>
      <c r="K80" s="84"/>
    </row>
    <row r="81" spans="1:11" s="107" customFormat="1" x14ac:dyDescent="0.2">
      <c r="A81" s="94" t="s">
        <v>2846</v>
      </c>
      <c r="B81" s="94"/>
      <c r="C81" s="94"/>
      <c r="D81" s="94" t="s">
        <v>2847</v>
      </c>
      <c r="E81" s="94"/>
      <c r="F81" s="95"/>
      <c r="G81" s="95"/>
      <c r="H81" s="94"/>
      <c r="I81" s="94"/>
      <c r="J81" s="96">
        <f>SUM(J82:J87)</f>
        <v>0</v>
      </c>
      <c r="K81" s="97"/>
    </row>
    <row r="82" spans="1:11" s="87" customFormat="1" ht="165.75" x14ac:dyDescent="0.2">
      <c r="A82" s="12" t="s">
        <v>450</v>
      </c>
      <c r="B82" s="13" t="s">
        <v>451</v>
      </c>
      <c r="C82" s="12" t="s">
        <v>109</v>
      </c>
      <c r="D82" s="12" t="s">
        <v>452</v>
      </c>
      <c r="E82" s="14" t="s">
        <v>139</v>
      </c>
      <c r="F82" s="83">
        <v>632.11</v>
      </c>
      <c r="G82" s="277">
        <f>'BDI SERVIÇOS'!$J$35</f>
        <v>0.24867253178085247</v>
      </c>
      <c r="H82" s="90"/>
      <c r="I82" s="90">
        <f t="shared" si="3"/>
        <v>0</v>
      </c>
      <c r="J82" s="90">
        <f t="shared" ref="J82:J87" si="9">F82 * I82</f>
        <v>0</v>
      </c>
      <c r="K82" s="84"/>
    </row>
    <row r="83" spans="1:11" s="87" customFormat="1" ht="165.75" x14ac:dyDescent="0.2">
      <c r="A83" s="12" t="s">
        <v>460</v>
      </c>
      <c r="B83" s="13" t="s">
        <v>461</v>
      </c>
      <c r="C83" s="12" t="s">
        <v>109</v>
      </c>
      <c r="D83" s="12" t="s">
        <v>462</v>
      </c>
      <c r="E83" s="14" t="s">
        <v>139</v>
      </c>
      <c r="F83" s="83">
        <v>141.66999999999999</v>
      </c>
      <c r="G83" s="277">
        <f>'BDI SERVIÇOS'!$J$35</f>
        <v>0.24867253178085247</v>
      </c>
      <c r="H83" s="90"/>
      <c r="I83" s="90">
        <f t="shared" si="3"/>
        <v>0</v>
      </c>
      <c r="J83" s="90">
        <f t="shared" si="9"/>
        <v>0</v>
      </c>
      <c r="K83" s="84"/>
    </row>
    <row r="84" spans="1:11" s="87" customFormat="1" ht="165.75" x14ac:dyDescent="0.2">
      <c r="A84" s="12" t="s">
        <v>465</v>
      </c>
      <c r="B84" s="13" t="s">
        <v>466</v>
      </c>
      <c r="C84" s="12" t="s">
        <v>109</v>
      </c>
      <c r="D84" s="12" t="s">
        <v>467</v>
      </c>
      <c r="E84" s="14" t="s">
        <v>139</v>
      </c>
      <c r="F84" s="83">
        <v>6.34</v>
      </c>
      <c r="G84" s="277">
        <f>'BDI SERVIÇOS'!$J$35</f>
        <v>0.24867253178085247</v>
      </c>
      <c r="H84" s="90"/>
      <c r="I84" s="90">
        <f t="shared" si="3"/>
        <v>0</v>
      </c>
      <c r="J84" s="90">
        <f t="shared" si="9"/>
        <v>0</v>
      </c>
      <c r="K84" s="84"/>
    </row>
    <row r="85" spans="1:11" s="87" customFormat="1" ht="51" x14ac:dyDescent="0.2">
      <c r="A85" s="12" t="s">
        <v>471</v>
      </c>
      <c r="B85" s="13" t="s">
        <v>472</v>
      </c>
      <c r="C85" s="12" t="s">
        <v>109</v>
      </c>
      <c r="D85" s="12" t="s">
        <v>473</v>
      </c>
      <c r="E85" s="14" t="s">
        <v>139</v>
      </c>
      <c r="F85" s="83">
        <v>1.2</v>
      </c>
      <c r="G85" s="277">
        <f>'BDI SERVIÇOS'!$J$35</f>
        <v>0.24867253178085247</v>
      </c>
      <c r="H85" s="90"/>
      <c r="I85" s="90">
        <f t="shared" si="3"/>
        <v>0</v>
      </c>
      <c r="J85" s="90">
        <f t="shared" si="9"/>
        <v>0</v>
      </c>
      <c r="K85" s="84"/>
    </row>
    <row r="86" spans="1:11" s="87" customFormat="1" ht="51" x14ac:dyDescent="0.2">
      <c r="A86" s="12" t="s">
        <v>488</v>
      </c>
      <c r="B86" s="13" t="s">
        <v>489</v>
      </c>
      <c r="C86" s="12" t="s">
        <v>85</v>
      </c>
      <c r="D86" s="12" t="s">
        <v>490</v>
      </c>
      <c r="E86" s="14" t="s">
        <v>160</v>
      </c>
      <c r="F86" s="83">
        <v>172</v>
      </c>
      <c r="G86" s="277">
        <f>'BDI SERVIÇOS'!$J$35</f>
        <v>0.24867253178085247</v>
      </c>
      <c r="H86" s="90"/>
      <c r="I86" s="90">
        <f t="shared" si="3"/>
        <v>0</v>
      </c>
      <c r="J86" s="90">
        <f t="shared" si="9"/>
        <v>0</v>
      </c>
      <c r="K86" s="84"/>
    </row>
    <row r="87" spans="1:11" s="87" customFormat="1" ht="51" x14ac:dyDescent="0.2">
      <c r="A87" s="12" t="s">
        <v>493</v>
      </c>
      <c r="B87" s="13" t="s">
        <v>494</v>
      </c>
      <c r="C87" s="12" t="s">
        <v>85</v>
      </c>
      <c r="D87" s="12" t="s">
        <v>495</v>
      </c>
      <c r="E87" s="14" t="s">
        <v>160</v>
      </c>
      <c r="F87" s="83">
        <v>188</v>
      </c>
      <c r="G87" s="277">
        <f>'BDI SERVIÇOS'!$J$35</f>
        <v>0.24867253178085247</v>
      </c>
      <c r="H87" s="90"/>
      <c r="I87" s="90">
        <f t="shared" si="3"/>
        <v>0</v>
      </c>
      <c r="J87" s="90">
        <f t="shared" si="9"/>
        <v>0</v>
      </c>
      <c r="K87" s="84"/>
    </row>
    <row r="88" spans="1:11" s="107" customFormat="1" x14ac:dyDescent="0.2">
      <c r="A88" s="94" t="s">
        <v>2848</v>
      </c>
      <c r="B88" s="94"/>
      <c r="C88" s="94"/>
      <c r="D88" s="94" t="s">
        <v>2849</v>
      </c>
      <c r="E88" s="94"/>
      <c r="F88" s="95"/>
      <c r="G88" s="95"/>
      <c r="H88" s="94"/>
      <c r="I88" s="94"/>
      <c r="J88" s="96">
        <f>SUM(J89:J101)</f>
        <v>0</v>
      </c>
      <c r="K88" s="97"/>
    </row>
    <row r="89" spans="1:11" s="87" customFormat="1" ht="63.75" x14ac:dyDescent="0.2">
      <c r="A89" s="12" t="s">
        <v>2850</v>
      </c>
      <c r="B89" s="13" t="s">
        <v>295</v>
      </c>
      <c r="C89" s="12" t="s">
        <v>109</v>
      </c>
      <c r="D89" s="12" t="s">
        <v>296</v>
      </c>
      <c r="E89" s="14" t="s">
        <v>157</v>
      </c>
      <c r="F89" s="83">
        <v>24</v>
      </c>
      <c r="G89" s="277">
        <f>'BDI SERVIÇOS'!$J$35</f>
        <v>0.24867253178085247</v>
      </c>
      <c r="H89" s="90"/>
      <c r="I89" s="90">
        <f t="shared" si="3"/>
        <v>0</v>
      </c>
      <c r="J89" s="90">
        <f t="shared" ref="J89:J101" si="10">F89 * I89</f>
        <v>0</v>
      </c>
      <c r="K89" s="84"/>
    </row>
    <row r="90" spans="1:11" s="87" customFormat="1" ht="38.25" x14ac:dyDescent="0.2">
      <c r="A90" s="12" t="s">
        <v>2851</v>
      </c>
      <c r="B90" s="13" t="s">
        <v>331</v>
      </c>
      <c r="C90" s="12" t="s">
        <v>85</v>
      </c>
      <c r="D90" s="12" t="s">
        <v>332</v>
      </c>
      <c r="E90" s="14" t="s">
        <v>174</v>
      </c>
      <c r="F90" s="83">
        <v>4</v>
      </c>
      <c r="G90" s="277">
        <f>'BDI SERVIÇOS'!$J$35</f>
        <v>0.24867253178085247</v>
      </c>
      <c r="H90" s="90"/>
      <c r="I90" s="90">
        <f t="shared" si="3"/>
        <v>0</v>
      </c>
      <c r="J90" s="90">
        <f t="shared" si="10"/>
        <v>0</v>
      </c>
      <c r="K90" s="84"/>
    </row>
    <row r="91" spans="1:11" s="87" customFormat="1" ht="38.25" x14ac:dyDescent="0.2">
      <c r="A91" s="12" t="s">
        <v>2852</v>
      </c>
      <c r="B91" s="13" t="s">
        <v>356</v>
      </c>
      <c r="C91" s="12" t="s">
        <v>109</v>
      </c>
      <c r="D91" s="12" t="s">
        <v>357</v>
      </c>
      <c r="E91" s="14" t="s">
        <v>150</v>
      </c>
      <c r="F91" s="83">
        <v>1.72</v>
      </c>
      <c r="G91" s="277">
        <f>'BDI SERVIÇOS'!$J$35</f>
        <v>0.24867253178085247</v>
      </c>
      <c r="H91" s="90"/>
      <c r="I91" s="90">
        <f t="shared" si="3"/>
        <v>0</v>
      </c>
      <c r="J91" s="90">
        <f t="shared" si="10"/>
        <v>0</v>
      </c>
      <c r="K91" s="84"/>
    </row>
    <row r="92" spans="1:11" s="87" customFormat="1" ht="38.25" x14ac:dyDescent="0.2">
      <c r="A92" s="12" t="s">
        <v>498</v>
      </c>
      <c r="B92" s="13" t="s">
        <v>499</v>
      </c>
      <c r="C92" s="12" t="s">
        <v>85</v>
      </c>
      <c r="D92" s="12" t="s">
        <v>500</v>
      </c>
      <c r="E92" s="14" t="s">
        <v>150</v>
      </c>
      <c r="F92" s="83">
        <v>4.9000000000000004</v>
      </c>
      <c r="G92" s="277">
        <f>'BDI SERVIÇOS'!$J$35</f>
        <v>0.24867253178085247</v>
      </c>
      <c r="H92" s="90"/>
      <c r="I92" s="90">
        <f t="shared" si="3"/>
        <v>0</v>
      </c>
      <c r="J92" s="90">
        <f t="shared" si="10"/>
        <v>0</v>
      </c>
      <c r="K92" s="84"/>
    </row>
    <row r="93" spans="1:11" s="87" customFormat="1" ht="25.5" x14ac:dyDescent="0.2">
      <c r="A93" s="12" t="s">
        <v>2853</v>
      </c>
      <c r="B93" s="13" t="s">
        <v>363</v>
      </c>
      <c r="C93" s="12" t="s">
        <v>85</v>
      </c>
      <c r="D93" s="12" t="s">
        <v>364</v>
      </c>
      <c r="E93" s="14" t="s">
        <v>139</v>
      </c>
      <c r="F93" s="83">
        <v>11.09</v>
      </c>
      <c r="G93" s="277">
        <f>'BDI SERVIÇOS'!$J$35</f>
        <v>0.24867253178085247</v>
      </c>
      <c r="H93" s="90"/>
      <c r="I93" s="90">
        <f t="shared" si="3"/>
        <v>0</v>
      </c>
      <c r="J93" s="90">
        <f t="shared" si="10"/>
        <v>0</v>
      </c>
      <c r="K93" s="84"/>
    </row>
    <row r="94" spans="1:11" s="87" customFormat="1" ht="51" x14ac:dyDescent="0.2">
      <c r="A94" s="12" t="s">
        <v>2854</v>
      </c>
      <c r="B94" s="13" t="s">
        <v>409</v>
      </c>
      <c r="C94" s="12" t="s">
        <v>85</v>
      </c>
      <c r="D94" s="12" t="s">
        <v>410</v>
      </c>
      <c r="E94" s="14" t="s">
        <v>150</v>
      </c>
      <c r="F94" s="83">
        <v>0.17</v>
      </c>
      <c r="G94" s="277">
        <f>'BDI SERVIÇOS'!$J$35</f>
        <v>0.24867253178085247</v>
      </c>
      <c r="H94" s="90"/>
      <c r="I94" s="90">
        <f t="shared" si="3"/>
        <v>0</v>
      </c>
      <c r="J94" s="90">
        <f t="shared" si="10"/>
        <v>0</v>
      </c>
      <c r="K94" s="84"/>
    </row>
    <row r="95" spans="1:11" s="87" customFormat="1" ht="25.5" x14ac:dyDescent="0.2">
      <c r="A95" s="108" t="s">
        <v>2855</v>
      </c>
      <c r="B95" s="369">
        <v>93382</v>
      </c>
      <c r="C95" s="12" t="s">
        <v>85</v>
      </c>
      <c r="D95" s="12" t="s">
        <v>405</v>
      </c>
      <c r="E95" s="14" t="s">
        <v>150</v>
      </c>
      <c r="F95" s="83">
        <v>2.1800000000000002</v>
      </c>
      <c r="G95" s="277">
        <f>'BDI SERVIÇOS'!$J$35</f>
        <v>0.24867253178085247</v>
      </c>
      <c r="H95" s="90"/>
      <c r="I95" s="90">
        <f t="shared" si="3"/>
        <v>0</v>
      </c>
      <c r="J95" s="90">
        <f t="shared" si="10"/>
        <v>0</v>
      </c>
      <c r="K95" s="84"/>
    </row>
    <row r="96" spans="1:11" s="87" customFormat="1" ht="38.25" x14ac:dyDescent="0.2">
      <c r="A96" s="12" t="s">
        <v>2856</v>
      </c>
      <c r="B96" s="13" t="s">
        <v>371</v>
      </c>
      <c r="C96" s="12" t="s">
        <v>85</v>
      </c>
      <c r="D96" s="12" t="s">
        <v>372</v>
      </c>
      <c r="E96" s="14" t="s">
        <v>160</v>
      </c>
      <c r="F96" s="83">
        <v>7.7</v>
      </c>
      <c r="G96" s="277">
        <f>'BDI SERVIÇOS'!$J$35</f>
        <v>0.24867253178085247</v>
      </c>
      <c r="H96" s="90"/>
      <c r="I96" s="90">
        <f t="shared" si="3"/>
        <v>0</v>
      </c>
      <c r="J96" s="90">
        <f t="shared" si="10"/>
        <v>0</v>
      </c>
      <c r="K96" s="84"/>
    </row>
    <row r="97" spans="1:11" s="87" customFormat="1" ht="38.25" x14ac:dyDescent="0.2">
      <c r="A97" s="12" t="s">
        <v>2857</v>
      </c>
      <c r="B97" s="13" t="s">
        <v>378</v>
      </c>
      <c r="C97" s="12" t="s">
        <v>85</v>
      </c>
      <c r="D97" s="12" t="s">
        <v>379</v>
      </c>
      <c r="E97" s="14" t="s">
        <v>160</v>
      </c>
      <c r="F97" s="83">
        <v>7.2</v>
      </c>
      <c r="G97" s="277">
        <f>'BDI SERVIÇOS'!$J$35</f>
        <v>0.24867253178085247</v>
      </c>
      <c r="H97" s="90"/>
      <c r="I97" s="90">
        <f t="shared" si="3"/>
        <v>0</v>
      </c>
      <c r="J97" s="90">
        <f t="shared" si="10"/>
        <v>0</v>
      </c>
      <c r="K97" s="84"/>
    </row>
    <row r="98" spans="1:11" s="87" customFormat="1" ht="38.25" x14ac:dyDescent="0.2">
      <c r="A98" s="12" t="s">
        <v>2858</v>
      </c>
      <c r="B98" s="13" t="s">
        <v>386</v>
      </c>
      <c r="C98" s="12" t="s">
        <v>85</v>
      </c>
      <c r="D98" s="12" t="s">
        <v>387</v>
      </c>
      <c r="E98" s="14" t="s">
        <v>160</v>
      </c>
      <c r="F98" s="83">
        <v>57.2</v>
      </c>
      <c r="G98" s="277">
        <f>'BDI SERVIÇOS'!$J$35</f>
        <v>0.24867253178085247</v>
      </c>
      <c r="H98" s="90"/>
      <c r="I98" s="90">
        <f t="shared" si="3"/>
        <v>0</v>
      </c>
      <c r="J98" s="90">
        <f t="shared" si="10"/>
        <v>0</v>
      </c>
      <c r="K98" s="84"/>
    </row>
    <row r="99" spans="1:11" s="87" customFormat="1" ht="38.25" x14ac:dyDescent="0.2">
      <c r="A99" s="12" t="s">
        <v>2859</v>
      </c>
      <c r="B99" s="13" t="s">
        <v>391</v>
      </c>
      <c r="C99" s="12" t="s">
        <v>85</v>
      </c>
      <c r="D99" s="12" t="s">
        <v>392</v>
      </c>
      <c r="E99" s="14" t="s">
        <v>160</v>
      </c>
      <c r="F99" s="83">
        <v>60</v>
      </c>
      <c r="G99" s="277">
        <f>'BDI SERVIÇOS'!$J$35</f>
        <v>0.24867253178085247</v>
      </c>
      <c r="H99" s="90"/>
      <c r="I99" s="90">
        <f t="shared" si="3"/>
        <v>0</v>
      </c>
      <c r="J99" s="90">
        <f t="shared" si="10"/>
        <v>0</v>
      </c>
      <c r="K99" s="84"/>
    </row>
    <row r="100" spans="1:11" s="87" customFormat="1" ht="38.25" x14ac:dyDescent="0.2">
      <c r="A100" s="12" t="s">
        <v>2860</v>
      </c>
      <c r="B100" s="13" t="s">
        <v>394</v>
      </c>
      <c r="C100" s="12" t="s">
        <v>85</v>
      </c>
      <c r="D100" s="12" t="s">
        <v>395</v>
      </c>
      <c r="E100" s="14" t="s">
        <v>160</v>
      </c>
      <c r="F100" s="83">
        <v>92.7</v>
      </c>
      <c r="G100" s="277">
        <f>'BDI SERVIÇOS'!$J$35</f>
        <v>0.24867253178085247</v>
      </c>
      <c r="H100" s="90"/>
      <c r="I100" s="90">
        <f t="shared" si="3"/>
        <v>0</v>
      </c>
      <c r="J100" s="90">
        <f t="shared" si="10"/>
        <v>0</v>
      </c>
      <c r="K100" s="84"/>
    </row>
    <row r="101" spans="1:11" s="87" customFormat="1" ht="51" x14ac:dyDescent="0.2">
      <c r="A101" s="12" t="s">
        <v>501</v>
      </c>
      <c r="B101" s="13" t="s">
        <v>502</v>
      </c>
      <c r="C101" s="12" t="s">
        <v>85</v>
      </c>
      <c r="D101" s="12" t="s">
        <v>503</v>
      </c>
      <c r="E101" s="14" t="s">
        <v>139</v>
      </c>
      <c r="F101" s="83">
        <v>12</v>
      </c>
      <c r="G101" s="277">
        <f>'BDI SERVIÇOS'!$J$35</f>
        <v>0.24867253178085247</v>
      </c>
      <c r="H101" s="90"/>
      <c r="I101" s="90">
        <f t="shared" si="3"/>
        <v>0</v>
      </c>
      <c r="J101" s="90">
        <f t="shared" si="10"/>
        <v>0</v>
      </c>
      <c r="K101" s="84"/>
    </row>
    <row r="102" spans="1:11" s="87" customFormat="1" x14ac:dyDescent="0.2">
      <c r="A102" s="80" t="s">
        <v>15</v>
      </c>
      <c r="B102" s="80"/>
      <c r="C102" s="80"/>
      <c r="D102" s="80" t="s">
        <v>16</v>
      </c>
      <c r="E102" s="80"/>
      <c r="F102" s="81"/>
      <c r="G102" s="81"/>
      <c r="H102" s="80"/>
      <c r="I102" s="80"/>
      <c r="J102" s="89">
        <f>SUM(J103:J108)</f>
        <v>0</v>
      </c>
      <c r="K102" s="82"/>
    </row>
    <row r="103" spans="1:11" s="87" customFormat="1" ht="76.5" x14ac:dyDescent="0.2">
      <c r="A103" s="12" t="s">
        <v>510</v>
      </c>
      <c r="B103" s="13" t="s">
        <v>511</v>
      </c>
      <c r="C103" s="12" t="s">
        <v>85</v>
      </c>
      <c r="D103" s="12" t="s">
        <v>512</v>
      </c>
      <c r="E103" s="14" t="s">
        <v>139</v>
      </c>
      <c r="F103" s="83">
        <v>623.94000000000005</v>
      </c>
      <c r="G103" s="277">
        <f>'BDI SERVIÇOS'!$J$35</f>
        <v>0.24867253178085247</v>
      </c>
      <c r="H103" s="90"/>
      <c r="I103" s="90">
        <f t="shared" si="3"/>
        <v>0</v>
      </c>
      <c r="J103" s="90">
        <f t="shared" ref="J103:J108" si="11">F103 * I103</f>
        <v>0</v>
      </c>
      <c r="K103" s="84"/>
    </row>
    <row r="104" spans="1:11" s="87" customFormat="1" ht="63.75" x14ac:dyDescent="0.2">
      <c r="A104" s="12" t="s">
        <v>521</v>
      </c>
      <c r="B104" s="13" t="s">
        <v>522</v>
      </c>
      <c r="C104" s="12" t="s">
        <v>109</v>
      </c>
      <c r="D104" s="12" t="s">
        <v>523</v>
      </c>
      <c r="E104" s="14" t="s">
        <v>139</v>
      </c>
      <c r="F104" s="83">
        <v>627.69000000000005</v>
      </c>
      <c r="G104" s="277">
        <f>'BDI SERVIÇOS'!$J$35</f>
        <v>0.24867253178085247</v>
      </c>
      <c r="H104" s="90"/>
      <c r="I104" s="90">
        <f t="shared" si="3"/>
        <v>0</v>
      </c>
      <c r="J104" s="90">
        <f t="shared" si="11"/>
        <v>0</v>
      </c>
      <c r="K104" s="84"/>
    </row>
    <row r="105" spans="1:11" s="87" customFormat="1" ht="51" x14ac:dyDescent="0.2">
      <c r="A105" s="12" t="s">
        <v>530</v>
      </c>
      <c r="B105" s="13" t="s">
        <v>531</v>
      </c>
      <c r="C105" s="12" t="s">
        <v>109</v>
      </c>
      <c r="D105" s="12" t="s">
        <v>532</v>
      </c>
      <c r="E105" s="14" t="s">
        <v>157</v>
      </c>
      <c r="F105" s="83">
        <v>89.15</v>
      </c>
      <c r="G105" s="277">
        <f>'BDI SERVIÇOS'!$J$35</f>
        <v>0.24867253178085247</v>
      </c>
      <c r="H105" s="90"/>
      <c r="I105" s="90">
        <f t="shared" ref="I105:I133" si="12">H105*(1+$G105)</f>
        <v>0</v>
      </c>
      <c r="J105" s="90">
        <f t="shared" si="11"/>
        <v>0</v>
      </c>
      <c r="K105" s="84"/>
    </row>
    <row r="106" spans="1:11" s="87" customFormat="1" ht="38.25" x14ac:dyDescent="0.2">
      <c r="A106" s="12" t="s">
        <v>538</v>
      </c>
      <c r="B106" s="13" t="s">
        <v>539</v>
      </c>
      <c r="C106" s="12" t="s">
        <v>85</v>
      </c>
      <c r="D106" s="12" t="s">
        <v>540</v>
      </c>
      <c r="E106" s="14" t="s">
        <v>157</v>
      </c>
      <c r="F106" s="83">
        <v>60</v>
      </c>
      <c r="G106" s="277">
        <f>'BDI SERVIÇOS'!$J$35</f>
        <v>0.24867253178085247</v>
      </c>
      <c r="H106" s="90"/>
      <c r="I106" s="90">
        <f t="shared" si="12"/>
        <v>0</v>
      </c>
      <c r="J106" s="90">
        <f t="shared" si="11"/>
        <v>0</v>
      </c>
      <c r="K106" s="84"/>
    </row>
    <row r="107" spans="1:11" s="87" customFormat="1" ht="38.25" x14ac:dyDescent="0.2">
      <c r="A107" s="12" t="s">
        <v>542</v>
      </c>
      <c r="B107" s="13" t="s">
        <v>543</v>
      </c>
      <c r="C107" s="12" t="s">
        <v>109</v>
      </c>
      <c r="D107" s="12" t="s">
        <v>544</v>
      </c>
      <c r="E107" s="14" t="s">
        <v>157</v>
      </c>
      <c r="F107" s="83">
        <v>147.99</v>
      </c>
      <c r="G107" s="277">
        <f>'BDI SERVIÇOS'!$J$35</f>
        <v>0.24867253178085247</v>
      </c>
      <c r="H107" s="90"/>
      <c r="I107" s="90">
        <f t="shared" si="12"/>
        <v>0</v>
      </c>
      <c r="J107" s="90">
        <f t="shared" si="11"/>
        <v>0</v>
      </c>
      <c r="K107" s="84"/>
    </row>
    <row r="108" spans="1:11" s="87" customFormat="1" ht="51" x14ac:dyDescent="0.2">
      <c r="A108" s="12" t="s">
        <v>546</v>
      </c>
      <c r="B108" s="13" t="s">
        <v>547</v>
      </c>
      <c r="C108" s="12" t="s">
        <v>109</v>
      </c>
      <c r="D108" s="12" t="s">
        <v>548</v>
      </c>
      <c r="E108" s="14" t="s">
        <v>157</v>
      </c>
      <c r="F108" s="83">
        <v>42.45</v>
      </c>
      <c r="G108" s="277">
        <f>'BDI SERVIÇOS'!$J$35</f>
        <v>0.24867253178085247</v>
      </c>
      <c r="H108" s="90"/>
      <c r="I108" s="90">
        <f t="shared" si="12"/>
        <v>0</v>
      </c>
      <c r="J108" s="90">
        <f t="shared" si="11"/>
        <v>0</v>
      </c>
      <c r="K108" s="84"/>
    </row>
    <row r="109" spans="1:11" s="87" customFormat="1" x14ac:dyDescent="0.2">
      <c r="A109" s="80" t="s">
        <v>17</v>
      </c>
      <c r="B109" s="80"/>
      <c r="C109" s="80"/>
      <c r="D109" s="80" t="s">
        <v>18</v>
      </c>
      <c r="E109" s="80"/>
      <c r="F109" s="81"/>
      <c r="G109" s="81"/>
      <c r="H109" s="80"/>
      <c r="I109" s="80"/>
      <c r="J109" s="89">
        <f>SUM(J110:J124)</f>
        <v>0</v>
      </c>
      <c r="K109" s="82"/>
    </row>
    <row r="110" spans="1:11" s="87" customFormat="1" ht="63.75" x14ac:dyDescent="0.2">
      <c r="A110" s="12" t="s">
        <v>551</v>
      </c>
      <c r="B110" s="13" t="s">
        <v>552</v>
      </c>
      <c r="C110" s="12" t="s">
        <v>85</v>
      </c>
      <c r="D110" s="12" t="s">
        <v>553</v>
      </c>
      <c r="E110" s="14" t="s">
        <v>139</v>
      </c>
      <c r="F110" s="83">
        <v>1176.92</v>
      </c>
      <c r="G110" s="277">
        <f>'BDI SERVIÇOS'!$J$35</f>
        <v>0.24867253178085247</v>
      </c>
      <c r="H110" s="90"/>
      <c r="I110" s="90">
        <f t="shared" si="12"/>
        <v>0</v>
      </c>
      <c r="J110" s="90">
        <f t="shared" ref="J110:J124" si="13">F110 * I110</f>
        <v>0</v>
      </c>
      <c r="K110" s="84"/>
    </row>
    <row r="111" spans="1:11" s="87" customFormat="1" ht="76.5" x14ac:dyDescent="0.2">
      <c r="A111" s="12" t="s">
        <v>557</v>
      </c>
      <c r="B111" s="13" t="s">
        <v>558</v>
      </c>
      <c r="C111" s="12" t="s">
        <v>85</v>
      </c>
      <c r="D111" s="12" t="s">
        <v>559</v>
      </c>
      <c r="E111" s="14" t="s">
        <v>139</v>
      </c>
      <c r="F111" s="83">
        <v>912.28</v>
      </c>
      <c r="G111" s="277">
        <f>'BDI SERVIÇOS'!$J$35</f>
        <v>0.24867253178085247</v>
      </c>
      <c r="H111" s="90"/>
      <c r="I111" s="90">
        <f t="shared" si="12"/>
        <v>0</v>
      </c>
      <c r="J111" s="90">
        <f t="shared" si="13"/>
        <v>0</v>
      </c>
      <c r="K111" s="84"/>
    </row>
    <row r="112" spans="1:11" s="87" customFormat="1" ht="89.25" x14ac:dyDescent="0.2">
      <c r="A112" s="12" t="s">
        <v>562</v>
      </c>
      <c r="B112" s="13" t="s">
        <v>563</v>
      </c>
      <c r="C112" s="12" t="s">
        <v>85</v>
      </c>
      <c r="D112" s="12" t="s">
        <v>564</v>
      </c>
      <c r="E112" s="14" t="s">
        <v>139</v>
      </c>
      <c r="F112" s="83">
        <v>735.94</v>
      </c>
      <c r="G112" s="277">
        <f>'BDI SERVIÇOS'!$J$35</f>
        <v>0.24867253178085247</v>
      </c>
      <c r="H112" s="90"/>
      <c r="I112" s="90">
        <f t="shared" si="12"/>
        <v>0</v>
      </c>
      <c r="J112" s="90">
        <f t="shared" si="13"/>
        <v>0</v>
      </c>
      <c r="K112" s="84"/>
    </row>
    <row r="113" spans="1:11" s="87" customFormat="1" ht="76.5" x14ac:dyDescent="0.2">
      <c r="A113" s="12" t="s">
        <v>565</v>
      </c>
      <c r="B113" s="13" t="s">
        <v>566</v>
      </c>
      <c r="C113" s="12" t="s">
        <v>85</v>
      </c>
      <c r="D113" s="12" t="s">
        <v>567</v>
      </c>
      <c r="E113" s="14" t="s">
        <v>139</v>
      </c>
      <c r="F113" s="83">
        <v>646.49</v>
      </c>
      <c r="G113" s="277">
        <f>'BDI SERVIÇOS'!$J$35</f>
        <v>0.24867253178085247</v>
      </c>
      <c r="H113" s="90"/>
      <c r="I113" s="90">
        <f t="shared" si="12"/>
        <v>0</v>
      </c>
      <c r="J113" s="90">
        <f t="shared" si="13"/>
        <v>0</v>
      </c>
      <c r="K113" s="84"/>
    </row>
    <row r="114" spans="1:11" s="87" customFormat="1" ht="51" x14ac:dyDescent="0.2">
      <c r="A114" s="12" t="s">
        <v>577</v>
      </c>
      <c r="B114" s="13" t="s">
        <v>578</v>
      </c>
      <c r="C114" s="12" t="s">
        <v>85</v>
      </c>
      <c r="D114" s="12" t="s">
        <v>579</v>
      </c>
      <c r="E114" s="14" t="s">
        <v>139</v>
      </c>
      <c r="F114" s="83">
        <v>629.27</v>
      </c>
      <c r="G114" s="277">
        <f>'BDI SERVIÇOS'!$J$35</f>
        <v>0.24867253178085247</v>
      </c>
      <c r="H114" s="90"/>
      <c r="I114" s="90">
        <f t="shared" si="12"/>
        <v>0</v>
      </c>
      <c r="J114" s="90">
        <f t="shared" si="13"/>
        <v>0</v>
      </c>
      <c r="K114" s="84"/>
    </row>
    <row r="115" spans="1:11" s="87" customFormat="1" ht="25.5" x14ac:dyDescent="0.2">
      <c r="A115" s="12" t="s">
        <v>592</v>
      </c>
      <c r="B115" s="13" t="s">
        <v>593</v>
      </c>
      <c r="C115" s="12" t="s">
        <v>85</v>
      </c>
      <c r="D115" s="12" t="s">
        <v>594</v>
      </c>
      <c r="E115" s="14" t="s">
        <v>157</v>
      </c>
      <c r="F115" s="83">
        <v>91.4</v>
      </c>
      <c r="G115" s="277">
        <f>'BDI SERVIÇOS'!$J$35</f>
        <v>0.24867253178085247</v>
      </c>
      <c r="H115" s="90"/>
      <c r="I115" s="90">
        <f t="shared" si="12"/>
        <v>0</v>
      </c>
      <c r="J115" s="90">
        <f t="shared" si="13"/>
        <v>0</v>
      </c>
      <c r="K115" s="84"/>
    </row>
    <row r="116" spans="1:11" s="87" customFormat="1" ht="25.5" x14ac:dyDescent="0.2">
      <c r="A116" s="12" t="s">
        <v>599</v>
      </c>
      <c r="B116" s="13" t="s">
        <v>600</v>
      </c>
      <c r="C116" s="12" t="s">
        <v>85</v>
      </c>
      <c r="D116" s="12" t="s">
        <v>601</v>
      </c>
      <c r="E116" s="14" t="s">
        <v>157</v>
      </c>
      <c r="F116" s="83">
        <v>47.3</v>
      </c>
      <c r="G116" s="277">
        <f>'BDI SERVIÇOS'!$J$35</f>
        <v>0.24867253178085247</v>
      </c>
      <c r="H116" s="90"/>
      <c r="I116" s="90">
        <f t="shared" si="12"/>
        <v>0</v>
      </c>
      <c r="J116" s="90">
        <f t="shared" si="13"/>
        <v>0</v>
      </c>
      <c r="K116" s="84"/>
    </row>
    <row r="117" spans="1:11" s="87" customFormat="1" ht="25.5" x14ac:dyDescent="0.2">
      <c r="A117" s="12" t="s">
        <v>602</v>
      </c>
      <c r="B117" s="13" t="s">
        <v>603</v>
      </c>
      <c r="C117" s="12" t="s">
        <v>85</v>
      </c>
      <c r="D117" s="12" t="s">
        <v>604</v>
      </c>
      <c r="E117" s="14" t="s">
        <v>157</v>
      </c>
      <c r="F117" s="83">
        <v>4.8</v>
      </c>
      <c r="G117" s="277">
        <f>'BDI SERVIÇOS'!$J$35</f>
        <v>0.24867253178085247</v>
      </c>
      <c r="H117" s="90"/>
      <c r="I117" s="90">
        <f t="shared" si="12"/>
        <v>0</v>
      </c>
      <c r="J117" s="90">
        <f t="shared" si="13"/>
        <v>0</v>
      </c>
      <c r="K117" s="84"/>
    </row>
    <row r="118" spans="1:11" s="87" customFormat="1" ht="25.5" x14ac:dyDescent="0.2">
      <c r="A118" s="12" t="s">
        <v>605</v>
      </c>
      <c r="B118" s="13" t="s">
        <v>606</v>
      </c>
      <c r="C118" s="12" t="s">
        <v>85</v>
      </c>
      <c r="D118" s="12" t="s">
        <v>607</v>
      </c>
      <c r="E118" s="14" t="s">
        <v>157</v>
      </c>
      <c r="F118" s="83">
        <v>20.8</v>
      </c>
      <c r="G118" s="277">
        <f>'BDI SERVIÇOS'!$J$35</f>
        <v>0.24867253178085247</v>
      </c>
      <c r="H118" s="90"/>
      <c r="I118" s="90">
        <f t="shared" si="12"/>
        <v>0</v>
      </c>
      <c r="J118" s="90">
        <f t="shared" si="13"/>
        <v>0</v>
      </c>
      <c r="K118" s="84"/>
    </row>
    <row r="119" spans="1:11" s="87" customFormat="1" ht="25.5" x14ac:dyDescent="0.2">
      <c r="A119" s="12" t="s">
        <v>608</v>
      </c>
      <c r="B119" s="13" t="s">
        <v>609</v>
      </c>
      <c r="C119" s="12" t="s">
        <v>85</v>
      </c>
      <c r="D119" s="12" t="s">
        <v>610</v>
      </c>
      <c r="E119" s="14" t="s">
        <v>157</v>
      </c>
      <c r="F119" s="83">
        <v>3.9</v>
      </c>
      <c r="G119" s="277">
        <f>'BDI SERVIÇOS'!$J$35</f>
        <v>0.24867253178085247</v>
      </c>
      <c r="H119" s="90"/>
      <c r="I119" s="90">
        <f t="shared" si="12"/>
        <v>0</v>
      </c>
      <c r="J119" s="90">
        <f t="shared" si="13"/>
        <v>0</v>
      </c>
      <c r="K119" s="84"/>
    </row>
    <row r="120" spans="1:11" s="87" customFormat="1" ht="25.5" x14ac:dyDescent="0.2">
      <c r="A120" s="12" t="s">
        <v>611</v>
      </c>
      <c r="B120" s="13" t="s">
        <v>612</v>
      </c>
      <c r="C120" s="12" t="s">
        <v>85</v>
      </c>
      <c r="D120" s="12" t="s">
        <v>613</v>
      </c>
      <c r="E120" s="14" t="s">
        <v>157</v>
      </c>
      <c r="F120" s="83">
        <v>20.8</v>
      </c>
      <c r="G120" s="277">
        <f>'BDI SERVIÇOS'!$J$35</f>
        <v>0.24867253178085247</v>
      </c>
      <c r="H120" s="90"/>
      <c r="I120" s="90">
        <f t="shared" si="12"/>
        <v>0</v>
      </c>
      <c r="J120" s="90">
        <f t="shared" si="13"/>
        <v>0</v>
      </c>
      <c r="K120" s="84"/>
    </row>
    <row r="121" spans="1:11" s="87" customFormat="1" ht="25.5" x14ac:dyDescent="0.2">
      <c r="A121" s="12" t="s">
        <v>614</v>
      </c>
      <c r="B121" s="13" t="s">
        <v>615</v>
      </c>
      <c r="C121" s="12" t="s">
        <v>85</v>
      </c>
      <c r="D121" s="12" t="s">
        <v>616</v>
      </c>
      <c r="E121" s="14" t="s">
        <v>157</v>
      </c>
      <c r="F121" s="83">
        <v>3.9</v>
      </c>
      <c r="G121" s="277">
        <f>'BDI SERVIÇOS'!$J$35</f>
        <v>0.24867253178085247</v>
      </c>
      <c r="H121" s="90"/>
      <c r="I121" s="90">
        <f t="shared" si="12"/>
        <v>0</v>
      </c>
      <c r="J121" s="90">
        <f t="shared" si="13"/>
        <v>0</v>
      </c>
      <c r="K121" s="84"/>
    </row>
    <row r="122" spans="1:11" s="87" customFormat="1" ht="51" x14ac:dyDescent="0.2">
      <c r="A122" s="12" t="s">
        <v>617</v>
      </c>
      <c r="B122" s="13" t="s">
        <v>618</v>
      </c>
      <c r="C122" s="12" t="s">
        <v>85</v>
      </c>
      <c r="D122" s="12" t="s">
        <v>619</v>
      </c>
      <c r="E122" s="14" t="s">
        <v>139</v>
      </c>
      <c r="F122" s="83">
        <v>328.27</v>
      </c>
      <c r="G122" s="277">
        <f>'BDI SERVIÇOS'!$J$35</f>
        <v>0.24867253178085247</v>
      </c>
      <c r="H122" s="90"/>
      <c r="I122" s="90">
        <f t="shared" si="12"/>
        <v>0</v>
      </c>
      <c r="J122" s="90">
        <f t="shared" si="13"/>
        <v>0</v>
      </c>
      <c r="K122" s="84"/>
    </row>
    <row r="123" spans="1:11" s="87" customFormat="1" ht="63.75" x14ac:dyDescent="0.2">
      <c r="A123" s="12" t="s">
        <v>622</v>
      </c>
      <c r="B123" s="13" t="s">
        <v>623</v>
      </c>
      <c r="C123" s="12" t="s">
        <v>85</v>
      </c>
      <c r="D123" s="12" t="s">
        <v>624</v>
      </c>
      <c r="E123" s="14" t="s">
        <v>139</v>
      </c>
      <c r="F123" s="83">
        <v>328.27</v>
      </c>
      <c r="G123" s="277">
        <f>'BDI SERVIÇOS'!$J$35</f>
        <v>0.24867253178085247</v>
      </c>
      <c r="H123" s="90"/>
      <c r="I123" s="90">
        <f t="shared" si="12"/>
        <v>0</v>
      </c>
      <c r="J123" s="90">
        <f t="shared" si="13"/>
        <v>0</v>
      </c>
      <c r="K123" s="84"/>
    </row>
    <row r="124" spans="1:11" s="87" customFormat="1" ht="76.5" x14ac:dyDescent="0.2">
      <c r="A124" s="12" t="s">
        <v>627</v>
      </c>
      <c r="B124" s="13" t="s">
        <v>628</v>
      </c>
      <c r="C124" s="12" t="s">
        <v>109</v>
      </c>
      <c r="D124" s="12" t="s">
        <v>629</v>
      </c>
      <c r="E124" s="14" t="s">
        <v>139</v>
      </c>
      <c r="F124" s="83">
        <v>20.79</v>
      </c>
      <c r="G124" s="277">
        <f>'BDI SERVIÇOS'!$J$35</f>
        <v>0.24867253178085247</v>
      </c>
      <c r="H124" s="90"/>
      <c r="I124" s="90">
        <f t="shared" si="12"/>
        <v>0</v>
      </c>
      <c r="J124" s="90">
        <f t="shared" si="13"/>
        <v>0</v>
      </c>
      <c r="K124" s="84"/>
    </row>
    <row r="125" spans="1:11" s="87" customFormat="1" x14ac:dyDescent="0.2">
      <c r="A125" s="80" t="s">
        <v>19</v>
      </c>
      <c r="B125" s="80"/>
      <c r="C125" s="80"/>
      <c r="D125" s="80" t="s">
        <v>20</v>
      </c>
      <c r="E125" s="80"/>
      <c r="F125" s="81"/>
      <c r="G125" s="81"/>
      <c r="H125" s="80"/>
      <c r="I125" s="80"/>
      <c r="J125" s="89">
        <f>SUM(J126:J130)</f>
        <v>0</v>
      </c>
      <c r="K125" s="82"/>
    </row>
    <row r="126" spans="1:11" s="87" customFormat="1" ht="38.25" x14ac:dyDescent="0.2">
      <c r="A126" s="12" t="s">
        <v>631</v>
      </c>
      <c r="B126" s="13" t="s">
        <v>632</v>
      </c>
      <c r="C126" s="12" t="s">
        <v>109</v>
      </c>
      <c r="D126" s="12" t="s">
        <v>633</v>
      </c>
      <c r="E126" s="14" t="s">
        <v>157</v>
      </c>
      <c r="F126" s="83">
        <v>478</v>
      </c>
      <c r="G126" s="277">
        <f>'BDI SERVIÇOS'!$J$35</f>
        <v>0.24867253178085247</v>
      </c>
      <c r="H126" s="90"/>
      <c r="I126" s="90">
        <f t="shared" si="12"/>
        <v>0</v>
      </c>
      <c r="J126" s="90">
        <f>F126 * I126</f>
        <v>0</v>
      </c>
      <c r="K126" s="84"/>
    </row>
    <row r="127" spans="1:11" s="87" customFormat="1" ht="38.25" x14ac:dyDescent="0.2">
      <c r="A127" s="12" t="s">
        <v>635</v>
      </c>
      <c r="B127" s="13" t="s">
        <v>636</v>
      </c>
      <c r="C127" s="12" t="s">
        <v>85</v>
      </c>
      <c r="D127" s="12" t="s">
        <v>637</v>
      </c>
      <c r="E127" s="14" t="s">
        <v>139</v>
      </c>
      <c r="F127" s="83">
        <v>650.13</v>
      </c>
      <c r="G127" s="277">
        <f>'BDI SERVIÇOS'!$J$35</f>
        <v>0.24867253178085247</v>
      </c>
      <c r="H127" s="90"/>
      <c r="I127" s="90">
        <f t="shared" si="12"/>
        <v>0</v>
      </c>
      <c r="J127" s="90">
        <f>F127 * I127</f>
        <v>0</v>
      </c>
      <c r="K127" s="84"/>
    </row>
    <row r="128" spans="1:11" s="87" customFormat="1" ht="51" x14ac:dyDescent="0.2">
      <c r="A128" s="12" t="s">
        <v>2861</v>
      </c>
      <c r="B128" s="13" t="s">
        <v>502</v>
      </c>
      <c r="C128" s="12" t="s">
        <v>85</v>
      </c>
      <c r="D128" s="12" t="s">
        <v>503</v>
      </c>
      <c r="E128" s="14" t="s">
        <v>139</v>
      </c>
      <c r="F128" s="83">
        <v>217.53</v>
      </c>
      <c r="G128" s="277">
        <f>'BDI SERVIÇOS'!$J$35</f>
        <v>0.24867253178085247</v>
      </c>
      <c r="H128" s="90"/>
      <c r="I128" s="90">
        <f t="shared" si="12"/>
        <v>0</v>
      </c>
      <c r="J128" s="90">
        <f>F128 * I128</f>
        <v>0</v>
      </c>
      <c r="K128" s="84"/>
    </row>
    <row r="129" spans="1:11" s="87" customFormat="1" ht="51" x14ac:dyDescent="0.2">
      <c r="A129" s="12" t="s">
        <v>642</v>
      </c>
      <c r="B129" s="13" t="s">
        <v>643</v>
      </c>
      <c r="C129" s="12" t="s">
        <v>85</v>
      </c>
      <c r="D129" s="12" t="s">
        <v>644</v>
      </c>
      <c r="E129" s="14" t="s">
        <v>157</v>
      </c>
      <c r="F129" s="83">
        <v>3.5</v>
      </c>
      <c r="G129" s="277">
        <f>'BDI SERVIÇOS'!$J$35</f>
        <v>0.24867253178085247</v>
      </c>
      <c r="H129" s="90"/>
      <c r="I129" s="90">
        <f t="shared" si="12"/>
        <v>0</v>
      </c>
      <c r="J129" s="90">
        <f>F129 * I129</f>
        <v>0</v>
      </c>
      <c r="K129" s="84"/>
    </row>
    <row r="130" spans="1:11" s="87" customFormat="1" ht="38.25" x14ac:dyDescent="0.2">
      <c r="A130" s="12" t="s">
        <v>650</v>
      </c>
      <c r="B130" s="13" t="s">
        <v>651</v>
      </c>
      <c r="C130" s="12" t="s">
        <v>85</v>
      </c>
      <c r="D130" s="12" t="s">
        <v>652</v>
      </c>
      <c r="E130" s="14" t="s">
        <v>150</v>
      </c>
      <c r="F130" s="83">
        <v>195.04</v>
      </c>
      <c r="G130" s="277">
        <f>'BDI SERVIÇOS'!$J$35</f>
        <v>0.24867253178085247</v>
      </c>
      <c r="H130" s="90"/>
      <c r="I130" s="90">
        <f t="shared" si="12"/>
        <v>0</v>
      </c>
      <c r="J130" s="90">
        <f>F130 * I130</f>
        <v>0</v>
      </c>
      <c r="K130" s="84"/>
    </row>
    <row r="131" spans="1:11" s="87" customFormat="1" x14ac:dyDescent="0.2">
      <c r="A131" s="80" t="s">
        <v>21</v>
      </c>
      <c r="B131" s="80"/>
      <c r="C131" s="80"/>
      <c r="D131" s="80" t="s">
        <v>22</v>
      </c>
      <c r="E131" s="80"/>
      <c r="F131" s="81"/>
      <c r="G131" s="81"/>
      <c r="H131" s="80"/>
      <c r="I131" s="80"/>
      <c r="J131" s="89">
        <f>SUM(J132:J134)</f>
        <v>0</v>
      </c>
      <c r="K131" s="82"/>
    </row>
    <row r="132" spans="1:11" s="87" customFormat="1" ht="89.25" x14ac:dyDescent="0.2">
      <c r="A132" s="12" t="s">
        <v>653</v>
      </c>
      <c r="B132" s="13" t="s">
        <v>654</v>
      </c>
      <c r="C132" s="12" t="s">
        <v>85</v>
      </c>
      <c r="D132" s="12" t="s">
        <v>655</v>
      </c>
      <c r="E132" s="14" t="s">
        <v>139</v>
      </c>
      <c r="F132" s="83">
        <v>264.64999999999998</v>
      </c>
      <c r="G132" s="277">
        <f>'BDI SERVIÇOS'!$J$35</f>
        <v>0.24867253178085247</v>
      </c>
      <c r="H132" s="90"/>
      <c r="I132" s="90">
        <f t="shared" si="12"/>
        <v>0</v>
      </c>
      <c r="J132" s="90">
        <f>F132 * I132</f>
        <v>0</v>
      </c>
      <c r="K132" s="84"/>
    </row>
    <row r="133" spans="1:11" s="87" customFormat="1" ht="76.5" x14ac:dyDescent="0.2">
      <c r="A133" s="12" t="s">
        <v>2955</v>
      </c>
      <c r="B133" s="13" t="s">
        <v>665</v>
      </c>
      <c r="C133" s="12" t="s">
        <v>109</v>
      </c>
      <c r="D133" s="12" t="s">
        <v>666</v>
      </c>
      <c r="E133" s="14" t="s">
        <v>139</v>
      </c>
      <c r="F133" s="83">
        <v>190.13</v>
      </c>
      <c r="G133" s="277">
        <f>'BDI SERVIÇOS'!$J$35</f>
        <v>0.24867253178085247</v>
      </c>
      <c r="H133" s="90"/>
      <c r="I133" s="90">
        <f t="shared" si="12"/>
        <v>0</v>
      </c>
      <c r="J133" s="90">
        <f>F133 * I133</f>
        <v>0</v>
      </c>
      <c r="K133" s="84"/>
    </row>
    <row r="134" spans="1:11" s="87" customFormat="1" ht="63.75" customHeight="1" x14ac:dyDescent="0.2">
      <c r="A134" s="12" t="s">
        <v>2956</v>
      </c>
      <c r="B134" s="109">
        <v>87242</v>
      </c>
      <c r="C134" s="12" t="s">
        <v>85</v>
      </c>
      <c r="D134" s="12" t="s">
        <v>2957</v>
      </c>
      <c r="E134" s="14" t="s">
        <v>139</v>
      </c>
      <c r="F134" s="83">
        <v>471.29</v>
      </c>
      <c r="G134" s="277">
        <f>'BDI SERVIÇOS'!$J$35</f>
        <v>0.24867253178085247</v>
      </c>
      <c r="H134" s="90"/>
      <c r="I134" s="90">
        <f t="shared" ref="I134" si="14">H134*(1+$G134)</f>
        <v>0</v>
      </c>
      <c r="J134" s="90">
        <f>F134 * I134</f>
        <v>0</v>
      </c>
      <c r="K134" s="84"/>
    </row>
    <row r="135" spans="1:11" s="87" customFormat="1" x14ac:dyDescent="0.2">
      <c r="A135" s="80" t="s">
        <v>23</v>
      </c>
      <c r="B135" s="80"/>
      <c r="C135" s="80"/>
      <c r="D135" s="80" t="s">
        <v>24</v>
      </c>
      <c r="E135" s="80"/>
      <c r="F135" s="81"/>
      <c r="G135" s="81"/>
      <c r="H135" s="80"/>
      <c r="I135" s="80"/>
      <c r="J135" s="89">
        <f>SUM(J136,J141)</f>
        <v>0</v>
      </c>
      <c r="K135" s="82"/>
    </row>
    <row r="136" spans="1:11" s="107" customFormat="1" x14ac:dyDescent="0.2">
      <c r="A136" s="94" t="s">
        <v>2862</v>
      </c>
      <c r="B136" s="94"/>
      <c r="C136" s="94"/>
      <c r="D136" s="94" t="s">
        <v>2863</v>
      </c>
      <c r="E136" s="94"/>
      <c r="F136" s="95"/>
      <c r="G136" s="95"/>
      <c r="H136" s="94"/>
      <c r="I136" s="94"/>
      <c r="J136" s="96">
        <f>SUM(J137:J140)</f>
        <v>0</v>
      </c>
      <c r="K136" s="97"/>
    </row>
    <row r="137" spans="1:11" s="87" customFormat="1" ht="25.5" x14ac:dyDescent="0.2">
      <c r="A137" s="12" t="s">
        <v>676</v>
      </c>
      <c r="B137" s="13" t="s">
        <v>677</v>
      </c>
      <c r="C137" s="12" t="s">
        <v>85</v>
      </c>
      <c r="D137" s="12" t="s">
        <v>678</v>
      </c>
      <c r="E137" s="14" t="s">
        <v>139</v>
      </c>
      <c r="F137" s="83">
        <v>1783.88</v>
      </c>
      <c r="G137" s="277">
        <f>'BDI SERVIÇOS'!$J$35</f>
        <v>0.24867253178085247</v>
      </c>
      <c r="H137" s="90"/>
      <c r="I137" s="90">
        <f t="shared" ref="I137:I144" si="15">H137*(1+$G137)</f>
        <v>0</v>
      </c>
      <c r="J137" s="90">
        <f>F137 * I137</f>
        <v>0</v>
      </c>
      <c r="K137" s="84"/>
    </row>
    <row r="138" spans="1:11" s="87" customFormat="1" ht="38.25" x14ac:dyDescent="0.2">
      <c r="A138" s="12" t="s">
        <v>682</v>
      </c>
      <c r="B138" s="13" t="s">
        <v>683</v>
      </c>
      <c r="C138" s="12" t="s">
        <v>85</v>
      </c>
      <c r="D138" s="12" t="s">
        <v>684</v>
      </c>
      <c r="E138" s="14" t="s">
        <v>139</v>
      </c>
      <c r="F138" s="83">
        <v>345.7</v>
      </c>
      <c r="G138" s="277">
        <f>'BDI SERVIÇOS'!$J$35</f>
        <v>0.24867253178085247</v>
      </c>
      <c r="H138" s="90"/>
      <c r="I138" s="90">
        <f t="shared" si="15"/>
        <v>0</v>
      </c>
      <c r="J138" s="90">
        <f>F138 * I138</f>
        <v>0</v>
      </c>
      <c r="K138" s="84"/>
    </row>
    <row r="139" spans="1:11" s="87" customFormat="1" ht="38.25" x14ac:dyDescent="0.2">
      <c r="A139" s="12" t="s">
        <v>686</v>
      </c>
      <c r="B139" s="13">
        <v>88489</v>
      </c>
      <c r="C139" s="12" t="s">
        <v>109</v>
      </c>
      <c r="D139" s="12" t="s">
        <v>2864</v>
      </c>
      <c r="E139" s="14" t="s">
        <v>139</v>
      </c>
      <c r="F139" s="83">
        <v>1438.18</v>
      </c>
      <c r="G139" s="277">
        <f>'BDI SERVIÇOS'!$J$35</f>
        <v>0.24867253178085247</v>
      </c>
      <c r="H139" s="90"/>
      <c r="I139" s="90">
        <f t="shared" si="15"/>
        <v>0</v>
      </c>
      <c r="J139" s="90">
        <f>F139 * I139</f>
        <v>0</v>
      </c>
      <c r="K139" s="84"/>
    </row>
    <row r="140" spans="1:11" s="87" customFormat="1" ht="25.5" x14ac:dyDescent="0.2">
      <c r="A140" s="12" t="s">
        <v>688</v>
      </c>
      <c r="B140" s="13" t="s">
        <v>689</v>
      </c>
      <c r="C140" s="12" t="s">
        <v>85</v>
      </c>
      <c r="D140" s="12" t="s">
        <v>690</v>
      </c>
      <c r="E140" s="14" t="s">
        <v>139</v>
      </c>
      <c r="F140" s="83">
        <v>1438.18</v>
      </c>
      <c r="G140" s="277">
        <f>'BDI SERVIÇOS'!$J$35</f>
        <v>0.24867253178085247</v>
      </c>
      <c r="H140" s="90"/>
      <c r="I140" s="90">
        <f t="shared" si="15"/>
        <v>0</v>
      </c>
      <c r="J140" s="90">
        <f>F140 * I140</f>
        <v>0</v>
      </c>
      <c r="K140" s="84"/>
    </row>
    <row r="141" spans="1:11" s="107" customFormat="1" x14ac:dyDescent="0.2">
      <c r="A141" s="94" t="s">
        <v>2865</v>
      </c>
      <c r="B141" s="94"/>
      <c r="C141" s="94"/>
      <c r="D141" s="94" t="s">
        <v>2866</v>
      </c>
      <c r="E141" s="94"/>
      <c r="F141" s="95"/>
      <c r="G141" s="95"/>
      <c r="H141" s="94"/>
      <c r="I141" s="94"/>
      <c r="J141" s="96">
        <f>SUM(J142:J144)</f>
        <v>0</v>
      </c>
      <c r="K141" s="97"/>
    </row>
    <row r="142" spans="1:11" s="87" customFormat="1" ht="25.5" x14ac:dyDescent="0.2">
      <c r="A142" s="12" t="s">
        <v>694</v>
      </c>
      <c r="B142" s="13" t="s">
        <v>695</v>
      </c>
      <c r="C142" s="12" t="s">
        <v>85</v>
      </c>
      <c r="D142" s="12" t="s">
        <v>696</v>
      </c>
      <c r="E142" s="14" t="s">
        <v>139</v>
      </c>
      <c r="F142" s="83">
        <v>712.95</v>
      </c>
      <c r="G142" s="277">
        <f>'BDI SERVIÇOS'!$J$35</f>
        <v>0.24867253178085247</v>
      </c>
      <c r="H142" s="90"/>
      <c r="I142" s="90">
        <f t="shared" si="15"/>
        <v>0</v>
      </c>
      <c r="J142" s="90">
        <f>F142 * I142</f>
        <v>0</v>
      </c>
      <c r="K142" s="84"/>
    </row>
    <row r="143" spans="1:11" s="87" customFormat="1" ht="38.25" x14ac:dyDescent="0.2">
      <c r="A143" s="12" t="s">
        <v>697</v>
      </c>
      <c r="B143" s="13" t="s">
        <v>698</v>
      </c>
      <c r="C143" s="12" t="s">
        <v>85</v>
      </c>
      <c r="D143" s="12" t="s">
        <v>14357</v>
      </c>
      <c r="E143" s="14" t="s">
        <v>139</v>
      </c>
      <c r="F143" s="83">
        <v>712.95</v>
      </c>
      <c r="G143" s="277">
        <f>'BDI SERVIÇOS'!$J$35</f>
        <v>0.24867253178085247</v>
      </c>
      <c r="H143" s="90"/>
      <c r="I143" s="90">
        <f t="shared" si="15"/>
        <v>0</v>
      </c>
      <c r="J143" s="90">
        <f>F143 * I143</f>
        <v>0</v>
      </c>
      <c r="K143" s="84"/>
    </row>
    <row r="144" spans="1:11" s="87" customFormat="1" ht="25.5" x14ac:dyDescent="0.2">
      <c r="A144" s="12" t="s">
        <v>703</v>
      </c>
      <c r="B144" s="13" t="s">
        <v>704</v>
      </c>
      <c r="C144" s="12" t="s">
        <v>85</v>
      </c>
      <c r="D144" s="12" t="s">
        <v>705</v>
      </c>
      <c r="E144" s="14" t="s">
        <v>139</v>
      </c>
      <c r="F144" s="83">
        <v>712.95</v>
      </c>
      <c r="G144" s="277">
        <f>'BDI SERVIÇOS'!$J$35</f>
        <v>0.24867253178085247</v>
      </c>
      <c r="H144" s="90"/>
      <c r="I144" s="90">
        <f t="shared" si="15"/>
        <v>0</v>
      </c>
      <c r="J144" s="90">
        <f>F144 * I144</f>
        <v>0</v>
      </c>
      <c r="K144" s="84"/>
    </row>
    <row r="145" spans="1:11" s="87" customFormat="1" x14ac:dyDescent="0.2">
      <c r="A145" s="80" t="s">
        <v>25</v>
      </c>
      <c r="B145" s="80"/>
      <c r="C145" s="80"/>
      <c r="D145" s="80" t="s">
        <v>26</v>
      </c>
      <c r="E145" s="80"/>
      <c r="F145" s="81"/>
      <c r="G145" s="81"/>
      <c r="H145" s="80"/>
      <c r="I145" s="80"/>
      <c r="J145" s="89">
        <f>SUM(J146,J150,J153,J156)</f>
        <v>0</v>
      </c>
      <c r="K145" s="82"/>
    </row>
    <row r="146" spans="1:11" s="107" customFormat="1" x14ac:dyDescent="0.2">
      <c r="A146" s="94" t="s">
        <v>2867</v>
      </c>
      <c r="B146" s="94"/>
      <c r="C146" s="94"/>
      <c r="D146" s="94" t="s">
        <v>2868</v>
      </c>
      <c r="E146" s="94"/>
      <c r="F146" s="95"/>
      <c r="G146" s="95"/>
      <c r="H146" s="94"/>
      <c r="I146" s="94"/>
      <c r="J146" s="96">
        <f>SUM(J147:J149)</f>
        <v>0</v>
      </c>
      <c r="K146" s="97"/>
    </row>
    <row r="147" spans="1:11" s="87" customFormat="1" ht="51" x14ac:dyDescent="0.2">
      <c r="A147" s="12" t="s">
        <v>706</v>
      </c>
      <c r="B147" s="13" t="s">
        <v>707</v>
      </c>
      <c r="C147" s="12" t="s">
        <v>85</v>
      </c>
      <c r="D147" s="12" t="s">
        <v>708</v>
      </c>
      <c r="E147" s="14" t="s">
        <v>174</v>
      </c>
      <c r="F147" s="83">
        <v>3</v>
      </c>
      <c r="G147" s="277">
        <f>'BDI SERVIÇOS'!$J$35</f>
        <v>0.24867253178085247</v>
      </c>
      <c r="H147" s="90"/>
      <c r="I147" s="90">
        <f t="shared" ref="I147:I193" si="16">H147*(1+$G147)</f>
        <v>0</v>
      </c>
      <c r="J147" s="90">
        <f>F147 * I147</f>
        <v>0</v>
      </c>
      <c r="K147" s="84"/>
    </row>
    <row r="148" spans="1:11" s="87" customFormat="1" ht="51" x14ac:dyDescent="0.2">
      <c r="A148" s="12" t="s">
        <v>714</v>
      </c>
      <c r="B148" s="13" t="s">
        <v>715</v>
      </c>
      <c r="C148" s="12" t="s">
        <v>85</v>
      </c>
      <c r="D148" s="12" t="s">
        <v>716</v>
      </c>
      <c r="E148" s="14" t="s">
        <v>174</v>
      </c>
      <c r="F148" s="83">
        <v>25</v>
      </c>
      <c r="G148" s="277">
        <f>'BDI SERVIÇOS'!$J$35</f>
        <v>0.24867253178085247</v>
      </c>
      <c r="H148" s="90"/>
      <c r="I148" s="90">
        <f t="shared" si="16"/>
        <v>0</v>
      </c>
      <c r="J148" s="90">
        <f>F148 * I148</f>
        <v>0</v>
      </c>
      <c r="K148" s="84"/>
    </row>
    <row r="149" spans="1:11" s="87" customFormat="1" ht="76.5" x14ac:dyDescent="0.2">
      <c r="A149" s="12" t="s">
        <v>718</v>
      </c>
      <c r="B149" s="13" t="s">
        <v>719</v>
      </c>
      <c r="C149" s="12" t="s">
        <v>109</v>
      </c>
      <c r="D149" s="12" t="s">
        <v>720</v>
      </c>
      <c r="E149" s="14" t="s">
        <v>174</v>
      </c>
      <c r="F149" s="83">
        <v>8</v>
      </c>
      <c r="G149" s="277">
        <f>'BDI SERVIÇOS'!$J$35</f>
        <v>0.24867253178085247</v>
      </c>
      <c r="H149" s="90"/>
      <c r="I149" s="90">
        <f t="shared" si="16"/>
        <v>0</v>
      </c>
      <c r="J149" s="90">
        <f>F149 * I149</f>
        <v>0</v>
      </c>
      <c r="K149" s="84"/>
    </row>
    <row r="150" spans="1:11" s="107" customFormat="1" x14ac:dyDescent="0.2">
      <c r="A150" s="94" t="s">
        <v>2869</v>
      </c>
      <c r="B150" s="94"/>
      <c r="C150" s="94"/>
      <c r="D150" s="94" t="s">
        <v>2870</v>
      </c>
      <c r="E150" s="94"/>
      <c r="F150" s="95"/>
      <c r="G150" s="95"/>
      <c r="H150" s="94"/>
      <c r="I150" s="94"/>
      <c r="J150" s="96">
        <f>SUM(J151:J152)</f>
        <v>0</v>
      </c>
      <c r="K150" s="97"/>
    </row>
    <row r="151" spans="1:11" s="87" customFormat="1" ht="51" x14ac:dyDescent="0.2">
      <c r="A151" s="12" t="s">
        <v>735</v>
      </c>
      <c r="B151" s="13" t="s">
        <v>736</v>
      </c>
      <c r="C151" s="12" t="s">
        <v>85</v>
      </c>
      <c r="D151" s="12" t="s">
        <v>737</v>
      </c>
      <c r="E151" s="14" t="s">
        <v>139</v>
      </c>
      <c r="F151" s="83">
        <v>6.15</v>
      </c>
      <c r="G151" s="277">
        <f>'BDI SERVIÇOS'!$J$35</f>
        <v>0.24867253178085247</v>
      </c>
      <c r="H151" s="90"/>
      <c r="I151" s="90">
        <f t="shared" si="16"/>
        <v>0</v>
      </c>
      <c r="J151" s="90">
        <f>F151 * I151</f>
        <v>0</v>
      </c>
      <c r="K151" s="84"/>
    </row>
    <row r="152" spans="1:11" s="87" customFormat="1" ht="38.25" x14ac:dyDescent="0.2">
      <c r="A152" s="12" t="s">
        <v>741</v>
      </c>
      <c r="B152" s="13" t="s">
        <v>742</v>
      </c>
      <c r="C152" s="12" t="s">
        <v>109</v>
      </c>
      <c r="D152" s="12" t="s">
        <v>743</v>
      </c>
      <c r="E152" s="14" t="s">
        <v>174</v>
      </c>
      <c r="F152" s="83">
        <v>4</v>
      </c>
      <c r="G152" s="277">
        <f>'BDI SERVIÇOS'!$J$35</f>
        <v>0.24867253178085247</v>
      </c>
      <c r="H152" s="90"/>
      <c r="I152" s="90">
        <f t="shared" si="16"/>
        <v>0</v>
      </c>
      <c r="J152" s="90">
        <f>F152 * I152</f>
        <v>0</v>
      </c>
      <c r="K152" s="84"/>
    </row>
    <row r="153" spans="1:11" s="107" customFormat="1" x14ac:dyDescent="0.2">
      <c r="A153" s="94" t="s">
        <v>2871</v>
      </c>
      <c r="B153" s="94"/>
      <c r="C153" s="94"/>
      <c r="D153" s="94" t="s">
        <v>2872</v>
      </c>
      <c r="E153" s="94"/>
      <c r="F153" s="95"/>
      <c r="G153" s="95"/>
      <c r="H153" s="94"/>
      <c r="I153" s="94"/>
      <c r="J153" s="96">
        <f>SUM(J154:J155)</f>
        <v>0</v>
      </c>
      <c r="K153" s="97"/>
    </row>
    <row r="154" spans="1:11" s="87" customFormat="1" ht="76.5" x14ac:dyDescent="0.2">
      <c r="A154" s="12" t="s">
        <v>750</v>
      </c>
      <c r="B154" s="13" t="s">
        <v>751</v>
      </c>
      <c r="C154" s="12" t="s">
        <v>85</v>
      </c>
      <c r="D154" s="12" t="s">
        <v>752</v>
      </c>
      <c r="E154" s="14" t="s">
        <v>139</v>
      </c>
      <c r="F154" s="83">
        <v>7.35</v>
      </c>
      <c r="G154" s="277">
        <f>'BDI SERVIÇOS'!$J$35</f>
        <v>0.24867253178085247</v>
      </c>
      <c r="H154" s="90"/>
      <c r="I154" s="90">
        <f t="shared" si="16"/>
        <v>0</v>
      </c>
      <c r="J154" s="90">
        <f>F154 * I154</f>
        <v>0</v>
      </c>
      <c r="K154" s="84"/>
    </row>
    <row r="155" spans="1:11" s="87" customFormat="1" ht="76.5" x14ac:dyDescent="0.2">
      <c r="A155" s="12" t="s">
        <v>756</v>
      </c>
      <c r="B155" s="13" t="s">
        <v>757</v>
      </c>
      <c r="C155" s="12" t="s">
        <v>85</v>
      </c>
      <c r="D155" s="12" t="s">
        <v>758</v>
      </c>
      <c r="E155" s="14" t="s">
        <v>139</v>
      </c>
      <c r="F155" s="83">
        <v>21.6</v>
      </c>
      <c r="G155" s="277">
        <f>'BDI SERVIÇOS'!$J$35</f>
        <v>0.24867253178085247</v>
      </c>
      <c r="H155" s="90"/>
      <c r="I155" s="90">
        <f t="shared" si="16"/>
        <v>0</v>
      </c>
      <c r="J155" s="90">
        <f>F155 * I155</f>
        <v>0</v>
      </c>
      <c r="K155" s="84"/>
    </row>
    <row r="156" spans="1:11" s="107" customFormat="1" x14ac:dyDescent="0.2">
      <c r="A156" s="94" t="s">
        <v>2873</v>
      </c>
      <c r="B156" s="94"/>
      <c r="C156" s="94"/>
      <c r="D156" s="94" t="s">
        <v>2874</v>
      </c>
      <c r="E156" s="94"/>
      <c r="F156" s="95"/>
      <c r="G156" s="95"/>
      <c r="H156" s="94"/>
      <c r="I156" s="94"/>
      <c r="J156" s="96">
        <f>SUM(J157)</f>
        <v>0</v>
      </c>
      <c r="K156" s="97"/>
    </row>
    <row r="157" spans="1:11" s="87" customFormat="1" ht="51" x14ac:dyDescent="0.2">
      <c r="A157" s="12" t="s">
        <v>759</v>
      </c>
      <c r="B157" s="13" t="s">
        <v>760</v>
      </c>
      <c r="C157" s="12" t="s">
        <v>109</v>
      </c>
      <c r="D157" s="12" t="s">
        <v>761</v>
      </c>
      <c r="E157" s="14" t="s">
        <v>139</v>
      </c>
      <c r="F157" s="83">
        <v>65.599999999999994</v>
      </c>
      <c r="G157" s="277">
        <f>'BDI SERVIÇOS'!$J$35</f>
        <v>0.24867253178085247</v>
      </c>
      <c r="H157" s="90"/>
      <c r="I157" s="90">
        <f t="shared" si="16"/>
        <v>0</v>
      </c>
      <c r="J157" s="90">
        <f>F157 * I157</f>
        <v>0</v>
      </c>
      <c r="K157" s="84"/>
    </row>
    <row r="158" spans="1:11" s="87" customFormat="1" x14ac:dyDescent="0.2">
      <c r="A158" s="80" t="s">
        <v>27</v>
      </c>
      <c r="B158" s="80"/>
      <c r="C158" s="80"/>
      <c r="D158" s="80" t="s">
        <v>28</v>
      </c>
      <c r="E158" s="80"/>
      <c r="F158" s="81"/>
      <c r="G158" s="81"/>
      <c r="H158" s="80"/>
      <c r="I158" s="80"/>
      <c r="J158" s="89">
        <f>SUM(J159:J189)</f>
        <v>0</v>
      </c>
      <c r="K158" s="82"/>
    </row>
    <row r="159" spans="1:11" s="87" customFormat="1" ht="63.75" x14ac:dyDescent="0.2">
      <c r="A159" s="12" t="s">
        <v>763</v>
      </c>
      <c r="B159" s="13" t="s">
        <v>764</v>
      </c>
      <c r="C159" s="12" t="s">
        <v>109</v>
      </c>
      <c r="D159" s="12" t="s">
        <v>765</v>
      </c>
      <c r="E159" s="14" t="s">
        <v>174</v>
      </c>
      <c r="F159" s="83">
        <v>4</v>
      </c>
      <c r="G159" s="277">
        <f>'BDI SERVIÇOS'!$J$35</f>
        <v>0.24867253178085247</v>
      </c>
      <c r="H159" s="90"/>
      <c r="I159" s="90">
        <f t="shared" si="16"/>
        <v>0</v>
      </c>
      <c r="J159" s="90">
        <f t="shared" ref="J159:J189" si="17">F159 * I159</f>
        <v>0</v>
      </c>
      <c r="K159" s="84"/>
    </row>
    <row r="160" spans="1:11" s="87" customFormat="1" ht="25.5" x14ac:dyDescent="0.2">
      <c r="A160" s="12" t="s">
        <v>770</v>
      </c>
      <c r="B160" s="13" t="s">
        <v>771</v>
      </c>
      <c r="C160" s="12" t="s">
        <v>109</v>
      </c>
      <c r="D160" s="12" t="s">
        <v>772</v>
      </c>
      <c r="E160" s="14" t="s">
        <v>174</v>
      </c>
      <c r="F160" s="83">
        <v>4</v>
      </c>
      <c r="G160" s="277">
        <f>'BDI SERVIÇOS'!$J$35</f>
        <v>0.24867253178085247</v>
      </c>
      <c r="H160" s="90"/>
      <c r="I160" s="90">
        <f t="shared" si="16"/>
        <v>0</v>
      </c>
      <c r="J160" s="90">
        <f t="shared" si="17"/>
        <v>0</v>
      </c>
      <c r="K160" s="84"/>
    </row>
    <row r="161" spans="1:11" s="87" customFormat="1" ht="51" x14ac:dyDescent="0.2">
      <c r="A161" s="12" t="s">
        <v>774</v>
      </c>
      <c r="B161" s="13" t="s">
        <v>14334</v>
      </c>
      <c r="C161" s="12" t="s">
        <v>109</v>
      </c>
      <c r="D161" s="12" t="s">
        <v>775</v>
      </c>
      <c r="E161" s="14" t="s">
        <v>174</v>
      </c>
      <c r="F161" s="83">
        <v>21</v>
      </c>
      <c r="G161" s="277">
        <f>'BDI SERVIÇOS'!$J$35</f>
        <v>0.24867253178085247</v>
      </c>
      <c r="H161" s="90"/>
      <c r="I161" s="90">
        <f t="shared" si="16"/>
        <v>0</v>
      </c>
      <c r="J161" s="90">
        <f t="shared" si="17"/>
        <v>0</v>
      </c>
      <c r="K161" s="84"/>
    </row>
    <row r="162" spans="1:11" s="87" customFormat="1" ht="76.5" x14ac:dyDescent="0.2">
      <c r="A162" s="12" t="s">
        <v>777</v>
      </c>
      <c r="B162" s="13" t="s">
        <v>778</v>
      </c>
      <c r="C162" s="12" t="s">
        <v>109</v>
      </c>
      <c r="D162" s="12" t="s">
        <v>779</v>
      </c>
      <c r="E162" s="14" t="s">
        <v>174</v>
      </c>
      <c r="F162" s="83">
        <v>2</v>
      </c>
      <c r="G162" s="277">
        <f>'BDI SERVIÇOS'!$J$35</f>
        <v>0.24867253178085247</v>
      </c>
      <c r="H162" s="90"/>
      <c r="I162" s="90">
        <f t="shared" si="16"/>
        <v>0</v>
      </c>
      <c r="J162" s="90">
        <f t="shared" si="17"/>
        <v>0</v>
      </c>
      <c r="K162" s="84"/>
    </row>
    <row r="163" spans="1:11" s="87" customFormat="1" ht="38.25" x14ac:dyDescent="0.2">
      <c r="A163" s="12" t="s">
        <v>782</v>
      </c>
      <c r="B163" s="13" t="s">
        <v>783</v>
      </c>
      <c r="C163" s="12" t="s">
        <v>109</v>
      </c>
      <c r="D163" s="12" t="s">
        <v>784</v>
      </c>
      <c r="E163" s="14" t="s">
        <v>174</v>
      </c>
      <c r="F163" s="83">
        <v>6</v>
      </c>
      <c r="G163" s="277">
        <f>'BDI SERVIÇOS'!$J$35</f>
        <v>0.24867253178085247</v>
      </c>
      <c r="H163" s="90"/>
      <c r="I163" s="90">
        <f t="shared" si="16"/>
        <v>0</v>
      </c>
      <c r="J163" s="90">
        <f t="shared" si="17"/>
        <v>0</v>
      </c>
      <c r="K163" s="84"/>
    </row>
    <row r="164" spans="1:11" s="87" customFormat="1" ht="38.25" x14ac:dyDescent="0.2">
      <c r="A164" s="12" t="s">
        <v>785</v>
      </c>
      <c r="B164" s="13" t="s">
        <v>786</v>
      </c>
      <c r="C164" s="12" t="s">
        <v>85</v>
      </c>
      <c r="D164" s="12" t="s">
        <v>787</v>
      </c>
      <c r="E164" s="14" t="s">
        <v>174</v>
      </c>
      <c r="F164" s="83">
        <v>21</v>
      </c>
      <c r="G164" s="277">
        <f>'BDI SERVIÇOS'!$J$35</f>
        <v>0.24867253178085247</v>
      </c>
      <c r="H164" s="90"/>
      <c r="I164" s="90">
        <f t="shared" si="16"/>
        <v>0</v>
      </c>
      <c r="J164" s="90">
        <f t="shared" si="17"/>
        <v>0</v>
      </c>
      <c r="K164" s="84"/>
    </row>
    <row r="165" spans="1:11" s="87" customFormat="1" ht="51" x14ac:dyDescent="0.2">
      <c r="A165" s="12" t="s">
        <v>791</v>
      </c>
      <c r="B165" s="13" t="s">
        <v>792</v>
      </c>
      <c r="C165" s="12" t="s">
        <v>85</v>
      </c>
      <c r="D165" s="12" t="s">
        <v>793</v>
      </c>
      <c r="E165" s="14" t="s">
        <v>174</v>
      </c>
      <c r="F165" s="83">
        <v>13</v>
      </c>
      <c r="G165" s="277">
        <f>'BDI SERVIÇOS'!$J$35</f>
        <v>0.24867253178085247</v>
      </c>
      <c r="H165" s="90"/>
      <c r="I165" s="90">
        <f t="shared" si="16"/>
        <v>0</v>
      </c>
      <c r="J165" s="90">
        <f t="shared" si="17"/>
        <v>0</v>
      </c>
      <c r="K165" s="84"/>
    </row>
    <row r="166" spans="1:11" s="87" customFormat="1" ht="38.25" x14ac:dyDescent="0.2">
      <c r="A166" s="12" t="s">
        <v>800</v>
      </c>
      <c r="B166" s="13" t="s">
        <v>801</v>
      </c>
      <c r="C166" s="12" t="s">
        <v>109</v>
      </c>
      <c r="D166" s="12" t="s">
        <v>802</v>
      </c>
      <c r="E166" s="14" t="s">
        <v>174</v>
      </c>
      <c r="F166" s="83">
        <v>2</v>
      </c>
      <c r="G166" s="277">
        <f>'BDI SERVIÇOS'!$J$35</f>
        <v>0.24867253178085247</v>
      </c>
      <c r="H166" s="90"/>
      <c r="I166" s="90">
        <f t="shared" si="16"/>
        <v>0</v>
      </c>
      <c r="J166" s="90">
        <f t="shared" si="17"/>
        <v>0</v>
      </c>
      <c r="K166" s="84"/>
    </row>
    <row r="167" spans="1:11" s="87" customFormat="1" ht="76.5" x14ac:dyDescent="0.2">
      <c r="A167" s="12" t="s">
        <v>806</v>
      </c>
      <c r="B167" s="13" t="s">
        <v>807</v>
      </c>
      <c r="C167" s="12" t="s">
        <v>85</v>
      </c>
      <c r="D167" s="12" t="s">
        <v>808</v>
      </c>
      <c r="E167" s="14" t="s">
        <v>174</v>
      </c>
      <c r="F167" s="83">
        <v>4</v>
      </c>
      <c r="G167" s="277">
        <f>'BDI SERVIÇOS'!$J$35</f>
        <v>0.24867253178085247</v>
      </c>
      <c r="H167" s="90"/>
      <c r="I167" s="90">
        <f t="shared" si="16"/>
        <v>0</v>
      </c>
      <c r="J167" s="90">
        <f t="shared" si="17"/>
        <v>0</v>
      </c>
      <c r="K167" s="84"/>
    </row>
    <row r="168" spans="1:11" s="87" customFormat="1" ht="51" x14ac:dyDescent="0.2">
      <c r="A168" s="12" t="s">
        <v>813</v>
      </c>
      <c r="B168" s="13" t="s">
        <v>814</v>
      </c>
      <c r="C168" s="12" t="s">
        <v>109</v>
      </c>
      <c r="D168" s="12" t="s">
        <v>815</v>
      </c>
      <c r="E168" s="14" t="s">
        <v>174</v>
      </c>
      <c r="F168" s="83">
        <v>2</v>
      </c>
      <c r="G168" s="277">
        <f>'BDI SERVIÇOS'!$J$35</f>
        <v>0.24867253178085247</v>
      </c>
      <c r="H168" s="90"/>
      <c r="I168" s="90">
        <f t="shared" si="16"/>
        <v>0</v>
      </c>
      <c r="J168" s="90">
        <f t="shared" si="17"/>
        <v>0</v>
      </c>
      <c r="K168" s="84"/>
    </row>
    <row r="169" spans="1:11" s="87" customFormat="1" ht="25.5" x14ac:dyDescent="0.2">
      <c r="A169" s="12" t="s">
        <v>818</v>
      </c>
      <c r="B169" s="13" t="s">
        <v>809</v>
      </c>
      <c r="C169" s="12" t="s">
        <v>85</v>
      </c>
      <c r="D169" s="12" t="s">
        <v>810</v>
      </c>
      <c r="E169" s="14" t="s">
        <v>174</v>
      </c>
      <c r="F169" s="83">
        <v>6</v>
      </c>
      <c r="G169" s="277">
        <f>'BDI SERVIÇOS'!$J$35</f>
        <v>0.24867253178085247</v>
      </c>
      <c r="H169" s="90"/>
      <c r="I169" s="90">
        <f t="shared" si="16"/>
        <v>0</v>
      </c>
      <c r="J169" s="90">
        <f t="shared" si="17"/>
        <v>0</v>
      </c>
      <c r="K169" s="84"/>
    </row>
    <row r="170" spans="1:11" s="87" customFormat="1" ht="38.25" x14ac:dyDescent="0.2">
      <c r="A170" s="12" t="s">
        <v>820</v>
      </c>
      <c r="B170" s="13" t="s">
        <v>821</v>
      </c>
      <c r="C170" s="12" t="s">
        <v>109</v>
      </c>
      <c r="D170" s="12" t="s">
        <v>822</v>
      </c>
      <c r="E170" s="14" t="s">
        <v>174</v>
      </c>
      <c r="F170" s="83">
        <v>6</v>
      </c>
      <c r="G170" s="277">
        <f>'BDI SERVIÇOS'!$J$35</f>
        <v>0.24867253178085247</v>
      </c>
      <c r="H170" s="90"/>
      <c r="I170" s="90">
        <f t="shared" si="16"/>
        <v>0</v>
      </c>
      <c r="J170" s="90">
        <f t="shared" si="17"/>
        <v>0</v>
      </c>
      <c r="K170" s="84"/>
    </row>
    <row r="171" spans="1:11" s="87" customFormat="1" ht="38.25" x14ac:dyDescent="0.2">
      <c r="A171" s="12" t="s">
        <v>824</v>
      </c>
      <c r="B171" s="13" t="s">
        <v>825</v>
      </c>
      <c r="C171" s="12" t="s">
        <v>109</v>
      </c>
      <c r="D171" s="12" t="s">
        <v>826</v>
      </c>
      <c r="E171" s="14" t="s">
        <v>174</v>
      </c>
      <c r="F171" s="83">
        <v>21</v>
      </c>
      <c r="G171" s="277">
        <f>'BDI SERVIÇOS'!$J$35</f>
        <v>0.24867253178085247</v>
      </c>
      <c r="H171" s="90"/>
      <c r="I171" s="90">
        <f t="shared" si="16"/>
        <v>0</v>
      </c>
      <c r="J171" s="90">
        <f t="shared" si="17"/>
        <v>0</v>
      </c>
      <c r="K171" s="84"/>
    </row>
    <row r="172" spans="1:11" s="87" customFormat="1" ht="38.25" x14ac:dyDescent="0.2">
      <c r="A172" s="12" t="s">
        <v>828</v>
      </c>
      <c r="B172" s="13" t="s">
        <v>829</v>
      </c>
      <c r="C172" s="12" t="s">
        <v>85</v>
      </c>
      <c r="D172" s="12" t="s">
        <v>830</v>
      </c>
      <c r="E172" s="14" t="s">
        <v>174</v>
      </c>
      <c r="F172" s="83">
        <v>2</v>
      </c>
      <c r="G172" s="277">
        <f>'BDI SERVIÇOS'!$J$35</f>
        <v>0.24867253178085247</v>
      </c>
      <c r="H172" s="90"/>
      <c r="I172" s="90">
        <f t="shared" si="16"/>
        <v>0</v>
      </c>
      <c r="J172" s="90">
        <f t="shared" si="17"/>
        <v>0</v>
      </c>
      <c r="K172" s="84"/>
    </row>
    <row r="173" spans="1:11" s="87" customFormat="1" ht="51" x14ac:dyDescent="0.2">
      <c r="A173" s="12" t="s">
        <v>836</v>
      </c>
      <c r="B173" s="13" t="s">
        <v>794</v>
      </c>
      <c r="C173" s="12" t="s">
        <v>85</v>
      </c>
      <c r="D173" s="12" t="s">
        <v>795</v>
      </c>
      <c r="E173" s="14" t="s">
        <v>174</v>
      </c>
      <c r="F173" s="83">
        <v>2</v>
      </c>
      <c r="G173" s="277">
        <f>'BDI SERVIÇOS'!$J$35</f>
        <v>0.24867253178085247</v>
      </c>
      <c r="H173" s="90"/>
      <c r="I173" s="90">
        <f t="shared" si="16"/>
        <v>0</v>
      </c>
      <c r="J173" s="90">
        <f t="shared" si="17"/>
        <v>0</v>
      </c>
      <c r="K173" s="84"/>
    </row>
    <row r="174" spans="1:11" s="87" customFormat="1" ht="38.25" x14ac:dyDescent="0.2">
      <c r="A174" s="12" t="s">
        <v>838</v>
      </c>
      <c r="B174" s="13" t="s">
        <v>839</v>
      </c>
      <c r="C174" s="12" t="s">
        <v>85</v>
      </c>
      <c r="D174" s="12" t="s">
        <v>840</v>
      </c>
      <c r="E174" s="14" t="s">
        <v>174</v>
      </c>
      <c r="F174" s="83">
        <v>19</v>
      </c>
      <c r="G174" s="277">
        <f>'BDI SERVIÇOS'!$J$35</f>
        <v>0.24867253178085247</v>
      </c>
      <c r="H174" s="90"/>
      <c r="I174" s="90">
        <f t="shared" si="16"/>
        <v>0</v>
      </c>
      <c r="J174" s="90">
        <f t="shared" si="17"/>
        <v>0</v>
      </c>
      <c r="K174" s="84"/>
    </row>
    <row r="175" spans="1:11" s="87" customFormat="1" ht="38.25" x14ac:dyDescent="0.2">
      <c r="A175" s="12" t="s">
        <v>842</v>
      </c>
      <c r="B175" s="13" t="s">
        <v>843</v>
      </c>
      <c r="C175" s="12" t="s">
        <v>85</v>
      </c>
      <c r="D175" s="12" t="s">
        <v>844</v>
      </c>
      <c r="E175" s="14" t="s">
        <v>174</v>
      </c>
      <c r="F175" s="83">
        <v>5</v>
      </c>
      <c r="G175" s="277">
        <f>'BDI SERVIÇOS'!$J$35</f>
        <v>0.24867253178085247</v>
      </c>
      <c r="H175" s="90"/>
      <c r="I175" s="90">
        <f t="shared" si="16"/>
        <v>0</v>
      </c>
      <c r="J175" s="90">
        <f t="shared" si="17"/>
        <v>0</v>
      </c>
      <c r="K175" s="84"/>
    </row>
    <row r="176" spans="1:11" s="87" customFormat="1" ht="63.75" x14ac:dyDescent="0.2">
      <c r="A176" s="12" t="s">
        <v>846</v>
      </c>
      <c r="B176" s="13" t="s">
        <v>847</v>
      </c>
      <c r="C176" s="12" t="s">
        <v>109</v>
      </c>
      <c r="D176" s="12" t="s">
        <v>848</v>
      </c>
      <c r="E176" s="14" t="s">
        <v>174</v>
      </c>
      <c r="F176" s="83">
        <v>2</v>
      </c>
      <c r="G176" s="277">
        <f>'BDI SERVIÇOS'!$J$35</f>
        <v>0.24867253178085247</v>
      </c>
      <c r="H176" s="90"/>
      <c r="I176" s="90">
        <f t="shared" si="16"/>
        <v>0</v>
      </c>
      <c r="J176" s="90">
        <f t="shared" si="17"/>
        <v>0</v>
      </c>
      <c r="K176" s="84"/>
    </row>
    <row r="177" spans="1:11" s="87" customFormat="1" ht="25.5" x14ac:dyDescent="0.2">
      <c r="A177" s="12" t="s">
        <v>851</v>
      </c>
      <c r="B177" s="13" t="s">
        <v>852</v>
      </c>
      <c r="C177" s="12" t="s">
        <v>109</v>
      </c>
      <c r="D177" s="12" t="s">
        <v>853</v>
      </c>
      <c r="E177" s="14" t="s">
        <v>174</v>
      </c>
      <c r="F177" s="83">
        <v>2</v>
      </c>
      <c r="G177" s="277">
        <f>'BDI SERVIÇOS'!$J$35</f>
        <v>0.24867253178085247</v>
      </c>
      <c r="H177" s="90"/>
      <c r="I177" s="90">
        <f t="shared" si="16"/>
        <v>0</v>
      </c>
      <c r="J177" s="90">
        <f t="shared" si="17"/>
        <v>0</v>
      </c>
      <c r="K177" s="84"/>
    </row>
    <row r="178" spans="1:11" s="87" customFormat="1" ht="63.75" x14ac:dyDescent="0.2">
      <c r="A178" s="12" t="s">
        <v>856</v>
      </c>
      <c r="B178" s="13" t="s">
        <v>857</v>
      </c>
      <c r="C178" s="12" t="s">
        <v>85</v>
      </c>
      <c r="D178" s="12" t="s">
        <v>858</v>
      </c>
      <c r="E178" s="14" t="s">
        <v>174</v>
      </c>
      <c r="F178" s="83">
        <v>1</v>
      </c>
      <c r="G178" s="277">
        <f>'BDI SERVIÇOS'!$J$35</f>
        <v>0.24867253178085247</v>
      </c>
      <c r="H178" s="90"/>
      <c r="I178" s="90">
        <f t="shared" si="16"/>
        <v>0</v>
      </c>
      <c r="J178" s="90">
        <f t="shared" si="17"/>
        <v>0</v>
      </c>
      <c r="K178" s="84"/>
    </row>
    <row r="179" spans="1:11" s="87" customFormat="1" ht="25.5" x14ac:dyDescent="0.2">
      <c r="A179" s="12" t="s">
        <v>860</v>
      </c>
      <c r="B179" s="13" t="s">
        <v>861</v>
      </c>
      <c r="C179" s="12" t="s">
        <v>85</v>
      </c>
      <c r="D179" s="12" t="s">
        <v>862</v>
      </c>
      <c r="E179" s="14" t="s">
        <v>174</v>
      </c>
      <c r="F179" s="83">
        <v>3</v>
      </c>
      <c r="G179" s="277">
        <f>'BDI SERVIÇOS'!$J$35</f>
        <v>0.24867253178085247</v>
      </c>
      <c r="H179" s="90"/>
      <c r="I179" s="90">
        <f t="shared" si="16"/>
        <v>0</v>
      </c>
      <c r="J179" s="90">
        <f t="shared" si="17"/>
        <v>0</v>
      </c>
      <c r="K179" s="84"/>
    </row>
    <row r="180" spans="1:11" s="87" customFormat="1" ht="63.75" x14ac:dyDescent="0.2">
      <c r="A180" s="12" t="s">
        <v>2875</v>
      </c>
      <c r="B180" s="13" t="s">
        <v>857</v>
      </c>
      <c r="C180" s="12" t="s">
        <v>85</v>
      </c>
      <c r="D180" s="12" t="s">
        <v>858</v>
      </c>
      <c r="E180" s="14" t="s">
        <v>174</v>
      </c>
      <c r="F180" s="83">
        <v>1</v>
      </c>
      <c r="G180" s="277">
        <f>'BDI SERVIÇOS'!$J$35</f>
        <v>0.24867253178085247</v>
      </c>
      <c r="H180" s="90"/>
      <c r="I180" s="90">
        <f t="shared" si="16"/>
        <v>0</v>
      </c>
      <c r="J180" s="90">
        <f t="shared" si="17"/>
        <v>0</v>
      </c>
      <c r="K180" s="84"/>
    </row>
    <row r="181" spans="1:11" s="87" customFormat="1" ht="63.75" x14ac:dyDescent="0.2">
      <c r="A181" s="12" t="s">
        <v>866</v>
      </c>
      <c r="B181" s="13" t="s">
        <v>867</v>
      </c>
      <c r="C181" s="12" t="s">
        <v>85</v>
      </c>
      <c r="D181" s="12" t="s">
        <v>868</v>
      </c>
      <c r="E181" s="14" t="s">
        <v>174</v>
      </c>
      <c r="F181" s="83">
        <v>1</v>
      </c>
      <c r="G181" s="277">
        <f>'BDI SERVIÇOS'!$J$35</f>
        <v>0.24867253178085247</v>
      </c>
      <c r="H181" s="90"/>
      <c r="I181" s="90">
        <f t="shared" si="16"/>
        <v>0</v>
      </c>
      <c r="J181" s="90">
        <f t="shared" si="17"/>
        <v>0</v>
      </c>
      <c r="K181" s="84"/>
    </row>
    <row r="182" spans="1:11" s="87" customFormat="1" ht="63.75" x14ac:dyDescent="0.2">
      <c r="A182" s="12" t="s">
        <v>870</v>
      </c>
      <c r="B182" s="13" t="s">
        <v>871</v>
      </c>
      <c r="C182" s="12" t="s">
        <v>85</v>
      </c>
      <c r="D182" s="12" t="s">
        <v>872</v>
      </c>
      <c r="E182" s="14" t="s">
        <v>174</v>
      </c>
      <c r="F182" s="83">
        <v>3</v>
      </c>
      <c r="G182" s="277">
        <f>'BDI SERVIÇOS'!$J$35</f>
        <v>0.24867253178085247</v>
      </c>
      <c r="H182" s="90"/>
      <c r="I182" s="90">
        <f t="shared" si="16"/>
        <v>0</v>
      </c>
      <c r="J182" s="90">
        <f t="shared" si="17"/>
        <v>0</v>
      </c>
      <c r="K182" s="84"/>
    </row>
    <row r="183" spans="1:11" s="87" customFormat="1" ht="63.75" x14ac:dyDescent="0.2">
      <c r="A183" s="12" t="s">
        <v>874</v>
      </c>
      <c r="B183" s="13" t="s">
        <v>875</v>
      </c>
      <c r="C183" s="12" t="s">
        <v>85</v>
      </c>
      <c r="D183" s="12" t="s">
        <v>876</v>
      </c>
      <c r="E183" s="14" t="s">
        <v>174</v>
      </c>
      <c r="F183" s="83">
        <v>1</v>
      </c>
      <c r="G183" s="277">
        <f>'BDI SERVIÇOS'!$J$35</f>
        <v>0.24867253178085247</v>
      </c>
      <c r="H183" s="90"/>
      <c r="I183" s="90">
        <f t="shared" si="16"/>
        <v>0</v>
      </c>
      <c r="J183" s="90">
        <f t="shared" si="17"/>
        <v>0</v>
      </c>
      <c r="K183" s="84"/>
    </row>
    <row r="184" spans="1:11" s="87" customFormat="1" ht="63.75" x14ac:dyDescent="0.2">
      <c r="A184" s="12" t="s">
        <v>878</v>
      </c>
      <c r="B184" s="13" t="s">
        <v>14335</v>
      </c>
      <c r="C184" s="12" t="s">
        <v>109</v>
      </c>
      <c r="D184" s="12" t="s">
        <v>879</v>
      </c>
      <c r="E184" s="14" t="s">
        <v>174</v>
      </c>
      <c r="F184" s="83">
        <v>1</v>
      </c>
      <c r="G184" s="277">
        <f>'BDI SERVIÇOS'!$J$35</f>
        <v>0.24867253178085247</v>
      </c>
      <c r="H184" s="90"/>
      <c r="I184" s="90">
        <f t="shared" si="16"/>
        <v>0</v>
      </c>
      <c r="J184" s="90">
        <f t="shared" si="17"/>
        <v>0</v>
      </c>
      <c r="K184" s="84"/>
    </row>
    <row r="185" spans="1:11" s="87" customFormat="1" ht="76.5" x14ac:dyDescent="0.2">
      <c r="A185" s="12" t="s">
        <v>882</v>
      </c>
      <c r="B185" s="13" t="s">
        <v>883</v>
      </c>
      <c r="C185" s="12" t="s">
        <v>85</v>
      </c>
      <c r="D185" s="12" t="s">
        <v>884</v>
      </c>
      <c r="E185" s="14" t="s">
        <v>174</v>
      </c>
      <c r="F185" s="83">
        <v>6</v>
      </c>
      <c r="G185" s="277">
        <f>'BDI SERVIÇOS'!$J$35</f>
        <v>0.24867253178085247</v>
      </c>
      <c r="H185" s="90"/>
      <c r="I185" s="90">
        <f t="shared" si="16"/>
        <v>0</v>
      </c>
      <c r="J185" s="90">
        <f t="shared" si="17"/>
        <v>0</v>
      </c>
      <c r="K185" s="84"/>
    </row>
    <row r="186" spans="1:11" s="87" customFormat="1" ht="51" x14ac:dyDescent="0.2">
      <c r="A186" s="12" t="s">
        <v>886</v>
      </c>
      <c r="B186" s="13" t="s">
        <v>887</v>
      </c>
      <c r="C186" s="12" t="s">
        <v>85</v>
      </c>
      <c r="D186" s="12" t="s">
        <v>888</v>
      </c>
      <c r="E186" s="14" t="s">
        <v>174</v>
      </c>
      <c r="F186" s="83">
        <v>13</v>
      </c>
      <c r="G186" s="277">
        <f>'BDI SERVIÇOS'!$J$35</f>
        <v>0.24867253178085247</v>
      </c>
      <c r="H186" s="90"/>
      <c r="I186" s="90">
        <f t="shared" si="16"/>
        <v>0</v>
      </c>
      <c r="J186" s="90">
        <f t="shared" si="17"/>
        <v>0</v>
      </c>
      <c r="K186" s="84"/>
    </row>
    <row r="187" spans="1:11" s="87" customFormat="1" ht="51" x14ac:dyDescent="0.2">
      <c r="A187" s="12" t="s">
        <v>890</v>
      </c>
      <c r="B187" s="13" t="s">
        <v>891</v>
      </c>
      <c r="C187" s="12" t="s">
        <v>85</v>
      </c>
      <c r="D187" s="12" t="s">
        <v>892</v>
      </c>
      <c r="E187" s="14" t="s">
        <v>174</v>
      </c>
      <c r="F187" s="83">
        <v>4</v>
      </c>
      <c r="G187" s="277">
        <f>'BDI SERVIÇOS'!$J$35</f>
        <v>0.24867253178085247</v>
      </c>
      <c r="H187" s="90"/>
      <c r="I187" s="90">
        <f t="shared" si="16"/>
        <v>0</v>
      </c>
      <c r="J187" s="90">
        <f t="shared" si="17"/>
        <v>0</v>
      </c>
      <c r="K187" s="84"/>
    </row>
    <row r="188" spans="1:11" s="87" customFormat="1" ht="38.25" x14ac:dyDescent="0.2">
      <c r="A188" s="12" t="s">
        <v>894</v>
      </c>
      <c r="B188" s="13" t="s">
        <v>895</v>
      </c>
      <c r="C188" s="12" t="s">
        <v>85</v>
      </c>
      <c r="D188" s="12" t="s">
        <v>896</v>
      </c>
      <c r="E188" s="14" t="s">
        <v>174</v>
      </c>
      <c r="F188" s="83">
        <v>4</v>
      </c>
      <c r="G188" s="277">
        <f>'BDI SERVIÇOS'!$J$35</f>
        <v>0.24867253178085247</v>
      </c>
      <c r="H188" s="90"/>
      <c r="I188" s="90">
        <f t="shared" si="16"/>
        <v>0</v>
      </c>
      <c r="J188" s="90">
        <f t="shared" si="17"/>
        <v>0</v>
      </c>
      <c r="K188" s="84"/>
    </row>
    <row r="189" spans="1:11" s="87" customFormat="1" ht="38.25" x14ac:dyDescent="0.2">
      <c r="A189" s="12" t="s">
        <v>898</v>
      </c>
      <c r="B189" s="13" t="s">
        <v>899</v>
      </c>
      <c r="C189" s="12" t="s">
        <v>109</v>
      </c>
      <c r="D189" s="12" t="s">
        <v>900</v>
      </c>
      <c r="E189" s="14" t="s">
        <v>174</v>
      </c>
      <c r="F189" s="83">
        <v>6</v>
      </c>
      <c r="G189" s="277">
        <f>'BDI SERVIÇOS'!$J$35</f>
        <v>0.24867253178085247</v>
      </c>
      <c r="H189" s="90"/>
      <c r="I189" s="90">
        <f t="shared" si="16"/>
        <v>0</v>
      </c>
      <c r="J189" s="90">
        <f t="shared" si="17"/>
        <v>0</v>
      </c>
      <c r="K189" s="84"/>
    </row>
    <row r="190" spans="1:11" s="87" customFormat="1" x14ac:dyDescent="0.2">
      <c r="A190" s="80" t="s">
        <v>29</v>
      </c>
      <c r="B190" s="80"/>
      <c r="C190" s="80"/>
      <c r="D190" s="80" t="s">
        <v>30</v>
      </c>
      <c r="E190" s="80"/>
      <c r="F190" s="81"/>
      <c r="G190" s="81"/>
      <c r="H190" s="80"/>
      <c r="I190" s="80"/>
      <c r="J190" s="89">
        <f>SUM(J191:J193)</f>
        <v>0</v>
      </c>
      <c r="K190" s="82"/>
    </row>
    <row r="191" spans="1:11" s="87" customFormat="1" ht="38.25" x14ac:dyDescent="0.2">
      <c r="A191" s="12" t="s">
        <v>903</v>
      </c>
      <c r="B191" s="13" t="s">
        <v>904</v>
      </c>
      <c r="C191" s="12" t="s">
        <v>109</v>
      </c>
      <c r="D191" s="12" t="s">
        <v>905</v>
      </c>
      <c r="E191" s="14" t="s">
        <v>174</v>
      </c>
      <c r="F191" s="83">
        <v>1</v>
      </c>
      <c r="G191" s="277">
        <f>'BDI SERVIÇOS'!$J$35</f>
        <v>0.24867253178085247</v>
      </c>
      <c r="H191" s="90"/>
      <c r="I191" s="90">
        <f t="shared" si="16"/>
        <v>0</v>
      </c>
      <c r="J191" s="90">
        <f>F191 * I191</f>
        <v>0</v>
      </c>
      <c r="K191" s="84"/>
    </row>
    <row r="192" spans="1:11" s="87" customFormat="1" ht="38.25" x14ac:dyDescent="0.2">
      <c r="A192" s="12" t="s">
        <v>911</v>
      </c>
      <c r="B192" s="13" t="s">
        <v>912</v>
      </c>
      <c r="C192" s="12" t="s">
        <v>109</v>
      </c>
      <c r="D192" s="12" t="s">
        <v>913</v>
      </c>
      <c r="E192" s="14" t="s">
        <v>174</v>
      </c>
      <c r="F192" s="83">
        <v>2</v>
      </c>
      <c r="G192" s="277">
        <f>'BDI SERVIÇOS'!$J$35</f>
        <v>0.24867253178085247</v>
      </c>
      <c r="H192" s="90"/>
      <c r="I192" s="90">
        <f t="shared" si="16"/>
        <v>0</v>
      </c>
      <c r="J192" s="90">
        <f>F192 * I192</f>
        <v>0</v>
      </c>
      <c r="K192" s="84"/>
    </row>
    <row r="193" spans="1:11" s="87" customFormat="1" ht="38.25" x14ac:dyDescent="0.2">
      <c r="A193" s="12" t="s">
        <v>914</v>
      </c>
      <c r="B193" s="13" t="s">
        <v>915</v>
      </c>
      <c r="C193" s="12" t="s">
        <v>109</v>
      </c>
      <c r="D193" s="12" t="s">
        <v>916</v>
      </c>
      <c r="E193" s="14" t="s">
        <v>174</v>
      </c>
      <c r="F193" s="83">
        <v>12</v>
      </c>
      <c r="G193" s="277">
        <f>'BDI SERVIÇOS'!$J$35</f>
        <v>0.24867253178085247</v>
      </c>
      <c r="H193" s="90"/>
      <c r="I193" s="90">
        <f t="shared" si="16"/>
        <v>0</v>
      </c>
      <c r="J193" s="90">
        <f>F193 * I193</f>
        <v>0</v>
      </c>
      <c r="K193" s="84"/>
    </row>
    <row r="194" spans="1:11" s="87" customFormat="1" ht="24.75" customHeight="1" x14ac:dyDescent="0.2">
      <c r="A194" s="80" t="s">
        <v>31</v>
      </c>
      <c r="B194" s="80"/>
      <c r="C194" s="80"/>
      <c r="D194" s="80" t="s">
        <v>32</v>
      </c>
      <c r="E194" s="80"/>
      <c r="F194" s="81"/>
      <c r="G194" s="81"/>
      <c r="H194" s="80"/>
      <c r="I194" s="80"/>
      <c r="J194" s="89">
        <f>SUM(J195,J208,J211)</f>
        <v>0</v>
      </c>
      <c r="K194" s="82"/>
    </row>
    <row r="195" spans="1:11" s="107" customFormat="1" x14ac:dyDescent="0.2">
      <c r="A195" s="94" t="s">
        <v>2876</v>
      </c>
      <c r="B195" s="94"/>
      <c r="C195" s="94"/>
      <c r="D195" s="94" t="s">
        <v>2877</v>
      </c>
      <c r="E195" s="94"/>
      <c r="F195" s="95"/>
      <c r="G195" s="95"/>
      <c r="H195" s="94"/>
      <c r="I195" s="94"/>
      <c r="J195" s="96">
        <f>SUM(J196:J207)</f>
        <v>0</v>
      </c>
      <c r="K195" s="97"/>
    </row>
    <row r="196" spans="1:11" s="87" customFormat="1" ht="38.25" x14ac:dyDescent="0.2">
      <c r="A196" s="12" t="s">
        <v>917</v>
      </c>
      <c r="B196" s="13" t="s">
        <v>918</v>
      </c>
      <c r="C196" s="12" t="s">
        <v>85</v>
      </c>
      <c r="D196" s="12" t="s">
        <v>919</v>
      </c>
      <c r="E196" s="14" t="s">
        <v>174</v>
      </c>
      <c r="F196" s="83">
        <v>2</v>
      </c>
      <c r="G196" s="277">
        <f>'BDI SERVIÇOS'!$J$35</f>
        <v>0.24867253178085247</v>
      </c>
      <c r="H196" s="90"/>
      <c r="I196" s="90">
        <f t="shared" ref="I196:I227" si="18">H196*(1+$G196)</f>
        <v>0</v>
      </c>
      <c r="J196" s="90">
        <f t="shared" ref="J196:J207" si="19">F196 * I196</f>
        <v>0</v>
      </c>
      <c r="K196" s="84"/>
    </row>
    <row r="197" spans="1:11" s="87" customFormat="1" ht="25.5" x14ac:dyDescent="0.2">
      <c r="A197" s="12" t="s">
        <v>923</v>
      </c>
      <c r="B197" s="13" t="s">
        <v>14336</v>
      </c>
      <c r="C197" s="12" t="s">
        <v>109</v>
      </c>
      <c r="D197" s="12" t="s">
        <v>924</v>
      </c>
      <c r="E197" s="14" t="s">
        <v>174</v>
      </c>
      <c r="F197" s="83">
        <v>27</v>
      </c>
      <c r="G197" s="277">
        <f>'BDI SERVIÇOS'!$J$35</f>
        <v>0.24867253178085247</v>
      </c>
      <c r="H197" s="90"/>
      <c r="I197" s="90">
        <f t="shared" si="18"/>
        <v>0</v>
      </c>
      <c r="J197" s="90">
        <f t="shared" si="19"/>
        <v>0</v>
      </c>
      <c r="K197" s="84"/>
    </row>
    <row r="198" spans="1:11" s="87" customFormat="1" ht="63.75" x14ac:dyDescent="0.2">
      <c r="A198" s="12" t="s">
        <v>935</v>
      </c>
      <c r="B198" s="13" t="s">
        <v>936</v>
      </c>
      <c r="C198" s="12" t="s">
        <v>85</v>
      </c>
      <c r="D198" s="12" t="s">
        <v>937</v>
      </c>
      <c r="E198" s="14" t="s">
        <v>174</v>
      </c>
      <c r="F198" s="83">
        <v>3</v>
      </c>
      <c r="G198" s="277">
        <f>'BDI SERVIÇOS'!$J$35</f>
        <v>0.24867253178085247</v>
      </c>
      <c r="H198" s="90"/>
      <c r="I198" s="90">
        <f t="shared" si="18"/>
        <v>0</v>
      </c>
      <c r="J198" s="90">
        <f t="shared" si="19"/>
        <v>0</v>
      </c>
      <c r="K198" s="84"/>
    </row>
    <row r="199" spans="1:11" s="87" customFormat="1" ht="63.75" x14ac:dyDescent="0.2">
      <c r="A199" s="12" t="s">
        <v>943</v>
      </c>
      <c r="B199" s="13" t="s">
        <v>944</v>
      </c>
      <c r="C199" s="12" t="s">
        <v>85</v>
      </c>
      <c r="D199" s="12" t="s">
        <v>945</v>
      </c>
      <c r="E199" s="14" t="s">
        <v>157</v>
      </c>
      <c r="F199" s="83">
        <v>138</v>
      </c>
      <c r="G199" s="277">
        <f>'BDI SERVIÇOS'!$J$35</f>
        <v>0.24867253178085247</v>
      </c>
      <c r="H199" s="90"/>
      <c r="I199" s="90">
        <f t="shared" si="18"/>
        <v>0</v>
      </c>
      <c r="J199" s="90">
        <f t="shared" si="19"/>
        <v>0</v>
      </c>
      <c r="K199" s="84"/>
    </row>
    <row r="200" spans="1:11" s="87" customFormat="1" ht="76.5" x14ac:dyDescent="0.2">
      <c r="A200" s="12" t="s">
        <v>956</v>
      </c>
      <c r="B200" s="13" t="s">
        <v>957</v>
      </c>
      <c r="C200" s="12" t="s">
        <v>85</v>
      </c>
      <c r="D200" s="12" t="s">
        <v>958</v>
      </c>
      <c r="E200" s="14" t="s">
        <v>157</v>
      </c>
      <c r="F200" s="83">
        <v>234</v>
      </c>
      <c r="G200" s="277">
        <f>'BDI SERVIÇOS'!$J$35</f>
        <v>0.24867253178085247</v>
      </c>
      <c r="H200" s="90"/>
      <c r="I200" s="90">
        <f t="shared" si="18"/>
        <v>0</v>
      </c>
      <c r="J200" s="90">
        <f t="shared" si="19"/>
        <v>0</v>
      </c>
      <c r="K200" s="84"/>
    </row>
    <row r="201" spans="1:11" s="87" customFormat="1" ht="76.5" x14ac:dyDescent="0.2">
      <c r="A201" s="12" t="s">
        <v>993</v>
      </c>
      <c r="B201" s="13" t="s">
        <v>994</v>
      </c>
      <c r="C201" s="12" t="s">
        <v>85</v>
      </c>
      <c r="D201" s="12" t="s">
        <v>995</v>
      </c>
      <c r="E201" s="14" t="s">
        <v>157</v>
      </c>
      <c r="F201" s="83">
        <v>180</v>
      </c>
      <c r="G201" s="277">
        <f>'BDI SERVIÇOS'!$J$35</f>
        <v>0.24867253178085247</v>
      </c>
      <c r="H201" s="90"/>
      <c r="I201" s="90">
        <f t="shared" si="18"/>
        <v>0</v>
      </c>
      <c r="J201" s="90">
        <f t="shared" si="19"/>
        <v>0</v>
      </c>
      <c r="K201" s="84"/>
    </row>
    <row r="202" spans="1:11" s="87" customFormat="1" ht="76.5" x14ac:dyDescent="0.2">
      <c r="A202" s="12" t="s">
        <v>1020</v>
      </c>
      <c r="B202" s="13" t="s">
        <v>1021</v>
      </c>
      <c r="C202" s="12" t="s">
        <v>85</v>
      </c>
      <c r="D202" s="12" t="s">
        <v>1022</v>
      </c>
      <c r="E202" s="14" t="s">
        <v>157</v>
      </c>
      <c r="F202" s="83">
        <v>30</v>
      </c>
      <c r="G202" s="277">
        <f>'BDI SERVIÇOS'!$J$35</f>
        <v>0.24867253178085247</v>
      </c>
      <c r="H202" s="90"/>
      <c r="I202" s="90">
        <f t="shared" si="18"/>
        <v>0</v>
      </c>
      <c r="J202" s="90">
        <f t="shared" si="19"/>
        <v>0</v>
      </c>
      <c r="K202" s="84"/>
    </row>
    <row r="203" spans="1:11" s="87" customFormat="1" ht="76.5" x14ac:dyDescent="0.2">
      <c r="A203" s="12" t="s">
        <v>1045</v>
      </c>
      <c r="B203" s="13" t="s">
        <v>1046</v>
      </c>
      <c r="C203" s="12" t="s">
        <v>109</v>
      </c>
      <c r="D203" s="12" t="s">
        <v>1047</v>
      </c>
      <c r="E203" s="14" t="s">
        <v>157</v>
      </c>
      <c r="F203" s="83">
        <v>24</v>
      </c>
      <c r="G203" s="277">
        <f>'BDI SERVIÇOS'!$J$35</f>
        <v>0.24867253178085247</v>
      </c>
      <c r="H203" s="90"/>
      <c r="I203" s="90">
        <f t="shared" si="18"/>
        <v>0</v>
      </c>
      <c r="J203" s="90">
        <f t="shared" si="19"/>
        <v>0</v>
      </c>
      <c r="K203" s="84"/>
    </row>
    <row r="204" spans="1:11" s="87" customFormat="1" ht="38.25" x14ac:dyDescent="0.2">
      <c r="A204" s="12" t="s">
        <v>2878</v>
      </c>
      <c r="B204" s="13" t="s">
        <v>414</v>
      </c>
      <c r="C204" s="12" t="s">
        <v>85</v>
      </c>
      <c r="D204" s="12" t="s">
        <v>415</v>
      </c>
      <c r="E204" s="14" t="s">
        <v>150</v>
      </c>
      <c r="F204" s="83">
        <v>90.15</v>
      </c>
      <c r="G204" s="277">
        <f>'BDI SERVIÇOS'!$J$35</f>
        <v>0.24867253178085247</v>
      </c>
      <c r="H204" s="90"/>
      <c r="I204" s="90">
        <f t="shared" si="18"/>
        <v>0</v>
      </c>
      <c r="J204" s="90">
        <f t="shared" si="19"/>
        <v>0</v>
      </c>
      <c r="K204" s="84"/>
    </row>
    <row r="205" spans="1:11" s="87" customFormat="1" ht="51" x14ac:dyDescent="0.2">
      <c r="A205" s="12" t="s">
        <v>1050</v>
      </c>
      <c r="B205" s="13" t="s">
        <v>14337</v>
      </c>
      <c r="C205" s="12" t="s">
        <v>109</v>
      </c>
      <c r="D205" s="12" t="s">
        <v>1051</v>
      </c>
      <c r="E205" s="14" t="s">
        <v>150</v>
      </c>
      <c r="F205" s="83">
        <v>27.05</v>
      </c>
      <c r="G205" s="277">
        <f>'BDI SERVIÇOS'!$J$35</f>
        <v>0.24867253178085247</v>
      </c>
      <c r="H205" s="90"/>
      <c r="I205" s="90">
        <f t="shared" si="18"/>
        <v>0</v>
      </c>
      <c r="J205" s="90">
        <f t="shared" si="19"/>
        <v>0</v>
      </c>
      <c r="K205" s="84"/>
    </row>
    <row r="206" spans="1:11" s="87" customFormat="1" ht="25.5" x14ac:dyDescent="0.2">
      <c r="A206" s="12" t="s">
        <v>1052</v>
      </c>
      <c r="B206" s="13" t="s">
        <v>1053</v>
      </c>
      <c r="C206" s="12" t="s">
        <v>85</v>
      </c>
      <c r="D206" s="12" t="s">
        <v>1054</v>
      </c>
      <c r="E206" s="14" t="s">
        <v>150</v>
      </c>
      <c r="F206" s="83">
        <v>57.68</v>
      </c>
      <c r="G206" s="277">
        <f>'BDI SERVIÇOS'!$J$35</f>
        <v>0.24867253178085247</v>
      </c>
      <c r="H206" s="90"/>
      <c r="I206" s="90">
        <f t="shared" si="18"/>
        <v>0</v>
      </c>
      <c r="J206" s="90">
        <f t="shared" si="19"/>
        <v>0</v>
      </c>
      <c r="K206" s="84"/>
    </row>
    <row r="207" spans="1:11" s="87" customFormat="1" ht="51" x14ac:dyDescent="0.2">
      <c r="A207" s="12" t="s">
        <v>1055</v>
      </c>
      <c r="B207" s="13" t="s">
        <v>1056</v>
      </c>
      <c r="C207" s="12" t="s">
        <v>109</v>
      </c>
      <c r="D207" s="12" t="s">
        <v>1057</v>
      </c>
      <c r="E207" s="14" t="s">
        <v>174</v>
      </c>
      <c r="F207" s="83">
        <v>23</v>
      </c>
      <c r="G207" s="277">
        <f>'BDI SERVIÇOS'!$J$35</f>
        <v>0.24867253178085247</v>
      </c>
      <c r="H207" s="90"/>
      <c r="I207" s="90">
        <f t="shared" si="18"/>
        <v>0</v>
      </c>
      <c r="J207" s="90">
        <f t="shared" si="19"/>
        <v>0</v>
      </c>
      <c r="K207" s="84"/>
    </row>
    <row r="208" spans="1:11" s="107" customFormat="1" x14ac:dyDescent="0.2">
      <c r="A208" s="94" t="s">
        <v>2879</v>
      </c>
      <c r="B208" s="94"/>
      <c r="C208" s="94"/>
      <c r="D208" s="94" t="s">
        <v>2880</v>
      </c>
      <c r="E208" s="94"/>
      <c r="F208" s="95"/>
      <c r="G208" s="95"/>
      <c r="H208" s="94"/>
      <c r="I208" s="94"/>
      <c r="J208" s="96">
        <f>SUM(J209:J210)</f>
        <v>0</v>
      </c>
      <c r="K208" s="97"/>
    </row>
    <row r="209" spans="1:11" s="87" customFormat="1" ht="38.25" x14ac:dyDescent="0.2">
      <c r="A209" s="12" t="s">
        <v>1065</v>
      </c>
      <c r="B209" s="13" t="s">
        <v>1066</v>
      </c>
      <c r="C209" s="12" t="s">
        <v>85</v>
      </c>
      <c r="D209" s="12" t="s">
        <v>1067</v>
      </c>
      <c r="E209" s="14" t="s">
        <v>174</v>
      </c>
      <c r="F209" s="83">
        <v>89</v>
      </c>
      <c r="G209" s="277">
        <f>'BDI SERVIÇOS'!$J$35</f>
        <v>0.24867253178085247</v>
      </c>
      <c r="H209" s="90"/>
      <c r="I209" s="90">
        <f t="shared" si="18"/>
        <v>0</v>
      </c>
      <c r="J209" s="90">
        <f>F209 * I209</f>
        <v>0</v>
      </c>
      <c r="K209" s="84"/>
    </row>
    <row r="210" spans="1:11" s="87" customFormat="1" ht="38.25" x14ac:dyDescent="0.2">
      <c r="A210" s="12" t="s">
        <v>1070</v>
      </c>
      <c r="B210" s="13" t="s">
        <v>1071</v>
      </c>
      <c r="C210" s="12" t="s">
        <v>85</v>
      </c>
      <c r="D210" s="12" t="s">
        <v>1072</v>
      </c>
      <c r="E210" s="14" t="s">
        <v>157</v>
      </c>
      <c r="F210" s="83">
        <v>330</v>
      </c>
      <c r="G210" s="277">
        <f>'BDI SERVIÇOS'!$J$35</f>
        <v>0.24867253178085247</v>
      </c>
      <c r="H210" s="90"/>
      <c r="I210" s="90">
        <f t="shared" si="18"/>
        <v>0</v>
      </c>
      <c r="J210" s="90">
        <f>F210 * I210</f>
        <v>0</v>
      </c>
      <c r="K210" s="84"/>
    </row>
    <row r="211" spans="1:11" s="107" customFormat="1" x14ac:dyDescent="0.2">
      <c r="A211" s="94" t="s">
        <v>2881</v>
      </c>
      <c r="B211" s="94"/>
      <c r="C211" s="94"/>
      <c r="D211" s="94" t="s">
        <v>2882</v>
      </c>
      <c r="E211" s="94"/>
      <c r="F211" s="95"/>
      <c r="G211" s="95"/>
      <c r="H211" s="94"/>
      <c r="I211" s="94"/>
      <c r="J211" s="96">
        <f>SUM(J212:J218)</f>
        <v>0</v>
      </c>
      <c r="K211" s="97"/>
    </row>
    <row r="212" spans="1:11" s="87" customFormat="1" ht="25.5" x14ac:dyDescent="0.2">
      <c r="A212" s="12" t="s">
        <v>1075</v>
      </c>
      <c r="B212" s="13" t="s">
        <v>1076</v>
      </c>
      <c r="C212" s="12" t="s">
        <v>109</v>
      </c>
      <c r="D212" s="12" t="s">
        <v>1077</v>
      </c>
      <c r="E212" s="14" t="s">
        <v>174</v>
      </c>
      <c r="F212" s="83">
        <v>1</v>
      </c>
      <c r="G212" s="277">
        <f>'BDI SERVIÇOS'!$J$35</f>
        <v>0.24867253178085247</v>
      </c>
      <c r="H212" s="90"/>
      <c r="I212" s="90">
        <f t="shared" si="18"/>
        <v>0</v>
      </c>
      <c r="J212" s="90">
        <f t="shared" ref="J212:J218" si="20">F212 * I212</f>
        <v>0</v>
      </c>
      <c r="K212" s="84"/>
    </row>
    <row r="213" spans="1:11" s="87" customFormat="1" ht="25.5" x14ac:dyDescent="0.2">
      <c r="A213" s="12" t="s">
        <v>1079</v>
      </c>
      <c r="B213" s="13" t="s">
        <v>1080</v>
      </c>
      <c r="C213" s="12" t="s">
        <v>109</v>
      </c>
      <c r="D213" s="12" t="s">
        <v>1081</v>
      </c>
      <c r="E213" s="14" t="s">
        <v>174</v>
      </c>
      <c r="F213" s="83">
        <v>1</v>
      </c>
      <c r="G213" s="277">
        <f>'BDI SERVIÇOS'!$J$35</f>
        <v>0.24867253178085247</v>
      </c>
      <c r="H213" s="90"/>
      <c r="I213" s="90">
        <f t="shared" si="18"/>
        <v>0</v>
      </c>
      <c r="J213" s="90">
        <f t="shared" si="20"/>
        <v>0</v>
      </c>
      <c r="K213" s="84"/>
    </row>
    <row r="214" spans="1:11" s="87" customFormat="1" ht="38.25" x14ac:dyDescent="0.2">
      <c r="A214" s="12" t="s">
        <v>1083</v>
      </c>
      <c r="B214" s="13" t="s">
        <v>1084</v>
      </c>
      <c r="C214" s="12" t="s">
        <v>109</v>
      </c>
      <c r="D214" s="12" t="s">
        <v>1085</v>
      </c>
      <c r="E214" s="14" t="s">
        <v>157</v>
      </c>
      <c r="F214" s="83">
        <v>3.5</v>
      </c>
      <c r="G214" s="277">
        <f>'BDI SERVIÇOS'!$J$35</f>
        <v>0.24867253178085247</v>
      </c>
      <c r="H214" s="90"/>
      <c r="I214" s="90">
        <f t="shared" si="18"/>
        <v>0</v>
      </c>
      <c r="J214" s="90">
        <f t="shared" si="20"/>
        <v>0</v>
      </c>
      <c r="K214" s="84"/>
    </row>
    <row r="215" spans="1:11" s="87" customFormat="1" ht="76.5" x14ac:dyDescent="0.2">
      <c r="A215" s="12" t="s">
        <v>2883</v>
      </c>
      <c r="B215" s="13" t="s">
        <v>957</v>
      </c>
      <c r="C215" s="12" t="s">
        <v>85</v>
      </c>
      <c r="D215" s="12" t="s">
        <v>958</v>
      </c>
      <c r="E215" s="14" t="s">
        <v>157</v>
      </c>
      <c r="F215" s="83">
        <v>30</v>
      </c>
      <c r="G215" s="277">
        <f>'BDI SERVIÇOS'!$J$35</f>
        <v>0.24867253178085247</v>
      </c>
      <c r="H215" s="90"/>
      <c r="I215" s="90">
        <f t="shared" si="18"/>
        <v>0</v>
      </c>
      <c r="J215" s="90">
        <f t="shared" si="20"/>
        <v>0</v>
      </c>
      <c r="K215" s="84"/>
    </row>
    <row r="216" spans="1:11" s="87" customFormat="1" ht="89.25" x14ac:dyDescent="0.2">
      <c r="A216" s="12" t="s">
        <v>1089</v>
      </c>
      <c r="B216" s="13" t="s">
        <v>1090</v>
      </c>
      <c r="C216" s="12" t="s">
        <v>85</v>
      </c>
      <c r="D216" s="12" t="s">
        <v>1091</v>
      </c>
      <c r="E216" s="14" t="s">
        <v>150</v>
      </c>
      <c r="F216" s="83">
        <v>48.24</v>
      </c>
      <c r="G216" s="277">
        <f>'BDI SERVIÇOS'!$J$35</f>
        <v>0.24867253178085247</v>
      </c>
      <c r="H216" s="90"/>
      <c r="I216" s="90">
        <f t="shared" si="18"/>
        <v>0</v>
      </c>
      <c r="J216" s="90">
        <f t="shared" si="20"/>
        <v>0</v>
      </c>
      <c r="K216" s="84"/>
    </row>
    <row r="217" spans="1:11" s="87" customFormat="1" ht="63.75" x14ac:dyDescent="0.2">
      <c r="A217" s="12" t="s">
        <v>1096</v>
      </c>
      <c r="B217" s="13" t="s">
        <v>1097</v>
      </c>
      <c r="C217" s="12" t="s">
        <v>109</v>
      </c>
      <c r="D217" s="12" t="s">
        <v>1098</v>
      </c>
      <c r="E217" s="14" t="s">
        <v>150</v>
      </c>
      <c r="F217" s="83">
        <v>32.409999999999997</v>
      </c>
      <c r="G217" s="277">
        <f>'BDI SERVIÇOS'!$J$35</f>
        <v>0.24867253178085247</v>
      </c>
      <c r="H217" s="90"/>
      <c r="I217" s="90">
        <f t="shared" si="18"/>
        <v>0</v>
      </c>
      <c r="J217" s="90">
        <f t="shared" si="20"/>
        <v>0</v>
      </c>
      <c r="K217" s="84"/>
    </row>
    <row r="218" spans="1:11" s="87" customFormat="1" ht="51" x14ac:dyDescent="0.2">
      <c r="A218" s="12" t="s">
        <v>1122</v>
      </c>
      <c r="B218" s="13" t="s">
        <v>1123</v>
      </c>
      <c r="C218" s="12" t="s">
        <v>109</v>
      </c>
      <c r="D218" s="12" t="s">
        <v>1124</v>
      </c>
      <c r="E218" s="14" t="s">
        <v>174</v>
      </c>
      <c r="F218" s="83">
        <v>1</v>
      </c>
      <c r="G218" s="277">
        <f>'BDI SERVIÇOS'!$J$35</f>
        <v>0.24867253178085247</v>
      </c>
      <c r="H218" s="90"/>
      <c r="I218" s="90">
        <f t="shared" si="18"/>
        <v>0</v>
      </c>
      <c r="J218" s="90">
        <f t="shared" si="20"/>
        <v>0</v>
      </c>
      <c r="K218" s="84"/>
    </row>
    <row r="219" spans="1:11" s="87" customFormat="1" x14ac:dyDescent="0.2">
      <c r="A219" s="80" t="s">
        <v>33</v>
      </c>
      <c r="B219" s="80"/>
      <c r="C219" s="80"/>
      <c r="D219" s="80" t="s">
        <v>34</v>
      </c>
      <c r="E219" s="80"/>
      <c r="F219" s="81"/>
      <c r="G219" s="81"/>
      <c r="H219" s="80"/>
      <c r="I219" s="80"/>
      <c r="J219" s="89">
        <f>SUM(J220:J227)</f>
        <v>0</v>
      </c>
      <c r="K219" s="82"/>
    </row>
    <row r="220" spans="1:11" s="87" customFormat="1" ht="76.5" x14ac:dyDescent="0.2">
      <c r="A220" s="12" t="s">
        <v>1126</v>
      </c>
      <c r="B220" s="13" t="s">
        <v>1127</v>
      </c>
      <c r="C220" s="12" t="s">
        <v>85</v>
      </c>
      <c r="D220" s="12" t="s">
        <v>1128</v>
      </c>
      <c r="E220" s="14" t="s">
        <v>157</v>
      </c>
      <c r="F220" s="83">
        <v>66</v>
      </c>
      <c r="G220" s="277">
        <f>'BDI SERVIÇOS'!$J$35</f>
        <v>0.24867253178085247</v>
      </c>
      <c r="H220" s="90"/>
      <c r="I220" s="90">
        <f t="shared" si="18"/>
        <v>0</v>
      </c>
      <c r="J220" s="90">
        <f t="shared" ref="J220:J227" si="21">F220 * I220</f>
        <v>0</v>
      </c>
      <c r="K220" s="84"/>
    </row>
    <row r="221" spans="1:11" s="87" customFormat="1" ht="76.5" x14ac:dyDescent="0.2">
      <c r="A221" s="12" t="s">
        <v>1159</v>
      </c>
      <c r="B221" s="13" t="s">
        <v>1160</v>
      </c>
      <c r="C221" s="12" t="s">
        <v>85</v>
      </c>
      <c r="D221" s="12" t="s">
        <v>1161</v>
      </c>
      <c r="E221" s="14" t="s">
        <v>157</v>
      </c>
      <c r="F221" s="83">
        <v>174</v>
      </c>
      <c r="G221" s="277">
        <f>'BDI SERVIÇOS'!$J$35</f>
        <v>0.24867253178085247</v>
      </c>
      <c r="H221" s="90"/>
      <c r="I221" s="90">
        <f t="shared" si="18"/>
        <v>0</v>
      </c>
      <c r="J221" s="90">
        <f t="shared" si="21"/>
        <v>0</v>
      </c>
      <c r="K221" s="84"/>
    </row>
    <row r="222" spans="1:11" s="87" customFormat="1" ht="76.5" x14ac:dyDescent="0.2">
      <c r="A222" s="12" t="s">
        <v>1198</v>
      </c>
      <c r="B222" s="13" t="s">
        <v>1199</v>
      </c>
      <c r="C222" s="12" t="s">
        <v>85</v>
      </c>
      <c r="D222" s="12" t="s">
        <v>1200</v>
      </c>
      <c r="E222" s="14" t="s">
        <v>157</v>
      </c>
      <c r="F222" s="83">
        <v>78</v>
      </c>
      <c r="G222" s="277">
        <f>'BDI SERVIÇOS'!$J$35</f>
        <v>0.24867253178085247</v>
      </c>
      <c r="H222" s="90"/>
      <c r="I222" s="90">
        <f t="shared" si="18"/>
        <v>0</v>
      </c>
      <c r="J222" s="90">
        <f t="shared" si="21"/>
        <v>0</v>
      </c>
      <c r="K222" s="84"/>
    </row>
    <row r="223" spans="1:11" s="87" customFormat="1" ht="63.75" x14ac:dyDescent="0.2">
      <c r="A223" s="12" t="s">
        <v>1239</v>
      </c>
      <c r="B223" s="13" t="s">
        <v>1240</v>
      </c>
      <c r="C223" s="12" t="s">
        <v>85</v>
      </c>
      <c r="D223" s="12" t="s">
        <v>1241</v>
      </c>
      <c r="E223" s="14" t="s">
        <v>157</v>
      </c>
      <c r="F223" s="83">
        <v>30</v>
      </c>
      <c r="G223" s="277">
        <f>'BDI SERVIÇOS'!$J$35</f>
        <v>0.24867253178085247</v>
      </c>
      <c r="H223" s="90"/>
      <c r="I223" s="90">
        <f t="shared" si="18"/>
        <v>0</v>
      </c>
      <c r="J223" s="90">
        <f t="shared" si="21"/>
        <v>0</v>
      </c>
      <c r="K223" s="84"/>
    </row>
    <row r="224" spans="1:11" s="87" customFormat="1" ht="63.75" x14ac:dyDescent="0.2">
      <c r="A224" s="12" t="s">
        <v>1260</v>
      </c>
      <c r="B224" s="13" t="s">
        <v>1261</v>
      </c>
      <c r="C224" s="12" t="s">
        <v>85</v>
      </c>
      <c r="D224" s="12" t="s">
        <v>1262</v>
      </c>
      <c r="E224" s="14" t="s">
        <v>157</v>
      </c>
      <c r="F224" s="83">
        <v>24</v>
      </c>
      <c r="G224" s="277">
        <f>'BDI SERVIÇOS'!$J$35</f>
        <v>0.24867253178085247</v>
      </c>
      <c r="H224" s="90"/>
      <c r="I224" s="90">
        <f t="shared" si="18"/>
        <v>0</v>
      </c>
      <c r="J224" s="90">
        <f t="shared" si="21"/>
        <v>0</v>
      </c>
      <c r="K224" s="84"/>
    </row>
    <row r="225" spans="1:11" s="87" customFormat="1" ht="63.75" x14ac:dyDescent="0.2">
      <c r="A225" s="12" t="s">
        <v>1277</v>
      </c>
      <c r="B225" s="13" t="s">
        <v>1278</v>
      </c>
      <c r="C225" s="12" t="s">
        <v>109</v>
      </c>
      <c r="D225" s="12" t="s">
        <v>1279</v>
      </c>
      <c r="E225" s="14" t="s">
        <v>157</v>
      </c>
      <c r="F225" s="83">
        <v>72</v>
      </c>
      <c r="G225" s="277">
        <f>'BDI SERVIÇOS'!$J$35</f>
        <v>0.24867253178085247</v>
      </c>
      <c r="H225" s="90"/>
      <c r="I225" s="90">
        <f t="shared" si="18"/>
        <v>0</v>
      </c>
      <c r="J225" s="90">
        <f t="shared" si="21"/>
        <v>0</v>
      </c>
      <c r="K225" s="84"/>
    </row>
    <row r="226" spans="1:11" s="87" customFormat="1" ht="63.75" x14ac:dyDescent="0.2">
      <c r="A226" s="12" t="s">
        <v>1294</v>
      </c>
      <c r="B226" s="13" t="s">
        <v>1295</v>
      </c>
      <c r="C226" s="12" t="s">
        <v>109</v>
      </c>
      <c r="D226" s="12" t="s">
        <v>1296</v>
      </c>
      <c r="E226" s="14" t="s">
        <v>157</v>
      </c>
      <c r="F226" s="83">
        <v>24</v>
      </c>
      <c r="G226" s="277">
        <f>'BDI SERVIÇOS'!$J$35</f>
        <v>0.24867253178085247</v>
      </c>
      <c r="H226" s="90"/>
      <c r="I226" s="90">
        <f t="shared" si="18"/>
        <v>0</v>
      </c>
      <c r="J226" s="90">
        <f t="shared" si="21"/>
        <v>0</v>
      </c>
      <c r="K226" s="84"/>
    </row>
    <row r="227" spans="1:11" s="87" customFormat="1" ht="63.75" x14ac:dyDescent="0.2">
      <c r="A227" s="12" t="s">
        <v>1311</v>
      </c>
      <c r="B227" s="13" t="s">
        <v>1312</v>
      </c>
      <c r="C227" s="12" t="s">
        <v>109</v>
      </c>
      <c r="D227" s="12" t="s">
        <v>1313</v>
      </c>
      <c r="E227" s="14" t="s">
        <v>174</v>
      </c>
      <c r="F227" s="83">
        <v>1</v>
      </c>
      <c r="G227" s="277">
        <f>'BDI SERVIÇOS'!$J$35</f>
        <v>0.24867253178085247</v>
      </c>
      <c r="H227" s="90"/>
      <c r="I227" s="90">
        <f t="shared" si="18"/>
        <v>0</v>
      </c>
      <c r="J227" s="90">
        <f t="shared" si="21"/>
        <v>0</v>
      </c>
      <c r="K227" s="84"/>
    </row>
    <row r="228" spans="1:11" s="87" customFormat="1" ht="24.75" customHeight="1" x14ac:dyDescent="0.2">
      <c r="A228" s="80" t="s">
        <v>35</v>
      </c>
      <c r="B228" s="80"/>
      <c r="C228" s="80"/>
      <c r="D228" s="80" t="s">
        <v>36</v>
      </c>
      <c r="E228" s="80"/>
      <c r="F228" s="81"/>
      <c r="G228" s="81"/>
      <c r="H228" s="80"/>
      <c r="I228" s="80"/>
      <c r="J228" s="89">
        <f>SUM(J229,J289,J323)</f>
        <v>0</v>
      </c>
      <c r="K228" s="82"/>
    </row>
    <row r="229" spans="1:11" s="107" customFormat="1" ht="29.25" customHeight="1" x14ac:dyDescent="0.2">
      <c r="A229" s="94" t="s">
        <v>2884</v>
      </c>
      <c r="B229" s="94"/>
      <c r="C229" s="94"/>
      <c r="D229" s="94" t="s">
        <v>2885</v>
      </c>
      <c r="E229" s="94"/>
      <c r="F229" s="95"/>
      <c r="G229" s="95"/>
      <c r="H229" s="94"/>
      <c r="I229" s="94"/>
      <c r="J229" s="96">
        <f>SUM(J230:J288)</f>
        <v>0</v>
      </c>
      <c r="K229" s="97"/>
    </row>
    <row r="230" spans="1:11" s="87" customFormat="1" ht="38.25" x14ac:dyDescent="0.2">
      <c r="A230" s="12" t="s">
        <v>1317</v>
      </c>
      <c r="B230" s="13" t="s">
        <v>1318</v>
      </c>
      <c r="C230" s="12" t="s">
        <v>85</v>
      </c>
      <c r="D230" s="12" t="s">
        <v>1319</v>
      </c>
      <c r="E230" s="14" t="s">
        <v>174</v>
      </c>
      <c r="F230" s="83">
        <v>23</v>
      </c>
      <c r="G230" s="277">
        <f>'BDI SERVIÇOS'!$J$35</f>
        <v>0.24867253178085247</v>
      </c>
      <c r="H230" s="90"/>
      <c r="I230" s="90">
        <f t="shared" ref="I230:I242" si="22">H230*(1+$G230)</f>
        <v>0</v>
      </c>
      <c r="J230" s="90">
        <f t="shared" ref="J230:J261" si="23">F230 * I230</f>
        <v>0</v>
      </c>
      <c r="K230" s="84"/>
    </row>
    <row r="231" spans="1:11" s="87" customFormat="1" ht="38.25" x14ac:dyDescent="0.2">
      <c r="A231" s="12" t="s">
        <v>1325</v>
      </c>
      <c r="B231" s="13" t="s">
        <v>1326</v>
      </c>
      <c r="C231" s="12" t="s">
        <v>85</v>
      </c>
      <c r="D231" s="12" t="s">
        <v>1327</v>
      </c>
      <c r="E231" s="14" t="s">
        <v>174</v>
      </c>
      <c r="F231" s="83">
        <v>141</v>
      </c>
      <c r="G231" s="277">
        <f>'BDI SERVIÇOS'!$J$35</f>
        <v>0.24867253178085247</v>
      </c>
      <c r="H231" s="90"/>
      <c r="I231" s="90">
        <f t="shared" si="22"/>
        <v>0</v>
      </c>
      <c r="J231" s="90">
        <f t="shared" si="23"/>
        <v>0</v>
      </c>
      <c r="K231" s="84"/>
    </row>
    <row r="232" spans="1:11" s="87" customFormat="1" ht="51" x14ac:dyDescent="0.2">
      <c r="A232" s="12" t="s">
        <v>1329</v>
      </c>
      <c r="B232" s="13" t="s">
        <v>1330</v>
      </c>
      <c r="C232" s="12" t="s">
        <v>85</v>
      </c>
      <c r="D232" s="12" t="s">
        <v>1331</v>
      </c>
      <c r="E232" s="14" t="s">
        <v>157</v>
      </c>
      <c r="F232" s="83">
        <v>25</v>
      </c>
      <c r="G232" s="277">
        <f>'BDI SERVIÇOS'!$J$35</f>
        <v>0.24867253178085247</v>
      </c>
      <c r="H232" s="90"/>
      <c r="I232" s="90">
        <f t="shared" si="22"/>
        <v>0</v>
      </c>
      <c r="J232" s="90">
        <f t="shared" si="23"/>
        <v>0</v>
      </c>
      <c r="K232" s="84"/>
    </row>
    <row r="233" spans="1:11" s="87" customFormat="1" ht="51" x14ac:dyDescent="0.2">
      <c r="A233" s="12" t="s">
        <v>1333</v>
      </c>
      <c r="B233" s="13" t="s">
        <v>1334</v>
      </c>
      <c r="C233" s="12" t="s">
        <v>85</v>
      </c>
      <c r="D233" s="12" t="s">
        <v>1335</v>
      </c>
      <c r="E233" s="14" t="s">
        <v>157</v>
      </c>
      <c r="F233" s="83">
        <v>1084</v>
      </c>
      <c r="G233" s="277">
        <f>'BDI SERVIÇOS'!$J$35</f>
        <v>0.24867253178085247</v>
      </c>
      <c r="H233" s="90"/>
      <c r="I233" s="90">
        <f t="shared" si="22"/>
        <v>0</v>
      </c>
      <c r="J233" s="90">
        <f t="shared" si="23"/>
        <v>0</v>
      </c>
      <c r="K233" s="84"/>
    </row>
    <row r="234" spans="1:11" s="87" customFormat="1" ht="51" x14ac:dyDescent="0.2">
      <c r="A234" s="12" t="s">
        <v>1339</v>
      </c>
      <c r="B234" s="13" t="s">
        <v>1340</v>
      </c>
      <c r="C234" s="12" t="s">
        <v>85</v>
      </c>
      <c r="D234" s="12" t="s">
        <v>1341</v>
      </c>
      <c r="E234" s="14" t="s">
        <v>157</v>
      </c>
      <c r="F234" s="83">
        <v>370</v>
      </c>
      <c r="G234" s="277">
        <f>'BDI SERVIÇOS'!$J$35</f>
        <v>0.24867253178085247</v>
      </c>
      <c r="H234" s="90"/>
      <c r="I234" s="90">
        <f t="shared" si="22"/>
        <v>0</v>
      </c>
      <c r="J234" s="90">
        <f t="shared" si="23"/>
        <v>0</v>
      </c>
      <c r="K234" s="84"/>
    </row>
    <row r="235" spans="1:11" s="87" customFormat="1" ht="25.5" x14ac:dyDescent="0.2">
      <c r="A235" s="12" t="s">
        <v>1343</v>
      </c>
      <c r="B235" s="13" t="s">
        <v>14338</v>
      </c>
      <c r="C235" s="12" t="s">
        <v>109</v>
      </c>
      <c r="D235" s="12" t="s">
        <v>1345</v>
      </c>
      <c r="E235" s="14" t="s">
        <v>150</v>
      </c>
      <c r="F235" s="83">
        <v>8.75</v>
      </c>
      <c r="G235" s="277">
        <f>'BDI SERVIÇOS'!$J$35</f>
        <v>0.24867253178085247</v>
      </c>
      <c r="H235" s="90"/>
      <c r="I235" s="90">
        <f t="shared" si="22"/>
        <v>0</v>
      </c>
      <c r="J235" s="90">
        <f t="shared" si="23"/>
        <v>0</v>
      </c>
      <c r="K235" s="84"/>
    </row>
    <row r="236" spans="1:11" s="87" customFormat="1" ht="25.5" x14ac:dyDescent="0.2">
      <c r="A236" s="12" t="s">
        <v>2886</v>
      </c>
      <c r="B236" s="13" t="s">
        <v>404</v>
      </c>
      <c r="C236" s="12" t="s">
        <v>85</v>
      </c>
      <c r="D236" s="12" t="s">
        <v>405</v>
      </c>
      <c r="E236" s="14" t="s">
        <v>150</v>
      </c>
      <c r="F236" s="83">
        <v>8.75</v>
      </c>
      <c r="G236" s="277">
        <f>'BDI SERVIÇOS'!$J$35</f>
        <v>0.24867253178085247</v>
      </c>
      <c r="H236" s="90"/>
      <c r="I236" s="90">
        <f t="shared" si="22"/>
        <v>0</v>
      </c>
      <c r="J236" s="90">
        <f t="shared" si="23"/>
        <v>0</v>
      </c>
      <c r="K236" s="84"/>
    </row>
    <row r="237" spans="1:11" s="87" customFormat="1" ht="51" x14ac:dyDescent="0.2">
      <c r="A237" s="12" t="s">
        <v>1346</v>
      </c>
      <c r="B237" s="13" t="str">
        <f>COMPOSIÇÕES!B1743</f>
        <v>PS-028</v>
      </c>
      <c r="C237" s="12" t="s">
        <v>85</v>
      </c>
      <c r="D237" s="12" t="s">
        <v>1347</v>
      </c>
      <c r="E237" s="14" t="s">
        <v>174</v>
      </c>
      <c r="F237" s="83">
        <v>3</v>
      </c>
      <c r="G237" s="277">
        <f>'BDI SERVIÇOS'!$J$35</f>
        <v>0.24867253178085247</v>
      </c>
      <c r="H237" s="90"/>
      <c r="I237" s="90">
        <f t="shared" si="22"/>
        <v>0</v>
      </c>
      <c r="J237" s="90">
        <f t="shared" si="23"/>
        <v>0</v>
      </c>
      <c r="K237" s="84"/>
    </row>
    <row r="238" spans="1:11" s="87" customFormat="1" ht="38.25" x14ac:dyDescent="0.2">
      <c r="A238" s="12" t="s">
        <v>1356</v>
      </c>
      <c r="B238" s="13" t="s">
        <v>1357</v>
      </c>
      <c r="C238" s="12" t="s">
        <v>85</v>
      </c>
      <c r="D238" s="12" t="s">
        <v>1358</v>
      </c>
      <c r="E238" s="14" t="s">
        <v>157</v>
      </c>
      <c r="F238" s="83">
        <v>206</v>
      </c>
      <c r="G238" s="277">
        <f>'BDI SERVIÇOS'!$J$35</f>
        <v>0.24867253178085247</v>
      </c>
      <c r="H238" s="90"/>
      <c r="I238" s="90">
        <f t="shared" si="22"/>
        <v>0</v>
      </c>
      <c r="J238" s="90">
        <f t="shared" si="23"/>
        <v>0</v>
      </c>
      <c r="K238" s="84"/>
    </row>
    <row r="239" spans="1:11" s="87" customFormat="1" ht="38.25" x14ac:dyDescent="0.2">
      <c r="A239" s="12" t="s">
        <v>1361</v>
      </c>
      <c r="B239" s="13" t="s">
        <v>1362</v>
      </c>
      <c r="C239" s="12" t="s">
        <v>85</v>
      </c>
      <c r="D239" s="12" t="s">
        <v>1363</v>
      </c>
      <c r="E239" s="14" t="s">
        <v>157</v>
      </c>
      <c r="F239" s="83">
        <v>392</v>
      </c>
      <c r="G239" s="277">
        <f>'BDI SERVIÇOS'!$J$35</f>
        <v>0.24867253178085247</v>
      </c>
      <c r="H239" s="90"/>
      <c r="I239" s="90">
        <f t="shared" si="22"/>
        <v>0</v>
      </c>
      <c r="J239" s="90">
        <f t="shared" si="23"/>
        <v>0</v>
      </c>
      <c r="K239" s="84"/>
    </row>
    <row r="240" spans="1:11" s="87" customFormat="1" ht="38.25" x14ac:dyDescent="0.2">
      <c r="A240" s="12" t="s">
        <v>1365</v>
      </c>
      <c r="B240" s="13" t="s">
        <v>1366</v>
      </c>
      <c r="C240" s="12" t="s">
        <v>85</v>
      </c>
      <c r="D240" s="12" t="s">
        <v>1367</v>
      </c>
      <c r="E240" s="14" t="s">
        <v>157</v>
      </c>
      <c r="F240" s="83">
        <v>163</v>
      </c>
      <c r="G240" s="277">
        <f>'BDI SERVIÇOS'!$J$35</f>
        <v>0.24867253178085247</v>
      </c>
      <c r="H240" s="90"/>
      <c r="I240" s="90">
        <f t="shared" si="22"/>
        <v>0</v>
      </c>
      <c r="J240" s="90">
        <f t="shared" si="23"/>
        <v>0</v>
      </c>
      <c r="K240" s="84"/>
    </row>
    <row r="241" spans="1:11" s="87" customFormat="1" ht="38.25" x14ac:dyDescent="0.2">
      <c r="A241" s="12" t="s">
        <v>1369</v>
      </c>
      <c r="B241" s="13" t="s">
        <v>1370</v>
      </c>
      <c r="C241" s="12" t="s">
        <v>85</v>
      </c>
      <c r="D241" s="12" t="s">
        <v>1371</v>
      </c>
      <c r="E241" s="14" t="s">
        <v>157</v>
      </c>
      <c r="F241" s="83">
        <v>23</v>
      </c>
      <c r="G241" s="277">
        <f>'BDI SERVIÇOS'!$J$35</f>
        <v>0.24867253178085247</v>
      </c>
      <c r="H241" s="90"/>
      <c r="I241" s="90">
        <f t="shared" si="22"/>
        <v>0</v>
      </c>
      <c r="J241" s="90">
        <f t="shared" si="23"/>
        <v>0</v>
      </c>
      <c r="K241" s="84"/>
    </row>
    <row r="242" spans="1:11" s="87" customFormat="1" ht="38.25" x14ac:dyDescent="0.2">
      <c r="A242" s="12" t="s">
        <v>1373</v>
      </c>
      <c r="B242" s="13" t="s">
        <v>1374</v>
      </c>
      <c r="C242" s="12" t="s">
        <v>85</v>
      </c>
      <c r="D242" s="12" t="s">
        <v>1375</v>
      </c>
      <c r="E242" s="14" t="s">
        <v>157</v>
      </c>
      <c r="F242" s="83">
        <v>93</v>
      </c>
      <c r="G242" s="277">
        <f>'BDI SERVIÇOS'!$J$35</f>
        <v>0.24867253178085247</v>
      </c>
      <c r="H242" s="90"/>
      <c r="I242" s="90">
        <f t="shared" si="22"/>
        <v>0</v>
      </c>
      <c r="J242" s="90">
        <f t="shared" si="23"/>
        <v>0</v>
      </c>
      <c r="K242" s="84"/>
    </row>
    <row r="243" spans="1:11" s="87" customFormat="1" ht="51" x14ac:dyDescent="0.2">
      <c r="A243" s="12" t="s">
        <v>1377</v>
      </c>
      <c r="B243" s="13" t="s">
        <v>1378</v>
      </c>
      <c r="C243" s="12" t="s">
        <v>85</v>
      </c>
      <c r="D243" s="12" t="s">
        <v>1379</v>
      </c>
      <c r="E243" s="14" t="s">
        <v>157</v>
      </c>
      <c r="F243" s="83">
        <v>4499</v>
      </c>
      <c r="G243" s="277">
        <f>'BDI SERVIÇOS'!$J$35</f>
        <v>0.24867253178085247</v>
      </c>
      <c r="H243" s="90"/>
      <c r="I243" s="90">
        <f>H243*(1+$G243)</f>
        <v>0</v>
      </c>
      <c r="J243" s="90">
        <f t="shared" si="23"/>
        <v>0</v>
      </c>
      <c r="K243" s="84"/>
    </row>
    <row r="244" spans="1:11" s="87" customFormat="1" ht="38.25" x14ac:dyDescent="0.2">
      <c r="A244" s="12" t="s">
        <v>1381</v>
      </c>
      <c r="B244" s="13" t="s">
        <v>1382</v>
      </c>
      <c r="C244" s="12" t="s">
        <v>85</v>
      </c>
      <c r="D244" s="12" t="s">
        <v>1383</v>
      </c>
      <c r="E244" s="14" t="s">
        <v>157</v>
      </c>
      <c r="F244" s="83">
        <v>2365</v>
      </c>
      <c r="G244" s="277">
        <f>'BDI SERVIÇOS'!$J$35</f>
        <v>0.24867253178085247</v>
      </c>
      <c r="H244" s="90"/>
      <c r="I244" s="90">
        <f t="shared" ref="I244:I307" si="24">H244*(1+$G244)</f>
        <v>0</v>
      </c>
      <c r="J244" s="90">
        <f t="shared" si="23"/>
        <v>0</v>
      </c>
      <c r="K244" s="84"/>
    </row>
    <row r="245" spans="1:11" s="87" customFormat="1" ht="38.25" x14ac:dyDescent="0.2">
      <c r="A245" s="12" t="s">
        <v>1385</v>
      </c>
      <c r="B245" s="13" t="s">
        <v>1386</v>
      </c>
      <c r="C245" s="12" t="s">
        <v>85</v>
      </c>
      <c r="D245" s="12" t="s">
        <v>1387</v>
      </c>
      <c r="E245" s="14" t="s">
        <v>174</v>
      </c>
      <c r="F245" s="83">
        <v>27</v>
      </c>
      <c r="G245" s="277">
        <f>'BDI SERVIÇOS'!$J$35</f>
        <v>0.24867253178085247</v>
      </c>
      <c r="H245" s="90"/>
      <c r="I245" s="90">
        <f t="shared" si="24"/>
        <v>0</v>
      </c>
      <c r="J245" s="90">
        <f t="shared" si="23"/>
        <v>0</v>
      </c>
      <c r="K245" s="84"/>
    </row>
    <row r="246" spans="1:11" s="87" customFormat="1" ht="38.25" x14ac:dyDescent="0.2">
      <c r="A246" s="12" t="s">
        <v>1392</v>
      </c>
      <c r="B246" s="13" t="s">
        <v>1393</v>
      </c>
      <c r="C246" s="12" t="s">
        <v>85</v>
      </c>
      <c r="D246" s="12" t="s">
        <v>1394</v>
      </c>
      <c r="E246" s="14" t="s">
        <v>174</v>
      </c>
      <c r="F246" s="83">
        <v>27</v>
      </c>
      <c r="G246" s="277">
        <f>'BDI SERVIÇOS'!$J$35</f>
        <v>0.24867253178085247</v>
      </c>
      <c r="H246" s="90"/>
      <c r="I246" s="90">
        <f t="shared" si="24"/>
        <v>0</v>
      </c>
      <c r="J246" s="90">
        <f t="shared" si="23"/>
        <v>0</v>
      </c>
      <c r="K246" s="84"/>
    </row>
    <row r="247" spans="1:11" s="87" customFormat="1" ht="38.25" x14ac:dyDescent="0.2">
      <c r="A247" s="12" t="s">
        <v>1397</v>
      </c>
      <c r="B247" s="13" t="s">
        <v>1398</v>
      </c>
      <c r="C247" s="12" t="s">
        <v>85</v>
      </c>
      <c r="D247" s="12" t="s">
        <v>1399</v>
      </c>
      <c r="E247" s="14" t="s">
        <v>174</v>
      </c>
      <c r="F247" s="83">
        <v>43</v>
      </c>
      <c r="G247" s="277">
        <f>'BDI SERVIÇOS'!$J$35</f>
        <v>0.24867253178085247</v>
      </c>
      <c r="H247" s="90"/>
      <c r="I247" s="90">
        <f t="shared" si="24"/>
        <v>0</v>
      </c>
      <c r="J247" s="90">
        <f t="shared" si="23"/>
        <v>0</v>
      </c>
      <c r="K247" s="84"/>
    </row>
    <row r="248" spans="1:11" s="87" customFormat="1" ht="38.25" x14ac:dyDescent="0.2">
      <c r="A248" s="12" t="s">
        <v>1402</v>
      </c>
      <c r="B248" s="13" t="s">
        <v>1403</v>
      </c>
      <c r="C248" s="12" t="s">
        <v>85</v>
      </c>
      <c r="D248" s="12" t="s">
        <v>1404</v>
      </c>
      <c r="E248" s="14" t="s">
        <v>174</v>
      </c>
      <c r="F248" s="83">
        <v>20</v>
      </c>
      <c r="G248" s="277">
        <f>'BDI SERVIÇOS'!$J$35</f>
        <v>0.24867253178085247</v>
      </c>
      <c r="H248" s="90"/>
      <c r="I248" s="90">
        <f t="shared" si="24"/>
        <v>0</v>
      </c>
      <c r="J248" s="90">
        <f t="shared" si="23"/>
        <v>0</v>
      </c>
      <c r="K248" s="84"/>
    </row>
    <row r="249" spans="1:11" s="87" customFormat="1" ht="38.25" x14ac:dyDescent="0.2">
      <c r="A249" s="12" t="s">
        <v>1407</v>
      </c>
      <c r="B249" s="13" t="s">
        <v>1408</v>
      </c>
      <c r="C249" s="12" t="s">
        <v>85</v>
      </c>
      <c r="D249" s="12" t="s">
        <v>1409</v>
      </c>
      <c r="E249" s="14" t="s">
        <v>174</v>
      </c>
      <c r="F249" s="83">
        <v>2</v>
      </c>
      <c r="G249" s="277">
        <f>'BDI SERVIÇOS'!$J$35</f>
        <v>0.24867253178085247</v>
      </c>
      <c r="H249" s="90"/>
      <c r="I249" s="90">
        <f t="shared" si="24"/>
        <v>0</v>
      </c>
      <c r="J249" s="90">
        <f t="shared" si="23"/>
        <v>0</v>
      </c>
      <c r="K249" s="84"/>
    </row>
    <row r="250" spans="1:11" s="87" customFormat="1" ht="38.25" x14ac:dyDescent="0.2">
      <c r="A250" s="12" t="s">
        <v>1412</v>
      </c>
      <c r="B250" s="13" t="s">
        <v>1413</v>
      </c>
      <c r="C250" s="12" t="s">
        <v>85</v>
      </c>
      <c r="D250" s="12" t="s">
        <v>1414</v>
      </c>
      <c r="E250" s="14" t="s">
        <v>174</v>
      </c>
      <c r="F250" s="83">
        <v>35</v>
      </c>
      <c r="G250" s="277">
        <f>'BDI SERVIÇOS'!$J$35</f>
        <v>0.24867253178085247</v>
      </c>
      <c r="H250" s="90"/>
      <c r="I250" s="90">
        <f>H250*(1+$G250)</f>
        <v>0</v>
      </c>
      <c r="J250" s="90">
        <f t="shared" si="23"/>
        <v>0</v>
      </c>
      <c r="K250" s="84"/>
    </row>
    <row r="251" spans="1:11" s="87" customFormat="1" ht="38.25" x14ac:dyDescent="0.2">
      <c r="A251" s="12" t="s">
        <v>1417</v>
      </c>
      <c r="B251" s="13" t="s">
        <v>1418</v>
      </c>
      <c r="C251" s="12" t="s">
        <v>85</v>
      </c>
      <c r="D251" s="12" t="s">
        <v>1419</v>
      </c>
      <c r="E251" s="14" t="s">
        <v>174</v>
      </c>
      <c r="F251" s="83">
        <v>4</v>
      </c>
      <c r="G251" s="277">
        <f>'BDI SERVIÇOS'!$J$35</f>
        <v>0.24867253178085247</v>
      </c>
      <c r="H251" s="90"/>
      <c r="I251" s="90">
        <f t="shared" si="24"/>
        <v>0</v>
      </c>
      <c r="J251" s="90">
        <f t="shared" si="23"/>
        <v>0</v>
      </c>
      <c r="K251" s="84"/>
    </row>
    <row r="252" spans="1:11" s="87" customFormat="1" ht="51" x14ac:dyDescent="0.2">
      <c r="A252" s="12" t="s">
        <v>1422</v>
      </c>
      <c r="B252" s="13" t="s">
        <v>1423</v>
      </c>
      <c r="C252" s="12" t="s">
        <v>85</v>
      </c>
      <c r="D252" s="12" t="s">
        <v>1424</v>
      </c>
      <c r="E252" s="14" t="s">
        <v>174</v>
      </c>
      <c r="F252" s="83">
        <v>10</v>
      </c>
      <c r="G252" s="277">
        <f>'BDI SERVIÇOS'!$J$35</f>
        <v>0.24867253178085247</v>
      </c>
      <c r="H252" s="90"/>
      <c r="I252" s="90">
        <f t="shared" si="24"/>
        <v>0</v>
      </c>
      <c r="J252" s="90">
        <f t="shared" si="23"/>
        <v>0</v>
      </c>
      <c r="K252" s="84"/>
    </row>
    <row r="253" spans="1:11" s="87" customFormat="1" ht="38.25" x14ac:dyDescent="0.2">
      <c r="A253" s="12" t="s">
        <v>1429</v>
      </c>
      <c r="B253" s="13" t="s">
        <v>14339</v>
      </c>
      <c r="C253" s="12" t="s">
        <v>109</v>
      </c>
      <c r="D253" s="12" t="s">
        <v>1430</v>
      </c>
      <c r="E253" s="14" t="s">
        <v>174</v>
      </c>
      <c r="F253" s="83">
        <v>8</v>
      </c>
      <c r="G253" s="277">
        <f>'BDI SERVIÇOS'!$J$35</f>
        <v>0.24867253178085247</v>
      </c>
      <c r="H253" s="90"/>
      <c r="I253" s="90">
        <f t="shared" si="24"/>
        <v>0</v>
      </c>
      <c r="J253" s="90">
        <f t="shared" si="23"/>
        <v>0</v>
      </c>
      <c r="K253" s="84"/>
    </row>
    <row r="254" spans="1:11" s="87" customFormat="1" ht="38.25" x14ac:dyDescent="0.2">
      <c r="A254" s="12" t="s">
        <v>1432</v>
      </c>
      <c r="B254" s="13" t="s">
        <v>14340</v>
      </c>
      <c r="C254" s="12" t="s">
        <v>109</v>
      </c>
      <c r="D254" s="12" t="s">
        <v>1433</v>
      </c>
      <c r="E254" s="14" t="s">
        <v>174</v>
      </c>
      <c r="F254" s="83">
        <v>2</v>
      </c>
      <c r="G254" s="277">
        <f>'BDI SERVIÇOS'!$J$35</f>
        <v>0.24867253178085247</v>
      </c>
      <c r="H254" s="90"/>
      <c r="I254" s="90">
        <f t="shared" si="24"/>
        <v>0</v>
      </c>
      <c r="J254" s="90">
        <f t="shared" si="23"/>
        <v>0</v>
      </c>
      <c r="K254" s="84"/>
    </row>
    <row r="255" spans="1:11" s="87" customFormat="1" ht="38.25" x14ac:dyDescent="0.2">
      <c r="A255" s="12" t="s">
        <v>1435</v>
      </c>
      <c r="B255" s="13" t="s">
        <v>1436</v>
      </c>
      <c r="C255" s="12" t="s">
        <v>85</v>
      </c>
      <c r="D255" s="12" t="s">
        <v>1437</v>
      </c>
      <c r="E255" s="14" t="s">
        <v>174</v>
      </c>
      <c r="F255" s="83">
        <v>12</v>
      </c>
      <c r="G255" s="277">
        <f>'BDI SERVIÇOS'!$J$35</f>
        <v>0.24867253178085247</v>
      </c>
      <c r="H255" s="90"/>
      <c r="I255" s="90">
        <f t="shared" si="24"/>
        <v>0</v>
      </c>
      <c r="J255" s="90">
        <f t="shared" si="23"/>
        <v>0</v>
      </c>
      <c r="K255" s="84"/>
    </row>
    <row r="256" spans="1:11" s="87" customFormat="1" ht="38.25" x14ac:dyDescent="0.2">
      <c r="A256" s="12" t="s">
        <v>1440</v>
      </c>
      <c r="B256" s="13" t="s">
        <v>1441</v>
      </c>
      <c r="C256" s="12" t="s">
        <v>85</v>
      </c>
      <c r="D256" s="12" t="s">
        <v>1442</v>
      </c>
      <c r="E256" s="14" t="s">
        <v>174</v>
      </c>
      <c r="F256" s="83">
        <v>8</v>
      </c>
      <c r="G256" s="277">
        <f>'BDI SERVIÇOS'!$J$35</f>
        <v>0.24867253178085247</v>
      </c>
      <c r="H256" s="90"/>
      <c r="I256" s="90">
        <f t="shared" si="24"/>
        <v>0</v>
      </c>
      <c r="J256" s="90">
        <f t="shared" si="23"/>
        <v>0</v>
      </c>
      <c r="K256" s="84"/>
    </row>
    <row r="257" spans="1:11" s="87" customFormat="1" ht="63.75" x14ac:dyDescent="0.2">
      <c r="A257" s="12" t="s">
        <v>1445</v>
      </c>
      <c r="B257" s="13" t="s">
        <v>14341</v>
      </c>
      <c r="C257" s="12" t="s">
        <v>109</v>
      </c>
      <c r="D257" s="12" t="s">
        <v>1446</v>
      </c>
      <c r="E257" s="14" t="s">
        <v>174</v>
      </c>
      <c r="F257" s="83">
        <v>3</v>
      </c>
      <c r="G257" s="277">
        <f>'BDI SERVIÇOS'!$J$35</f>
        <v>0.24867253178085247</v>
      </c>
      <c r="H257" s="90"/>
      <c r="I257" s="90">
        <f>H257*(1+$G257)</f>
        <v>0</v>
      </c>
      <c r="J257" s="90">
        <f t="shared" si="23"/>
        <v>0</v>
      </c>
      <c r="K257" s="84"/>
    </row>
    <row r="258" spans="1:11" s="87" customFormat="1" ht="38.25" x14ac:dyDescent="0.2">
      <c r="A258" s="12" t="s">
        <v>1448</v>
      </c>
      <c r="B258" s="13" t="s">
        <v>1449</v>
      </c>
      <c r="C258" s="12" t="s">
        <v>85</v>
      </c>
      <c r="D258" s="12" t="s">
        <v>1450</v>
      </c>
      <c r="E258" s="14" t="s">
        <v>174</v>
      </c>
      <c r="F258" s="83">
        <v>14</v>
      </c>
      <c r="G258" s="277">
        <f>'BDI SERVIÇOS'!$J$35</f>
        <v>0.24867253178085247</v>
      </c>
      <c r="H258" s="90"/>
      <c r="I258" s="90">
        <f t="shared" si="24"/>
        <v>0</v>
      </c>
      <c r="J258" s="90">
        <f t="shared" si="23"/>
        <v>0</v>
      </c>
      <c r="K258" s="84"/>
    </row>
    <row r="259" spans="1:11" s="87" customFormat="1" ht="38.25" x14ac:dyDescent="0.2">
      <c r="A259" s="12" t="s">
        <v>1451</v>
      </c>
      <c r="B259" s="13" t="s">
        <v>1452</v>
      </c>
      <c r="C259" s="12" t="s">
        <v>85</v>
      </c>
      <c r="D259" s="12" t="s">
        <v>1453</v>
      </c>
      <c r="E259" s="14" t="s">
        <v>174</v>
      </c>
      <c r="F259" s="83">
        <v>2</v>
      </c>
      <c r="G259" s="277">
        <f>'BDI SERVIÇOS'!$J$35</f>
        <v>0.24867253178085247</v>
      </c>
      <c r="H259" s="90"/>
      <c r="I259" s="90">
        <f t="shared" si="24"/>
        <v>0</v>
      </c>
      <c r="J259" s="90">
        <f t="shared" si="23"/>
        <v>0</v>
      </c>
      <c r="K259" s="84"/>
    </row>
    <row r="260" spans="1:11" s="87" customFormat="1" ht="38.25" x14ac:dyDescent="0.2">
      <c r="A260" s="12" t="s">
        <v>1454</v>
      </c>
      <c r="B260" s="13" t="s">
        <v>1455</v>
      </c>
      <c r="C260" s="12" t="s">
        <v>85</v>
      </c>
      <c r="D260" s="12" t="s">
        <v>1456</v>
      </c>
      <c r="E260" s="14" t="s">
        <v>174</v>
      </c>
      <c r="F260" s="83">
        <v>1</v>
      </c>
      <c r="G260" s="277">
        <f>'BDI SERVIÇOS'!$J$35</f>
        <v>0.24867253178085247</v>
      </c>
      <c r="H260" s="90"/>
      <c r="I260" s="90">
        <f t="shared" si="24"/>
        <v>0</v>
      </c>
      <c r="J260" s="90">
        <f t="shared" si="23"/>
        <v>0</v>
      </c>
      <c r="K260" s="84"/>
    </row>
    <row r="261" spans="1:11" s="87" customFormat="1" ht="38.25" x14ac:dyDescent="0.2">
      <c r="A261" s="12" t="s">
        <v>1457</v>
      </c>
      <c r="B261" s="13" t="s">
        <v>1458</v>
      </c>
      <c r="C261" s="12" t="s">
        <v>85</v>
      </c>
      <c r="D261" s="12" t="s">
        <v>1459</v>
      </c>
      <c r="E261" s="14" t="s">
        <v>174</v>
      </c>
      <c r="F261" s="83">
        <v>5</v>
      </c>
      <c r="G261" s="277">
        <f>'BDI SERVIÇOS'!$J$35</f>
        <v>0.24867253178085247</v>
      </c>
      <c r="H261" s="90"/>
      <c r="I261" s="90">
        <f t="shared" si="24"/>
        <v>0</v>
      </c>
      <c r="J261" s="90">
        <f t="shared" si="23"/>
        <v>0</v>
      </c>
      <c r="K261" s="84"/>
    </row>
    <row r="262" spans="1:11" s="87" customFormat="1" ht="38.25" x14ac:dyDescent="0.2">
      <c r="A262" s="12" t="s">
        <v>2887</v>
      </c>
      <c r="B262" s="13" t="s">
        <v>1436</v>
      </c>
      <c r="C262" s="12" t="s">
        <v>85</v>
      </c>
      <c r="D262" s="12" t="s">
        <v>1437</v>
      </c>
      <c r="E262" s="14" t="s">
        <v>174</v>
      </c>
      <c r="F262" s="83">
        <v>34</v>
      </c>
      <c r="G262" s="277">
        <f>'BDI SERVIÇOS'!$J$35</f>
        <v>0.24867253178085247</v>
      </c>
      <c r="H262" s="90"/>
      <c r="I262" s="90">
        <f t="shared" si="24"/>
        <v>0</v>
      </c>
      <c r="J262" s="90">
        <f t="shared" ref="J262:J288" si="25">F262 * I262</f>
        <v>0</v>
      </c>
      <c r="K262" s="84"/>
    </row>
    <row r="263" spans="1:11" s="87" customFormat="1" ht="38.25" x14ac:dyDescent="0.2">
      <c r="A263" s="12" t="s">
        <v>1460</v>
      </c>
      <c r="B263" s="13" t="s">
        <v>1461</v>
      </c>
      <c r="C263" s="12" t="s">
        <v>85</v>
      </c>
      <c r="D263" s="12" t="s">
        <v>1462</v>
      </c>
      <c r="E263" s="14" t="s">
        <v>174</v>
      </c>
      <c r="F263" s="83">
        <v>2</v>
      </c>
      <c r="G263" s="277">
        <f>'BDI SERVIÇOS'!$J$35</f>
        <v>0.24867253178085247</v>
      </c>
      <c r="H263" s="90"/>
      <c r="I263" s="90">
        <f t="shared" si="24"/>
        <v>0</v>
      </c>
      <c r="J263" s="90">
        <f t="shared" si="25"/>
        <v>0</v>
      </c>
      <c r="K263" s="84"/>
    </row>
    <row r="264" spans="1:11" s="87" customFormat="1" ht="38.25" x14ac:dyDescent="0.2">
      <c r="A264" s="12" t="s">
        <v>1464</v>
      </c>
      <c r="B264" s="13" t="s">
        <v>14342</v>
      </c>
      <c r="C264" s="12" t="s">
        <v>109</v>
      </c>
      <c r="D264" s="12" t="s">
        <v>1465</v>
      </c>
      <c r="E264" s="14" t="s">
        <v>174</v>
      </c>
      <c r="F264" s="83">
        <v>3</v>
      </c>
      <c r="G264" s="277">
        <f>'BDI SERVIÇOS'!$J$35</f>
        <v>0.24867253178085247</v>
      </c>
      <c r="H264" s="90"/>
      <c r="I264" s="90">
        <f t="shared" si="24"/>
        <v>0</v>
      </c>
      <c r="J264" s="90">
        <f t="shared" si="25"/>
        <v>0</v>
      </c>
      <c r="K264" s="84"/>
    </row>
    <row r="265" spans="1:11" s="87" customFormat="1" ht="63.75" x14ac:dyDescent="0.2">
      <c r="A265" s="12" t="s">
        <v>1467</v>
      </c>
      <c r="B265" s="13" t="s">
        <v>14343</v>
      </c>
      <c r="C265" s="12" t="s">
        <v>109</v>
      </c>
      <c r="D265" s="12" t="s">
        <v>1468</v>
      </c>
      <c r="E265" s="14" t="s">
        <v>174</v>
      </c>
      <c r="F265" s="83">
        <v>3</v>
      </c>
      <c r="G265" s="277">
        <f>'BDI SERVIÇOS'!$J$35</f>
        <v>0.24867253178085247</v>
      </c>
      <c r="H265" s="90"/>
      <c r="I265" s="90">
        <f t="shared" si="24"/>
        <v>0</v>
      </c>
      <c r="J265" s="90">
        <f t="shared" si="25"/>
        <v>0</v>
      </c>
      <c r="K265" s="84"/>
    </row>
    <row r="266" spans="1:11" s="87" customFormat="1" ht="63.75" x14ac:dyDescent="0.2">
      <c r="A266" s="12" t="s">
        <v>1470</v>
      </c>
      <c r="B266" s="13" t="s">
        <v>14344</v>
      </c>
      <c r="C266" s="12" t="s">
        <v>109</v>
      </c>
      <c r="D266" s="12" t="s">
        <v>1471</v>
      </c>
      <c r="E266" s="14" t="s">
        <v>174</v>
      </c>
      <c r="F266" s="83">
        <v>2</v>
      </c>
      <c r="G266" s="277">
        <f>'BDI SERVIÇOS'!$J$35</f>
        <v>0.24867253178085247</v>
      </c>
      <c r="H266" s="90"/>
      <c r="I266" s="90">
        <f t="shared" si="24"/>
        <v>0</v>
      </c>
      <c r="J266" s="90">
        <f t="shared" si="25"/>
        <v>0</v>
      </c>
      <c r="K266" s="84"/>
    </row>
    <row r="267" spans="1:11" s="87" customFormat="1" ht="38.25" x14ac:dyDescent="0.2">
      <c r="A267" s="12" t="s">
        <v>1473</v>
      </c>
      <c r="B267" s="13" t="s">
        <v>1474</v>
      </c>
      <c r="C267" s="12" t="s">
        <v>85</v>
      </c>
      <c r="D267" s="12" t="s">
        <v>1475</v>
      </c>
      <c r="E267" s="14" t="s">
        <v>174</v>
      </c>
      <c r="F267" s="83">
        <v>12</v>
      </c>
      <c r="G267" s="277">
        <f>'BDI SERVIÇOS'!$J$35</f>
        <v>0.24867253178085247</v>
      </c>
      <c r="H267" s="90"/>
      <c r="I267" s="90">
        <f t="shared" si="24"/>
        <v>0</v>
      </c>
      <c r="J267" s="90">
        <f t="shared" si="25"/>
        <v>0</v>
      </c>
      <c r="K267" s="84"/>
    </row>
    <row r="268" spans="1:11" s="87" customFormat="1" ht="51" x14ac:dyDescent="0.2">
      <c r="A268" s="12" t="s">
        <v>1479</v>
      </c>
      <c r="B268" s="13" t="s">
        <v>1480</v>
      </c>
      <c r="C268" s="12" t="s">
        <v>109</v>
      </c>
      <c r="D268" s="12" t="s">
        <v>1481</v>
      </c>
      <c r="E268" s="14" t="s">
        <v>174</v>
      </c>
      <c r="F268" s="83">
        <v>125</v>
      </c>
      <c r="G268" s="277">
        <f>'BDI SERVIÇOS'!$J$35</f>
        <v>0.24867253178085247</v>
      </c>
      <c r="H268" s="90"/>
      <c r="I268" s="90">
        <f t="shared" si="24"/>
        <v>0</v>
      </c>
      <c r="J268" s="90">
        <f t="shared" si="25"/>
        <v>0</v>
      </c>
      <c r="K268" s="84"/>
    </row>
    <row r="269" spans="1:11" s="87" customFormat="1" ht="25.5" x14ac:dyDescent="0.2">
      <c r="A269" s="12" t="s">
        <v>1485</v>
      </c>
      <c r="B269" s="13" t="s">
        <v>1486</v>
      </c>
      <c r="C269" s="12" t="s">
        <v>109</v>
      </c>
      <c r="D269" s="12" t="s">
        <v>1487</v>
      </c>
      <c r="E269" s="14" t="s">
        <v>174</v>
      </c>
      <c r="F269" s="83">
        <v>1</v>
      </c>
      <c r="G269" s="277">
        <f>'BDI SERVIÇOS'!$J$35</f>
        <v>0.24867253178085247</v>
      </c>
      <c r="H269" s="90"/>
      <c r="I269" s="90">
        <f t="shared" si="24"/>
        <v>0</v>
      </c>
      <c r="J269" s="90">
        <f t="shared" si="25"/>
        <v>0</v>
      </c>
      <c r="K269" s="84"/>
    </row>
    <row r="270" spans="1:11" s="87" customFormat="1" ht="38.25" x14ac:dyDescent="0.2">
      <c r="A270" s="12" t="s">
        <v>1506</v>
      </c>
      <c r="B270" s="13" t="s">
        <v>14345</v>
      </c>
      <c r="C270" s="12" t="s">
        <v>109</v>
      </c>
      <c r="D270" s="12" t="s">
        <v>1507</v>
      </c>
      <c r="E270" s="14" t="s">
        <v>174</v>
      </c>
      <c r="F270" s="83">
        <v>14</v>
      </c>
      <c r="G270" s="277">
        <f>'BDI SERVIÇOS'!$J$35</f>
        <v>0.24867253178085247</v>
      </c>
      <c r="H270" s="90"/>
      <c r="I270" s="90">
        <f t="shared" si="24"/>
        <v>0</v>
      </c>
      <c r="J270" s="90">
        <f t="shared" si="25"/>
        <v>0</v>
      </c>
      <c r="K270" s="84"/>
    </row>
    <row r="271" spans="1:11" s="87" customFormat="1" ht="25.5" x14ac:dyDescent="0.2">
      <c r="A271" s="12" t="s">
        <v>1510</v>
      </c>
      <c r="B271" s="13" t="s">
        <v>1511</v>
      </c>
      <c r="C271" s="12" t="s">
        <v>109</v>
      </c>
      <c r="D271" s="12" t="s">
        <v>1512</v>
      </c>
      <c r="E271" s="14" t="s">
        <v>174</v>
      </c>
      <c r="F271" s="83">
        <v>600</v>
      </c>
      <c r="G271" s="277">
        <f>'BDI SERVIÇOS'!$J$35</f>
        <v>0.24867253178085247</v>
      </c>
      <c r="H271" s="90"/>
      <c r="I271" s="90">
        <f t="shared" si="24"/>
        <v>0</v>
      </c>
      <c r="J271" s="90">
        <f t="shared" si="25"/>
        <v>0</v>
      </c>
      <c r="K271" s="84"/>
    </row>
    <row r="272" spans="1:11" s="87" customFormat="1" ht="25.5" x14ac:dyDescent="0.2">
      <c r="A272" s="12" t="s">
        <v>1515</v>
      </c>
      <c r="B272" s="13" t="s">
        <v>1516</v>
      </c>
      <c r="C272" s="12" t="s">
        <v>109</v>
      </c>
      <c r="D272" s="12" t="s">
        <v>1517</v>
      </c>
      <c r="E272" s="14" t="s">
        <v>174</v>
      </c>
      <c r="F272" s="83">
        <v>100</v>
      </c>
      <c r="G272" s="277">
        <f>'BDI SERVIÇOS'!$J$35</f>
        <v>0.24867253178085247</v>
      </c>
      <c r="H272" s="90"/>
      <c r="I272" s="90">
        <f t="shared" si="24"/>
        <v>0</v>
      </c>
      <c r="J272" s="90">
        <f t="shared" si="25"/>
        <v>0</v>
      </c>
      <c r="K272" s="84"/>
    </row>
    <row r="273" spans="1:11" s="87" customFormat="1" ht="38.25" x14ac:dyDescent="0.2">
      <c r="A273" s="12" t="s">
        <v>1520</v>
      </c>
      <c r="B273" s="13" t="s">
        <v>1521</v>
      </c>
      <c r="C273" s="12" t="s">
        <v>109</v>
      </c>
      <c r="D273" s="12" t="s">
        <v>1522</v>
      </c>
      <c r="E273" s="14" t="s">
        <v>174</v>
      </c>
      <c r="F273" s="83">
        <v>1</v>
      </c>
      <c r="G273" s="277">
        <f>'BDI SERVIÇOS'!$J$35</f>
        <v>0.24867253178085247</v>
      </c>
      <c r="H273" s="90"/>
      <c r="I273" s="90">
        <f t="shared" si="24"/>
        <v>0</v>
      </c>
      <c r="J273" s="90">
        <f t="shared" si="25"/>
        <v>0</v>
      </c>
      <c r="K273" s="84"/>
    </row>
    <row r="274" spans="1:11" s="87" customFormat="1" ht="25.5" x14ac:dyDescent="0.2">
      <c r="A274" s="12" t="s">
        <v>1524</v>
      </c>
      <c r="B274" s="13" t="s">
        <v>1525</v>
      </c>
      <c r="C274" s="12" t="s">
        <v>109</v>
      </c>
      <c r="D274" s="12" t="s">
        <v>1526</v>
      </c>
      <c r="E274" s="14" t="s">
        <v>174</v>
      </c>
      <c r="F274" s="83">
        <v>100</v>
      </c>
      <c r="G274" s="277">
        <f>'BDI SERVIÇOS'!$J$35</f>
        <v>0.24867253178085247</v>
      </c>
      <c r="H274" s="90"/>
      <c r="I274" s="90">
        <f t="shared" si="24"/>
        <v>0</v>
      </c>
      <c r="J274" s="90">
        <f t="shared" si="25"/>
        <v>0</v>
      </c>
      <c r="K274" s="84"/>
    </row>
    <row r="275" spans="1:11" s="87" customFormat="1" ht="25.5" x14ac:dyDescent="0.2">
      <c r="A275" s="12" t="s">
        <v>1529</v>
      </c>
      <c r="B275" s="13" t="s">
        <v>1530</v>
      </c>
      <c r="C275" s="12" t="s">
        <v>109</v>
      </c>
      <c r="D275" s="12" t="s">
        <v>1531</v>
      </c>
      <c r="E275" s="14" t="s">
        <v>174</v>
      </c>
      <c r="F275" s="83">
        <v>100</v>
      </c>
      <c r="G275" s="277">
        <f>'BDI SERVIÇOS'!$J$35</f>
        <v>0.24867253178085247</v>
      </c>
      <c r="H275" s="90"/>
      <c r="I275" s="90">
        <f t="shared" si="24"/>
        <v>0</v>
      </c>
      <c r="J275" s="90">
        <f t="shared" si="25"/>
        <v>0</v>
      </c>
      <c r="K275" s="84"/>
    </row>
    <row r="276" spans="1:11" s="87" customFormat="1" ht="25.5" x14ac:dyDescent="0.2">
      <c r="A276" s="12" t="s">
        <v>1534</v>
      </c>
      <c r="B276" s="13" t="s">
        <v>1535</v>
      </c>
      <c r="C276" s="12" t="s">
        <v>109</v>
      </c>
      <c r="D276" s="12" t="s">
        <v>1536</v>
      </c>
      <c r="E276" s="14" t="s">
        <v>174</v>
      </c>
      <c r="F276" s="83">
        <v>350</v>
      </c>
      <c r="G276" s="277">
        <f>'BDI SERVIÇOS'!$J$35</f>
        <v>0.24867253178085247</v>
      </c>
      <c r="H276" s="90"/>
      <c r="I276" s="90">
        <f t="shared" si="24"/>
        <v>0</v>
      </c>
      <c r="J276" s="90">
        <f t="shared" si="25"/>
        <v>0</v>
      </c>
      <c r="K276" s="84"/>
    </row>
    <row r="277" spans="1:11" s="87" customFormat="1" ht="25.5" x14ac:dyDescent="0.2">
      <c r="A277" s="12" t="s">
        <v>1539</v>
      </c>
      <c r="B277" s="13" t="s">
        <v>1540</v>
      </c>
      <c r="C277" s="12" t="s">
        <v>109</v>
      </c>
      <c r="D277" s="12" t="s">
        <v>1541</v>
      </c>
      <c r="E277" s="14" t="s">
        <v>174</v>
      </c>
      <c r="F277" s="83">
        <v>385</v>
      </c>
      <c r="G277" s="277">
        <f>'BDI SERVIÇOS'!$J$35</f>
        <v>0.24867253178085247</v>
      </c>
      <c r="H277" s="90"/>
      <c r="I277" s="90">
        <f t="shared" si="24"/>
        <v>0</v>
      </c>
      <c r="J277" s="90">
        <f t="shared" si="25"/>
        <v>0</v>
      </c>
      <c r="K277" s="84"/>
    </row>
    <row r="278" spans="1:11" s="87" customFormat="1" ht="25.5" x14ac:dyDescent="0.2">
      <c r="A278" s="12" t="s">
        <v>1544</v>
      </c>
      <c r="B278" s="13" t="s">
        <v>1545</v>
      </c>
      <c r="C278" s="12" t="s">
        <v>109</v>
      </c>
      <c r="D278" s="12" t="s">
        <v>1546</v>
      </c>
      <c r="E278" s="14" t="s">
        <v>174</v>
      </c>
      <c r="F278" s="83">
        <v>100</v>
      </c>
      <c r="G278" s="277">
        <f>'BDI SERVIÇOS'!$J$35</f>
        <v>0.24867253178085247</v>
      </c>
      <c r="H278" s="90"/>
      <c r="I278" s="90">
        <f t="shared" si="24"/>
        <v>0</v>
      </c>
      <c r="J278" s="90">
        <f t="shared" si="25"/>
        <v>0</v>
      </c>
      <c r="K278" s="84"/>
    </row>
    <row r="279" spans="1:11" s="87" customFormat="1" ht="38.25" x14ac:dyDescent="0.2">
      <c r="A279" s="12" t="s">
        <v>1549</v>
      </c>
      <c r="B279" s="13" t="s">
        <v>1550</v>
      </c>
      <c r="C279" s="12" t="s">
        <v>109</v>
      </c>
      <c r="D279" s="12" t="s">
        <v>1551</v>
      </c>
      <c r="E279" s="14" t="s">
        <v>157</v>
      </c>
      <c r="F279" s="83">
        <v>100</v>
      </c>
      <c r="G279" s="277">
        <f>'BDI SERVIÇOS'!$J$35</f>
        <v>0.24867253178085247</v>
      </c>
      <c r="H279" s="90"/>
      <c r="I279" s="90">
        <f t="shared" si="24"/>
        <v>0</v>
      </c>
      <c r="J279" s="90">
        <f t="shared" si="25"/>
        <v>0</v>
      </c>
      <c r="K279" s="84"/>
    </row>
    <row r="280" spans="1:11" s="87" customFormat="1" ht="38.25" x14ac:dyDescent="0.2">
      <c r="A280" s="12" t="s">
        <v>1554</v>
      </c>
      <c r="B280" s="13" t="s">
        <v>1555</v>
      </c>
      <c r="C280" s="12" t="s">
        <v>109</v>
      </c>
      <c r="D280" s="12" t="s">
        <v>1556</v>
      </c>
      <c r="E280" s="14" t="s">
        <v>157</v>
      </c>
      <c r="F280" s="83">
        <v>35</v>
      </c>
      <c r="G280" s="277">
        <f>'BDI SERVIÇOS'!$J$35</f>
        <v>0.24867253178085247</v>
      </c>
      <c r="H280" s="90"/>
      <c r="I280" s="90">
        <f t="shared" si="24"/>
        <v>0</v>
      </c>
      <c r="J280" s="90">
        <f t="shared" si="25"/>
        <v>0</v>
      </c>
      <c r="K280" s="84"/>
    </row>
    <row r="281" spans="1:11" s="87" customFormat="1" ht="25.5" x14ac:dyDescent="0.2">
      <c r="A281" s="12" t="s">
        <v>1558</v>
      </c>
      <c r="B281" s="13" t="s">
        <v>1559</v>
      </c>
      <c r="C281" s="12" t="s">
        <v>109</v>
      </c>
      <c r="D281" s="12" t="s">
        <v>1560</v>
      </c>
      <c r="E281" s="14" t="s">
        <v>174</v>
      </c>
      <c r="F281" s="83">
        <v>5</v>
      </c>
      <c r="G281" s="277">
        <f>'BDI SERVIÇOS'!$J$35</f>
        <v>0.24867253178085247</v>
      </c>
      <c r="H281" s="90"/>
      <c r="I281" s="90">
        <f t="shared" si="24"/>
        <v>0</v>
      </c>
      <c r="J281" s="90">
        <f t="shared" si="25"/>
        <v>0</v>
      </c>
      <c r="K281" s="84"/>
    </row>
    <row r="282" spans="1:11" s="87" customFormat="1" ht="25.5" x14ac:dyDescent="0.2">
      <c r="A282" s="12" t="s">
        <v>1562</v>
      </c>
      <c r="B282" s="13" t="s">
        <v>1563</v>
      </c>
      <c r="C282" s="12" t="s">
        <v>109</v>
      </c>
      <c r="D282" s="12" t="s">
        <v>1564</v>
      </c>
      <c r="E282" s="14" t="s">
        <v>174</v>
      </c>
      <c r="F282" s="83">
        <v>3</v>
      </c>
      <c r="G282" s="277">
        <f>'BDI SERVIÇOS'!$J$35</f>
        <v>0.24867253178085247</v>
      </c>
      <c r="H282" s="90"/>
      <c r="I282" s="90">
        <f t="shared" si="24"/>
        <v>0</v>
      </c>
      <c r="J282" s="90">
        <f t="shared" si="25"/>
        <v>0</v>
      </c>
      <c r="K282" s="84"/>
    </row>
    <row r="283" spans="1:11" s="87" customFormat="1" ht="38.25" x14ac:dyDescent="0.2">
      <c r="A283" s="12" t="s">
        <v>1567</v>
      </c>
      <c r="B283" s="13" t="s">
        <v>1568</v>
      </c>
      <c r="C283" s="12" t="s">
        <v>109</v>
      </c>
      <c r="D283" s="12" t="s">
        <v>1569</v>
      </c>
      <c r="E283" s="14" t="s">
        <v>174</v>
      </c>
      <c r="F283" s="83">
        <v>35</v>
      </c>
      <c r="G283" s="277">
        <f>'BDI SERVIÇOS'!$J$35</f>
        <v>0.24867253178085247</v>
      </c>
      <c r="H283" s="90"/>
      <c r="I283" s="90">
        <f t="shared" si="24"/>
        <v>0</v>
      </c>
      <c r="J283" s="90">
        <f t="shared" si="25"/>
        <v>0</v>
      </c>
      <c r="K283" s="84"/>
    </row>
    <row r="284" spans="1:11" s="87" customFormat="1" ht="25.5" x14ac:dyDescent="0.2">
      <c r="A284" s="12" t="s">
        <v>1572</v>
      </c>
      <c r="B284" s="13" t="s">
        <v>1573</v>
      </c>
      <c r="C284" s="12" t="s">
        <v>109</v>
      </c>
      <c r="D284" s="12" t="s">
        <v>1574</v>
      </c>
      <c r="E284" s="14" t="s">
        <v>174</v>
      </c>
      <c r="F284" s="83">
        <v>3</v>
      </c>
      <c r="G284" s="277">
        <f>'BDI SERVIÇOS'!$J$35</f>
        <v>0.24867253178085247</v>
      </c>
      <c r="H284" s="90"/>
      <c r="I284" s="90">
        <f t="shared" si="24"/>
        <v>0</v>
      </c>
      <c r="J284" s="90">
        <f t="shared" si="25"/>
        <v>0</v>
      </c>
      <c r="K284" s="84"/>
    </row>
    <row r="285" spans="1:11" s="87" customFormat="1" ht="38.25" x14ac:dyDescent="0.2">
      <c r="A285" s="12" t="s">
        <v>1577</v>
      </c>
      <c r="B285" s="13" t="s">
        <v>1578</v>
      </c>
      <c r="C285" s="12" t="s">
        <v>109</v>
      </c>
      <c r="D285" s="12" t="s">
        <v>1579</v>
      </c>
      <c r="E285" s="14" t="s">
        <v>174</v>
      </c>
      <c r="F285" s="83">
        <v>35</v>
      </c>
      <c r="G285" s="277">
        <f>'BDI SERVIÇOS'!$J$35</f>
        <v>0.24867253178085247</v>
      </c>
      <c r="H285" s="90"/>
      <c r="I285" s="90">
        <f t="shared" si="24"/>
        <v>0</v>
      </c>
      <c r="J285" s="90">
        <f t="shared" si="25"/>
        <v>0</v>
      </c>
      <c r="K285" s="84"/>
    </row>
    <row r="286" spans="1:11" s="87" customFormat="1" ht="51" x14ac:dyDescent="0.2">
      <c r="A286" s="12" t="s">
        <v>1582</v>
      </c>
      <c r="B286" s="13" t="s">
        <v>1583</v>
      </c>
      <c r="C286" s="12" t="s">
        <v>109</v>
      </c>
      <c r="D286" s="12" t="s">
        <v>1584</v>
      </c>
      <c r="E286" s="14" t="s">
        <v>174</v>
      </c>
      <c r="F286" s="83">
        <v>20</v>
      </c>
      <c r="G286" s="277">
        <f>'BDI SERVIÇOS'!$J$35</f>
        <v>0.24867253178085247</v>
      </c>
      <c r="H286" s="90"/>
      <c r="I286" s="90">
        <f t="shared" si="24"/>
        <v>0</v>
      </c>
      <c r="J286" s="90">
        <f t="shared" si="25"/>
        <v>0</v>
      </c>
      <c r="K286" s="84"/>
    </row>
    <row r="287" spans="1:11" s="87" customFormat="1" ht="38.25" x14ac:dyDescent="0.2">
      <c r="A287" s="12" t="s">
        <v>1586</v>
      </c>
      <c r="B287" s="13" t="s">
        <v>1587</v>
      </c>
      <c r="C287" s="12" t="s">
        <v>109</v>
      </c>
      <c r="D287" s="12" t="s">
        <v>1588</v>
      </c>
      <c r="E287" s="14" t="s">
        <v>174</v>
      </c>
      <c r="F287" s="83">
        <v>2</v>
      </c>
      <c r="G287" s="277">
        <f>'BDI SERVIÇOS'!$J$35</f>
        <v>0.24867253178085247</v>
      </c>
      <c r="H287" s="90"/>
      <c r="I287" s="90">
        <f t="shared" si="24"/>
        <v>0</v>
      </c>
      <c r="J287" s="90">
        <f t="shared" si="25"/>
        <v>0</v>
      </c>
      <c r="K287" s="84"/>
    </row>
    <row r="288" spans="1:11" s="87" customFormat="1" ht="38.25" x14ac:dyDescent="0.2">
      <c r="A288" s="12" t="s">
        <v>1589</v>
      </c>
      <c r="B288" s="13" t="s">
        <v>1590</v>
      </c>
      <c r="C288" s="12" t="s">
        <v>109</v>
      </c>
      <c r="D288" s="12" t="s">
        <v>1591</v>
      </c>
      <c r="E288" s="14" t="s">
        <v>174</v>
      </c>
      <c r="F288" s="83">
        <v>1</v>
      </c>
      <c r="G288" s="277">
        <f>'BDI SERVIÇOS'!$J$35</f>
        <v>0.24867253178085247</v>
      </c>
      <c r="H288" s="90"/>
      <c r="I288" s="90">
        <f t="shared" si="24"/>
        <v>0</v>
      </c>
      <c r="J288" s="90">
        <f t="shared" si="25"/>
        <v>0</v>
      </c>
      <c r="K288" s="84"/>
    </row>
    <row r="289" spans="1:11" s="107" customFormat="1" x14ac:dyDescent="0.2">
      <c r="A289" s="94" t="s">
        <v>2888</v>
      </c>
      <c r="B289" s="94"/>
      <c r="C289" s="94"/>
      <c r="D289" s="94" t="s">
        <v>2889</v>
      </c>
      <c r="E289" s="94"/>
      <c r="F289" s="95"/>
      <c r="G289" s="95"/>
      <c r="H289" s="94"/>
      <c r="I289" s="94"/>
      <c r="J289" s="96">
        <f>SUM(J290:J322)</f>
        <v>0</v>
      </c>
      <c r="K289" s="97"/>
    </row>
    <row r="290" spans="1:11" s="87" customFormat="1" ht="38.25" x14ac:dyDescent="0.2">
      <c r="A290" s="12" t="s">
        <v>1592</v>
      </c>
      <c r="B290" s="13" t="s">
        <v>1593</v>
      </c>
      <c r="C290" s="12" t="s">
        <v>85</v>
      </c>
      <c r="D290" s="12" t="s">
        <v>1594</v>
      </c>
      <c r="E290" s="14" t="s">
        <v>174</v>
      </c>
      <c r="F290" s="83">
        <v>23</v>
      </c>
      <c r="G290" s="277">
        <f>'BDI SERVIÇOS'!$J$35</f>
        <v>0.24867253178085247</v>
      </c>
      <c r="H290" s="90"/>
      <c r="I290" s="90">
        <f t="shared" si="24"/>
        <v>0</v>
      </c>
      <c r="J290" s="90">
        <f t="shared" ref="J290:J322" si="26">F290 * I290</f>
        <v>0</v>
      </c>
      <c r="K290" s="84"/>
    </row>
    <row r="291" spans="1:11" s="87" customFormat="1" ht="51" x14ac:dyDescent="0.2">
      <c r="A291" s="12" t="s">
        <v>2890</v>
      </c>
      <c r="B291" s="13" t="s">
        <v>1340</v>
      </c>
      <c r="C291" s="12" t="s">
        <v>85</v>
      </c>
      <c r="D291" s="12" t="s">
        <v>1341</v>
      </c>
      <c r="E291" s="14" t="s">
        <v>157</v>
      </c>
      <c r="F291" s="83">
        <v>15</v>
      </c>
      <c r="G291" s="277">
        <f>'BDI SERVIÇOS'!$J$35</f>
        <v>0.24867253178085247</v>
      </c>
      <c r="H291" s="90"/>
      <c r="I291" s="90">
        <f t="shared" si="24"/>
        <v>0</v>
      </c>
      <c r="J291" s="90">
        <f t="shared" si="26"/>
        <v>0</v>
      </c>
      <c r="K291" s="84"/>
    </row>
    <row r="292" spans="1:11" s="87" customFormat="1" ht="51" x14ac:dyDescent="0.2">
      <c r="A292" s="12" t="s">
        <v>2891</v>
      </c>
      <c r="B292" s="13" t="s">
        <v>1334</v>
      </c>
      <c r="C292" s="12" t="s">
        <v>85</v>
      </c>
      <c r="D292" s="12" t="s">
        <v>1335</v>
      </c>
      <c r="E292" s="14" t="s">
        <v>157</v>
      </c>
      <c r="F292" s="83">
        <v>113</v>
      </c>
      <c r="G292" s="277">
        <f>'BDI SERVIÇOS'!$J$35</f>
        <v>0.24867253178085247</v>
      </c>
      <c r="H292" s="90"/>
      <c r="I292" s="90">
        <f t="shared" si="24"/>
        <v>0</v>
      </c>
      <c r="J292" s="90">
        <f t="shared" si="26"/>
        <v>0</v>
      </c>
      <c r="K292" s="84"/>
    </row>
    <row r="293" spans="1:11" s="87" customFormat="1" ht="38.25" x14ac:dyDescent="0.2">
      <c r="A293" s="12" t="s">
        <v>1595</v>
      </c>
      <c r="B293" s="13" t="s">
        <v>14346</v>
      </c>
      <c r="C293" s="12" t="s">
        <v>109</v>
      </c>
      <c r="D293" s="12" t="s">
        <v>1596</v>
      </c>
      <c r="E293" s="14" t="s">
        <v>174</v>
      </c>
      <c r="F293" s="83">
        <v>1</v>
      </c>
      <c r="G293" s="277">
        <f>'BDI SERVIÇOS'!$J$35</f>
        <v>0.24867253178085247</v>
      </c>
      <c r="H293" s="90"/>
      <c r="I293" s="90">
        <f t="shared" si="24"/>
        <v>0</v>
      </c>
      <c r="J293" s="90">
        <f t="shared" si="26"/>
        <v>0</v>
      </c>
      <c r="K293" s="84"/>
    </row>
    <row r="294" spans="1:11" s="87" customFormat="1" ht="51" x14ac:dyDescent="0.2">
      <c r="A294" s="12" t="s">
        <v>1609</v>
      </c>
      <c r="B294" s="13" t="s">
        <v>14347</v>
      </c>
      <c r="C294" s="12" t="s">
        <v>109</v>
      </c>
      <c r="D294" s="12" t="s">
        <v>1610</v>
      </c>
      <c r="E294" s="14" t="s">
        <v>174</v>
      </c>
      <c r="F294" s="83">
        <v>1</v>
      </c>
      <c r="G294" s="277">
        <f>'BDI SERVIÇOS'!$J$35</f>
        <v>0.24867253178085247</v>
      </c>
      <c r="H294" s="90"/>
      <c r="I294" s="90">
        <f t="shared" si="24"/>
        <v>0</v>
      </c>
      <c r="J294" s="90">
        <f t="shared" si="26"/>
        <v>0</v>
      </c>
      <c r="K294" s="84"/>
    </row>
    <row r="295" spans="1:11" s="87" customFormat="1" ht="38.25" x14ac:dyDescent="0.2">
      <c r="A295" s="12" t="s">
        <v>1614</v>
      </c>
      <c r="B295" s="13" t="s">
        <v>1615</v>
      </c>
      <c r="C295" s="12" t="s">
        <v>85</v>
      </c>
      <c r="D295" s="12" t="s">
        <v>1616</v>
      </c>
      <c r="E295" s="14" t="s">
        <v>157</v>
      </c>
      <c r="F295" s="83">
        <v>2113</v>
      </c>
      <c r="G295" s="277">
        <f>'BDI SERVIÇOS'!$J$35</f>
        <v>0.24867253178085247</v>
      </c>
      <c r="H295" s="90"/>
      <c r="I295" s="90">
        <f t="shared" si="24"/>
        <v>0</v>
      </c>
      <c r="J295" s="90">
        <f t="shared" si="26"/>
        <v>0</v>
      </c>
      <c r="K295" s="84"/>
    </row>
    <row r="296" spans="1:11" s="87" customFormat="1" ht="25.5" x14ac:dyDescent="0.2">
      <c r="A296" s="12" t="s">
        <v>1618</v>
      </c>
      <c r="B296" s="13" t="s">
        <v>1619</v>
      </c>
      <c r="C296" s="12" t="s">
        <v>85</v>
      </c>
      <c r="D296" s="12" t="s">
        <v>1620</v>
      </c>
      <c r="E296" s="14" t="s">
        <v>174</v>
      </c>
      <c r="F296" s="83">
        <v>46</v>
      </c>
      <c r="G296" s="277">
        <f>'BDI SERVIÇOS'!$J$35</f>
        <v>0.24867253178085247</v>
      </c>
      <c r="H296" s="90"/>
      <c r="I296" s="90">
        <f t="shared" si="24"/>
        <v>0</v>
      </c>
      <c r="J296" s="90">
        <f t="shared" si="26"/>
        <v>0</v>
      </c>
      <c r="K296" s="84"/>
    </row>
    <row r="297" spans="1:11" s="87" customFormat="1" ht="25.5" x14ac:dyDescent="0.2">
      <c r="A297" s="12" t="s">
        <v>1622</v>
      </c>
      <c r="B297" s="13" t="s">
        <v>1623</v>
      </c>
      <c r="C297" s="12" t="s">
        <v>85</v>
      </c>
      <c r="D297" s="12" t="s">
        <v>1624</v>
      </c>
      <c r="E297" s="14" t="s">
        <v>174</v>
      </c>
      <c r="F297" s="83">
        <v>4</v>
      </c>
      <c r="G297" s="277">
        <f>'BDI SERVIÇOS'!$J$35</f>
        <v>0.24867253178085247</v>
      </c>
      <c r="H297" s="90"/>
      <c r="I297" s="90">
        <f t="shared" si="24"/>
        <v>0</v>
      </c>
      <c r="J297" s="90">
        <f t="shared" si="26"/>
        <v>0</v>
      </c>
      <c r="K297" s="84"/>
    </row>
    <row r="298" spans="1:11" s="87" customFormat="1" ht="25.5" x14ac:dyDescent="0.2">
      <c r="A298" s="12" t="s">
        <v>2892</v>
      </c>
      <c r="B298" s="13" t="s">
        <v>1511</v>
      </c>
      <c r="C298" s="12" t="s">
        <v>109</v>
      </c>
      <c r="D298" s="12" t="s">
        <v>1512</v>
      </c>
      <c r="E298" s="14" t="s">
        <v>174</v>
      </c>
      <c r="F298" s="83">
        <v>180</v>
      </c>
      <c r="G298" s="277">
        <f>'BDI SERVIÇOS'!$J$35</f>
        <v>0.24867253178085247</v>
      </c>
      <c r="H298" s="90"/>
      <c r="I298" s="90">
        <f t="shared" si="24"/>
        <v>0</v>
      </c>
      <c r="J298" s="90">
        <f t="shared" si="26"/>
        <v>0</v>
      </c>
      <c r="K298" s="84"/>
    </row>
    <row r="299" spans="1:11" s="87" customFormat="1" ht="25.5" x14ac:dyDescent="0.2">
      <c r="A299" s="12" t="s">
        <v>2893</v>
      </c>
      <c r="B299" s="13" t="s">
        <v>1516</v>
      </c>
      <c r="C299" s="12" t="s">
        <v>109</v>
      </c>
      <c r="D299" s="12" t="s">
        <v>1517</v>
      </c>
      <c r="E299" s="14" t="s">
        <v>174</v>
      </c>
      <c r="F299" s="83">
        <v>25</v>
      </c>
      <c r="G299" s="277">
        <f>'BDI SERVIÇOS'!$J$35</f>
        <v>0.24867253178085247</v>
      </c>
      <c r="H299" s="90"/>
      <c r="I299" s="90">
        <f t="shared" si="24"/>
        <v>0</v>
      </c>
      <c r="J299" s="90">
        <f t="shared" si="26"/>
        <v>0</v>
      </c>
      <c r="K299" s="84"/>
    </row>
    <row r="300" spans="1:11" s="87" customFormat="1" ht="25.5" x14ac:dyDescent="0.2">
      <c r="A300" s="12" t="s">
        <v>2894</v>
      </c>
      <c r="B300" s="13" t="s">
        <v>1525</v>
      </c>
      <c r="C300" s="12" t="s">
        <v>109</v>
      </c>
      <c r="D300" s="12" t="s">
        <v>1526</v>
      </c>
      <c r="E300" s="14" t="s">
        <v>174</v>
      </c>
      <c r="F300" s="83">
        <v>80</v>
      </c>
      <c r="G300" s="277">
        <f>'BDI SERVIÇOS'!$J$35</f>
        <v>0.24867253178085247</v>
      </c>
      <c r="H300" s="90"/>
      <c r="I300" s="90">
        <f t="shared" si="24"/>
        <v>0</v>
      </c>
      <c r="J300" s="90">
        <f t="shared" si="26"/>
        <v>0</v>
      </c>
      <c r="K300" s="84"/>
    </row>
    <row r="301" spans="1:11" s="87" customFormat="1" ht="25.5" x14ac:dyDescent="0.2">
      <c r="A301" s="12" t="s">
        <v>2895</v>
      </c>
      <c r="B301" s="13" t="s">
        <v>1530</v>
      </c>
      <c r="C301" s="12" t="s">
        <v>109</v>
      </c>
      <c r="D301" s="12" t="s">
        <v>1531</v>
      </c>
      <c r="E301" s="14" t="s">
        <v>174</v>
      </c>
      <c r="F301" s="83">
        <v>80</v>
      </c>
      <c r="G301" s="277">
        <f>'BDI SERVIÇOS'!$J$35</f>
        <v>0.24867253178085247</v>
      </c>
      <c r="H301" s="90"/>
      <c r="I301" s="90">
        <f t="shared" si="24"/>
        <v>0</v>
      </c>
      <c r="J301" s="90">
        <f t="shared" si="26"/>
        <v>0</v>
      </c>
      <c r="K301" s="84"/>
    </row>
    <row r="302" spans="1:11" s="87" customFormat="1" ht="25.5" x14ac:dyDescent="0.2">
      <c r="A302" s="12" t="s">
        <v>1626</v>
      </c>
      <c r="B302" s="13" t="s">
        <v>1627</v>
      </c>
      <c r="C302" s="12" t="s">
        <v>109</v>
      </c>
      <c r="D302" s="12" t="s">
        <v>1628</v>
      </c>
      <c r="E302" s="14" t="s">
        <v>174</v>
      </c>
      <c r="F302" s="83">
        <v>25</v>
      </c>
      <c r="G302" s="277">
        <f>'BDI SERVIÇOS'!$J$35</f>
        <v>0.24867253178085247</v>
      </c>
      <c r="H302" s="90"/>
      <c r="I302" s="90">
        <f t="shared" si="24"/>
        <v>0</v>
      </c>
      <c r="J302" s="90">
        <f t="shared" si="26"/>
        <v>0</v>
      </c>
      <c r="K302" s="84"/>
    </row>
    <row r="303" spans="1:11" s="87" customFormat="1" ht="25.5" x14ac:dyDescent="0.2">
      <c r="A303" s="12" t="s">
        <v>2896</v>
      </c>
      <c r="B303" s="13" t="s">
        <v>1535</v>
      </c>
      <c r="C303" s="12" t="s">
        <v>109</v>
      </c>
      <c r="D303" s="12" t="s">
        <v>1536</v>
      </c>
      <c r="E303" s="14" t="s">
        <v>174</v>
      </c>
      <c r="F303" s="83">
        <v>80</v>
      </c>
      <c r="G303" s="277">
        <f>'BDI SERVIÇOS'!$J$35</f>
        <v>0.24867253178085247</v>
      </c>
      <c r="H303" s="90"/>
      <c r="I303" s="90">
        <f t="shared" si="24"/>
        <v>0</v>
      </c>
      <c r="J303" s="90">
        <f t="shared" si="26"/>
        <v>0</v>
      </c>
      <c r="K303" s="84"/>
    </row>
    <row r="304" spans="1:11" s="87" customFormat="1" ht="25.5" x14ac:dyDescent="0.2">
      <c r="A304" s="12" t="s">
        <v>2897</v>
      </c>
      <c r="B304" s="13" t="s">
        <v>1540</v>
      </c>
      <c r="C304" s="12" t="s">
        <v>109</v>
      </c>
      <c r="D304" s="12" t="s">
        <v>1541</v>
      </c>
      <c r="E304" s="14" t="s">
        <v>174</v>
      </c>
      <c r="F304" s="83">
        <v>131</v>
      </c>
      <c r="G304" s="277">
        <f>'BDI SERVIÇOS'!$J$35</f>
        <v>0.24867253178085247</v>
      </c>
      <c r="H304" s="90"/>
      <c r="I304" s="90">
        <f t="shared" si="24"/>
        <v>0</v>
      </c>
      <c r="J304" s="90">
        <f t="shared" si="26"/>
        <v>0</v>
      </c>
      <c r="K304" s="84"/>
    </row>
    <row r="305" spans="1:11" s="87" customFormat="1" ht="25.5" x14ac:dyDescent="0.2">
      <c r="A305" s="12" t="s">
        <v>2898</v>
      </c>
      <c r="B305" s="13" t="s">
        <v>1545</v>
      </c>
      <c r="C305" s="12" t="s">
        <v>109</v>
      </c>
      <c r="D305" s="12" t="s">
        <v>1546</v>
      </c>
      <c r="E305" s="14" t="s">
        <v>174</v>
      </c>
      <c r="F305" s="83">
        <v>25</v>
      </c>
      <c r="G305" s="277">
        <f>'BDI SERVIÇOS'!$J$35</f>
        <v>0.24867253178085247</v>
      </c>
      <c r="H305" s="90"/>
      <c r="I305" s="90">
        <f t="shared" si="24"/>
        <v>0</v>
      </c>
      <c r="J305" s="90">
        <f t="shared" si="26"/>
        <v>0</v>
      </c>
      <c r="K305" s="84"/>
    </row>
    <row r="306" spans="1:11" s="87" customFormat="1" ht="38.25" x14ac:dyDescent="0.2">
      <c r="A306" s="12" t="s">
        <v>2899</v>
      </c>
      <c r="B306" s="13" t="s">
        <v>1550</v>
      </c>
      <c r="C306" s="12" t="s">
        <v>109</v>
      </c>
      <c r="D306" s="12" t="s">
        <v>1551</v>
      </c>
      <c r="E306" s="14" t="s">
        <v>157</v>
      </c>
      <c r="F306" s="83">
        <v>25</v>
      </c>
      <c r="G306" s="277">
        <f>'BDI SERVIÇOS'!$J$35</f>
        <v>0.24867253178085247</v>
      </c>
      <c r="H306" s="90"/>
      <c r="I306" s="90">
        <f t="shared" si="24"/>
        <v>0</v>
      </c>
      <c r="J306" s="90">
        <f t="shared" si="26"/>
        <v>0</v>
      </c>
      <c r="K306" s="84"/>
    </row>
    <row r="307" spans="1:11" s="87" customFormat="1" ht="38.25" x14ac:dyDescent="0.2">
      <c r="A307" s="12" t="s">
        <v>2900</v>
      </c>
      <c r="B307" s="13" t="s">
        <v>1555</v>
      </c>
      <c r="C307" s="12" t="s">
        <v>109</v>
      </c>
      <c r="D307" s="12" t="s">
        <v>1556</v>
      </c>
      <c r="E307" s="14" t="s">
        <v>157</v>
      </c>
      <c r="F307" s="83">
        <v>20</v>
      </c>
      <c r="G307" s="277">
        <f>'BDI SERVIÇOS'!$J$35</f>
        <v>0.24867253178085247</v>
      </c>
      <c r="H307" s="90"/>
      <c r="I307" s="90">
        <f t="shared" si="24"/>
        <v>0</v>
      </c>
      <c r="J307" s="90">
        <f t="shared" si="26"/>
        <v>0</v>
      </c>
      <c r="K307" s="84"/>
    </row>
    <row r="308" spans="1:11" s="87" customFormat="1" ht="38.25" x14ac:dyDescent="0.2">
      <c r="A308" s="12" t="s">
        <v>1631</v>
      </c>
      <c r="B308" s="13" t="s">
        <v>1632</v>
      </c>
      <c r="C308" s="12" t="s">
        <v>109</v>
      </c>
      <c r="D308" s="12" t="s">
        <v>1633</v>
      </c>
      <c r="E308" s="14" t="s">
        <v>174</v>
      </c>
      <c r="F308" s="83">
        <v>23</v>
      </c>
      <c r="G308" s="277">
        <f>'BDI SERVIÇOS'!$J$35</f>
        <v>0.24867253178085247</v>
      </c>
      <c r="H308" s="90"/>
      <c r="I308" s="90">
        <f t="shared" ref="I308:I373" si="27">H308*(1+$G308)</f>
        <v>0</v>
      </c>
      <c r="J308" s="90">
        <f t="shared" si="26"/>
        <v>0</v>
      </c>
      <c r="K308" s="84"/>
    </row>
    <row r="309" spans="1:11" s="87" customFormat="1" ht="25.5" x14ac:dyDescent="0.2">
      <c r="A309" s="12" t="s">
        <v>2901</v>
      </c>
      <c r="B309" s="13" t="s">
        <v>1573</v>
      </c>
      <c r="C309" s="12" t="s">
        <v>109</v>
      </c>
      <c r="D309" s="12" t="s">
        <v>1574</v>
      </c>
      <c r="E309" s="14" t="s">
        <v>174</v>
      </c>
      <c r="F309" s="83">
        <v>1</v>
      </c>
      <c r="G309" s="277">
        <f>'BDI SERVIÇOS'!$J$35</f>
        <v>0.24867253178085247</v>
      </c>
      <c r="H309" s="90"/>
      <c r="I309" s="90">
        <f t="shared" si="27"/>
        <v>0</v>
      </c>
      <c r="J309" s="90">
        <f t="shared" si="26"/>
        <v>0</v>
      </c>
      <c r="K309" s="84"/>
    </row>
    <row r="310" spans="1:11" s="87" customFormat="1" ht="38.25" x14ac:dyDescent="0.2">
      <c r="A310" s="12" t="s">
        <v>2902</v>
      </c>
      <c r="B310" s="13" t="s">
        <v>1578</v>
      </c>
      <c r="C310" s="12" t="s">
        <v>109</v>
      </c>
      <c r="D310" s="12" t="s">
        <v>1579</v>
      </c>
      <c r="E310" s="14" t="s">
        <v>174</v>
      </c>
      <c r="F310" s="83">
        <v>34</v>
      </c>
      <c r="G310" s="277">
        <f>'BDI SERVIÇOS'!$J$35</f>
        <v>0.24867253178085247</v>
      </c>
      <c r="H310" s="90"/>
      <c r="I310" s="90">
        <f t="shared" si="27"/>
        <v>0</v>
      </c>
      <c r="J310" s="90">
        <f t="shared" si="26"/>
        <v>0</v>
      </c>
      <c r="K310" s="84"/>
    </row>
    <row r="311" spans="1:11" s="87" customFormat="1" ht="38.25" x14ac:dyDescent="0.2">
      <c r="A311" s="12" t="s">
        <v>1636</v>
      </c>
      <c r="B311" s="13" t="s">
        <v>1637</v>
      </c>
      <c r="C311" s="12" t="s">
        <v>109</v>
      </c>
      <c r="D311" s="12" t="s">
        <v>1638</v>
      </c>
      <c r="E311" s="14" t="s">
        <v>157</v>
      </c>
      <c r="F311" s="83">
        <v>100</v>
      </c>
      <c r="G311" s="277">
        <f>'BDI SERVIÇOS'!$J$35</f>
        <v>0.24867253178085247</v>
      </c>
      <c r="H311" s="90"/>
      <c r="I311" s="90">
        <f t="shared" si="27"/>
        <v>0</v>
      </c>
      <c r="J311" s="90">
        <f t="shared" si="26"/>
        <v>0</v>
      </c>
      <c r="K311" s="84"/>
    </row>
    <row r="312" spans="1:11" s="87" customFormat="1" ht="25.5" x14ac:dyDescent="0.2">
      <c r="A312" s="12" t="s">
        <v>1641</v>
      </c>
      <c r="B312" s="13" t="s">
        <v>1642</v>
      </c>
      <c r="C312" s="12" t="s">
        <v>109</v>
      </c>
      <c r="D312" s="12" t="s">
        <v>1643</v>
      </c>
      <c r="E312" s="14" t="s">
        <v>174</v>
      </c>
      <c r="F312" s="83">
        <v>3</v>
      </c>
      <c r="G312" s="277">
        <f>'BDI SERVIÇOS'!$J$35</f>
        <v>0.24867253178085247</v>
      </c>
      <c r="H312" s="90"/>
      <c r="I312" s="90">
        <f t="shared" si="27"/>
        <v>0</v>
      </c>
      <c r="J312" s="90">
        <f t="shared" si="26"/>
        <v>0</v>
      </c>
      <c r="K312" s="84"/>
    </row>
    <row r="313" spans="1:11" s="87" customFormat="1" ht="25.5" x14ac:dyDescent="0.2">
      <c r="A313" s="12" t="s">
        <v>1646</v>
      </c>
      <c r="B313" s="13" t="s">
        <v>1647</v>
      </c>
      <c r="C313" s="12" t="s">
        <v>109</v>
      </c>
      <c r="D313" s="12" t="s">
        <v>1648</v>
      </c>
      <c r="E313" s="14" t="s">
        <v>174</v>
      </c>
      <c r="F313" s="83">
        <v>100</v>
      </c>
      <c r="G313" s="277">
        <f>'BDI SERVIÇOS'!$J$35</f>
        <v>0.24867253178085247</v>
      </c>
      <c r="H313" s="90"/>
      <c r="I313" s="90">
        <f t="shared" si="27"/>
        <v>0</v>
      </c>
      <c r="J313" s="90">
        <f t="shared" si="26"/>
        <v>0</v>
      </c>
      <c r="K313" s="84"/>
    </row>
    <row r="314" spans="1:11" s="87" customFormat="1" ht="25.5" x14ac:dyDescent="0.2">
      <c r="A314" s="12" t="s">
        <v>1651</v>
      </c>
      <c r="B314" s="13" t="s">
        <v>1652</v>
      </c>
      <c r="C314" s="12" t="s">
        <v>109</v>
      </c>
      <c r="D314" s="12" t="s">
        <v>1653</v>
      </c>
      <c r="E314" s="14" t="s">
        <v>174</v>
      </c>
      <c r="F314" s="83">
        <v>3</v>
      </c>
      <c r="G314" s="277">
        <f>'BDI SERVIÇOS'!$J$35</f>
        <v>0.24867253178085247</v>
      </c>
      <c r="H314" s="90"/>
      <c r="I314" s="90">
        <f t="shared" si="27"/>
        <v>0</v>
      </c>
      <c r="J314" s="90">
        <f t="shared" si="26"/>
        <v>0</v>
      </c>
      <c r="K314" s="84"/>
    </row>
    <row r="315" spans="1:11" s="87" customFormat="1" ht="38.25" x14ac:dyDescent="0.2">
      <c r="A315" s="12" t="s">
        <v>1656</v>
      </c>
      <c r="B315" s="13" t="s">
        <v>1657</v>
      </c>
      <c r="C315" s="12" t="s">
        <v>109</v>
      </c>
      <c r="D315" s="12" t="s">
        <v>1658</v>
      </c>
      <c r="E315" s="14" t="s">
        <v>174</v>
      </c>
      <c r="F315" s="83">
        <v>2</v>
      </c>
      <c r="G315" s="277">
        <f>'BDI SERVIÇOS'!$J$35</f>
        <v>0.24867253178085247</v>
      </c>
      <c r="H315" s="90"/>
      <c r="I315" s="90">
        <f t="shared" si="27"/>
        <v>0</v>
      </c>
      <c r="J315" s="90">
        <f t="shared" si="26"/>
        <v>0</v>
      </c>
      <c r="K315" s="84"/>
    </row>
    <row r="316" spans="1:11" s="87" customFormat="1" ht="38.25" x14ac:dyDescent="0.2">
      <c r="A316" s="12" t="s">
        <v>1661</v>
      </c>
      <c r="B316" s="13" t="s">
        <v>1662</v>
      </c>
      <c r="C316" s="12" t="s">
        <v>109</v>
      </c>
      <c r="D316" s="12" t="s">
        <v>1663</v>
      </c>
      <c r="E316" s="14" t="s">
        <v>174</v>
      </c>
      <c r="F316" s="83">
        <v>1</v>
      </c>
      <c r="G316" s="277">
        <f>'BDI SERVIÇOS'!$J$35</f>
        <v>0.24867253178085247</v>
      </c>
      <c r="H316" s="90"/>
      <c r="I316" s="90">
        <f t="shared" si="27"/>
        <v>0</v>
      </c>
      <c r="J316" s="90">
        <f t="shared" si="26"/>
        <v>0</v>
      </c>
      <c r="K316" s="84"/>
    </row>
    <row r="317" spans="1:11" s="87" customFormat="1" ht="25.5" x14ac:dyDescent="0.2">
      <c r="A317" s="12" t="s">
        <v>1666</v>
      </c>
      <c r="B317" s="13" t="s">
        <v>1667</v>
      </c>
      <c r="C317" s="12" t="s">
        <v>109</v>
      </c>
      <c r="D317" s="12" t="s">
        <v>1668</v>
      </c>
      <c r="E317" s="14" t="s">
        <v>174</v>
      </c>
      <c r="F317" s="83">
        <v>4</v>
      </c>
      <c r="G317" s="277">
        <f>'BDI SERVIÇOS'!$J$35</f>
        <v>0.24867253178085247</v>
      </c>
      <c r="H317" s="90"/>
      <c r="I317" s="90">
        <f t="shared" si="27"/>
        <v>0</v>
      </c>
      <c r="J317" s="90">
        <f t="shared" si="26"/>
        <v>0</v>
      </c>
      <c r="K317" s="84"/>
    </row>
    <row r="318" spans="1:11" s="87" customFormat="1" ht="51" x14ac:dyDescent="0.2">
      <c r="A318" s="12" t="s">
        <v>1671</v>
      </c>
      <c r="B318" s="13" t="s">
        <v>1672</v>
      </c>
      <c r="C318" s="12" t="s">
        <v>109</v>
      </c>
      <c r="D318" s="12" t="s">
        <v>1673</v>
      </c>
      <c r="E318" s="14" t="s">
        <v>174</v>
      </c>
      <c r="F318" s="83">
        <v>2</v>
      </c>
      <c r="G318" s="277">
        <f>'BDI SERVIÇOS'!$J$35</f>
        <v>0.24867253178085247</v>
      </c>
      <c r="H318" s="90"/>
      <c r="I318" s="90">
        <f t="shared" si="27"/>
        <v>0</v>
      </c>
      <c r="J318" s="90">
        <f t="shared" si="26"/>
        <v>0</v>
      </c>
      <c r="K318" s="84"/>
    </row>
    <row r="319" spans="1:11" s="87" customFormat="1" ht="51" x14ac:dyDescent="0.2">
      <c r="A319" s="12" t="s">
        <v>1676</v>
      </c>
      <c r="B319" s="13" t="s">
        <v>1677</v>
      </c>
      <c r="C319" s="12" t="s">
        <v>109</v>
      </c>
      <c r="D319" s="12" t="s">
        <v>1678</v>
      </c>
      <c r="E319" s="14" t="s">
        <v>174</v>
      </c>
      <c r="F319" s="83">
        <v>1</v>
      </c>
      <c r="G319" s="277">
        <f>'BDI SERVIÇOS'!$J$35</f>
        <v>0.24867253178085247</v>
      </c>
      <c r="H319" s="90"/>
      <c r="I319" s="90">
        <f t="shared" si="27"/>
        <v>0</v>
      </c>
      <c r="J319" s="90">
        <f t="shared" si="26"/>
        <v>0</v>
      </c>
      <c r="K319" s="84"/>
    </row>
    <row r="320" spans="1:11" s="87" customFormat="1" ht="38.25" x14ac:dyDescent="0.2">
      <c r="A320" s="12" t="s">
        <v>1681</v>
      </c>
      <c r="B320" s="13" t="s">
        <v>1682</v>
      </c>
      <c r="C320" s="12" t="s">
        <v>109</v>
      </c>
      <c r="D320" s="12" t="s">
        <v>1683</v>
      </c>
      <c r="E320" s="14" t="s">
        <v>174</v>
      </c>
      <c r="F320" s="83">
        <v>1</v>
      </c>
      <c r="G320" s="277">
        <f>'BDI SERVIÇOS'!$J$35</f>
        <v>0.24867253178085247</v>
      </c>
      <c r="H320" s="90"/>
      <c r="I320" s="90">
        <f t="shared" si="27"/>
        <v>0</v>
      </c>
      <c r="J320" s="90">
        <f t="shared" si="26"/>
        <v>0</v>
      </c>
      <c r="K320" s="84"/>
    </row>
    <row r="321" spans="1:11" s="87" customFormat="1" ht="25.5" x14ac:dyDescent="0.2">
      <c r="A321" s="12" t="s">
        <v>2903</v>
      </c>
      <c r="B321" s="13" t="s">
        <v>1563</v>
      </c>
      <c r="C321" s="12" t="s">
        <v>109</v>
      </c>
      <c r="D321" s="12" t="s">
        <v>1564</v>
      </c>
      <c r="E321" s="14" t="s">
        <v>174</v>
      </c>
      <c r="F321" s="83">
        <v>2</v>
      </c>
      <c r="G321" s="277">
        <f>'BDI SERVIÇOS'!$J$35</f>
        <v>0.24867253178085247</v>
      </c>
      <c r="H321" s="90"/>
      <c r="I321" s="90">
        <f t="shared" si="27"/>
        <v>0</v>
      </c>
      <c r="J321" s="90">
        <f t="shared" si="26"/>
        <v>0</v>
      </c>
      <c r="K321" s="84"/>
    </row>
    <row r="322" spans="1:11" s="87" customFormat="1" ht="38.25" x14ac:dyDescent="0.2">
      <c r="A322" s="12" t="s">
        <v>2904</v>
      </c>
      <c r="B322" s="13" t="s">
        <v>1568</v>
      </c>
      <c r="C322" s="12" t="s">
        <v>109</v>
      </c>
      <c r="D322" s="12" t="s">
        <v>1569</v>
      </c>
      <c r="E322" s="14" t="s">
        <v>174</v>
      </c>
      <c r="F322" s="83">
        <v>20</v>
      </c>
      <c r="G322" s="277">
        <f>'BDI SERVIÇOS'!$J$35</f>
        <v>0.24867253178085247</v>
      </c>
      <c r="H322" s="90"/>
      <c r="I322" s="90">
        <f t="shared" si="27"/>
        <v>0</v>
      </c>
      <c r="J322" s="90">
        <f t="shared" si="26"/>
        <v>0</v>
      </c>
      <c r="K322" s="84"/>
    </row>
    <row r="323" spans="1:11" s="107" customFormat="1" ht="25.5" x14ac:dyDescent="0.2">
      <c r="A323" s="94" t="s">
        <v>2905</v>
      </c>
      <c r="B323" s="94"/>
      <c r="C323" s="94"/>
      <c r="D323" s="94" t="s">
        <v>2906</v>
      </c>
      <c r="E323" s="94"/>
      <c r="F323" s="95"/>
      <c r="G323" s="95"/>
      <c r="H323" s="94"/>
      <c r="I323" s="94"/>
      <c r="J323" s="96">
        <f>SUM(J324:J335)</f>
        <v>0</v>
      </c>
      <c r="K323" s="97"/>
    </row>
    <row r="324" spans="1:11" s="87" customFormat="1" ht="38.25" x14ac:dyDescent="0.2">
      <c r="A324" s="12" t="s">
        <v>1686</v>
      </c>
      <c r="B324" s="13" t="s">
        <v>14332</v>
      </c>
      <c r="C324" s="12" t="s">
        <v>85</v>
      </c>
      <c r="D324" s="12" t="s">
        <v>1687</v>
      </c>
      <c r="E324" s="14" t="s">
        <v>174</v>
      </c>
      <c r="F324" s="83">
        <v>9</v>
      </c>
      <c r="G324" s="277">
        <f>'BDI SERVIÇOS'!$J$35</f>
        <v>0.24867253178085247</v>
      </c>
      <c r="H324" s="90"/>
      <c r="I324" s="90">
        <f t="shared" si="27"/>
        <v>0</v>
      </c>
      <c r="J324" s="90">
        <f t="shared" ref="J324:J335" si="28">F324 * I324</f>
        <v>0</v>
      </c>
      <c r="K324" s="84"/>
    </row>
    <row r="325" spans="1:11" s="87" customFormat="1" ht="38.25" x14ac:dyDescent="0.2">
      <c r="A325" s="12" t="s">
        <v>1691</v>
      </c>
      <c r="B325" s="13" t="s">
        <v>1692</v>
      </c>
      <c r="C325" s="12" t="s">
        <v>109</v>
      </c>
      <c r="D325" s="12" t="s">
        <v>1693</v>
      </c>
      <c r="E325" s="14" t="s">
        <v>174</v>
      </c>
      <c r="F325" s="83">
        <v>1</v>
      </c>
      <c r="G325" s="277">
        <f>'BDI SERVIÇOS'!$J$35</f>
        <v>0.24867253178085247</v>
      </c>
      <c r="H325" s="90"/>
      <c r="I325" s="90">
        <f t="shared" si="27"/>
        <v>0</v>
      </c>
      <c r="J325" s="90">
        <f t="shared" si="28"/>
        <v>0</v>
      </c>
      <c r="K325" s="84"/>
    </row>
    <row r="326" spans="1:11" s="87" customFormat="1" ht="38.25" x14ac:dyDescent="0.2">
      <c r="A326" s="12" t="s">
        <v>1696</v>
      </c>
      <c r="B326" s="13" t="s">
        <v>1697</v>
      </c>
      <c r="C326" s="12" t="s">
        <v>85</v>
      </c>
      <c r="D326" s="12" t="s">
        <v>1698</v>
      </c>
      <c r="E326" s="14" t="s">
        <v>157</v>
      </c>
      <c r="F326" s="83">
        <v>180</v>
      </c>
      <c r="G326" s="277">
        <f>'BDI SERVIÇOS'!$J$35</f>
        <v>0.24867253178085247</v>
      </c>
      <c r="H326" s="90"/>
      <c r="I326" s="90">
        <f t="shared" si="27"/>
        <v>0</v>
      </c>
      <c r="J326" s="90">
        <f t="shared" si="28"/>
        <v>0</v>
      </c>
      <c r="K326" s="84"/>
    </row>
    <row r="327" spans="1:11" s="87" customFormat="1" ht="25.5" x14ac:dyDescent="0.2">
      <c r="A327" s="12" t="s">
        <v>1702</v>
      </c>
      <c r="B327" s="13" t="s">
        <v>1703</v>
      </c>
      <c r="C327" s="12" t="s">
        <v>85</v>
      </c>
      <c r="D327" s="12" t="s">
        <v>1704</v>
      </c>
      <c r="E327" s="14" t="s">
        <v>174</v>
      </c>
      <c r="F327" s="83">
        <v>26</v>
      </c>
      <c r="G327" s="277">
        <f>'BDI SERVIÇOS'!$J$35</f>
        <v>0.24867253178085247</v>
      </c>
      <c r="H327" s="90"/>
      <c r="I327" s="90">
        <f t="shared" si="27"/>
        <v>0</v>
      </c>
      <c r="J327" s="90">
        <f t="shared" si="28"/>
        <v>0</v>
      </c>
      <c r="K327" s="84"/>
    </row>
    <row r="328" spans="1:11" s="87" customFormat="1" ht="25.5" x14ac:dyDescent="0.2">
      <c r="A328" s="12" t="s">
        <v>1706</v>
      </c>
      <c r="B328" s="13" t="s">
        <v>14348</v>
      </c>
      <c r="C328" s="12" t="s">
        <v>109</v>
      </c>
      <c r="D328" s="12" t="s">
        <v>1707</v>
      </c>
      <c r="E328" s="14" t="s">
        <v>174</v>
      </c>
      <c r="F328" s="83">
        <v>9</v>
      </c>
      <c r="G328" s="277">
        <f>'BDI SERVIÇOS'!$J$35</f>
        <v>0.24867253178085247</v>
      </c>
      <c r="H328" s="90"/>
      <c r="I328" s="90">
        <f t="shared" si="27"/>
        <v>0</v>
      </c>
      <c r="J328" s="90">
        <f t="shared" si="28"/>
        <v>0</v>
      </c>
      <c r="K328" s="84"/>
    </row>
    <row r="329" spans="1:11" s="87" customFormat="1" ht="25.5" x14ac:dyDescent="0.2">
      <c r="A329" s="12" t="s">
        <v>1709</v>
      </c>
      <c r="B329" s="13" t="s">
        <v>14355</v>
      </c>
      <c r="C329" s="12" t="s">
        <v>109</v>
      </c>
      <c r="D329" s="12" t="s">
        <v>1710</v>
      </c>
      <c r="E329" s="14" t="s">
        <v>174</v>
      </c>
      <c r="F329" s="83">
        <v>13</v>
      </c>
      <c r="G329" s="277">
        <f>'BDI SERVIÇOS'!$J$35</f>
        <v>0.24867253178085247</v>
      </c>
      <c r="H329" s="90"/>
      <c r="I329" s="90">
        <f t="shared" si="27"/>
        <v>0</v>
      </c>
      <c r="J329" s="90">
        <f t="shared" si="28"/>
        <v>0</v>
      </c>
      <c r="K329" s="84"/>
    </row>
    <row r="330" spans="1:11" s="87" customFormat="1" ht="25.5" x14ac:dyDescent="0.2">
      <c r="A330" s="12" t="s">
        <v>2907</v>
      </c>
      <c r="B330" s="13" t="s">
        <v>1344</v>
      </c>
      <c r="C330" s="12" t="s">
        <v>85</v>
      </c>
      <c r="D330" s="12" t="s">
        <v>1345</v>
      </c>
      <c r="E330" s="14" t="s">
        <v>150</v>
      </c>
      <c r="F330" s="83">
        <v>63</v>
      </c>
      <c r="G330" s="277">
        <f>'BDI SERVIÇOS'!$J$35</f>
        <v>0.24867253178085247</v>
      </c>
      <c r="H330" s="90"/>
      <c r="I330" s="90">
        <f t="shared" si="27"/>
        <v>0</v>
      </c>
      <c r="J330" s="90">
        <f t="shared" si="28"/>
        <v>0</v>
      </c>
      <c r="K330" s="84"/>
    </row>
    <row r="331" spans="1:11" s="87" customFormat="1" ht="25.5" x14ac:dyDescent="0.2">
      <c r="A331" s="12" t="s">
        <v>2908</v>
      </c>
      <c r="B331" s="13" t="s">
        <v>404</v>
      </c>
      <c r="C331" s="12" t="s">
        <v>85</v>
      </c>
      <c r="D331" s="12" t="s">
        <v>405</v>
      </c>
      <c r="E331" s="14" t="s">
        <v>150</v>
      </c>
      <c r="F331" s="83">
        <v>63</v>
      </c>
      <c r="G331" s="277">
        <f>'BDI SERVIÇOS'!$J$35</f>
        <v>0.24867253178085247</v>
      </c>
      <c r="H331" s="90"/>
      <c r="I331" s="90">
        <f t="shared" si="27"/>
        <v>0</v>
      </c>
      <c r="J331" s="90">
        <f t="shared" si="28"/>
        <v>0</v>
      </c>
      <c r="K331" s="84"/>
    </row>
    <row r="332" spans="1:11" s="87" customFormat="1" ht="38.25" x14ac:dyDescent="0.2">
      <c r="A332" s="12" t="s">
        <v>1711</v>
      </c>
      <c r="B332" s="13" t="s">
        <v>1712</v>
      </c>
      <c r="C332" s="12" t="s">
        <v>109</v>
      </c>
      <c r="D332" s="12" t="s">
        <v>1713</v>
      </c>
      <c r="E332" s="14" t="s">
        <v>174</v>
      </c>
      <c r="F332" s="83">
        <v>8</v>
      </c>
      <c r="G332" s="277">
        <f>'BDI SERVIÇOS'!$J$35</f>
        <v>0.24867253178085247</v>
      </c>
      <c r="H332" s="90"/>
      <c r="I332" s="90">
        <f t="shared" si="27"/>
        <v>0</v>
      </c>
      <c r="J332" s="90">
        <f t="shared" si="28"/>
        <v>0</v>
      </c>
      <c r="K332" s="84"/>
    </row>
    <row r="333" spans="1:11" s="87" customFormat="1" ht="25.5" x14ac:dyDescent="0.2">
      <c r="A333" s="12" t="s">
        <v>1717</v>
      </c>
      <c r="B333" s="13" t="s">
        <v>1718</v>
      </c>
      <c r="C333" s="12" t="s">
        <v>109</v>
      </c>
      <c r="D333" s="12" t="s">
        <v>1719</v>
      </c>
      <c r="E333" s="14" t="s">
        <v>174</v>
      </c>
      <c r="F333" s="83">
        <v>26</v>
      </c>
      <c r="G333" s="277">
        <f>'BDI SERVIÇOS'!$J$35</f>
        <v>0.24867253178085247</v>
      </c>
      <c r="H333" s="90"/>
      <c r="I333" s="90">
        <f t="shared" si="27"/>
        <v>0</v>
      </c>
      <c r="J333" s="90">
        <f t="shared" si="28"/>
        <v>0</v>
      </c>
      <c r="K333" s="84"/>
    </row>
    <row r="334" spans="1:11" s="87" customFormat="1" ht="38.25" x14ac:dyDescent="0.2">
      <c r="A334" s="12" t="s">
        <v>1722</v>
      </c>
      <c r="B334" s="13" t="s">
        <v>1723</v>
      </c>
      <c r="C334" s="12" t="s">
        <v>109</v>
      </c>
      <c r="D334" s="12" t="s">
        <v>1724</v>
      </c>
      <c r="E334" s="14" t="s">
        <v>157</v>
      </c>
      <c r="F334" s="83">
        <v>240</v>
      </c>
      <c r="G334" s="277">
        <f>'BDI SERVIÇOS'!$J$35</f>
        <v>0.24867253178085247</v>
      </c>
      <c r="H334" s="90"/>
      <c r="I334" s="90">
        <f t="shared" si="27"/>
        <v>0</v>
      </c>
      <c r="J334" s="90">
        <f t="shared" si="28"/>
        <v>0</v>
      </c>
      <c r="K334" s="84"/>
    </row>
    <row r="335" spans="1:11" s="87" customFormat="1" ht="25.5" x14ac:dyDescent="0.2">
      <c r="A335" s="12" t="s">
        <v>1733</v>
      </c>
      <c r="B335" s="13" t="s">
        <v>1734</v>
      </c>
      <c r="C335" s="12" t="s">
        <v>109</v>
      </c>
      <c r="D335" s="12" t="s">
        <v>1735</v>
      </c>
      <c r="E335" s="14" t="s">
        <v>174</v>
      </c>
      <c r="F335" s="83">
        <v>13</v>
      </c>
      <c r="G335" s="277">
        <f>'BDI SERVIÇOS'!$J$35</f>
        <v>0.24867253178085247</v>
      </c>
      <c r="H335" s="90"/>
      <c r="I335" s="90">
        <f t="shared" si="27"/>
        <v>0</v>
      </c>
      <c r="J335" s="90">
        <f t="shared" si="28"/>
        <v>0</v>
      </c>
      <c r="K335" s="84"/>
    </row>
    <row r="336" spans="1:11" s="87" customFormat="1" x14ac:dyDescent="0.2">
      <c r="A336" s="80" t="s">
        <v>37</v>
      </c>
      <c r="B336" s="80"/>
      <c r="C336" s="80"/>
      <c r="D336" s="80" t="s">
        <v>38</v>
      </c>
      <c r="E336" s="80"/>
      <c r="F336" s="81"/>
      <c r="G336" s="81"/>
      <c r="H336" s="80"/>
      <c r="I336" s="80"/>
      <c r="J336" s="89">
        <f>SUM(J337:J342)</f>
        <v>0</v>
      </c>
      <c r="K336" s="82"/>
    </row>
    <row r="337" spans="1:11" s="87" customFormat="1" ht="38.25" x14ac:dyDescent="0.2">
      <c r="A337" s="12" t="s">
        <v>1738</v>
      </c>
      <c r="B337" s="13" t="s">
        <v>1739</v>
      </c>
      <c r="C337" s="12" t="s">
        <v>109</v>
      </c>
      <c r="D337" s="12" t="s">
        <v>1740</v>
      </c>
      <c r="E337" s="14" t="s">
        <v>174</v>
      </c>
      <c r="F337" s="83">
        <v>2</v>
      </c>
      <c r="G337" s="277">
        <f>'BDI SERVIÇOS'!$J$35</f>
        <v>0.24867253178085247</v>
      </c>
      <c r="H337" s="90"/>
      <c r="I337" s="90">
        <f t="shared" si="27"/>
        <v>0</v>
      </c>
      <c r="J337" s="90">
        <f t="shared" ref="J337:J342" si="29">F337 * I337</f>
        <v>0</v>
      </c>
      <c r="K337" s="84"/>
    </row>
    <row r="338" spans="1:11" s="87" customFormat="1" ht="38.25" x14ac:dyDescent="0.2">
      <c r="A338" s="12" t="s">
        <v>1742</v>
      </c>
      <c r="B338" s="13" t="s">
        <v>1743</v>
      </c>
      <c r="C338" s="12" t="s">
        <v>109</v>
      </c>
      <c r="D338" s="12" t="s">
        <v>1744</v>
      </c>
      <c r="E338" s="14" t="s">
        <v>174</v>
      </c>
      <c r="F338" s="83">
        <v>3</v>
      </c>
      <c r="G338" s="277">
        <f>'BDI SERVIÇOS'!$J$35</f>
        <v>0.24867253178085247</v>
      </c>
      <c r="H338" s="90"/>
      <c r="I338" s="90">
        <f t="shared" si="27"/>
        <v>0</v>
      </c>
      <c r="J338" s="90">
        <f t="shared" si="29"/>
        <v>0</v>
      </c>
      <c r="K338" s="84"/>
    </row>
    <row r="339" spans="1:11" s="87" customFormat="1" ht="51" x14ac:dyDescent="0.2">
      <c r="A339" s="12" t="s">
        <v>1746</v>
      </c>
      <c r="B339" s="13" t="s">
        <v>1747</v>
      </c>
      <c r="C339" s="12" t="s">
        <v>85</v>
      </c>
      <c r="D339" s="12" t="s">
        <v>1748</v>
      </c>
      <c r="E339" s="14" t="s">
        <v>157</v>
      </c>
      <c r="F339" s="83">
        <v>12</v>
      </c>
      <c r="G339" s="277">
        <f>'BDI SERVIÇOS'!$J$35</f>
        <v>0.24867253178085247</v>
      </c>
      <c r="H339" s="90"/>
      <c r="I339" s="90">
        <f t="shared" si="27"/>
        <v>0</v>
      </c>
      <c r="J339" s="90">
        <f t="shared" si="29"/>
        <v>0</v>
      </c>
      <c r="K339" s="84"/>
    </row>
    <row r="340" spans="1:11" s="87" customFormat="1" ht="51" x14ac:dyDescent="0.2">
      <c r="A340" s="12" t="s">
        <v>1750</v>
      </c>
      <c r="B340" s="13" t="s">
        <v>1751</v>
      </c>
      <c r="C340" s="12" t="s">
        <v>85</v>
      </c>
      <c r="D340" s="12" t="s">
        <v>1752</v>
      </c>
      <c r="E340" s="14" t="s">
        <v>174</v>
      </c>
      <c r="F340" s="83">
        <v>1</v>
      </c>
      <c r="G340" s="277">
        <f>'BDI SERVIÇOS'!$J$35</f>
        <v>0.24867253178085247</v>
      </c>
      <c r="H340" s="90"/>
      <c r="I340" s="90">
        <f t="shared" si="27"/>
        <v>0</v>
      </c>
      <c r="J340" s="90">
        <f t="shared" si="29"/>
        <v>0</v>
      </c>
      <c r="K340" s="84"/>
    </row>
    <row r="341" spans="1:11" s="87" customFormat="1" ht="38.25" x14ac:dyDescent="0.2">
      <c r="A341" s="12" t="s">
        <v>1755</v>
      </c>
      <c r="B341" s="13" t="s">
        <v>1756</v>
      </c>
      <c r="C341" s="12" t="s">
        <v>109</v>
      </c>
      <c r="D341" s="12" t="s">
        <v>1757</v>
      </c>
      <c r="E341" s="14" t="s">
        <v>174</v>
      </c>
      <c r="F341" s="83">
        <v>2</v>
      </c>
      <c r="G341" s="277">
        <f>'BDI SERVIÇOS'!$J$35</f>
        <v>0.24867253178085247</v>
      </c>
      <c r="H341" s="90"/>
      <c r="I341" s="90">
        <f t="shared" si="27"/>
        <v>0</v>
      </c>
      <c r="J341" s="90">
        <f t="shared" si="29"/>
        <v>0</v>
      </c>
      <c r="K341" s="84"/>
    </row>
    <row r="342" spans="1:11" s="87" customFormat="1" ht="51" x14ac:dyDescent="0.2">
      <c r="A342" s="12" t="s">
        <v>1759</v>
      </c>
      <c r="B342" s="13" t="s">
        <v>1760</v>
      </c>
      <c r="C342" s="12" t="s">
        <v>85</v>
      </c>
      <c r="D342" s="12" t="s">
        <v>1761</v>
      </c>
      <c r="E342" s="14" t="s">
        <v>174</v>
      </c>
      <c r="F342" s="83">
        <v>2</v>
      </c>
      <c r="G342" s="277">
        <f>'BDI SERVIÇOS'!$J$35</f>
        <v>0.24867253178085247</v>
      </c>
      <c r="H342" s="90"/>
      <c r="I342" s="90">
        <f t="shared" si="27"/>
        <v>0</v>
      </c>
      <c r="J342" s="90">
        <f t="shared" si="29"/>
        <v>0</v>
      </c>
      <c r="K342" s="84"/>
    </row>
    <row r="343" spans="1:11" s="87" customFormat="1" ht="25.5" x14ac:dyDescent="0.2">
      <c r="A343" s="80" t="s">
        <v>39</v>
      </c>
      <c r="B343" s="80"/>
      <c r="C343" s="80"/>
      <c r="D343" s="80" t="s">
        <v>40</v>
      </c>
      <c r="E343" s="80"/>
      <c r="F343" s="81"/>
      <c r="G343" s="81"/>
      <c r="H343" s="80"/>
      <c r="I343" s="80"/>
      <c r="J343" s="89">
        <f>SUM(J344:J350)</f>
        <v>0</v>
      </c>
      <c r="K343" s="82"/>
    </row>
    <row r="344" spans="1:11" s="87" customFormat="1" ht="25.5" x14ac:dyDescent="0.2">
      <c r="A344" s="12" t="s">
        <v>1763</v>
      </c>
      <c r="B344" s="13" t="s">
        <v>1764</v>
      </c>
      <c r="C344" s="12" t="s">
        <v>85</v>
      </c>
      <c r="D344" s="12" t="s">
        <v>1765</v>
      </c>
      <c r="E344" s="14" t="s">
        <v>174</v>
      </c>
      <c r="F344" s="83">
        <v>22</v>
      </c>
      <c r="G344" s="277">
        <f>'BDI SERVIÇOS'!$J$35</f>
        <v>0.24867253178085247</v>
      </c>
      <c r="H344" s="90"/>
      <c r="I344" s="90">
        <f t="shared" si="27"/>
        <v>0</v>
      </c>
      <c r="J344" s="90">
        <f t="shared" ref="J344:J350" si="30">F344 * I344</f>
        <v>0</v>
      </c>
      <c r="K344" s="84"/>
    </row>
    <row r="345" spans="1:11" s="87" customFormat="1" ht="25.5" x14ac:dyDescent="0.2">
      <c r="A345" s="12" t="s">
        <v>1767</v>
      </c>
      <c r="B345" s="13" t="s">
        <v>14349</v>
      </c>
      <c r="C345" s="12" t="s">
        <v>109</v>
      </c>
      <c r="D345" s="12" t="s">
        <v>1768</v>
      </c>
      <c r="E345" s="14" t="s">
        <v>174</v>
      </c>
      <c r="F345" s="83">
        <v>4</v>
      </c>
      <c r="G345" s="277">
        <f>'BDI SERVIÇOS'!$J$35</f>
        <v>0.24867253178085247</v>
      </c>
      <c r="H345" s="90"/>
      <c r="I345" s="90">
        <f t="shared" si="27"/>
        <v>0</v>
      </c>
      <c r="J345" s="90">
        <f t="shared" si="30"/>
        <v>0</v>
      </c>
      <c r="K345" s="84"/>
    </row>
    <row r="346" spans="1:11" s="87" customFormat="1" ht="38.25" x14ac:dyDescent="0.2">
      <c r="A346" s="12" t="s">
        <v>1770</v>
      </c>
      <c r="B346" s="13" t="s">
        <v>1771</v>
      </c>
      <c r="C346" s="12" t="s">
        <v>109</v>
      </c>
      <c r="D346" s="12" t="s">
        <v>1772</v>
      </c>
      <c r="E346" s="14" t="s">
        <v>174</v>
      </c>
      <c r="F346" s="83">
        <v>12</v>
      </c>
      <c r="G346" s="277">
        <f>'BDI SERVIÇOS'!$J$35</f>
        <v>0.24867253178085247</v>
      </c>
      <c r="H346" s="90"/>
      <c r="I346" s="90">
        <f t="shared" si="27"/>
        <v>0</v>
      </c>
      <c r="J346" s="90">
        <f t="shared" si="30"/>
        <v>0</v>
      </c>
      <c r="K346" s="84"/>
    </row>
    <row r="347" spans="1:11" s="87" customFormat="1" ht="38.25" x14ac:dyDescent="0.2">
      <c r="A347" s="12" t="s">
        <v>1775</v>
      </c>
      <c r="B347" s="13" t="s">
        <v>1776</v>
      </c>
      <c r="C347" s="12" t="s">
        <v>109</v>
      </c>
      <c r="D347" s="12" t="s">
        <v>1777</v>
      </c>
      <c r="E347" s="14" t="s">
        <v>174</v>
      </c>
      <c r="F347" s="83">
        <v>5</v>
      </c>
      <c r="G347" s="277">
        <f>'BDI SERVIÇOS'!$J$35</f>
        <v>0.24867253178085247</v>
      </c>
      <c r="H347" s="90"/>
      <c r="I347" s="90">
        <f t="shared" si="27"/>
        <v>0</v>
      </c>
      <c r="J347" s="90">
        <f t="shared" si="30"/>
        <v>0</v>
      </c>
      <c r="K347" s="84"/>
    </row>
    <row r="348" spans="1:11" s="87" customFormat="1" ht="38.25" x14ac:dyDescent="0.2">
      <c r="A348" s="12" t="s">
        <v>1780</v>
      </c>
      <c r="B348" s="13" t="s">
        <v>1781</v>
      </c>
      <c r="C348" s="12" t="s">
        <v>109</v>
      </c>
      <c r="D348" s="12" t="s">
        <v>1782</v>
      </c>
      <c r="E348" s="14" t="s">
        <v>174</v>
      </c>
      <c r="F348" s="83">
        <v>2</v>
      </c>
      <c r="G348" s="277">
        <f>'BDI SERVIÇOS'!$J$35</f>
        <v>0.24867253178085247</v>
      </c>
      <c r="H348" s="90"/>
      <c r="I348" s="90">
        <f t="shared" si="27"/>
        <v>0</v>
      </c>
      <c r="J348" s="90">
        <f t="shared" si="30"/>
        <v>0</v>
      </c>
      <c r="K348" s="84"/>
    </row>
    <row r="349" spans="1:11" s="87" customFormat="1" ht="25.5" x14ac:dyDescent="0.2">
      <c r="A349" s="12" t="s">
        <v>1785</v>
      </c>
      <c r="B349" s="13" t="s">
        <v>1786</v>
      </c>
      <c r="C349" s="12" t="s">
        <v>85</v>
      </c>
      <c r="D349" s="12" t="s">
        <v>1787</v>
      </c>
      <c r="E349" s="14" t="s">
        <v>139</v>
      </c>
      <c r="F349" s="83">
        <v>4</v>
      </c>
      <c r="G349" s="277">
        <f>'BDI SERVIÇOS'!$J$35</f>
        <v>0.24867253178085247</v>
      </c>
      <c r="H349" s="90"/>
      <c r="I349" s="90">
        <f t="shared" si="27"/>
        <v>0</v>
      </c>
      <c r="J349" s="90">
        <f t="shared" si="30"/>
        <v>0</v>
      </c>
      <c r="K349" s="84"/>
    </row>
    <row r="350" spans="1:11" s="87" customFormat="1" ht="25.5" x14ac:dyDescent="0.2">
      <c r="A350" s="12" t="s">
        <v>1789</v>
      </c>
      <c r="B350" s="13" t="s">
        <v>1790</v>
      </c>
      <c r="C350" s="12" t="s">
        <v>549</v>
      </c>
      <c r="D350" s="12" t="s">
        <v>1791</v>
      </c>
      <c r="E350" s="14" t="s">
        <v>174</v>
      </c>
      <c r="F350" s="83">
        <v>4</v>
      </c>
      <c r="G350" s="277">
        <f>'BDI SERVIÇOS'!$J$35</f>
        <v>0.24867253178085247</v>
      </c>
      <c r="H350" s="90"/>
      <c r="I350" s="90">
        <f t="shared" si="27"/>
        <v>0</v>
      </c>
      <c r="J350" s="90">
        <f t="shared" si="30"/>
        <v>0</v>
      </c>
      <c r="K350" s="84"/>
    </row>
    <row r="351" spans="1:11" s="87" customFormat="1" x14ac:dyDescent="0.2">
      <c r="A351" s="80" t="s">
        <v>41</v>
      </c>
      <c r="B351" s="80"/>
      <c r="C351" s="80"/>
      <c r="D351" s="80" t="s">
        <v>42</v>
      </c>
      <c r="E351" s="80"/>
      <c r="F351" s="81"/>
      <c r="G351" s="81"/>
      <c r="H351" s="80"/>
      <c r="I351" s="80"/>
      <c r="J351" s="89">
        <f>SUM(J352)</f>
        <v>0</v>
      </c>
      <c r="K351" s="82"/>
    </row>
    <row r="352" spans="1:11" s="87" customFormat="1" ht="25.5" x14ac:dyDescent="0.2">
      <c r="A352" s="12" t="s">
        <v>1793</v>
      </c>
      <c r="B352" s="13" t="s">
        <v>14350</v>
      </c>
      <c r="C352" s="12" t="s">
        <v>109</v>
      </c>
      <c r="D352" s="12" t="s">
        <v>1794</v>
      </c>
      <c r="E352" s="14" t="s">
        <v>139</v>
      </c>
      <c r="F352" s="83">
        <v>4.1399999999999997</v>
      </c>
      <c r="G352" s="277">
        <f>'BDI SERVIÇOS'!$J$35</f>
        <v>0.24867253178085247</v>
      </c>
      <c r="H352" s="90"/>
      <c r="I352" s="90">
        <f t="shared" si="27"/>
        <v>0</v>
      </c>
      <c r="J352" s="90">
        <f>F352 * I352</f>
        <v>0</v>
      </c>
      <c r="K352" s="84"/>
    </row>
    <row r="353" spans="1:11" s="87" customFormat="1" x14ac:dyDescent="0.2">
      <c r="A353" s="80" t="s">
        <v>43</v>
      </c>
      <c r="B353" s="80"/>
      <c r="C353" s="80"/>
      <c r="D353" s="80" t="s">
        <v>44</v>
      </c>
      <c r="E353" s="80"/>
      <c r="F353" s="81"/>
      <c r="G353" s="81"/>
      <c r="H353" s="80"/>
      <c r="I353" s="80"/>
      <c r="J353" s="89">
        <f>SUM(J354:J356)</f>
        <v>0</v>
      </c>
      <c r="K353" s="82"/>
    </row>
    <row r="354" spans="1:11" s="87" customFormat="1" ht="25.5" x14ac:dyDescent="0.2">
      <c r="A354" s="12" t="s">
        <v>1797</v>
      </c>
      <c r="B354" s="13" t="s">
        <v>1798</v>
      </c>
      <c r="C354" s="12" t="s">
        <v>109</v>
      </c>
      <c r="D354" s="12" t="s">
        <v>1799</v>
      </c>
      <c r="E354" s="14" t="s">
        <v>157</v>
      </c>
      <c r="F354" s="83">
        <v>10</v>
      </c>
      <c r="G354" s="277">
        <f>'BDI SERVIÇOS'!$J$35</f>
        <v>0.24867253178085247</v>
      </c>
      <c r="H354" s="90"/>
      <c r="I354" s="90">
        <f t="shared" si="27"/>
        <v>0</v>
      </c>
      <c r="J354" s="90">
        <f>F354 * I354</f>
        <v>0</v>
      </c>
      <c r="K354" s="84"/>
    </row>
    <row r="355" spans="1:11" s="87" customFormat="1" ht="63.75" x14ac:dyDescent="0.2">
      <c r="A355" s="12" t="s">
        <v>1802</v>
      </c>
      <c r="B355" s="13" t="s">
        <v>1803</v>
      </c>
      <c r="C355" s="12" t="s">
        <v>85</v>
      </c>
      <c r="D355" s="12" t="s">
        <v>1804</v>
      </c>
      <c r="E355" s="14" t="s">
        <v>157</v>
      </c>
      <c r="F355" s="83">
        <v>10</v>
      </c>
      <c r="G355" s="277">
        <f>'BDI SERVIÇOS'!$J$35</f>
        <v>0.24867253178085247</v>
      </c>
      <c r="H355" s="90"/>
      <c r="I355" s="90">
        <f t="shared" si="27"/>
        <v>0</v>
      </c>
      <c r="J355" s="90">
        <f>F355 * I355</f>
        <v>0</v>
      </c>
      <c r="K355" s="84"/>
    </row>
    <row r="356" spans="1:11" s="87" customFormat="1" ht="38.25" x14ac:dyDescent="0.2">
      <c r="A356" s="12" t="s">
        <v>1806</v>
      </c>
      <c r="B356" s="13" t="s">
        <v>1807</v>
      </c>
      <c r="C356" s="12" t="s">
        <v>109</v>
      </c>
      <c r="D356" s="12" t="s">
        <v>1808</v>
      </c>
      <c r="E356" s="14" t="s">
        <v>174</v>
      </c>
      <c r="F356" s="83">
        <v>6</v>
      </c>
      <c r="G356" s="277">
        <f>'BDI SERVIÇOS'!$J$35</f>
        <v>0.24867253178085247</v>
      </c>
      <c r="H356" s="90"/>
      <c r="I356" s="90">
        <f t="shared" si="27"/>
        <v>0</v>
      </c>
      <c r="J356" s="90">
        <f>F356 * I356</f>
        <v>0</v>
      </c>
      <c r="K356" s="84"/>
    </row>
    <row r="357" spans="1:11" s="87" customFormat="1" x14ac:dyDescent="0.2">
      <c r="A357" s="80" t="s">
        <v>45</v>
      </c>
      <c r="B357" s="80"/>
      <c r="C357" s="80"/>
      <c r="D357" s="80" t="s">
        <v>46</v>
      </c>
      <c r="E357" s="80"/>
      <c r="F357" s="81"/>
      <c r="G357" s="81"/>
      <c r="H357" s="80"/>
      <c r="I357" s="80"/>
      <c r="J357" s="89">
        <f>SUM(J358:J366)</f>
        <v>0</v>
      </c>
      <c r="K357" s="82"/>
    </row>
    <row r="358" spans="1:11" s="87" customFormat="1" ht="51" x14ac:dyDescent="0.2">
      <c r="A358" s="108" t="s">
        <v>1811</v>
      </c>
      <c r="B358" s="13" t="s">
        <v>1812</v>
      </c>
      <c r="C358" s="12" t="s">
        <v>109</v>
      </c>
      <c r="D358" s="12" t="s">
        <v>1813</v>
      </c>
      <c r="E358" s="14" t="s">
        <v>157</v>
      </c>
      <c r="F358" s="83">
        <v>270</v>
      </c>
      <c r="G358" s="277">
        <f>'BDI SERVIÇOS'!$J$35</f>
        <v>0.24867253178085247</v>
      </c>
      <c r="H358" s="90"/>
      <c r="I358" s="90">
        <f t="shared" si="27"/>
        <v>0</v>
      </c>
      <c r="J358" s="90">
        <f t="shared" ref="J358:J366" si="31">F358 * I358</f>
        <v>0</v>
      </c>
      <c r="K358" s="84"/>
    </row>
    <row r="359" spans="1:11" s="87" customFormat="1" ht="51" x14ac:dyDescent="0.2">
      <c r="A359" s="108" t="s">
        <v>2909</v>
      </c>
      <c r="B359" s="13">
        <v>42424</v>
      </c>
      <c r="C359" s="12" t="s">
        <v>85</v>
      </c>
      <c r="D359" s="12" t="s">
        <v>2910</v>
      </c>
      <c r="E359" s="14" t="s">
        <v>174</v>
      </c>
      <c r="F359" s="83">
        <v>9</v>
      </c>
      <c r="G359" s="277">
        <f>'BDI DIFERENCIADO'!$L$30</f>
        <v>0.12784060312331702</v>
      </c>
      <c r="H359" s="90"/>
      <c r="I359" s="90">
        <f t="shared" si="27"/>
        <v>0</v>
      </c>
      <c r="J359" s="90">
        <f t="shared" si="31"/>
        <v>0</v>
      </c>
      <c r="K359" s="84"/>
    </row>
    <row r="360" spans="1:11" s="87" customFormat="1" ht="51" x14ac:dyDescent="0.2">
      <c r="A360" s="108" t="s">
        <v>2911</v>
      </c>
      <c r="B360" s="13">
        <v>42425</v>
      </c>
      <c r="C360" s="12" t="s">
        <v>85</v>
      </c>
      <c r="D360" s="12" t="s">
        <v>2912</v>
      </c>
      <c r="E360" s="14" t="s">
        <v>174</v>
      </c>
      <c r="F360" s="83">
        <v>16</v>
      </c>
      <c r="G360" s="277">
        <f>'BDI DIFERENCIADO'!$L$30</f>
        <v>0.12784060312331702</v>
      </c>
      <c r="H360" s="90"/>
      <c r="I360" s="90">
        <f t="shared" si="27"/>
        <v>0</v>
      </c>
      <c r="J360" s="90">
        <f t="shared" si="31"/>
        <v>0</v>
      </c>
      <c r="K360" s="84"/>
    </row>
    <row r="361" spans="1:11" s="87" customFormat="1" ht="51" x14ac:dyDescent="0.2">
      <c r="A361" s="108" t="s">
        <v>2913</v>
      </c>
      <c r="B361" s="13">
        <v>42422</v>
      </c>
      <c r="C361" s="12" t="s">
        <v>85</v>
      </c>
      <c r="D361" s="12" t="s">
        <v>2914</v>
      </c>
      <c r="E361" s="14" t="s">
        <v>174</v>
      </c>
      <c r="F361" s="83">
        <v>2</v>
      </c>
      <c r="G361" s="277">
        <f>'BDI DIFERENCIADO'!$L$30</f>
        <v>0.12784060312331702</v>
      </c>
      <c r="H361" s="90"/>
      <c r="I361" s="90">
        <f t="shared" si="27"/>
        <v>0</v>
      </c>
      <c r="J361" s="90">
        <f t="shared" si="31"/>
        <v>0</v>
      </c>
      <c r="K361" s="84"/>
    </row>
    <row r="362" spans="1:11" s="87" customFormat="1" ht="51" x14ac:dyDescent="0.2">
      <c r="A362" s="108" t="s">
        <v>2915</v>
      </c>
      <c r="B362" s="13">
        <v>43184</v>
      </c>
      <c r="C362" s="12" t="s">
        <v>85</v>
      </c>
      <c r="D362" s="12" t="s">
        <v>2916</v>
      </c>
      <c r="E362" s="14" t="s">
        <v>174</v>
      </c>
      <c r="F362" s="83">
        <v>8</v>
      </c>
      <c r="G362" s="277">
        <f>'BDI DIFERENCIADO'!$L$30</f>
        <v>0.12784060312331702</v>
      </c>
      <c r="H362" s="90"/>
      <c r="I362" s="90">
        <f t="shared" si="27"/>
        <v>0</v>
      </c>
      <c r="J362" s="90">
        <f t="shared" si="31"/>
        <v>0</v>
      </c>
      <c r="K362" s="84"/>
    </row>
    <row r="363" spans="1:11" s="87" customFormat="1" ht="25.5" x14ac:dyDescent="0.2">
      <c r="A363" s="108" t="s">
        <v>2917</v>
      </c>
      <c r="B363" s="13" t="s">
        <v>2918</v>
      </c>
      <c r="C363" s="223" t="s">
        <v>2918</v>
      </c>
      <c r="D363" s="22" t="s">
        <v>2758</v>
      </c>
      <c r="E363" s="14" t="s">
        <v>174</v>
      </c>
      <c r="F363" s="83">
        <v>9</v>
      </c>
      <c r="G363" s="277">
        <f>'BDI SERVIÇOS'!$J$35</f>
        <v>0.24867253178085247</v>
      </c>
      <c r="H363" s="90"/>
      <c r="I363" s="90">
        <f t="shared" si="27"/>
        <v>0</v>
      </c>
      <c r="J363" s="90">
        <f t="shared" si="31"/>
        <v>0</v>
      </c>
      <c r="K363" s="84"/>
    </row>
    <row r="364" spans="1:11" s="87" customFormat="1" ht="25.5" x14ac:dyDescent="0.2">
      <c r="A364" s="12" t="s">
        <v>2919</v>
      </c>
      <c r="B364" s="13" t="s">
        <v>2918</v>
      </c>
      <c r="C364" s="223" t="s">
        <v>2918</v>
      </c>
      <c r="D364" s="22" t="s">
        <v>2760</v>
      </c>
      <c r="E364" s="14" t="s">
        <v>174</v>
      </c>
      <c r="F364" s="83">
        <v>16</v>
      </c>
      <c r="G364" s="277">
        <f>'BDI SERVIÇOS'!$J$35</f>
        <v>0.24867253178085247</v>
      </c>
      <c r="H364" s="90"/>
      <c r="I364" s="90">
        <f t="shared" si="27"/>
        <v>0</v>
      </c>
      <c r="J364" s="90">
        <f t="shared" si="31"/>
        <v>0</v>
      </c>
      <c r="K364" s="84"/>
    </row>
    <row r="365" spans="1:11" s="87" customFormat="1" ht="25.5" x14ac:dyDescent="0.2">
      <c r="A365" s="12" t="s">
        <v>2920</v>
      </c>
      <c r="B365" s="13" t="s">
        <v>2918</v>
      </c>
      <c r="C365" s="223" t="s">
        <v>2918</v>
      </c>
      <c r="D365" s="22" t="s">
        <v>2761</v>
      </c>
      <c r="E365" s="14" t="s">
        <v>174</v>
      </c>
      <c r="F365" s="83">
        <v>2</v>
      </c>
      <c r="G365" s="277">
        <f>'BDI SERVIÇOS'!$J$35</f>
        <v>0.24867253178085247</v>
      </c>
      <c r="H365" s="90"/>
      <c r="I365" s="90">
        <f t="shared" si="27"/>
        <v>0</v>
      </c>
      <c r="J365" s="90">
        <f t="shared" si="31"/>
        <v>0</v>
      </c>
      <c r="K365" s="84"/>
    </row>
    <row r="366" spans="1:11" s="87" customFormat="1" ht="25.5" x14ac:dyDescent="0.2">
      <c r="A366" s="12" t="s">
        <v>2921</v>
      </c>
      <c r="B366" s="13" t="s">
        <v>2918</v>
      </c>
      <c r="C366" s="223" t="s">
        <v>2918</v>
      </c>
      <c r="D366" s="22" t="s">
        <v>2762</v>
      </c>
      <c r="E366" s="14" t="s">
        <v>174</v>
      </c>
      <c r="F366" s="83">
        <v>8</v>
      </c>
      <c r="G366" s="277">
        <f>'BDI SERVIÇOS'!$J$35</f>
        <v>0.24867253178085247</v>
      </c>
      <c r="H366" s="90"/>
      <c r="I366" s="90">
        <f t="shared" si="27"/>
        <v>0</v>
      </c>
      <c r="J366" s="90">
        <f t="shared" si="31"/>
        <v>0</v>
      </c>
      <c r="K366" s="84"/>
    </row>
    <row r="367" spans="1:11" s="87" customFormat="1" x14ac:dyDescent="0.2">
      <c r="A367" s="80" t="s">
        <v>47</v>
      </c>
      <c r="B367" s="80"/>
      <c r="C367" s="80"/>
      <c r="D367" s="80" t="s">
        <v>48</v>
      </c>
      <c r="E367" s="80"/>
      <c r="F367" s="81"/>
      <c r="G367" s="81"/>
      <c r="H367" s="80"/>
      <c r="I367" s="80"/>
      <c r="J367" s="89">
        <f>SUM(J368:J370)</f>
        <v>0</v>
      </c>
      <c r="K367" s="82"/>
    </row>
    <row r="368" spans="1:11" s="87" customFormat="1" ht="51" x14ac:dyDescent="0.2">
      <c r="A368" s="12" t="s">
        <v>1820</v>
      </c>
      <c r="B368" s="13" t="s">
        <v>1821</v>
      </c>
      <c r="C368" s="12" t="s">
        <v>85</v>
      </c>
      <c r="D368" s="12" t="s">
        <v>1822</v>
      </c>
      <c r="E368" s="14" t="s">
        <v>139</v>
      </c>
      <c r="F368" s="83">
        <v>312.08999999999997</v>
      </c>
      <c r="G368" s="277">
        <f>'BDI SERVIÇOS'!$J$35</f>
        <v>0.24867253178085247</v>
      </c>
      <c r="H368" s="90"/>
      <c r="I368" s="90">
        <f t="shared" si="27"/>
        <v>0</v>
      </c>
      <c r="J368" s="90">
        <f>F368 * I368</f>
        <v>0</v>
      </c>
      <c r="K368" s="84"/>
    </row>
    <row r="369" spans="1:11" s="87" customFormat="1" ht="38.25" x14ac:dyDescent="0.2">
      <c r="A369" s="12" t="s">
        <v>1828</v>
      </c>
      <c r="B369" s="13" t="s">
        <v>14351</v>
      </c>
      <c r="C369" s="12" t="s">
        <v>109</v>
      </c>
      <c r="D369" s="12" t="s">
        <v>1829</v>
      </c>
      <c r="E369" s="14" t="s">
        <v>139</v>
      </c>
      <c r="F369" s="83">
        <v>324.98</v>
      </c>
      <c r="G369" s="277">
        <f>'BDI SERVIÇOS'!$J$35</f>
        <v>0.24867253178085247</v>
      </c>
      <c r="H369" s="90"/>
      <c r="I369" s="90">
        <f t="shared" si="27"/>
        <v>0</v>
      </c>
      <c r="J369" s="90">
        <f>F369 * I369</f>
        <v>0</v>
      </c>
      <c r="K369" s="84"/>
    </row>
    <row r="370" spans="1:11" s="87" customFormat="1" ht="51" x14ac:dyDescent="0.2">
      <c r="A370" s="12" t="s">
        <v>1831</v>
      </c>
      <c r="B370" s="13" t="s">
        <v>1832</v>
      </c>
      <c r="C370" s="12" t="s">
        <v>85</v>
      </c>
      <c r="D370" s="12" t="s">
        <v>1833</v>
      </c>
      <c r="E370" s="14" t="s">
        <v>139</v>
      </c>
      <c r="F370" s="83">
        <v>136.88999999999999</v>
      </c>
      <c r="G370" s="277">
        <f>'BDI SERVIÇOS'!$J$35</f>
        <v>0.24867253178085247</v>
      </c>
      <c r="H370" s="90"/>
      <c r="I370" s="90">
        <f t="shared" si="27"/>
        <v>0</v>
      </c>
      <c r="J370" s="90">
        <f>F370 * I370</f>
        <v>0</v>
      </c>
      <c r="K370" s="84"/>
    </row>
    <row r="371" spans="1:11" s="87" customFormat="1" x14ac:dyDescent="0.2">
      <c r="A371" s="80" t="s">
        <v>2922</v>
      </c>
      <c r="B371" s="80"/>
      <c r="C371" s="80"/>
      <c r="D371" s="80" t="s">
        <v>49</v>
      </c>
      <c r="E371" s="80"/>
      <c r="F371" s="81"/>
      <c r="G371" s="81"/>
      <c r="H371" s="80"/>
      <c r="I371" s="80"/>
      <c r="J371" s="89">
        <f>SUM(J372:J377)</f>
        <v>0</v>
      </c>
      <c r="K371" s="82"/>
    </row>
    <row r="372" spans="1:11" s="87" customFormat="1" x14ac:dyDescent="0.2">
      <c r="A372" s="12" t="s">
        <v>1838</v>
      </c>
      <c r="B372" s="13" t="s">
        <v>14352</v>
      </c>
      <c r="C372" s="12" t="s">
        <v>109</v>
      </c>
      <c r="D372" s="12" t="s">
        <v>1839</v>
      </c>
      <c r="E372" s="14" t="s">
        <v>139</v>
      </c>
      <c r="F372" s="83">
        <v>795.32</v>
      </c>
      <c r="G372" s="277">
        <f>'BDI SERVIÇOS'!$J$35</f>
        <v>0.24867253178085247</v>
      </c>
      <c r="H372" s="90"/>
      <c r="I372" s="90">
        <f t="shared" si="27"/>
        <v>0</v>
      </c>
      <c r="J372" s="90">
        <f t="shared" ref="J372:J377" si="32">F372 * I372</f>
        <v>0</v>
      </c>
      <c r="K372" s="84"/>
    </row>
    <row r="373" spans="1:11" s="87" customFormat="1" ht="25.5" x14ac:dyDescent="0.2">
      <c r="A373" s="12" t="s">
        <v>1841</v>
      </c>
      <c r="B373" s="13" t="s">
        <v>1842</v>
      </c>
      <c r="C373" s="12" t="s">
        <v>85</v>
      </c>
      <c r="D373" s="12" t="s">
        <v>1843</v>
      </c>
      <c r="E373" s="14" t="s">
        <v>139</v>
      </c>
      <c r="F373" s="83">
        <v>264.64999999999998</v>
      </c>
      <c r="G373" s="277">
        <f>'BDI SERVIÇOS'!$J$35</f>
        <v>0.24867253178085247</v>
      </c>
      <c r="H373" s="90"/>
      <c r="I373" s="90">
        <f t="shared" si="27"/>
        <v>0</v>
      </c>
      <c r="J373" s="90">
        <f t="shared" si="32"/>
        <v>0</v>
      </c>
      <c r="K373" s="84"/>
    </row>
    <row r="374" spans="1:11" s="87" customFormat="1" ht="25.5" x14ac:dyDescent="0.2">
      <c r="A374" s="12" t="s">
        <v>1849</v>
      </c>
      <c r="B374" s="13" t="s">
        <v>1850</v>
      </c>
      <c r="C374" s="12" t="s">
        <v>85</v>
      </c>
      <c r="D374" s="12" t="s">
        <v>1851</v>
      </c>
      <c r="E374" s="14" t="s">
        <v>139</v>
      </c>
      <c r="F374" s="83">
        <v>650.13</v>
      </c>
      <c r="G374" s="277">
        <f>'BDI SERVIÇOS'!$J$35</f>
        <v>0.24867253178085247</v>
      </c>
      <c r="H374" s="90"/>
      <c r="I374" s="90">
        <f t="shared" ref="I374:I377" si="33">H374*(1+$G374)</f>
        <v>0</v>
      </c>
      <c r="J374" s="90">
        <f t="shared" si="32"/>
        <v>0</v>
      </c>
      <c r="K374" s="84"/>
    </row>
    <row r="375" spans="1:11" s="87" customFormat="1" ht="25.5" x14ac:dyDescent="0.2">
      <c r="A375" s="12" t="s">
        <v>1852</v>
      </c>
      <c r="B375" s="13" t="s">
        <v>1853</v>
      </c>
      <c r="C375" s="12" t="s">
        <v>85</v>
      </c>
      <c r="D375" s="12" t="s">
        <v>1854</v>
      </c>
      <c r="E375" s="14" t="s">
        <v>139</v>
      </c>
      <c r="F375" s="83">
        <v>330.68</v>
      </c>
      <c r="G375" s="277">
        <f>'BDI SERVIÇOS'!$J$35</f>
        <v>0.24867253178085247</v>
      </c>
      <c r="H375" s="90"/>
      <c r="I375" s="90">
        <f t="shared" si="33"/>
        <v>0</v>
      </c>
      <c r="J375" s="90">
        <f t="shared" si="32"/>
        <v>0</v>
      </c>
      <c r="K375" s="84"/>
    </row>
    <row r="376" spans="1:11" s="87" customFormat="1" ht="25.5" x14ac:dyDescent="0.2">
      <c r="A376" s="12" t="s">
        <v>1861</v>
      </c>
      <c r="B376" s="13" t="s">
        <v>14353</v>
      </c>
      <c r="C376" s="12" t="s">
        <v>109</v>
      </c>
      <c r="D376" s="12" t="s">
        <v>1862</v>
      </c>
      <c r="E376" s="14" t="s">
        <v>157</v>
      </c>
      <c r="F376" s="83">
        <v>2</v>
      </c>
      <c r="G376" s="277">
        <f>'BDI SERVIÇOS'!$J$35</f>
        <v>0.24867253178085247</v>
      </c>
      <c r="H376" s="90"/>
      <c r="I376" s="90">
        <f t="shared" si="33"/>
        <v>0</v>
      </c>
      <c r="J376" s="90">
        <f t="shared" si="32"/>
        <v>0</v>
      </c>
      <c r="K376" s="84"/>
    </row>
    <row r="377" spans="1:11" s="87" customFormat="1" ht="25.5" x14ac:dyDescent="0.2">
      <c r="A377" s="12" t="s">
        <v>1866</v>
      </c>
      <c r="B377" s="13" t="s">
        <v>14354</v>
      </c>
      <c r="C377" s="12" t="s">
        <v>109</v>
      </c>
      <c r="D377" s="12" t="s">
        <v>1867</v>
      </c>
      <c r="E377" s="14" t="s">
        <v>1868</v>
      </c>
      <c r="F377" s="83">
        <v>44478.7</v>
      </c>
      <c r="G377" s="277">
        <f>'BDI SERVIÇOS'!$J$35</f>
        <v>0.24867253178085247</v>
      </c>
      <c r="H377" s="90"/>
      <c r="I377" s="90">
        <f t="shared" si="33"/>
        <v>0</v>
      </c>
      <c r="J377" s="90">
        <f t="shared" si="32"/>
        <v>0</v>
      </c>
      <c r="K377" s="84"/>
    </row>
    <row r="378" spans="1:11" s="87" customFormat="1" x14ac:dyDescent="0.2">
      <c r="A378" s="92"/>
      <c r="B378" s="92"/>
      <c r="C378" s="92"/>
      <c r="D378" s="92"/>
      <c r="E378" s="92"/>
      <c r="F378" s="93"/>
      <c r="G378" s="93"/>
      <c r="H378" s="92"/>
      <c r="I378" s="100" t="s">
        <v>2923</v>
      </c>
      <c r="J378" s="113">
        <f>SUM(J11,J15,J25,J31,J102,J109,J125,J131,J135,J145,J158,J190,J194,J219,J228,J336,J343,J351,J353,J357,J367,J371)</f>
        <v>0</v>
      </c>
      <c r="K378" s="101"/>
    </row>
    <row r="379" spans="1:11" s="99" customFormat="1" x14ac:dyDescent="0.2">
      <c r="A379" s="278"/>
      <c r="B379" s="278"/>
      <c r="C379" s="278"/>
      <c r="D379" s="278"/>
      <c r="E379" s="278"/>
      <c r="F379" s="91"/>
      <c r="G379" s="91"/>
      <c r="H379" s="278"/>
      <c r="I379" s="278"/>
      <c r="J379" s="278"/>
      <c r="K379" s="278"/>
    </row>
    <row r="380" spans="1:11" s="99" customFormat="1" x14ac:dyDescent="0.2">
      <c r="A380" s="419" t="s">
        <v>54</v>
      </c>
      <c r="B380" s="419"/>
      <c r="C380" s="419"/>
      <c r="D380" s="419"/>
      <c r="E380" s="419"/>
      <c r="F380" s="419"/>
      <c r="G380" s="419"/>
      <c r="H380" s="419"/>
      <c r="I380" s="289" t="s">
        <v>2940</v>
      </c>
      <c r="J380" s="420">
        <f>J378/(1+J5)</f>
        <v>0</v>
      </c>
      <c r="K380" s="420"/>
    </row>
    <row r="381" spans="1:11" s="99" customFormat="1" x14ac:dyDescent="0.2">
      <c r="A381" s="419"/>
      <c r="B381" s="419"/>
      <c r="C381" s="419"/>
      <c r="D381" s="419"/>
      <c r="E381" s="419"/>
      <c r="F381" s="419"/>
      <c r="G381" s="419"/>
      <c r="H381" s="419"/>
      <c r="I381" s="289" t="s">
        <v>51</v>
      </c>
      <c r="J381" s="426">
        <f>J378-J380</f>
        <v>0</v>
      </c>
      <c r="K381" s="418"/>
    </row>
    <row r="382" spans="1:11" s="99" customFormat="1" x14ac:dyDescent="0.2">
      <c r="A382" s="419"/>
      <c r="B382" s="419"/>
      <c r="C382" s="419"/>
      <c r="D382" s="419"/>
      <c r="E382" s="419"/>
      <c r="F382" s="419"/>
      <c r="G382" s="419"/>
      <c r="H382" s="419"/>
      <c r="I382" s="289" t="s">
        <v>52</v>
      </c>
      <c r="J382" s="417">
        <f>SUM(J380:K381)</f>
        <v>0</v>
      </c>
      <c r="K382" s="418"/>
    </row>
    <row r="383" spans="1:11" s="79" customFormat="1" x14ac:dyDescent="0.2">
      <c r="A383" s="88"/>
      <c r="B383" s="88"/>
      <c r="C383" s="88"/>
      <c r="D383" s="88"/>
      <c r="E383" s="88"/>
      <c r="F383" s="4"/>
      <c r="G383" s="4"/>
      <c r="H383" s="88"/>
      <c r="I383" s="88"/>
      <c r="J383" s="88"/>
      <c r="K383" s="88"/>
    </row>
    <row r="384" spans="1:11" s="79" customFormat="1" x14ac:dyDescent="0.2">
      <c r="A384" s="88"/>
      <c r="B384" s="88"/>
      <c r="C384" s="88"/>
      <c r="D384" s="88"/>
      <c r="E384" s="88"/>
      <c r="F384" s="4"/>
      <c r="G384" s="4"/>
      <c r="H384" s="88"/>
      <c r="I384" s="88"/>
      <c r="J384" s="88"/>
      <c r="K384" s="88"/>
    </row>
    <row r="385" spans="1:11" s="79" customFormat="1" x14ac:dyDescent="0.2">
      <c r="A385" s="88"/>
      <c r="B385" s="88"/>
      <c r="C385" s="88"/>
      <c r="D385" s="88"/>
      <c r="E385" s="88"/>
      <c r="F385" s="4"/>
      <c r="G385" s="4"/>
      <c r="H385" s="88"/>
      <c r="I385" s="88"/>
      <c r="J385" s="88"/>
      <c r="K385" s="88"/>
    </row>
    <row r="386" spans="1:11" s="79" customFormat="1" x14ac:dyDescent="0.2">
      <c r="A386" s="88"/>
      <c r="B386" s="88"/>
      <c r="C386" s="88"/>
      <c r="D386" s="88"/>
      <c r="E386" s="88"/>
      <c r="F386" s="4"/>
      <c r="G386" s="4"/>
      <c r="H386" s="88"/>
      <c r="I386" s="88"/>
      <c r="J386" s="88"/>
      <c r="K386" s="88"/>
    </row>
    <row r="387" spans="1:11" s="79" customFormat="1" x14ac:dyDescent="0.2">
      <c r="A387" s="88"/>
      <c r="B387" s="88"/>
      <c r="C387" s="88"/>
      <c r="D387" s="88"/>
      <c r="E387" s="88"/>
      <c r="F387" s="4"/>
      <c r="G387" s="4"/>
      <c r="H387" s="88"/>
      <c r="I387" s="88"/>
      <c r="J387" s="88"/>
      <c r="K387" s="88"/>
    </row>
    <row r="388" spans="1:11" s="79" customFormat="1" x14ac:dyDescent="0.2">
      <c r="A388" s="88"/>
      <c r="B388" s="88"/>
      <c r="C388" s="88"/>
      <c r="D388" s="88"/>
      <c r="E388" s="88"/>
      <c r="F388" s="4"/>
      <c r="G388" s="4"/>
      <c r="H388" s="88"/>
      <c r="I388" s="88"/>
      <c r="J388" s="88"/>
      <c r="K388" s="88"/>
    </row>
    <row r="389" spans="1:11" s="79" customFormat="1" x14ac:dyDescent="0.2">
      <c r="A389" s="88"/>
      <c r="B389" s="88"/>
      <c r="C389" s="88"/>
      <c r="D389" s="88"/>
      <c r="E389" s="88"/>
      <c r="F389" s="4"/>
      <c r="G389" s="4"/>
      <c r="H389" s="88"/>
      <c r="I389" s="88"/>
      <c r="J389" s="88"/>
      <c r="K389" s="88"/>
    </row>
    <row r="390" spans="1:11" s="79" customFormat="1" x14ac:dyDescent="0.2">
      <c r="A390" s="88"/>
      <c r="B390" s="88"/>
      <c r="C390" s="88"/>
      <c r="D390" s="88"/>
      <c r="E390" s="88"/>
      <c r="F390" s="4"/>
      <c r="G390" s="4"/>
      <c r="H390" s="88"/>
      <c r="I390" s="88"/>
      <c r="J390" s="88"/>
      <c r="K390" s="88"/>
    </row>
    <row r="391" spans="1:11" s="79" customFormat="1" x14ac:dyDescent="0.2">
      <c r="A391" s="88"/>
      <c r="B391" s="88"/>
      <c r="C391" s="88"/>
      <c r="D391" s="88"/>
      <c r="E391" s="88"/>
      <c r="F391" s="4"/>
      <c r="G391" s="4"/>
      <c r="H391" s="88"/>
      <c r="I391" s="88"/>
      <c r="J391" s="88"/>
      <c r="K391" s="88"/>
    </row>
    <row r="392" spans="1:11" s="79" customFormat="1" x14ac:dyDescent="0.2">
      <c r="A392" s="88"/>
      <c r="B392" s="88"/>
      <c r="C392" s="88"/>
      <c r="D392" s="88"/>
      <c r="E392" s="88"/>
      <c r="F392" s="4"/>
      <c r="G392" s="4"/>
      <c r="H392" s="88"/>
      <c r="I392" s="88"/>
      <c r="J392" s="88"/>
      <c r="K392" s="88"/>
    </row>
    <row r="393" spans="1:11" s="79" customFormat="1" x14ac:dyDescent="0.2">
      <c r="A393" s="88"/>
      <c r="B393" s="88"/>
      <c r="C393" s="88"/>
      <c r="D393" s="88"/>
      <c r="E393" s="88"/>
      <c r="F393" s="4"/>
      <c r="G393" s="4"/>
      <c r="H393" s="88"/>
      <c r="I393" s="88"/>
      <c r="J393" s="88"/>
      <c r="K393" s="88"/>
    </row>
    <row r="394" spans="1:11" s="79" customFormat="1" x14ac:dyDescent="0.2">
      <c r="A394" s="88"/>
      <c r="B394" s="88"/>
      <c r="C394" s="88"/>
      <c r="D394" s="88"/>
      <c r="E394" s="88"/>
      <c r="F394" s="4"/>
      <c r="G394" s="4"/>
      <c r="H394" s="88"/>
      <c r="I394" s="88"/>
      <c r="J394" s="88"/>
      <c r="K394" s="88"/>
    </row>
    <row r="395" spans="1:11" s="79" customFormat="1" x14ac:dyDescent="0.2">
      <c r="A395" s="88"/>
      <c r="B395" s="88"/>
      <c r="C395" s="88"/>
      <c r="D395" s="88"/>
      <c r="E395" s="88"/>
      <c r="F395" s="4"/>
      <c r="G395" s="4"/>
      <c r="H395" s="88"/>
      <c r="I395" s="88"/>
      <c r="J395" s="88"/>
      <c r="K395" s="88"/>
    </row>
    <row r="396" spans="1:11" s="79" customFormat="1" x14ac:dyDescent="0.2">
      <c r="A396" s="88"/>
      <c r="B396" s="88"/>
      <c r="C396" s="88"/>
      <c r="D396" s="88"/>
      <c r="E396" s="88"/>
      <c r="F396" s="4"/>
      <c r="G396" s="4"/>
      <c r="H396" s="88"/>
      <c r="I396" s="88"/>
      <c r="J396" s="88"/>
      <c r="K396" s="88"/>
    </row>
    <row r="397" spans="1:11" s="79" customFormat="1" x14ac:dyDescent="0.2">
      <c r="A397" s="88"/>
      <c r="B397" s="88"/>
      <c r="C397" s="88"/>
      <c r="D397" s="88"/>
      <c r="E397" s="88"/>
      <c r="F397" s="4"/>
      <c r="G397" s="4"/>
      <c r="H397" s="88"/>
      <c r="I397" s="88"/>
      <c r="J397" s="88"/>
      <c r="K397" s="88"/>
    </row>
    <row r="398" spans="1:11" s="79" customFormat="1" x14ac:dyDescent="0.2">
      <c r="A398" s="88"/>
      <c r="B398" s="88"/>
      <c r="C398" s="88"/>
      <c r="D398" s="88"/>
      <c r="E398" s="88"/>
      <c r="F398" s="4"/>
      <c r="G398" s="4"/>
      <c r="H398" s="88"/>
      <c r="I398" s="88"/>
      <c r="J398" s="88"/>
      <c r="K398" s="88"/>
    </row>
    <row r="399" spans="1:11" s="79" customFormat="1" x14ac:dyDescent="0.2">
      <c r="A399" s="88"/>
      <c r="B399" s="88"/>
      <c r="C399" s="88"/>
      <c r="D399" s="88"/>
      <c r="E399" s="88"/>
      <c r="F399" s="4"/>
      <c r="G399" s="4"/>
      <c r="H399" s="88"/>
      <c r="I399" s="88"/>
      <c r="J399" s="88"/>
      <c r="K399" s="88"/>
    </row>
    <row r="400" spans="1:11" s="79" customFormat="1" x14ac:dyDescent="0.2">
      <c r="A400" s="88"/>
      <c r="B400" s="88"/>
      <c r="C400" s="88"/>
      <c r="D400" s="88"/>
      <c r="E400" s="88"/>
      <c r="F400" s="4"/>
      <c r="G400" s="4"/>
      <c r="H400" s="88"/>
      <c r="I400" s="88"/>
      <c r="J400" s="88"/>
      <c r="K400" s="88"/>
    </row>
    <row r="401" spans="1:11" s="79" customFormat="1" x14ac:dyDescent="0.2">
      <c r="A401" s="88"/>
      <c r="B401" s="88"/>
      <c r="C401" s="88"/>
      <c r="D401" s="88"/>
      <c r="E401" s="88"/>
      <c r="F401" s="4"/>
      <c r="G401" s="4"/>
      <c r="H401" s="88"/>
      <c r="I401" s="88"/>
      <c r="J401" s="88"/>
      <c r="K401" s="88"/>
    </row>
    <row r="402" spans="1:11" s="79" customFormat="1" x14ac:dyDescent="0.2">
      <c r="A402" s="88"/>
      <c r="B402" s="88"/>
      <c r="C402" s="88"/>
      <c r="D402" s="88"/>
      <c r="E402" s="88"/>
      <c r="F402" s="4"/>
      <c r="G402" s="4"/>
      <c r="H402" s="88"/>
      <c r="I402" s="88"/>
      <c r="J402" s="88"/>
      <c r="K402" s="88"/>
    </row>
    <row r="403" spans="1:11" s="79" customFormat="1" x14ac:dyDescent="0.2">
      <c r="A403" s="88"/>
      <c r="B403" s="88"/>
      <c r="C403" s="88"/>
      <c r="D403" s="88"/>
      <c r="E403" s="88"/>
      <c r="F403" s="4"/>
      <c r="G403" s="4"/>
      <c r="H403" s="88"/>
      <c r="I403" s="88"/>
      <c r="J403" s="88"/>
      <c r="K403" s="88"/>
    </row>
    <row r="404" spans="1:11" s="79" customFormat="1" x14ac:dyDescent="0.2">
      <c r="A404" s="88"/>
      <c r="B404" s="88"/>
      <c r="C404" s="88"/>
      <c r="D404" s="88"/>
      <c r="E404" s="88"/>
      <c r="F404" s="4"/>
      <c r="G404" s="4"/>
      <c r="H404" s="88"/>
      <c r="I404" s="88"/>
      <c r="J404" s="88"/>
      <c r="K404" s="88"/>
    </row>
    <row r="405" spans="1:11" s="79" customFormat="1" x14ac:dyDescent="0.2">
      <c r="A405" s="88"/>
      <c r="B405" s="88"/>
      <c r="C405" s="88"/>
      <c r="D405" s="88"/>
      <c r="E405" s="88"/>
      <c r="F405" s="4"/>
      <c r="G405" s="4"/>
      <c r="H405" s="88"/>
      <c r="I405" s="88"/>
      <c r="J405" s="88"/>
      <c r="K405" s="88"/>
    </row>
    <row r="406" spans="1:11" s="79" customFormat="1" x14ac:dyDescent="0.2">
      <c r="A406" s="88"/>
      <c r="B406" s="88"/>
      <c r="C406" s="88"/>
      <c r="D406" s="88"/>
      <c r="E406" s="88"/>
      <c r="F406" s="4"/>
      <c r="G406" s="4"/>
      <c r="H406" s="88"/>
      <c r="I406" s="88"/>
      <c r="J406" s="88"/>
      <c r="K406" s="88"/>
    </row>
    <row r="407" spans="1:11" s="79" customFormat="1" x14ac:dyDescent="0.2">
      <c r="A407" s="88"/>
      <c r="B407" s="88"/>
      <c r="C407" s="88"/>
      <c r="D407" s="88"/>
      <c r="E407" s="88"/>
      <c r="F407" s="4"/>
      <c r="G407" s="4"/>
      <c r="H407" s="88"/>
      <c r="I407" s="88"/>
      <c r="J407" s="88"/>
      <c r="K407" s="88"/>
    </row>
    <row r="408" spans="1:11" s="79" customFormat="1" x14ac:dyDescent="0.2">
      <c r="A408" s="88"/>
      <c r="B408" s="88"/>
      <c r="C408" s="88"/>
      <c r="D408" s="88"/>
      <c r="E408" s="88"/>
      <c r="F408" s="4"/>
      <c r="G408" s="4"/>
      <c r="H408" s="88"/>
      <c r="I408" s="88"/>
      <c r="J408" s="88"/>
      <c r="K408" s="88"/>
    </row>
    <row r="409" spans="1:11" s="79" customFormat="1" x14ac:dyDescent="0.2">
      <c r="A409" s="88"/>
      <c r="B409" s="88"/>
      <c r="C409" s="88"/>
      <c r="D409" s="88"/>
      <c r="E409" s="88"/>
      <c r="F409" s="4"/>
      <c r="G409" s="4"/>
      <c r="H409" s="88"/>
      <c r="I409" s="88"/>
      <c r="J409" s="88"/>
      <c r="K409" s="88"/>
    </row>
    <row r="410" spans="1:11" s="79" customFormat="1" x14ac:dyDescent="0.2">
      <c r="A410" s="88"/>
      <c r="B410" s="88"/>
      <c r="C410" s="88"/>
      <c r="D410" s="88"/>
      <c r="E410" s="88"/>
      <c r="F410" s="4"/>
      <c r="G410" s="4"/>
      <c r="H410" s="88"/>
      <c r="I410" s="88"/>
      <c r="J410" s="88"/>
      <c r="K410" s="88"/>
    </row>
    <row r="411" spans="1:11" s="79" customFormat="1" x14ac:dyDescent="0.2">
      <c r="A411" s="88"/>
      <c r="B411" s="88"/>
      <c r="C411" s="88"/>
      <c r="D411" s="88"/>
      <c r="E411" s="88"/>
      <c r="F411" s="4"/>
      <c r="G411" s="4"/>
      <c r="H411" s="88"/>
      <c r="I411" s="88"/>
      <c r="J411" s="88"/>
      <c r="K411" s="88"/>
    </row>
    <row r="412" spans="1:11" s="79" customFormat="1" x14ac:dyDescent="0.2">
      <c r="A412" s="88"/>
      <c r="B412" s="88"/>
      <c r="C412" s="88"/>
      <c r="D412" s="88"/>
      <c r="E412" s="88"/>
      <c r="F412" s="4"/>
      <c r="G412" s="4"/>
      <c r="H412" s="88"/>
      <c r="I412" s="88"/>
      <c r="J412" s="88"/>
      <c r="K412" s="88"/>
    </row>
    <row r="413" spans="1:11" s="79" customFormat="1" x14ac:dyDescent="0.2">
      <c r="A413" s="88"/>
      <c r="B413" s="88"/>
      <c r="C413" s="88"/>
      <c r="D413" s="88"/>
      <c r="E413" s="88"/>
      <c r="F413" s="4"/>
      <c r="G413" s="4"/>
      <c r="H413" s="88"/>
      <c r="I413" s="88"/>
      <c r="J413" s="88"/>
      <c r="K413" s="88"/>
    </row>
    <row r="414" spans="1:11" s="79" customFormat="1" x14ac:dyDescent="0.2">
      <c r="A414" s="88"/>
      <c r="B414" s="88"/>
      <c r="C414" s="88"/>
      <c r="D414" s="88"/>
      <c r="E414" s="88"/>
      <c r="F414" s="4"/>
      <c r="G414" s="4"/>
      <c r="H414" s="88"/>
      <c r="I414" s="88"/>
      <c r="J414" s="88"/>
      <c r="K414" s="88"/>
    </row>
    <row r="415" spans="1:11" s="79" customFormat="1" x14ac:dyDescent="0.2">
      <c r="A415" s="88"/>
      <c r="B415" s="88"/>
      <c r="C415" s="88"/>
      <c r="D415" s="88"/>
      <c r="E415" s="88"/>
      <c r="F415" s="4"/>
      <c r="G415" s="4"/>
      <c r="H415" s="88"/>
      <c r="I415" s="88"/>
      <c r="J415" s="88"/>
      <c r="K415" s="88"/>
    </row>
    <row r="416" spans="1:11" s="79" customFormat="1" x14ac:dyDescent="0.2">
      <c r="A416" s="88"/>
      <c r="B416" s="88"/>
      <c r="C416" s="88"/>
      <c r="D416" s="88"/>
      <c r="E416" s="88"/>
      <c r="F416" s="4"/>
      <c r="G416" s="4"/>
      <c r="H416" s="88"/>
      <c r="I416" s="88"/>
      <c r="J416" s="88"/>
      <c r="K416" s="88"/>
    </row>
    <row r="417" spans="1:11" s="79" customFormat="1" x14ac:dyDescent="0.2">
      <c r="A417" s="88"/>
      <c r="B417" s="88"/>
      <c r="C417" s="88"/>
      <c r="D417" s="88"/>
      <c r="E417" s="88"/>
      <c r="F417" s="4"/>
      <c r="G417" s="4"/>
      <c r="H417" s="88"/>
      <c r="I417" s="88"/>
      <c r="J417" s="88"/>
      <c r="K417" s="88"/>
    </row>
    <row r="418" spans="1:11" s="79" customFormat="1" x14ac:dyDescent="0.2">
      <c r="A418" s="88"/>
      <c r="B418" s="88"/>
      <c r="C418" s="88"/>
      <c r="D418" s="88"/>
      <c r="E418" s="88"/>
      <c r="F418" s="4"/>
      <c r="G418" s="4"/>
      <c r="H418" s="88"/>
      <c r="I418" s="88"/>
      <c r="J418" s="88"/>
      <c r="K418" s="88"/>
    </row>
    <row r="419" spans="1:11" s="79" customFormat="1" x14ac:dyDescent="0.2">
      <c r="A419" s="88"/>
      <c r="B419" s="88"/>
      <c r="C419" s="88"/>
      <c r="D419" s="88"/>
      <c r="E419" s="88"/>
      <c r="F419" s="4"/>
      <c r="G419" s="4"/>
      <c r="H419" s="88"/>
      <c r="I419" s="88"/>
      <c r="J419" s="88"/>
      <c r="K419" s="88"/>
    </row>
    <row r="420" spans="1:11" s="79" customFormat="1" x14ac:dyDescent="0.2">
      <c r="A420" s="88"/>
      <c r="B420" s="88"/>
      <c r="C420" s="88"/>
      <c r="D420" s="88"/>
      <c r="E420" s="88"/>
      <c r="F420" s="4"/>
      <c r="G420" s="4"/>
      <c r="H420" s="88"/>
      <c r="I420" s="88"/>
      <c r="J420" s="88"/>
      <c r="K420" s="88"/>
    </row>
    <row r="421" spans="1:11" s="79" customFormat="1" x14ac:dyDescent="0.2">
      <c r="A421" s="88"/>
      <c r="B421" s="88"/>
      <c r="C421" s="88"/>
      <c r="D421" s="88"/>
      <c r="E421" s="88"/>
      <c r="F421" s="4"/>
      <c r="G421" s="4"/>
      <c r="H421" s="88"/>
      <c r="I421" s="88"/>
      <c r="J421" s="88"/>
      <c r="K421" s="88"/>
    </row>
    <row r="422" spans="1:11" s="79" customFormat="1" x14ac:dyDescent="0.2">
      <c r="A422" s="88"/>
      <c r="B422" s="88"/>
      <c r="C422" s="88"/>
      <c r="D422" s="88"/>
      <c r="E422" s="88"/>
      <c r="F422" s="4"/>
      <c r="G422" s="4"/>
      <c r="H422" s="88"/>
      <c r="I422" s="88"/>
      <c r="J422" s="88"/>
      <c r="K422" s="88"/>
    </row>
    <row r="423" spans="1:11" s="79" customFormat="1" x14ac:dyDescent="0.2">
      <c r="A423" s="88"/>
      <c r="B423" s="88"/>
      <c r="C423" s="88"/>
      <c r="D423" s="88"/>
      <c r="E423" s="88"/>
      <c r="F423" s="4"/>
      <c r="G423" s="4"/>
      <c r="H423" s="88"/>
      <c r="I423" s="88"/>
      <c r="J423" s="88"/>
      <c r="K423" s="88"/>
    </row>
    <row r="424" spans="1:11" s="79" customFormat="1" x14ac:dyDescent="0.2">
      <c r="A424" s="88"/>
      <c r="B424" s="88"/>
      <c r="C424" s="88"/>
      <c r="D424" s="88"/>
      <c r="E424" s="88"/>
      <c r="F424" s="4"/>
      <c r="G424" s="4"/>
      <c r="H424" s="88"/>
      <c r="I424" s="88"/>
      <c r="J424" s="88"/>
      <c r="K424" s="88"/>
    </row>
    <row r="425" spans="1:11" s="79" customFormat="1" x14ac:dyDescent="0.2">
      <c r="A425" s="88"/>
      <c r="B425" s="88"/>
      <c r="C425" s="88"/>
      <c r="D425" s="88"/>
      <c r="E425" s="88"/>
      <c r="F425" s="4"/>
      <c r="G425" s="4"/>
      <c r="H425" s="88"/>
      <c r="I425" s="88"/>
      <c r="J425" s="88"/>
      <c r="K425" s="88"/>
    </row>
    <row r="426" spans="1:11" s="79" customFormat="1" x14ac:dyDescent="0.2">
      <c r="A426" s="88"/>
      <c r="B426" s="88"/>
      <c r="C426" s="88"/>
      <c r="D426" s="88"/>
      <c r="E426" s="88"/>
      <c r="F426" s="4"/>
      <c r="G426" s="4"/>
      <c r="H426" s="88"/>
      <c r="I426" s="88"/>
      <c r="J426" s="88"/>
      <c r="K426" s="88"/>
    </row>
    <row r="427" spans="1:11" s="79" customFormat="1" x14ac:dyDescent="0.2">
      <c r="A427" s="88"/>
      <c r="B427" s="88"/>
      <c r="C427" s="88"/>
      <c r="D427" s="88"/>
      <c r="E427" s="88"/>
      <c r="F427" s="4"/>
      <c r="G427" s="4"/>
      <c r="H427" s="88"/>
      <c r="I427" s="88"/>
      <c r="J427" s="88"/>
      <c r="K427" s="88"/>
    </row>
    <row r="428" spans="1:11" s="79" customFormat="1" x14ac:dyDescent="0.2">
      <c r="A428" s="88"/>
      <c r="B428" s="88"/>
      <c r="C428" s="88"/>
      <c r="D428" s="88"/>
      <c r="E428" s="88"/>
      <c r="F428" s="4"/>
      <c r="G428" s="4"/>
      <c r="H428" s="88"/>
      <c r="I428" s="88"/>
      <c r="J428" s="88"/>
      <c r="K428" s="88"/>
    </row>
    <row r="429" spans="1:11" s="79" customFormat="1" x14ac:dyDescent="0.2">
      <c r="A429" s="88"/>
      <c r="B429" s="88"/>
      <c r="C429" s="88"/>
      <c r="D429" s="88"/>
      <c r="E429" s="88"/>
      <c r="F429" s="4"/>
      <c r="G429" s="4"/>
      <c r="H429" s="88"/>
      <c r="I429" s="88"/>
      <c r="J429" s="88"/>
      <c r="K429" s="88"/>
    </row>
    <row r="430" spans="1:11" s="79" customFormat="1" x14ac:dyDescent="0.2">
      <c r="A430" s="88"/>
      <c r="B430" s="88"/>
      <c r="C430" s="88"/>
      <c r="D430" s="88"/>
      <c r="E430" s="88"/>
      <c r="F430" s="4"/>
      <c r="G430" s="4"/>
      <c r="H430" s="88"/>
      <c r="I430" s="88"/>
      <c r="J430" s="88"/>
      <c r="K430" s="88"/>
    </row>
    <row r="431" spans="1:11" s="79" customFormat="1" x14ac:dyDescent="0.2">
      <c r="A431" s="88"/>
      <c r="B431" s="88"/>
      <c r="C431" s="88"/>
      <c r="D431" s="88"/>
      <c r="E431" s="88"/>
      <c r="F431" s="4"/>
      <c r="G431" s="4"/>
      <c r="H431" s="88"/>
      <c r="I431" s="88"/>
      <c r="J431" s="88"/>
      <c r="K431" s="88"/>
    </row>
    <row r="432" spans="1:11" s="79" customFormat="1" x14ac:dyDescent="0.2">
      <c r="A432" s="88"/>
      <c r="B432" s="88"/>
      <c r="C432" s="88"/>
      <c r="D432" s="88"/>
      <c r="E432" s="88"/>
      <c r="F432" s="4"/>
      <c r="G432" s="4"/>
      <c r="H432" s="88"/>
      <c r="I432" s="88"/>
      <c r="J432" s="88"/>
      <c r="K432" s="88"/>
    </row>
    <row r="433" spans="1:11" s="79" customFormat="1" x14ac:dyDescent="0.2">
      <c r="A433" s="88"/>
      <c r="B433" s="88"/>
      <c r="C433" s="88"/>
      <c r="D433" s="88"/>
      <c r="E433" s="88"/>
      <c r="F433" s="4"/>
      <c r="G433" s="4"/>
      <c r="H433" s="88"/>
      <c r="I433" s="88"/>
      <c r="J433" s="88"/>
      <c r="K433" s="88"/>
    </row>
    <row r="434" spans="1:11" s="79" customFormat="1" x14ac:dyDescent="0.2">
      <c r="A434" s="88"/>
      <c r="B434" s="88"/>
      <c r="C434" s="88"/>
      <c r="D434" s="88"/>
      <c r="E434" s="88"/>
      <c r="F434" s="4"/>
      <c r="G434" s="4"/>
      <c r="H434" s="88"/>
      <c r="I434" s="88"/>
      <c r="J434" s="88"/>
      <c r="K434" s="88"/>
    </row>
    <row r="435" spans="1:11" s="79" customFormat="1" x14ac:dyDescent="0.2">
      <c r="A435" s="88"/>
      <c r="B435" s="88"/>
      <c r="C435" s="88"/>
      <c r="D435" s="88"/>
      <c r="E435" s="88"/>
      <c r="F435" s="4"/>
      <c r="G435" s="4"/>
      <c r="H435" s="88"/>
      <c r="I435" s="88"/>
      <c r="J435" s="88"/>
      <c r="K435" s="88"/>
    </row>
    <row r="436" spans="1:11" s="79" customFormat="1" x14ac:dyDescent="0.2">
      <c r="A436" s="88"/>
      <c r="B436" s="88"/>
      <c r="C436" s="88"/>
      <c r="D436" s="88"/>
      <c r="E436" s="88"/>
      <c r="F436" s="4"/>
      <c r="G436" s="4"/>
      <c r="H436" s="88"/>
      <c r="I436" s="88"/>
      <c r="J436" s="88"/>
      <c r="K436" s="88"/>
    </row>
    <row r="437" spans="1:11" s="79" customFormat="1" x14ac:dyDescent="0.2">
      <c r="A437" s="88"/>
      <c r="B437" s="88"/>
      <c r="C437" s="88"/>
      <c r="D437" s="88"/>
      <c r="E437" s="88"/>
      <c r="F437" s="4"/>
      <c r="G437" s="4"/>
      <c r="H437" s="88"/>
      <c r="I437" s="88"/>
      <c r="J437" s="88"/>
      <c r="K437" s="88"/>
    </row>
    <row r="438" spans="1:11" s="79" customFormat="1" x14ac:dyDescent="0.2">
      <c r="A438" s="88"/>
      <c r="B438" s="88"/>
      <c r="C438" s="88"/>
      <c r="D438" s="88"/>
      <c r="E438" s="88"/>
      <c r="F438" s="4"/>
      <c r="G438" s="4"/>
      <c r="H438" s="88"/>
      <c r="I438" s="88"/>
      <c r="J438" s="88"/>
      <c r="K438" s="88"/>
    </row>
    <row r="439" spans="1:11" s="79" customFormat="1" x14ac:dyDescent="0.2">
      <c r="A439" s="88"/>
      <c r="B439" s="88"/>
      <c r="C439" s="88"/>
      <c r="D439" s="88"/>
      <c r="E439" s="88"/>
      <c r="F439" s="4"/>
      <c r="G439" s="4"/>
      <c r="H439" s="88"/>
      <c r="I439" s="88"/>
      <c r="J439" s="88"/>
      <c r="K439" s="88"/>
    </row>
    <row r="440" spans="1:11" s="79" customFormat="1" x14ac:dyDescent="0.2">
      <c r="A440" s="88"/>
      <c r="B440" s="88"/>
      <c r="C440" s="88"/>
      <c r="D440" s="88"/>
      <c r="E440" s="88"/>
      <c r="F440" s="4"/>
      <c r="G440" s="4"/>
      <c r="H440" s="88"/>
      <c r="I440" s="88"/>
      <c r="J440" s="88"/>
      <c r="K440" s="88"/>
    </row>
    <row r="441" spans="1:11" s="79" customFormat="1" x14ac:dyDescent="0.2">
      <c r="A441" s="88"/>
      <c r="B441" s="88"/>
      <c r="C441" s="88"/>
      <c r="D441" s="88"/>
      <c r="E441" s="88"/>
      <c r="F441" s="4"/>
      <c r="G441" s="4"/>
      <c r="H441" s="88"/>
      <c r="I441" s="88"/>
      <c r="J441" s="88"/>
      <c r="K441" s="88"/>
    </row>
    <row r="442" spans="1:11" s="79" customFormat="1" x14ac:dyDescent="0.2">
      <c r="A442" s="88"/>
      <c r="B442" s="88"/>
      <c r="C442" s="88"/>
      <c r="D442" s="88"/>
      <c r="E442" s="88"/>
      <c r="F442" s="4"/>
      <c r="G442" s="4"/>
      <c r="H442" s="88"/>
      <c r="I442" s="88"/>
      <c r="J442" s="88"/>
      <c r="K442" s="88"/>
    </row>
    <row r="443" spans="1:11" s="79" customFormat="1" x14ac:dyDescent="0.2">
      <c r="A443" s="88"/>
      <c r="B443" s="88"/>
      <c r="C443" s="88"/>
      <c r="D443" s="88"/>
      <c r="E443" s="88"/>
      <c r="F443" s="4"/>
      <c r="G443" s="4"/>
      <c r="H443" s="88"/>
      <c r="I443" s="88"/>
      <c r="J443" s="88"/>
      <c r="K443" s="88"/>
    </row>
    <row r="444" spans="1:11" s="79" customFormat="1" x14ac:dyDescent="0.2">
      <c r="A444" s="88"/>
      <c r="B444" s="88"/>
      <c r="C444" s="88"/>
      <c r="D444" s="88"/>
      <c r="E444" s="88"/>
      <c r="F444" s="4"/>
      <c r="G444" s="4"/>
      <c r="H444" s="88"/>
      <c r="I444" s="88"/>
      <c r="J444" s="88"/>
      <c r="K444" s="88"/>
    </row>
    <row r="445" spans="1:11" s="79" customFormat="1" x14ac:dyDescent="0.2">
      <c r="A445" s="88"/>
      <c r="B445" s="88"/>
      <c r="C445" s="88"/>
      <c r="D445" s="88"/>
      <c r="E445" s="88"/>
      <c r="F445" s="4"/>
      <c r="G445" s="4"/>
      <c r="H445" s="88"/>
      <c r="I445" s="88"/>
      <c r="J445" s="88"/>
      <c r="K445" s="88"/>
    </row>
    <row r="446" spans="1:11" s="79" customFormat="1" x14ac:dyDescent="0.2">
      <c r="A446" s="88"/>
      <c r="B446" s="88"/>
      <c r="C446" s="88"/>
      <c r="D446" s="88"/>
      <c r="E446" s="88"/>
      <c r="F446" s="4"/>
      <c r="G446" s="4"/>
      <c r="H446" s="88"/>
      <c r="I446" s="88"/>
      <c r="J446" s="88"/>
      <c r="K446" s="88"/>
    </row>
    <row r="447" spans="1:11" s="79" customFormat="1" x14ac:dyDescent="0.2">
      <c r="A447" s="88"/>
      <c r="B447" s="88"/>
      <c r="C447" s="88"/>
      <c r="D447" s="88"/>
      <c r="E447" s="88"/>
      <c r="F447" s="4"/>
      <c r="G447" s="4"/>
      <c r="H447" s="88"/>
      <c r="I447" s="88"/>
      <c r="J447" s="88"/>
      <c r="K447" s="88"/>
    </row>
    <row r="448" spans="1:11" s="79" customFormat="1" x14ac:dyDescent="0.2">
      <c r="A448" s="88"/>
      <c r="B448" s="88"/>
      <c r="C448" s="88"/>
      <c r="D448" s="88"/>
      <c r="E448" s="88"/>
      <c r="F448" s="4"/>
      <c r="G448" s="4"/>
      <c r="H448" s="88"/>
      <c r="I448" s="88"/>
      <c r="J448" s="88"/>
      <c r="K448" s="88"/>
    </row>
    <row r="449" spans="1:11" s="79" customFormat="1" x14ac:dyDescent="0.2">
      <c r="A449" s="88"/>
      <c r="B449" s="88"/>
      <c r="C449" s="88"/>
      <c r="D449" s="88"/>
      <c r="E449" s="88"/>
      <c r="F449" s="4"/>
      <c r="G449" s="4"/>
      <c r="H449" s="88"/>
      <c r="I449" s="88"/>
      <c r="J449" s="88"/>
      <c r="K449" s="88"/>
    </row>
    <row r="450" spans="1:11" s="79" customFormat="1" x14ac:dyDescent="0.2">
      <c r="A450" s="88"/>
      <c r="B450" s="88"/>
      <c r="C450" s="88"/>
      <c r="D450" s="88"/>
      <c r="E450" s="88"/>
      <c r="F450" s="4"/>
      <c r="G450" s="4"/>
      <c r="H450" s="88"/>
      <c r="I450" s="88"/>
      <c r="J450" s="88"/>
      <c r="K450" s="88"/>
    </row>
    <row r="451" spans="1:11" s="79" customFormat="1" x14ac:dyDescent="0.2">
      <c r="A451" s="88"/>
      <c r="B451" s="88"/>
      <c r="C451" s="88"/>
      <c r="D451" s="88"/>
      <c r="E451" s="88"/>
      <c r="F451" s="4"/>
      <c r="G451" s="4"/>
      <c r="H451" s="88"/>
      <c r="I451" s="88"/>
      <c r="J451" s="88"/>
      <c r="K451" s="88"/>
    </row>
    <row r="452" spans="1:11" s="79" customFormat="1" x14ac:dyDescent="0.2">
      <c r="A452" s="88"/>
      <c r="B452" s="88"/>
      <c r="C452" s="88"/>
      <c r="D452" s="88"/>
      <c r="E452" s="88"/>
      <c r="F452" s="4"/>
      <c r="G452" s="4"/>
      <c r="H452" s="88"/>
      <c r="I452" s="88"/>
      <c r="J452" s="88"/>
      <c r="K452" s="88"/>
    </row>
    <row r="453" spans="1:11" s="79" customFormat="1" x14ac:dyDescent="0.2">
      <c r="A453" s="88"/>
      <c r="B453" s="88"/>
      <c r="C453" s="88"/>
      <c r="D453" s="88"/>
      <c r="E453" s="88"/>
      <c r="F453" s="4"/>
      <c r="G453" s="4"/>
      <c r="H453" s="88"/>
      <c r="I453" s="88"/>
      <c r="J453" s="88"/>
      <c r="K453" s="88"/>
    </row>
    <row r="454" spans="1:11" s="79" customFormat="1" x14ac:dyDescent="0.2">
      <c r="A454" s="88"/>
      <c r="B454" s="88"/>
      <c r="C454" s="88"/>
      <c r="D454" s="88"/>
      <c r="E454" s="88"/>
      <c r="F454" s="4"/>
      <c r="G454" s="4"/>
      <c r="H454" s="88"/>
      <c r="I454" s="88"/>
      <c r="J454" s="88"/>
      <c r="K454" s="88"/>
    </row>
    <row r="455" spans="1:11" s="79" customFormat="1" x14ac:dyDescent="0.2">
      <c r="A455" s="88"/>
      <c r="B455" s="88"/>
      <c r="C455" s="88"/>
      <c r="D455" s="88"/>
      <c r="E455" s="88"/>
      <c r="F455" s="4"/>
      <c r="G455" s="4"/>
      <c r="H455" s="88"/>
      <c r="I455" s="88"/>
      <c r="J455" s="88"/>
      <c r="K455" s="88"/>
    </row>
    <row r="456" spans="1:11" s="79" customFormat="1" x14ac:dyDescent="0.2">
      <c r="A456" s="88"/>
      <c r="B456" s="88"/>
      <c r="C456" s="88"/>
      <c r="D456" s="88"/>
      <c r="E456" s="88"/>
      <c r="F456" s="4"/>
      <c r="G456" s="4"/>
      <c r="H456" s="88"/>
      <c r="I456" s="88"/>
      <c r="J456" s="88"/>
      <c r="K456" s="88"/>
    </row>
    <row r="457" spans="1:11" s="79" customFormat="1" x14ac:dyDescent="0.2">
      <c r="A457" s="88"/>
      <c r="B457" s="88"/>
      <c r="C457" s="88"/>
      <c r="D457" s="88"/>
      <c r="E457" s="88"/>
      <c r="F457" s="4"/>
      <c r="G457" s="4"/>
      <c r="H457" s="88"/>
      <c r="I457" s="88"/>
      <c r="J457" s="88"/>
      <c r="K457" s="88"/>
    </row>
    <row r="458" spans="1:11" s="79" customFormat="1" x14ac:dyDescent="0.2">
      <c r="A458" s="88"/>
      <c r="B458" s="88"/>
      <c r="C458" s="88"/>
      <c r="D458" s="88"/>
      <c r="E458" s="88"/>
      <c r="F458" s="4"/>
      <c r="G458" s="4"/>
      <c r="H458" s="88"/>
      <c r="I458" s="88"/>
      <c r="J458" s="88"/>
      <c r="K458" s="88"/>
    </row>
    <row r="459" spans="1:11" s="79" customFormat="1" x14ac:dyDescent="0.2">
      <c r="A459" s="88"/>
      <c r="B459" s="88"/>
      <c r="C459" s="88"/>
      <c r="D459" s="88"/>
      <c r="E459" s="88"/>
      <c r="F459" s="4"/>
      <c r="G459" s="4"/>
      <c r="H459" s="88"/>
      <c r="I459" s="88"/>
      <c r="J459" s="88"/>
      <c r="K459" s="88"/>
    </row>
    <row r="460" spans="1:11" s="79" customFormat="1" x14ac:dyDescent="0.2">
      <c r="A460" s="88"/>
      <c r="B460" s="88"/>
      <c r="C460" s="88"/>
      <c r="D460" s="88"/>
      <c r="E460" s="88"/>
      <c r="F460" s="4"/>
      <c r="G460" s="4"/>
      <c r="H460" s="88"/>
      <c r="I460" s="88"/>
      <c r="J460" s="88"/>
      <c r="K460" s="88"/>
    </row>
    <row r="461" spans="1:11" s="79" customFormat="1" x14ac:dyDescent="0.2">
      <c r="A461" s="88"/>
      <c r="B461" s="88"/>
      <c r="C461" s="88"/>
      <c r="D461" s="88"/>
      <c r="E461" s="88"/>
      <c r="F461" s="4"/>
      <c r="G461" s="4"/>
      <c r="H461" s="88"/>
      <c r="I461" s="88"/>
      <c r="J461" s="88"/>
      <c r="K461" s="88"/>
    </row>
    <row r="462" spans="1:11" s="79" customFormat="1" x14ac:dyDescent="0.2">
      <c r="A462" s="88"/>
      <c r="B462" s="88"/>
      <c r="C462" s="88"/>
      <c r="D462" s="88"/>
      <c r="E462" s="88"/>
      <c r="F462" s="4"/>
      <c r="G462" s="4"/>
      <c r="H462" s="88"/>
      <c r="I462" s="88"/>
      <c r="J462" s="88"/>
      <c r="K462" s="88"/>
    </row>
    <row r="463" spans="1:11" s="79" customFormat="1" x14ac:dyDescent="0.2">
      <c r="A463" s="88"/>
      <c r="B463" s="88"/>
      <c r="C463" s="88"/>
      <c r="D463" s="88"/>
      <c r="E463" s="88"/>
      <c r="F463" s="4"/>
      <c r="G463" s="4"/>
      <c r="H463" s="88"/>
      <c r="I463" s="88"/>
      <c r="J463" s="88"/>
      <c r="K463" s="88"/>
    </row>
    <row r="464" spans="1:11" s="79" customFormat="1" x14ac:dyDescent="0.2">
      <c r="A464" s="88"/>
      <c r="B464" s="88"/>
      <c r="C464" s="88"/>
      <c r="D464" s="88"/>
      <c r="E464" s="88"/>
      <c r="F464" s="4"/>
      <c r="G464" s="4"/>
      <c r="H464" s="88"/>
      <c r="I464" s="88"/>
      <c r="J464" s="88"/>
      <c r="K464" s="88"/>
    </row>
    <row r="465" spans="1:11" s="79" customFormat="1" x14ac:dyDescent="0.2">
      <c r="A465" s="88"/>
      <c r="B465" s="88"/>
      <c r="C465" s="88"/>
      <c r="D465" s="88"/>
      <c r="E465" s="88"/>
      <c r="F465" s="4"/>
      <c r="G465" s="4"/>
      <c r="H465" s="88"/>
      <c r="I465" s="88"/>
      <c r="J465" s="88"/>
      <c r="K465" s="88"/>
    </row>
    <row r="466" spans="1:11" s="79" customFormat="1" x14ac:dyDescent="0.2">
      <c r="A466" s="88"/>
      <c r="B466" s="88"/>
      <c r="C466" s="88"/>
      <c r="D466" s="88"/>
      <c r="E466" s="88"/>
      <c r="F466" s="4"/>
      <c r="G466" s="4"/>
      <c r="H466" s="88"/>
      <c r="I466" s="88"/>
      <c r="J466" s="88"/>
      <c r="K466" s="88"/>
    </row>
    <row r="467" spans="1:11" s="79" customFormat="1" x14ac:dyDescent="0.2">
      <c r="A467" s="88"/>
      <c r="B467" s="88"/>
      <c r="C467" s="88"/>
      <c r="D467" s="88"/>
      <c r="E467" s="88"/>
      <c r="F467" s="4"/>
      <c r="G467" s="4"/>
      <c r="H467" s="88"/>
      <c r="I467" s="88"/>
      <c r="J467" s="88"/>
      <c r="K467" s="88"/>
    </row>
    <row r="468" spans="1:11" s="79" customFormat="1" x14ac:dyDescent="0.2">
      <c r="A468" s="88"/>
      <c r="B468" s="88"/>
      <c r="C468" s="88"/>
      <c r="D468" s="88"/>
      <c r="E468" s="88"/>
      <c r="F468" s="4"/>
      <c r="G468" s="4"/>
      <c r="H468" s="88"/>
      <c r="I468" s="88"/>
      <c r="J468" s="88"/>
      <c r="K468" s="88"/>
    </row>
    <row r="469" spans="1:11" s="79" customFormat="1" x14ac:dyDescent="0.2">
      <c r="A469" s="88"/>
      <c r="B469" s="88"/>
      <c r="C469" s="88"/>
      <c r="D469" s="88"/>
      <c r="E469" s="88"/>
      <c r="F469" s="4"/>
      <c r="G469" s="4"/>
      <c r="H469" s="88"/>
      <c r="I469" s="88"/>
      <c r="J469" s="88"/>
      <c r="K469" s="88"/>
    </row>
    <row r="470" spans="1:11" s="79" customFormat="1" x14ac:dyDescent="0.2">
      <c r="A470" s="88"/>
      <c r="B470" s="88"/>
      <c r="C470" s="88"/>
      <c r="D470" s="88"/>
      <c r="E470" s="88"/>
      <c r="F470" s="4"/>
      <c r="G470" s="4"/>
      <c r="H470" s="88"/>
      <c r="I470" s="88"/>
      <c r="J470" s="88"/>
      <c r="K470" s="88"/>
    </row>
    <row r="471" spans="1:11" s="79" customFormat="1" x14ac:dyDescent="0.2">
      <c r="A471" s="88"/>
      <c r="B471" s="88"/>
      <c r="C471" s="88"/>
      <c r="D471" s="88"/>
      <c r="E471" s="88"/>
      <c r="F471" s="4"/>
      <c r="G471" s="4"/>
      <c r="H471" s="88"/>
      <c r="I471" s="88"/>
      <c r="J471" s="88"/>
      <c r="K471" s="88"/>
    </row>
    <row r="472" spans="1:11" s="79" customFormat="1" x14ac:dyDescent="0.2">
      <c r="A472" s="88"/>
      <c r="B472" s="88"/>
      <c r="C472" s="88"/>
      <c r="D472" s="88"/>
      <c r="E472" s="88"/>
      <c r="F472" s="4"/>
      <c r="G472" s="4"/>
      <c r="H472" s="88"/>
      <c r="I472" s="88"/>
      <c r="J472" s="88"/>
      <c r="K472" s="88"/>
    </row>
    <row r="473" spans="1:11" s="79" customFormat="1" x14ac:dyDescent="0.2">
      <c r="A473" s="88"/>
      <c r="B473" s="88"/>
      <c r="C473" s="88"/>
      <c r="D473" s="88"/>
      <c r="E473" s="88"/>
      <c r="F473" s="4"/>
      <c r="G473" s="4"/>
      <c r="H473" s="88"/>
      <c r="I473" s="88"/>
      <c r="J473" s="88"/>
      <c r="K473" s="88"/>
    </row>
    <row r="474" spans="1:11" s="79" customFormat="1" x14ac:dyDescent="0.2">
      <c r="A474" s="88"/>
      <c r="B474" s="88"/>
      <c r="C474" s="88"/>
      <c r="D474" s="88"/>
      <c r="E474" s="88"/>
      <c r="F474" s="4"/>
      <c r="G474" s="4"/>
      <c r="H474" s="88"/>
      <c r="I474" s="88"/>
      <c r="J474" s="88"/>
      <c r="K474" s="88"/>
    </row>
    <row r="475" spans="1:11" s="79" customFormat="1" x14ac:dyDescent="0.2">
      <c r="A475" s="88"/>
      <c r="B475" s="88"/>
      <c r="C475" s="88"/>
      <c r="D475" s="88"/>
      <c r="E475" s="88"/>
      <c r="F475" s="4"/>
      <c r="G475" s="4"/>
      <c r="H475" s="88"/>
      <c r="I475" s="88"/>
      <c r="J475" s="88"/>
      <c r="K475" s="88"/>
    </row>
    <row r="476" spans="1:11" s="79" customFormat="1" x14ac:dyDescent="0.2">
      <c r="A476" s="88"/>
      <c r="B476" s="88"/>
      <c r="C476" s="88"/>
      <c r="D476" s="88"/>
      <c r="E476" s="88"/>
      <c r="F476" s="4"/>
      <c r="G476" s="4"/>
      <c r="H476" s="88"/>
      <c r="I476" s="88"/>
      <c r="J476" s="88"/>
      <c r="K476" s="88"/>
    </row>
    <row r="477" spans="1:11" s="79" customFormat="1" x14ac:dyDescent="0.2">
      <c r="A477" s="88"/>
      <c r="B477" s="88"/>
      <c r="C477" s="88"/>
      <c r="D477" s="88"/>
      <c r="E477" s="88"/>
      <c r="F477" s="4"/>
      <c r="G477" s="4"/>
      <c r="H477" s="88"/>
      <c r="I477" s="88"/>
      <c r="J477" s="88"/>
      <c r="K477" s="88"/>
    </row>
    <row r="478" spans="1:11" s="79" customFormat="1" x14ac:dyDescent="0.2">
      <c r="A478" s="88"/>
      <c r="B478" s="88"/>
      <c r="C478" s="88"/>
      <c r="D478" s="88"/>
      <c r="E478" s="88"/>
      <c r="F478" s="4"/>
      <c r="G478" s="4"/>
      <c r="H478" s="88"/>
      <c r="I478" s="88"/>
      <c r="J478" s="88"/>
      <c r="K478" s="88"/>
    </row>
    <row r="479" spans="1:11" s="79" customFormat="1" x14ac:dyDescent="0.2">
      <c r="A479" s="88"/>
      <c r="B479" s="88"/>
      <c r="C479" s="88"/>
      <c r="D479" s="88"/>
      <c r="E479" s="88"/>
      <c r="F479" s="4"/>
      <c r="G479" s="4"/>
      <c r="H479" s="88"/>
      <c r="I479" s="88"/>
      <c r="J479" s="88"/>
      <c r="K479" s="88"/>
    </row>
    <row r="480" spans="1:11" s="79" customFormat="1" x14ac:dyDescent="0.2">
      <c r="A480" s="88"/>
      <c r="B480" s="88"/>
      <c r="C480" s="88"/>
      <c r="D480" s="88"/>
      <c r="E480" s="88"/>
      <c r="F480" s="4"/>
      <c r="G480" s="4"/>
      <c r="H480" s="88"/>
      <c r="I480" s="88"/>
      <c r="J480" s="88"/>
      <c r="K480" s="88"/>
    </row>
    <row r="481" spans="1:11" s="79" customFormat="1" x14ac:dyDescent="0.2">
      <c r="A481" s="88"/>
      <c r="B481" s="88"/>
      <c r="C481" s="88"/>
      <c r="D481" s="88"/>
      <c r="E481" s="88"/>
      <c r="F481" s="4"/>
      <c r="G481" s="4"/>
      <c r="H481" s="88"/>
      <c r="I481" s="88"/>
      <c r="J481" s="88"/>
      <c r="K481" s="88"/>
    </row>
    <row r="482" spans="1:11" s="79" customFormat="1" x14ac:dyDescent="0.2">
      <c r="A482" s="88"/>
      <c r="B482" s="88"/>
      <c r="C482" s="88"/>
      <c r="D482" s="88"/>
      <c r="E482" s="88"/>
      <c r="F482" s="4"/>
      <c r="G482" s="4"/>
      <c r="H482" s="88"/>
      <c r="I482" s="88"/>
      <c r="J482" s="88"/>
      <c r="K482" s="88"/>
    </row>
    <row r="483" spans="1:11" s="79" customFormat="1" x14ac:dyDescent="0.2">
      <c r="A483" s="88"/>
      <c r="B483" s="88"/>
      <c r="C483" s="88"/>
      <c r="D483" s="88"/>
      <c r="E483" s="88"/>
      <c r="F483" s="4"/>
      <c r="G483" s="4"/>
      <c r="H483" s="88"/>
      <c r="I483" s="88"/>
      <c r="J483" s="88"/>
      <c r="K483" s="88"/>
    </row>
    <row r="484" spans="1:11" s="79" customFormat="1" x14ac:dyDescent="0.2">
      <c r="A484" s="88"/>
      <c r="B484" s="88"/>
      <c r="C484" s="88"/>
      <c r="D484" s="88"/>
      <c r="E484" s="88"/>
      <c r="F484" s="4"/>
      <c r="G484" s="4"/>
      <c r="H484" s="88"/>
      <c r="I484" s="88"/>
      <c r="J484" s="88"/>
      <c r="K484" s="88"/>
    </row>
    <row r="485" spans="1:11" s="79" customFormat="1" x14ac:dyDescent="0.2">
      <c r="A485" s="88"/>
      <c r="B485" s="88"/>
      <c r="C485" s="88"/>
      <c r="D485" s="88"/>
      <c r="E485" s="88"/>
      <c r="F485" s="4"/>
      <c r="G485" s="4"/>
      <c r="H485" s="88"/>
      <c r="I485" s="88"/>
      <c r="J485" s="88"/>
      <c r="K485" s="88"/>
    </row>
    <row r="486" spans="1:11" s="79" customFormat="1" x14ac:dyDescent="0.2">
      <c r="A486" s="88"/>
      <c r="B486" s="88"/>
      <c r="C486" s="88"/>
      <c r="D486" s="88"/>
      <c r="E486" s="88"/>
      <c r="F486" s="4"/>
      <c r="G486" s="4"/>
      <c r="H486" s="88"/>
      <c r="I486" s="88"/>
      <c r="J486" s="88"/>
      <c r="K486" s="88"/>
    </row>
    <row r="487" spans="1:11" s="79" customFormat="1" x14ac:dyDescent="0.2">
      <c r="A487" s="88"/>
      <c r="B487" s="88"/>
      <c r="C487" s="88"/>
      <c r="D487" s="88"/>
      <c r="E487" s="88"/>
      <c r="F487" s="4"/>
      <c r="G487" s="4"/>
      <c r="H487" s="88"/>
      <c r="I487" s="88"/>
      <c r="J487" s="88"/>
      <c r="K487" s="88"/>
    </row>
    <row r="488" spans="1:11" s="79" customFormat="1" x14ac:dyDescent="0.2">
      <c r="A488" s="88"/>
      <c r="B488" s="88"/>
      <c r="C488" s="88"/>
      <c r="D488" s="88"/>
      <c r="E488" s="88"/>
      <c r="F488" s="4"/>
      <c r="G488" s="4"/>
      <c r="H488" s="88"/>
      <c r="I488" s="88"/>
      <c r="J488" s="88"/>
      <c r="K488" s="88"/>
    </row>
    <row r="489" spans="1:11" s="79" customFormat="1" x14ac:dyDescent="0.2">
      <c r="A489" s="88"/>
      <c r="B489" s="88"/>
      <c r="C489" s="88"/>
      <c r="D489" s="88"/>
      <c r="E489" s="88"/>
      <c r="F489" s="4"/>
      <c r="G489" s="4"/>
      <c r="H489" s="88"/>
      <c r="I489" s="88"/>
      <c r="J489" s="88"/>
      <c r="K489" s="88"/>
    </row>
    <row r="490" spans="1:11" s="79" customFormat="1" x14ac:dyDescent="0.2">
      <c r="A490" s="88"/>
      <c r="B490" s="88"/>
      <c r="C490" s="88"/>
      <c r="D490" s="88"/>
      <c r="E490" s="88"/>
      <c r="F490" s="4"/>
      <c r="G490" s="4"/>
      <c r="H490" s="88"/>
      <c r="I490" s="88"/>
      <c r="J490" s="88"/>
      <c r="K490" s="88"/>
    </row>
    <row r="491" spans="1:11" s="79" customFormat="1" x14ac:dyDescent="0.2">
      <c r="A491" s="88"/>
      <c r="B491" s="88"/>
      <c r="C491" s="88"/>
      <c r="D491" s="88"/>
      <c r="E491" s="88"/>
      <c r="F491" s="4"/>
      <c r="G491" s="4"/>
      <c r="H491" s="88"/>
      <c r="I491" s="88"/>
      <c r="J491" s="88"/>
      <c r="K491" s="88"/>
    </row>
    <row r="492" spans="1:11" s="79" customFormat="1" x14ac:dyDescent="0.2">
      <c r="A492" s="88"/>
      <c r="B492" s="88"/>
      <c r="C492" s="88"/>
      <c r="D492" s="88"/>
      <c r="E492" s="88"/>
      <c r="F492" s="4"/>
      <c r="G492" s="4"/>
      <c r="H492" s="88"/>
      <c r="I492" s="88"/>
      <c r="J492" s="88"/>
      <c r="K492" s="88"/>
    </row>
    <row r="493" spans="1:11" s="79" customFormat="1" x14ac:dyDescent="0.2">
      <c r="A493" s="88"/>
      <c r="B493" s="88"/>
      <c r="C493" s="88"/>
      <c r="D493" s="88"/>
      <c r="E493" s="88"/>
      <c r="F493" s="4"/>
      <c r="G493" s="4"/>
      <c r="H493" s="88"/>
      <c r="I493" s="88"/>
      <c r="J493" s="88"/>
      <c r="K493" s="88"/>
    </row>
    <row r="494" spans="1:11" s="79" customFormat="1" x14ac:dyDescent="0.2">
      <c r="A494" s="88"/>
      <c r="B494" s="88"/>
      <c r="C494" s="88"/>
      <c r="D494" s="88"/>
      <c r="E494" s="88"/>
      <c r="F494" s="4"/>
      <c r="G494" s="4"/>
      <c r="H494" s="88"/>
      <c r="I494" s="88"/>
      <c r="J494" s="88"/>
      <c r="K494" s="88"/>
    </row>
    <row r="495" spans="1:11" s="79" customFormat="1" x14ac:dyDescent="0.2">
      <c r="A495" s="88"/>
      <c r="B495" s="88"/>
      <c r="C495" s="88"/>
      <c r="D495" s="88"/>
      <c r="E495" s="88"/>
      <c r="F495" s="4"/>
      <c r="G495" s="4"/>
      <c r="H495" s="88"/>
      <c r="I495" s="88"/>
      <c r="J495" s="88"/>
      <c r="K495" s="88"/>
    </row>
    <row r="496" spans="1:11" s="79" customFormat="1" x14ac:dyDescent="0.2">
      <c r="A496" s="88"/>
      <c r="B496" s="88"/>
      <c r="C496" s="88"/>
      <c r="D496" s="88"/>
      <c r="E496" s="88"/>
      <c r="F496" s="4"/>
      <c r="G496" s="4"/>
      <c r="H496" s="88"/>
      <c r="I496" s="88"/>
      <c r="J496" s="88"/>
      <c r="K496" s="88"/>
    </row>
    <row r="497" spans="1:11" s="79" customFormat="1" x14ac:dyDescent="0.2">
      <c r="A497" s="88"/>
      <c r="B497" s="88"/>
      <c r="C497" s="88"/>
      <c r="D497" s="88"/>
      <c r="E497" s="88"/>
      <c r="F497" s="4"/>
      <c r="G497" s="4"/>
      <c r="H497" s="88"/>
      <c r="I497" s="88"/>
      <c r="J497" s="88"/>
      <c r="K497" s="88"/>
    </row>
    <row r="498" spans="1:11" s="79" customFormat="1" x14ac:dyDescent="0.2">
      <c r="A498" s="88"/>
      <c r="B498" s="88"/>
      <c r="C498" s="88"/>
      <c r="D498" s="88"/>
      <c r="E498" s="88"/>
      <c r="F498" s="4"/>
      <c r="G498" s="4"/>
      <c r="H498" s="88"/>
      <c r="I498" s="88"/>
      <c r="J498" s="88"/>
      <c r="K498" s="88"/>
    </row>
    <row r="499" spans="1:11" s="79" customFormat="1" x14ac:dyDescent="0.2">
      <c r="A499" s="88"/>
      <c r="B499" s="88"/>
      <c r="C499" s="88"/>
      <c r="D499" s="88"/>
      <c r="E499" s="88"/>
      <c r="F499" s="4"/>
      <c r="G499" s="4"/>
      <c r="H499" s="88"/>
      <c r="I499" s="88"/>
      <c r="J499" s="88"/>
      <c r="K499" s="88"/>
    </row>
    <row r="500" spans="1:11" s="79" customFormat="1" x14ac:dyDescent="0.2">
      <c r="A500" s="88"/>
      <c r="B500" s="88"/>
      <c r="C500" s="88"/>
      <c r="D500" s="88"/>
      <c r="E500" s="88"/>
      <c r="F500" s="4"/>
      <c r="G500" s="4"/>
      <c r="H500" s="88"/>
      <c r="I500" s="88"/>
      <c r="J500" s="88"/>
      <c r="K500" s="88"/>
    </row>
    <row r="501" spans="1:11" s="79" customFormat="1" x14ac:dyDescent="0.2">
      <c r="A501" s="88"/>
      <c r="B501" s="88"/>
      <c r="C501" s="88"/>
      <c r="D501" s="88"/>
      <c r="E501" s="88"/>
      <c r="F501" s="4"/>
      <c r="G501" s="4"/>
      <c r="H501" s="88"/>
      <c r="I501" s="88"/>
      <c r="J501" s="88"/>
      <c r="K501" s="88"/>
    </row>
    <row r="502" spans="1:11" s="79" customFormat="1" x14ac:dyDescent="0.2">
      <c r="A502" s="88"/>
      <c r="B502" s="88"/>
      <c r="C502" s="88"/>
      <c r="D502" s="88"/>
      <c r="E502" s="88"/>
      <c r="F502" s="4"/>
      <c r="G502" s="4"/>
      <c r="H502" s="88"/>
      <c r="I502" s="88"/>
      <c r="J502" s="88"/>
      <c r="K502" s="88"/>
    </row>
    <row r="503" spans="1:11" s="79" customFormat="1" x14ac:dyDescent="0.2">
      <c r="A503" s="88"/>
      <c r="B503" s="88"/>
      <c r="C503" s="88"/>
      <c r="D503" s="88"/>
      <c r="E503" s="88"/>
      <c r="F503" s="4"/>
      <c r="G503" s="4"/>
      <c r="H503" s="88"/>
      <c r="I503" s="88"/>
      <c r="J503" s="88"/>
      <c r="K503" s="88"/>
    </row>
    <row r="504" spans="1:11" s="79" customFormat="1" x14ac:dyDescent="0.2">
      <c r="A504" s="88"/>
      <c r="B504" s="88"/>
      <c r="C504" s="88"/>
      <c r="D504" s="88"/>
      <c r="E504" s="88"/>
      <c r="F504" s="4"/>
      <c r="G504" s="4"/>
      <c r="H504" s="88"/>
      <c r="I504" s="88"/>
      <c r="J504" s="88"/>
      <c r="K504" s="88"/>
    </row>
    <row r="505" spans="1:11" s="79" customFormat="1" x14ac:dyDescent="0.2">
      <c r="A505" s="88"/>
      <c r="B505" s="88"/>
      <c r="C505" s="88"/>
      <c r="D505" s="88"/>
      <c r="E505" s="88"/>
      <c r="F505" s="4"/>
      <c r="G505" s="4"/>
      <c r="H505" s="88"/>
      <c r="I505" s="88"/>
      <c r="J505" s="88"/>
      <c r="K505" s="88"/>
    </row>
    <row r="506" spans="1:11" s="79" customFormat="1" x14ac:dyDescent="0.2">
      <c r="A506" s="88"/>
      <c r="B506" s="88"/>
      <c r="C506" s="88"/>
      <c r="D506" s="88"/>
      <c r="E506" s="88"/>
      <c r="F506" s="4"/>
      <c r="G506" s="4"/>
      <c r="H506" s="88"/>
      <c r="I506" s="88"/>
      <c r="J506" s="88"/>
      <c r="K506" s="88"/>
    </row>
    <row r="507" spans="1:11" s="79" customFormat="1" x14ac:dyDescent="0.2">
      <c r="A507" s="88"/>
      <c r="B507" s="88"/>
      <c r="C507" s="88"/>
      <c r="D507" s="88"/>
      <c r="E507" s="88"/>
      <c r="F507" s="4"/>
      <c r="G507" s="4"/>
      <c r="H507" s="88"/>
      <c r="I507" s="88"/>
      <c r="J507" s="88"/>
      <c r="K507" s="88"/>
    </row>
    <row r="508" spans="1:11" s="79" customFormat="1" x14ac:dyDescent="0.2">
      <c r="A508" s="88"/>
      <c r="B508" s="88"/>
      <c r="C508" s="88"/>
      <c r="D508" s="88"/>
      <c r="E508" s="88"/>
      <c r="F508" s="4"/>
      <c r="G508" s="4"/>
      <c r="H508" s="88"/>
      <c r="I508" s="88"/>
      <c r="J508" s="88"/>
      <c r="K508" s="88"/>
    </row>
    <row r="509" spans="1:11" s="79" customFormat="1" x14ac:dyDescent="0.2">
      <c r="A509" s="88"/>
      <c r="B509" s="88"/>
      <c r="C509" s="88"/>
      <c r="D509" s="88"/>
      <c r="E509" s="88"/>
      <c r="F509" s="4"/>
      <c r="G509" s="4"/>
      <c r="H509" s="88"/>
      <c r="I509" s="88"/>
      <c r="J509" s="88"/>
      <c r="K509" s="88"/>
    </row>
    <row r="510" spans="1:11" s="79" customFormat="1" x14ac:dyDescent="0.2">
      <c r="A510" s="88"/>
      <c r="B510" s="88"/>
      <c r="C510" s="88"/>
      <c r="D510" s="88"/>
      <c r="E510" s="88"/>
      <c r="F510" s="4"/>
      <c r="G510" s="4"/>
      <c r="H510" s="88"/>
      <c r="I510" s="88"/>
      <c r="J510" s="88"/>
      <c r="K510" s="88"/>
    </row>
    <row r="511" spans="1:11" s="79" customFormat="1" x14ac:dyDescent="0.2">
      <c r="A511" s="88"/>
      <c r="B511" s="88"/>
      <c r="C511" s="88"/>
      <c r="D511" s="88"/>
      <c r="E511" s="88"/>
      <c r="F511" s="4"/>
      <c r="G511" s="4"/>
      <c r="H511" s="88"/>
      <c r="I511" s="88"/>
      <c r="J511" s="88"/>
      <c r="K511" s="88"/>
    </row>
    <row r="512" spans="1:11" s="79" customFormat="1" x14ac:dyDescent="0.2">
      <c r="A512" s="88"/>
      <c r="B512" s="88"/>
      <c r="C512" s="88"/>
      <c r="D512" s="88"/>
      <c r="E512" s="88"/>
      <c r="F512" s="4"/>
      <c r="G512" s="4"/>
      <c r="H512" s="88"/>
      <c r="I512" s="88"/>
      <c r="J512" s="88"/>
      <c r="K512" s="88"/>
    </row>
    <row r="513" spans="1:11" s="79" customFormat="1" x14ac:dyDescent="0.2">
      <c r="A513" s="88"/>
      <c r="B513" s="88"/>
      <c r="C513" s="88"/>
      <c r="D513" s="88"/>
      <c r="E513" s="88"/>
      <c r="F513" s="4"/>
      <c r="G513" s="4"/>
      <c r="H513" s="88"/>
      <c r="I513" s="88"/>
      <c r="J513" s="88"/>
      <c r="K513" s="88"/>
    </row>
    <row r="514" spans="1:11" s="79" customFormat="1" x14ac:dyDescent="0.2">
      <c r="A514" s="88"/>
      <c r="B514" s="88"/>
      <c r="C514" s="88"/>
      <c r="D514" s="88"/>
      <c r="E514" s="88"/>
      <c r="F514" s="4"/>
      <c r="G514" s="4"/>
      <c r="H514" s="88"/>
      <c r="I514" s="88"/>
      <c r="J514" s="88"/>
      <c r="K514" s="88"/>
    </row>
    <row r="515" spans="1:11" s="79" customFormat="1" x14ac:dyDescent="0.2">
      <c r="A515" s="88"/>
      <c r="B515" s="88"/>
      <c r="C515" s="88"/>
      <c r="D515" s="88"/>
      <c r="E515" s="88"/>
      <c r="F515" s="4"/>
      <c r="G515" s="4"/>
      <c r="H515" s="88"/>
      <c r="I515" s="88"/>
      <c r="J515" s="88"/>
      <c r="K515" s="88"/>
    </row>
    <row r="516" spans="1:11" s="79" customFormat="1" x14ac:dyDescent="0.2">
      <c r="A516" s="88"/>
      <c r="B516" s="88"/>
      <c r="C516" s="88"/>
      <c r="D516" s="88"/>
      <c r="E516" s="88"/>
      <c r="F516" s="4"/>
      <c r="G516" s="4"/>
      <c r="H516" s="88"/>
      <c r="I516" s="88"/>
      <c r="J516" s="88"/>
      <c r="K516" s="88"/>
    </row>
    <row r="517" spans="1:11" s="79" customFormat="1" x14ac:dyDescent="0.2">
      <c r="A517" s="88"/>
      <c r="B517" s="88"/>
      <c r="C517" s="88"/>
      <c r="D517" s="88"/>
      <c r="E517" s="88"/>
      <c r="F517" s="4"/>
      <c r="G517" s="4"/>
      <c r="H517" s="88"/>
      <c r="I517" s="88"/>
      <c r="J517" s="88"/>
      <c r="K517" s="88"/>
    </row>
    <row r="518" spans="1:11" s="79" customFormat="1" x14ac:dyDescent="0.2">
      <c r="A518" s="88"/>
      <c r="B518" s="88"/>
      <c r="C518" s="88"/>
      <c r="D518" s="88"/>
      <c r="E518" s="88"/>
      <c r="F518" s="4"/>
      <c r="G518" s="4"/>
      <c r="H518" s="88"/>
      <c r="I518" s="88"/>
      <c r="J518" s="88"/>
      <c r="K518" s="88"/>
    </row>
    <row r="519" spans="1:11" s="79" customFormat="1" x14ac:dyDescent="0.2">
      <c r="A519" s="88"/>
      <c r="B519" s="88"/>
      <c r="C519" s="88"/>
      <c r="D519" s="88"/>
      <c r="E519" s="88"/>
      <c r="F519" s="4"/>
      <c r="G519" s="4"/>
      <c r="H519" s="88"/>
      <c r="I519" s="88"/>
      <c r="J519" s="88"/>
      <c r="K519" s="88"/>
    </row>
    <row r="520" spans="1:11" s="79" customFormat="1" x14ac:dyDescent="0.2">
      <c r="A520" s="88"/>
      <c r="B520" s="88"/>
      <c r="C520" s="88"/>
      <c r="D520" s="88"/>
      <c r="E520" s="88"/>
      <c r="F520" s="4"/>
      <c r="G520" s="4"/>
      <c r="H520" s="88"/>
      <c r="I520" s="88"/>
      <c r="J520" s="88"/>
      <c r="K520" s="88"/>
    </row>
    <row r="521" spans="1:11" s="79" customFormat="1" x14ac:dyDescent="0.2">
      <c r="A521" s="88"/>
      <c r="B521" s="88"/>
      <c r="C521" s="88"/>
      <c r="D521" s="88"/>
      <c r="E521" s="88"/>
      <c r="F521" s="4"/>
      <c r="G521" s="4"/>
      <c r="H521" s="88"/>
      <c r="I521" s="88"/>
      <c r="J521" s="88"/>
      <c r="K521" s="88"/>
    </row>
    <row r="522" spans="1:11" s="79" customFormat="1" x14ac:dyDescent="0.2">
      <c r="A522" s="88"/>
      <c r="B522" s="88"/>
      <c r="C522" s="88"/>
      <c r="D522" s="88"/>
      <c r="E522" s="88"/>
      <c r="F522" s="4"/>
      <c r="G522" s="4"/>
      <c r="H522" s="88"/>
      <c r="I522" s="88"/>
      <c r="J522" s="88"/>
      <c r="K522" s="88"/>
    </row>
    <row r="523" spans="1:11" s="79" customFormat="1" x14ac:dyDescent="0.2">
      <c r="A523" s="88"/>
      <c r="B523" s="88"/>
      <c r="C523" s="88"/>
      <c r="D523" s="88"/>
      <c r="E523" s="88"/>
      <c r="F523" s="4"/>
      <c r="G523" s="4"/>
      <c r="H523" s="88"/>
      <c r="I523" s="88"/>
      <c r="J523" s="88"/>
      <c r="K523" s="88"/>
    </row>
    <row r="524" spans="1:11" s="79" customFormat="1" x14ac:dyDescent="0.2">
      <c r="A524" s="88"/>
      <c r="B524" s="88"/>
      <c r="C524" s="88"/>
      <c r="D524" s="88"/>
      <c r="E524" s="88"/>
      <c r="F524" s="4"/>
      <c r="G524" s="4"/>
      <c r="H524" s="88"/>
      <c r="I524" s="88"/>
      <c r="J524" s="88"/>
      <c r="K524" s="88"/>
    </row>
    <row r="525" spans="1:11" s="79" customFormat="1" x14ac:dyDescent="0.2">
      <c r="A525" s="88"/>
      <c r="B525" s="88"/>
      <c r="C525" s="88"/>
      <c r="D525" s="88"/>
      <c r="E525" s="88"/>
      <c r="F525" s="4"/>
      <c r="G525" s="4"/>
      <c r="H525" s="88"/>
      <c r="I525" s="88"/>
      <c r="J525" s="88"/>
      <c r="K525" s="88"/>
    </row>
    <row r="526" spans="1:11" s="79" customFormat="1" x14ac:dyDescent="0.2">
      <c r="A526" s="88"/>
      <c r="B526" s="88"/>
      <c r="C526" s="88"/>
      <c r="D526" s="88"/>
      <c r="E526" s="88"/>
      <c r="F526" s="4"/>
      <c r="G526" s="4"/>
      <c r="H526" s="88"/>
      <c r="I526" s="88"/>
      <c r="J526" s="88"/>
      <c r="K526" s="88"/>
    </row>
    <row r="527" spans="1:11" s="79" customFormat="1" x14ac:dyDescent="0.2">
      <c r="A527" s="88"/>
      <c r="B527" s="88"/>
      <c r="C527" s="88"/>
      <c r="D527" s="88"/>
      <c r="E527" s="88"/>
      <c r="F527" s="4"/>
      <c r="G527" s="4"/>
      <c r="H527" s="88"/>
      <c r="I527" s="88"/>
      <c r="J527" s="88"/>
      <c r="K527" s="88"/>
    </row>
    <row r="528" spans="1:11" s="79" customFormat="1" x14ac:dyDescent="0.2">
      <c r="A528" s="88"/>
      <c r="B528" s="88"/>
      <c r="C528" s="88"/>
      <c r="D528" s="88"/>
      <c r="E528" s="88"/>
      <c r="F528" s="4"/>
      <c r="G528" s="4"/>
      <c r="H528" s="88"/>
      <c r="I528" s="88"/>
      <c r="J528" s="88"/>
      <c r="K528" s="88"/>
    </row>
    <row r="529" spans="1:11" s="79" customFormat="1" x14ac:dyDescent="0.2">
      <c r="A529" s="88"/>
      <c r="B529" s="88"/>
      <c r="C529" s="88"/>
      <c r="D529" s="88"/>
      <c r="E529" s="88"/>
      <c r="F529" s="4"/>
      <c r="G529" s="4"/>
      <c r="H529" s="88"/>
      <c r="I529" s="88"/>
      <c r="J529" s="88"/>
      <c r="K529" s="88"/>
    </row>
    <row r="530" spans="1:11" s="79" customFormat="1" x14ac:dyDescent="0.2">
      <c r="A530" s="88"/>
      <c r="B530" s="88"/>
      <c r="C530" s="88"/>
      <c r="D530" s="88"/>
      <c r="E530" s="88"/>
      <c r="F530" s="4"/>
      <c r="G530" s="4"/>
      <c r="H530" s="88"/>
      <c r="I530" s="88"/>
      <c r="J530" s="88"/>
      <c r="K530" s="88"/>
    </row>
    <row r="531" spans="1:11" s="79" customFormat="1" x14ac:dyDescent="0.2">
      <c r="A531" s="88"/>
      <c r="B531" s="88"/>
      <c r="C531" s="88"/>
      <c r="D531" s="88"/>
      <c r="E531" s="88"/>
      <c r="F531" s="4"/>
      <c r="G531" s="4"/>
      <c r="H531" s="88"/>
      <c r="I531" s="88"/>
      <c r="J531" s="88"/>
      <c r="K531" s="88"/>
    </row>
    <row r="532" spans="1:11" s="79" customFormat="1" x14ac:dyDescent="0.2">
      <c r="A532" s="88"/>
      <c r="B532" s="88"/>
      <c r="C532" s="88"/>
      <c r="D532" s="88"/>
      <c r="E532" s="88"/>
      <c r="F532" s="4"/>
      <c r="G532" s="4"/>
      <c r="H532" s="88"/>
      <c r="I532" s="88"/>
      <c r="J532" s="88"/>
      <c r="K532" s="88"/>
    </row>
    <row r="533" spans="1:11" s="79" customFormat="1" x14ac:dyDescent="0.2">
      <c r="A533" s="88"/>
      <c r="B533" s="88"/>
      <c r="C533" s="88"/>
      <c r="D533" s="88"/>
      <c r="E533" s="88"/>
      <c r="F533" s="4"/>
      <c r="G533" s="4"/>
      <c r="H533" s="88"/>
      <c r="I533" s="88"/>
      <c r="J533" s="88"/>
      <c r="K533" s="88"/>
    </row>
    <row r="534" spans="1:11" s="79" customFormat="1" x14ac:dyDescent="0.2">
      <c r="A534" s="88"/>
      <c r="B534" s="88"/>
      <c r="C534" s="88"/>
      <c r="D534" s="88"/>
      <c r="E534" s="88"/>
      <c r="F534" s="4"/>
      <c r="G534" s="4"/>
      <c r="H534" s="88"/>
      <c r="I534" s="88"/>
      <c r="J534" s="88"/>
      <c r="K534" s="88"/>
    </row>
    <row r="535" spans="1:11" s="79" customFormat="1" x14ac:dyDescent="0.2">
      <c r="A535" s="88"/>
      <c r="B535" s="88"/>
      <c r="C535" s="88"/>
      <c r="D535" s="88"/>
      <c r="E535" s="88"/>
      <c r="F535" s="4"/>
      <c r="G535" s="4"/>
      <c r="H535" s="88"/>
      <c r="I535" s="88"/>
      <c r="J535" s="88"/>
      <c r="K535" s="88"/>
    </row>
    <row r="536" spans="1:11" s="79" customFormat="1" x14ac:dyDescent="0.2">
      <c r="A536" s="88"/>
      <c r="B536" s="88"/>
      <c r="C536" s="88"/>
      <c r="D536" s="88"/>
      <c r="E536" s="88"/>
      <c r="F536" s="4"/>
      <c r="G536" s="4"/>
      <c r="H536" s="88"/>
      <c r="I536" s="88"/>
      <c r="J536" s="88"/>
      <c r="K536" s="88"/>
    </row>
    <row r="537" spans="1:11" s="79" customFormat="1" x14ac:dyDescent="0.2">
      <c r="A537" s="88"/>
      <c r="B537" s="88"/>
      <c r="C537" s="88"/>
      <c r="D537" s="88"/>
      <c r="E537" s="88"/>
      <c r="F537" s="4"/>
      <c r="G537" s="4"/>
      <c r="H537" s="88"/>
      <c r="I537" s="88"/>
      <c r="J537" s="88"/>
      <c r="K537" s="88"/>
    </row>
    <row r="538" spans="1:11" s="79" customFormat="1" x14ac:dyDescent="0.2">
      <c r="A538" s="88"/>
      <c r="B538" s="88"/>
      <c r="C538" s="88"/>
      <c r="D538" s="88"/>
      <c r="E538" s="88"/>
      <c r="F538" s="4"/>
      <c r="G538" s="4"/>
      <c r="H538" s="88"/>
      <c r="I538" s="88"/>
      <c r="J538" s="88"/>
      <c r="K538" s="88"/>
    </row>
    <row r="539" spans="1:11" s="79" customFormat="1" x14ac:dyDescent="0.2">
      <c r="A539" s="88"/>
      <c r="B539" s="88"/>
      <c r="C539" s="88"/>
      <c r="D539" s="88"/>
      <c r="E539" s="88"/>
      <c r="F539" s="4"/>
      <c r="G539" s="4"/>
      <c r="H539" s="88"/>
      <c r="I539" s="88"/>
      <c r="J539" s="88"/>
      <c r="K539" s="88"/>
    </row>
    <row r="540" spans="1:11" s="79" customFormat="1" x14ac:dyDescent="0.2">
      <c r="A540" s="88"/>
      <c r="B540" s="88"/>
      <c r="C540" s="88"/>
      <c r="D540" s="88"/>
      <c r="E540" s="88"/>
      <c r="F540" s="4"/>
      <c r="G540" s="4"/>
      <c r="H540" s="88"/>
      <c r="I540" s="88"/>
      <c r="J540" s="88"/>
      <c r="K540" s="88"/>
    </row>
    <row r="541" spans="1:11" s="79" customFormat="1" x14ac:dyDescent="0.2">
      <c r="A541" s="88"/>
      <c r="B541" s="88"/>
      <c r="C541" s="88"/>
      <c r="D541" s="88"/>
      <c r="E541" s="88"/>
      <c r="F541" s="4"/>
      <c r="G541" s="4"/>
      <c r="H541" s="88"/>
      <c r="I541" s="88"/>
      <c r="J541" s="88"/>
      <c r="K541" s="88"/>
    </row>
    <row r="542" spans="1:11" s="79" customFormat="1" x14ac:dyDescent="0.2">
      <c r="A542" s="88"/>
      <c r="B542" s="88"/>
      <c r="C542" s="88"/>
      <c r="D542" s="88"/>
      <c r="E542" s="88"/>
      <c r="F542" s="4"/>
      <c r="G542" s="4"/>
      <c r="H542" s="88"/>
      <c r="I542" s="88"/>
      <c r="J542" s="88"/>
      <c r="K542" s="88"/>
    </row>
    <row r="543" spans="1:11" s="79" customFormat="1" x14ac:dyDescent="0.2">
      <c r="A543" s="88"/>
      <c r="B543" s="88"/>
      <c r="C543" s="88"/>
      <c r="D543" s="88"/>
      <c r="E543" s="88"/>
      <c r="F543" s="4"/>
      <c r="G543" s="4"/>
      <c r="H543" s="88"/>
      <c r="I543" s="88"/>
      <c r="J543" s="88"/>
      <c r="K543" s="88"/>
    </row>
    <row r="544" spans="1:11" s="79" customFormat="1" x14ac:dyDescent="0.2">
      <c r="A544" s="88"/>
      <c r="B544" s="88"/>
      <c r="C544" s="88"/>
      <c r="D544" s="88"/>
      <c r="E544" s="88"/>
      <c r="F544" s="4"/>
      <c r="G544" s="4"/>
      <c r="H544" s="88"/>
      <c r="I544" s="88"/>
      <c r="J544" s="88"/>
      <c r="K544" s="88"/>
    </row>
    <row r="545" spans="1:11" s="79" customFormat="1" x14ac:dyDescent="0.2">
      <c r="A545" s="88"/>
      <c r="B545" s="88"/>
      <c r="C545" s="88"/>
      <c r="D545" s="88"/>
      <c r="E545" s="88"/>
      <c r="F545" s="4"/>
      <c r="G545" s="4"/>
      <c r="H545" s="88"/>
      <c r="I545" s="88"/>
      <c r="J545" s="88"/>
      <c r="K545" s="88"/>
    </row>
    <row r="546" spans="1:11" s="79" customFormat="1" x14ac:dyDescent="0.2">
      <c r="A546" s="88"/>
      <c r="B546" s="88"/>
      <c r="C546" s="88"/>
      <c r="D546" s="88"/>
      <c r="E546" s="88"/>
      <c r="F546" s="4"/>
      <c r="G546" s="4"/>
      <c r="H546" s="88"/>
      <c r="I546" s="88"/>
      <c r="J546" s="88"/>
      <c r="K546" s="88"/>
    </row>
    <row r="547" spans="1:11" s="79" customFormat="1" x14ac:dyDescent="0.2">
      <c r="A547" s="88"/>
      <c r="B547" s="88"/>
      <c r="C547" s="88"/>
      <c r="D547" s="88"/>
      <c r="E547" s="88"/>
      <c r="F547" s="4"/>
      <c r="G547" s="4"/>
      <c r="H547" s="88"/>
      <c r="I547" s="88"/>
      <c r="J547" s="88"/>
      <c r="K547" s="88"/>
    </row>
    <row r="548" spans="1:11" s="79" customFormat="1" x14ac:dyDescent="0.2">
      <c r="A548" s="88"/>
      <c r="B548" s="88"/>
      <c r="C548" s="88"/>
      <c r="D548" s="88"/>
      <c r="E548" s="88"/>
      <c r="F548" s="4"/>
      <c r="G548" s="4"/>
      <c r="H548" s="88"/>
      <c r="I548" s="88"/>
      <c r="J548" s="88"/>
      <c r="K548" s="88"/>
    </row>
    <row r="549" spans="1:11" s="79" customFormat="1" x14ac:dyDescent="0.2">
      <c r="A549" s="88"/>
      <c r="B549" s="88"/>
      <c r="C549" s="88"/>
      <c r="D549" s="88"/>
      <c r="E549" s="88"/>
      <c r="F549" s="4"/>
      <c r="G549" s="4"/>
      <c r="H549" s="88"/>
      <c r="I549" s="88"/>
      <c r="J549" s="88"/>
      <c r="K549" s="88"/>
    </row>
    <row r="550" spans="1:11" s="79" customFormat="1" x14ac:dyDescent="0.2">
      <c r="A550" s="88"/>
      <c r="B550" s="88"/>
      <c r="C550" s="88"/>
      <c r="D550" s="88"/>
      <c r="E550" s="88"/>
      <c r="F550" s="4"/>
      <c r="G550" s="4"/>
      <c r="H550" s="88"/>
      <c r="I550" s="88"/>
      <c r="J550" s="88"/>
      <c r="K550" s="88"/>
    </row>
    <row r="551" spans="1:11" s="79" customFormat="1" x14ac:dyDescent="0.2">
      <c r="A551" s="88"/>
      <c r="B551" s="88"/>
      <c r="C551" s="88"/>
      <c r="D551" s="88"/>
      <c r="E551" s="88"/>
      <c r="F551" s="4"/>
      <c r="G551" s="4"/>
      <c r="H551" s="88"/>
      <c r="I551" s="88"/>
      <c r="J551" s="88"/>
      <c r="K551" s="88"/>
    </row>
    <row r="552" spans="1:11" s="79" customFormat="1" x14ac:dyDescent="0.2">
      <c r="A552" s="88"/>
      <c r="B552" s="88"/>
      <c r="C552" s="88"/>
      <c r="D552" s="88"/>
      <c r="E552" s="88"/>
      <c r="F552" s="4"/>
      <c r="G552" s="4"/>
      <c r="H552" s="88"/>
      <c r="I552" s="88"/>
      <c r="J552" s="88"/>
      <c r="K552" s="88"/>
    </row>
    <row r="553" spans="1:11" s="79" customFormat="1" x14ac:dyDescent="0.2">
      <c r="A553" s="88"/>
      <c r="B553" s="88"/>
      <c r="C553" s="88"/>
      <c r="D553" s="88"/>
      <c r="E553" s="88"/>
      <c r="F553" s="4"/>
      <c r="G553" s="4"/>
      <c r="H553" s="88"/>
      <c r="I553" s="88"/>
      <c r="J553" s="88"/>
      <c r="K553" s="88"/>
    </row>
    <row r="554" spans="1:11" s="79" customFormat="1" x14ac:dyDescent="0.2">
      <c r="A554" s="88"/>
      <c r="B554" s="88"/>
      <c r="C554" s="88"/>
      <c r="D554" s="88"/>
      <c r="E554" s="88"/>
      <c r="F554" s="4"/>
      <c r="G554" s="4"/>
      <c r="H554" s="88"/>
      <c r="I554" s="88"/>
      <c r="J554" s="88"/>
      <c r="K554" s="88"/>
    </row>
    <row r="555" spans="1:11" s="79" customFormat="1" x14ac:dyDescent="0.2">
      <c r="A555" s="88"/>
      <c r="B555" s="88"/>
      <c r="C555" s="88"/>
      <c r="D555" s="88"/>
      <c r="E555" s="88"/>
      <c r="F555" s="4"/>
      <c r="G555" s="4"/>
      <c r="H555" s="88"/>
      <c r="I555" s="88"/>
      <c r="J555" s="88"/>
      <c r="K555" s="88"/>
    </row>
    <row r="556" spans="1:11" s="79" customFormat="1" x14ac:dyDescent="0.2">
      <c r="A556" s="88"/>
      <c r="B556" s="88"/>
      <c r="C556" s="88"/>
      <c r="D556" s="88"/>
      <c r="E556" s="88"/>
      <c r="F556" s="4"/>
      <c r="G556" s="4"/>
      <c r="H556" s="88"/>
      <c r="I556" s="88"/>
      <c r="J556" s="88"/>
      <c r="K556" s="88"/>
    </row>
    <row r="557" spans="1:11" s="79" customFormat="1" x14ac:dyDescent="0.2">
      <c r="A557" s="88"/>
      <c r="B557" s="88"/>
      <c r="C557" s="88"/>
      <c r="D557" s="88"/>
      <c r="E557" s="88"/>
      <c r="F557" s="4"/>
      <c r="G557" s="4"/>
      <c r="H557" s="88"/>
      <c r="I557" s="88"/>
      <c r="J557" s="88"/>
      <c r="K557" s="88"/>
    </row>
    <row r="558" spans="1:11" s="79" customFormat="1" x14ac:dyDescent="0.2">
      <c r="A558" s="88"/>
      <c r="B558" s="88"/>
      <c r="C558" s="88"/>
      <c r="D558" s="88"/>
      <c r="E558" s="88"/>
      <c r="F558" s="4"/>
      <c r="G558" s="4"/>
      <c r="H558" s="88"/>
      <c r="I558" s="88"/>
      <c r="J558" s="88"/>
      <c r="K558" s="88"/>
    </row>
    <row r="559" spans="1:11" s="79" customFormat="1" x14ac:dyDescent="0.2">
      <c r="A559" s="88"/>
      <c r="B559" s="88"/>
      <c r="C559" s="88"/>
      <c r="D559" s="88"/>
      <c r="E559" s="88"/>
      <c r="F559" s="4"/>
      <c r="G559" s="4"/>
      <c r="H559" s="88"/>
      <c r="I559" s="88"/>
      <c r="J559" s="88"/>
      <c r="K559" s="88"/>
    </row>
    <row r="560" spans="1:11" s="79" customFormat="1" x14ac:dyDescent="0.2">
      <c r="A560" s="88"/>
      <c r="B560" s="88"/>
      <c r="C560" s="88"/>
      <c r="D560" s="88"/>
      <c r="E560" s="88"/>
      <c r="F560" s="4"/>
      <c r="G560" s="4"/>
      <c r="H560" s="88"/>
      <c r="I560" s="88"/>
      <c r="J560" s="88"/>
      <c r="K560" s="88"/>
    </row>
    <row r="561" spans="1:11" s="79" customFormat="1" x14ac:dyDescent="0.2">
      <c r="A561" s="88"/>
      <c r="B561" s="88"/>
      <c r="C561" s="88"/>
      <c r="D561" s="88"/>
      <c r="E561" s="88"/>
      <c r="F561" s="4"/>
      <c r="G561" s="4"/>
      <c r="H561" s="88"/>
      <c r="I561" s="88"/>
      <c r="J561" s="88"/>
      <c r="K561" s="88"/>
    </row>
    <row r="562" spans="1:11" s="79" customFormat="1" x14ac:dyDescent="0.2">
      <c r="A562" s="88"/>
      <c r="B562" s="88"/>
      <c r="C562" s="88"/>
      <c r="D562" s="88"/>
      <c r="E562" s="88"/>
      <c r="F562" s="4"/>
      <c r="G562" s="4"/>
      <c r="H562" s="88"/>
      <c r="I562" s="88"/>
      <c r="J562" s="88"/>
      <c r="K562" s="88"/>
    </row>
    <row r="563" spans="1:11" s="79" customFormat="1" x14ac:dyDescent="0.2">
      <c r="A563" s="88"/>
      <c r="B563" s="88"/>
      <c r="C563" s="88"/>
      <c r="D563" s="88"/>
      <c r="E563" s="88"/>
      <c r="F563" s="4"/>
      <c r="G563" s="4"/>
      <c r="H563" s="88"/>
      <c r="I563" s="88"/>
      <c r="J563" s="88"/>
      <c r="K563" s="88"/>
    </row>
    <row r="564" spans="1:11" s="79" customFormat="1" x14ac:dyDescent="0.2">
      <c r="A564" s="88"/>
      <c r="B564" s="88"/>
      <c r="C564" s="88"/>
      <c r="D564" s="88"/>
      <c r="E564" s="88"/>
      <c r="F564" s="4"/>
      <c r="G564" s="4"/>
      <c r="H564" s="88"/>
      <c r="I564" s="88"/>
      <c r="J564" s="88"/>
      <c r="K564" s="88"/>
    </row>
    <row r="565" spans="1:11" s="79" customFormat="1" x14ac:dyDescent="0.2">
      <c r="A565" s="88"/>
      <c r="B565" s="88"/>
      <c r="C565" s="88"/>
      <c r="D565" s="88"/>
      <c r="E565" s="88"/>
      <c r="F565" s="4"/>
      <c r="G565" s="4"/>
      <c r="H565" s="88"/>
      <c r="I565" s="88"/>
      <c r="J565" s="88"/>
      <c r="K565" s="88"/>
    </row>
    <row r="566" spans="1:11" s="79" customFormat="1" x14ac:dyDescent="0.2">
      <c r="A566" s="88"/>
      <c r="B566" s="88"/>
      <c r="C566" s="88"/>
      <c r="D566" s="88"/>
      <c r="E566" s="88"/>
      <c r="F566" s="4"/>
      <c r="G566" s="4"/>
      <c r="H566" s="88"/>
      <c r="I566" s="88"/>
      <c r="J566" s="88"/>
      <c r="K566" s="88"/>
    </row>
    <row r="567" spans="1:11" s="79" customFormat="1" x14ac:dyDescent="0.2">
      <c r="A567" s="88"/>
      <c r="B567" s="88"/>
      <c r="C567" s="88"/>
      <c r="D567" s="88"/>
      <c r="E567" s="88"/>
      <c r="F567" s="4"/>
      <c r="G567" s="4"/>
      <c r="H567" s="88"/>
      <c r="I567" s="88"/>
      <c r="J567" s="88"/>
      <c r="K567" s="88"/>
    </row>
    <row r="568" spans="1:11" s="79" customFormat="1" x14ac:dyDescent="0.2">
      <c r="A568" s="88"/>
      <c r="B568" s="88"/>
      <c r="C568" s="88"/>
      <c r="D568" s="88"/>
      <c r="E568" s="88"/>
      <c r="F568" s="4"/>
      <c r="G568" s="4"/>
      <c r="H568" s="88"/>
      <c r="I568" s="88"/>
      <c r="J568" s="88"/>
      <c r="K568" s="88"/>
    </row>
    <row r="569" spans="1:11" s="79" customFormat="1" x14ac:dyDescent="0.2">
      <c r="A569" s="88"/>
      <c r="B569" s="88"/>
      <c r="C569" s="88"/>
      <c r="D569" s="88"/>
      <c r="E569" s="88"/>
      <c r="F569" s="4"/>
      <c r="G569" s="4"/>
      <c r="H569" s="88"/>
      <c r="I569" s="88"/>
      <c r="J569" s="88"/>
      <c r="K569" s="88"/>
    </row>
    <row r="570" spans="1:11" s="79" customFormat="1" x14ac:dyDescent="0.2">
      <c r="A570" s="88"/>
      <c r="B570" s="88"/>
      <c r="C570" s="88"/>
      <c r="D570" s="88"/>
      <c r="E570" s="88"/>
      <c r="F570" s="4"/>
      <c r="G570" s="4"/>
      <c r="H570" s="88"/>
      <c r="I570" s="88"/>
      <c r="J570" s="88"/>
      <c r="K570" s="88"/>
    </row>
    <row r="571" spans="1:11" s="79" customFormat="1" x14ac:dyDescent="0.2">
      <c r="A571" s="88"/>
      <c r="B571" s="88"/>
      <c r="C571" s="88"/>
      <c r="D571" s="88"/>
      <c r="E571" s="88"/>
      <c r="F571" s="4"/>
      <c r="G571" s="4"/>
      <c r="H571" s="88"/>
      <c r="I571" s="88"/>
      <c r="J571" s="88"/>
      <c r="K571" s="88"/>
    </row>
    <row r="572" spans="1:11" s="79" customFormat="1" x14ac:dyDescent="0.2">
      <c r="A572" s="88"/>
      <c r="B572" s="88"/>
      <c r="C572" s="88"/>
      <c r="D572" s="88"/>
      <c r="E572" s="88"/>
      <c r="F572" s="4"/>
      <c r="G572" s="4"/>
      <c r="H572" s="88"/>
      <c r="I572" s="88"/>
      <c r="J572" s="88"/>
      <c r="K572" s="88"/>
    </row>
    <row r="573" spans="1:11" s="79" customFormat="1" x14ac:dyDescent="0.2">
      <c r="A573" s="88"/>
      <c r="B573" s="88"/>
      <c r="C573" s="88"/>
      <c r="D573" s="88"/>
      <c r="E573" s="88"/>
      <c r="F573" s="4"/>
      <c r="G573" s="4"/>
      <c r="H573" s="88"/>
      <c r="I573" s="88"/>
      <c r="J573" s="88"/>
      <c r="K573" s="88"/>
    </row>
    <row r="574" spans="1:11" s="79" customFormat="1" x14ac:dyDescent="0.2">
      <c r="A574" s="88"/>
      <c r="B574" s="88"/>
      <c r="C574" s="88"/>
      <c r="D574" s="88"/>
      <c r="E574" s="88"/>
      <c r="F574" s="4"/>
      <c r="G574" s="4"/>
      <c r="H574" s="88"/>
      <c r="I574" s="88"/>
      <c r="J574" s="88"/>
      <c r="K574" s="88"/>
    </row>
    <row r="575" spans="1:11" s="79" customFormat="1" x14ac:dyDescent="0.2">
      <c r="A575" s="88"/>
      <c r="B575" s="88"/>
      <c r="C575" s="88"/>
      <c r="D575" s="88"/>
      <c r="E575" s="88"/>
      <c r="F575" s="4"/>
      <c r="G575" s="4"/>
      <c r="H575" s="88"/>
      <c r="I575" s="88"/>
      <c r="J575" s="88"/>
      <c r="K575" s="88"/>
    </row>
    <row r="576" spans="1:11" s="79" customFormat="1" x14ac:dyDescent="0.2">
      <c r="A576" s="88"/>
      <c r="B576" s="88"/>
      <c r="C576" s="88"/>
      <c r="D576" s="88"/>
      <c r="E576" s="88"/>
      <c r="F576" s="4"/>
      <c r="G576" s="4"/>
      <c r="H576" s="88"/>
      <c r="I576" s="88"/>
      <c r="J576" s="88"/>
      <c r="K576" s="88"/>
    </row>
    <row r="577" spans="1:11" s="79" customFormat="1" x14ac:dyDescent="0.2">
      <c r="A577" s="88"/>
      <c r="B577" s="88"/>
      <c r="C577" s="88"/>
      <c r="D577" s="88"/>
      <c r="E577" s="88"/>
      <c r="F577" s="4"/>
      <c r="G577" s="4"/>
      <c r="H577" s="88"/>
      <c r="I577" s="88"/>
      <c r="J577" s="88"/>
      <c r="K577" s="88"/>
    </row>
    <row r="578" spans="1:11" s="79" customFormat="1" x14ac:dyDescent="0.2">
      <c r="A578" s="88"/>
      <c r="B578" s="88"/>
      <c r="C578" s="88"/>
      <c r="D578" s="88"/>
      <c r="E578" s="88"/>
      <c r="F578" s="4"/>
      <c r="G578" s="4"/>
      <c r="H578" s="88"/>
      <c r="I578" s="88"/>
      <c r="J578" s="88"/>
      <c r="K578" s="88"/>
    </row>
    <row r="579" spans="1:11" s="79" customFormat="1" x14ac:dyDescent="0.2">
      <c r="A579" s="88"/>
      <c r="B579" s="88"/>
      <c r="C579" s="88"/>
      <c r="D579" s="88"/>
      <c r="E579" s="88"/>
      <c r="F579" s="4"/>
      <c r="G579" s="4"/>
      <c r="H579" s="88"/>
      <c r="I579" s="88"/>
      <c r="J579" s="88"/>
      <c r="K579" s="88"/>
    </row>
    <row r="580" spans="1:11" s="79" customFormat="1" x14ac:dyDescent="0.2">
      <c r="A580" s="88"/>
      <c r="B580" s="88"/>
      <c r="C580" s="88"/>
      <c r="D580" s="88"/>
      <c r="E580" s="88"/>
      <c r="F580" s="4"/>
      <c r="G580" s="4"/>
      <c r="H580" s="88"/>
      <c r="I580" s="88"/>
      <c r="J580" s="88"/>
      <c r="K580" s="88"/>
    </row>
    <row r="581" spans="1:11" s="79" customFormat="1" x14ac:dyDescent="0.2">
      <c r="A581" s="88"/>
      <c r="B581" s="88"/>
      <c r="C581" s="88"/>
      <c r="D581" s="88"/>
      <c r="E581" s="88"/>
      <c r="F581" s="4"/>
      <c r="G581" s="4"/>
      <c r="H581" s="88"/>
      <c r="I581" s="88"/>
      <c r="J581" s="88"/>
      <c r="K581" s="88"/>
    </row>
    <row r="582" spans="1:11" s="79" customFormat="1" x14ac:dyDescent="0.2">
      <c r="A582" s="88"/>
      <c r="B582" s="88"/>
      <c r="C582" s="88"/>
      <c r="D582" s="88"/>
      <c r="E582" s="88"/>
      <c r="F582" s="4"/>
      <c r="G582" s="4"/>
      <c r="H582" s="88"/>
      <c r="I582" s="88"/>
      <c r="J582" s="88"/>
      <c r="K582" s="88"/>
    </row>
    <row r="583" spans="1:11" s="79" customFormat="1" x14ac:dyDescent="0.2">
      <c r="A583" s="88"/>
      <c r="B583" s="88"/>
      <c r="C583" s="88"/>
      <c r="D583" s="88"/>
      <c r="E583" s="88"/>
      <c r="F583" s="4"/>
      <c r="G583" s="4"/>
      <c r="H583" s="88"/>
      <c r="I583" s="88"/>
      <c r="J583" s="88"/>
      <c r="K583" s="88"/>
    </row>
    <row r="584" spans="1:11" s="79" customFormat="1" x14ac:dyDescent="0.2">
      <c r="A584" s="88"/>
      <c r="B584" s="88"/>
      <c r="C584" s="88"/>
      <c r="D584" s="88"/>
      <c r="E584" s="88"/>
      <c r="F584" s="4"/>
      <c r="G584" s="4"/>
      <c r="H584" s="88"/>
      <c r="I584" s="88"/>
      <c r="J584" s="88"/>
      <c r="K584" s="88"/>
    </row>
    <row r="585" spans="1:11" s="79" customFormat="1" x14ac:dyDescent="0.2">
      <c r="A585" s="88"/>
      <c r="B585" s="88"/>
      <c r="C585" s="88"/>
      <c r="D585" s="88"/>
      <c r="E585" s="88"/>
      <c r="F585" s="4"/>
      <c r="G585" s="4"/>
      <c r="H585" s="88"/>
      <c r="I585" s="88"/>
      <c r="J585" s="88"/>
      <c r="K585" s="88"/>
    </row>
    <row r="586" spans="1:11" s="79" customFormat="1" x14ac:dyDescent="0.2">
      <c r="A586" s="88"/>
      <c r="B586" s="88"/>
      <c r="C586" s="88"/>
      <c r="D586" s="88"/>
      <c r="E586" s="88"/>
      <c r="F586" s="4"/>
      <c r="G586" s="4"/>
      <c r="H586" s="88"/>
      <c r="I586" s="88"/>
      <c r="J586" s="88"/>
      <c r="K586" s="88"/>
    </row>
    <row r="587" spans="1:11" s="79" customFormat="1" x14ac:dyDescent="0.2">
      <c r="A587" s="88"/>
      <c r="B587" s="88"/>
      <c r="C587" s="88"/>
      <c r="D587" s="88"/>
      <c r="E587" s="88"/>
      <c r="F587" s="4"/>
      <c r="G587" s="4"/>
      <c r="H587" s="88"/>
      <c r="I587" s="88"/>
      <c r="J587" s="88"/>
      <c r="K587" s="88"/>
    </row>
    <row r="588" spans="1:11" s="79" customFormat="1" x14ac:dyDescent="0.2">
      <c r="A588" s="88"/>
      <c r="B588" s="88"/>
      <c r="C588" s="88"/>
      <c r="D588" s="88"/>
      <c r="E588" s="88"/>
      <c r="F588" s="4"/>
      <c r="G588" s="4"/>
      <c r="H588" s="88"/>
      <c r="I588" s="88"/>
      <c r="J588" s="88"/>
      <c r="K588" s="88"/>
    </row>
    <row r="589" spans="1:11" s="79" customFormat="1" x14ac:dyDescent="0.2">
      <c r="A589" s="88"/>
      <c r="B589" s="88"/>
      <c r="C589" s="88"/>
      <c r="D589" s="88"/>
      <c r="E589" s="88"/>
      <c r="F589" s="4"/>
      <c r="G589" s="4"/>
      <c r="H589" s="88"/>
      <c r="I589" s="88"/>
      <c r="J589" s="88"/>
      <c r="K589" s="88"/>
    </row>
    <row r="590" spans="1:11" s="79" customFormat="1" x14ac:dyDescent="0.2">
      <c r="A590" s="88"/>
      <c r="B590" s="88"/>
      <c r="C590" s="88"/>
      <c r="D590" s="88"/>
      <c r="E590" s="88"/>
      <c r="F590" s="4"/>
      <c r="G590" s="4"/>
      <c r="H590" s="88"/>
      <c r="I590" s="88"/>
      <c r="J590" s="88"/>
      <c r="K590" s="88"/>
    </row>
    <row r="591" spans="1:11" s="79" customFormat="1" x14ac:dyDescent="0.2">
      <c r="A591" s="88"/>
      <c r="B591" s="88"/>
      <c r="C591" s="88"/>
      <c r="D591" s="88"/>
      <c r="E591" s="88"/>
      <c r="F591" s="4"/>
      <c r="G591" s="4"/>
      <c r="H591" s="88"/>
      <c r="I591" s="88"/>
      <c r="J591" s="88"/>
      <c r="K591" s="88"/>
    </row>
    <row r="592" spans="1:11" s="79" customFormat="1" x14ac:dyDescent="0.2">
      <c r="A592" s="88"/>
      <c r="B592" s="88"/>
      <c r="C592" s="88"/>
      <c r="D592" s="88"/>
      <c r="E592" s="88"/>
      <c r="F592" s="4"/>
      <c r="G592" s="4"/>
      <c r="H592" s="88"/>
      <c r="I592" s="88"/>
      <c r="J592" s="88"/>
      <c r="K592" s="88"/>
    </row>
    <row r="593" spans="1:11" s="79" customFormat="1" x14ac:dyDescent="0.2">
      <c r="A593" s="88"/>
      <c r="B593" s="88"/>
      <c r="C593" s="88"/>
      <c r="D593" s="88"/>
      <c r="E593" s="88"/>
      <c r="F593" s="4"/>
      <c r="G593" s="4"/>
      <c r="H593" s="88"/>
      <c r="I593" s="88"/>
      <c r="J593" s="88"/>
      <c r="K593" s="88"/>
    </row>
    <row r="594" spans="1:11" s="79" customFormat="1" x14ac:dyDescent="0.2">
      <c r="A594" s="88"/>
      <c r="B594" s="88"/>
      <c r="C594" s="88"/>
      <c r="D594" s="88"/>
      <c r="E594" s="88"/>
      <c r="F594" s="4"/>
      <c r="G594" s="4"/>
      <c r="H594" s="88"/>
      <c r="I594" s="88"/>
      <c r="J594" s="88"/>
      <c r="K594" s="88"/>
    </row>
    <row r="595" spans="1:11" s="79" customFormat="1" x14ac:dyDescent="0.2">
      <c r="A595" s="88"/>
      <c r="B595" s="88"/>
      <c r="C595" s="88"/>
      <c r="D595" s="88"/>
      <c r="E595" s="88"/>
      <c r="F595" s="4"/>
      <c r="G595" s="4"/>
      <c r="H595" s="88"/>
      <c r="I595" s="88"/>
      <c r="J595" s="88"/>
      <c r="K595" s="88"/>
    </row>
    <row r="596" spans="1:11" s="79" customFormat="1" x14ac:dyDescent="0.2">
      <c r="A596" s="88"/>
      <c r="B596" s="88"/>
      <c r="C596" s="88"/>
      <c r="D596" s="88"/>
      <c r="E596" s="88"/>
      <c r="F596" s="4"/>
      <c r="G596" s="4"/>
      <c r="H596" s="88"/>
      <c r="I596" s="88"/>
      <c r="J596" s="88"/>
      <c r="K596" s="88"/>
    </row>
    <row r="597" spans="1:11" s="79" customFormat="1" x14ac:dyDescent="0.2">
      <c r="A597" s="88"/>
      <c r="B597" s="88"/>
      <c r="C597" s="88"/>
      <c r="D597" s="88"/>
      <c r="E597" s="88"/>
      <c r="F597" s="4"/>
      <c r="G597" s="4"/>
      <c r="H597" s="88"/>
      <c r="I597" s="88"/>
      <c r="J597" s="88"/>
      <c r="K597" s="88"/>
    </row>
    <row r="598" spans="1:11" s="79" customFormat="1" x14ac:dyDescent="0.2">
      <c r="A598" s="88"/>
      <c r="B598" s="88"/>
      <c r="C598" s="88"/>
      <c r="D598" s="88"/>
      <c r="E598" s="88"/>
      <c r="F598" s="4"/>
      <c r="G598" s="4"/>
      <c r="H598" s="88"/>
      <c r="I598" s="88"/>
      <c r="J598" s="88"/>
      <c r="K598" s="88"/>
    </row>
    <row r="599" spans="1:11" s="79" customFormat="1" x14ac:dyDescent="0.2">
      <c r="A599" s="88"/>
      <c r="B599" s="88"/>
      <c r="C599" s="88"/>
      <c r="D599" s="88"/>
      <c r="E599" s="88"/>
      <c r="F599" s="4"/>
      <c r="G599" s="4"/>
      <c r="H599" s="88"/>
      <c r="I599" s="88"/>
      <c r="J599" s="88"/>
      <c r="K599" s="88"/>
    </row>
    <row r="600" spans="1:11" s="79" customFormat="1" x14ac:dyDescent="0.2">
      <c r="A600" s="88"/>
      <c r="B600" s="88"/>
      <c r="C600" s="88"/>
      <c r="D600" s="88"/>
      <c r="E600" s="88"/>
      <c r="F600" s="4"/>
      <c r="G600" s="4"/>
      <c r="H600" s="88"/>
      <c r="I600" s="88"/>
      <c r="J600" s="88"/>
      <c r="K600" s="88"/>
    </row>
    <row r="601" spans="1:11" s="79" customFormat="1" x14ac:dyDescent="0.2">
      <c r="A601" s="88"/>
      <c r="B601" s="88"/>
      <c r="C601" s="88"/>
      <c r="D601" s="88"/>
      <c r="E601" s="88"/>
      <c r="F601" s="4"/>
      <c r="G601" s="4"/>
      <c r="H601" s="88"/>
      <c r="I601" s="88"/>
      <c r="J601" s="88"/>
      <c r="K601" s="88"/>
    </row>
    <row r="602" spans="1:11" s="79" customFormat="1" x14ac:dyDescent="0.2">
      <c r="A602" s="88"/>
      <c r="B602" s="88"/>
      <c r="C602" s="88"/>
      <c r="D602" s="88"/>
      <c r="E602" s="88"/>
      <c r="F602" s="4"/>
      <c r="G602" s="4"/>
      <c r="H602" s="88"/>
      <c r="I602" s="88"/>
      <c r="J602" s="88"/>
      <c r="K602" s="88"/>
    </row>
    <row r="603" spans="1:11" s="79" customFormat="1" x14ac:dyDescent="0.2">
      <c r="A603" s="88"/>
      <c r="B603" s="88"/>
      <c r="C603" s="88"/>
      <c r="D603" s="88"/>
      <c r="E603" s="88"/>
      <c r="F603" s="4"/>
      <c r="G603" s="4"/>
      <c r="H603" s="88"/>
      <c r="I603" s="88"/>
      <c r="J603" s="88"/>
      <c r="K603" s="88"/>
    </row>
    <row r="604" spans="1:11" s="79" customFormat="1" x14ac:dyDescent="0.2">
      <c r="A604" s="88"/>
      <c r="B604" s="88"/>
      <c r="C604" s="88"/>
      <c r="D604" s="88"/>
      <c r="E604" s="88"/>
      <c r="F604" s="4"/>
      <c r="G604" s="4"/>
      <c r="H604" s="88"/>
      <c r="I604" s="88"/>
      <c r="J604" s="88"/>
      <c r="K604" s="88"/>
    </row>
    <row r="605" spans="1:11" s="79" customFormat="1" x14ac:dyDescent="0.2">
      <c r="A605" s="88"/>
      <c r="B605" s="88"/>
      <c r="C605" s="88"/>
      <c r="D605" s="88"/>
      <c r="E605" s="88"/>
      <c r="F605" s="4"/>
      <c r="G605" s="4"/>
      <c r="H605" s="88"/>
      <c r="I605" s="88"/>
      <c r="J605" s="88"/>
      <c r="K605" s="88"/>
    </row>
    <row r="606" spans="1:11" s="79" customFormat="1" x14ac:dyDescent="0.2">
      <c r="A606" s="88"/>
      <c r="B606" s="88"/>
      <c r="C606" s="88"/>
      <c r="D606" s="88"/>
      <c r="E606" s="88"/>
      <c r="F606" s="4"/>
      <c r="G606" s="4"/>
      <c r="H606" s="88"/>
      <c r="I606" s="88"/>
      <c r="J606" s="88"/>
      <c r="K606" s="88"/>
    </row>
    <row r="607" spans="1:11" s="79" customFormat="1" x14ac:dyDescent="0.2">
      <c r="A607" s="88"/>
      <c r="B607" s="88"/>
      <c r="C607" s="88"/>
      <c r="D607" s="88"/>
      <c r="E607" s="88"/>
      <c r="F607" s="4"/>
      <c r="G607" s="4"/>
      <c r="H607" s="88"/>
      <c r="I607" s="88"/>
      <c r="J607" s="88"/>
      <c r="K607" s="88"/>
    </row>
    <row r="608" spans="1:11" s="79" customFormat="1" x14ac:dyDescent="0.2">
      <c r="A608" s="88"/>
      <c r="B608" s="88"/>
      <c r="C608" s="88"/>
      <c r="D608" s="88"/>
      <c r="E608" s="88"/>
      <c r="F608" s="4"/>
      <c r="G608" s="4"/>
      <c r="H608" s="88"/>
      <c r="I608" s="88"/>
      <c r="J608" s="88"/>
      <c r="K608" s="88"/>
    </row>
    <row r="609" spans="1:11" s="79" customFormat="1" x14ac:dyDescent="0.2">
      <c r="A609" s="88"/>
      <c r="B609" s="88"/>
      <c r="C609" s="88"/>
      <c r="D609" s="88"/>
      <c r="E609" s="88"/>
      <c r="F609" s="4"/>
      <c r="G609" s="4"/>
      <c r="H609" s="88"/>
      <c r="I609" s="88"/>
      <c r="J609" s="88"/>
      <c r="K609" s="88"/>
    </row>
    <row r="610" spans="1:11" s="79" customFormat="1" x14ac:dyDescent="0.2">
      <c r="A610" s="88"/>
      <c r="B610" s="88"/>
      <c r="C610" s="88"/>
      <c r="D610" s="88"/>
      <c r="E610" s="88"/>
      <c r="F610" s="4"/>
      <c r="G610" s="4"/>
      <c r="H610" s="88"/>
      <c r="I610" s="88"/>
      <c r="J610" s="88"/>
      <c r="K610" s="88"/>
    </row>
    <row r="611" spans="1:11" s="79" customFormat="1" x14ac:dyDescent="0.2">
      <c r="A611" s="88"/>
      <c r="B611" s="88"/>
      <c r="C611" s="88"/>
      <c r="D611" s="88"/>
      <c r="E611" s="88"/>
      <c r="F611" s="4"/>
      <c r="G611" s="4"/>
      <c r="H611" s="88"/>
      <c r="I611" s="88"/>
      <c r="J611" s="88"/>
      <c r="K611" s="88"/>
    </row>
    <row r="612" spans="1:11" s="79" customFormat="1" x14ac:dyDescent="0.2">
      <c r="A612" s="88"/>
      <c r="B612" s="88"/>
      <c r="C612" s="88"/>
      <c r="D612" s="88"/>
      <c r="E612" s="88"/>
      <c r="F612" s="4"/>
      <c r="G612" s="4"/>
      <c r="H612" s="88"/>
      <c r="I612" s="88"/>
      <c r="J612" s="88"/>
      <c r="K612" s="88"/>
    </row>
    <row r="613" spans="1:11" s="79" customFormat="1" x14ac:dyDescent="0.2">
      <c r="A613" s="88"/>
      <c r="B613" s="88"/>
      <c r="C613" s="88"/>
      <c r="D613" s="88"/>
      <c r="E613" s="88"/>
      <c r="F613" s="4"/>
      <c r="G613" s="4"/>
      <c r="H613" s="88"/>
      <c r="I613" s="88"/>
      <c r="J613" s="88"/>
      <c r="K613" s="88"/>
    </row>
    <row r="614" spans="1:11" s="79" customFormat="1" x14ac:dyDescent="0.2">
      <c r="A614" s="88"/>
      <c r="B614" s="88"/>
      <c r="C614" s="88"/>
      <c r="D614" s="88"/>
      <c r="E614" s="88"/>
      <c r="F614" s="4"/>
      <c r="G614" s="4"/>
      <c r="H614" s="88"/>
      <c r="I614" s="88"/>
      <c r="J614" s="88"/>
      <c r="K614" s="88"/>
    </row>
    <row r="615" spans="1:11" s="79" customFormat="1" x14ac:dyDescent="0.2">
      <c r="A615" s="88"/>
      <c r="B615" s="88"/>
      <c r="C615" s="88"/>
      <c r="D615" s="88"/>
      <c r="E615" s="88"/>
      <c r="F615" s="4"/>
      <c r="G615" s="4"/>
      <c r="H615" s="88"/>
      <c r="I615" s="88"/>
      <c r="J615" s="88"/>
      <c r="K615" s="88"/>
    </row>
    <row r="616" spans="1:11" s="79" customFormat="1" x14ac:dyDescent="0.2">
      <c r="A616" s="88"/>
      <c r="B616" s="88"/>
      <c r="C616" s="88"/>
      <c r="D616" s="88"/>
      <c r="E616" s="88"/>
      <c r="F616" s="4"/>
      <c r="G616" s="4"/>
      <c r="H616" s="88"/>
      <c r="I616" s="88"/>
      <c r="J616" s="88"/>
      <c r="K616" s="88"/>
    </row>
    <row r="617" spans="1:11" s="79" customFormat="1" x14ac:dyDescent="0.2">
      <c r="A617" s="88"/>
      <c r="B617" s="88"/>
      <c r="C617" s="88"/>
      <c r="D617" s="88"/>
      <c r="E617" s="88"/>
      <c r="F617" s="4"/>
      <c r="G617" s="4"/>
      <c r="H617" s="88"/>
      <c r="I617" s="88"/>
      <c r="J617" s="88"/>
      <c r="K617" s="88"/>
    </row>
    <row r="618" spans="1:11" s="79" customFormat="1" x14ac:dyDescent="0.2">
      <c r="A618" s="88"/>
      <c r="B618" s="88"/>
      <c r="C618" s="88"/>
      <c r="D618" s="88"/>
      <c r="E618" s="88"/>
      <c r="F618" s="4"/>
      <c r="G618" s="4"/>
      <c r="H618" s="88"/>
      <c r="I618" s="88"/>
      <c r="J618" s="88"/>
      <c r="K618" s="88"/>
    </row>
    <row r="619" spans="1:11" s="79" customFormat="1" x14ac:dyDescent="0.2">
      <c r="A619" s="88"/>
      <c r="B619" s="88"/>
      <c r="C619" s="88"/>
      <c r="D619" s="88"/>
      <c r="E619" s="88"/>
      <c r="F619" s="4"/>
      <c r="G619" s="4"/>
      <c r="H619" s="88"/>
      <c r="I619" s="88"/>
      <c r="J619" s="88"/>
      <c r="K619" s="88"/>
    </row>
    <row r="620" spans="1:11" s="79" customFormat="1" x14ac:dyDescent="0.2">
      <c r="A620" s="88"/>
      <c r="B620" s="88"/>
      <c r="C620" s="88"/>
      <c r="D620" s="88"/>
      <c r="E620" s="88"/>
      <c r="F620" s="4"/>
      <c r="G620" s="4"/>
      <c r="H620" s="88"/>
      <c r="I620" s="88"/>
      <c r="J620" s="88"/>
      <c r="K620" s="88"/>
    </row>
    <row r="621" spans="1:11" s="79" customFormat="1" x14ac:dyDescent="0.2">
      <c r="A621" s="88"/>
      <c r="B621" s="88"/>
      <c r="C621" s="88"/>
      <c r="D621" s="88"/>
      <c r="E621" s="88"/>
      <c r="F621" s="4"/>
      <c r="G621" s="4"/>
      <c r="H621" s="88"/>
      <c r="I621" s="88"/>
      <c r="J621" s="88"/>
      <c r="K621" s="88"/>
    </row>
    <row r="622" spans="1:11" s="79" customFormat="1" x14ac:dyDescent="0.2">
      <c r="A622" s="88"/>
      <c r="B622" s="88"/>
      <c r="C622" s="88"/>
      <c r="D622" s="88"/>
      <c r="E622" s="88"/>
      <c r="F622" s="4"/>
      <c r="G622" s="4"/>
      <c r="H622" s="88"/>
      <c r="I622" s="88"/>
      <c r="J622" s="88"/>
      <c r="K622" s="88"/>
    </row>
    <row r="623" spans="1:11" s="79" customFormat="1" x14ac:dyDescent="0.2">
      <c r="A623" s="88"/>
      <c r="B623" s="88"/>
      <c r="C623" s="88"/>
      <c r="D623" s="88"/>
      <c r="E623" s="88"/>
      <c r="F623" s="4"/>
      <c r="G623" s="4"/>
      <c r="H623" s="88"/>
      <c r="I623" s="88"/>
      <c r="J623" s="88"/>
      <c r="K623" s="88"/>
    </row>
    <row r="624" spans="1:11" s="79" customFormat="1" x14ac:dyDescent="0.2">
      <c r="A624" s="88"/>
      <c r="B624" s="88"/>
      <c r="C624" s="88"/>
      <c r="D624" s="88"/>
      <c r="E624" s="88"/>
      <c r="F624" s="4"/>
      <c r="G624" s="4"/>
      <c r="H624" s="88"/>
      <c r="I624" s="88"/>
      <c r="J624" s="88"/>
      <c r="K624" s="88"/>
    </row>
    <row r="625" spans="1:11" s="79" customFormat="1" x14ac:dyDescent="0.2">
      <c r="A625" s="88"/>
      <c r="B625" s="88"/>
      <c r="C625" s="88"/>
      <c r="D625" s="88"/>
      <c r="E625" s="88"/>
      <c r="F625" s="4"/>
      <c r="G625" s="4"/>
      <c r="H625" s="88"/>
      <c r="I625" s="88"/>
      <c r="J625" s="88"/>
      <c r="K625" s="88"/>
    </row>
    <row r="626" spans="1:11" s="79" customFormat="1" x14ac:dyDescent="0.2">
      <c r="A626" s="88"/>
      <c r="B626" s="88"/>
      <c r="C626" s="88"/>
      <c r="D626" s="88"/>
      <c r="E626" s="88"/>
      <c r="F626" s="4"/>
      <c r="G626" s="4"/>
      <c r="H626" s="88"/>
      <c r="I626" s="88"/>
      <c r="J626" s="88"/>
      <c r="K626" s="88"/>
    </row>
    <row r="627" spans="1:11" s="79" customFormat="1" x14ac:dyDescent="0.2">
      <c r="A627" s="88"/>
      <c r="B627" s="88"/>
      <c r="C627" s="88"/>
      <c r="D627" s="88"/>
      <c r="E627" s="88"/>
      <c r="F627" s="4"/>
      <c r="G627" s="4"/>
      <c r="H627" s="88"/>
      <c r="I627" s="88"/>
      <c r="J627" s="88"/>
      <c r="K627" s="88"/>
    </row>
    <row r="628" spans="1:11" s="79" customFormat="1" x14ac:dyDescent="0.2">
      <c r="A628" s="88"/>
      <c r="B628" s="88"/>
      <c r="C628" s="88"/>
      <c r="D628" s="88"/>
      <c r="E628" s="88"/>
      <c r="F628" s="4"/>
      <c r="G628" s="4"/>
      <c r="H628" s="88"/>
      <c r="I628" s="88"/>
      <c r="J628" s="88"/>
      <c r="K628" s="88"/>
    </row>
    <row r="629" spans="1:11" s="79" customFormat="1" x14ac:dyDescent="0.2">
      <c r="A629" s="88"/>
      <c r="B629" s="88"/>
      <c r="C629" s="88"/>
      <c r="D629" s="88"/>
      <c r="E629" s="88"/>
      <c r="F629" s="4"/>
      <c r="G629" s="4"/>
      <c r="H629" s="88"/>
      <c r="I629" s="88"/>
      <c r="J629" s="88"/>
      <c r="K629" s="88"/>
    </row>
    <row r="630" spans="1:11" s="79" customFormat="1" x14ac:dyDescent="0.2">
      <c r="A630" s="88"/>
      <c r="B630" s="88"/>
      <c r="C630" s="88"/>
      <c r="D630" s="88"/>
      <c r="E630" s="88"/>
      <c r="F630" s="4"/>
      <c r="G630" s="4"/>
      <c r="H630" s="88"/>
      <c r="I630" s="88"/>
      <c r="J630" s="88"/>
      <c r="K630" s="88"/>
    </row>
    <row r="631" spans="1:11" s="79" customFormat="1" x14ac:dyDescent="0.2">
      <c r="A631" s="88"/>
      <c r="B631" s="88"/>
      <c r="C631" s="88"/>
      <c r="D631" s="88"/>
      <c r="E631" s="88"/>
      <c r="F631" s="4"/>
      <c r="G631" s="4"/>
      <c r="H631" s="88"/>
      <c r="I631" s="88"/>
      <c r="J631" s="88"/>
      <c r="K631" s="88"/>
    </row>
    <row r="632" spans="1:11" s="79" customFormat="1" x14ac:dyDescent="0.2">
      <c r="A632" s="88"/>
      <c r="B632" s="88"/>
      <c r="C632" s="88"/>
      <c r="D632" s="88"/>
      <c r="E632" s="88"/>
      <c r="F632" s="4"/>
      <c r="G632" s="4"/>
      <c r="H632" s="88"/>
      <c r="I632" s="88"/>
      <c r="J632" s="88"/>
      <c r="K632" s="88"/>
    </row>
    <row r="633" spans="1:11" s="79" customFormat="1" x14ac:dyDescent="0.2">
      <c r="A633" s="88"/>
      <c r="B633" s="88"/>
      <c r="C633" s="88"/>
      <c r="D633" s="88"/>
      <c r="E633" s="88"/>
      <c r="F633" s="4"/>
      <c r="G633" s="4"/>
      <c r="H633" s="88"/>
      <c r="I633" s="88"/>
      <c r="J633" s="88"/>
      <c r="K633" s="88"/>
    </row>
    <row r="634" spans="1:11" s="79" customFormat="1" x14ac:dyDescent="0.2">
      <c r="A634" s="88"/>
      <c r="B634" s="88"/>
      <c r="C634" s="88"/>
      <c r="D634" s="88"/>
      <c r="E634" s="88"/>
      <c r="F634" s="4"/>
      <c r="G634" s="4"/>
      <c r="H634" s="88"/>
      <c r="I634" s="88"/>
      <c r="J634" s="88"/>
      <c r="K634" s="88"/>
    </row>
    <row r="635" spans="1:11" s="79" customFormat="1" x14ac:dyDescent="0.2">
      <c r="A635" s="88"/>
      <c r="B635" s="88"/>
      <c r="C635" s="88"/>
      <c r="D635" s="88"/>
      <c r="E635" s="88"/>
      <c r="F635" s="4"/>
      <c r="G635" s="4"/>
      <c r="H635" s="88"/>
      <c r="I635" s="88"/>
      <c r="J635" s="88"/>
      <c r="K635" s="88"/>
    </row>
    <row r="636" spans="1:11" s="79" customFormat="1" x14ac:dyDescent="0.2">
      <c r="A636" s="88"/>
      <c r="B636" s="88"/>
      <c r="C636" s="88"/>
      <c r="D636" s="88"/>
      <c r="E636" s="88"/>
      <c r="F636" s="4"/>
      <c r="G636" s="4"/>
      <c r="H636" s="88"/>
      <c r="I636" s="88"/>
      <c r="J636" s="88"/>
      <c r="K636" s="88"/>
    </row>
    <row r="637" spans="1:11" s="79" customFormat="1" x14ac:dyDescent="0.2">
      <c r="A637" s="88"/>
      <c r="B637" s="88"/>
      <c r="C637" s="88"/>
      <c r="D637" s="88"/>
      <c r="E637" s="88"/>
      <c r="F637" s="4"/>
      <c r="G637" s="4"/>
      <c r="H637" s="88"/>
      <c r="I637" s="88"/>
      <c r="J637" s="88"/>
      <c r="K637" s="88"/>
    </row>
    <row r="638" spans="1:11" s="79" customFormat="1" x14ac:dyDescent="0.2">
      <c r="A638" s="88"/>
      <c r="B638" s="88"/>
      <c r="C638" s="88"/>
      <c r="D638" s="88"/>
      <c r="E638" s="88"/>
      <c r="F638" s="4"/>
      <c r="G638" s="4"/>
      <c r="H638" s="88"/>
      <c r="I638" s="88"/>
      <c r="J638" s="88"/>
      <c r="K638" s="88"/>
    </row>
    <row r="639" spans="1:11" s="79" customFormat="1" x14ac:dyDescent="0.2">
      <c r="A639" s="88"/>
      <c r="B639" s="88"/>
      <c r="C639" s="88"/>
      <c r="D639" s="88"/>
      <c r="E639" s="88"/>
      <c r="F639" s="4"/>
      <c r="G639" s="4"/>
      <c r="H639" s="88"/>
      <c r="I639" s="88"/>
      <c r="J639" s="88"/>
      <c r="K639" s="88"/>
    </row>
    <row r="640" spans="1:11" s="79" customFormat="1" x14ac:dyDescent="0.2">
      <c r="A640" s="88"/>
      <c r="B640" s="88"/>
      <c r="C640" s="88"/>
      <c r="D640" s="88"/>
      <c r="E640" s="88"/>
      <c r="F640" s="4"/>
      <c r="G640" s="4"/>
      <c r="H640" s="88"/>
      <c r="I640" s="88"/>
      <c r="J640" s="88"/>
      <c r="K640" s="88"/>
    </row>
    <row r="641" spans="1:11" s="79" customFormat="1" x14ac:dyDescent="0.2">
      <c r="A641" s="88"/>
      <c r="B641" s="88"/>
      <c r="C641" s="88"/>
      <c r="D641" s="88"/>
      <c r="E641" s="88"/>
      <c r="F641" s="4"/>
      <c r="G641" s="4"/>
      <c r="H641" s="88"/>
      <c r="I641" s="88"/>
      <c r="J641" s="88"/>
      <c r="K641" s="88"/>
    </row>
    <row r="642" spans="1:11" s="79" customFormat="1" x14ac:dyDescent="0.2">
      <c r="A642" s="88"/>
      <c r="B642" s="88"/>
      <c r="C642" s="88"/>
      <c r="D642" s="88"/>
      <c r="E642" s="88"/>
      <c r="F642" s="4"/>
      <c r="G642" s="4"/>
      <c r="H642" s="88"/>
      <c r="I642" s="88"/>
      <c r="J642" s="88"/>
      <c r="K642" s="88"/>
    </row>
    <row r="643" spans="1:11" s="79" customFormat="1" x14ac:dyDescent="0.2">
      <c r="A643" s="88"/>
      <c r="B643" s="88"/>
      <c r="C643" s="88"/>
      <c r="D643" s="88"/>
      <c r="E643" s="88"/>
      <c r="F643" s="4"/>
      <c r="G643" s="4"/>
      <c r="H643" s="88"/>
      <c r="I643" s="88"/>
      <c r="J643" s="88"/>
      <c r="K643" s="88"/>
    </row>
    <row r="644" spans="1:11" s="79" customFormat="1" x14ac:dyDescent="0.2">
      <c r="A644" s="88"/>
      <c r="B644" s="88"/>
      <c r="C644" s="88"/>
      <c r="D644" s="88"/>
      <c r="E644" s="88"/>
      <c r="F644" s="4"/>
      <c r="G644" s="4"/>
      <c r="H644" s="88"/>
      <c r="I644" s="88"/>
      <c r="J644" s="88"/>
      <c r="K644" s="88"/>
    </row>
    <row r="645" spans="1:11" s="79" customFormat="1" x14ac:dyDescent="0.2">
      <c r="A645" s="88"/>
      <c r="B645" s="88"/>
      <c r="C645" s="88"/>
      <c r="D645" s="88"/>
      <c r="E645" s="88"/>
      <c r="F645" s="4"/>
      <c r="G645" s="4"/>
      <c r="H645" s="88"/>
      <c r="I645" s="88"/>
      <c r="J645" s="88"/>
      <c r="K645" s="88"/>
    </row>
    <row r="646" spans="1:11" s="79" customFormat="1" x14ac:dyDescent="0.2">
      <c r="A646" s="88"/>
      <c r="B646" s="88"/>
      <c r="C646" s="88"/>
      <c r="D646" s="88"/>
      <c r="E646" s="88"/>
      <c r="F646" s="4"/>
      <c r="G646" s="4"/>
      <c r="H646" s="88"/>
      <c r="I646" s="88"/>
      <c r="J646" s="88"/>
      <c r="K646" s="88"/>
    </row>
    <row r="647" spans="1:11" s="79" customFormat="1" x14ac:dyDescent="0.2">
      <c r="A647" s="88"/>
      <c r="B647" s="88"/>
      <c r="C647" s="88"/>
      <c r="D647" s="88"/>
      <c r="E647" s="88"/>
      <c r="F647" s="4"/>
      <c r="G647" s="4"/>
      <c r="H647" s="88"/>
      <c r="I647" s="88"/>
      <c r="J647" s="88"/>
      <c r="K647" s="88"/>
    </row>
    <row r="648" spans="1:11" s="79" customFormat="1" x14ac:dyDescent="0.2">
      <c r="A648" s="88"/>
      <c r="B648" s="88"/>
      <c r="C648" s="88"/>
      <c r="D648" s="88"/>
      <c r="E648" s="88"/>
      <c r="F648" s="4"/>
      <c r="G648" s="4"/>
      <c r="H648" s="88"/>
      <c r="I648" s="88"/>
      <c r="J648" s="88"/>
      <c r="K648" s="88"/>
    </row>
    <row r="649" spans="1:11" s="79" customFormat="1" x14ac:dyDescent="0.2">
      <c r="A649" s="88"/>
      <c r="B649" s="88"/>
      <c r="C649" s="88"/>
      <c r="D649" s="88"/>
      <c r="E649" s="88"/>
      <c r="F649" s="4"/>
      <c r="G649" s="4"/>
      <c r="H649" s="88"/>
      <c r="I649" s="88"/>
      <c r="J649" s="88"/>
      <c r="K649" s="88"/>
    </row>
    <row r="650" spans="1:11" s="79" customFormat="1" x14ac:dyDescent="0.2">
      <c r="A650" s="88"/>
      <c r="B650" s="88"/>
      <c r="C650" s="88"/>
      <c r="D650" s="88"/>
      <c r="E650" s="88"/>
      <c r="F650" s="4"/>
      <c r="G650" s="4"/>
      <c r="H650" s="88"/>
      <c r="I650" s="88"/>
      <c r="J650" s="88"/>
      <c r="K650" s="88"/>
    </row>
    <row r="651" spans="1:11" s="79" customFormat="1" x14ac:dyDescent="0.2">
      <c r="A651" s="88"/>
      <c r="B651" s="88"/>
      <c r="C651" s="88"/>
      <c r="D651" s="88"/>
      <c r="E651" s="88"/>
      <c r="F651" s="4"/>
      <c r="G651" s="4"/>
      <c r="H651" s="88"/>
      <c r="I651" s="88"/>
      <c r="J651" s="88"/>
      <c r="K651" s="88"/>
    </row>
    <row r="652" spans="1:11" s="79" customFormat="1" x14ac:dyDescent="0.2">
      <c r="A652" s="88"/>
      <c r="B652" s="88"/>
      <c r="C652" s="88"/>
      <c r="D652" s="88"/>
      <c r="E652" s="88"/>
      <c r="F652" s="4"/>
      <c r="G652" s="4"/>
      <c r="H652" s="88"/>
      <c r="I652" s="88"/>
      <c r="J652" s="88"/>
      <c r="K652" s="88"/>
    </row>
    <row r="653" spans="1:11" s="79" customFormat="1" x14ac:dyDescent="0.2">
      <c r="A653" s="88"/>
      <c r="B653" s="88"/>
      <c r="C653" s="88"/>
      <c r="D653" s="88"/>
      <c r="E653" s="88"/>
      <c r="F653" s="4"/>
      <c r="G653" s="4"/>
      <c r="H653" s="88"/>
      <c r="I653" s="88"/>
      <c r="J653" s="88"/>
      <c r="K653" s="88"/>
    </row>
    <row r="654" spans="1:11" s="79" customFormat="1" x14ac:dyDescent="0.2">
      <c r="A654" s="88"/>
      <c r="B654" s="88"/>
      <c r="C654" s="88"/>
      <c r="D654" s="88"/>
      <c r="E654" s="88"/>
      <c r="F654" s="4"/>
      <c r="G654" s="4"/>
      <c r="H654" s="88"/>
      <c r="I654" s="88"/>
      <c r="J654" s="88"/>
      <c r="K654" s="88"/>
    </row>
    <row r="655" spans="1:11" s="79" customFormat="1" x14ac:dyDescent="0.2">
      <c r="A655" s="88"/>
      <c r="B655" s="88"/>
      <c r="C655" s="88"/>
      <c r="D655" s="88"/>
      <c r="E655" s="88"/>
      <c r="F655" s="4"/>
      <c r="G655" s="4"/>
      <c r="H655" s="88"/>
      <c r="I655" s="88"/>
      <c r="J655" s="88"/>
      <c r="K655" s="88"/>
    </row>
    <row r="656" spans="1:11" s="79" customFormat="1" x14ac:dyDescent="0.2">
      <c r="A656" s="88"/>
      <c r="B656" s="88"/>
      <c r="C656" s="88"/>
      <c r="D656" s="88"/>
      <c r="E656" s="88"/>
      <c r="F656" s="4"/>
      <c r="G656" s="4"/>
      <c r="H656" s="88"/>
      <c r="I656" s="88"/>
      <c r="J656" s="88"/>
      <c r="K656" s="88"/>
    </row>
    <row r="657" spans="1:11" s="79" customFormat="1" x14ac:dyDescent="0.2">
      <c r="A657" s="88"/>
      <c r="B657" s="88"/>
      <c r="C657" s="88"/>
      <c r="D657" s="88"/>
      <c r="E657" s="88"/>
      <c r="F657" s="4"/>
      <c r="G657" s="4"/>
      <c r="H657" s="88"/>
      <c r="I657" s="88"/>
      <c r="J657" s="88"/>
      <c r="K657" s="88"/>
    </row>
    <row r="658" spans="1:11" s="79" customFormat="1" x14ac:dyDescent="0.2">
      <c r="A658" s="88"/>
      <c r="B658" s="88"/>
      <c r="C658" s="88"/>
      <c r="D658" s="88"/>
      <c r="E658" s="88"/>
      <c r="F658" s="4"/>
      <c r="G658" s="4"/>
      <c r="H658" s="88"/>
      <c r="I658" s="88"/>
      <c r="J658" s="88"/>
      <c r="K658" s="88"/>
    </row>
    <row r="659" spans="1:11" s="79" customFormat="1" x14ac:dyDescent="0.2">
      <c r="A659" s="88"/>
      <c r="B659" s="88"/>
      <c r="C659" s="88"/>
      <c r="D659" s="88"/>
      <c r="E659" s="88"/>
      <c r="F659" s="4"/>
      <c r="G659" s="4"/>
      <c r="H659" s="88"/>
      <c r="I659" s="88"/>
      <c r="J659" s="88"/>
      <c r="K659" s="88"/>
    </row>
    <row r="660" spans="1:11" s="79" customFormat="1" x14ac:dyDescent="0.2">
      <c r="A660" s="88"/>
      <c r="B660" s="88"/>
      <c r="C660" s="88"/>
      <c r="D660" s="88"/>
      <c r="E660" s="88"/>
      <c r="F660" s="4"/>
      <c r="G660" s="4"/>
      <c r="H660" s="88"/>
      <c r="I660" s="88"/>
      <c r="J660" s="88"/>
      <c r="K660" s="88"/>
    </row>
    <row r="661" spans="1:11" s="79" customFormat="1" x14ac:dyDescent="0.2">
      <c r="A661" s="88"/>
      <c r="B661" s="88"/>
      <c r="C661" s="88"/>
      <c r="D661" s="88"/>
      <c r="E661" s="88"/>
      <c r="F661" s="4"/>
      <c r="G661" s="4"/>
      <c r="H661" s="88"/>
      <c r="I661" s="88"/>
      <c r="J661" s="88"/>
      <c r="K661" s="88"/>
    </row>
    <row r="662" spans="1:11" s="79" customFormat="1" x14ac:dyDescent="0.2">
      <c r="A662" s="88"/>
      <c r="B662" s="88"/>
      <c r="C662" s="88"/>
      <c r="D662" s="88"/>
      <c r="E662" s="88"/>
      <c r="F662" s="4"/>
      <c r="G662" s="4"/>
      <c r="H662" s="88"/>
      <c r="I662" s="88"/>
      <c r="J662" s="88"/>
      <c r="K662" s="88"/>
    </row>
    <row r="663" spans="1:11" s="79" customFormat="1" x14ac:dyDescent="0.2">
      <c r="A663" s="88"/>
      <c r="B663" s="88"/>
      <c r="C663" s="88"/>
      <c r="D663" s="88"/>
      <c r="E663" s="88"/>
      <c r="F663" s="4"/>
      <c r="G663" s="4"/>
      <c r="H663" s="88"/>
      <c r="I663" s="88"/>
      <c r="J663" s="88"/>
      <c r="K663" s="88"/>
    </row>
    <row r="664" spans="1:11" s="79" customFormat="1" x14ac:dyDescent="0.2">
      <c r="A664" s="88"/>
      <c r="B664" s="88"/>
      <c r="C664" s="88"/>
      <c r="D664" s="88"/>
      <c r="E664" s="88"/>
      <c r="F664" s="4"/>
      <c r="G664" s="4"/>
      <c r="H664" s="88"/>
      <c r="I664" s="88"/>
      <c r="J664" s="88"/>
      <c r="K664" s="88"/>
    </row>
    <row r="665" spans="1:11" s="79" customFormat="1" x14ac:dyDescent="0.2">
      <c r="A665" s="88"/>
      <c r="B665" s="88"/>
      <c r="C665" s="88"/>
      <c r="D665" s="88"/>
      <c r="E665" s="88"/>
      <c r="F665" s="4"/>
      <c r="G665" s="4"/>
      <c r="H665" s="88"/>
      <c r="I665" s="88"/>
      <c r="J665" s="88"/>
      <c r="K665" s="88"/>
    </row>
    <row r="666" spans="1:11" s="79" customFormat="1" x14ac:dyDescent="0.2">
      <c r="A666" s="88"/>
      <c r="B666" s="88"/>
      <c r="C666" s="88"/>
      <c r="D666" s="88"/>
      <c r="E666" s="88"/>
      <c r="F666" s="4"/>
      <c r="G666" s="4"/>
      <c r="H666" s="88"/>
      <c r="I666" s="88"/>
      <c r="J666" s="88"/>
      <c r="K666" s="88"/>
    </row>
    <row r="667" spans="1:11" s="79" customFormat="1" x14ac:dyDescent="0.2">
      <c r="A667" s="88"/>
      <c r="B667" s="88"/>
      <c r="C667" s="88"/>
      <c r="D667" s="88"/>
      <c r="E667" s="88"/>
      <c r="F667" s="4"/>
      <c r="G667" s="4"/>
      <c r="H667" s="88"/>
      <c r="I667" s="88"/>
      <c r="J667" s="88"/>
      <c r="K667" s="88"/>
    </row>
    <row r="668" spans="1:11" s="79" customFormat="1" x14ac:dyDescent="0.2">
      <c r="A668" s="88"/>
      <c r="B668" s="88"/>
      <c r="C668" s="88"/>
      <c r="D668" s="88"/>
      <c r="E668" s="88"/>
      <c r="F668" s="4"/>
      <c r="G668" s="4"/>
      <c r="H668" s="88"/>
      <c r="I668" s="88"/>
      <c r="J668" s="88"/>
      <c r="K668" s="88"/>
    </row>
    <row r="669" spans="1:11" s="79" customFormat="1" x14ac:dyDescent="0.2">
      <c r="A669" s="88"/>
      <c r="B669" s="88"/>
      <c r="C669" s="88"/>
      <c r="D669" s="88"/>
      <c r="E669" s="88"/>
      <c r="F669" s="4"/>
      <c r="G669" s="4"/>
      <c r="H669" s="88"/>
      <c r="I669" s="88"/>
      <c r="J669" s="88"/>
      <c r="K669" s="88"/>
    </row>
    <row r="670" spans="1:11" s="79" customFormat="1" x14ac:dyDescent="0.2">
      <c r="A670" s="88"/>
      <c r="B670" s="88"/>
      <c r="C670" s="88"/>
      <c r="D670" s="88"/>
      <c r="E670" s="88"/>
      <c r="F670" s="4"/>
      <c r="G670" s="4"/>
      <c r="H670" s="88"/>
      <c r="I670" s="88"/>
      <c r="J670" s="88"/>
      <c r="K670" s="88"/>
    </row>
    <row r="671" spans="1:11" s="79" customFormat="1" x14ac:dyDescent="0.2">
      <c r="A671" s="88"/>
      <c r="B671" s="88"/>
      <c r="C671" s="88"/>
      <c r="D671" s="88"/>
      <c r="E671" s="88"/>
      <c r="F671" s="4"/>
      <c r="G671" s="4"/>
      <c r="H671" s="88"/>
      <c r="I671" s="88"/>
      <c r="J671" s="88"/>
      <c r="K671" s="88"/>
    </row>
    <row r="672" spans="1:11" s="79" customFormat="1" x14ac:dyDescent="0.2">
      <c r="A672" s="88"/>
      <c r="B672" s="88"/>
      <c r="C672" s="88"/>
      <c r="D672" s="88"/>
      <c r="E672" s="88"/>
      <c r="F672" s="4"/>
      <c r="G672" s="4"/>
      <c r="H672" s="88"/>
      <c r="I672" s="88"/>
      <c r="J672" s="88"/>
      <c r="K672" s="88"/>
    </row>
    <row r="673" spans="1:11" s="79" customFormat="1" x14ac:dyDescent="0.2">
      <c r="A673" s="88"/>
      <c r="B673" s="88"/>
      <c r="C673" s="88"/>
      <c r="D673" s="88"/>
      <c r="E673" s="88"/>
      <c r="F673" s="4"/>
      <c r="G673" s="4"/>
      <c r="H673" s="88"/>
      <c r="I673" s="88"/>
      <c r="J673" s="88"/>
      <c r="K673" s="88"/>
    </row>
    <row r="674" spans="1:11" s="79" customFormat="1" x14ac:dyDescent="0.2">
      <c r="A674" s="88"/>
      <c r="B674" s="88"/>
      <c r="C674" s="88"/>
      <c r="D674" s="88"/>
      <c r="E674" s="88"/>
      <c r="F674" s="4"/>
      <c r="G674" s="4"/>
      <c r="H674" s="88"/>
      <c r="I674" s="88"/>
      <c r="J674" s="88"/>
      <c r="K674" s="88"/>
    </row>
    <row r="675" spans="1:11" s="79" customFormat="1" x14ac:dyDescent="0.2">
      <c r="A675" s="88"/>
      <c r="B675" s="88"/>
      <c r="C675" s="88"/>
      <c r="D675" s="88"/>
      <c r="E675" s="88"/>
      <c r="F675" s="4"/>
      <c r="G675" s="4"/>
      <c r="H675" s="88"/>
      <c r="I675" s="88"/>
      <c r="J675" s="88"/>
      <c r="K675" s="88"/>
    </row>
    <row r="676" spans="1:11" s="79" customFormat="1" x14ac:dyDescent="0.2">
      <c r="A676" s="88"/>
      <c r="B676" s="88"/>
      <c r="C676" s="88"/>
      <c r="D676" s="88"/>
      <c r="E676" s="88"/>
      <c r="F676" s="4"/>
      <c r="G676" s="4"/>
      <c r="H676" s="88"/>
      <c r="I676" s="88"/>
      <c r="J676" s="88"/>
      <c r="K676" s="88"/>
    </row>
    <row r="677" spans="1:11" s="79" customFormat="1" x14ac:dyDescent="0.2">
      <c r="A677" s="88"/>
      <c r="B677" s="88"/>
      <c r="C677" s="88"/>
      <c r="D677" s="88"/>
      <c r="E677" s="88"/>
      <c r="F677" s="4"/>
      <c r="G677" s="4"/>
      <c r="H677" s="88"/>
      <c r="I677" s="88"/>
      <c r="J677" s="88"/>
      <c r="K677" s="88"/>
    </row>
    <row r="678" spans="1:11" s="79" customFormat="1" x14ac:dyDescent="0.2">
      <c r="A678" s="88"/>
      <c r="B678" s="88"/>
      <c r="C678" s="88"/>
      <c r="D678" s="88"/>
      <c r="E678" s="88"/>
      <c r="F678" s="4"/>
      <c r="G678" s="4"/>
      <c r="H678" s="88"/>
      <c r="I678" s="88"/>
      <c r="J678" s="88"/>
      <c r="K678" s="88"/>
    </row>
    <row r="679" spans="1:11" s="79" customFormat="1" x14ac:dyDescent="0.2">
      <c r="A679" s="88"/>
      <c r="B679" s="88"/>
      <c r="C679" s="88"/>
      <c r="D679" s="88"/>
      <c r="E679" s="88"/>
      <c r="F679" s="4"/>
      <c r="G679" s="4"/>
      <c r="H679" s="88"/>
      <c r="I679" s="88"/>
      <c r="J679" s="88"/>
      <c r="K679" s="88"/>
    </row>
    <row r="680" spans="1:11" s="79" customFormat="1" x14ac:dyDescent="0.2">
      <c r="A680" s="88"/>
      <c r="B680" s="88"/>
      <c r="C680" s="88"/>
      <c r="D680" s="88"/>
      <c r="E680" s="88"/>
      <c r="F680" s="4"/>
      <c r="G680" s="4"/>
      <c r="H680" s="88"/>
      <c r="I680" s="88"/>
      <c r="J680" s="88"/>
      <c r="K680" s="88"/>
    </row>
    <row r="681" spans="1:11" s="79" customFormat="1" x14ac:dyDescent="0.2">
      <c r="A681" s="88"/>
      <c r="B681" s="88"/>
      <c r="C681" s="88"/>
      <c r="D681" s="88"/>
      <c r="E681" s="88"/>
      <c r="F681" s="4"/>
      <c r="G681" s="4"/>
      <c r="H681" s="88"/>
      <c r="I681" s="88"/>
      <c r="J681" s="88"/>
      <c r="K681" s="88"/>
    </row>
    <row r="682" spans="1:11" s="79" customFormat="1" x14ac:dyDescent="0.2">
      <c r="A682" s="88"/>
      <c r="B682" s="88"/>
      <c r="C682" s="88"/>
      <c r="D682" s="88"/>
      <c r="E682" s="88"/>
      <c r="F682" s="4"/>
      <c r="G682" s="4"/>
      <c r="H682" s="88"/>
      <c r="I682" s="88"/>
      <c r="J682" s="88"/>
      <c r="K682" s="88"/>
    </row>
    <row r="683" spans="1:11" s="79" customFormat="1" x14ac:dyDescent="0.2">
      <c r="A683" s="88"/>
      <c r="B683" s="88"/>
      <c r="C683" s="88"/>
      <c r="D683" s="88"/>
      <c r="E683" s="88"/>
      <c r="F683" s="4"/>
      <c r="G683" s="4"/>
      <c r="H683" s="88"/>
      <c r="I683" s="88"/>
      <c r="J683" s="88"/>
      <c r="K683" s="88"/>
    </row>
    <row r="684" spans="1:11" s="79" customFormat="1" x14ac:dyDescent="0.2">
      <c r="A684" s="88"/>
      <c r="B684" s="88"/>
      <c r="C684" s="88"/>
      <c r="D684" s="88"/>
      <c r="E684" s="88"/>
      <c r="F684" s="4"/>
      <c r="G684" s="4"/>
      <c r="H684" s="88"/>
      <c r="I684" s="88"/>
      <c r="J684" s="88"/>
      <c r="K684" s="88"/>
    </row>
    <row r="685" spans="1:11" s="79" customFormat="1" x14ac:dyDescent="0.2">
      <c r="A685" s="88"/>
      <c r="B685" s="88"/>
      <c r="C685" s="88"/>
      <c r="D685" s="88"/>
      <c r="E685" s="88"/>
      <c r="F685" s="4"/>
      <c r="G685" s="4"/>
      <c r="H685" s="88"/>
      <c r="I685" s="88"/>
      <c r="J685" s="88"/>
      <c r="K685" s="88"/>
    </row>
    <row r="686" spans="1:11" s="79" customFormat="1" x14ac:dyDescent="0.2">
      <c r="A686" s="88"/>
      <c r="B686" s="88"/>
      <c r="C686" s="88"/>
      <c r="D686" s="88"/>
      <c r="E686" s="88"/>
      <c r="F686" s="4"/>
      <c r="G686" s="4"/>
      <c r="H686" s="88"/>
      <c r="I686" s="88"/>
      <c r="J686" s="88"/>
      <c r="K686" s="88"/>
    </row>
    <row r="687" spans="1:11" s="79" customFormat="1" x14ac:dyDescent="0.2">
      <c r="A687" s="88"/>
      <c r="B687" s="88"/>
      <c r="C687" s="88"/>
      <c r="D687" s="88"/>
      <c r="E687" s="88"/>
      <c r="F687" s="4"/>
      <c r="G687" s="4"/>
      <c r="H687" s="88"/>
      <c r="I687" s="88"/>
      <c r="J687" s="88"/>
      <c r="K687" s="88"/>
    </row>
    <row r="688" spans="1:11" s="79" customFormat="1" x14ac:dyDescent="0.2">
      <c r="A688" s="88"/>
      <c r="B688" s="88"/>
      <c r="C688" s="88"/>
      <c r="D688" s="88"/>
      <c r="E688" s="88"/>
      <c r="F688" s="4"/>
      <c r="G688" s="4"/>
      <c r="H688" s="88"/>
      <c r="I688" s="88"/>
      <c r="J688" s="88"/>
      <c r="K688" s="88"/>
    </row>
    <row r="689" spans="1:11" s="79" customFormat="1" x14ac:dyDescent="0.2">
      <c r="A689" s="88"/>
      <c r="B689" s="88"/>
      <c r="C689" s="88"/>
      <c r="D689" s="88"/>
      <c r="E689" s="88"/>
      <c r="F689" s="4"/>
      <c r="G689" s="4"/>
      <c r="H689" s="88"/>
      <c r="I689" s="88"/>
      <c r="J689" s="88"/>
      <c r="K689" s="88"/>
    </row>
    <row r="690" spans="1:11" s="79" customFormat="1" x14ac:dyDescent="0.2">
      <c r="A690" s="88"/>
      <c r="B690" s="88"/>
      <c r="C690" s="88"/>
      <c r="D690" s="88"/>
      <c r="E690" s="88"/>
      <c r="F690" s="4"/>
      <c r="G690" s="4"/>
      <c r="H690" s="88"/>
      <c r="I690" s="88"/>
      <c r="J690" s="88"/>
      <c r="K690" s="88"/>
    </row>
    <row r="691" spans="1:11" s="79" customFormat="1" x14ac:dyDescent="0.2">
      <c r="A691" s="88"/>
      <c r="B691" s="88"/>
      <c r="C691" s="88"/>
      <c r="D691" s="88"/>
      <c r="E691" s="88"/>
      <c r="F691" s="4"/>
      <c r="G691" s="4"/>
      <c r="H691" s="88"/>
      <c r="I691" s="88"/>
      <c r="J691" s="88"/>
      <c r="K691" s="88"/>
    </row>
  </sheetData>
  <mergeCells count="8">
    <mergeCell ref="J382:K382"/>
    <mergeCell ref="A380:H382"/>
    <mergeCell ref="J380:K380"/>
    <mergeCell ref="A9:K9"/>
    <mergeCell ref="D3:H3"/>
    <mergeCell ref="D4:H4"/>
    <mergeCell ref="J381:K381"/>
    <mergeCell ref="D5:G5"/>
  </mergeCells>
  <phoneticPr fontId="23" type="noConversion"/>
  <printOptions horizontalCentered="1"/>
  <pageMargins left="0.78740157480314965" right="0.39370078740157483" top="0.39370078740157483" bottom="0.78740157480314965" header="0.51181102362204722" footer="0.51181102362204722"/>
  <pageSetup paperSize="9" scale="55" fitToHeight="0" orientation="portrait" r:id="rId1"/>
  <headerFooter>
    <oddHeader>&amp;L &amp;C &amp;R</oddHeader>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6750"/>
  <sheetViews>
    <sheetView view="pageBreakPreview" zoomScale="70" zoomScaleNormal="100" zoomScaleSheetLayoutView="70" workbookViewId="0">
      <pane ySplit="9" topLeftCell="A1849" activePane="bottomLeft" state="frozen"/>
      <selection pane="bottomLeft" activeCell="J1872" sqref="J1872"/>
    </sheetView>
  </sheetViews>
  <sheetFormatPr defaultRowHeight="14.25" x14ac:dyDescent="0.2"/>
  <cols>
    <col min="1" max="1" width="11.875" customWidth="1"/>
    <col min="2" max="2" width="10.125" bestFit="1" customWidth="1"/>
    <col min="3" max="3" width="16.75" customWidth="1"/>
    <col min="4" max="4" width="55" customWidth="1"/>
    <col min="5" max="5" width="12.25" customWidth="1"/>
    <col min="6" max="6" width="10.75" customWidth="1"/>
    <col min="7" max="7" width="11.75" bestFit="1" customWidth="1"/>
    <col min="8" max="8" width="11.75" customWidth="1"/>
    <col min="9" max="9" width="15.375" customWidth="1"/>
    <col min="10" max="10" width="28.875" style="15" customWidth="1"/>
  </cols>
  <sheetData>
    <row r="1" spans="1:13" s="6" customFormat="1" x14ac:dyDescent="0.2">
      <c r="A1" s="2"/>
      <c r="B1" s="282"/>
      <c r="C1" s="282"/>
      <c r="D1" s="282"/>
      <c r="E1" s="282"/>
      <c r="F1" s="3"/>
      <c r="G1" s="282"/>
      <c r="H1" s="282"/>
      <c r="I1" s="282"/>
      <c r="J1" s="363"/>
      <c r="K1" s="5"/>
      <c r="L1" s="5"/>
      <c r="M1" s="5"/>
    </row>
    <row r="2" spans="1:13" s="99" customFormat="1" ht="15" x14ac:dyDescent="0.2">
      <c r="A2" s="250"/>
      <c r="B2" s="259"/>
      <c r="C2" s="252" t="s">
        <v>2928</v>
      </c>
      <c r="D2" s="279" t="s">
        <v>0</v>
      </c>
      <c r="E2" s="279"/>
      <c r="F2" s="269"/>
      <c r="G2" s="269"/>
      <c r="H2" s="279"/>
      <c r="I2" s="252" t="s">
        <v>2934</v>
      </c>
      <c r="J2" s="364">
        <v>44067</v>
      </c>
    </row>
    <row r="3" spans="1:13" s="99" customFormat="1" ht="15" x14ac:dyDescent="0.2">
      <c r="A3" s="250"/>
      <c r="B3" s="259"/>
      <c r="C3" s="252" t="s">
        <v>2929</v>
      </c>
      <c r="D3" s="424" t="s">
        <v>2930</v>
      </c>
      <c r="E3" s="424"/>
      <c r="F3" s="424"/>
      <c r="G3" s="424"/>
      <c r="H3" s="424"/>
      <c r="I3" s="252" t="s">
        <v>2935</v>
      </c>
      <c r="J3" s="365">
        <f>J6/D6</f>
        <v>0</v>
      </c>
    </row>
    <row r="4" spans="1:13" s="99" customFormat="1" ht="15" customHeight="1" x14ac:dyDescent="0.2">
      <c r="A4" s="250"/>
      <c r="B4" s="259"/>
      <c r="C4" s="252" t="s">
        <v>2931</v>
      </c>
      <c r="D4" s="425" t="s">
        <v>2939</v>
      </c>
      <c r="E4" s="425"/>
      <c r="F4" s="425"/>
      <c r="G4" s="425"/>
      <c r="H4" s="425"/>
      <c r="I4" s="286" t="s">
        <v>2936</v>
      </c>
      <c r="J4" s="366">
        <f>'BDI DIFERENCIADO'!L30</f>
        <v>0.12784060312331702</v>
      </c>
    </row>
    <row r="5" spans="1:13" s="99" customFormat="1" ht="15" customHeight="1" x14ac:dyDescent="0.2">
      <c r="A5" s="250"/>
      <c r="B5" s="259"/>
      <c r="C5" s="252" t="s">
        <v>2932</v>
      </c>
      <c r="D5" s="425" t="s">
        <v>2</v>
      </c>
      <c r="E5" s="425"/>
      <c r="F5" s="425"/>
      <c r="G5" s="425"/>
      <c r="H5" s="284"/>
      <c r="I5" s="286" t="s">
        <v>2937</v>
      </c>
      <c r="J5" s="366">
        <f>'BDI SERVIÇOS'!J35</f>
        <v>0.24867253178085247</v>
      </c>
    </row>
    <row r="6" spans="1:13" s="99" customFormat="1" ht="15" customHeight="1" x14ac:dyDescent="0.2">
      <c r="A6" s="250"/>
      <c r="B6" s="259"/>
      <c r="C6" s="252" t="s">
        <v>2933</v>
      </c>
      <c r="D6" s="285">
        <v>795.32</v>
      </c>
      <c r="E6" s="284"/>
      <c r="F6" s="284"/>
      <c r="G6" s="284"/>
      <c r="H6" s="284"/>
      <c r="I6" s="271" t="s">
        <v>2938</v>
      </c>
      <c r="J6" s="367">
        <f>'ORÇAMENTO SINTÉTICO'!J6</f>
        <v>0</v>
      </c>
    </row>
    <row r="7" spans="1:13" s="6" customFormat="1" ht="15" thickBot="1" x14ac:dyDescent="0.25">
      <c r="A7" s="255"/>
      <c r="B7" s="257"/>
      <c r="C7" s="257"/>
      <c r="D7" s="257"/>
      <c r="E7" s="257"/>
      <c r="F7" s="266"/>
      <c r="G7" s="257"/>
      <c r="H7" s="257"/>
      <c r="I7" s="257"/>
      <c r="J7" s="368"/>
      <c r="K7" s="251"/>
      <c r="L7" s="251"/>
      <c r="M7" s="251"/>
    </row>
    <row r="8" spans="1:13" s="1" customFormat="1" ht="15" thickBot="1" x14ac:dyDescent="0.25">
      <c r="A8" s="245"/>
      <c r="B8" s="245"/>
      <c r="C8" s="440"/>
      <c r="D8" s="440"/>
      <c r="E8" s="440"/>
      <c r="F8" s="440"/>
      <c r="G8" s="440"/>
      <c r="H8" s="440"/>
      <c r="I8" s="440"/>
      <c r="J8" s="440"/>
      <c r="K8" s="88"/>
      <c r="L8" s="88"/>
      <c r="M8" s="88"/>
    </row>
    <row r="9" spans="1:13" s="1" customFormat="1" ht="15.75" thickBot="1" x14ac:dyDescent="0.25">
      <c r="A9" s="441" t="s">
        <v>75</v>
      </c>
      <c r="B9" s="442"/>
      <c r="C9" s="442"/>
      <c r="D9" s="442"/>
      <c r="E9" s="442"/>
      <c r="F9" s="442"/>
      <c r="G9" s="442"/>
      <c r="H9" s="442"/>
      <c r="I9" s="442"/>
      <c r="J9" s="443"/>
      <c r="K9" s="88"/>
      <c r="L9" s="88"/>
      <c r="M9" s="88"/>
    </row>
    <row r="10" spans="1:13" s="341" customFormat="1" ht="15" x14ac:dyDescent="0.2">
      <c r="A10" s="340"/>
      <c r="B10" s="340"/>
      <c r="C10" s="340"/>
      <c r="D10" s="340"/>
      <c r="E10" s="340"/>
      <c r="F10" s="340"/>
      <c r="G10" s="340"/>
      <c r="H10" s="340"/>
      <c r="I10" s="340"/>
      <c r="J10" s="340"/>
      <c r="L10" s="88"/>
    </row>
    <row r="11" spans="1:13" s="328" customFormat="1" ht="15" x14ac:dyDescent="0.2">
      <c r="A11" s="326" t="s">
        <v>76</v>
      </c>
      <c r="B11" s="195" t="s">
        <v>77</v>
      </c>
      <c r="C11" s="326" t="s">
        <v>78</v>
      </c>
      <c r="D11" s="326" t="s">
        <v>4</v>
      </c>
      <c r="E11" s="430" t="s">
        <v>79</v>
      </c>
      <c r="F11" s="430"/>
      <c r="G11" s="196" t="s">
        <v>80</v>
      </c>
      <c r="H11" s="195" t="s">
        <v>81</v>
      </c>
      <c r="I11" s="195" t="s">
        <v>82</v>
      </c>
      <c r="J11" s="195" t="s">
        <v>5</v>
      </c>
      <c r="L11" s="88"/>
    </row>
    <row r="12" spans="1:13" s="328" customFormat="1" x14ac:dyDescent="0.2">
      <c r="A12" s="324" t="s">
        <v>83</v>
      </c>
      <c r="B12" s="333">
        <v>100306</v>
      </c>
      <c r="C12" s="324" t="s">
        <v>85</v>
      </c>
      <c r="D12" s="324" t="s">
        <v>86</v>
      </c>
      <c r="E12" s="429" t="s">
        <v>87</v>
      </c>
      <c r="F12" s="429"/>
      <c r="G12" s="198" t="s">
        <v>88</v>
      </c>
      <c r="H12" s="199">
        <v>1</v>
      </c>
      <c r="I12" s="203">
        <f>SUM(J13:J18)</f>
        <v>91.350000000000009</v>
      </c>
      <c r="J12" s="203">
        <f t="shared" ref="J12:J18" si="0">H12*I12</f>
        <v>91.350000000000009</v>
      </c>
      <c r="L12" s="88"/>
    </row>
    <row r="13" spans="1:13" s="328" customFormat="1" ht="25.5" x14ac:dyDescent="0.2">
      <c r="A13" s="325" t="s">
        <v>89</v>
      </c>
      <c r="B13" s="332">
        <v>100297</v>
      </c>
      <c r="C13" s="325" t="s">
        <v>85</v>
      </c>
      <c r="D13" s="325" t="s">
        <v>91</v>
      </c>
      <c r="E13" s="427" t="s">
        <v>87</v>
      </c>
      <c r="F13" s="427"/>
      <c r="G13" s="190" t="s">
        <v>88</v>
      </c>
      <c r="H13" s="191">
        <v>1</v>
      </c>
      <c r="I13" s="336">
        <f>VLOOKUP(B13,'SINAPI09-2021'!$A$1:$E$15000,5,FALSE)</f>
        <v>0.73</v>
      </c>
      <c r="J13" s="192">
        <f t="shared" si="0"/>
        <v>0.73</v>
      </c>
      <c r="L13" s="88"/>
    </row>
    <row r="14" spans="1:13" s="328" customFormat="1" x14ac:dyDescent="0.2">
      <c r="A14" s="325" t="s">
        <v>92</v>
      </c>
      <c r="B14" s="332">
        <v>34780</v>
      </c>
      <c r="C14" s="325" t="s">
        <v>85</v>
      </c>
      <c r="D14" s="325" t="s">
        <v>94</v>
      </c>
      <c r="E14" s="427" t="s">
        <v>95</v>
      </c>
      <c r="F14" s="427"/>
      <c r="G14" s="190" t="s">
        <v>88</v>
      </c>
      <c r="H14" s="191">
        <v>1</v>
      </c>
      <c r="I14" s="336">
        <f>VLOOKUP(B14,'SINAPI09-2021'!$A$1:$E$15000,5,FALSE)</f>
        <v>89.45</v>
      </c>
      <c r="J14" s="192">
        <f t="shared" si="0"/>
        <v>89.45</v>
      </c>
      <c r="L14" s="88"/>
    </row>
    <row r="15" spans="1:13" s="328" customFormat="1" ht="25.5" x14ac:dyDescent="0.2">
      <c r="A15" s="325" t="s">
        <v>92</v>
      </c>
      <c r="B15" s="332">
        <v>43486</v>
      </c>
      <c r="C15" s="325" t="s">
        <v>85</v>
      </c>
      <c r="D15" s="325" t="s">
        <v>97</v>
      </c>
      <c r="E15" s="427" t="s">
        <v>98</v>
      </c>
      <c r="F15" s="427"/>
      <c r="G15" s="190" t="s">
        <v>88</v>
      </c>
      <c r="H15" s="191">
        <v>1</v>
      </c>
      <c r="I15" s="336">
        <f>VLOOKUP(B15,'SINAPI09-2021'!$A$1:$E$15000,5,FALSE)</f>
        <v>0.55000000000000004</v>
      </c>
      <c r="J15" s="192">
        <f t="shared" si="0"/>
        <v>0.55000000000000004</v>
      </c>
      <c r="L15" s="88"/>
    </row>
    <row r="16" spans="1:13" s="328" customFormat="1" x14ac:dyDescent="0.2">
      <c r="A16" s="325" t="s">
        <v>92</v>
      </c>
      <c r="B16" s="332">
        <v>37372</v>
      </c>
      <c r="C16" s="325" t="s">
        <v>85</v>
      </c>
      <c r="D16" s="325" t="s">
        <v>100</v>
      </c>
      <c r="E16" s="427" t="s">
        <v>101</v>
      </c>
      <c r="F16" s="427"/>
      <c r="G16" s="190" t="s">
        <v>88</v>
      </c>
      <c r="H16" s="191">
        <v>1</v>
      </c>
      <c r="I16" s="336">
        <f>VLOOKUP(B16,'SINAPI09-2021'!$A$1:$E$15000,5,FALSE)</f>
        <v>0.55000000000000004</v>
      </c>
      <c r="J16" s="192">
        <f t="shared" si="0"/>
        <v>0.55000000000000004</v>
      </c>
      <c r="L16" s="88"/>
    </row>
    <row r="17" spans="1:12" s="328" customFormat="1" ht="25.5" x14ac:dyDescent="0.2">
      <c r="A17" s="325" t="s">
        <v>92</v>
      </c>
      <c r="B17" s="332">
        <v>43462</v>
      </c>
      <c r="C17" s="325" t="s">
        <v>85</v>
      </c>
      <c r="D17" s="325" t="s">
        <v>103</v>
      </c>
      <c r="E17" s="427" t="s">
        <v>98</v>
      </c>
      <c r="F17" s="427"/>
      <c r="G17" s="190" t="s">
        <v>88</v>
      </c>
      <c r="H17" s="191">
        <v>1</v>
      </c>
      <c r="I17" s="336">
        <f>VLOOKUP(B17,'SINAPI09-2021'!$A$1:$E$15000,5,FALSE)</f>
        <v>0.01</v>
      </c>
      <c r="J17" s="192">
        <f t="shared" si="0"/>
        <v>0.01</v>
      </c>
      <c r="L17" s="88"/>
    </row>
    <row r="18" spans="1:12" s="328" customFormat="1" x14ac:dyDescent="0.2">
      <c r="A18" s="325" t="s">
        <v>92</v>
      </c>
      <c r="B18" s="332">
        <v>37373</v>
      </c>
      <c r="C18" s="325" t="s">
        <v>85</v>
      </c>
      <c r="D18" s="325" t="s">
        <v>105</v>
      </c>
      <c r="E18" s="427" t="s">
        <v>106</v>
      </c>
      <c r="F18" s="427"/>
      <c r="G18" s="190" t="s">
        <v>88</v>
      </c>
      <c r="H18" s="191">
        <v>1</v>
      </c>
      <c r="I18" s="336">
        <f>VLOOKUP(B18,'SINAPI09-2021'!$A$1:$E$15000,5,FALSE)</f>
        <v>0.06</v>
      </c>
      <c r="J18" s="192">
        <f t="shared" si="0"/>
        <v>0.06</v>
      </c>
      <c r="L18" s="88"/>
    </row>
    <row r="19" spans="1:12" s="328" customFormat="1" x14ac:dyDescent="0.2">
      <c r="A19" s="327"/>
      <c r="B19" s="327"/>
      <c r="C19" s="327"/>
      <c r="D19" s="327"/>
      <c r="E19" s="327"/>
      <c r="F19" s="193"/>
      <c r="G19" s="327"/>
      <c r="H19" s="193"/>
      <c r="I19" s="327"/>
      <c r="J19" s="193"/>
      <c r="L19" s="88"/>
    </row>
    <row r="20" spans="1:12" s="328" customFormat="1" ht="15" thickBot="1" x14ac:dyDescent="0.25">
      <c r="A20" s="327"/>
      <c r="B20" s="327"/>
      <c r="C20" s="327"/>
      <c r="D20" s="327"/>
      <c r="E20" s="327"/>
      <c r="F20" s="193"/>
      <c r="G20" s="327"/>
      <c r="H20" s="434"/>
      <c r="I20" s="434"/>
      <c r="J20" s="193"/>
      <c r="L20" s="88"/>
    </row>
    <row r="21" spans="1:12" s="106" customFormat="1" ht="15" thickTop="1" x14ac:dyDescent="0.2">
      <c r="A21" s="194"/>
      <c r="B21" s="194"/>
      <c r="C21" s="194"/>
      <c r="D21" s="194"/>
      <c r="E21" s="194"/>
      <c r="F21" s="194"/>
      <c r="G21" s="194"/>
      <c r="H21" s="194"/>
      <c r="I21" s="194"/>
      <c r="J21" s="194"/>
      <c r="L21" s="88"/>
    </row>
    <row r="22" spans="1:12" s="106" customFormat="1" ht="15" x14ac:dyDescent="0.2">
      <c r="A22" s="242" t="s">
        <v>107</v>
      </c>
      <c r="B22" s="195" t="s">
        <v>77</v>
      </c>
      <c r="C22" s="242" t="s">
        <v>78</v>
      </c>
      <c r="D22" s="242" t="s">
        <v>4</v>
      </c>
      <c r="E22" s="430" t="s">
        <v>79</v>
      </c>
      <c r="F22" s="430"/>
      <c r="G22" s="196" t="s">
        <v>80</v>
      </c>
      <c r="H22" s="195" t="s">
        <v>81</v>
      </c>
      <c r="I22" s="195" t="s">
        <v>82</v>
      </c>
      <c r="J22" s="195" t="s">
        <v>5</v>
      </c>
      <c r="L22" s="88"/>
    </row>
    <row r="23" spans="1:12" s="106" customFormat="1" ht="25.5" x14ac:dyDescent="0.2">
      <c r="A23" s="240" t="s">
        <v>83</v>
      </c>
      <c r="B23" s="197" t="s">
        <v>108</v>
      </c>
      <c r="C23" s="240" t="s">
        <v>109</v>
      </c>
      <c r="D23" s="240" t="s">
        <v>110</v>
      </c>
      <c r="E23" s="429" t="s">
        <v>87</v>
      </c>
      <c r="F23" s="429"/>
      <c r="G23" s="198" t="s">
        <v>111</v>
      </c>
      <c r="H23" s="199">
        <v>1</v>
      </c>
      <c r="I23" s="203">
        <f>SUM(J24:J31)</f>
        <v>7262.0980539860002</v>
      </c>
      <c r="J23" s="203">
        <f>H23*I23</f>
        <v>7262.0980539860002</v>
      </c>
      <c r="K23" s="312"/>
      <c r="L23" s="88"/>
    </row>
    <row r="24" spans="1:12" s="106" customFormat="1" ht="25.5" x14ac:dyDescent="0.2">
      <c r="A24" s="241" t="s">
        <v>89</v>
      </c>
      <c r="B24" s="332">
        <v>95424</v>
      </c>
      <c r="C24" s="241" t="s">
        <v>85</v>
      </c>
      <c r="D24" s="241" t="s">
        <v>113</v>
      </c>
      <c r="E24" s="427" t="s">
        <v>87</v>
      </c>
      <c r="F24" s="427"/>
      <c r="G24" s="190" t="s">
        <v>111</v>
      </c>
      <c r="H24" s="191">
        <v>1</v>
      </c>
      <c r="I24" s="336">
        <f>VLOOKUP(B24,'SINAPI09-2021'!$A$1:$E$15000,5,FALSE)</f>
        <v>11.13</v>
      </c>
      <c r="J24" s="192">
        <f t="shared" ref="J24:J31" si="1">I24*H24</f>
        <v>11.13</v>
      </c>
      <c r="K24" s="312"/>
      <c r="L24" s="88"/>
    </row>
    <row r="25" spans="1:12" s="106" customFormat="1" ht="25.5" x14ac:dyDescent="0.2">
      <c r="A25" s="241" t="s">
        <v>89</v>
      </c>
      <c r="B25" s="332" t="str">
        <f>'COMPOSIÇOES AUXILIARES '!A22</f>
        <v>CP-002</v>
      </c>
      <c r="C25" s="345" t="s">
        <v>109</v>
      </c>
      <c r="D25" s="241" t="s">
        <v>115</v>
      </c>
      <c r="E25" s="427" t="s">
        <v>87</v>
      </c>
      <c r="F25" s="427"/>
      <c r="G25" s="190" t="s">
        <v>111</v>
      </c>
      <c r="H25" s="191">
        <v>1</v>
      </c>
      <c r="I25" s="192">
        <f>'COMPOSIÇOES AUXILIARES '!J23</f>
        <v>238.54805398600001</v>
      </c>
      <c r="J25" s="192">
        <f t="shared" si="1"/>
        <v>238.54805398600001</v>
      </c>
      <c r="K25" s="347"/>
      <c r="L25" s="88"/>
    </row>
    <row r="26" spans="1:12" s="106" customFormat="1" ht="25.5" x14ac:dyDescent="0.2">
      <c r="A26" s="241" t="s">
        <v>89</v>
      </c>
      <c r="B26" s="189">
        <v>95412</v>
      </c>
      <c r="C26" s="343" t="s">
        <v>85</v>
      </c>
      <c r="D26" s="241" t="s">
        <v>117</v>
      </c>
      <c r="E26" s="427" t="s">
        <v>87</v>
      </c>
      <c r="F26" s="427"/>
      <c r="G26" s="190" t="s">
        <v>111</v>
      </c>
      <c r="H26" s="191">
        <v>1</v>
      </c>
      <c r="I26" s="336">
        <f>VLOOKUP(B26,'SINAPI09-2021'!$A$1:$E$15000,5,FALSE)</f>
        <v>8.42</v>
      </c>
      <c r="J26" s="192">
        <f t="shared" si="1"/>
        <v>8.42</v>
      </c>
      <c r="K26" s="347"/>
      <c r="L26" s="88"/>
    </row>
    <row r="27" spans="1:12" s="106" customFormat="1" x14ac:dyDescent="0.2">
      <c r="A27" s="241" t="s">
        <v>92</v>
      </c>
      <c r="B27" s="332">
        <v>40861</v>
      </c>
      <c r="C27" s="343" t="s">
        <v>85</v>
      </c>
      <c r="D27" s="241" t="s">
        <v>118</v>
      </c>
      <c r="E27" s="427" t="s">
        <v>119</v>
      </c>
      <c r="F27" s="427"/>
      <c r="G27" s="190" t="s">
        <v>111</v>
      </c>
      <c r="H27" s="191">
        <v>1</v>
      </c>
      <c r="I27" s="336">
        <f>VLOOKUP(B27,'SINAPI09-2021'!$A$1:$E$15000,5,FALSE)</f>
        <v>133.68</v>
      </c>
      <c r="J27" s="192">
        <f t="shared" si="1"/>
        <v>133.68</v>
      </c>
      <c r="K27" s="347"/>
      <c r="L27" s="88"/>
    </row>
    <row r="28" spans="1:12" s="106" customFormat="1" x14ac:dyDescent="0.2">
      <c r="A28" s="241" t="s">
        <v>92</v>
      </c>
      <c r="B28" s="332">
        <v>40862</v>
      </c>
      <c r="C28" s="241" t="s">
        <v>85</v>
      </c>
      <c r="D28" s="241" t="s">
        <v>120</v>
      </c>
      <c r="E28" s="427" t="s">
        <v>119</v>
      </c>
      <c r="F28" s="427"/>
      <c r="G28" s="190" t="s">
        <v>111</v>
      </c>
      <c r="H28" s="191">
        <v>1</v>
      </c>
      <c r="I28" s="336">
        <f>VLOOKUP(B28,'SINAPI09-2021'!$A$1:$E$15000,5,FALSE)</f>
        <v>181.89</v>
      </c>
      <c r="J28" s="192">
        <f t="shared" si="1"/>
        <v>181.89</v>
      </c>
      <c r="K28" s="348"/>
      <c r="L28" s="88"/>
    </row>
    <row r="29" spans="1:12" s="106" customFormat="1" x14ac:dyDescent="0.2">
      <c r="A29" s="241" t="s">
        <v>92</v>
      </c>
      <c r="B29" s="332">
        <v>40863</v>
      </c>
      <c r="C29" s="241" t="s">
        <v>85</v>
      </c>
      <c r="D29" s="241" t="s">
        <v>121</v>
      </c>
      <c r="E29" s="427" t="s">
        <v>119</v>
      </c>
      <c r="F29" s="427"/>
      <c r="G29" s="190" t="s">
        <v>111</v>
      </c>
      <c r="H29" s="191">
        <v>1</v>
      </c>
      <c r="I29" s="336">
        <f>VLOOKUP(B29,'SINAPI09-2021'!$A$1:$E$15000,5,FALSE)</f>
        <v>103.7</v>
      </c>
      <c r="J29" s="192">
        <f t="shared" si="1"/>
        <v>103.7</v>
      </c>
      <c r="K29" s="348"/>
      <c r="L29" s="88"/>
    </row>
    <row r="30" spans="1:12" s="106" customFormat="1" x14ac:dyDescent="0.2">
      <c r="A30" s="241" t="s">
        <v>92</v>
      </c>
      <c r="B30" s="332">
        <v>40864</v>
      </c>
      <c r="C30" s="241" t="s">
        <v>85</v>
      </c>
      <c r="D30" s="241" t="s">
        <v>122</v>
      </c>
      <c r="E30" s="427" t="s">
        <v>119</v>
      </c>
      <c r="F30" s="427"/>
      <c r="G30" s="190" t="s">
        <v>111</v>
      </c>
      <c r="H30" s="191">
        <v>1</v>
      </c>
      <c r="I30" s="336">
        <f>VLOOKUP(B30,'SINAPI09-2021'!$A$1:$E$15000,5,FALSE)</f>
        <v>11.13</v>
      </c>
      <c r="J30" s="192">
        <f t="shared" si="1"/>
        <v>11.13</v>
      </c>
      <c r="K30" s="348"/>
      <c r="L30" s="88"/>
    </row>
    <row r="31" spans="1:12" s="106" customFormat="1" ht="25.5" x14ac:dyDescent="0.2">
      <c r="A31" s="241" t="s">
        <v>92</v>
      </c>
      <c r="B31" s="189">
        <v>88326</v>
      </c>
      <c r="C31" s="343" t="s">
        <v>85</v>
      </c>
      <c r="D31" s="241" t="s">
        <v>124</v>
      </c>
      <c r="E31" s="427" t="s">
        <v>95</v>
      </c>
      <c r="F31" s="427"/>
      <c r="G31" s="190" t="s">
        <v>14377</v>
      </c>
      <c r="H31" s="191">
        <v>360</v>
      </c>
      <c r="I31" s="336">
        <f>VLOOKUP(B31,'SINAPI09-2021'!$A$1:$E$15000,5,FALSE)</f>
        <v>18.260000000000002</v>
      </c>
      <c r="J31" s="192">
        <f t="shared" si="1"/>
        <v>6573.6</v>
      </c>
      <c r="K31" s="348"/>
      <c r="L31" s="88"/>
    </row>
    <row r="32" spans="1:12" s="106" customFormat="1" x14ac:dyDescent="0.2">
      <c r="A32" s="244"/>
      <c r="B32" s="244"/>
      <c r="C32" s="244"/>
      <c r="D32" s="244"/>
      <c r="E32" s="244"/>
      <c r="F32" s="193"/>
      <c r="G32" s="244"/>
      <c r="H32" s="193"/>
      <c r="I32" s="244"/>
      <c r="J32" s="193"/>
      <c r="K32" s="348"/>
      <c r="L32" s="88"/>
    </row>
    <row r="33" spans="1:12" s="106" customFormat="1" ht="15" thickBot="1" x14ac:dyDescent="0.25">
      <c r="A33" s="244"/>
      <c r="B33" s="244"/>
      <c r="C33" s="244"/>
      <c r="D33" s="244"/>
      <c r="E33" s="244"/>
      <c r="F33" s="193"/>
      <c r="G33" s="244"/>
      <c r="H33" s="428"/>
      <c r="I33" s="428"/>
      <c r="J33" s="193"/>
      <c r="K33" s="348"/>
      <c r="L33" s="88"/>
    </row>
    <row r="34" spans="1:12" s="106" customFormat="1" ht="15.75" thickTop="1" thickBot="1" x14ac:dyDescent="0.25">
      <c r="A34" s="194"/>
      <c r="B34" s="194"/>
      <c r="C34" s="194"/>
      <c r="D34" s="194"/>
      <c r="E34" s="194"/>
      <c r="F34" s="194"/>
      <c r="G34" s="194"/>
      <c r="H34" s="194"/>
      <c r="I34" s="194"/>
      <c r="J34" s="194"/>
      <c r="L34" s="88"/>
    </row>
    <row r="35" spans="1:12" s="106" customFormat="1" ht="15" thickTop="1" x14ac:dyDescent="0.2">
      <c r="A35" s="194"/>
      <c r="B35" s="194"/>
      <c r="C35" s="194"/>
      <c r="D35" s="194"/>
      <c r="E35" s="194"/>
      <c r="F35" s="194"/>
      <c r="G35" s="194"/>
      <c r="H35" s="194"/>
      <c r="I35" s="194"/>
      <c r="J35" s="194"/>
      <c r="K35" s="360"/>
      <c r="L35" s="88"/>
    </row>
    <row r="36" spans="1:12" s="106" customFormat="1" ht="15" x14ac:dyDescent="0.2">
      <c r="A36" s="242" t="s">
        <v>126</v>
      </c>
      <c r="B36" s="195" t="s">
        <v>77</v>
      </c>
      <c r="C36" s="242" t="s">
        <v>78</v>
      </c>
      <c r="D36" s="242" t="s">
        <v>4</v>
      </c>
      <c r="E36" s="430" t="s">
        <v>79</v>
      </c>
      <c r="F36" s="430"/>
      <c r="G36" s="196" t="s">
        <v>80</v>
      </c>
      <c r="H36" s="195" t="s">
        <v>81</v>
      </c>
      <c r="I36" s="195" t="s">
        <v>82</v>
      </c>
      <c r="J36" s="195" t="s">
        <v>5</v>
      </c>
      <c r="K36" s="360"/>
      <c r="L36" s="88"/>
    </row>
    <row r="37" spans="1:12" s="106" customFormat="1" x14ac:dyDescent="0.2">
      <c r="A37" s="240" t="s">
        <v>83</v>
      </c>
      <c r="B37" s="333">
        <v>94295</v>
      </c>
      <c r="C37" s="240" t="s">
        <v>85</v>
      </c>
      <c r="D37" s="240" t="s">
        <v>128</v>
      </c>
      <c r="E37" s="429" t="s">
        <v>87</v>
      </c>
      <c r="F37" s="429"/>
      <c r="G37" s="198" t="s">
        <v>111</v>
      </c>
      <c r="H37" s="199">
        <v>1</v>
      </c>
      <c r="I37" s="203">
        <f>SUM(J38:J43)</f>
        <v>5279.5</v>
      </c>
      <c r="J37" s="203">
        <f>H37*I37</f>
        <v>5279.5</v>
      </c>
      <c r="K37" s="360"/>
      <c r="L37" s="88"/>
    </row>
    <row r="38" spans="1:12" s="106" customFormat="1" ht="25.5" x14ac:dyDescent="0.2">
      <c r="A38" s="241" t="s">
        <v>89</v>
      </c>
      <c r="B38" s="332">
        <v>95423</v>
      </c>
      <c r="C38" s="241" t="s">
        <v>85</v>
      </c>
      <c r="D38" s="241" t="s">
        <v>130</v>
      </c>
      <c r="E38" s="427" t="s">
        <v>87</v>
      </c>
      <c r="F38" s="427"/>
      <c r="G38" s="190" t="s">
        <v>111</v>
      </c>
      <c r="H38" s="191">
        <v>1</v>
      </c>
      <c r="I38" s="336">
        <f>VLOOKUP(B38,'SINAPI09-2021'!$A$1:$E$15000,5,FALSE)</f>
        <v>57.01</v>
      </c>
      <c r="J38" s="192">
        <f t="shared" ref="J38:J43" si="2">I38*H38</f>
        <v>57.01</v>
      </c>
      <c r="K38" s="360"/>
      <c r="L38" s="88"/>
    </row>
    <row r="39" spans="1:12" s="106" customFormat="1" ht="25.5" x14ac:dyDescent="0.2">
      <c r="A39" s="241" t="s">
        <v>92</v>
      </c>
      <c r="B39" s="332">
        <v>43499</v>
      </c>
      <c r="C39" s="241" t="s">
        <v>85</v>
      </c>
      <c r="D39" s="241" t="s">
        <v>131</v>
      </c>
      <c r="E39" s="427" t="s">
        <v>98</v>
      </c>
      <c r="F39" s="427"/>
      <c r="G39" s="190" t="s">
        <v>111</v>
      </c>
      <c r="H39" s="191">
        <v>1</v>
      </c>
      <c r="I39" s="336">
        <f>VLOOKUP(B39,'SINAPI09-2021'!$A$1:$E$15000,5,FALSE)</f>
        <v>177.24</v>
      </c>
      <c r="J39" s="192">
        <f t="shared" si="2"/>
        <v>177.24</v>
      </c>
      <c r="K39" s="360"/>
      <c r="L39" s="88"/>
    </row>
    <row r="40" spans="1:12" s="106" customFormat="1" x14ac:dyDescent="0.2">
      <c r="A40" s="241" t="s">
        <v>92</v>
      </c>
      <c r="B40" s="332">
        <v>40863</v>
      </c>
      <c r="C40" s="241" t="s">
        <v>85</v>
      </c>
      <c r="D40" s="241" t="s">
        <v>121</v>
      </c>
      <c r="E40" s="427" t="s">
        <v>119</v>
      </c>
      <c r="F40" s="427"/>
      <c r="G40" s="190" t="s">
        <v>111</v>
      </c>
      <c r="H40" s="191">
        <v>1</v>
      </c>
      <c r="I40" s="336">
        <f>VLOOKUP(B40,'SINAPI09-2021'!$A$1:$E$15000,5,FALSE)</f>
        <v>103.7</v>
      </c>
      <c r="J40" s="192">
        <f t="shared" si="2"/>
        <v>103.7</v>
      </c>
      <c r="K40" s="360"/>
      <c r="L40" s="88"/>
    </row>
    <row r="41" spans="1:12" s="106" customFormat="1" ht="25.5" x14ac:dyDescent="0.2">
      <c r="A41" s="241" t="s">
        <v>92</v>
      </c>
      <c r="B41" s="332">
        <v>43475</v>
      </c>
      <c r="C41" s="241" t="s">
        <v>85</v>
      </c>
      <c r="D41" s="241" t="s">
        <v>132</v>
      </c>
      <c r="E41" s="427" t="s">
        <v>98</v>
      </c>
      <c r="F41" s="427"/>
      <c r="G41" s="190" t="s">
        <v>111</v>
      </c>
      <c r="H41" s="191">
        <v>1</v>
      </c>
      <c r="I41" s="336">
        <f>VLOOKUP(B41,'SINAPI09-2021'!$A$1:$E$15000,5,FALSE)</f>
        <v>14.97</v>
      </c>
      <c r="J41" s="192">
        <f t="shared" si="2"/>
        <v>14.97</v>
      </c>
      <c r="K41" s="360"/>
      <c r="L41" s="88"/>
    </row>
    <row r="42" spans="1:12" s="106" customFormat="1" x14ac:dyDescent="0.2">
      <c r="A42" s="241" t="s">
        <v>92</v>
      </c>
      <c r="B42" s="332">
        <v>40819</v>
      </c>
      <c r="C42" s="241" t="s">
        <v>85</v>
      </c>
      <c r="D42" s="241" t="s">
        <v>134</v>
      </c>
      <c r="E42" s="427" t="s">
        <v>95</v>
      </c>
      <c r="F42" s="427"/>
      <c r="G42" s="190" t="s">
        <v>111</v>
      </c>
      <c r="H42" s="191">
        <v>1</v>
      </c>
      <c r="I42" s="336">
        <f>VLOOKUP(B42,'SINAPI09-2021'!$A$1:$E$15000,5,FALSE)</f>
        <v>4915.45</v>
      </c>
      <c r="J42" s="192">
        <f t="shared" si="2"/>
        <v>4915.45</v>
      </c>
      <c r="K42" s="360"/>
      <c r="L42" s="88"/>
    </row>
    <row r="43" spans="1:12" s="106" customFormat="1" x14ac:dyDescent="0.2">
      <c r="A43" s="241" t="s">
        <v>92</v>
      </c>
      <c r="B43" s="332">
        <v>40864</v>
      </c>
      <c r="C43" s="241" t="s">
        <v>85</v>
      </c>
      <c r="D43" s="241" t="s">
        <v>122</v>
      </c>
      <c r="E43" s="427" t="s">
        <v>119</v>
      </c>
      <c r="F43" s="427"/>
      <c r="G43" s="190" t="s">
        <v>111</v>
      </c>
      <c r="H43" s="191">
        <v>1</v>
      </c>
      <c r="I43" s="336">
        <f>VLOOKUP(B43,'SINAPI09-2021'!$A$1:$E$15000,5,FALSE)</f>
        <v>11.13</v>
      </c>
      <c r="J43" s="192">
        <f t="shared" si="2"/>
        <v>11.13</v>
      </c>
      <c r="K43" s="360"/>
      <c r="L43" s="88"/>
    </row>
    <row r="44" spans="1:12" s="106" customFormat="1" x14ac:dyDescent="0.2">
      <c r="A44" s="244"/>
      <c r="B44" s="244"/>
      <c r="C44" s="244"/>
      <c r="D44" s="244"/>
      <c r="E44" s="244"/>
      <c r="F44" s="193"/>
      <c r="G44" s="244"/>
      <c r="H44" s="193"/>
      <c r="I44" s="244"/>
      <c r="J44" s="193"/>
      <c r="K44" s="360"/>
      <c r="L44" s="88"/>
    </row>
    <row r="45" spans="1:12" s="106" customFormat="1" ht="15" thickBot="1" x14ac:dyDescent="0.25">
      <c r="A45" s="244"/>
      <c r="B45" s="244"/>
      <c r="C45" s="244"/>
      <c r="D45" s="244"/>
      <c r="E45" s="244"/>
      <c r="F45" s="193"/>
      <c r="G45" s="244"/>
      <c r="H45" s="428"/>
      <c r="I45" s="428"/>
      <c r="J45" s="193"/>
      <c r="K45" s="360"/>
      <c r="L45" s="88"/>
    </row>
    <row r="46" spans="1:12" s="106" customFormat="1" ht="15" thickTop="1" x14ac:dyDescent="0.2">
      <c r="A46" s="194"/>
      <c r="B46" s="194"/>
      <c r="C46" s="194"/>
      <c r="D46" s="194"/>
      <c r="E46" s="194"/>
      <c r="F46" s="194"/>
      <c r="G46" s="194"/>
      <c r="H46" s="194"/>
      <c r="I46" s="194"/>
      <c r="J46" s="194"/>
      <c r="K46" s="360"/>
      <c r="L46" s="88"/>
    </row>
    <row r="47" spans="1:12" s="106" customFormat="1" ht="15" x14ac:dyDescent="0.2">
      <c r="A47" s="326" t="s">
        <v>135</v>
      </c>
      <c r="B47" s="195" t="s">
        <v>77</v>
      </c>
      <c r="C47" s="326" t="s">
        <v>78</v>
      </c>
      <c r="D47" s="326" t="s">
        <v>4</v>
      </c>
      <c r="E47" s="430" t="s">
        <v>79</v>
      </c>
      <c r="F47" s="430"/>
      <c r="G47" s="196" t="s">
        <v>80</v>
      </c>
      <c r="H47" s="195" t="s">
        <v>81</v>
      </c>
      <c r="I47" s="195" t="s">
        <v>82</v>
      </c>
      <c r="J47" s="195" t="s">
        <v>5</v>
      </c>
      <c r="K47" s="360"/>
      <c r="L47" s="88"/>
    </row>
    <row r="48" spans="1:12" s="106" customFormat="1" x14ac:dyDescent="0.2">
      <c r="A48" s="324" t="s">
        <v>83</v>
      </c>
      <c r="B48" s="333">
        <v>98459</v>
      </c>
      <c r="C48" s="324" t="s">
        <v>85</v>
      </c>
      <c r="D48" s="324" t="s">
        <v>137</v>
      </c>
      <c r="E48" s="429" t="s">
        <v>138</v>
      </c>
      <c r="F48" s="429"/>
      <c r="G48" s="198" t="s">
        <v>139</v>
      </c>
      <c r="H48" s="199">
        <v>1</v>
      </c>
      <c r="I48" s="203">
        <f>SUM(J49:J57)</f>
        <v>85.784644999999998</v>
      </c>
      <c r="J48" s="203">
        <f>H48*I48</f>
        <v>85.784644999999998</v>
      </c>
      <c r="K48" s="360"/>
      <c r="L48" s="88"/>
    </row>
    <row r="49" spans="1:12" s="106" customFormat="1" ht="38.25" x14ac:dyDescent="0.2">
      <c r="A49" s="325" t="s">
        <v>89</v>
      </c>
      <c r="B49" s="332">
        <v>91692</v>
      </c>
      <c r="C49" s="325" t="s">
        <v>85</v>
      </c>
      <c r="D49" s="325" t="s">
        <v>141</v>
      </c>
      <c r="E49" s="427" t="s">
        <v>142</v>
      </c>
      <c r="F49" s="427"/>
      <c r="G49" s="190" t="s">
        <v>143</v>
      </c>
      <c r="H49" s="191">
        <v>4.4000000000000003E-3</v>
      </c>
      <c r="I49" s="336">
        <f>VLOOKUP(B49,'SINAPI09-2021'!$A$1:$E$15000,5,FALSE)</f>
        <v>16.48</v>
      </c>
      <c r="J49" s="192">
        <f t="shared" ref="J49:J57" si="3">I49*H49</f>
        <v>7.2512000000000007E-2</v>
      </c>
      <c r="K49" s="360"/>
      <c r="L49" s="88"/>
    </row>
    <row r="50" spans="1:12" s="106" customFormat="1" ht="38.25" x14ac:dyDescent="0.2">
      <c r="A50" s="325" t="s">
        <v>89</v>
      </c>
      <c r="B50" s="332">
        <v>91693</v>
      </c>
      <c r="C50" s="325" t="s">
        <v>85</v>
      </c>
      <c r="D50" s="325" t="s">
        <v>145</v>
      </c>
      <c r="E50" s="427" t="s">
        <v>142</v>
      </c>
      <c r="F50" s="427"/>
      <c r="G50" s="190" t="s">
        <v>146</v>
      </c>
      <c r="H50" s="191">
        <v>1.9099999999999999E-2</v>
      </c>
      <c r="I50" s="336">
        <f>VLOOKUP(B50,'SINAPI09-2021'!$A$1:$E$15000,5,FALSE)</f>
        <v>13.53</v>
      </c>
      <c r="J50" s="192">
        <f t="shared" si="3"/>
        <v>0.25842299999999996</v>
      </c>
      <c r="K50" s="360"/>
      <c r="L50" s="88"/>
    </row>
    <row r="51" spans="1:12" s="106" customFormat="1" ht="25.5" x14ac:dyDescent="0.2">
      <c r="A51" s="325" t="s">
        <v>89</v>
      </c>
      <c r="B51" s="332">
        <v>94974</v>
      </c>
      <c r="C51" s="325" t="s">
        <v>85</v>
      </c>
      <c r="D51" s="325" t="s">
        <v>148</v>
      </c>
      <c r="E51" s="427" t="s">
        <v>149</v>
      </c>
      <c r="F51" s="427"/>
      <c r="G51" s="190" t="s">
        <v>150</v>
      </c>
      <c r="H51" s="191">
        <v>1.1999999999999999E-3</v>
      </c>
      <c r="I51" s="336">
        <f>VLOOKUP(B51,'SINAPI09-2021'!$A$1:$E$15000,5,FALSE)</f>
        <v>341.58</v>
      </c>
      <c r="J51" s="192">
        <f t="shared" si="3"/>
        <v>0.40989599999999993</v>
      </c>
      <c r="K51" s="360"/>
      <c r="L51" s="88"/>
    </row>
    <row r="52" spans="1:12" s="106" customFormat="1" ht="25.5" x14ac:dyDescent="0.2">
      <c r="A52" s="325" t="s">
        <v>89</v>
      </c>
      <c r="B52" s="332">
        <v>88239</v>
      </c>
      <c r="C52" s="325" t="s">
        <v>85</v>
      </c>
      <c r="D52" s="325" t="s">
        <v>152</v>
      </c>
      <c r="E52" s="427" t="s">
        <v>87</v>
      </c>
      <c r="F52" s="427"/>
      <c r="G52" s="190" t="s">
        <v>88</v>
      </c>
      <c r="H52" s="191">
        <v>0.18970000000000001</v>
      </c>
      <c r="I52" s="336">
        <f>VLOOKUP(B52,'SINAPI09-2021'!$A$1:$E$15000,5,FALSE)</f>
        <v>14.57</v>
      </c>
      <c r="J52" s="192">
        <f t="shared" si="3"/>
        <v>2.7639290000000001</v>
      </c>
      <c r="K52" s="360"/>
      <c r="L52" s="88"/>
    </row>
    <row r="53" spans="1:12" s="106" customFormat="1" ht="25.5" x14ac:dyDescent="0.2">
      <c r="A53" s="325" t="s">
        <v>89</v>
      </c>
      <c r="B53" s="332">
        <v>88262</v>
      </c>
      <c r="C53" s="325" t="s">
        <v>85</v>
      </c>
      <c r="D53" s="325" t="s">
        <v>154</v>
      </c>
      <c r="E53" s="427" t="s">
        <v>87</v>
      </c>
      <c r="F53" s="427"/>
      <c r="G53" s="190" t="s">
        <v>88</v>
      </c>
      <c r="H53" s="191">
        <v>0.56910000000000005</v>
      </c>
      <c r="I53" s="336">
        <f>VLOOKUP(B53,'SINAPI09-2021'!$A$1:$E$15000,5,FALSE)</f>
        <v>17.48</v>
      </c>
      <c r="J53" s="192">
        <f t="shared" si="3"/>
        <v>9.9478680000000015</v>
      </c>
      <c r="K53" s="360"/>
      <c r="L53" s="88"/>
    </row>
    <row r="54" spans="1:12" s="106" customFormat="1" ht="25.5" x14ac:dyDescent="0.2">
      <c r="A54" s="325" t="s">
        <v>92</v>
      </c>
      <c r="B54" s="332">
        <v>4433</v>
      </c>
      <c r="C54" s="325" t="s">
        <v>85</v>
      </c>
      <c r="D54" s="325" t="s">
        <v>156</v>
      </c>
      <c r="E54" s="427" t="s">
        <v>119</v>
      </c>
      <c r="F54" s="427"/>
      <c r="G54" s="190" t="s">
        <v>157</v>
      </c>
      <c r="H54" s="191">
        <v>1.2273000000000001</v>
      </c>
      <c r="I54" s="336">
        <f>VLOOKUP(B54,'SINAPI09-2021'!$A$1:$E$15000,5,FALSE)</f>
        <v>15.62</v>
      </c>
      <c r="J54" s="192">
        <f t="shared" si="3"/>
        <v>19.170425999999999</v>
      </c>
      <c r="K54" s="360"/>
      <c r="L54" s="88"/>
    </row>
    <row r="55" spans="1:12" s="106" customFormat="1" x14ac:dyDescent="0.2">
      <c r="A55" s="325" t="s">
        <v>92</v>
      </c>
      <c r="B55" s="332">
        <v>5061</v>
      </c>
      <c r="C55" s="325" t="s">
        <v>85</v>
      </c>
      <c r="D55" s="325" t="s">
        <v>159</v>
      </c>
      <c r="E55" s="427" t="s">
        <v>119</v>
      </c>
      <c r="F55" s="427"/>
      <c r="G55" s="190" t="s">
        <v>160</v>
      </c>
      <c r="H55" s="191">
        <v>4.2799999999999998E-2</v>
      </c>
      <c r="I55" s="336">
        <f>VLOOKUP(B55,'SINAPI09-2021'!$A$1:$E$15000,5,FALSE)</f>
        <v>23</v>
      </c>
      <c r="J55" s="192">
        <f t="shared" si="3"/>
        <v>0.98439999999999994</v>
      </c>
      <c r="K55" s="360"/>
      <c r="L55" s="88"/>
    </row>
    <row r="56" spans="1:12" s="106" customFormat="1" ht="25.5" x14ac:dyDescent="0.2">
      <c r="A56" s="325" t="s">
        <v>92</v>
      </c>
      <c r="B56" s="332">
        <v>3992</v>
      </c>
      <c r="C56" s="325" t="s">
        <v>85</v>
      </c>
      <c r="D56" s="325" t="s">
        <v>162</v>
      </c>
      <c r="E56" s="427" t="s">
        <v>119</v>
      </c>
      <c r="F56" s="427"/>
      <c r="G56" s="190" t="s">
        <v>157</v>
      </c>
      <c r="H56" s="191">
        <v>1</v>
      </c>
      <c r="I56" s="336">
        <f>VLOOKUP(B56,'SINAPI09-2021'!$A$1:$E$15000,5,FALSE)</f>
        <v>18.54</v>
      </c>
      <c r="J56" s="192">
        <f t="shared" si="3"/>
        <v>18.54</v>
      </c>
      <c r="K56" s="360"/>
      <c r="L56" s="88"/>
    </row>
    <row r="57" spans="1:12" s="106" customFormat="1" ht="25.5" x14ac:dyDescent="0.2">
      <c r="A57" s="325" t="s">
        <v>92</v>
      </c>
      <c r="B57" s="332">
        <v>7243</v>
      </c>
      <c r="C57" s="325" t="s">
        <v>85</v>
      </c>
      <c r="D57" s="325" t="s">
        <v>163</v>
      </c>
      <c r="E57" s="427" t="s">
        <v>119</v>
      </c>
      <c r="F57" s="427"/>
      <c r="G57" s="190" t="s">
        <v>139</v>
      </c>
      <c r="H57" s="191">
        <v>0.58530000000000004</v>
      </c>
      <c r="I57" s="336">
        <f>VLOOKUP(B57,'SINAPI09-2021'!$A$1:$E$15000,5,FALSE)</f>
        <v>57.47</v>
      </c>
      <c r="J57" s="192">
        <f t="shared" si="3"/>
        <v>33.637191000000001</v>
      </c>
      <c r="K57" s="360"/>
      <c r="L57" s="88"/>
    </row>
    <row r="58" spans="1:12" s="106" customFormat="1" x14ac:dyDescent="0.2">
      <c r="A58" s="327"/>
      <c r="B58" s="327"/>
      <c r="C58" s="327"/>
      <c r="D58" s="327"/>
      <c r="E58" s="327"/>
      <c r="F58" s="193"/>
      <c r="G58" s="327"/>
      <c r="H58" s="193"/>
      <c r="I58" s="327"/>
      <c r="J58" s="193"/>
      <c r="K58" s="360"/>
      <c r="L58" s="88"/>
    </row>
    <row r="59" spans="1:12" s="106" customFormat="1" ht="15" thickBot="1" x14ac:dyDescent="0.25">
      <c r="A59" s="327"/>
      <c r="B59" s="327"/>
      <c r="C59" s="327"/>
      <c r="D59" s="327"/>
      <c r="E59" s="327"/>
      <c r="F59" s="193"/>
      <c r="G59" s="327"/>
      <c r="H59" s="428"/>
      <c r="I59" s="428"/>
      <c r="J59" s="193"/>
      <c r="K59" s="360"/>
      <c r="L59" s="88"/>
    </row>
    <row r="60" spans="1:12" s="106" customFormat="1" ht="15" thickTop="1" x14ac:dyDescent="0.2">
      <c r="A60" s="194"/>
      <c r="B60" s="194"/>
      <c r="C60" s="194"/>
      <c r="D60" s="194"/>
      <c r="E60" s="194"/>
      <c r="F60" s="194"/>
      <c r="G60" s="194"/>
      <c r="H60" s="194"/>
      <c r="I60" s="194"/>
      <c r="J60" s="194"/>
      <c r="K60" s="360"/>
      <c r="L60" s="88"/>
    </row>
    <row r="61" spans="1:12" s="106" customFormat="1" ht="15" x14ac:dyDescent="0.2">
      <c r="A61" s="326" t="s">
        <v>164</v>
      </c>
      <c r="B61" s="195" t="s">
        <v>77</v>
      </c>
      <c r="C61" s="326" t="s">
        <v>78</v>
      </c>
      <c r="D61" s="326" t="s">
        <v>4</v>
      </c>
      <c r="E61" s="430" t="s">
        <v>79</v>
      </c>
      <c r="F61" s="430"/>
      <c r="G61" s="196" t="s">
        <v>80</v>
      </c>
      <c r="H61" s="195" t="s">
        <v>81</v>
      </c>
      <c r="I61" s="195" t="s">
        <v>82</v>
      </c>
      <c r="J61" s="195" t="s">
        <v>5</v>
      </c>
      <c r="K61" s="360"/>
      <c r="L61" s="88"/>
    </row>
    <row r="62" spans="1:12" s="106" customFormat="1" ht="25.5" x14ac:dyDescent="0.2">
      <c r="A62" s="324" t="s">
        <v>83</v>
      </c>
      <c r="B62" s="197" t="s">
        <v>165</v>
      </c>
      <c r="C62" s="324" t="s">
        <v>109</v>
      </c>
      <c r="D62" s="324" t="s">
        <v>166</v>
      </c>
      <c r="E62" s="429" t="s">
        <v>138</v>
      </c>
      <c r="F62" s="429"/>
      <c r="G62" s="198" t="s">
        <v>111</v>
      </c>
      <c r="H62" s="199">
        <v>1</v>
      </c>
      <c r="I62" s="203">
        <f>SUM(J63)</f>
        <v>492.18</v>
      </c>
      <c r="J62" s="203">
        <f>H62*I62</f>
        <v>492.18</v>
      </c>
      <c r="K62" s="360"/>
      <c r="L62" s="88"/>
    </row>
    <row r="63" spans="1:12" s="106" customFormat="1" ht="25.5" x14ac:dyDescent="0.2">
      <c r="A63" s="325" t="s">
        <v>92</v>
      </c>
      <c r="B63" s="332">
        <v>10776</v>
      </c>
      <c r="C63" s="325" t="s">
        <v>85</v>
      </c>
      <c r="D63" s="325" t="s">
        <v>167</v>
      </c>
      <c r="E63" s="427" t="s">
        <v>98</v>
      </c>
      <c r="F63" s="427"/>
      <c r="G63" s="190" t="s">
        <v>111</v>
      </c>
      <c r="H63" s="191">
        <v>1</v>
      </c>
      <c r="I63" s="336">
        <f>VLOOKUP(B63,'SINAPI09-2021'!$A$1:$E$15000,5,FALSE)</f>
        <v>492.18</v>
      </c>
      <c r="J63" s="192">
        <f>I63*H63</f>
        <v>492.18</v>
      </c>
      <c r="K63" s="360"/>
      <c r="L63" s="88"/>
    </row>
    <row r="64" spans="1:12" s="106" customFormat="1" x14ac:dyDescent="0.2">
      <c r="A64" s="327"/>
      <c r="B64" s="327"/>
      <c r="C64" s="327"/>
      <c r="D64" s="327"/>
      <c r="E64" s="327"/>
      <c r="F64" s="193"/>
      <c r="G64" s="327"/>
      <c r="H64" s="193"/>
      <c r="I64" s="327"/>
      <c r="J64" s="193"/>
      <c r="K64" s="360"/>
      <c r="L64" s="88"/>
    </row>
    <row r="65" spans="1:12" s="106" customFormat="1" ht="15" thickBot="1" x14ac:dyDescent="0.25">
      <c r="A65" s="327"/>
      <c r="B65" s="327"/>
      <c r="C65" s="327"/>
      <c r="D65" s="327"/>
      <c r="E65" s="327"/>
      <c r="F65" s="193"/>
      <c r="G65" s="327"/>
      <c r="H65" s="428"/>
      <c r="I65" s="428"/>
      <c r="J65" s="193"/>
      <c r="K65" s="360"/>
      <c r="L65" s="88"/>
    </row>
    <row r="66" spans="1:12" s="106" customFormat="1" ht="15.75" thickTop="1" thickBot="1" x14ac:dyDescent="0.25">
      <c r="A66" s="194"/>
      <c r="B66" s="194"/>
      <c r="C66" s="194"/>
      <c r="D66" s="194"/>
      <c r="E66" s="194"/>
      <c r="F66" s="194"/>
      <c r="G66" s="194"/>
      <c r="H66" s="194"/>
      <c r="I66" s="194"/>
      <c r="J66" s="194"/>
      <c r="K66" s="360"/>
      <c r="L66" s="88"/>
    </row>
    <row r="67" spans="1:12" s="106" customFormat="1" ht="15" thickTop="1" x14ac:dyDescent="0.2">
      <c r="A67" s="194"/>
      <c r="B67" s="194"/>
      <c r="C67" s="194"/>
      <c r="D67" s="194"/>
      <c r="E67" s="194"/>
      <c r="F67" s="194"/>
      <c r="G67" s="194"/>
      <c r="H67" s="194"/>
      <c r="I67" s="194"/>
      <c r="J67" s="194"/>
      <c r="K67" s="360"/>
      <c r="L67" s="88"/>
    </row>
    <row r="68" spans="1:12" s="106" customFormat="1" ht="15" x14ac:dyDescent="0.2">
      <c r="A68" s="326" t="s">
        <v>168</v>
      </c>
      <c r="B68" s="195" t="s">
        <v>77</v>
      </c>
      <c r="C68" s="326" t="s">
        <v>78</v>
      </c>
      <c r="D68" s="326" t="s">
        <v>4</v>
      </c>
      <c r="E68" s="430" t="s">
        <v>79</v>
      </c>
      <c r="F68" s="430"/>
      <c r="G68" s="196" t="s">
        <v>80</v>
      </c>
      <c r="H68" s="195" t="s">
        <v>81</v>
      </c>
      <c r="I68" s="195" t="s">
        <v>82</v>
      </c>
      <c r="J68" s="195" t="s">
        <v>5</v>
      </c>
      <c r="K68" s="360"/>
      <c r="L68" s="88"/>
    </row>
    <row r="69" spans="1:12" s="106" customFormat="1" ht="38.25" x14ac:dyDescent="0.2">
      <c r="A69" s="324" t="s">
        <v>83</v>
      </c>
      <c r="B69" s="197" t="s">
        <v>169</v>
      </c>
      <c r="C69" s="324" t="s">
        <v>109</v>
      </c>
      <c r="D69" s="324" t="s">
        <v>170</v>
      </c>
      <c r="E69" s="429" t="s">
        <v>138</v>
      </c>
      <c r="F69" s="429"/>
      <c r="G69" s="198" t="s">
        <v>111</v>
      </c>
      <c r="H69" s="199">
        <v>1</v>
      </c>
      <c r="I69" s="203">
        <f>SUM(J70)</f>
        <v>492.18</v>
      </c>
      <c r="J69" s="203">
        <f>H69*I69</f>
        <v>492.18</v>
      </c>
      <c r="K69" s="360"/>
      <c r="L69" s="88"/>
    </row>
    <row r="70" spans="1:12" s="106" customFormat="1" ht="25.5" x14ac:dyDescent="0.2">
      <c r="A70" s="325" t="s">
        <v>92</v>
      </c>
      <c r="B70" s="332">
        <v>10776</v>
      </c>
      <c r="C70" s="325" t="s">
        <v>85</v>
      </c>
      <c r="D70" s="325" t="s">
        <v>167</v>
      </c>
      <c r="E70" s="427" t="s">
        <v>98</v>
      </c>
      <c r="F70" s="427"/>
      <c r="G70" s="190" t="s">
        <v>111</v>
      </c>
      <c r="H70" s="191">
        <v>1</v>
      </c>
      <c r="I70" s="336">
        <f>VLOOKUP(B70,'SINAPI09-2021'!$A$1:$E$15000,5,FALSE)</f>
        <v>492.18</v>
      </c>
      <c r="J70" s="192">
        <f>I70*H70</f>
        <v>492.18</v>
      </c>
      <c r="K70" s="360"/>
      <c r="L70" s="88"/>
    </row>
    <row r="71" spans="1:12" s="106" customFormat="1" x14ac:dyDescent="0.2">
      <c r="A71" s="327"/>
      <c r="B71" s="327"/>
      <c r="C71" s="327"/>
      <c r="D71" s="327"/>
      <c r="E71" s="327"/>
      <c r="F71" s="193"/>
      <c r="G71" s="327"/>
      <c r="H71" s="193"/>
      <c r="I71" s="327"/>
      <c r="J71" s="193"/>
      <c r="K71" s="360"/>
      <c r="L71" s="88"/>
    </row>
    <row r="72" spans="1:12" s="106" customFormat="1" ht="15" thickBot="1" x14ac:dyDescent="0.25">
      <c r="A72" s="327"/>
      <c r="B72" s="327"/>
      <c r="C72" s="327"/>
      <c r="D72" s="327"/>
      <c r="E72" s="327"/>
      <c r="F72" s="193"/>
      <c r="G72" s="327"/>
      <c r="H72" s="428"/>
      <c r="I72" s="428"/>
      <c r="J72" s="193"/>
      <c r="K72" s="360"/>
      <c r="L72" s="88"/>
    </row>
    <row r="73" spans="1:12" s="106" customFormat="1" ht="15" thickTop="1" x14ac:dyDescent="0.2">
      <c r="A73" s="194"/>
      <c r="B73" s="194"/>
      <c r="C73" s="194"/>
      <c r="D73" s="194"/>
      <c r="E73" s="194"/>
      <c r="F73" s="194"/>
      <c r="G73" s="194"/>
      <c r="H73" s="194"/>
      <c r="I73" s="194"/>
      <c r="J73" s="194"/>
      <c r="K73" s="360"/>
      <c r="L73" s="88"/>
    </row>
    <row r="74" spans="1:12" s="106" customFormat="1" ht="15" x14ac:dyDescent="0.2">
      <c r="A74" s="326" t="s">
        <v>171</v>
      </c>
      <c r="B74" s="195" t="s">
        <v>77</v>
      </c>
      <c r="C74" s="326" t="s">
        <v>78</v>
      </c>
      <c r="D74" s="326" t="s">
        <v>4</v>
      </c>
      <c r="E74" s="430" t="s">
        <v>79</v>
      </c>
      <c r="F74" s="430"/>
      <c r="G74" s="196" t="s">
        <v>80</v>
      </c>
      <c r="H74" s="195" t="s">
        <v>81</v>
      </c>
      <c r="I74" s="195" t="s">
        <v>82</v>
      </c>
      <c r="J74" s="195" t="s">
        <v>5</v>
      </c>
      <c r="K74" s="360"/>
      <c r="L74" s="88"/>
    </row>
    <row r="75" spans="1:12" s="106" customFormat="1" ht="38.25" x14ac:dyDescent="0.2">
      <c r="A75" s="324" t="s">
        <v>83</v>
      </c>
      <c r="B75" s="333">
        <v>93243</v>
      </c>
      <c r="C75" s="324" t="s">
        <v>85</v>
      </c>
      <c r="D75" s="324" t="s">
        <v>173</v>
      </c>
      <c r="E75" s="429" t="s">
        <v>138</v>
      </c>
      <c r="F75" s="429"/>
      <c r="G75" s="198" t="s">
        <v>174</v>
      </c>
      <c r="H75" s="199">
        <v>1</v>
      </c>
      <c r="I75" s="203">
        <f>SUM(J76:J83)</f>
        <v>6801.9599999999991</v>
      </c>
      <c r="J75" s="203">
        <f>H75*I75</f>
        <v>6801.9599999999991</v>
      </c>
      <c r="K75" s="360"/>
      <c r="L75" s="88"/>
    </row>
    <row r="76" spans="1:12" s="106" customFormat="1" ht="25.5" x14ac:dyDescent="0.2">
      <c r="A76" s="325" t="s">
        <v>89</v>
      </c>
      <c r="B76" s="332">
        <v>98462</v>
      </c>
      <c r="C76" s="325" t="s">
        <v>85</v>
      </c>
      <c r="D76" s="325" t="s">
        <v>176</v>
      </c>
      <c r="E76" s="427" t="s">
        <v>138</v>
      </c>
      <c r="F76" s="427"/>
      <c r="G76" s="190" t="s">
        <v>174</v>
      </c>
      <c r="H76" s="191">
        <v>1</v>
      </c>
      <c r="I76" s="336">
        <f>VLOOKUP(B76,'SINAPI09-2021'!$A$1:$E$15000,5,FALSE)</f>
        <v>5531.69</v>
      </c>
      <c r="J76" s="192">
        <f>I76*H76</f>
        <v>5531.69</v>
      </c>
      <c r="K76" s="360"/>
      <c r="L76" s="88"/>
    </row>
    <row r="77" spans="1:12" s="106" customFormat="1" ht="51" x14ac:dyDescent="0.2">
      <c r="A77" s="325" t="s">
        <v>89</v>
      </c>
      <c r="B77" s="332">
        <v>94648</v>
      </c>
      <c r="C77" s="325" t="s">
        <v>85</v>
      </c>
      <c r="D77" s="325" t="s">
        <v>178</v>
      </c>
      <c r="E77" s="427" t="s">
        <v>179</v>
      </c>
      <c r="F77" s="427"/>
      <c r="G77" s="190" t="s">
        <v>157</v>
      </c>
      <c r="H77" s="191">
        <v>20</v>
      </c>
      <c r="I77" s="336">
        <f>VLOOKUP(B77,'SINAPI09-2021'!$A$1:$E$15000,5,FALSE)</f>
        <v>8.2799999999999994</v>
      </c>
      <c r="J77" s="192">
        <f t="shared" ref="J77:J82" si="4">I77*H77</f>
        <v>165.6</v>
      </c>
      <c r="K77" s="360"/>
      <c r="L77" s="88"/>
    </row>
    <row r="78" spans="1:12" s="106" customFormat="1" ht="38.25" x14ac:dyDescent="0.2">
      <c r="A78" s="325" t="s">
        <v>89</v>
      </c>
      <c r="B78" s="332">
        <v>89408</v>
      </c>
      <c r="C78" s="325" t="s">
        <v>85</v>
      </c>
      <c r="D78" s="325" t="s">
        <v>181</v>
      </c>
      <c r="E78" s="427" t="s">
        <v>179</v>
      </c>
      <c r="F78" s="427"/>
      <c r="G78" s="190" t="s">
        <v>174</v>
      </c>
      <c r="H78" s="191">
        <v>3</v>
      </c>
      <c r="I78" s="336">
        <f>VLOOKUP(B78,'SINAPI09-2021'!$A$1:$E$15000,5,FALSE)</f>
        <v>4.72</v>
      </c>
      <c r="J78" s="192">
        <f t="shared" si="4"/>
        <v>14.16</v>
      </c>
      <c r="K78" s="360"/>
      <c r="L78" s="88"/>
    </row>
    <row r="79" spans="1:12" s="106" customFormat="1" ht="51" x14ac:dyDescent="0.2">
      <c r="A79" s="325" t="s">
        <v>89</v>
      </c>
      <c r="B79" s="332">
        <v>94688</v>
      </c>
      <c r="C79" s="325" t="s">
        <v>85</v>
      </c>
      <c r="D79" s="325" t="s">
        <v>183</v>
      </c>
      <c r="E79" s="427" t="s">
        <v>179</v>
      </c>
      <c r="F79" s="427"/>
      <c r="G79" s="190" t="s">
        <v>174</v>
      </c>
      <c r="H79" s="191">
        <v>2</v>
      </c>
      <c r="I79" s="336">
        <f>VLOOKUP(B79,'SINAPI09-2021'!$A$1:$E$15000,5,FALSE)</f>
        <v>8.74</v>
      </c>
      <c r="J79" s="192">
        <f t="shared" si="4"/>
        <v>17.48</v>
      </c>
      <c r="K79" s="360"/>
      <c r="L79" s="88"/>
    </row>
    <row r="80" spans="1:12" s="106" customFormat="1" ht="63.75" x14ac:dyDescent="0.2">
      <c r="A80" s="325" t="s">
        <v>89</v>
      </c>
      <c r="B80" s="332">
        <v>94703</v>
      </c>
      <c r="C80" s="325" t="s">
        <v>85</v>
      </c>
      <c r="D80" s="325" t="s">
        <v>185</v>
      </c>
      <c r="E80" s="427" t="s">
        <v>179</v>
      </c>
      <c r="F80" s="427"/>
      <c r="G80" s="190" t="s">
        <v>174</v>
      </c>
      <c r="H80" s="191">
        <v>1</v>
      </c>
      <c r="I80" s="336">
        <f>VLOOKUP(B80,'SINAPI09-2021'!$A$1:$E$15000,5,FALSE)</f>
        <v>18.079999999999998</v>
      </c>
      <c r="J80" s="192">
        <f t="shared" si="4"/>
        <v>18.079999999999998</v>
      </c>
      <c r="K80" s="360"/>
      <c r="L80" s="88"/>
    </row>
    <row r="81" spans="1:12" s="106" customFormat="1" ht="38.25" x14ac:dyDescent="0.2">
      <c r="A81" s="325" t="s">
        <v>89</v>
      </c>
      <c r="B81" s="332">
        <v>89972</v>
      </c>
      <c r="C81" s="325" t="s">
        <v>85</v>
      </c>
      <c r="D81" s="325" t="s">
        <v>187</v>
      </c>
      <c r="E81" s="427" t="s">
        <v>179</v>
      </c>
      <c r="F81" s="427"/>
      <c r="G81" s="190" t="s">
        <v>174</v>
      </c>
      <c r="H81" s="191">
        <v>1</v>
      </c>
      <c r="I81" s="336">
        <f>VLOOKUP(B81,'SINAPI09-2021'!$A$1:$E$15000,5,FALSE)</f>
        <v>29.48</v>
      </c>
      <c r="J81" s="192">
        <f t="shared" si="4"/>
        <v>29.48</v>
      </c>
      <c r="K81" s="360"/>
      <c r="L81" s="88"/>
    </row>
    <row r="82" spans="1:12" s="106" customFormat="1" ht="25.5" x14ac:dyDescent="0.2">
      <c r="A82" s="325" t="s">
        <v>89</v>
      </c>
      <c r="B82" s="332">
        <v>94796</v>
      </c>
      <c r="C82" s="325" t="s">
        <v>85</v>
      </c>
      <c r="D82" s="325" t="s">
        <v>189</v>
      </c>
      <c r="E82" s="427" t="s">
        <v>179</v>
      </c>
      <c r="F82" s="427"/>
      <c r="G82" s="190" t="s">
        <v>174</v>
      </c>
      <c r="H82" s="191">
        <v>1</v>
      </c>
      <c r="I82" s="336">
        <f>VLOOKUP(B82,'SINAPI09-2021'!$A$1:$E$15000,5,FALSE)</f>
        <v>44.52</v>
      </c>
      <c r="J82" s="192">
        <f t="shared" si="4"/>
        <v>44.52</v>
      </c>
      <c r="K82" s="360"/>
      <c r="L82" s="88"/>
    </row>
    <row r="83" spans="1:12" s="106" customFormat="1" x14ac:dyDescent="0.2">
      <c r="A83" s="325" t="s">
        <v>92</v>
      </c>
      <c r="B83" s="332">
        <v>34640</v>
      </c>
      <c r="C83" s="325" t="s">
        <v>85</v>
      </c>
      <c r="D83" s="325" t="s">
        <v>190</v>
      </c>
      <c r="E83" s="427" t="s">
        <v>119</v>
      </c>
      <c r="F83" s="427"/>
      <c r="G83" s="190" t="s">
        <v>174</v>
      </c>
      <c r="H83" s="191">
        <v>1</v>
      </c>
      <c r="I83" s="336">
        <f>VLOOKUP(B83,'SINAPI09-2021'!$A$1:$E$15000,5,FALSE)</f>
        <v>980.95</v>
      </c>
      <c r="J83" s="192">
        <f>I83*H83</f>
        <v>980.95</v>
      </c>
      <c r="K83" s="360"/>
      <c r="L83" s="88"/>
    </row>
    <row r="84" spans="1:12" s="106" customFormat="1" x14ac:dyDescent="0.2">
      <c r="A84" s="244"/>
      <c r="B84" s="244"/>
      <c r="C84" s="244"/>
      <c r="D84" s="244"/>
      <c r="E84" s="244"/>
      <c r="F84" s="193"/>
      <c r="G84" s="244"/>
      <c r="H84" s="193"/>
      <c r="I84" s="244"/>
      <c r="J84" s="193"/>
      <c r="K84" s="360"/>
      <c r="L84" s="88"/>
    </row>
    <row r="85" spans="1:12" s="106" customFormat="1" ht="15" thickBot="1" x14ac:dyDescent="0.25">
      <c r="A85" s="244"/>
      <c r="B85" s="244"/>
      <c r="C85" s="244"/>
      <c r="D85" s="244"/>
      <c r="E85" s="244"/>
      <c r="F85" s="193"/>
      <c r="G85" s="244"/>
      <c r="H85" s="428"/>
      <c r="I85" s="428"/>
      <c r="J85" s="193"/>
      <c r="K85" s="360"/>
      <c r="L85" s="88"/>
    </row>
    <row r="86" spans="1:12" s="106" customFormat="1" ht="15" thickTop="1" x14ac:dyDescent="0.2">
      <c r="A86" s="194"/>
      <c r="B86" s="194"/>
      <c r="C86" s="194"/>
      <c r="D86" s="194"/>
      <c r="E86" s="194"/>
      <c r="F86" s="194"/>
      <c r="G86" s="194"/>
      <c r="H86" s="194"/>
      <c r="I86" s="194"/>
      <c r="J86" s="194"/>
      <c r="K86" s="360"/>
      <c r="L86" s="88"/>
    </row>
    <row r="87" spans="1:12" s="106" customFormat="1" ht="15" x14ac:dyDescent="0.2">
      <c r="A87" s="242" t="s">
        <v>191</v>
      </c>
      <c r="B87" s="195" t="s">
        <v>77</v>
      </c>
      <c r="C87" s="242" t="s">
        <v>78</v>
      </c>
      <c r="D87" s="242" t="s">
        <v>4</v>
      </c>
      <c r="E87" s="430" t="s">
        <v>79</v>
      </c>
      <c r="F87" s="430"/>
      <c r="G87" s="196" t="s">
        <v>80</v>
      </c>
      <c r="H87" s="195" t="s">
        <v>81</v>
      </c>
      <c r="I87" s="195" t="s">
        <v>82</v>
      </c>
      <c r="J87" s="195" t="s">
        <v>5</v>
      </c>
      <c r="K87" s="360"/>
      <c r="L87" s="88"/>
    </row>
    <row r="88" spans="1:12" s="106" customFormat="1" ht="38.25" x14ac:dyDescent="0.2">
      <c r="A88" s="240" t="s">
        <v>83</v>
      </c>
      <c r="B88" s="197" t="s">
        <v>192</v>
      </c>
      <c r="C88" s="240" t="s">
        <v>109</v>
      </c>
      <c r="D88" s="240" t="s">
        <v>193</v>
      </c>
      <c r="E88" s="429" t="s">
        <v>138</v>
      </c>
      <c r="F88" s="429"/>
      <c r="G88" s="198" t="s">
        <v>194</v>
      </c>
      <c r="H88" s="199">
        <v>1</v>
      </c>
      <c r="I88" s="203">
        <f>SUM(J89)</f>
        <v>500</v>
      </c>
      <c r="J88" s="203">
        <f>H88*I88</f>
        <v>500</v>
      </c>
      <c r="K88" s="360"/>
      <c r="L88" s="88"/>
    </row>
    <row r="89" spans="1:12" s="106" customFormat="1" ht="38.25" x14ac:dyDescent="0.2">
      <c r="A89" s="241" t="s">
        <v>92</v>
      </c>
      <c r="B89" s="189" t="s">
        <v>195</v>
      </c>
      <c r="C89" s="241" t="s">
        <v>109</v>
      </c>
      <c r="D89" s="241" t="s">
        <v>196</v>
      </c>
      <c r="E89" s="427" t="s">
        <v>197</v>
      </c>
      <c r="F89" s="427"/>
      <c r="G89" s="190" t="s">
        <v>194</v>
      </c>
      <c r="H89" s="191">
        <v>1</v>
      </c>
      <c r="I89" s="192">
        <v>500</v>
      </c>
      <c r="J89" s="192">
        <f>I89*H89</f>
        <v>500</v>
      </c>
      <c r="K89" s="360"/>
      <c r="L89" s="88"/>
    </row>
    <row r="90" spans="1:12" s="106" customFormat="1" x14ac:dyDescent="0.2">
      <c r="A90" s="244"/>
      <c r="B90" s="244"/>
      <c r="C90" s="244"/>
      <c r="D90" s="244"/>
      <c r="E90" s="244"/>
      <c r="F90" s="193"/>
      <c r="G90" s="244"/>
      <c r="H90" s="193"/>
      <c r="I90" s="244"/>
      <c r="J90" s="193"/>
      <c r="K90" s="360"/>
      <c r="L90" s="88"/>
    </row>
    <row r="91" spans="1:12" s="106" customFormat="1" ht="15" thickBot="1" x14ac:dyDescent="0.25">
      <c r="A91" s="244"/>
      <c r="B91" s="244"/>
      <c r="C91" s="244"/>
      <c r="D91" s="244"/>
      <c r="E91" s="244"/>
      <c r="F91" s="193"/>
      <c r="G91" s="244"/>
      <c r="H91" s="428"/>
      <c r="I91" s="428"/>
      <c r="J91" s="193"/>
      <c r="K91" s="360"/>
      <c r="L91" s="88"/>
    </row>
    <row r="92" spans="1:12" s="106" customFormat="1" ht="15" thickTop="1" x14ac:dyDescent="0.2">
      <c r="A92" s="194"/>
      <c r="B92" s="194"/>
      <c r="C92" s="194"/>
      <c r="D92" s="194"/>
      <c r="E92" s="194"/>
      <c r="F92" s="194"/>
      <c r="G92" s="194"/>
      <c r="H92" s="194"/>
      <c r="I92" s="194"/>
      <c r="J92" s="194"/>
      <c r="K92" s="360"/>
      <c r="L92" s="88"/>
    </row>
    <row r="93" spans="1:12" s="106" customFormat="1" ht="15" x14ac:dyDescent="0.2">
      <c r="A93" s="242" t="s">
        <v>198</v>
      </c>
      <c r="B93" s="195" t="s">
        <v>77</v>
      </c>
      <c r="C93" s="242" t="s">
        <v>78</v>
      </c>
      <c r="D93" s="242" t="s">
        <v>4</v>
      </c>
      <c r="E93" s="430" t="s">
        <v>79</v>
      </c>
      <c r="F93" s="430"/>
      <c r="G93" s="196" t="s">
        <v>80</v>
      </c>
      <c r="H93" s="195" t="s">
        <v>81</v>
      </c>
      <c r="I93" s="195" t="s">
        <v>82</v>
      </c>
      <c r="J93" s="195" t="s">
        <v>5</v>
      </c>
      <c r="K93" s="360"/>
      <c r="L93" s="88"/>
    </row>
    <row r="94" spans="1:12" s="106" customFormat="1" ht="38.25" x14ac:dyDescent="0.2">
      <c r="A94" s="240" t="s">
        <v>83</v>
      </c>
      <c r="B94" s="197" t="s">
        <v>14328</v>
      </c>
      <c r="C94" s="240" t="s">
        <v>14327</v>
      </c>
      <c r="D94" s="240" t="s">
        <v>199</v>
      </c>
      <c r="E94" s="429" t="s">
        <v>200</v>
      </c>
      <c r="F94" s="429"/>
      <c r="G94" s="198" t="s">
        <v>174</v>
      </c>
      <c r="H94" s="199">
        <v>1</v>
      </c>
      <c r="I94" s="203">
        <f>SUM(J95:J106)</f>
        <v>2301.63</v>
      </c>
      <c r="J94" s="203">
        <f>H94*I94</f>
        <v>2301.63</v>
      </c>
      <c r="K94" s="360"/>
      <c r="L94" s="88"/>
    </row>
    <row r="95" spans="1:12" s="106" customFormat="1" ht="25.5" x14ac:dyDescent="0.2">
      <c r="A95" s="241" t="s">
        <v>89</v>
      </c>
      <c r="B95" s="332">
        <v>88264</v>
      </c>
      <c r="C95" s="241" t="s">
        <v>85</v>
      </c>
      <c r="D95" s="241" t="s">
        <v>202</v>
      </c>
      <c r="E95" s="427" t="s">
        <v>87</v>
      </c>
      <c r="F95" s="427"/>
      <c r="G95" s="190" t="s">
        <v>88</v>
      </c>
      <c r="H95" s="191">
        <v>24</v>
      </c>
      <c r="I95" s="336">
        <f>VLOOKUP(B95,'SINAPI09-2021'!$A$1:$E$15000,5,FALSE)</f>
        <v>18.3</v>
      </c>
      <c r="J95" s="192">
        <f>I95*H95</f>
        <v>439.20000000000005</v>
      </c>
      <c r="K95" s="360"/>
      <c r="L95" s="88"/>
    </row>
    <row r="96" spans="1:12" s="106" customFormat="1" ht="25.5" x14ac:dyDescent="0.2">
      <c r="A96" s="241" t="s">
        <v>89</v>
      </c>
      <c r="B96" s="332">
        <v>88316</v>
      </c>
      <c r="C96" s="241" t="s">
        <v>85</v>
      </c>
      <c r="D96" s="241" t="s">
        <v>204</v>
      </c>
      <c r="E96" s="427" t="s">
        <v>87</v>
      </c>
      <c r="F96" s="427"/>
      <c r="G96" s="190" t="s">
        <v>88</v>
      </c>
      <c r="H96" s="191">
        <v>24</v>
      </c>
      <c r="I96" s="336">
        <f>VLOOKUP(B96,'SINAPI09-2021'!$A$1:$E$15000,5,FALSE)</f>
        <v>14.02</v>
      </c>
      <c r="J96" s="192">
        <f>I96*H96</f>
        <v>336.48</v>
      </c>
      <c r="K96" s="360"/>
      <c r="L96" s="88"/>
    </row>
    <row r="97" spans="1:12" s="106" customFormat="1" ht="25.5" x14ac:dyDescent="0.2">
      <c r="A97" s="241" t="s">
        <v>92</v>
      </c>
      <c r="B97" s="332">
        <v>392</v>
      </c>
      <c r="C97" s="241" t="s">
        <v>85</v>
      </c>
      <c r="D97" s="241" t="s">
        <v>206</v>
      </c>
      <c r="E97" s="427" t="s">
        <v>119</v>
      </c>
      <c r="F97" s="427"/>
      <c r="G97" s="190" t="s">
        <v>174</v>
      </c>
      <c r="H97" s="191">
        <v>1</v>
      </c>
      <c r="I97" s="336">
        <f>VLOOKUP(B97,'SINAPI09-2021'!$A$1:$E$15000,5,FALSE)</f>
        <v>1.77</v>
      </c>
      <c r="J97" s="192">
        <f>I97*H97</f>
        <v>1.77</v>
      </c>
      <c r="K97" s="360"/>
      <c r="L97" s="88"/>
    </row>
    <row r="98" spans="1:12" s="106" customFormat="1" ht="38.25" x14ac:dyDescent="0.2">
      <c r="A98" s="241" t="s">
        <v>92</v>
      </c>
      <c r="B98" s="332">
        <v>979</v>
      </c>
      <c r="C98" s="241" t="s">
        <v>85</v>
      </c>
      <c r="D98" s="241" t="s">
        <v>207</v>
      </c>
      <c r="E98" s="427" t="s">
        <v>119</v>
      </c>
      <c r="F98" s="427"/>
      <c r="G98" s="190" t="s">
        <v>157</v>
      </c>
      <c r="H98" s="191">
        <v>20</v>
      </c>
      <c r="I98" s="336">
        <f>VLOOKUP(B98,'SINAPI09-2021'!$A$1:$E$15000,5,FALSE)</f>
        <v>15.51</v>
      </c>
      <c r="J98" s="192">
        <f t="shared" ref="J98:J106" si="5">I98*H98</f>
        <v>310.2</v>
      </c>
      <c r="K98" s="360"/>
      <c r="L98" s="88"/>
    </row>
    <row r="99" spans="1:12" s="106" customFormat="1" ht="25.5" x14ac:dyDescent="0.2">
      <c r="A99" s="241" t="s">
        <v>92</v>
      </c>
      <c r="B99" s="332">
        <v>1875</v>
      </c>
      <c r="C99" s="241" t="s">
        <v>85</v>
      </c>
      <c r="D99" s="241" t="s">
        <v>208</v>
      </c>
      <c r="E99" s="427" t="s">
        <v>119</v>
      </c>
      <c r="F99" s="427"/>
      <c r="G99" s="190" t="s">
        <v>174</v>
      </c>
      <c r="H99" s="191">
        <v>2</v>
      </c>
      <c r="I99" s="336">
        <f>VLOOKUP(B99,'SINAPI09-2021'!$A$1:$E$15000,5,FALSE)</f>
        <v>4.82</v>
      </c>
      <c r="J99" s="192">
        <f t="shared" si="5"/>
        <v>9.64</v>
      </c>
      <c r="K99" s="360"/>
      <c r="L99" s="88"/>
    </row>
    <row r="100" spans="1:12" s="106" customFormat="1" x14ac:dyDescent="0.2">
      <c r="A100" s="241" t="s">
        <v>92</v>
      </c>
      <c r="B100" s="332">
        <v>2673</v>
      </c>
      <c r="C100" s="241" t="s">
        <v>85</v>
      </c>
      <c r="D100" s="241" t="s">
        <v>209</v>
      </c>
      <c r="E100" s="427" t="s">
        <v>119</v>
      </c>
      <c r="F100" s="427"/>
      <c r="G100" s="190" t="s">
        <v>157</v>
      </c>
      <c r="H100" s="191">
        <v>12</v>
      </c>
      <c r="I100" s="336">
        <f>VLOOKUP(B100,'SINAPI09-2021'!$A$1:$E$15000,5,FALSE)</f>
        <v>2.76</v>
      </c>
      <c r="J100" s="192">
        <f t="shared" si="5"/>
        <v>33.119999999999997</v>
      </c>
      <c r="K100" s="360"/>
      <c r="L100" s="88"/>
    </row>
    <row r="101" spans="1:12" s="106" customFormat="1" ht="25.5" x14ac:dyDescent="0.2">
      <c r="A101" s="241" t="s">
        <v>92</v>
      </c>
      <c r="B101" s="332">
        <v>12056</v>
      </c>
      <c r="C101" s="241" t="s">
        <v>85</v>
      </c>
      <c r="D101" s="241" t="s">
        <v>210</v>
      </c>
      <c r="E101" s="427" t="s">
        <v>119</v>
      </c>
      <c r="F101" s="427"/>
      <c r="G101" s="190" t="s">
        <v>157</v>
      </c>
      <c r="H101" s="191">
        <v>1</v>
      </c>
      <c r="I101" s="336">
        <f>VLOOKUP(B101,'SINAPI09-2021'!$A$1:$E$15000,5,FALSE)</f>
        <v>25.6</v>
      </c>
      <c r="J101" s="192">
        <f t="shared" si="5"/>
        <v>25.6</v>
      </c>
      <c r="K101" s="360"/>
      <c r="L101" s="88"/>
    </row>
    <row r="102" spans="1:12" s="106" customFormat="1" ht="38.25" x14ac:dyDescent="0.2">
      <c r="A102" s="241" t="s">
        <v>92</v>
      </c>
      <c r="B102" s="332">
        <v>12344</v>
      </c>
      <c r="C102" s="241" t="s">
        <v>85</v>
      </c>
      <c r="D102" s="241" t="s">
        <v>211</v>
      </c>
      <c r="E102" s="427" t="s">
        <v>119</v>
      </c>
      <c r="F102" s="427"/>
      <c r="G102" s="190" t="s">
        <v>174</v>
      </c>
      <c r="H102" s="191">
        <v>3</v>
      </c>
      <c r="I102" s="336">
        <f>VLOOKUP(B102,'SINAPI09-2021'!$A$1:$E$15000,5,FALSE)</f>
        <v>4.45</v>
      </c>
      <c r="J102" s="192">
        <f t="shared" si="5"/>
        <v>13.350000000000001</v>
      </c>
      <c r="K102" s="360"/>
      <c r="L102" s="88"/>
    </row>
    <row r="103" spans="1:12" s="106" customFormat="1" ht="25.5" x14ac:dyDescent="0.2">
      <c r="A103" s="241" t="s">
        <v>92</v>
      </c>
      <c r="B103" s="332">
        <v>3406</v>
      </c>
      <c r="C103" s="241" t="s">
        <v>85</v>
      </c>
      <c r="D103" s="241" t="s">
        <v>212</v>
      </c>
      <c r="E103" s="427" t="s">
        <v>119</v>
      </c>
      <c r="F103" s="427"/>
      <c r="G103" s="190" t="s">
        <v>174</v>
      </c>
      <c r="H103" s="191">
        <v>4</v>
      </c>
      <c r="I103" s="336">
        <f>VLOOKUP(B103,'SINAPI09-2021'!$A$1:$E$15000,5,FALSE)</f>
        <v>26.69</v>
      </c>
      <c r="J103" s="192">
        <f t="shared" si="5"/>
        <v>106.76</v>
      </c>
      <c r="K103" s="360"/>
      <c r="L103" s="88"/>
    </row>
    <row r="104" spans="1:12" s="106" customFormat="1" ht="25.5" x14ac:dyDescent="0.2">
      <c r="A104" s="241" t="s">
        <v>92</v>
      </c>
      <c r="B104" s="332">
        <v>7701</v>
      </c>
      <c r="C104" s="241" t="s">
        <v>85</v>
      </c>
      <c r="D104" s="241" t="s">
        <v>213</v>
      </c>
      <c r="E104" s="427" t="s">
        <v>119</v>
      </c>
      <c r="F104" s="427"/>
      <c r="G104" s="190" t="s">
        <v>157</v>
      </c>
      <c r="H104" s="191">
        <v>2</v>
      </c>
      <c r="I104" s="336">
        <f>VLOOKUP(B104,'SINAPI09-2021'!$A$1:$E$15000,5,FALSE)</f>
        <v>126.46</v>
      </c>
      <c r="J104" s="192">
        <f t="shared" si="5"/>
        <v>252.92</v>
      </c>
      <c r="K104" s="360"/>
      <c r="L104" s="88"/>
    </row>
    <row r="105" spans="1:12" s="106" customFormat="1" ht="25.5" x14ac:dyDescent="0.2">
      <c r="A105" s="241" t="s">
        <v>92</v>
      </c>
      <c r="B105" s="332">
        <v>4481</v>
      </c>
      <c r="C105" s="241" t="s">
        <v>85</v>
      </c>
      <c r="D105" s="241" t="s">
        <v>214</v>
      </c>
      <c r="E105" s="427" t="s">
        <v>119</v>
      </c>
      <c r="F105" s="427"/>
      <c r="G105" s="190" t="s">
        <v>157</v>
      </c>
      <c r="H105" s="191">
        <v>6</v>
      </c>
      <c r="I105" s="336">
        <f>VLOOKUP(B105,'SINAPI09-2021'!$A$1:$E$15000,5,FALSE)</f>
        <v>32.659999999999997</v>
      </c>
      <c r="J105" s="192">
        <f t="shared" si="5"/>
        <v>195.95999999999998</v>
      </c>
      <c r="K105" s="360"/>
      <c r="L105" s="88"/>
    </row>
    <row r="106" spans="1:12" s="106" customFormat="1" ht="38.25" x14ac:dyDescent="0.2">
      <c r="A106" s="241" t="s">
        <v>92</v>
      </c>
      <c r="B106" s="332">
        <v>12083</v>
      </c>
      <c r="C106" s="241" t="s">
        <v>85</v>
      </c>
      <c r="D106" s="241" t="s">
        <v>215</v>
      </c>
      <c r="E106" s="427" t="s">
        <v>119</v>
      </c>
      <c r="F106" s="427"/>
      <c r="G106" s="190" t="s">
        <v>174</v>
      </c>
      <c r="H106" s="191">
        <v>1</v>
      </c>
      <c r="I106" s="336">
        <f>VLOOKUP(B106,'SINAPI09-2021'!$A$1:$E$15000,5,FALSE)</f>
        <v>576.63</v>
      </c>
      <c r="J106" s="192">
        <f t="shared" si="5"/>
        <v>576.63</v>
      </c>
      <c r="K106" s="360"/>
      <c r="L106" s="88"/>
    </row>
    <row r="107" spans="1:12" s="106" customFormat="1" x14ac:dyDescent="0.2">
      <c r="A107" s="244"/>
      <c r="B107" s="244"/>
      <c r="C107" s="244"/>
      <c r="D107" s="244"/>
      <c r="E107" s="244"/>
      <c r="F107" s="193"/>
      <c r="G107" s="244"/>
      <c r="H107" s="193"/>
      <c r="I107" s="327"/>
      <c r="J107" s="193"/>
      <c r="K107" s="360"/>
      <c r="L107" s="88"/>
    </row>
    <row r="108" spans="1:12" s="106" customFormat="1" ht="15" thickBot="1" x14ac:dyDescent="0.25">
      <c r="A108" s="244"/>
      <c r="B108" s="244"/>
      <c r="C108" s="244"/>
      <c r="D108" s="244"/>
      <c r="E108" s="244"/>
      <c r="F108" s="193"/>
      <c r="G108" s="244"/>
      <c r="H108" s="428"/>
      <c r="I108" s="428"/>
      <c r="J108" s="193"/>
      <c r="K108" s="360"/>
      <c r="L108" s="88"/>
    </row>
    <row r="109" spans="1:12" s="106" customFormat="1" ht="15" thickTop="1" x14ac:dyDescent="0.2">
      <c r="A109" s="194"/>
      <c r="B109" s="194"/>
      <c r="C109" s="194"/>
      <c r="D109" s="194"/>
      <c r="E109" s="194"/>
      <c r="F109" s="194"/>
      <c r="G109" s="194"/>
      <c r="H109" s="194"/>
      <c r="I109" s="194"/>
      <c r="J109" s="194"/>
      <c r="K109" s="360"/>
      <c r="L109" s="88"/>
    </row>
    <row r="110" spans="1:12" s="106" customFormat="1" ht="15" x14ac:dyDescent="0.2">
      <c r="A110" s="242" t="s">
        <v>216</v>
      </c>
      <c r="B110" s="195" t="s">
        <v>77</v>
      </c>
      <c r="C110" s="242" t="s">
        <v>78</v>
      </c>
      <c r="D110" s="242" t="s">
        <v>4</v>
      </c>
      <c r="E110" s="430" t="s">
        <v>79</v>
      </c>
      <c r="F110" s="430"/>
      <c r="G110" s="196" t="s">
        <v>80</v>
      </c>
      <c r="H110" s="195" t="s">
        <v>81</v>
      </c>
      <c r="I110" s="195" t="s">
        <v>82</v>
      </c>
      <c r="J110" s="195" t="s">
        <v>5</v>
      </c>
      <c r="K110" s="360"/>
      <c r="L110" s="88"/>
    </row>
    <row r="111" spans="1:12" s="106" customFormat="1" ht="38.25" x14ac:dyDescent="0.2">
      <c r="A111" s="240" t="s">
        <v>83</v>
      </c>
      <c r="B111" s="333">
        <v>95635</v>
      </c>
      <c r="C111" s="240" t="s">
        <v>85</v>
      </c>
      <c r="D111" s="240" t="s">
        <v>218</v>
      </c>
      <c r="E111" s="429" t="s">
        <v>179</v>
      </c>
      <c r="F111" s="429"/>
      <c r="G111" s="198" t="s">
        <v>174</v>
      </c>
      <c r="H111" s="199">
        <v>1</v>
      </c>
      <c r="I111" s="203">
        <f>SUM(J112:J117)</f>
        <v>149.39399</v>
      </c>
      <c r="J111" s="203">
        <f>H111*I111</f>
        <v>149.39399</v>
      </c>
      <c r="K111" s="360"/>
      <c r="L111" s="88"/>
    </row>
    <row r="112" spans="1:12" s="106" customFormat="1" ht="25.5" x14ac:dyDescent="0.2">
      <c r="A112" s="241" t="s">
        <v>89</v>
      </c>
      <c r="B112" s="332">
        <v>88248</v>
      </c>
      <c r="C112" s="241" t="s">
        <v>85</v>
      </c>
      <c r="D112" s="241" t="s">
        <v>220</v>
      </c>
      <c r="E112" s="427" t="s">
        <v>87</v>
      </c>
      <c r="F112" s="427"/>
      <c r="G112" s="190" t="s">
        <v>88</v>
      </c>
      <c r="H112" s="191">
        <v>1.7024999999999999</v>
      </c>
      <c r="I112" s="336">
        <f>VLOOKUP(B112,'SINAPI09-2021'!$A$1:$E$15000,5,FALSE)</f>
        <v>13.48</v>
      </c>
      <c r="J112" s="192">
        <f t="shared" ref="J112:J117" si="6">I112*H112</f>
        <v>22.9497</v>
      </c>
      <c r="K112" s="360"/>
      <c r="L112" s="88"/>
    </row>
    <row r="113" spans="1:12" s="106" customFormat="1" ht="25.5" x14ac:dyDescent="0.2">
      <c r="A113" s="241" t="s">
        <v>89</v>
      </c>
      <c r="B113" s="332">
        <v>88267</v>
      </c>
      <c r="C113" s="241" t="s">
        <v>85</v>
      </c>
      <c r="D113" s="241" t="s">
        <v>222</v>
      </c>
      <c r="E113" s="427" t="s">
        <v>87</v>
      </c>
      <c r="F113" s="427"/>
      <c r="G113" s="190" t="s">
        <v>88</v>
      </c>
      <c r="H113" s="191">
        <v>1.7024999999999999</v>
      </c>
      <c r="I113" s="336">
        <f>VLOOKUP(B113,'SINAPI09-2021'!$A$1:$E$15000,5,FALSE)</f>
        <v>17.66</v>
      </c>
      <c r="J113" s="192">
        <f t="shared" si="6"/>
        <v>30.066149999999997</v>
      </c>
      <c r="K113" s="360"/>
      <c r="L113" s="88"/>
    </row>
    <row r="114" spans="1:12" s="106" customFormat="1" x14ac:dyDescent="0.2">
      <c r="A114" s="241" t="s">
        <v>92</v>
      </c>
      <c r="B114" s="332">
        <v>20080</v>
      </c>
      <c r="C114" s="241" t="s">
        <v>85</v>
      </c>
      <c r="D114" s="241" t="s">
        <v>224</v>
      </c>
      <c r="E114" s="427" t="s">
        <v>119</v>
      </c>
      <c r="F114" s="427"/>
      <c r="G114" s="190" t="s">
        <v>174</v>
      </c>
      <c r="H114" s="191">
        <v>0.30599999999999999</v>
      </c>
      <c r="I114" s="336">
        <f>VLOOKUP(B114,'SINAPI09-2021'!$A$1:$E$15000,5,FALSE)</f>
        <v>22.35</v>
      </c>
      <c r="J114" s="192">
        <f t="shared" si="6"/>
        <v>6.8391000000000002</v>
      </c>
      <c r="K114" s="360"/>
      <c r="L114" s="88"/>
    </row>
    <row r="115" spans="1:12" s="106" customFormat="1" ht="25.5" x14ac:dyDescent="0.2">
      <c r="A115" s="241" t="s">
        <v>92</v>
      </c>
      <c r="B115" s="332">
        <v>3729</v>
      </c>
      <c r="C115" s="241" t="s">
        <v>85</v>
      </c>
      <c r="D115" s="241" t="s">
        <v>225</v>
      </c>
      <c r="E115" s="427" t="s">
        <v>119</v>
      </c>
      <c r="F115" s="427"/>
      <c r="G115" s="190" t="s">
        <v>174</v>
      </c>
      <c r="H115" s="191">
        <v>1</v>
      </c>
      <c r="I115" s="336">
        <f>VLOOKUP(B115,'SINAPI09-2021'!$A$1:$E$15000,5,FALSE)</f>
        <v>83.09</v>
      </c>
      <c r="J115" s="192">
        <f t="shared" si="6"/>
        <v>83.09</v>
      </c>
      <c r="K115" s="360"/>
      <c r="L115" s="88"/>
    </row>
    <row r="116" spans="1:12" s="106" customFormat="1" x14ac:dyDescent="0.2">
      <c r="A116" s="241" t="s">
        <v>92</v>
      </c>
      <c r="B116" s="332">
        <v>38383</v>
      </c>
      <c r="C116" s="241" t="s">
        <v>85</v>
      </c>
      <c r="D116" s="241" t="s">
        <v>227</v>
      </c>
      <c r="E116" s="427" t="s">
        <v>119</v>
      </c>
      <c r="F116" s="427"/>
      <c r="G116" s="190" t="s">
        <v>174</v>
      </c>
      <c r="H116" s="191">
        <v>0.39600000000000002</v>
      </c>
      <c r="I116" s="336">
        <f>VLOOKUP(B116,'SINAPI09-2021'!$A$1:$E$15000,5,FALSE)</f>
        <v>2.1800000000000002</v>
      </c>
      <c r="J116" s="192">
        <f t="shared" si="6"/>
        <v>0.86328000000000016</v>
      </c>
      <c r="K116" s="360"/>
      <c r="L116" s="88"/>
    </row>
    <row r="117" spans="1:12" s="106" customFormat="1" x14ac:dyDescent="0.2">
      <c r="A117" s="241" t="s">
        <v>92</v>
      </c>
      <c r="B117" s="332">
        <v>20083</v>
      </c>
      <c r="C117" s="241" t="s">
        <v>85</v>
      </c>
      <c r="D117" s="241" t="s">
        <v>229</v>
      </c>
      <c r="E117" s="427" t="s">
        <v>119</v>
      </c>
      <c r="F117" s="427"/>
      <c r="G117" s="190" t="s">
        <v>174</v>
      </c>
      <c r="H117" s="191">
        <v>7.1999999999999995E-2</v>
      </c>
      <c r="I117" s="336">
        <f>VLOOKUP(B117,'SINAPI09-2021'!$A$1:$E$15000,5,FALSE)</f>
        <v>77.58</v>
      </c>
      <c r="J117" s="192">
        <f t="shared" si="6"/>
        <v>5.5857599999999996</v>
      </c>
      <c r="K117" s="360"/>
      <c r="L117" s="88"/>
    </row>
    <row r="118" spans="1:12" s="106" customFormat="1" x14ac:dyDescent="0.2">
      <c r="A118" s="244"/>
      <c r="B118" s="244"/>
      <c r="C118" s="244"/>
      <c r="D118" s="244"/>
      <c r="E118" s="244"/>
      <c r="F118" s="193"/>
      <c r="G118" s="244"/>
      <c r="H118" s="193"/>
      <c r="I118" s="327"/>
      <c r="J118" s="193"/>
      <c r="K118" s="360"/>
      <c r="L118" s="88"/>
    </row>
    <row r="119" spans="1:12" s="106" customFormat="1" ht="15" thickBot="1" x14ac:dyDescent="0.25">
      <c r="A119" s="244"/>
      <c r="B119" s="244"/>
      <c r="C119" s="244"/>
      <c r="D119" s="244"/>
      <c r="E119" s="244"/>
      <c r="F119" s="193"/>
      <c r="G119" s="244"/>
      <c r="H119" s="428"/>
      <c r="I119" s="428"/>
      <c r="J119" s="193"/>
      <c r="K119" s="360"/>
      <c r="L119" s="88"/>
    </row>
    <row r="120" spans="1:12" s="106" customFormat="1" ht="15" thickTop="1" x14ac:dyDescent="0.2">
      <c r="A120" s="194"/>
      <c r="B120" s="194"/>
      <c r="C120" s="194"/>
      <c r="D120" s="194"/>
      <c r="E120" s="194"/>
      <c r="F120" s="194"/>
      <c r="G120" s="194"/>
      <c r="H120" s="194"/>
      <c r="I120" s="194"/>
      <c r="J120" s="194"/>
      <c r="K120" s="360"/>
      <c r="L120" s="88"/>
    </row>
    <row r="121" spans="1:12" s="106" customFormat="1" ht="15" x14ac:dyDescent="0.2">
      <c r="A121" s="242" t="s">
        <v>230</v>
      </c>
      <c r="B121" s="195" t="s">
        <v>77</v>
      </c>
      <c r="C121" s="242" t="s">
        <v>78</v>
      </c>
      <c r="D121" s="242" t="s">
        <v>4</v>
      </c>
      <c r="E121" s="430" t="s">
        <v>79</v>
      </c>
      <c r="F121" s="430"/>
      <c r="G121" s="196" t="s">
        <v>80</v>
      </c>
      <c r="H121" s="195" t="s">
        <v>81</v>
      </c>
      <c r="I121" s="195" t="s">
        <v>82</v>
      </c>
      <c r="J121" s="195" t="s">
        <v>5</v>
      </c>
      <c r="K121" s="360"/>
      <c r="L121" s="88"/>
    </row>
    <row r="122" spans="1:12" s="106" customFormat="1" ht="25.5" x14ac:dyDescent="0.2">
      <c r="A122" s="240" t="s">
        <v>83</v>
      </c>
      <c r="B122" s="333">
        <v>95673</v>
      </c>
      <c r="C122" s="240" t="s">
        <v>85</v>
      </c>
      <c r="D122" s="240" t="s">
        <v>232</v>
      </c>
      <c r="E122" s="429" t="s">
        <v>179</v>
      </c>
      <c r="F122" s="429"/>
      <c r="G122" s="198" t="s">
        <v>174</v>
      </c>
      <c r="H122" s="199">
        <v>1</v>
      </c>
      <c r="I122" s="203">
        <f>SUM(J123:J126)</f>
        <v>108.84944</v>
      </c>
      <c r="J122" s="203">
        <f>H122*I122</f>
        <v>108.84944</v>
      </c>
      <c r="K122" s="360"/>
      <c r="L122" s="88"/>
    </row>
    <row r="123" spans="1:12" s="106" customFormat="1" ht="25.5" x14ac:dyDescent="0.2">
      <c r="A123" s="241" t="s">
        <v>89</v>
      </c>
      <c r="B123" s="332">
        <v>88248</v>
      </c>
      <c r="C123" s="241" t="s">
        <v>85</v>
      </c>
      <c r="D123" s="241" t="s">
        <v>220</v>
      </c>
      <c r="E123" s="427" t="s">
        <v>87</v>
      </c>
      <c r="F123" s="427"/>
      <c r="G123" s="190" t="s">
        <v>88</v>
      </c>
      <c r="H123" s="191">
        <v>0.4546</v>
      </c>
      <c r="I123" s="336">
        <f>VLOOKUP(B123,'SINAPI09-2021'!$A$1:$E$15000,5,FALSE)</f>
        <v>13.48</v>
      </c>
      <c r="J123" s="192">
        <f>I123*H123</f>
        <v>6.1280080000000003</v>
      </c>
      <c r="K123" s="360"/>
      <c r="L123" s="88"/>
    </row>
    <row r="124" spans="1:12" s="106" customFormat="1" ht="25.5" x14ac:dyDescent="0.2">
      <c r="A124" s="241" t="s">
        <v>89</v>
      </c>
      <c r="B124" s="332">
        <v>88267</v>
      </c>
      <c r="C124" s="241" t="s">
        <v>85</v>
      </c>
      <c r="D124" s="241" t="s">
        <v>222</v>
      </c>
      <c r="E124" s="427" t="s">
        <v>87</v>
      </c>
      <c r="F124" s="427"/>
      <c r="G124" s="190" t="s">
        <v>88</v>
      </c>
      <c r="H124" s="191">
        <v>0.4546</v>
      </c>
      <c r="I124" s="336">
        <f>VLOOKUP(B124,'SINAPI09-2021'!$A$1:$E$15000,5,FALSE)</f>
        <v>17.66</v>
      </c>
      <c r="J124" s="192">
        <f>I124*H124</f>
        <v>8.0282359999999997</v>
      </c>
      <c r="K124" s="360"/>
      <c r="L124" s="88"/>
    </row>
    <row r="125" spans="1:12" s="106" customFormat="1" x14ac:dyDescent="0.2">
      <c r="A125" s="241" t="s">
        <v>92</v>
      </c>
      <c r="B125" s="332">
        <v>3148</v>
      </c>
      <c r="C125" s="241" t="s">
        <v>85</v>
      </c>
      <c r="D125" s="241" t="s">
        <v>234</v>
      </c>
      <c r="E125" s="427" t="s">
        <v>119</v>
      </c>
      <c r="F125" s="427"/>
      <c r="G125" s="190" t="s">
        <v>174</v>
      </c>
      <c r="H125" s="191">
        <v>1.5900000000000001E-2</v>
      </c>
      <c r="I125" s="336">
        <f>VLOOKUP(B125,'SINAPI09-2021'!$A$1:$E$15000,5,FALSE)</f>
        <v>18.440000000000001</v>
      </c>
      <c r="J125" s="192">
        <f>I125*H125</f>
        <v>0.29319600000000001</v>
      </c>
      <c r="K125" s="360"/>
      <c r="L125" s="88"/>
    </row>
    <row r="126" spans="1:12" s="106" customFormat="1" x14ac:dyDescent="0.2">
      <c r="A126" s="241" t="s">
        <v>92</v>
      </c>
      <c r="B126" s="332">
        <v>12769</v>
      </c>
      <c r="C126" s="241" t="s">
        <v>85</v>
      </c>
      <c r="D126" s="241" t="s">
        <v>235</v>
      </c>
      <c r="E126" s="427" t="s">
        <v>119</v>
      </c>
      <c r="F126" s="427"/>
      <c r="G126" s="190" t="s">
        <v>174</v>
      </c>
      <c r="H126" s="191">
        <v>1</v>
      </c>
      <c r="I126" s="336">
        <f>VLOOKUP(B126,'SINAPI09-2021'!$A$1:$E$15000,5,FALSE)</f>
        <v>94.4</v>
      </c>
      <c r="J126" s="192">
        <f>I126*H126</f>
        <v>94.4</v>
      </c>
      <c r="K126" s="360"/>
      <c r="L126" s="88"/>
    </row>
    <row r="127" spans="1:12" s="106" customFormat="1" x14ac:dyDescent="0.2">
      <c r="A127" s="244"/>
      <c r="B127" s="244"/>
      <c r="C127" s="244"/>
      <c r="D127" s="244"/>
      <c r="E127" s="244"/>
      <c r="F127" s="193"/>
      <c r="G127" s="244"/>
      <c r="H127" s="193"/>
      <c r="I127" s="327"/>
      <c r="J127" s="193"/>
      <c r="K127" s="360"/>
      <c r="L127" s="88"/>
    </row>
    <row r="128" spans="1:12" s="106" customFormat="1" ht="15" thickBot="1" x14ac:dyDescent="0.25">
      <c r="A128" s="244"/>
      <c r="B128" s="244"/>
      <c r="C128" s="244"/>
      <c r="D128" s="244"/>
      <c r="E128" s="244"/>
      <c r="F128" s="193"/>
      <c r="G128" s="244"/>
      <c r="H128" s="428"/>
      <c r="I128" s="428"/>
      <c r="J128" s="193"/>
      <c r="K128" s="360"/>
      <c r="L128" s="88"/>
    </row>
    <row r="129" spans="1:12" s="106" customFormat="1" ht="15" thickTop="1" x14ac:dyDescent="0.2">
      <c r="A129" s="194"/>
      <c r="B129" s="194"/>
      <c r="C129" s="194"/>
      <c r="D129" s="194"/>
      <c r="E129" s="194"/>
      <c r="F129" s="194"/>
      <c r="G129" s="194"/>
      <c r="H129" s="194"/>
      <c r="I129" s="194"/>
      <c r="J129" s="194"/>
      <c r="K129" s="360"/>
      <c r="L129" s="88"/>
    </row>
    <row r="130" spans="1:12" s="106" customFormat="1" ht="15" x14ac:dyDescent="0.2">
      <c r="A130" s="242" t="s">
        <v>236</v>
      </c>
      <c r="B130" s="195" t="s">
        <v>77</v>
      </c>
      <c r="C130" s="242" t="s">
        <v>78</v>
      </c>
      <c r="D130" s="242" t="s">
        <v>4</v>
      </c>
      <c r="E130" s="430" t="s">
        <v>79</v>
      </c>
      <c r="F130" s="430"/>
      <c r="G130" s="196" t="s">
        <v>80</v>
      </c>
      <c r="H130" s="195" t="s">
        <v>81</v>
      </c>
      <c r="I130" s="195" t="s">
        <v>82</v>
      </c>
      <c r="J130" s="195" t="s">
        <v>5</v>
      </c>
      <c r="K130" s="360"/>
      <c r="L130" s="88"/>
    </row>
    <row r="131" spans="1:12" s="106" customFormat="1" ht="25.5" x14ac:dyDescent="0.2">
      <c r="A131" s="240" t="s">
        <v>83</v>
      </c>
      <c r="B131" s="333">
        <v>99062</v>
      </c>
      <c r="C131" s="240" t="s">
        <v>85</v>
      </c>
      <c r="D131" s="240" t="s">
        <v>238</v>
      </c>
      <c r="E131" s="429" t="s">
        <v>239</v>
      </c>
      <c r="F131" s="429"/>
      <c r="G131" s="198" t="s">
        <v>174</v>
      </c>
      <c r="H131" s="199">
        <v>1</v>
      </c>
      <c r="I131" s="203">
        <f>SUM(J132:J134)</f>
        <v>1.6776310000000003</v>
      </c>
      <c r="J131" s="203">
        <f>H131*I131</f>
        <v>1.6776310000000003</v>
      </c>
      <c r="K131" s="360"/>
      <c r="L131" s="88"/>
    </row>
    <row r="132" spans="1:12" s="106" customFormat="1" ht="25.5" x14ac:dyDescent="0.2">
      <c r="A132" s="241" t="s">
        <v>89</v>
      </c>
      <c r="B132" s="332">
        <v>88239</v>
      </c>
      <c r="C132" s="241" t="s">
        <v>85</v>
      </c>
      <c r="D132" s="241" t="s">
        <v>152</v>
      </c>
      <c r="E132" s="427" t="s">
        <v>87</v>
      </c>
      <c r="F132" s="427"/>
      <c r="G132" s="190" t="s">
        <v>88</v>
      </c>
      <c r="H132" s="191">
        <v>3.2300000000000002E-2</v>
      </c>
      <c r="I132" s="336">
        <f>VLOOKUP(B132,'SINAPI09-2021'!$A$1:$E$15000,5,FALSE)</f>
        <v>14.57</v>
      </c>
      <c r="J132" s="192">
        <f>I132*H132</f>
        <v>0.47061100000000006</v>
      </c>
      <c r="K132" s="360"/>
      <c r="L132" s="88"/>
    </row>
    <row r="133" spans="1:12" s="106" customFormat="1" ht="25.5" x14ac:dyDescent="0.2">
      <c r="A133" s="241" t="s">
        <v>89</v>
      </c>
      <c r="B133" s="332">
        <v>88262</v>
      </c>
      <c r="C133" s="241" t="s">
        <v>85</v>
      </c>
      <c r="D133" s="241" t="s">
        <v>154</v>
      </c>
      <c r="E133" s="427" t="s">
        <v>87</v>
      </c>
      <c r="F133" s="427"/>
      <c r="G133" s="190" t="s">
        <v>88</v>
      </c>
      <c r="H133" s="191">
        <v>6.4500000000000002E-2</v>
      </c>
      <c r="I133" s="336">
        <f>VLOOKUP(B133,'SINAPI09-2021'!$A$1:$E$15000,5,FALSE)</f>
        <v>17.48</v>
      </c>
      <c r="J133" s="192">
        <f>I133*H133</f>
        <v>1.1274600000000001</v>
      </c>
      <c r="K133" s="360"/>
      <c r="L133" s="88"/>
    </row>
    <row r="134" spans="1:12" s="106" customFormat="1" x14ac:dyDescent="0.2">
      <c r="A134" s="241" t="s">
        <v>92</v>
      </c>
      <c r="B134" s="332">
        <v>5068</v>
      </c>
      <c r="C134" s="241" t="s">
        <v>85</v>
      </c>
      <c r="D134" s="241" t="s">
        <v>241</v>
      </c>
      <c r="E134" s="427" t="s">
        <v>119</v>
      </c>
      <c r="F134" s="427"/>
      <c r="G134" s="190" t="s">
        <v>160</v>
      </c>
      <c r="H134" s="191">
        <v>3.3999999999999998E-3</v>
      </c>
      <c r="I134" s="336">
        <f>VLOOKUP(B134,'SINAPI09-2021'!$A$1:$E$15000,5,FALSE)</f>
        <v>23.4</v>
      </c>
      <c r="J134" s="192">
        <f>I134*H134</f>
        <v>7.9559999999999992E-2</v>
      </c>
      <c r="K134" s="360"/>
      <c r="L134" s="88"/>
    </row>
    <row r="135" spans="1:12" s="106" customFormat="1" x14ac:dyDescent="0.2">
      <c r="A135" s="244"/>
      <c r="B135" s="244"/>
      <c r="C135" s="244"/>
      <c r="D135" s="244"/>
      <c r="E135" s="244"/>
      <c r="F135" s="193"/>
      <c r="G135" s="244"/>
      <c r="H135" s="193"/>
      <c r="I135" s="327"/>
      <c r="J135" s="193"/>
      <c r="K135" s="360"/>
      <c r="L135" s="88"/>
    </row>
    <row r="136" spans="1:12" s="106" customFormat="1" ht="15" thickBot="1" x14ac:dyDescent="0.25">
      <c r="A136" s="244"/>
      <c r="B136" s="244"/>
      <c r="C136" s="244"/>
      <c r="D136" s="244"/>
      <c r="E136" s="244"/>
      <c r="F136" s="193"/>
      <c r="G136" s="244"/>
      <c r="H136" s="428"/>
      <c r="I136" s="428"/>
      <c r="J136" s="193"/>
      <c r="K136" s="360"/>
      <c r="L136" s="88"/>
    </row>
    <row r="137" spans="1:12" s="106" customFormat="1" ht="15" thickTop="1" x14ac:dyDescent="0.2">
      <c r="A137" s="194"/>
      <c r="B137" s="194"/>
      <c r="C137" s="194"/>
      <c r="D137" s="194"/>
      <c r="E137" s="194"/>
      <c r="F137" s="194"/>
      <c r="G137" s="194"/>
      <c r="H137" s="194"/>
      <c r="I137" s="194"/>
      <c r="J137" s="194"/>
      <c r="K137" s="360"/>
      <c r="L137" s="88"/>
    </row>
    <row r="138" spans="1:12" s="106" customFormat="1" ht="15" x14ac:dyDescent="0.2">
      <c r="A138" s="242" t="s">
        <v>242</v>
      </c>
      <c r="B138" s="195" t="s">
        <v>77</v>
      </c>
      <c r="C138" s="242" t="s">
        <v>78</v>
      </c>
      <c r="D138" s="242" t="s">
        <v>4</v>
      </c>
      <c r="E138" s="430" t="s">
        <v>79</v>
      </c>
      <c r="F138" s="430"/>
      <c r="G138" s="196" t="s">
        <v>80</v>
      </c>
      <c r="H138" s="195" t="s">
        <v>81</v>
      </c>
      <c r="I138" s="195" t="s">
        <v>82</v>
      </c>
      <c r="J138" s="195" t="s">
        <v>5</v>
      </c>
      <c r="K138" s="360"/>
      <c r="L138" s="88"/>
    </row>
    <row r="139" spans="1:12" s="106" customFormat="1" ht="38.25" x14ac:dyDescent="0.2">
      <c r="A139" s="240" t="s">
        <v>83</v>
      </c>
      <c r="B139" s="333">
        <v>98525</v>
      </c>
      <c r="C139" s="240" t="s">
        <v>85</v>
      </c>
      <c r="D139" s="240" t="s">
        <v>244</v>
      </c>
      <c r="E139" s="429" t="s">
        <v>245</v>
      </c>
      <c r="F139" s="429"/>
      <c r="G139" s="198" t="s">
        <v>139</v>
      </c>
      <c r="H139" s="199">
        <v>1</v>
      </c>
      <c r="I139" s="203">
        <f>SUM(J140:J143)</f>
        <v>0.28058399999999994</v>
      </c>
      <c r="J139" s="203">
        <f>H139*I139</f>
        <v>0.28058399999999994</v>
      </c>
      <c r="K139" s="360"/>
      <c r="L139" s="88"/>
    </row>
    <row r="140" spans="1:12" s="106" customFormat="1" ht="25.5" x14ac:dyDescent="0.2">
      <c r="A140" s="241" t="s">
        <v>89</v>
      </c>
      <c r="B140" s="332">
        <v>89032</v>
      </c>
      <c r="C140" s="241" t="s">
        <v>85</v>
      </c>
      <c r="D140" s="241" t="s">
        <v>247</v>
      </c>
      <c r="E140" s="427" t="s">
        <v>142</v>
      </c>
      <c r="F140" s="427"/>
      <c r="G140" s="190" t="s">
        <v>143</v>
      </c>
      <c r="H140" s="191">
        <v>5.9999999999999995E-4</v>
      </c>
      <c r="I140" s="336">
        <f>VLOOKUP(B140,'SINAPI09-2021'!$A$1:$E$15000,5,FALSE)</f>
        <v>139.59</v>
      </c>
      <c r="J140" s="192">
        <f>I140*H140</f>
        <v>8.3753999999999995E-2</v>
      </c>
      <c r="K140" s="360"/>
      <c r="L140" s="88"/>
    </row>
    <row r="141" spans="1:12" s="106" customFormat="1" ht="25.5" x14ac:dyDescent="0.2">
      <c r="A141" s="241" t="s">
        <v>89</v>
      </c>
      <c r="B141" s="332">
        <v>89031</v>
      </c>
      <c r="C141" s="241" t="s">
        <v>85</v>
      </c>
      <c r="D141" s="241" t="s">
        <v>249</v>
      </c>
      <c r="E141" s="427" t="s">
        <v>142</v>
      </c>
      <c r="F141" s="427"/>
      <c r="G141" s="190" t="s">
        <v>146</v>
      </c>
      <c r="H141" s="191">
        <v>2.3999999999999998E-3</v>
      </c>
      <c r="I141" s="336">
        <f>VLOOKUP(B141,'SINAPI09-2021'!$A$1:$E$15000,5,FALSE)</f>
        <v>43.15</v>
      </c>
      <c r="J141" s="192">
        <f>I141*H141</f>
        <v>0.10355999999999999</v>
      </c>
      <c r="K141" s="360"/>
      <c r="L141" s="88"/>
    </row>
    <row r="142" spans="1:12" s="106" customFormat="1" ht="25.5" x14ac:dyDescent="0.2">
      <c r="A142" s="241" t="s">
        <v>89</v>
      </c>
      <c r="B142" s="332">
        <v>88316</v>
      </c>
      <c r="C142" s="241" t="s">
        <v>85</v>
      </c>
      <c r="D142" s="241" t="s">
        <v>204</v>
      </c>
      <c r="E142" s="427" t="s">
        <v>87</v>
      </c>
      <c r="F142" s="427"/>
      <c r="G142" s="190" t="s">
        <v>88</v>
      </c>
      <c r="H142" s="191">
        <v>3.0000000000000001E-3</v>
      </c>
      <c r="I142" s="336">
        <f>VLOOKUP(B142,'SINAPI09-2021'!$A$1:$E$15000,5,FALSE)</f>
        <v>14.02</v>
      </c>
      <c r="J142" s="192">
        <f>I142*H142</f>
        <v>4.206E-2</v>
      </c>
      <c r="K142" s="360"/>
      <c r="L142" s="88"/>
    </row>
    <row r="143" spans="1:12" s="106" customFormat="1" ht="25.5" x14ac:dyDescent="0.2">
      <c r="A143" s="241" t="s">
        <v>89</v>
      </c>
      <c r="B143" s="332">
        <v>88441</v>
      </c>
      <c r="C143" s="241" t="s">
        <v>85</v>
      </c>
      <c r="D143" s="241" t="s">
        <v>251</v>
      </c>
      <c r="E143" s="427" t="s">
        <v>87</v>
      </c>
      <c r="F143" s="427"/>
      <c r="G143" s="190" t="s">
        <v>88</v>
      </c>
      <c r="H143" s="191">
        <v>3.0000000000000001E-3</v>
      </c>
      <c r="I143" s="336">
        <f>VLOOKUP(B143,'SINAPI09-2021'!$A$1:$E$15000,5,FALSE)</f>
        <v>17.07</v>
      </c>
      <c r="J143" s="192">
        <f>I143*H143</f>
        <v>5.1209999999999999E-2</v>
      </c>
      <c r="K143" s="360"/>
      <c r="L143" s="88"/>
    </row>
    <row r="144" spans="1:12" s="106" customFormat="1" x14ac:dyDescent="0.2">
      <c r="A144" s="244"/>
      <c r="B144" s="244"/>
      <c r="C144" s="244"/>
      <c r="D144" s="244"/>
      <c r="E144" s="244"/>
      <c r="F144" s="193"/>
      <c r="G144" s="244"/>
      <c r="H144" s="193"/>
      <c r="I144" s="327"/>
      <c r="J144" s="193"/>
      <c r="K144" s="360"/>
      <c r="L144" s="88"/>
    </row>
    <row r="145" spans="1:12" s="106" customFormat="1" ht="15" thickBot="1" x14ac:dyDescent="0.25">
      <c r="A145" s="244"/>
      <c r="B145" s="244"/>
      <c r="C145" s="244"/>
      <c r="D145" s="244"/>
      <c r="E145" s="244"/>
      <c r="F145" s="193"/>
      <c r="G145" s="244"/>
      <c r="H145" s="428"/>
      <c r="I145" s="428"/>
      <c r="J145" s="193"/>
      <c r="K145" s="360"/>
      <c r="L145" s="88"/>
    </row>
    <row r="146" spans="1:12" s="106" customFormat="1" ht="15" thickTop="1" x14ac:dyDescent="0.2">
      <c r="A146" s="194"/>
      <c r="B146" s="194"/>
      <c r="C146" s="194"/>
      <c r="D146" s="194"/>
      <c r="E146" s="194"/>
      <c r="F146" s="194"/>
      <c r="G146" s="194"/>
      <c r="H146" s="194"/>
      <c r="I146" s="194"/>
      <c r="J146" s="194"/>
      <c r="K146" s="360"/>
      <c r="L146" s="88"/>
    </row>
    <row r="147" spans="1:12" s="106" customFormat="1" ht="15" x14ac:dyDescent="0.2">
      <c r="A147" s="242" t="s">
        <v>252</v>
      </c>
      <c r="B147" s="195" t="s">
        <v>77</v>
      </c>
      <c r="C147" s="242" t="s">
        <v>78</v>
      </c>
      <c r="D147" s="242" t="s">
        <v>4</v>
      </c>
      <c r="E147" s="430" t="s">
        <v>79</v>
      </c>
      <c r="F147" s="430"/>
      <c r="G147" s="196" t="s">
        <v>80</v>
      </c>
      <c r="H147" s="195" t="s">
        <v>81</v>
      </c>
      <c r="I147" s="195" t="s">
        <v>82</v>
      </c>
      <c r="J147" s="195" t="s">
        <v>5</v>
      </c>
      <c r="K147" s="360"/>
      <c r="L147" s="88"/>
    </row>
    <row r="148" spans="1:12" s="106" customFormat="1" x14ac:dyDescent="0.2">
      <c r="A148" s="240" t="s">
        <v>83</v>
      </c>
      <c r="B148" s="197" t="s">
        <v>14329</v>
      </c>
      <c r="C148" s="240" t="s">
        <v>85</v>
      </c>
      <c r="D148" s="240" t="s">
        <v>253</v>
      </c>
      <c r="E148" s="429" t="s">
        <v>138</v>
      </c>
      <c r="F148" s="429"/>
      <c r="G148" s="198" t="s">
        <v>139</v>
      </c>
      <c r="H148" s="199">
        <v>1</v>
      </c>
      <c r="I148" s="203">
        <f>SUM(J149:J155)</f>
        <v>313.1814</v>
      </c>
      <c r="J148" s="203">
        <f>H148*I148</f>
        <v>313.1814</v>
      </c>
      <c r="K148" s="360"/>
      <c r="L148" s="88"/>
    </row>
    <row r="149" spans="1:12" s="106" customFormat="1" ht="38.25" x14ac:dyDescent="0.2">
      <c r="A149" s="241" t="s">
        <v>89</v>
      </c>
      <c r="B149" s="332">
        <v>94962</v>
      </c>
      <c r="C149" s="241" t="s">
        <v>85</v>
      </c>
      <c r="D149" s="241" t="s">
        <v>255</v>
      </c>
      <c r="E149" s="427" t="s">
        <v>149</v>
      </c>
      <c r="F149" s="427"/>
      <c r="G149" s="190" t="s">
        <v>150</v>
      </c>
      <c r="H149" s="191">
        <v>0.01</v>
      </c>
      <c r="I149" s="336">
        <f>VLOOKUP(B149,'SINAPI09-2021'!$A$1:$E$15000,5,FALSE)</f>
        <v>298.74</v>
      </c>
      <c r="J149" s="192">
        <f t="shared" ref="J149:J155" si="7">I149*H149</f>
        <v>2.9874000000000001</v>
      </c>
      <c r="K149" s="360"/>
      <c r="L149" s="88"/>
    </row>
    <row r="150" spans="1:12" s="106" customFormat="1" ht="25.5" x14ac:dyDescent="0.2">
      <c r="A150" s="241" t="s">
        <v>89</v>
      </c>
      <c r="B150" s="332">
        <v>88262</v>
      </c>
      <c r="C150" s="241" t="s">
        <v>85</v>
      </c>
      <c r="D150" s="241" t="s">
        <v>154</v>
      </c>
      <c r="E150" s="427" t="s">
        <v>87</v>
      </c>
      <c r="F150" s="427"/>
      <c r="G150" s="190" t="s">
        <v>88</v>
      </c>
      <c r="H150" s="191">
        <v>1</v>
      </c>
      <c r="I150" s="336">
        <f>VLOOKUP(B150,'SINAPI09-2021'!$A$1:$E$15000,5,FALSE)</f>
        <v>17.48</v>
      </c>
      <c r="J150" s="192">
        <f t="shared" si="7"/>
        <v>17.48</v>
      </c>
      <c r="K150" s="360"/>
      <c r="L150" s="88"/>
    </row>
    <row r="151" spans="1:12" s="106" customFormat="1" ht="25.5" x14ac:dyDescent="0.2">
      <c r="A151" s="241" t="s">
        <v>89</v>
      </c>
      <c r="B151" s="332">
        <v>88316</v>
      </c>
      <c r="C151" s="241" t="s">
        <v>85</v>
      </c>
      <c r="D151" s="241" t="s">
        <v>204</v>
      </c>
      <c r="E151" s="427" t="s">
        <v>87</v>
      </c>
      <c r="F151" s="427"/>
      <c r="G151" s="190" t="s">
        <v>88</v>
      </c>
      <c r="H151" s="191">
        <v>2</v>
      </c>
      <c r="I151" s="336">
        <f>VLOOKUP(B151,'SINAPI09-2021'!$A$1:$E$15000,5,FALSE)</f>
        <v>14.02</v>
      </c>
      <c r="J151" s="192">
        <f t="shared" si="7"/>
        <v>28.04</v>
      </c>
      <c r="K151" s="360"/>
      <c r="L151" s="88"/>
    </row>
    <row r="152" spans="1:12" s="106" customFormat="1" ht="25.5" x14ac:dyDescent="0.2">
      <c r="A152" s="241" t="s">
        <v>92</v>
      </c>
      <c r="B152" s="332">
        <v>4813</v>
      </c>
      <c r="C152" s="241" t="s">
        <v>85</v>
      </c>
      <c r="D152" s="241" t="s">
        <v>256</v>
      </c>
      <c r="E152" s="427" t="s">
        <v>119</v>
      </c>
      <c r="F152" s="427"/>
      <c r="G152" s="190" t="s">
        <v>139</v>
      </c>
      <c r="H152" s="191">
        <v>1</v>
      </c>
      <c r="I152" s="336">
        <f>VLOOKUP(B152,'SINAPI09-2021'!$A$1:$E$15000,5,FALSE)</f>
        <v>225</v>
      </c>
      <c r="J152" s="192">
        <f t="shared" si="7"/>
        <v>225</v>
      </c>
      <c r="K152" s="360"/>
      <c r="L152" s="88"/>
    </row>
    <row r="153" spans="1:12" s="106" customFormat="1" ht="25.5" x14ac:dyDescent="0.2">
      <c r="A153" s="241" t="s">
        <v>92</v>
      </c>
      <c r="B153" s="332">
        <v>4491</v>
      </c>
      <c r="C153" s="241" t="s">
        <v>85</v>
      </c>
      <c r="D153" s="241" t="s">
        <v>258</v>
      </c>
      <c r="E153" s="427" t="s">
        <v>119</v>
      </c>
      <c r="F153" s="427"/>
      <c r="G153" s="190" t="s">
        <v>157</v>
      </c>
      <c r="H153" s="191">
        <v>4</v>
      </c>
      <c r="I153" s="336">
        <f>VLOOKUP(B153,'SINAPI09-2021'!$A$1:$E$15000,5,FALSE)</f>
        <v>8.19</v>
      </c>
      <c r="J153" s="192">
        <f t="shared" si="7"/>
        <v>32.76</v>
      </c>
      <c r="K153" s="360"/>
      <c r="L153" s="88"/>
    </row>
    <row r="154" spans="1:12" s="106" customFormat="1" x14ac:dyDescent="0.2">
      <c r="A154" s="241" t="s">
        <v>92</v>
      </c>
      <c r="B154" s="332">
        <v>5075</v>
      </c>
      <c r="C154" s="241" t="s">
        <v>85</v>
      </c>
      <c r="D154" s="241" t="s">
        <v>259</v>
      </c>
      <c r="E154" s="427" t="s">
        <v>119</v>
      </c>
      <c r="F154" s="427"/>
      <c r="G154" s="190" t="s">
        <v>160</v>
      </c>
      <c r="H154" s="191">
        <v>0.11</v>
      </c>
      <c r="I154" s="336">
        <f>VLOOKUP(B154,'SINAPI09-2021'!$A$1:$E$15000,5,FALSE)</f>
        <v>23.4</v>
      </c>
      <c r="J154" s="192">
        <f t="shared" si="7"/>
        <v>2.5739999999999998</v>
      </c>
      <c r="K154" s="360"/>
      <c r="L154" s="88"/>
    </row>
    <row r="155" spans="1:12" s="106" customFormat="1" ht="25.5" x14ac:dyDescent="0.2">
      <c r="A155" s="241" t="s">
        <v>92</v>
      </c>
      <c r="B155" s="332">
        <v>4417</v>
      </c>
      <c r="C155" s="241" t="s">
        <v>85</v>
      </c>
      <c r="D155" s="241" t="s">
        <v>260</v>
      </c>
      <c r="E155" s="427" t="s">
        <v>119</v>
      </c>
      <c r="F155" s="427"/>
      <c r="G155" s="190" t="s">
        <v>157</v>
      </c>
      <c r="H155" s="191">
        <v>1</v>
      </c>
      <c r="I155" s="336">
        <f>VLOOKUP(B155,'SINAPI09-2021'!$A$1:$E$15000,5,FALSE)</f>
        <v>4.34</v>
      </c>
      <c r="J155" s="192">
        <f t="shared" si="7"/>
        <v>4.34</v>
      </c>
      <c r="K155" s="360"/>
      <c r="L155" s="88"/>
    </row>
    <row r="156" spans="1:12" s="106" customFormat="1" x14ac:dyDescent="0.2">
      <c r="A156" s="244"/>
      <c r="B156" s="244"/>
      <c r="C156" s="244"/>
      <c r="D156" s="244"/>
      <c r="E156" s="244"/>
      <c r="F156" s="193"/>
      <c r="G156" s="244"/>
      <c r="H156" s="193"/>
      <c r="I156" s="244"/>
      <c r="J156" s="193"/>
      <c r="K156" s="360"/>
      <c r="L156" s="88"/>
    </row>
    <row r="157" spans="1:12" s="106" customFormat="1" ht="15" thickBot="1" x14ac:dyDescent="0.25">
      <c r="A157" s="244"/>
      <c r="B157" s="244"/>
      <c r="C157" s="244"/>
      <c r="D157" s="244"/>
      <c r="E157" s="244"/>
      <c r="F157" s="193"/>
      <c r="G157" s="244"/>
      <c r="H157" s="428"/>
      <c r="I157" s="428"/>
      <c r="J157" s="193"/>
      <c r="K157" s="360"/>
      <c r="L157" s="88"/>
    </row>
    <row r="158" spans="1:12" s="106" customFormat="1" ht="15" thickTop="1" x14ac:dyDescent="0.2">
      <c r="A158" s="194"/>
      <c r="B158" s="194"/>
      <c r="C158" s="194"/>
      <c r="D158" s="194"/>
      <c r="E158" s="194"/>
      <c r="F158" s="194"/>
      <c r="G158" s="194"/>
      <c r="H158" s="194"/>
      <c r="I158" s="194"/>
      <c r="J158" s="194"/>
      <c r="K158" s="360"/>
      <c r="L158" s="88"/>
    </row>
    <row r="159" spans="1:12" s="106" customFormat="1" ht="15" x14ac:dyDescent="0.2">
      <c r="A159" s="242" t="s">
        <v>261</v>
      </c>
      <c r="B159" s="195" t="s">
        <v>77</v>
      </c>
      <c r="C159" s="242" t="s">
        <v>78</v>
      </c>
      <c r="D159" s="242" t="s">
        <v>4</v>
      </c>
      <c r="E159" s="430" t="s">
        <v>79</v>
      </c>
      <c r="F159" s="430"/>
      <c r="G159" s="196" t="s">
        <v>80</v>
      </c>
      <c r="H159" s="195" t="s">
        <v>81</v>
      </c>
      <c r="I159" s="195" t="s">
        <v>82</v>
      </c>
      <c r="J159" s="195" t="s">
        <v>5</v>
      </c>
      <c r="K159" s="360"/>
      <c r="L159" s="88"/>
    </row>
    <row r="160" spans="1:12" s="106" customFormat="1" ht="38.25" x14ac:dyDescent="0.2">
      <c r="A160" s="240" t="s">
        <v>83</v>
      </c>
      <c r="B160" s="333">
        <v>99059</v>
      </c>
      <c r="C160" s="240" t="s">
        <v>85</v>
      </c>
      <c r="D160" s="240" t="s">
        <v>263</v>
      </c>
      <c r="E160" s="429" t="s">
        <v>239</v>
      </c>
      <c r="F160" s="429"/>
      <c r="G160" s="198" t="s">
        <v>157</v>
      </c>
      <c r="H160" s="199">
        <v>1</v>
      </c>
      <c r="I160" s="203">
        <f>SUM(J161:J171)</f>
        <v>40.004951000000005</v>
      </c>
      <c r="J160" s="203">
        <f>H160*I160</f>
        <v>40.004951000000005</v>
      </c>
      <c r="K160" s="360"/>
      <c r="L160" s="88"/>
    </row>
    <row r="161" spans="1:12" s="106" customFormat="1" ht="38.25" x14ac:dyDescent="0.2">
      <c r="A161" s="241" t="s">
        <v>89</v>
      </c>
      <c r="B161" s="332">
        <v>91692</v>
      </c>
      <c r="C161" s="241" t="s">
        <v>85</v>
      </c>
      <c r="D161" s="241" t="s">
        <v>141</v>
      </c>
      <c r="E161" s="427" t="s">
        <v>142</v>
      </c>
      <c r="F161" s="427"/>
      <c r="G161" s="190" t="s">
        <v>143</v>
      </c>
      <c r="H161" s="191">
        <v>3.8999999999999998E-3</v>
      </c>
      <c r="I161" s="336">
        <f>VLOOKUP(B161,'SINAPI09-2021'!$A$1:$E$15000,5,FALSE)</f>
        <v>16.48</v>
      </c>
      <c r="J161" s="192">
        <f t="shared" ref="J161:J171" si="8">I161*H161</f>
        <v>6.4271999999999996E-2</v>
      </c>
      <c r="K161" s="360"/>
      <c r="L161" s="88"/>
    </row>
    <row r="162" spans="1:12" s="106" customFormat="1" ht="38.25" x14ac:dyDescent="0.2">
      <c r="A162" s="241" t="s">
        <v>89</v>
      </c>
      <c r="B162" s="332">
        <v>91693</v>
      </c>
      <c r="C162" s="241" t="s">
        <v>85</v>
      </c>
      <c r="D162" s="241" t="s">
        <v>145</v>
      </c>
      <c r="E162" s="427" t="s">
        <v>142</v>
      </c>
      <c r="F162" s="427"/>
      <c r="G162" s="190" t="s">
        <v>146</v>
      </c>
      <c r="H162" s="191">
        <v>1.6799999999999999E-2</v>
      </c>
      <c r="I162" s="336">
        <f>VLOOKUP(B162,'SINAPI09-2021'!$A$1:$E$15000,5,FALSE)</f>
        <v>13.53</v>
      </c>
      <c r="J162" s="192">
        <f t="shared" si="8"/>
        <v>0.22730399999999998</v>
      </c>
      <c r="K162" s="360"/>
      <c r="L162" s="88"/>
    </row>
    <row r="163" spans="1:12" s="106" customFormat="1" ht="25.5" x14ac:dyDescent="0.2">
      <c r="A163" s="241" t="s">
        <v>89</v>
      </c>
      <c r="B163" s="332">
        <v>94974</v>
      </c>
      <c r="C163" s="241" t="s">
        <v>85</v>
      </c>
      <c r="D163" s="241" t="s">
        <v>148</v>
      </c>
      <c r="E163" s="427" t="s">
        <v>149</v>
      </c>
      <c r="F163" s="427"/>
      <c r="G163" s="190" t="s">
        <v>150</v>
      </c>
      <c r="H163" s="191">
        <v>4.5999999999999999E-3</v>
      </c>
      <c r="I163" s="336">
        <f>VLOOKUP(B163,'SINAPI09-2021'!$A$1:$E$15000,5,FALSE)</f>
        <v>341.58</v>
      </c>
      <c r="J163" s="192">
        <f t="shared" si="8"/>
        <v>1.5712679999999999</v>
      </c>
      <c r="K163" s="360"/>
      <c r="L163" s="88"/>
    </row>
    <row r="164" spans="1:12" s="106" customFormat="1" ht="25.5" x14ac:dyDescent="0.2">
      <c r="A164" s="241" t="s">
        <v>89</v>
      </c>
      <c r="B164" s="332">
        <v>99062</v>
      </c>
      <c r="C164" s="241" t="s">
        <v>85</v>
      </c>
      <c r="D164" s="241" t="s">
        <v>238</v>
      </c>
      <c r="E164" s="427" t="s">
        <v>239</v>
      </c>
      <c r="F164" s="427"/>
      <c r="G164" s="190" t="s">
        <v>174</v>
      </c>
      <c r="H164" s="191">
        <v>1.5</v>
      </c>
      <c r="I164" s="336">
        <f>VLOOKUP(B164,'SINAPI09-2021'!$A$1:$E$15000,5,FALSE)</f>
        <v>1.66</v>
      </c>
      <c r="J164" s="192">
        <f t="shared" si="8"/>
        <v>2.4899999999999998</v>
      </c>
      <c r="K164" s="360"/>
      <c r="L164" s="88"/>
    </row>
    <row r="165" spans="1:12" s="106" customFormat="1" ht="25.5" x14ac:dyDescent="0.2">
      <c r="A165" s="241" t="s">
        <v>89</v>
      </c>
      <c r="B165" s="332">
        <v>88239</v>
      </c>
      <c r="C165" s="241" t="s">
        <v>85</v>
      </c>
      <c r="D165" s="241" t="s">
        <v>152</v>
      </c>
      <c r="E165" s="427" t="s">
        <v>87</v>
      </c>
      <c r="F165" s="427"/>
      <c r="G165" s="190" t="s">
        <v>88</v>
      </c>
      <c r="H165" s="191">
        <v>0.35630000000000001</v>
      </c>
      <c r="I165" s="336">
        <f>VLOOKUP(B165,'SINAPI09-2021'!$A$1:$E$15000,5,FALSE)</f>
        <v>14.57</v>
      </c>
      <c r="J165" s="192">
        <f t="shared" si="8"/>
        <v>5.1912910000000005</v>
      </c>
      <c r="K165" s="360"/>
      <c r="L165" s="88"/>
    </row>
    <row r="166" spans="1:12" s="106" customFormat="1" ht="25.5" x14ac:dyDescent="0.2">
      <c r="A166" s="241" t="s">
        <v>89</v>
      </c>
      <c r="B166" s="332">
        <v>88262</v>
      </c>
      <c r="C166" s="241" t="s">
        <v>85</v>
      </c>
      <c r="D166" s="241" t="s">
        <v>154</v>
      </c>
      <c r="E166" s="427" t="s">
        <v>87</v>
      </c>
      <c r="F166" s="427"/>
      <c r="G166" s="190" t="s">
        <v>88</v>
      </c>
      <c r="H166" s="191">
        <v>0.71250000000000002</v>
      </c>
      <c r="I166" s="336">
        <f>VLOOKUP(B166,'SINAPI09-2021'!$A$1:$E$15000,5,FALSE)</f>
        <v>17.48</v>
      </c>
      <c r="J166" s="192">
        <f t="shared" si="8"/>
        <v>12.454500000000001</v>
      </c>
      <c r="K166" s="360"/>
      <c r="L166" s="88"/>
    </row>
    <row r="167" spans="1:12" s="106" customFormat="1" ht="25.5" x14ac:dyDescent="0.2">
      <c r="A167" s="241" t="s">
        <v>92</v>
      </c>
      <c r="B167" s="332">
        <v>4433</v>
      </c>
      <c r="C167" s="241" t="s">
        <v>85</v>
      </c>
      <c r="D167" s="241" t="s">
        <v>156</v>
      </c>
      <c r="E167" s="427" t="s">
        <v>119</v>
      </c>
      <c r="F167" s="427"/>
      <c r="G167" s="190" t="s">
        <v>157</v>
      </c>
      <c r="H167" s="191">
        <v>0.41249999999999998</v>
      </c>
      <c r="I167" s="336">
        <f>VLOOKUP(B167,'SINAPI09-2021'!$A$1:$E$15000,5,FALSE)</f>
        <v>15.62</v>
      </c>
      <c r="J167" s="192">
        <f t="shared" si="8"/>
        <v>6.443249999999999</v>
      </c>
      <c r="K167" s="360"/>
      <c r="L167" s="88"/>
    </row>
    <row r="168" spans="1:12" s="106" customFormat="1" x14ac:dyDescent="0.2">
      <c r="A168" s="241" t="s">
        <v>92</v>
      </c>
      <c r="B168" s="332">
        <v>5068</v>
      </c>
      <c r="C168" s="241" t="s">
        <v>85</v>
      </c>
      <c r="D168" s="241" t="s">
        <v>241</v>
      </c>
      <c r="E168" s="427" t="s">
        <v>119</v>
      </c>
      <c r="F168" s="427"/>
      <c r="G168" s="190" t="s">
        <v>160</v>
      </c>
      <c r="H168" s="191">
        <v>0.111</v>
      </c>
      <c r="I168" s="336">
        <f>VLOOKUP(B168,'SINAPI09-2021'!$A$1:$E$15000,5,FALSE)</f>
        <v>23.4</v>
      </c>
      <c r="J168" s="192">
        <f t="shared" si="8"/>
        <v>2.5973999999999999</v>
      </c>
      <c r="K168" s="360"/>
      <c r="L168" s="88"/>
    </row>
    <row r="169" spans="1:12" s="106" customFormat="1" ht="25.5" x14ac:dyDescent="0.2">
      <c r="A169" s="241" t="s">
        <v>92</v>
      </c>
      <c r="B169" s="332">
        <v>4417</v>
      </c>
      <c r="C169" s="241" t="s">
        <v>85</v>
      </c>
      <c r="D169" s="241" t="s">
        <v>260</v>
      </c>
      <c r="E169" s="427" t="s">
        <v>119</v>
      </c>
      <c r="F169" s="427"/>
      <c r="G169" s="190" t="s">
        <v>157</v>
      </c>
      <c r="H169" s="191">
        <v>0.74450000000000005</v>
      </c>
      <c r="I169" s="336">
        <f>VLOOKUP(B169,'SINAPI09-2021'!$A$1:$E$15000,5,FALSE)</f>
        <v>4.34</v>
      </c>
      <c r="J169" s="192">
        <f t="shared" si="8"/>
        <v>3.2311300000000003</v>
      </c>
      <c r="K169" s="360"/>
      <c r="L169" s="88"/>
    </row>
    <row r="170" spans="1:12" s="106" customFormat="1" ht="25.5" x14ac:dyDescent="0.2">
      <c r="A170" s="241" t="s">
        <v>92</v>
      </c>
      <c r="B170" s="332">
        <v>10567</v>
      </c>
      <c r="C170" s="241" t="s">
        <v>85</v>
      </c>
      <c r="D170" s="241" t="s">
        <v>264</v>
      </c>
      <c r="E170" s="427" t="s">
        <v>119</v>
      </c>
      <c r="F170" s="427"/>
      <c r="G170" s="190" t="s">
        <v>157</v>
      </c>
      <c r="H170" s="191">
        <v>0.55000000000000004</v>
      </c>
      <c r="I170" s="336">
        <f>VLOOKUP(B170,'SINAPI09-2021'!$A$1:$E$15000,5,FALSE)</f>
        <v>9.26</v>
      </c>
      <c r="J170" s="192">
        <f t="shared" si="8"/>
        <v>5.093</v>
      </c>
      <c r="K170" s="360"/>
      <c r="L170" s="88"/>
    </row>
    <row r="171" spans="1:12" s="106" customFormat="1" x14ac:dyDescent="0.2">
      <c r="A171" s="241" t="s">
        <v>92</v>
      </c>
      <c r="B171" s="332">
        <v>7356</v>
      </c>
      <c r="C171" s="241" t="s">
        <v>85</v>
      </c>
      <c r="D171" s="241" t="s">
        <v>265</v>
      </c>
      <c r="E171" s="427" t="s">
        <v>119</v>
      </c>
      <c r="F171" s="427"/>
      <c r="G171" s="190" t="s">
        <v>266</v>
      </c>
      <c r="H171" s="191">
        <v>2.5600000000000001E-2</v>
      </c>
      <c r="I171" s="336">
        <f>VLOOKUP(B171,'SINAPI09-2021'!$A$1:$E$15000,5,FALSE)</f>
        <v>25.06</v>
      </c>
      <c r="J171" s="192">
        <f t="shared" si="8"/>
        <v>0.641536</v>
      </c>
      <c r="K171" s="360"/>
      <c r="L171" s="88"/>
    </row>
    <row r="172" spans="1:12" s="106" customFormat="1" x14ac:dyDescent="0.2">
      <c r="A172" s="244"/>
      <c r="B172" s="244"/>
      <c r="C172" s="244"/>
      <c r="D172" s="244"/>
      <c r="E172" s="244"/>
      <c r="F172" s="193"/>
      <c r="G172" s="244"/>
      <c r="H172" s="193"/>
      <c r="I172" s="244"/>
      <c r="J172" s="193"/>
      <c r="K172" s="360"/>
      <c r="L172" s="88"/>
    </row>
    <row r="173" spans="1:12" s="106" customFormat="1" ht="15" thickBot="1" x14ac:dyDescent="0.25">
      <c r="A173" s="244"/>
      <c r="B173" s="244"/>
      <c r="C173" s="244"/>
      <c r="D173" s="244"/>
      <c r="E173" s="244"/>
      <c r="F173" s="193"/>
      <c r="G173" s="244"/>
      <c r="H173" s="428"/>
      <c r="I173" s="428"/>
      <c r="J173" s="193"/>
      <c r="K173" s="360"/>
      <c r="L173" s="88"/>
    </row>
    <row r="174" spans="1:12" s="106" customFormat="1" ht="15" thickTop="1" x14ac:dyDescent="0.2">
      <c r="A174" s="194"/>
      <c r="B174" s="194"/>
      <c r="C174" s="194"/>
      <c r="D174" s="194"/>
      <c r="E174" s="194"/>
      <c r="F174" s="194"/>
      <c r="G174" s="194"/>
      <c r="H174" s="194"/>
      <c r="I174" s="194"/>
      <c r="J174" s="194"/>
      <c r="K174" s="360"/>
      <c r="L174" s="88"/>
    </row>
    <row r="175" spans="1:12" s="106" customFormat="1" ht="15" x14ac:dyDescent="0.2">
      <c r="A175" s="242" t="s">
        <v>267</v>
      </c>
      <c r="B175" s="195" t="s">
        <v>77</v>
      </c>
      <c r="C175" s="242" t="s">
        <v>78</v>
      </c>
      <c r="D175" s="242" t="s">
        <v>4</v>
      </c>
      <c r="E175" s="430" t="s">
        <v>79</v>
      </c>
      <c r="F175" s="430"/>
      <c r="G175" s="196" t="s">
        <v>80</v>
      </c>
      <c r="H175" s="195" t="s">
        <v>81</v>
      </c>
      <c r="I175" s="195" t="s">
        <v>82</v>
      </c>
      <c r="J175" s="195" t="s">
        <v>5</v>
      </c>
      <c r="K175" s="360"/>
      <c r="L175" s="88"/>
    </row>
    <row r="176" spans="1:12" s="106" customFormat="1" ht="51" x14ac:dyDescent="0.2">
      <c r="A176" s="240" t="s">
        <v>83</v>
      </c>
      <c r="B176" s="333">
        <v>94306</v>
      </c>
      <c r="C176" s="240" t="s">
        <v>85</v>
      </c>
      <c r="D176" s="240" t="s">
        <v>269</v>
      </c>
      <c r="E176" s="429" t="s">
        <v>270</v>
      </c>
      <c r="F176" s="429"/>
      <c r="G176" s="198" t="s">
        <v>150</v>
      </c>
      <c r="H176" s="199">
        <v>1</v>
      </c>
      <c r="I176" s="203">
        <f>SUM(J177:J184)</f>
        <v>20.52364</v>
      </c>
      <c r="J176" s="203">
        <f>H176*I176</f>
        <v>20.52364</v>
      </c>
      <c r="K176" s="360"/>
      <c r="L176" s="88"/>
    </row>
    <row r="177" spans="1:12" s="106" customFormat="1" ht="38.25" x14ac:dyDescent="0.2">
      <c r="A177" s="241" t="s">
        <v>89</v>
      </c>
      <c r="B177" s="332">
        <v>5631</v>
      </c>
      <c r="C177" s="241" t="s">
        <v>85</v>
      </c>
      <c r="D177" s="241" t="s">
        <v>272</v>
      </c>
      <c r="E177" s="427" t="s">
        <v>142</v>
      </c>
      <c r="F177" s="427"/>
      <c r="G177" s="190" t="s">
        <v>143</v>
      </c>
      <c r="H177" s="191">
        <v>2.5999999999999999E-2</v>
      </c>
      <c r="I177" s="336">
        <f>VLOOKUP(B177,'SINAPI09-2021'!$A$1:$E$15000,5,FALSE)</f>
        <v>151.66</v>
      </c>
      <c r="J177" s="192">
        <f>I177*H177</f>
        <v>3.9431599999999998</v>
      </c>
      <c r="K177" s="360"/>
      <c r="L177" s="88"/>
    </row>
    <row r="178" spans="1:12" s="106" customFormat="1" ht="51" x14ac:dyDescent="0.2">
      <c r="A178" s="241" t="s">
        <v>89</v>
      </c>
      <c r="B178" s="332">
        <v>5901</v>
      </c>
      <c r="C178" s="241" t="s">
        <v>85</v>
      </c>
      <c r="D178" s="241" t="s">
        <v>274</v>
      </c>
      <c r="E178" s="427" t="s">
        <v>142</v>
      </c>
      <c r="F178" s="427"/>
      <c r="G178" s="190" t="s">
        <v>143</v>
      </c>
      <c r="H178" s="191">
        <v>6.0000000000000001E-3</v>
      </c>
      <c r="I178" s="336">
        <f>VLOOKUP(B178,'SINAPI09-2021'!$A$1:$E$15000,5,FALSE)</f>
        <v>234.86</v>
      </c>
      <c r="J178" s="192">
        <f t="shared" ref="J178:J183" si="9">I178*H178</f>
        <v>1.4091600000000002</v>
      </c>
      <c r="K178" s="360"/>
      <c r="L178" s="88"/>
    </row>
    <row r="179" spans="1:12" s="106" customFormat="1" ht="38.25" x14ac:dyDescent="0.2">
      <c r="A179" s="241" t="s">
        <v>89</v>
      </c>
      <c r="B179" s="332">
        <v>91533</v>
      </c>
      <c r="C179" s="241" t="s">
        <v>85</v>
      </c>
      <c r="D179" s="241" t="s">
        <v>276</v>
      </c>
      <c r="E179" s="427" t="s">
        <v>142</v>
      </c>
      <c r="F179" s="427"/>
      <c r="G179" s="190" t="s">
        <v>143</v>
      </c>
      <c r="H179" s="191">
        <v>0.02</v>
      </c>
      <c r="I179" s="336">
        <f>VLOOKUP(B179,'SINAPI09-2021'!$A$1:$E$15000,5,FALSE)</f>
        <v>21.38</v>
      </c>
      <c r="J179" s="192">
        <f t="shared" si="9"/>
        <v>0.42759999999999998</v>
      </c>
      <c r="K179" s="360"/>
      <c r="L179" s="88"/>
    </row>
    <row r="180" spans="1:12" s="106" customFormat="1" ht="38.25" x14ac:dyDescent="0.2">
      <c r="A180" s="241" t="s">
        <v>89</v>
      </c>
      <c r="B180" s="332">
        <v>5632</v>
      </c>
      <c r="C180" s="241" t="s">
        <v>85</v>
      </c>
      <c r="D180" s="241" t="s">
        <v>278</v>
      </c>
      <c r="E180" s="427" t="s">
        <v>142</v>
      </c>
      <c r="F180" s="427"/>
      <c r="G180" s="190" t="s">
        <v>146</v>
      </c>
      <c r="H180" s="191">
        <v>3.4000000000000002E-2</v>
      </c>
      <c r="I180" s="336">
        <f>VLOOKUP(B180,'SINAPI09-2021'!$A$1:$E$15000,5,FALSE)</f>
        <v>54.85</v>
      </c>
      <c r="J180" s="192">
        <f t="shared" si="9"/>
        <v>1.8649000000000002</v>
      </c>
      <c r="K180" s="360"/>
      <c r="L180" s="88"/>
    </row>
    <row r="181" spans="1:12" s="106" customFormat="1" ht="51" x14ac:dyDescent="0.2">
      <c r="A181" s="241" t="s">
        <v>89</v>
      </c>
      <c r="B181" s="332">
        <v>5903</v>
      </c>
      <c r="C181" s="241" t="s">
        <v>85</v>
      </c>
      <c r="D181" s="241" t="s">
        <v>280</v>
      </c>
      <c r="E181" s="427" t="s">
        <v>142</v>
      </c>
      <c r="F181" s="427"/>
      <c r="G181" s="190" t="s">
        <v>146</v>
      </c>
      <c r="H181" s="191">
        <v>3.0000000000000001E-3</v>
      </c>
      <c r="I181" s="336">
        <f>VLOOKUP(B181,'SINAPI09-2021'!$A$1:$E$15000,5,FALSE)</f>
        <v>37.42</v>
      </c>
      <c r="J181" s="192">
        <f t="shared" si="9"/>
        <v>0.11226000000000001</v>
      </c>
      <c r="K181" s="360"/>
      <c r="L181" s="88"/>
    </row>
    <row r="182" spans="1:12" s="106" customFormat="1" ht="38.25" x14ac:dyDescent="0.2">
      <c r="A182" s="241" t="s">
        <v>89</v>
      </c>
      <c r="B182" s="332">
        <v>91534</v>
      </c>
      <c r="C182" s="241" t="s">
        <v>85</v>
      </c>
      <c r="D182" s="241" t="s">
        <v>282</v>
      </c>
      <c r="E182" s="427" t="s">
        <v>142</v>
      </c>
      <c r="F182" s="427"/>
      <c r="G182" s="190" t="s">
        <v>146</v>
      </c>
      <c r="H182" s="191">
        <v>1.7999999999999999E-2</v>
      </c>
      <c r="I182" s="336">
        <f>VLOOKUP(B182,'SINAPI09-2021'!$A$1:$E$15000,5,FALSE)</f>
        <v>14.19</v>
      </c>
      <c r="J182" s="192">
        <f t="shared" si="9"/>
        <v>0.25541999999999998</v>
      </c>
      <c r="K182" s="360"/>
      <c r="L182" s="88"/>
    </row>
    <row r="183" spans="1:12" s="106" customFormat="1" ht="25.5" x14ac:dyDescent="0.2">
      <c r="A183" s="241" t="s">
        <v>89</v>
      </c>
      <c r="B183" s="332">
        <v>88316</v>
      </c>
      <c r="C183" s="241" t="s">
        <v>85</v>
      </c>
      <c r="D183" s="241" t="s">
        <v>204</v>
      </c>
      <c r="E183" s="427" t="s">
        <v>87</v>
      </c>
      <c r="F183" s="427"/>
      <c r="G183" s="190" t="s">
        <v>88</v>
      </c>
      <c r="H183" s="191">
        <v>3.2000000000000001E-2</v>
      </c>
      <c r="I183" s="336">
        <f>VLOOKUP(B183,'SINAPI09-2021'!$A$1:$E$15000,5,FALSE)</f>
        <v>14.02</v>
      </c>
      <c r="J183" s="192">
        <f t="shared" si="9"/>
        <v>0.44863999999999998</v>
      </c>
      <c r="K183" s="360"/>
      <c r="L183" s="88"/>
    </row>
    <row r="184" spans="1:12" s="106" customFormat="1" ht="25.5" x14ac:dyDescent="0.2">
      <c r="A184" s="241" t="s">
        <v>92</v>
      </c>
      <c r="B184" s="332">
        <v>6079</v>
      </c>
      <c r="C184" s="241" t="s">
        <v>85</v>
      </c>
      <c r="D184" s="241" t="s">
        <v>283</v>
      </c>
      <c r="E184" s="427" t="s">
        <v>119</v>
      </c>
      <c r="F184" s="427"/>
      <c r="G184" s="190" t="s">
        <v>150</v>
      </c>
      <c r="H184" s="191">
        <v>1.25</v>
      </c>
      <c r="I184" s="336">
        <f>VLOOKUP(B184,'SINAPI09-2021'!$A$1:$E$15000,5,FALSE)</f>
        <v>9.65</v>
      </c>
      <c r="J184" s="192">
        <f>I184*H184</f>
        <v>12.0625</v>
      </c>
      <c r="K184" s="360"/>
      <c r="L184" s="88"/>
    </row>
    <row r="185" spans="1:12" s="106" customFormat="1" x14ac:dyDescent="0.2">
      <c r="A185" s="244"/>
      <c r="B185" s="244"/>
      <c r="C185" s="244"/>
      <c r="D185" s="244"/>
      <c r="E185" s="244"/>
      <c r="F185" s="193"/>
      <c r="G185" s="244"/>
      <c r="H185" s="193"/>
      <c r="I185" s="244"/>
      <c r="J185" s="193"/>
      <c r="K185" s="360"/>
      <c r="L185" s="88"/>
    </row>
    <row r="186" spans="1:12" s="106" customFormat="1" ht="15" thickBot="1" x14ac:dyDescent="0.25">
      <c r="A186" s="244"/>
      <c r="B186" s="244"/>
      <c r="C186" s="244"/>
      <c r="D186" s="244"/>
      <c r="E186" s="244"/>
      <c r="F186" s="193"/>
      <c r="G186" s="244"/>
      <c r="H186" s="428"/>
      <c r="I186" s="428"/>
      <c r="J186" s="193"/>
      <c r="K186" s="360"/>
      <c r="L186" s="88"/>
    </row>
    <row r="187" spans="1:12" s="106" customFormat="1" ht="15" thickTop="1" x14ac:dyDescent="0.2">
      <c r="A187" s="194"/>
      <c r="B187" s="194"/>
      <c r="C187" s="194"/>
      <c r="D187" s="194"/>
      <c r="E187" s="194"/>
      <c r="F187" s="194"/>
      <c r="G187" s="194"/>
      <c r="H187" s="194"/>
      <c r="I187" s="194"/>
      <c r="J187" s="194"/>
      <c r="K187" s="360"/>
      <c r="L187" s="88"/>
    </row>
    <row r="188" spans="1:12" s="106" customFormat="1" ht="15" x14ac:dyDescent="0.2">
      <c r="A188" s="242" t="s">
        <v>284</v>
      </c>
      <c r="B188" s="195" t="s">
        <v>77</v>
      </c>
      <c r="C188" s="242" t="s">
        <v>78</v>
      </c>
      <c r="D188" s="242" t="s">
        <v>4</v>
      </c>
      <c r="E188" s="430" t="s">
        <v>79</v>
      </c>
      <c r="F188" s="430"/>
      <c r="G188" s="196" t="s">
        <v>80</v>
      </c>
      <c r="H188" s="195" t="s">
        <v>81</v>
      </c>
      <c r="I188" s="195" t="s">
        <v>82</v>
      </c>
      <c r="J188" s="195" t="s">
        <v>5</v>
      </c>
      <c r="K188" s="360"/>
      <c r="L188" s="88"/>
    </row>
    <row r="189" spans="1:12" s="106" customFormat="1" ht="25.5" x14ac:dyDescent="0.2">
      <c r="A189" s="240" t="s">
        <v>83</v>
      </c>
      <c r="B189" s="197" t="s">
        <v>285</v>
      </c>
      <c r="C189" s="240" t="s">
        <v>286</v>
      </c>
      <c r="D189" s="240" t="s">
        <v>287</v>
      </c>
      <c r="E189" s="429" t="s">
        <v>270</v>
      </c>
      <c r="F189" s="429"/>
      <c r="G189" s="198" t="s">
        <v>288</v>
      </c>
      <c r="H189" s="199">
        <v>1</v>
      </c>
      <c r="I189" s="203">
        <f>SUM(J190:J196)</f>
        <v>0.27897075999999998</v>
      </c>
      <c r="J189" s="203">
        <f>H189*I189</f>
        <v>0.27897075999999998</v>
      </c>
      <c r="K189" s="360"/>
      <c r="L189" s="88"/>
    </row>
    <row r="190" spans="1:12" s="106" customFormat="1" ht="25.5" x14ac:dyDescent="0.2">
      <c r="A190" s="241" t="s">
        <v>89</v>
      </c>
      <c r="B190" s="189">
        <v>88253</v>
      </c>
      <c r="C190" s="241" t="s">
        <v>85</v>
      </c>
      <c r="D190" s="241" t="s">
        <v>289</v>
      </c>
      <c r="E190" s="427" t="s">
        <v>49</v>
      </c>
      <c r="F190" s="427"/>
      <c r="G190" s="190" t="s">
        <v>88</v>
      </c>
      <c r="H190" s="191">
        <v>2.5000000000000001E-3</v>
      </c>
      <c r="I190" s="336">
        <f>VLOOKUP(B190,'SINAPI09-2021'!$A$1:$E$15000,5,FALSE)</f>
        <v>6.79</v>
      </c>
      <c r="J190" s="192">
        <f>I190*H190</f>
        <v>1.6975000000000001E-2</v>
      </c>
      <c r="K190" s="360"/>
      <c r="L190" s="88"/>
    </row>
    <row r="191" spans="1:12" s="106" customFormat="1" ht="25.5" x14ac:dyDescent="0.2">
      <c r="A191" s="241" t="s">
        <v>89</v>
      </c>
      <c r="B191" s="189">
        <v>88288</v>
      </c>
      <c r="C191" s="241" t="s">
        <v>85</v>
      </c>
      <c r="D191" s="241" t="s">
        <v>290</v>
      </c>
      <c r="E191" s="427" t="s">
        <v>49</v>
      </c>
      <c r="F191" s="427"/>
      <c r="G191" s="190" t="s">
        <v>88</v>
      </c>
      <c r="H191" s="191">
        <v>2.5000000000000001E-3</v>
      </c>
      <c r="I191" s="336">
        <f>VLOOKUP(B191,'SINAPI09-2021'!$A$1:$E$15000,5,FALSE)</f>
        <v>8.25</v>
      </c>
      <c r="J191" s="192">
        <f t="shared" ref="J191:J196" si="10">I191*H191</f>
        <v>2.0625000000000001E-2</v>
      </c>
      <c r="K191" s="360"/>
      <c r="L191" s="88"/>
    </row>
    <row r="192" spans="1:12" s="106" customFormat="1" ht="25.5" x14ac:dyDescent="0.2">
      <c r="A192" s="241" t="s">
        <v>89</v>
      </c>
      <c r="B192" s="189">
        <v>88316</v>
      </c>
      <c r="C192" s="241" t="s">
        <v>85</v>
      </c>
      <c r="D192" s="241" t="s">
        <v>204</v>
      </c>
      <c r="E192" s="427" t="s">
        <v>49</v>
      </c>
      <c r="F192" s="427"/>
      <c r="G192" s="190" t="s">
        <v>88</v>
      </c>
      <c r="H192" s="191">
        <v>7.4999999999999997E-3</v>
      </c>
      <c r="I192" s="336">
        <f>VLOOKUP(B192,'SINAPI09-2021'!$A$1:$E$15000,5,FALSE)</f>
        <v>14.02</v>
      </c>
      <c r="J192" s="192">
        <f t="shared" si="10"/>
        <v>0.10514999999999999</v>
      </c>
      <c r="K192" s="360"/>
      <c r="L192" s="88"/>
    </row>
    <row r="193" spans="1:12" s="106" customFormat="1" ht="25.5" x14ac:dyDescent="0.2">
      <c r="A193" s="241" t="s">
        <v>89</v>
      </c>
      <c r="B193" s="189">
        <v>88597</v>
      </c>
      <c r="C193" s="241" t="s">
        <v>85</v>
      </c>
      <c r="D193" s="241" t="s">
        <v>291</v>
      </c>
      <c r="E193" s="427" t="s">
        <v>49</v>
      </c>
      <c r="F193" s="427"/>
      <c r="G193" s="190" t="s">
        <v>88</v>
      </c>
      <c r="H193" s="191">
        <v>2E-3</v>
      </c>
      <c r="I193" s="336">
        <f>VLOOKUP(B193,'SINAPI09-2021'!$A$1:$E$15000,5,FALSE)</f>
        <v>22.52</v>
      </c>
      <c r="J193" s="192">
        <f t="shared" si="10"/>
        <v>4.5039999999999997E-2</v>
      </c>
      <c r="K193" s="360"/>
      <c r="L193" s="88"/>
    </row>
    <row r="194" spans="1:12" s="106" customFormat="1" ht="25.5" x14ac:dyDescent="0.2">
      <c r="A194" s="241" t="s">
        <v>89</v>
      </c>
      <c r="B194" s="189">
        <v>88253</v>
      </c>
      <c r="C194" s="241" t="s">
        <v>85</v>
      </c>
      <c r="D194" s="241" t="s">
        <v>289</v>
      </c>
      <c r="E194" s="427" t="s">
        <v>49</v>
      </c>
      <c r="F194" s="427"/>
      <c r="G194" s="190" t="s">
        <v>88</v>
      </c>
      <c r="H194" s="191">
        <v>2.5000000000000001E-3</v>
      </c>
      <c r="I194" s="336">
        <f>VLOOKUP(B194,'SINAPI09-2021'!$A$1:$E$15000,5,FALSE)</f>
        <v>6.79</v>
      </c>
      <c r="J194" s="192">
        <f t="shared" si="10"/>
        <v>1.6975000000000001E-2</v>
      </c>
      <c r="K194" s="360"/>
      <c r="L194" s="88"/>
    </row>
    <row r="195" spans="1:12" s="106" customFormat="1" ht="25.5" x14ac:dyDescent="0.2">
      <c r="A195" s="241" t="s">
        <v>92</v>
      </c>
      <c r="B195" s="189">
        <v>4509</v>
      </c>
      <c r="C195" s="241" t="s">
        <v>85</v>
      </c>
      <c r="D195" s="241" t="s">
        <v>292</v>
      </c>
      <c r="E195" s="427" t="s">
        <v>119</v>
      </c>
      <c r="F195" s="427"/>
      <c r="G195" s="190" t="s">
        <v>157</v>
      </c>
      <c r="H195" s="191">
        <v>2.8860000000000001E-3</v>
      </c>
      <c r="I195" s="336">
        <f>VLOOKUP(B195,'SINAPI09-2021'!$A$1:$E$15000,5,FALSE)</f>
        <v>4.16</v>
      </c>
      <c r="J195" s="192">
        <f t="shared" si="10"/>
        <v>1.2005760000000001E-2</v>
      </c>
      <c r="K195" s="360"/>
      <c r="L195" s="88"/>
    </row>
    <row r="196" spans="1:12" s="106" customFormat="1" ht="38.25" x14ac:dyDescent="0.2">
      <c r="A196" s="241" t="s">
        <v>89</v>
      </c>
      <c r="B196" s="189">
        <v>92145</v>
      </c>
      <c r="C196" s="241" t="s">
        <v>85</v>
      </c>
      <c r="D196" s="241" t="s">
        <v>293</v>
      </c>
      <c r="E196" s="427" t="s">
        <v>142</v>
      </c>
      <c r="F196" s="427"/>
      <c r="G196" s="190" t="s">
        <v>143</v>
      </c>
      <c r="H196" s="191">
        <v>1E-3</v>
      </c>
      <c r="I196" s="336">
        <f>VLOOKUP(B196,'SINAPI09-2021'!$A$1:$E$15000,5,FALSE)</f>
        <v>62.2</v>
      </c>
      <c r="J196" s="192">
        <f t="shared" si="10"/>
        <v>6.2200000000000005E-2</v>
      </c>
      <c r="K196" s="360"/>
      <c r="L196" s="88"/>
    </row>
    <row r="197" spans="1:12" s="106" customFormat="1" x14ac:dyDescent="0.2">
      <c r="A197" s="224"/>
      <c r="B197" s="224"/>
      <c r="C197" s="224"/>
      <c r="D197" s="224"/>
      <c r="E197" s="224"/>
      <c r="F197" s="224"/>
      <c r="G197" s="224"/>
      <c r="H197" s="224"/>
      <c r="I197" s="224"/>
      <c r="J197" s="224"/>
      <c r="K197" s="360"/>
      <c r="L197" s="88"/>
    </row>
    <row r="198" spans="1:12" s="106" customFormat="1" ht="15" thickBot="1" x14ac:dyDescent="0.25">
      <c r="A198" s="224"/>
      <c r="B198" s="224"/>
      <c r="C198" s="224"/>
      <c r="D198" s="224"/>
      <c r="E198" s="224"/>
      <c r="F198" s="224"/>
      <c r="G198" s="224"/>
      <c r="H198" s="224"/>
      <c r="I198" s="224"/>
      <c r="J198" s="224"/>
      <c r="K198" s="360"/>
      <c r="L198" s="88"/>
    </row>
    <row r="199" spans="1:12" s="226" customFormat="1" ht="15.75" thickTop="1" x14ac:dyDescent="0.2">
      <c r="A199" s="225" t="s">
        <v>294</v>
      </c>
      <c r="B199" s="225" t="s">
        <v>77</v>
      </c>
      <c r="C199" s="225" t="s">
        <v>78</v>
      </c>
      <c r="D199" s="225" t="s">
        <v>4</v>
      </c>
      <c r="E199" s="438" t="s">
        <v>79</v>
      </c>
      <c r="F199" s="438"/>
      <c r="G199" s="225" t="s">
        <v>80</v>
      </c>
      <c r="H199" s="225" t="s">
        <v>81</v>
      </c>
      <c r="I199" s="225" t="s">
        <v>82</v>
      </c>
      <c r="J199" s="225" t="s">
        <v>5</v>
      </c>
      <c r="K199" s="360"/>
      <c r="L199" s="88"/>
    </row>
    <row r="200" spans="1:12" s="106" customFormat="1" ht="51" x14ac:dyDescent="0.2">
      <c r="A200" s="240" t="s">
        <v>83</v>
      </c>
      <c r="B200" s="197">
        <v>100896</v>
      </c>
      <c r="C200" s="354" t="s">
        <v>85</v>
      </c>
      <c r="D200" s="240" t="s">
        <v>14381</v>
      </c>
      <c r="E200" s="429" t="s">
        <v>149</v>
      </c>
      <c r="F200" s="429"/>
      <c r="G200" s="198" t="s">
        <v>157</v>
      </c>
      <c r="H200" s="199">
        <v>1</v>
      </c>
      <c r="I200" s="203">
        <f>SUM(J201:J208)</f>
        <v>55.914683999999994</v>
      </c>
      <c r="J200" s="203">
        <f>H200*I200</f>
        <v>55.914683999999994</v>
      </c>
      <c r="K200" s="360"/>
      <c r="L200" s="88"/>
    </row>
    <row r="201" spans="1:12" s="106" customFormat="1" ht="38.25" x14ac:dyDescent="0.2">
      <c r="A201" s="241" t="s">
        <v>89</v>
      </c>
      <c r="B201" s="189">
        <v>38405</v>
      </c>
      <c r="C201" s="241" t="s">
        <v>85</v>
      </c>
      <c r="D201" s="241" t="s">
        <v>10735</v>
      </c>
      <c r="E201" s="427"/>
      <c r="F201" s="427"/>
      <c r="G201" s="190" t="s">
        <v>150</v>
      </c>
      <c r="H201" s="191">
        <v>5.57E-2</v>
      </c>
      <c r="I201" s="336">
        <f>VLOOKUP(B201,'SINAPI09-2021'!$A$1:$E$15000,5,FALSE)</f>
        <v>507.18</v>
      </c>
      <c r="J201" s="192">
        <f t="shared" ref="J201:J207" si="11">I201*H201</f>
        <v>28.249925999999999</v>
      </c>
      <c r="K201" s="360"/>
      <c r="L201" s="88"/>
    </row>
    <row r="202" spans="1:12" s="106" customFormat="1" ht="25.5" x14ac:dyDescent="0.2">
      <c r="A202" s="241" t="s">
        <v>89</v>
      </c>
      <c r="B202" s="332">
        <v>88316</v>
      </c>
      <c r="C202" s="241" t="s">
        <v>85</v>
      </c>
      <c r="D202" s="241" t="s">
        <v>204</v>
      </c>
      <c r="E202" s="427" t="s">
        <v>87</v>
      </c>
      <c r="F202" s="427"/>
      <c r="G202" s="190" t="s">
        <v>88</v>
      </c>
      <c r="H202" s="191">
        <v>0.2263</v>
      </c>
      <c r="I202" s="336">
        <f>VLOOKUP(B202,'SINAPI09-2021'!$A$1:$E$15000,5,FALSE)</f>
        <v>14.02</v>
      </c>
      <c r="J202" s="192">
        <f t="shared" si="11"/>
        <v>3.1727259999999999</v>
      </c>
      <c r="K202" s="360"/>
      <c r="L202" s="88"/>
    </row>
    <row r="203" spans="1:12" s="106" customFormat="1" ht="63.75" x14ac:dyDescent="0.2">
      <c r="A203" s="241" t="s">
        <v>89</v>
      </c>
      <c r="B203" s="332">
        <v>90680</v>
      </c>
      <c r="C203" s="241" t="s">
        <v>85</v>
      </c>
      <c r="D203" s="241" t="s">
        <v>300</v>
      </c>
      <c r="E203" s="427" t="s">
        <v>142</v>
      </c>
      <c r="F203" s="427"/>
      <c r="G203" s="190" t="s">
        <v>143</v>
      </c>
      <c r="H203" s="191">
        <v>2.47E-2</v>
      </c>
      <c r="I203" s="336">
        <f>VLOOKUP(B203,'SINAPI09-2021'!$A$1:$E$15000,5,FALSE)</f>
        <v>293.55</v>
      </c>
      <c r="J203" s="192">
        <f t="shared" si="11"/>
        <v>7.2506849999999998</v>
      </c>
      <c r="K203" s="360"/>
      <c r="L203" s="88"/>
    </row>
    <row r="204" spans="1:12" s="106" customFormat="1" ht="63.75" x14ac:dyDescent="0.2">
      <c r="A204" s="241" t="s">
        <v>89</v>
      </c>
      <c r="B204" s="332">
        <v>90681</v>
      </c>
      <c r="C204" s="241" t="s">
        <v>85</v>
      </c>
      <c r="D204" s="241" t="s">
        <v>302</v>
      </c>
      <c r="E204" s="427" t="s">
        <v>142</v>
      </c>
      <c r="F204" s="427"/>
      <c r="G204" s="190" t="s">
        <v>146</v>
      </c>
      <c r="H204" s="191">
        <v>4.9000000000000002E-2</v>
      </c>
      <c r="I204" s="336">
        <f>VLOOKUP(B204,'SINAPI09-2021'!$A$1:$E$15000,5,FALSE)</f>
        <v>112.05</v>
      </c>
      <c r="J204" s="192">
        <f t="shared" si="11"/>
        <v>5.4904500000000001</v>
      </c>
      <c r="K204" s="360"/>
      <c r="L204" s="88"/>
    </row>
    <row r="205" spans="1:12" s="106" customFormat="1" ht="25.5" x14ac:dyDescent="0.2">
      <c r="A205" s="241" t="s">
        <v>89</v>
      </c>
      <c r="B205" s="332">
        <v>90778</v>
      </c>
      <c r="C205" s="241" t="s">
        <v>85</v>
      </c>
      <c r="D205" s="241" t="s">
        <v>304</v>
      </c>
      <c r="E205" s="427" t="s">
        <v>87</v>
      </c>
      <c r="F205" s="427"/>
      <c r="G205" s="190" t="s">
        <v>88</v>
      </c>
      <c r="H205" s="191">
        <v>5.1000000000000004E-3</v>
      </c>
      <c r="I205" s="336">
        <f>VLOOKUP(B205,'SINAPI09-2021'!$A$1:$E$15000,5,FALSE)</f>
        <v>91.06</v>
      </c>
      <c r="J205" s="192">
        <f t="shared" si="11"/>
        <v>0.46440600000000004</v>
      </c>
      <c r="K205" s="360"/>
      <c r="L205" s="88"/>
    </row>
    <row r="206" spans="1:12" s="358" customFormat="1" ht="38.25" x14ac:dyDescent="0.2">
      <c r="A206" s="354" t="s">
        <v>89</v>
      </c>
      <c r="B206" s="332">
        <v>95578</v>
      </c>
      <c r="C206" s="354" t="s">
        <v>85</v>
      </c>
      <c r="D206" s="362" t="s">
        <v>327</v>
      </c>
      <c r="E206" s="436"/>
      <c r="F206" s="437"/>
      <c r="G206" s="190" t="s">
        <v>160</v>
      </c>
      <c r="H206" s="191">
        <v>0.84909999999999997</v>
      </c>
      <c r="I206" s="336">
        <f>VLOOKUP(B206,'SINAPI09-2021'!$A$1:$E$15000,5,FALSE)</f>
        <v>12.78</v>
      </c>
      <c r="J206" s="192">
        <f t="shared" si="11"/>
        <v>10.851497999999999</v>
      </c>
      <c r="K206" s="360"/>
      <c r="L206" s="88"/>
    </row>
    <row r="207" spans="1:12" s="106" customFormat="1" ht="38.25" x14ac:dyDescent="0.2">
      <c r="A207" s="241" t="s">
        <v>89</v>
      </c>
      <c r="B207" s="332">
        <v>97913</v>
      </c>
      <c r="C207" s="241" t="s">
        <v>85</v>
      </c>
      <c r="D207" s="241" t="s">
        <v>306</v>
      </c>
      <c r="E207" s="427" t="s">
        <v>270</v>
      </c>
      <c r="F207" s="427"/>
      <c r="G207" s="190" t="s">
        <v>307</v>
      </c>
      <c r="H207" s="191">
        <v>2.0500000000000001E-2</v>
      </c>
      <c r="I207" s="336">
        <f>VLOOKUP(B207,'SINAPI09-2021'!$A$1:$E$15000,5,FALSE)</f>
        <v>2.29</v>
      </c>
      <c r="J207" s="192">
        <f t="shared" si="11"/>
        <v>4.6945000000000001E-2</v>
      </c>
      <c r="K207" s="360"/>
      <c r="L207" s="88"/>
    </row>
    <row r="208" spans="1:12" s="358" customFormat="1" ht="51" x14ac:dyDescent="0.2">
      <c r="A208" s="354" t="s">
        <v>89</v>
      </c>
      <c r="B208" s="189">
        <v>100973</v>
      </c>
      <c r="C208" s="354" t="s">
        <v>85</v>
      </c>
      <c r="D208" s="354" t="s">
        <v>298</v>
      </c>
      <c r="E208" s="427" t="s">
        <v>270</v>
      </c>
      <c r="F208" s="427"/>
      <c r="G208" s="190" t="s">
        <v>150</v>
      </c>
      <c r="H208" s="191">
        <v>6.1400000000000003E-2</v>
      </c>
      <c r="I208" s="336">
        <f>VLOOKUP(B208,'SINAPI09-2021'!$A$1:$E$15000,5,FALSE)</f>
        <v>6.32</v>
      </c>
      <c r="J208" s="192">
        <f t="shared" ref="J208" si="12">I208*H208</f>
        <v>0.38804800000000006</v>
      </c>
      <c r="K208" s="360"/>
      <c r="L208" s="88"/>
    </row>
    <row r="209" spans="1:12" s="106" customFormat="1" x14ac:dyDescent="0.2">
      <c r="A209" s="244"/>
      <c r="B209" s="244"/>
      <c r="C209" s="244"/>
      <c r="D209" s="244"/>
      <c r="E209" s="244"/>
      <c r="F209" s="193"/>
      <c r="G209" s="244"/>
      <c r="H209" s="193"/>
      <c r="I209" s="244"/>
      <c r="J209" s="193"/>
      <c r="K209" s="360"/>
      <c r="L209" s="88"/>
    </row>
    <row r="210" spans="1:12" s="106" customFormat="1" ht="15" thickBot="1" x14ac:dyDescent="0.25">
      <c r="A210" s="244"/>
      <c r="B210" s="244"/>
      <c r="C210" s="244"/>
      <c r="D210" s="244"/>
      <c r="E210" s="244"/>
      <c r="F210" s="193"/>
      <c r="G210" s="244"/>
      <c r="H210" s="428"/>
      <c r="I210" s="428"/>
      <c r="J210" s="193"/>
      <c r="K210" s="360"/>
      <c r="L210" s="88"/>
    </row>
    <row r="211" spans="1:12" s="106" customFormat="1" ht="15" thickTop="1" x14ac:dyDescent="0.2">
      <c r="A211" s="194"/>
      <c r="B211" s="194"/>
      <c r="C211" s="194"/>
      <c r="D211" s="194"/>
      <c r="E211" s="194"/>
      <c r="F211" s="194"/>
      <c r="G211" s="194"/>
      <c r="H211" s="194"/>
      <c r="I211" s="194"/>
      <c r="J211" s="194"/>
      <c r="K211" s="360"/>
      <c r="L211" s="88"/>
    </row>
    <row r="212" spans="1:12" s="106" customFormat="1" ht="15" x14ac:dyDescent="0.2">
      <c r="A212" s="242" t="s">
        <v>309</v>
      </c>
      <c r="B212" s="195" t="s">
        <v>77</v>
      </c>
      <c r="C212" s="242" t="s">
        <v>78</v>
      </c>
      <c r="D212" s="242" t="s">
        <v>4</v>
      </c>
      <c r="E212" s="430" t="s">
        <v>79</v>
      </c>
      <c r="F212" s="430"/>
      <c r="G212" s="196" t="s">
        <v>80</v>
      </c>
      <c r="H212" s="195" t="s">
        <v>81</v>
      </c>
      <c r="I212" s="195" t="s">
        <v>82</v>
      </c>
      <c r="J212" s="195" t="s">
        <v>5</v>
      </c>
      <c r="K212" s="360"/>
      <c r="L212" s="88"/>
    </row>
    <row r="213" spans="1:12" s="106" customFormat="1" ht="25.5" x14ac:dyDescent="0.2">
      <c r="A213" s="240" t="s">
        <v>83</v>
      </c>
      <c r="B213" s="333">
        <v>95583</v>
      </c>
      <c r="C213" s="240" t="s">
        <v>85</v>
      </c>
      <c r="D213" s="240" t="s">
        <v>311</v>
      </c>
      <c r="E213" s="429" t="s">
        <v>149</v>
      </c>
      <c r="F213" s="429"/>
      <c r="G213" s="198" t="s">
        <v>160</v>
      </c>
      <c r="H213" s="199">
        <v>1</v>
      </c>
      <c r="I213" s="203">
        <f>SUM(J214:J217)</f>
        <v>18.718219999999999</v>
      </c>
      <c r="J213" s="203">
        <f>H213*I213</f>
        <v>18.718219999999999</v>
      </c>
      <c r="K213" s="360"/>
      <c r="L213" s="88"/>
    </row>
    <row r="214" spans="1:12" s="106" customFormat="1" ht="25.5" x14ac:dyDescent="0.2">
      <c r="A214" s="241" t="s">
        <v>89</v>
      </c>
      <c r="B214" s="332">
        <v>95445</v>
      </c>
      <c r="C214" s="241" t="s">
        <v>85</v>
      </c>
      <c r="D214" s="241" t="s">
        <v>313</v>
      </c>
      <c r="E214" s="427" t="s">
        <v>149</v>
      </c>
      <c r="F214" s="427"/>
      <c r="G214" s="190" t="s">
        <v>160</v>
      </c>
      <c r="H214" s="191">
        <v>1</v>
      </c>
      <c r="I214" s="336">
        <f>VLOOKUP(B214,'SINAPI09-2021'!$A$1:$E$15000,5,FALSE)</f>
        <v>13</v>
      </c>
      <c r="J214" s="192">
        <f>I214*H214</f>
        <v>13</v>
      </c>
      <c r="K214" s="360"/>
      <c r="L214" s="88"/>
    </row>
    <row r="215" spans="1:12" s="106" customFormat="1" ht="25.5" x14ac:dyDescent="0.2">
      <c r="A215" s="241" t="s">
        <v>89</v>
      </c>
      <c r="B215" s="332">
        <v>88238</v>
      </c>
      <c r="C215" s="241" t="s">
        <v>85</v>
      </c>
      <c r="D215" s="241" t="s">
        <v>315</v>
      </c>
      <c r="E215" s="427" t="s">
        <v>87</v>
      </c>
      <c r="F215" s="427"/>
      <c r="G215" s="190" t="s">
        <v>88</v>
      </c>
      <c r="H215" s="191">
        <v>3.1E-2</v>
      </c>
      <c r="I215" s="336">
        <f>VLOOKUP(B215,'SINAPI09-2021'!$A$1:$E$15000,5,FALSE)</f>
        <v>13.4</v>
      </c>
      <c r="J215" s="192">
        <f>I215*H215</f>
        <v>0.41539999999999999</v>
      </c>
      <c r="K215" s="360"/>
      <c r="L215" s="88"/>
    </row>
    <row r="216" spans="1:12" s="106" customFormat="1" ht="25.5" x14ac:dyDescent="0.2">
      <c r="A216" s="241" t="s">
        <v>89</v>
      </c>
      <c r="B216" s="332">
        <v>88245</v>
      </c>
      <c r="C216" s="241" t="s">
        <v>85</v>
      </c>
      <c r="D216" s="241" t="s">
        <v>317</v>
      </c>
      <c r="E216" s="427" t="s">
        <v>87</v>
      </c>
      <c r="F216" s="427"/>
      <c r="G216" s="190" t="s">
        <v>88</v>
      </c>
      <c r="H216" s="191">
        <v>0.27900000000000003</v>
      </c>
      <c r="I216" s="336">
        <f>VLOOKUP(B216,'SINAPI09-2021'!$A$1:$E$15000,5,FALSE)</f>
        <v>17.579999999999998</v>
      </c>
      <c r="J216" s="192">
        <f>I216*H216</f>
        <v>4.90482</v>
      </c>
      <c r="K216" s="360"/>
      <c r="L216" s="88"/>
    </row>
    <row r="217" spans="1:12" s="106" customFormat="1" ht="25.5" x14ac:dyDescent="0.2">
      <c r="A217" s="241" t="s">
        <v>92</v>
      </c>
      <c r="B217" s="332">
        <v>43132</v>
      </c>
      <c r="C217" s="241" t="s">
        <v>85</v>
      </c>
      <c r="D217" s="241" t="s">
        <v>319</v>
      </c>
      <c r="E217" s="427" t="s">
        <v>119</v>
      </c>
      <c r="F217" s="427"/>
      <c r="G217" s="190" t="s">
        <v>160</v>
      </c>
      <c r="H217" s="191">
        <v>0.02</v>
      </c>
      <c r="I217" s="336">
        <f>VLOOKUP(B217,'SINAPI09-2021'!$A$1:$E$15000,5,FALSE)</f>
        <v>19.899999999999999</v>
      </c>
      <c r="J217" s="192">
        <f>I217*H217</f>
        <v>0.39799999999999996</v>
      </c>
      <c r="K217" s="360"/>
      <c r="L217" s="88"/>
    </row>
    <row r="218" spans="1:12" s="106" customFormat="1" x14ac:dyDescent="0.2">
      <c r="A218" s="244"/>
      <c r="B218" s="244"/>
      <c r="C218" s="244"/>
      <c r="D218" s="244"/>
      <c r="E218" s="244"/>
      <c r="F218" s="193"/>
      <c r="G218" s="244"/>
      <c r="H218" s="193"/>
      <c r="I218" s="327"/>
      <c r="J218" s="193"/>
      <c r="K218" s="360"/>
      <c r="L218" s="88"/>
    </row>
    <row r="219" spans="1:12" s="106" customFormat="1" ht="15" thickBot="1" x14ac:dyDescent="0.25">
      <c r="A219" s="244"/>
      <c r="B219" s="244"/>
      <c r="C219" s="244"/>
      <c r="D219" s="244"/>
      <c r="E219" s="244"/>
      <c r="F219" s="193"/>
      <c r="G219" s="244"/>
      <c r="H219" s="428"/>
      <c r="I219" s="428"/>
      <c r="J219" s="193"/>
      <c r="K219" s="360"/>
      <c r="L219" s="88"/>
    </row>
    <row r="220" spans="1:12" s="106" customFormat="1" ht="15" thickTop="1" x14ac:dyDescent="0.2">
      <c r="A220" s="194"/>
      <c r="B220" s="194"/>
      <c r="C220" s="194"/>
      <c r="D220" s="194"/>
      <c r="E220" s="194"/>
      <c r="F220" s="194"/>
      <c r="G220" s="194"/>
      <c r="H220" s="194"/>
      <c r="I220" s="194"/>
      <c r="J220" s="194"/>
      <c r="K220" s="360"/>
      <c r="L220" s="88"/>
    </row>
    <row r="221" spans="1:12" s="106" customFormat="1" ht="15" x14ac:dyDescent="0.2">
      <c r="A221" s="242" t="s">
        <v>320</v>
      </c>
      <c r="B221" s="195" t="s">
        <v>77</v>
      </c>
      <c r="C221" s="242" t="s">
        <v>78</v>
      </c>
      <c r="D221" s="242" t="s">
        <v>4</v>
      </c>
      <c r="E221" s="430" t="s">
        <v>79</v>
      </c>
      <c r="F221" s="430"/>
      <c r="G221" s="196" t="s">
        <v>80</v>
      </c>
      <c r="H221" s="195" t="s">
        <v>81</v>
      </c>
      <c r="I221" s="195" t="s">
        <v>82</v>
      </c>
      <c r="J221" s="195" t="s">
        <v>5</v>
      </c>
      <c r="K221" s="360"/>
      <c r="L221" s="88"/>
    </row>
    <row r="222" spans="1:12" s="106" customFormat="1" ht="25.5" x14ac:dyDescent="0.2">
      <c r="A222" s="240" t="s">
        <v>83</v>
      </c>
      <c r="B222" s="333">
        <v>95576</v>
      </c>
      <c r="C222" s="240" t="s">
        <v>85</v>
      </c>
      <c r="D222" s="240" t="s">
        <v>322</v>
      </c>
      <c r="E222" s="429" t="s">
        <v>149</v>
      </c>
      <c r="F222" s="429"/>
      <c r="G222" s="198" t="s">
        <v>160</v>
      </c>
      <c r="H222" s="199">
        <v>1</v>
      </c>
      <c r="I222" s="203">
        <f>SUM(J223:J226)</f>
        <v>17.101459999999999</v>
      </c>
      <c r="J222" s="203">
        <f>H222*I222</f>
        <v>17.101459999999999</v>
      </c>
      <c r="K222" s="360"/>
      <c r="L222" s="88"/>
    </row>
    <row r="223" spans="1:12" s="106" customFormat="1" ht="25.5" x14ac:dyDescent="0.2">
      <c r="A223" s="241" t="s">
        <v>89</v>
      </c>
      <c r="B223" s="332">
        <v>92793</v>
      </c>
      <c r="C223" s="241" t="s">
        <v>85</v>
      </c>
      <c r="D223" s="241" t="s">
        <v>324</v>
      </c>
      <c r="E223" s="427" t="s">
        <v>149</v>
      </c>
      <c r="F223" s="427"/>
      <c r="G223" s="190" t="s">
        <v>160</v>
      </c>
      <c r="H223" s="191">
        <v>1</v>
      </c>
      <c r="I223" s="336">
        <f>VLOOKUP(B223,'SINAPI09-2021'!$A$1:$E$15000,5,FALSE)</f>
        <v>15.04</v>
      </c>
      <c r="J223" s="192">
        <f>I223*H223</f>
        <v>15.04</v>
      </c>
      <c r="K223" s="360"/>
      <c r="L223" s="88"/>
    </row>
    <row r="224" spans="1:12" s="106" customFormat="1" ht="25.5" x14ac:dyDescent="0.2">
      <c r="A224" s="241" t="s">
        <v>89</v>
      </c>
      <c r="B224" s="332">
        <v>88238</v>
      </c>
      <c r="C224" s="241" t="s">
        <v>85</v>
      </c>
      <c r="D224" s="241" t="s">
        <v>315</v>
      </c>
      <c r="E224" s="427" t="s">
        <v>87</v>
      </c>
      <c r="F224" s="427"/>
      <c r="G224" s="190" t="s">
        <v>88</v>
      </c>
      <c r="H224" s="191">
        <v>0.01</v>
      </c>
      <c r="I224" s="336">
        <f>VLOOKUP(B224,'SINAPI09-2021'!$A$1:$E$15000,5,FALSE)</f>
        <v>13.4</v>
      </c>
      <c r="J224" s="192">
        <f>I224*H224</f>
        <v>0.13400000000000001</v>
      </c>
      <c r="K224" s="360"/>
      <c r="L224" s="88"/>
    </row>
    <row r="225" spans="1:12" s="106" customFormat="1" ht="25.5" x14ac:dyDescent="0.2">
      <c r="A225" s="241" t="s">
        <v>89</v>
      </c>
      <c r="B225" s="332">
        <v>88245</v>
      </c>
      <c r="C225" s="241" t="s">
        <v>85</v>
      </c>
      <c r="D225" s="241" t="s">
        <v>317</v>
      </c>
      <c r="E225" s="427" t="s">
        <v>87</v>
      </c>
      <c r="F225" s="427"/>
      <c r="G225" s="190" t="s">
        <v>88</v>
      </c>
      <c r="H225" s="191">
        <v>8.6999999999999994E-2</v>
      </c>
      <c r="I225" s="336">
        <f>VLOOKUP(B225,'SINAPI09-2021'!$A$1:$E$15000,5,FALSE)</f>
        <v>17.579999999999998</v>
      </c>
      <c r="J225" s="192">
        <f>I225*H225</f>
        <v>1.5294599999999998</v>
      </c>
      <c r="K225" s="360"/>
      <c r="L225" s="88"/>
    </row>
    <row r="226" spans="1:12" s="106" customFormat="1" ht="25.5" x14ac:dyDescent="0.2">
      <c r="A226" s="241" t="s">
        <v>92</v>
      </c>
      <c r="B226" s="332">
        <v>43132</v>
      </c>
      <c r="C226" s="241" t="s">
        <v>85</v>
      </c>
      <c r="D226" s="241" t="s">
        <v>319</v>
      </c>
      <c r="E226" s="427" t="s">
        <v>119</v>
      </c>
      <c r="F226" s="427"/>
      <c r="G226" s="190" t="s">
        <v>160</v>
      </c>
      <c r="H226" s="191">
        <v>0.02</v>
      </c>
      <c r="I226" s="336">
        <f>VLOOKUP(B226,'SINAPI09-2021'!$A$1:$E$15000,5,FALSE)</f>
        <v>19.899999999999999</v>
      </c>
      <c r="J226" s="192">
        <f>I226*H226</f>
        <v>0.39799999999999996</v>
      </c>
      <c r="K226" s="360"/>
      <c r="L226" s="88"/>
    </row>
    <row r="227" spans="1:12" s="106" customFormat="1" x14ac:dyDescent="0.2">
      <c r="A227" s="244"/>
      <c r="B227" s="244"/>
      <c r="C227" s="244"/>
      <c r="D227" s="244"/>
      <c r="E227" s="244"/>
      <c r="F227" s="193"/>
      <c r="G227" s="244"/>
      <c r="H227" s="193"/>
      <c r="I227" s="244"/>
      <c r="J227" s="193"/>
      <c r="K227" s="360"/>
      <c r="L227" s="88"/>
    </row>
    <row r="228" spans="1:12" s="106" customFormat="1" ht="15" thickBot="1" x14ac:dyDescent="0.25">
      <c r="A228" s="244"/>
      <c r="B228" s="244"/>
      <c r="C228" s="244"/>
      <c r="D228" s="244"/>
      <c r="E228" s="244"/>
      <c r="F228" s="193"/>
      <c r="G228" s="244"/>
      <c r="H228" s="428"/>
      <c r="I228" s="428"/>
      <c r="J228" s="193"/>
      <c r="K228" s="360"/>
      <c r="L228" s="88"/>
    </row>
    <row r="229" spans="1:12" s="106" customFormat="1" ht="15" thickTop="1" x14ac:dyDescent="0.2">
      <c r="A229" s="194"/>
      <c r="B229" s="194"/>
      <c r="C229" s="194"/>
      <c r="D229" s="194"/>
      <c r="E229" s="194"/>
      <c r="F229" s="194"/>
      <c r="G229" s="194"/>
      <c r="H229" s="194"/>
      <c r="I229" s="194"/>
      <c r="J229" s="194"/>
      <c r="K229" s="360"/>
      <c r="L229" s="88"/>
    </row>
    <row r="230" spans="1:12" s="106" customFormat="1" ht="15" x14ac:dyDescent="0.2">
      <c r="A230" s="242" t="s">
        <v>325</v>
      </c>
      <c r="B230" s="195" t="s">
        <v>77</v>
      </c>
      <c r="C230" s="242" t="s">
        <v>78</v>
      </c>
      <c r="D230" s="242" t="s">
        <v>4</v>
      </c>
      <c r="E230" s="430" t="s">
        <v>79</v>
      </c>
      <c r="F230" s="430"/>
      <c r="G230" s="196" t="s">
        <v>80</v>
      </c>
      <c r="H230" s="195" t="s">
        <v>81</v>
      </c>
      <c r="I230" s="195" t="s">
        <v>82</v>
      </c>
      <c r="J230" s="195" t="s">
        <v>5</v>
      </c>
      <c r="K230" s="360"/>
      <c r="L230" s="88"/>
    </row>
    <row r="231" spans="1:12" s="106" customFormat="1" ht="38.25" x14ac:dyDescent="0.2">
      <c r="A231" s="240" t="s">
        <v>83</v>
      </c>
      <c r="B231" s="333">
        <v>95578</v>
      </c>
      <c r="C231" s="240" t="s">
        <v>85</v>
      </c>
      <c r="D231" s="240" t="s">
        <v>327</v>
      </c>
      <c r="E231" s="429" t="s">
        <v>149</v>
      </c>
      <c r="F231" s="429"/>
      <c r="G231" s="198" t="s">
        <v>160</v>
      </c>
      <c r="H231" s="199">
        <v>1</v>
      </c>
      <c r="I231" s="203">
        <f>SUM(J232:J235)</f>
        <v>13.540459999999999</v>
      </c>
      <c r="J231" s="203">
        <f>H231*I231</f>
        <v>13.540459999999999</v>
      </c>
      <c r="K231" s="360"/>
      <c r="L231" s="88"/>
    </row>
    <row r="232" spans="1:12" s="106" customFormat="1" ht="38.25" x14ac:dyDescent="0.2">
      <c r="A232" s="241" t="s">
        <v>89</v>
      </c>
      <c r="B232" s="332">
        <v>92795</v>
      </c>
      <c r="C232" s="241" t="s">
        <v>85</v>
      </c>
      <c r="D232" s="241" t="s">
        <v>329</v>
      </c>
      <c r="E232" s="427" t="s">
        <v>149</v>
      </c>
      <c r="F232" s="427"/>
      <c r="G232" s="190" t="s">
        <v>160</v>
      </c>
      <c r="H232" s="191">
        <v>1</v>
      </c>
      <c r="I232" s="336">
        <f>VLOOKUP(B232,'SINAPI09-2021'!$A$1:$E$15000,5,FALSE)</f>
        <v>12.06</v>
      </c>
      <c r="J232" s="192">
        <f>I232*H232</f>
        <v>12.06</v>
      </c>
      <c r="K232" s="360"/>
      <c r="L232" s="88"/>
    </row>
    <row r="233" spans="1:12" s="106" customFormat="1" ht="25.5" x14ac:dyDescent="0.2">
      <c r="A233" s="241" t="s">
        <v>89</v>
      </c>
      <c r="B233" s="332">
        <v>88238</v>
      </c>
      <c r="C233" s="241" t="s">
        <v>85</v>
      </c>
      <c r="D233" s="241" t="s">
        <v>315</v>
      </c>
      <c r="E233" s="427" t="s">
        <v>87</v>
      </c>
      <c r="F233" s="427"/>
      <c r="G233" s="190" t="s">
        <v>88</v>
      </c>
      <c r="H233" s="191">
        <v>6.0000000000000001E-3</v>
      </c>
      <c r="I233" s="336">
        <f>VLOOKUP(B233,'SINAPI09-2021'!$A$1:$E$15000,5,FALSE)</f>
        <v>13.4</v>
      </c>
      <c r="J233" s="192">
        <f>I233*H233</f>
        <v>8.0399999999999999E-2</v>
      </c>
      <c r="K233" s="360"/>
      <c r="L233" s="88"/>
    </row>
    <row r="234" spans="1:12" s="106" customFormat="1" ht="25.5" x14ac:dyDescent="0.2">
      <c r="A234" s="241" t="s">
        <v>89</v>
      </c>
      <c r="B234" s="332">
        <v>88245</v>
      </c>
      <c r="C234" s="241" t="s">
        <v>85</v>
      </c>
      <c r="D234" s="241" t="s">
        <v>317</v>
      </c>
      <c r="E234" s="427" t="s">
        <v>87</v>
      </c>
      <c r="F234" s="427"/>
      <c r="G234" s="190" t="s">
        <v>88</v>
      </c>
      <c r="H234" s="191">
        <v>5.7000000000000002E-2</v>
      </c>
      <c r="I234" s="336">
        <f>VLOOKUP(B234,'SINAPI09-2021'!$A$1:$E$15000,5,FALSE)</f>
        <v>17.579999999999998</v>
      </c>
      <c r="J234" s="192">
        <f>I234*H234</f>
        <v>1.00206</v>
      </c>
      <c r="K234" s="360"/>
      <c r="L234" s="88"/>
    </row>
    <row r="235" spans="1:12" s="106" customFormat="1" ht="25.5" x14ac:dyDescent="0.2">
      <c r="A235" s="241" t="s">
        <v>92</v>
      </c>
      <c r="B235" s="332">
        <v>43132</v>
      </c>
      <c r="C235" s="241" t="s">
        <v>85</v>
      </c>
      <c r="D235" s="241" t="s">
        <v>319</v>
      </c>
      <c r="E235" s="427" t="s">
        <v>119</v>
      </c>
      <c r="F235" s="427"/>
      <c r="G235" s="190" t="s">
        <v>160</v>
      </c>
      <c r="H235" s="191">
        <v>0.02</v>
      </c>
      <c r="I235" s="336">
        <f>VLOOKUP(B235,'SINAPI09-2021'!$A$1:$E$15000,5,FALSE)</f>
        <v>19.899999999999999</v>
      </c>
      <c r="J235" s="192">
        <f>I235*H235</f>
        <v>0.39799999999999996</v>
      </c>
      <c r="K235" s="360"/>
      <c r="L235" s="88"/>
    </row>
    <row r="236" spans="1:12" s="106" customFormat="1" x14ac:dyDescent="0.2">
      <c r="A236" s="244"/>
      <c r="B236" s="244"/>
      <c r="C236" s="244"/>
      <c r="D236" s="244"/>
      <c r="E236" s="244"/>
      <c r="F236" s="193"/>
      <c r="G236" s="244"/>
      <c r="H236" s="193"/>
      <c r="I236" s="244"/>
      <c r="J236" s="193"/>
      <c r="K236" s="360"/>
      <c r="L236" s="88"/>
    </row>
    <row r="237" spans="1:12" s="106" customFormat="1" ht="15" thickBot="1" x14ac:dyDescent="0.25">
      <c r="A237" s="244"/>
      <c r="B237" s="244"/>
      <c r="C237" s="244"/>
      <c r="D237" s="244"/>
      <c r="E237" s="244"/>
      <c r="F237" s="193"/>
      <c r="G237" s="244"/>
      <c r="H237" s="428"/>
      <c r="I237" s="428"/>
      <c r="J237" s="193"/>
      <c r="K237" s="360"/>
      <c r="L237" s="88"/>
    </row>
    <row r="238" spans="1:12" s="106" customFormat="1" ht="15" thickTop="1" x14ac:dyDescent="0.2">
      <c r="A238" s="194"/>
      <c r="B238" s="194"/>
      <c r="C238" s="194"/>
      <c r="D238" s="194"/>
      <c r="E238" s="194"/>
      <c r="F238" s="194"/>
      <c r="G238" s="194"/>
      <c r="H238" s="194"/>
      <c r="I238" s="194"/>
      <c r="J238" s="194"/>
      <c r="K238" s="360"/>
      <c r="L238" s="88"/>
    </row>
    <row r="239" spans="1:12" s="106" customFormat="1" ht="15" x14ac:dyDescent="0.2">
      <c r="A239" s="242" t="s">
        <v>330</v>
      </c>
      <c r="B239" s="195" t="s">
        <v>77</v>
      </c>
      <c r="C239" s="242" t="s">
        <v>78</v>
      </c>
      <c r="D239" s="242" t="s">
        <v>4</v>
      </c>
      <c r="E239" s="430" t="s">
        <v>79</v>
      </c>
      <c r="F239" s="430"/>
      <c r="G239" s="196" t="s">
        <v>80</v>
      </c>
      <c r="H239" s="195" t="s">
        <v>81</v>
      </c>
      <c r="I239" s="195" t="s">
        <v>82</v>
      </c>
      <c r="J239" s="195" t="s">
        <v>5</v>
      </c>
      <c r="K239" s="360"/>
      <c r="L239" s="88"/>
    </row>
    <row r="240" spans="1:12" s="106" customFormat="1" ht="25.5" x14ac:dyDescent="0.2">
      <c r="A240" s="240" t="s">
        <v>83</v>
      </c>
      <c r="B240" s="333">
        <v>95601</v>
      </c>
      <c r="C240" s="240" t="s">
        <v>85</v>
      </c>
      <c r="D240" s="240" t="s">
        <v>332</v>
      </c>
      <c r="E240" s="429" t="s">
        <v>149</v>
      </c>
      <c r="F240" s="429"/>
      <c r="G240" s="198" t="s">
        <v>174</v>
      </c>
      <c r="H240" s="199">
        <v>1</v>
      </c>
      <c r="I240" s="203">
        <f>SUM(J241:J244)</f>
        <v>12.57066</v>
      </c>
      <c r="J240" s="203">
        <f>H240*I240</f>
        <v>12.57066</v>
      </c>
      <c r="K240" s="360"/>
      <c r="L240" s="88"/>
    </row>
    <row r="241" spans="1:12" s="106" customFormat="1" ht="38.25" x14ac:dyDescent="0.2">
      <c r="A241" s="241" t="s">
        <v>89</v>
      </c>
      <c r="B241" s="332">
        <v>95620</v>
      </c>
      <c r="C241" s="241" t="s">
        <v>85</v>
      </c>
      <c r="D241" s="241" t="s">
        <v>334</v>
      </c>
      <c r="E241" s="427" t="s">
        <v>142</v>
      </c>
      <c r="F241" s="427"/>
      <c r="G241" s="190" t="s">
        <v>143</v>
      </c>
      <c r="H241" s="191">
        <v>0.18</v>
      </c>
      <c r="I241" s="336">
        <f>VLOOKUP(B241,'SINAPI09-2021'!$A$1:$E$15000,5,FALSE)</f>
        <v>14.07</v>
      </c>
      <c r="J241" s="192">
        <f>I241*H241</f>
        <v>2.5326</v>
      </c>
      <c r="K241" s="360"/>
      <c r="L241" s="88"/>
    </row>
    <row r="242" spans="1:12" s="106" customFormat="1" ht="38.25" x14ac:dyDescent="0.2">
      <c r="A242" s="241" t="s">
        <v>89</v>
      </c>
      <c r="B242" s="332">
        <v>95621</v>
      </c>
      <c r="C242" s="241" t="s">
        <v>85</v>
      </c>
      <c r="D242" s="241" t="s">
        <v>336</v>
      </c>
      <c r="E242" s="427" t="s">
        <v>142</v>
      </c>
      <c r="F242" s="427"/>
      <c r="G242" s="190" t="s">
        <v>146</v>
      </c>
      <c r="H242" s="191">
        <v>0.14599999999999999</v>
      </c>
      <c r="I242" s="336">
        <f>VLOOKUP(B242,'SINAPI09-2021'!$A$1:$E$15000,5,FALSE)</f>
        <v>12.53</v>
      </c>
      <c r="J242" s="192">
        <f>I242*H242</f>
        <v>1.8293799999999998</v>
      </c>
      <c r="K242" s="360"/>
      <c r="L242" s="88"/>
    </row>
    <row r="243" spans="1:12" s="106" customFormat="1" ht="25.5" x14ac:dyDescent="0.2">
      <c r="A243" s="241" t="s">
        <v>89</v>
      </c>
      <c r="B243" s="332">
        <v>88298</v>
      </c>
      <c r="C243" s="241" t="s">
        <v>85</v>
      </c>
      <c r="D243" s="241" t="s">
        <v>338</v>
      </c>
      <c r="E243" s="427" t="s">
        <v>87</v>
      </c>
      <c r="F243" s="427"/>
      <c r="G243" s="190" t="s">
        <v>88</v>
      </c>
      <c r="H243" s="191">
        <v>0.32600000000000001</v>
      </c>
      <c r="I243" s="336">
        <f>VLOOKUP(B243,'SINAPI09-2021'!$A$1:$E$15000,5,FALSE)</f>
        <v>11.16</v>
      </c>
      <c r="J243" s="192">
        <f>I243*H243</f>
        <v>3.6381600000000001</v>
      </c>
      <c r="K243" s="360"/>
      <c r="L243" s="88"/>
    </row>
    <row r="244" spans="1:12" s="106" customFormat="1" ht="25.5" x14ac:dyDescent="0.2">
      <c r="A244" s="241" t="s">
        <v>89</v>
      </c>
      <c r="B244" s="332">
        <v>88316</v>
      </c>
      <c r="C244" s="241" t="s">
        <v>85</v>
      </c>
      <c r="D244" s="241" t="s">
        <v>204</v>
      </c>
      <c r="E244" s="427" t="s">
        <v>87</v>
      </c>
      <c r="F244" s="427"/>
      <c r="G244" s="190" t="s">
        <v>88</v>
      </c>
      <c r="H244" s="191">
        <v>0.32600000000000001</v>
      </c>
      <c r="I244" s="336">
        <f>VLOOKUP(B244,'SINAPI09-2021'!$A$1:$E$15000,5,FALSE)</f>
        <v>14.02</v>
      </c>
      <c r="J244" s="192">
        <f>I244*H244</f>
        <v>4.5705200000000001</v>
      </c>
      <c r="K244" s="360"/>
      <c r="L244" s="88"/>
    </row>
    <row r="245" spans="1:12" s="106" customFormat="1" x14ac:dyDescent="0.2">
      <c r="A245" s="244"/>
      <c r="B245" s="244"/>
      <c r="C245" s="244"/>
      <c r="D245" s="244"/>
      <c r="E245" s="244"/>
      <c r="F245" s="193"/>
      <c r="G245" s="244"/>
      <c r="H245" s="193"/>
      <c r="I245" s="244"/>
      <c r="J245" s="193"/>
      <c r="K245" s="360"/>
      <c r="L245" s="88"/>
    </row>
    <row r="246" spans="1:12" s="106" customFormat="1" ht="15" thickBot="1" x14ac:dyDescent="0.25">
      <c r="A246" s="244"/>
      <c r="B246" s="244"/>
      <c r="C246" s="244"/>
      <c r="D246" s="244"/>
      <c r="E246" s="244"/>
      <c r="F246" s="193"/>
      <c r="G246" s="244"/>
      <c r="H246" s="428"/>
      <c r="I246" s="428"/>
      <c r="J246" s="193"/>
      <c r="K246" s="360"/>
      <c r="L246" s="88"/>
    </row>
    <row r="247" spans="1:12" s="106" customFormat="1" ht="15" thickTop="1" x14ac:dyDescent="0.2">
      <c r="A247" s="194"/>
      <c r="B247" s="194"/>
      <c r="C247" s="194"/>
      <c r="D247" s="194"/>
      <c r="E247" s="194"/>
      <c r="F247" s="194"/>
      <c r="G247" s="194"/>
      <c r="H247" s="194"/>
      <c r="I247" s="194"/>
      <c r="J247" s="194"/>
      <c r="K247" s="360"/>
      <c r="L247" s="88"/>
    </row>
    <row r="248" spans="1:12" s="106" customFormat="1" ht="15" x14ac:dyDescent="0.2">
      <c r="A248" s="242" t="s">
        <v>339</v>
      </c>
      <c r="B248" s="195" t="s">
        <v>77</v>
      </c>
      <c r="C248" s="242" t="s">
        <v>78</v>
      </c>
      <c r="D248" s="242" t="s">
        <v>4</v>
      </c>
      <c r="E248" s="430" t="s">
        <v>79</v>
      </c>
      <c r="F248" s="430"/>
      <c r="G248" s="196" t="s">
        <v>80</v>
      </c>
      <c r="H248" s="195" t="s">
        <v>81</v>
      </c>
      <c r="I248" s="195" t="s">
        <v>82</v>
      </c>
      <c r="J248" s="195" t="s">
        <v>5</v>
      </c>
      <c r="K248" s="312"/>
      <c r="L248" s="88"/>
    </row>
    <row r="249" spans="1:12" s="106" customFormat="1" ht="25.5" x14ac:dyDescent="0.2">
      <c r="A249" s="240" t="s">
        <v>83</v>
      </c>
      <c r="B249" s="197" t="s">
        <v>340</v>
      </c>
      <c r="C249" s="240" t="s">
        <v>109</v>
      </c>
      <c r="D249" s="240" t="s">
        <v>341</v>
      </c>
      <c r="E249" s="429" t="s">
        <v>342</v>
      </c>
      <c r="F249" s="429"/>
      <c r="G249" s="198" t="s">
        <v>343</v>
      </c>
      <c r="H249" s="199">
        <v>1</v>
      </c>
      <c r="I249" s="203">
        <f>SUM(J250:J253)</f>
        <v>324.01385725</v>
      </c>
      <c r="J249" s="203">
        <f>H249*I249</f>
        <v>324.01385725</v>
      </c>
      <c r="K249" s="337"/>
      <c r="L249" s="88"/>
    </row>
    <row r="250" spans="1:12" s="106" customFormat="1" ht="25.5" x14ac:dyDescent="0.2">
      <c r="A250" s="241" t="s">
        <v>89</v>
      </c>
      <c r="B250" s="189" t="s">
        <v>344</v>
      </c>
      <c r="C250" s="241" t="s">
        <v>109</v>
      </c>
      <c r="D250" s="241" t="s">
        <v>345</v>
      </c>
      <c r="E250" s="427" t="s">
        <v>342</v>
      </c>
      <c r="F250" s="427"/>
      <c r="G250" s="190" t="s">
        <v>343</v>
      </c>
      <c r="H250" s="191">
        <v>2.5</v>
      </c>
      <c r="I250" s="192">
        <v>129.60554289999999</v>
      </c>
      <c r="J250" s="192">
        <f>H250*I250</f>
        <v>324.01385725</v>
      </c>
      <c r="K250" s="312"/>
      <c r="L250" s="361"/>
    </row>
    <row r="251" spans="1:12" s="106" customFormat="1" x14ac:dyDescent="0.2">
      <c r="A251" s="244"/>
      <c r="B251" s="244"/>
      <c r="C251" s="244"/>
      <c r="D251" s="244"/>
      <c r="E251" s="244"/>
      <c r="F251" s="193"/>
      <c r="G251" s="244"/>
      <c r="H251" s="193"/>
      <c r="I251" s="244"/>
      <c r="J251" s="193"/>
      <c r="K251" s="312"/>
      <c r="L251" s="88"/>
    </row>
    <row r="252" spans="1:12" s="106" customFormat="1" ht="15" thickBot="1" x14ac:dyDescent="0.25">
      <c r="A252" s="244"/>
      <c r="B252" s="244"/>
      <c r="C252" s="244"/>
      <c r="D252" s="244"/>
      <c r="E252" s="244"/>
      <c r="F252" s="193"/>
      <c r="G252" s="244"/>
      <c r="H252" s="428"/>
      <c r="I252" s="428"/>
      <c r="J252" s="193"/>
      <c r="K252" s="312"/>
      <c r="L252" s="88"/>
    </row>
    <row r="253" spans="1:12" s="106" customFormat="1" ht="15" thickTop="1" x14ac:dyDescent="0.2">
      <c r="A253" s="194"/>
      <c r="B253" s="194"/>
      <c r="C253" s="194"/>
      <c r="D253" s="194"/>
      <c r="E253" s="194"/>
      <c r="F253" s="194"/>
      <c r="G253" s="194"/>
      <c r="H253" s="194"/>
      <c r="I253" s="194"/>
      <c r="J253" s="194"/>
      <c r="K253" s="312"/>
      <c r="L253" s="88"/>
    </row>
    <row r="254" spans="1:12" s="106" customFormat="1" ht="15" x14ac:dyDescent="0.2">
      <c r="A254" s="242" t="s">
        <v>346</v>
      </c>
      <c r="B254" s="195" t="s">
        <v>77</v>
      </c>
      <c r="C254" s="242" t="s">
        <v>78</v>
      </c>
      <c r="D254" s="242" t="s">
        <v>4</v>
      </c>
      <c r="E254" s="430" t="s">
        <v>79</v>
      </c>
      <c r="F254" s="430"/>
      <c r="G254" s="196" t="s">
        <v>80</v>
      </c>
      <c r="H254" s="195" t="s">
        <v>81</v>
      </c>
      <c r="I254" s="195" t="s">
        <v>82</v>
      </c>
      <c r="J254" s="195" t="s">
        <v>5</v>
      </c>
      <c r="K254" s="312"/>
      <c r="L254" s="88"/>
    </row>
    <row r="255" spans="1:12" s="106" customFormat="1" ht="38.25" x14ac:dyDescent="0.2">
      <c r="A255" s="240" t="s">
        <v>83</v>
      </c>
      <c r="B255" s="333">
        <v>96521</v>
      </c>
      <c r="C255" s="240" t="s">
        <v>85</v>
      </c>
      <c r="D255" s="240" t="s">
        <v>348</v>
      </c>
      <c r="E255" s="429" t="s">
        <v>270</v>
      </c>
      <c r="F255" s="429"/>
      <c r="G255" s="198" t="s">
        <v>150</v>
      </c>
      <c r="H255" s="199">
        <v>1</v>
      </c>
      <c r="I255" s="203">
        <f>SUM(J256:J259)</f>
        <v>31.555430000000001</v>
      </c>
      <c r="J255" s="203">
        <f>H255*I255</f>
        <v>31.555430000000001</v>
      </c>
      <c r="K255" s="312"/>
      <c r="L255" s="88"/>
    </row>
    <row r="256" spans="1:12" s="106" customFormat="1" ht="63.75" x14ac:dyDescent="0.2">
      <c r="A256" s="241" t="s">
        <v>89</v>
      </c>
      <c r="B256" s="332">
        <v>5678</v>
      </c>
      <c r="C256" s="241" t="s">
        <v>85</v>
      </c>
      <c r="D256" s="241" t="s">
        <v>350</v>
      </c>
      <c r="E256" s="427" t="s">
        <v>142</v>
      </c>
      <c r="F256" s="427"/>
      <c r="G256" s="190" t="s">
        <v>143</v>
      </c>
      <c r="H256" s="191">
        <v>0.20799999999999999</v>
      </c>
      <c r="I256" s="336">
        <f>VLOOKUP(B256,'SINAPI09-2021'!$A$1:$E$15000,5,FALSE)</f>
        <v>106.32</v>
      </c>
      <c r="J256" s="192">
        <f>I256*H256</f>
        <v>22.114559999999997</v>
      </c>
      <c r="K256" s="312"/>
      <c r="L256" s="88"/>
    </row>
    <row r="257" spans="1:12" s="106" customFormat="1" ht="63.75" x14ac:dyDescent="0.2">
      <c r="A257" s="241" t="s">
        <v>89</v>
      </c>
      <c r="B257" s="332">
        <v>5679</v>
      </c>
      <c r="C257" s="241" t="s">
        <v>85</v>
      </c>
      <c r="D257" s="241" t="s">
        <v>352</v>
      </c>
      <c r="E257" s="427" t="s">
        <v>142</v>
      </c>
      <c r="F257" s="427"/>
      <c r="G257" s="190" t="s">
        <v>146</v>
      </c>
      <c r="H257" s="191">
        <v>8.5000000000000006E-2</v>
      </c>
      <c r="I257" s="336">
        <f>VLOOKUP(B257,'SINAPI09-2021'!$A$1:$E$15000,5,FALSE)</f>
        <v>37.74</v>
      </c>
      <c r="J257" s="192">
        <f>I257*H257</f>
        <v>3.2079000000000004</v>
      </c>
      <c r="K257" s="312"/>
      <c r="L257" s="88"/>
    </row>
    <row r="258" spans="1:12" s="106" customFormat="1" ht="25.5" x14ac:dyDescent="0.2">
      <c r="A258" s="241" t="s">
        <v>89</v>
      </c>
      <c r="B258" s="332">
        <v>88309</v>
      </c>
      <c r="C258" s="241" t="s">
        <v>85</v>
      </c>
      <c r="D258" s="241" t="s">
        <v>354</v>
      </c>
      <c r="E258" s="427" t="s">
        <v>87</v>
      </c>
      <c r="F258" s="427"/>
      <c r="G258" s="190" t="s">
        <v>88</v>
      </c>
      <c r="H258" s="191">
        <v>0.22500000000000001</v>
      </c>
      <c r="I258" s="336">
        <f>VLOOKUP(B258,'SINAPI09-2021'!$A$1:$E$15000,5,FALSE)</f>
        <v>17.670000000000002</v>
      </c>
      <c r="J258" s="192">
        <f>I258*H258</f>
        <v>3.9757500000000006</v>
      </c>
      <c r="K258" s="312"/>
      <c r="L258" s="88"/>
    </row>
    <row r="259" spans="1:12" s="106" customFormat="1" ht="25.5" x14ac:dyDescent="0.2">
      <c r="A259" s="241" t="s">
        <v>89</v>
      </c>
      <c r="B259" s="332">
        <v>88316</v>
      </c>
      <c r="C259" s="241" t="s">
        <v>85</v>
      </c>
      <c r="D259" s="241" t="s">
        <v>204</v>
      </c>
      <c r="E259" s="427" t="s">
        <v>87</v>
      </c>
      <c r="F259" s="427"/>
      <c r="G259" s="190" t="s">
        <v>88</v>
      </c>
      <c r="H259" s="191">
        <v>0.161</v>
      </c>
      <c r="I259" s="336">
        <f>VLOOKUP(B259,'SINAPI09-2021'!$A$1:$E$15000,5,FALSE)</f>
        <v>14.02</v>
      </c>
      <c r="J259" s="192">
        <f>I259*H259</f>
        <v>2.2572199999999998</v>
      </c>
      <c r="K259" s="312"/>
      <c r="L259" s="88"/>
    </row>
    <row r="260" spans="1:12" s="106" customFormat="1" x14ac:dyDescent="0.2">
      <c r="A260" s="244"/>
      <c r="B260" s="244"/>
      <c r="C260" s="244"/>
      <c r="D260" s="244"/>
      <c r="E260" s="244"/>
      <c r="F260" s="193"/>
      <c r="G260" s="244"/>
      <c r="H260" s="193"/>
      <c r="I260" s="327"/>
      <c r="J260" s="193"/>
      <c r="K260" s="312"/>
      <c r="L260" s="88"/>
    </row>
    <row r="261" spans="1:12" s="106" customFormat="1" ht="15" thickBot="1" x14ac:dyDescent="0.25">
      <c r="A261" s="244"/>
      <c r="B261" s="244"/>
      <c r="C261" s="244"/>
      <c r="D261" s="244"/>
      <c r="E261" s="244"/>
      <c r="F261" s="193"/>
      <c r="G261" s="244"/>
      <c r="H261" s="428"/>
      <c r="I261" s="428"/>
      <c r="J261" s="193"/>
      <c r="K261" s="312"/>
      <c r="L261" s="88"/>
    </row>
    <row r="262" spans="1:12" s="106" customFormat="1" ht="15" thickTop="1" x14ac:dyDescent="0.2">
      <c r="A262" s="194"/>
      <c r="B262" s="194"/>
      <c r="C262" s="194"/>
      <c r="D262" s="194"/>
      <c r="E262" s="194"/>
      <c r="F262" s="194"/>
      <c r="G262" s="194"/>
      <c r="H262" s="194"/>
      <c r="I262" s="194"/>
      <c r="J262" s="194"/>
      <c r="K262" s="312"/>
      <c r="L262" s="88"/>
    </row>
    <row r="263" spans="1:12" s="106" customFormat="1" ht="15" x14ac:dyDescent="0.2">
      <c r="A263" s="242" t="s">
        <v>355</v>
      </c>
      <c r="B263" s="195" t="s">
        <v>77</v>
      </c>
      <c r="C263" s="242" t="s">
        <v>78</v>
      </c>
      <c r="D263" s="242" t="s">
        <v>4</v>
      </c>
      <c r="E263" s="430" t="s">
        <v>79</v>
      </c>
      <c r="F263" s="430"/>
      <c r="G263" s="196" t="s">
        <v>80</v>
      </c>
      <c r="H263" s="195" t="s">
        <v>81</v>
      </c>
      <c r="I263" s="195" t="s">
        <v>82</v>
      </c>
      <c r="J263" s="195" t="s">
        <v>5</v>
      </c>
      <c r="K263" s="312"/>
      <c r="L263" s="88"/>
    </row>
    <row r="264" spans="1:12" s="106" customFormat="1" ht="38.25" x14ac:dyDescent="0.2">
      <c r="A264" s="240" t="s">
        <v>83</v>
      </c>
      <c r="B264" s="197" t="s">
        <v>356</v>
      </c>
      <c r="C264" s="240" t="s">
        <v>109</v>
      </c>
      <c r="D264" s="240" t="s">
        <v>357</v>
      </c>
      <c r="E264" s="429" t="s">
        <v>149</v>
      </c>
      <c r="F264" s="429"/>
      <c r="G264" s="198" t="s">
        <v>150</v>
      </c>
      <c r="H264" s="199">
        <v>1</v>
      </c>
      <c r="I264" s="203">
        <f>SUM(J265:J269)</f>
        <v>609.06146999999987</v>
      </c>
      <c r="J264" s="203">
        <f>H264*I264</f>
        <v>609.06146999999987</v>
      </c>
      <c r="K264" s="312"/>
      <c r="L264" s="88"/>
    </row>
    <row r="265" spans="1:12" s="106" customFormat="1" ht="25.5" x14ac:dyDescent="0.2">
      <c r="A265" s="241" t="s">
        <v>89</v>
      </c>
      <c r="B265" s="332">
        <v>88309</v>
      </c>
      <c r="C265" s="241" t="s">
        <v>85</v>
      </c>
      <c r="D265" s="241" t="s">
        <v>354</v>
      </c>
      <c r="E265" s="427" t="s">
        <v>87</v>
      </c>
      <c r="F265" s="427"/>
      <c r="G265" s="190" t="s">
        <v>88</v>
      </c>
      <c r="H265" s="191">
        <v>0.49299999999999999</v>
      </c>
      <c r="I265" s="336">
        <f>VLOOKUP(B265,'SINAPI09-2021'!$A$1:$E$15000,5,FALSE)</f>
        <v>17.670000000000002</v>
      </c>
      <c r="J265" s="192">
        <f>I265*H265</f>
        <v>8.711310000000001</v>
      </c>
      <c r="K265" s="312"/>
      <c r="L265" s="88"/>
    </row>
    <row r="266" spans="1:12" s="106" customFormat="1" ht="25.5" x14ac:dyDescent="0.2">
      <c r="A266" s="241" t="s">
        <v>89</v>
      </c>
      <c r="B266" s="332">
        <v>88316</v>
      </c>
      <c r="C266" s="241" t="s">
        <v>85</v>
      </c>
      <c r="D266" s="241" t="s">
        <v>204</v>
      </c>
      <c r="E266" s="427" t="s">
        <v>87</v>
      </c>
      <c r="F266" s="427"/>
      <c r="G266" s="190" t="s">
        <v>88</v>
      </c>
      <c r="H266" s="191">
        <v>0.74</v>
      </c>
      <c r="I266" s="336">
        <f>VLOOKUP(B266,'SINAPI09-2021'!$A$1:$E$15000,5,FALSE)</f>
        <v>14.02</v>
      </c>
      <c r="J266" s="192">
        <f>I266*H266</f>
        <v>10.374799999999999</v>
      </c>
      <c r="K266" s="312"/>
      <c r="L266" s="88"/>
    </row>
    <row r="267" spans="1:12" s="106" customFormat="1" ht="38.25" x14ac:dyDescent="0.2">
      <c r="A267" s="241" t="s">
        <v>89</v>
      </c>
      <c r="B267" s="332">
        <v>90586</v>
      </c>
      <c r="C267" s="241" t="s">
        <v>85</v>
      </c>
      <c r="D267" s="241" t="s">
        <v>359</v>
      </c>
      <c r="E267" s="427" t="s">
        <v>142</v>
      </c>
      <c r="F267" s="427"/>
      <c r="G267" s="190" t="s">
        <v>143</v>
      </c>
      <c r="H267" s="191">
        <v>0.12</v>
      </c>
      <c r="I267" s="336">
        <f>VLOOKUP(B267,'SINAPI09-2021'!$A$1:$E$15000,5,FALSE)</f>
        <v>1.75</v>
      </c>
      <c r="J267" s="192">
        <f>I267*H267</f>
        <v>0.21</v>
      </c>
      <c r="K267" s="312"/>
      <c r="L267" s="88"/>
    </row>
    <row r="268" spans="1:12" s="106" customFormat="1" ht="38.25" x14ac:dyDescent="0.2">
      <c r="A268" s="241" t="s">
        <v>89</v>
      </c>
      <c r="B268" s="332">
        <v>90587</v>
      </c>
      <c r="C268" s="241" t="s">
        <v>85</v>
      </c>
      <c r="D268" s="241" t="s">
        <v>361</v>
      </c>
      <c r="E268" s="427" t="s">
        <v>142</v>
      </c>
      <c r="F268" s="427"/>
      <c r="G268" s="190" t="s">
        <v>146</v>
      </c>
      <c r="H268" s="191">
        <v>0.126</v>
      </c>
      <c r="I268" s="336">
        <f>VLOOKUP(B268,'SINAPI09-2021'!$A$1:$E$15000,5,FALSE)</f>
        <v>0.36</v>
      </c>
      <c r="J268" s="192">
        <f>I268*H268</f>
        <v>4.5359999999999998E-2</v>
      </c>
      <c r="K268" s="312"/>
      <c r="L268" s="88"/>
    </row>
    <row r="269" spans="1:12" s="106" customFormat="1" ht="38.25" x14ac:dyDescent="0.2">
      <c r="A269" s="241" t="s">
        <v>92</v>
      </c>
      <c r="B269" s="332">
        <v>1524</v>
      </c>
      <c r="C269" s="241" t="s">
        <v>85</v>
      </c>
      <c r="D269" s="241" t="s">
        <v>308</v>
      </c>
      <c r="E269" s="427" t="s">
        <v>119</v>
      </c>
      <c r="F269" s="427"/>
      <c r="G269" s="190" t="s">
        <v>150</v>
      </c>
      <c r="H269" s="191">
        <v>1.1499999999999999</v>
      </c>
      <c r="I269" s="336">
        <f>VLOOKUP(B269,'SINAPI09-2021'!$A$1:$E$15000,5,FALSE)</f>
        <v>512.79999999999995</v>
      </c>
      <c r="J269" s="192">
        <f>I269*H269</f>
        <v>589.71999999999991</v>
      </c>
      <c r="K269" s="312"/>
      <c r="L269" s="88"/>
    </row>
    <row r="270" spans="1:12" s="106" customFormat="1" x14ac:dyDescent="0.2">
      <c r="A270" s="244"/>
      <c r="B270" s="244"/>
      <c r="C270" s="244"/>
      <c r="D270" s="244"/>
      <c r="E270" s="244"/>
      <c r="F270" s="193"/>
      <c r="G270" s="244"/>
      <c r="H270" s="193"/>
      <c r="I270" s="244"/>
      <c r="J270" s="193"/>
      <c r="K270" s="312"/>
      <c r="L270" s="88"/>
    </row>
    <row r="271" spans="1:12" s="106" customFormat="1" ht="15" thickBot="1" x14ac:dyDescent="0.25">
      <c r="A271" s="244"/>
      <c r="B271" s="244"/>
      <c r="C271" s="244"/>
      <c r="D271" s="244"/>
      <c r="E271" s="244"/>
      <c r="F271" s="193"/>
      <c r="G271" s="244"/>
      <c r="H271" s="428"/>
      <c r="I271" s="428"/>
      <c r="J271" s="193"/>
      <c r="K271" s="312"/>
      <c r="L271" s="88"/>
    </row>
    <row r="272" spans="1:12" s="106" customFormat="1" ht="15" thickTop="1" x14ac:dyDescent="0.2">
      <c r="A272" s="194"/>
      <c r="B272" s="194"/>
      <c r="C272" s="194"/>
      <c r="D272" s="194"/>
      <c r="E272" s="194"/>
      <c r="F272" s="194"/>
      <c r="G272" s="194"/>
      <c r="H272" s="194"/>
      <c r="I272" s="194"/>
      <c r="J272" s="194"/>
      <c r="K272" s="312"/>
      <c r="L272" s="88"/>
    </row>
    <row r="273" spans="1:12" s="106" customFormat="1" ht="15" x14ac:dyDescent="0.2">
      <c r="A273" s="242" t="s">
        <v>362</v>
      </c>
      <c r="B273" s="195" t="s">
        <v>77</v>
      </c>
      <c r="C273" s="242" t="s">
        <v>78</v>
      </c>
      <c r="D273" s="242" t="s">
        <v>4</v>
      </c>
      <c r="E273" s="430" t="s">
        <v>79</v>
      </c>
      <c r="F273" s="430"/>
      <c r="G273" s="196" t="s">
        <v>80</v>
      </c>
      <c r="H273" s="195" t="s">
        <v>81</v>
      </c>
      <c r="I273" s="195" t="s">
        <v>82</v>
      </c>
      <c r="J273" s="195" t="s">
        <v>5</v>
      </c>
      <c r="K273" s="312"/>
      <c r="L273" s="88"/>
    </row>
    <row r="274" spans="1:12" s="106" customFormat="1" ht="25.5" x14ac:dyDescent="0.2">
      <c r="A274" s="240" t="s">
        <v>83</v>
      </c>
      <c r="B274" s="333" t="s">
        <v>14330</v>
      </c>
      <c r="C274" s="240" t="s">
        <v>14333</v>
      </c>
      <c r="D274" s="240" t="s">
        <v>364</v>
      </c>
      <c r="E274" s="429" t="s">
        <v>149</v>
      </c>
      <c r="F274" s="429"/>
      <c r="G274" s="198" t="s">
        <v>139</v>
      </c>
      <c r="H274" s="199">
        <v>1</v>
      </c>
      <c r="I274" s="203">
        <f>SUM(J275:J281)</f>
        <v>38.758859999999999</v>
      </c>
      <c r="J274" s="203">
        <f>H274*I274</f>
        <v>38.758859999999999</v>
      </c>
      <c r="K274" s="312"/>
      <c r="L274" s="88"/>
    </row>
    <row r="275" spans="1:12" s="106" customFormat="1" ht="25.5" x14ac:dyDescent="0.2">
      <c r="A275" s="241" t="s">
        <v>89</v>
      </c>
      <c r="B275" s="332">
        <v>88239</v>
      </c>
      <c r="C275" s="241" t="s">
        <v>85</v>
      </c>
      <c r="D275" s="241" t="s">
        <v>152</v>
      </c>
      <c r="E275" s="427" t="s">
        <v>87</v>
      </c>
      <c r="F275" s="427"/>
      <c r="G275" s="190" t="s">
        <v>88</v>
      </c>
      <c r="H275" s="191">
        <v>0.22500000000000001</v>
      </c>
      <c r="I275" s="336">
        <f>VLOOKUP(B275,'SINAPI09-2021'!$A$1:$E$15000,5,FALSE)</f>
        <v>14.57</v>
      </c>
      <c r="J275" s="192">
        <f t="shared" ref="J275:J281" si="13">I275*H275</f>
        <v>3.2782500000000003</v>
      </c>
      <c r="K275" s="312"/>
      <c r="L275" s="88"/>
    </row>
    <row r="276" spans="1:12" s="106" customFormat="1" ht="25.5" x14ac:dyDescent="0.2">
      <c r="A276" s="241" t="s">
        <v>89</v>
      </c>
      <c r="B276" s="332">
        <v>88262</v>
      </c>
      <c r="C276" s="241" t="s">
        <v>85</v>
      </c>
      <c r="D276" s="241" t="s">
        <v>154</v>
      </c>
      <c r="E276" s="427" t="s">
        <v>87</v>
      </c>
      <c r="F276" s="427"/>
      <c r="G276" s="190" t="s">
        <v>88</v>
      </c>
      <c r="H276" s="191">
        <v>0.9</v>
      </c>
      <c r="I276" s="336">
        <f>VLOOKUP(B276,'SINAPI09-2021'!$A$1:$E$15000,5,FALSE)</f>
        <v>17.48</v>
      </c>
      <c r="J276" s="192">
        <f t="shared" si="13"/>
        <v>15.732000000000001</v>
      </c>
      <c r="K276" s="312"/>
      <c r="L276" s="88"/>
    </row>
    <row r="277" spans="1:12" s="106" customFormat="1" ht="25.5" x14ac:dyDescent="0.2">
      <c r="A277" s="241" t="s">
        <v>92</v>
      </c>
      <c r="B277" s="332">
        <v>2692</v>
      </c>
      <c r="C277" s="241" t="s">
        <v>85</v>
      </c>
      <c r="D277" s="241" t="s">
        <v>366</v>
      </c>
      <c r="E277" s="427" t="s">
        <v>119</v>
      </c>
      <c r="F277" s="427"/>
      <c r="G277" s="190" t="s">
        <v>266</v>
      </c>
      <c r="H277" s="191">
        <v>0.1</v>
      </c>
      <c r="I277" s="336">
        <f>VLOOKUP(B277,'SINAPI09-2021'!$A$1:$E$15000,5,FALSE)</f>
        <v>5.19</v>
      </c>
      <c r="J277" s="192">
        <f t="shared" si="13"/>
        <v>0.51900000000000002</v>
      </c>
      <c r="K277" s="312"/>
      <c r="L277" s="88"/>
    </row>
    <row r="278" spans="1:12" s="106" customFormat="1" ht="25.5" x14ac:dyDescent="0.2">
      <c r="A278" s="241" t="s">
        <v>92</v>
      </c>
      <c r="B278" s="332">
        <v>4491</v>
      </c>
      <c r="C278" s="241" t="s">
        <v>85</v>
      </c>
      <c r="D278" s="241" t="s">
        <v>258</v>
      </c>
      <c r="E278" s="427" t="s">
        <v>119</v>
      </c>
      <c r="F278" s="427"/>
      <c r="G278" s="190" t="s">
        <v>157</v>
      </c>
      <c r="H278" s="191">
        <v>0.27500000000000002</v>
      </c>
      <c r="I278" s="336">
        <f>VLOOKUP(B278,'SINAPI09-2021'!$A$1:$E$15000,5,FALSE)</f>
        <v>8.19</v>
      </c>
      <c r="J278" s="192">
        <f t="shared" si="13"/>
        <v>2.2522500000000001</v>
      </c>
      <c r="K278" s="312"/>
      <c r="L278" s="88"/>
    </row>
    <row r="279" spans="1:12" s="106" customFormat="1" x14ac:dyDescent="0.2">
      <c r="A279" s="241" t="s">
        <v>92</v>
      </c>
      <c r="B279" s="332">
        <v>5061</v>
      </c>
      <c r="C279" s="241" t="s">
        <v>85</v>
      </c>
      <c r="D279" s="241" t="s">
        <v>159</v>
      </c>
      <c r="E279" s="427" t="s">
        <v>119</v>
      </c>
      <c r="F279" s="427"/>
      <c r="G279" s="190" t="s">
        <v>160</v>
      </c>
      <c r="H279" s="191">
        <v>0.15</v>
      </c>
      <c r="I279" s="336">
        <f>VLOOKUP(B279,'SINAPI09-2021'!$A$1:$E$15000,5,FALSE)</f>
        <v>23</v>
      </c>
      <c r="J279" s="192">
        <f t="shared" si="13"/>
        <v>3.4499999999999997</v>
      </c>
      <c r="K279" s="312"/>
      <c r="L279" s="88"/>
    </row>
    <row r="280" spans="1:12" s="106" customFormat="1" ht="25.5" x14ac:dyDescent="0.2">
      <c r="A280" s="241" t="s">
        <v>92</v>
      </c>
      <c r="B280" s="332">
        <v>4512</v>
      </c>
      <c r="C280" s="241" t="s">
        <v>85</v>
      </c>
      <c r="D280" s="241" t="s">
        <v>367</v>
      </c>
      <c r="E280" s="427" t="s">
        <v>119</v>
      </c>
      <c r="F280" s="427"/>
      <c r="G280" s="190" t="s">
        <v>157</v>
      </c>
      <c r="H280" s="191">
        <v>0.24</v>
      </c>
      <c r="I280" s="336">
        <f>VLOOKUP(B280,'SINAPI09-2021'!$A$1:$E$15000,5,FALSE)</f>
        <v>1.98</v>
      </c>
      <c r="J280" s="192">
        <f t="shared" si="13"/>
        <v>0.47519999999999996</v>
      </c>
      <c r="K280" s="312"/>
      <c r="L280" s="88"/>
    </row>
    <row r="281" spans="1:12" s="106" customFormat="1" ht="25.5" x14ac:dyDescent="0.2">
      <c r="A281" s="241" t="s">
        <v>92</v>
      </c>
      <c r="B281" s="332">
        <v>6189</v>
      </c>
      <c r="C281" s="241" t="s">
        <v>85</v>
      </c>
      <c r="D281" s="241" t="s">
        <v>369</v>
      </c>
      <c r="E281" s="427" t="s">
        <v>119</v>
      </c>
      <c r="F281" s="427"/>
      <c r="G281" s="190" t="s">
        <v>157</v>
      </c>
      <c r="H281" s="191">
        <v>0.79200000000000004</v>
      </c>
      <c r="I281" s="336">
        <f>VLOOKUP(B281,'SINAPI09-2021'!$A$1:$E$15000,5,FALSE)</f>
        <v>16.48</v>
      </c>
      <c r="J281" s="192">
        <f t="shared" si="13"/>
        <v>13.052160000000001</v>
      </c>
      <c r="K281" s="312"/>
      <c r="L281" s="88"/>
    </row>
    <row r="282" spans="1:12" s="106" customFormat="1" x14ac:dyDescent="0.2">
      <c r="A282" s="244"/>
      <c r="B282" s="244"/>
      <c r="C282" s="244"/>
      <c r="D282" s="244"/>
      <c r="E282" s="244"/>
      <c r="F282" s="193"/>
      <c r="G282" s="244"/>
      <c r="H282" s="193"/>
      <c r="I282" s="327"/>
      <c r="J282" s="193"/>
      <c r="K282" s="312"/>
      <c r="L282" s="88"/>
    </row>
    <row r="283" spans="1:12" s="106" customFormat="1" ht="15" thickBot="1" x14ac:dyDescent="0.25">
      <c r="A283" s="244"/>
      <c r="B283" s="244"/>
      <c r="C283" s="244"/>
      <c r="D283" s="244"/>
      <c r="E283" s="244"/>
      <c r="F283" s="193"/>
      <c r="G283" s="244"/>
      <c r="H283" s="428"/>
      <c r="I283" s="428"/>
      <c r="J283" s="193"/>
      <c r="K283" s="312"/>
      <c r="L283" s="88"/>
    </row>
    <row r="284" spans="1:12" s="106" customFormat="1" ht="15" thickTop="1" x14ac:dyDescent="0.2">
      <c r="A284" s="194"/>
      <c r="B284" s="194"/>
      <c r="C284" s="194"/>
      <c r="D284" s="194"/>
      <c r="E284" s="194"/>
      <c r="F284" s="194"/>
      <c r="G284" s="194"/>
      <c r="H284" s="194"/>
      <c r="I284" s="194"/>
      <c r="J284" s="194"/>
      <c r="K284" s="312"/>
      <c r="L284" s="88"/>
    </row>
    <row r="285" spans="1:12" s="106" customFormat="1" ht="15" x14ac:dyDescent="0.2">
      <c r="A285" s="242" t="s">
        <v>370</v>
      </c>
      <c r="B285" s="195" t="s">
        <v>77</v>
      </c>
      <c r="C285" s="242" t="s">
        <v>78</v>
      </c>
      <c r="D285" s="242" t="s">
        <v>4</v>
      </c>
      <c r="E285" s="430" t="s">
        <v>79</v>
      </c>
      <c r="F285" s="430"/>
      <c r="G285" s="196" t="s">
        <v>80</v>
      </c>
      <c r="H285" s="195" t="s">
        <v>81</v>
      </c>
      <c r="I285" s="195" t="s">
        <v>82</v>
      </c>
      <c r="J285" s="195" t="s">
        <v>5</v>
      </c>
      <c r="K285" s="312"/>
      <c r="L285" s="88"/>
    </row>
    <row r="286" spans="1:12" s="106" customFormat="1" ht="25.5" x14ac:dyDescent="0.2">
      <c r="A286" s="240" t="s">
        <v>83</v>
      </c>
      <c r="B286" s="333">
        <v>96543</v>
      </c>
      <c r="C286" s="240" t="s">
        <v>85</v>
      </c>
      <c r="D286" s="240" t="s">
        <v>372</v>
      </c>
      <c r="E286" s="429" t="s">
        <v>149</v>
      </c>
      <c r="F286" s="429"/>
      <c r="G286" s="198" t="s">
        <v>160</v>
      </c>
      <c r="H286" s="199">
        <v>1</v>
      </c>
      <c r="I286" s="203">
        <f>SUM(J287:J293)</f>
        <v>19.230674999999998</v>
      </c>
      <c r="J286" s="203">
        <f>H286*I286</f>
        <v>19.230674999999998</v>
      </c>
      <c r="K286" s="312"/>
      <c r="L286" s="88"/>
    </row>
    <row r="287" spans="1:12" s="106" customFormat="1" ht="25.5" x14ac:dyDescent="0.2">
      <c r="A287" s="241" t="s">
        <v>89</v>
      </c>
      <c r="B287" s="332">
        <v>92791</v>
      </c>
      <c r="C287" s="241" t="s">
        <v>85</v>
      </c>
      <c r="D287" s="241" t="s">
        <v>374</v>
      </c>
      <c r="E287" s="427" t="s">
        <v>149</v>
      </c>
      <c r="F287" s="427"/>
      <c r="G287" s="190" t="s">
        <v>160</v>
      </c>
      <c r="H287" s="191">
        <v>1</v>
      </c>
      <c r="I287" s="336">
        <f>VLOOKUP(B287,'SINAPI09-2021'!$A$1:$E$15000,5,FALSE)</f>
        <v>14.05</v>
      </c>
      <c r="J287" s="192">
        <f>I287*H287</f>
        <v>14.05</v>
      </c>
      <c r="K287" s="312"/>
      <c r="L287" s="88"/>
    </row>
    <row r="288" spans="1:12" s="106" customFormat="1" ht="25.5" x14ac:dyDescent="0.2">
      <c r="A288" s="241" t="s">
        <v>89</v>
      </c>
      <c r="B288" s="332">
        <v>88238</v>
      </c>
      <c r="C288" s="241" t="s">
        <v>85</v>
      </c>
      <c r="D288" s="241" t="s">
        <v>315</v>
      </c>
      <c r="E288" s="427" t="s">
        <v>87</v>
      </c>
      <c r="F288" s="427"/>
      <c r="G288" s="190" t="s">
        <v>88</v>
      </c>
      <c r="H288" s="191">
        <v>6.3500000000000001E-2</v>
      </c>
      <c r="I288" s="336">
        <f>VLOOKUP(B288,'SINAPI09-2021'!$A$1:$E$15000,5,FALSE)</f>
        <v>13.4</v>
      </c>
      <c r="J288" s="192">
        <f>I288*H288</f>
        <v>0.85089999999999999</v>
      </c>
      <c r="K288" s="312"/>
      <c r="L288" s="88"/>
    </row>
    <row r="289" spans="1:12" s="106" customFormat="1" ht="25.5" x14ac:dyDescent="0.2">
      <c r="A289" s="241" t="s">
        <v>89</v>
      </c>
      <c r="B289" s="332">
        <v>88245</v>
      </c>
      <c r="C289" s="241" t="s">
        <v>85</v>
      </c>
      <c r="D289" s="241" t="s">
        <v>317</v>
      </c>
      <c r="E289" s="427" t="s">
        <v>87</v>
      </c>
      <c r="F289" s="427"/>
      <c r="G289" s="190" t="s">
        <v>88</v>
      </c>
      <c r="H289" s="191">
        <v>0.19450000000000001</v>
      </c>
      <c r="I289" s="336">
        <f>VLOOKUP(B289,'SINAPI09-2021'!$A$1:$E$15000,5,FALSE)</f>
        <v>17.579999999999998</v>
      </c>
      <c r="J289" s="192">
        <f>I289*H289</f>
        <v>3.4193099999999998</v>
      </c>
      <c r="K289" s="312"/>
      <c r="L289" s="88"/>
    </row>
    <row r="290" spans="1:12" s="106" customFormat="1" ht="25.5" x14ac:dyDescent="0.2">
      <c r="A290" s="241" t="s">
        <v>92</v>
      </c>
      <c r="B290" s="332">
        <v>43132</v>
      </c>
      <c r="C290" s="241" t="s">
        <v>85</v>
      </c>
      <c r="D290" s="241" t="s">
        <v>319</v>
      </c>
      <c r="E290" s="427" t="s">
        <v>119</v>
      </c>
      <c r="F290" s="427"/>
      <c r="G290" s="190" t="s">
        <v>160</v>
      </c>
      <c r="H290" s="191">
        <v>2.5000000000000001E-2</v>
      </c>
      <c r="I290" s="336">
        <f>VLOOKUP(B290,'SINAPI09-2021'!$A$1:$E$15000,5,FALSE)</f>
        <v>19.899999999999999</v>
      </c>
      <c r="J290" s="192">
        <f>I290*H290</f>
        <v>0.4975</v>
      </c>
      <c r="K290" s="312"/>
      <c r="L290" s="88"/>
    </row>
    <row r="291" spans="1:12" s="106" customFormat="1" ht="38.25" x14ac:dyDescent="0.2">
      <c r="A291" s="241" t="s">
        <v>92</v>
      </c>
      <c r="B291" s="332">
        <v>39017</v>
      </c>
      <c r="C291" s="241" t="s">
        <v>85</v>
      </c>
      <c r="D291" s="241" t="s">
        <v>376</v>
      </c>
      <c r="E291" s="427" t="s">
        <v>119</v>
      </c>
      <c r="F291" s="427"/>
      <c r="G291" s="190" t="s">
        <v>174</v>
      </c>
      <c r="H291" s="191">
        <v>1.9664999999999999</v>
      </c>
      <c r="I291" s="336">
        <f>VLOOKUP(B291,'SINAPI09-2021'!$A$1:$E$15000,5,FALSE)</f>
        <v>0.21</v>
      </c>
      <c r="J291" s="192">
        <f>I291*H291</f>
        <v>0.41296499999999997</v>
      </c>
      <c r="K291" s="312"/>
      <c r="L291" s="88"/>
    </row>
    <row r="292" spans="1:12" s="106" customFormat="1" x14ac:dyDescent="0.2">
      <c r="A292" s="244"/>
      <c r="B292" s="244"/>
      <c r="C292" s="244"/>
      <c r="D292" s="244"/>
      <c r="E292" s="244"/>
      <c r="F292" s="193"/>
      <c r="G292" s="244"/>
      <c r="H292" s="193"/>
      <c r="I292" s="327"/>
      <c r="J292" s="193"/>
      <c r="K292" s="312"/>
      <c r="L292" s="88"/>
    </row>
    <row r="293" spans="1:12" s="106" customFormat="1" ht="15" thickBot="1" x14ac:dyDescent="0.25">
      <c r="A293" s="244"/>
      <c r="B293" s="244"/>
      <c r="C293" s="244"/>
      <c r="D293" s="244"/>
      <c r="E293" s="244"/>
      <c r="F293" s="193"/>
      <c r="G293" s="244"/>
      <c r="H293" s="428"/>
      <c r="I293" s="428"/>
      <c r="J293" s="193"/>
      <c r="K293" s="312"/>
      <c r="L293" s="88"/>
    </row>
    <row r="294" spans="1:12" s="106" customFormat="1" ht="15" thickTop="1" x14ac:dyDescent="0.2">
      <c r="A294" s="194"/>
      <c r="B294" s="194"/>
      <c r="C294" s="194"/>
      <c r="D294" s="194"/>
      <c r="E294" s="194"/>
      <c r="F294" s="194"/>
      <c r="G294" s="194"/>
      <c r="H294" s="194"/>
      <c r="I294" s="194"/>
      <c r="J294" s="194"/>
      <c r="K294" s="312"/>
      <c r="L294" s="88"/>
    </row>
    <row r="295" spans="1:12" s="106" customFormat="1" ht="15" x14ac:dyDescent="0.2">
      <c r="A295" s="242" t="s">
        <v>377</v>
      </c>
      <c r="B295" s="195" t="s">
        <v>77</v>
      </c>
      <c r="C295" s="242" t="s">
        <v>78</v>
      </c>
      <c r="D295" s="242" t="s">
        <v>4</v>
      </c>
      <c r="E295" s="430" t="s">
        <v>79</v>
      </c>
      <c r="F295" s="430"/>
      <c r="G295" s="196" t="s">
        <v>80</v>
      </c>
      <c r="H295" s="195" t="s">
        <v>81</v>
      </c>
      <c r="I295" s="195" t="s">
        <v>82</v>
      </c>
      <c r="J295" s="195" t="s">
        <v>5</v>
      </c>
      <c r="K295" s="312"/>
      <c r="L295" s="88"/>
    </row>
    <row r="296" spans="1:12" s="106" customFormat="1" ht="25.5" x14ac:dyDescent="0.2">
      <c r="A296" s="240" t="s">
        <v>83</v>
      </c>
      <c r="B296" s="333">
        <v>96544</v>
      </c>
      <c r="C296" s="240" t="s">
        <v>85</v>
      </c>
      <c r="D296" s="240" t="s">
        <v>379</v>
      </c>
      <c r="E296" s="429" t="s">
        <v>149</v>
      </c>
      <c r="F296" s="429"/>
      <c r="G296" s="198" t="s">
        <v>160</v>
      </c>
      <c r="H296" s="199">
        <v>1</v>
      </c>
      <c r="I296" s="203">
        <f>SUM(J297:J303)</f>
        <v>18.85858</v>
      </c>
      <c r="J296" s="203">
        <f>H296*I296</f>
        <v>18.85858</v>
      </c>
      <c r="K296" s="312"/>
      <c r="L296" s="88"/>
    </row>
    <row r="297" spans="1:12" s="106" customFormat="1" ht="25.5" x14ac:dyDescent="0.2">
      <c r="A297" s="241" t="s">
        <v>89</v>
      </c>
      <c r="B297" s="332">
        <v>92792</v>
      </c>
      <c r="C297" s="241" t="s">
        <v>85</v>
      </c>
      <c r="D297" s="241" t="s">
        <v>381</v>
      </c>
      <c r="E297" s="427" t="s">
        <v>149</v>
      </c>
      <c r="F297" s="427"/>
      <c r="G297" s="190" t="s">
        <v>160</v>
      </c>
      <c r="H297" s="191">
        <v>1</v>
      </c>
      <c r="I297" s="336">
        <f>VLOOKUP(B297,'SINAPI09-2021'!$A$1:$E$15000,5,FALSE)</f>
        <v>14.8</v>
      </c>
      <c r="J297" s="192">
        <f>I297*H297</f>
        <v>14.8</v>
      </c>
      <c r="K297" s="312"/>
      <c r="L297" s="88"/>
    </row>
    <row r="298" spans="1:12" s="106" customFormat="1" ht="25.5" x14ac:dyDescent="0.2">
      <c r="A298" s="241" t="s">
        <v>89</v>
      </c>
      <c r="B298" s="332">
        <v>88238</v>
      </c>
      <c r="C298" s="241" t="s">
        <v>85</v>
      </c>
      <c r="D298" s="241" t="s">
        <v>315</v>
      </c>
      <c r="E298" s="427" t="s">
        <v>87</v>
      </c>
      <c r="F298" s="427"/>
      <c r="G298" s="190" t="s">
        <v>88</v>
      </c>
      <c r="H298" s="191">
        <v>4.9000000000000002E-2</v>
      </c>
      <c r="I298" s="336">
        <f>VLOOKUP(B298,'SINAPI09-2021'!$A$1:$E$15000,5,FALSE)</f>
        <v>13.4</v>
      </c>
      <c r="J298" s="192">
        <f>I298*H298</f>
        <v>0.65660000000000007</v>
      </c>
      <c r="K298" s="312"/>
      <c r="L298" s="88"/>
    </row>
    <row r="299" spans="1:12" s="106" customFormat="1" ht="25.5" x14ac:dyDescent="0.2">
      <c r="A299" s="241" t="s">
        <v>89</v>
      </c>
      <c r="B299" s="332">
        <v>88245</v>
      </c>
      <c r="C299" s="241" t="s">
        <v>85</v>
      </c>
      <c r="D299" s="241" t="s">
        <v>317</v>
      </c>
      <c r="E299" s="427" t="s">
        <v>87</v>
      </c>
      <c r="F299" s="427"/>
      <c r="G299" s="190" t="s">
        <v>88</v>
      </c>
      <c r="H299" s="191">
        <v>0.151</v>
      </c>
      <c r="I299" s="336">
        <f>VLOOKUP(B299,'SINAPI09-2021'!$A$1:$E$15000,5,FALSE)</f>
        <v>17.579999999999998</v>
      </c>
      <c r="J299" s="192">
        <f>I299*H299</f>
        <v>2.6545799999999997</v>
      </c>
      <c r="K299" s="312"/>
      <c r="L299" s="88"/>
    </row>
    <row r="300" spans="1:12" s="106" customFormat="1" ht="25.5" x14ac:dyDescent="0.2">
      <c r="A300" s="241" t="s">
        <v>92</v>
      </c>
      <c r="B300" s="332">
        <v>43132</v>
      </c>
      <c r="C300" s="241" t="s">
        <v>85</v>
      </c>
      <c r="D300" s="241" t="s">
        <v>319</v>
      </c>
      <c r="E300" s="427" t="s">
        <v>119</v>
      </c>
      <c r="F300" s="427"/>
      <c r="G300" s="190" t="s">
        <v>160</v>
      </c>
      <c r="H300" s="191">
        <v>2.5000000000000001E-2</v>
      </c>
      <c r="I300" s="336">
        <f>VLOOKUP(B300,'SINAPI09-2021'!$A$1:$E$15000,5,FALSE)</f>
        <v>19.899999999999999</v>
      </c>
      <c r="J300" s="192">
        <f>I300*H300</f>
        <v>0.4975</v>
      </c>
      <c r="K300" s="312"/>
      <c r="L300" s="88"/>
    </row>
    <row r="301" spans="1:12" s="106" customFormat="1" ht="38.25" x14ac:dyDescent="0.2">
      <c r="A301" s="241" t="s">
        <v>92</v>
      </c>
      <c r="B301" s="332">
        <v>39017</v>
      </c>
      <c r="C301" s="241" t="s">
        <v>85</v>
      </c>
      <c r="D301" s="241" t="s">
        <v>376</v>
      </c>
      <c r="E301" s="427" t="s">
        <v>119</v>
      </c>
      <c r="F301" s="427"/>
      <c r="G301" s="190" t="s">
        <v>174</v>
      </c>
      <c r="H301" s="191">
        <v>1.19</v>
      </c>
      <c r="I301" s="336">
        <f>VLOOKUP(B301,'SINAPI09-2021'!$A$1:$E$15000,5,FALSE)</f>
        <v>0.21</v>
      </c>
      <c r="J301" s="192">
        <f>I301*H301</f>
        <v>0.24989999999999998</v>
      </c>
      <c r="K301" s="312"/>
      <c r="L301" s="88"/>
    </row>
    <row r="302" spans="1:12" s="106" customFormat="1" x14ac:dyDescent="0.2">
      <c r="A302" s="244"/>
      <c r="B302" s="244"/>
      <c r="C302" s="244"/>
      <c r="D302" s="244"/>
      <c r="E302" s="244"/>
      <c r="F302" s="193"/>
      <c r="G302" s="244"/>
      <c r="H302" s="193"/>
      <c r="I302" s="244"/>
      <c r="J302" s="193"/>
      <c r="K302" s="312"/>
      <c r="L302" s="88"/>
    </row>
    <row r="303" spans="1:12" s="106" customFormat="1" ht="15" thickBot="1" x14ac:dyDescent="0.25">
      <c r="A303" s="244"/>
      <c r="B303" s="244"/>
      <c r="C303" s="244"/>
      <c r="D303" s="244"/>
      <c r="E303" s="244"/>
      <c r="F303" s="193"/>
      <c r="G303" s="244"/>
      <c r="H303" s="428"/>
      <c r="I303" s="428"/>
      <c r="J303" s="193"/>
      <c r="K303" s="312"/>
      <c r="L303" s="88"/>
    </row>
    <row r="304" spans="1:12" s="106" customFormat="1" ht="15" thickTop="1" x14ac:dyDescent="0.2">
      <c r="A304" s="194"/>
      <c r="B304" s="194"/>
      <c r="C304" s="194"/>
      <c r="D304" s="194"/>
      <c r="E304" s="194"/>
      <c r="F304" s="194"/>
      <c r="G304" s="194"/>
      <c r="H304" s="194"/>
      <c r="I304" s="194"/>
      <c r="J304" s="194"/>
      <c r="K304" s="312"/>
      <c r="L304" s="88"/>
    </row>
    <row r="305" spans="1:12" s="106" customFormat="1" ht="15" x14ac:dyDescent="0.2">
      <c r="A305" s="242" t="s">
        <v>382</v>
      </c>
      <c r="B305" s="195" t="s">
        <v>77</v>
      </c>
      <c r="C305" s="242" t="s">
        <v>78</v>
      </c>
      <c r="D305" s="242" t="s">
        <v>4</v>
      </c>
      <c r="E305" s="430" t="s">
        <v>79</v>
      </c>
      <c r="F305" s="430"/>
      <c r="G305" s="196" t="s">
        <v>80</v>
      </c>
      <c r="H305" s="195" t="s">
        <v>81</v>
      </c>
      <c r="I305" s="195" t="s">
        <v>82</v>
      </c>
      <c r="J305" s="195" t="s">
        <v>5</v>
      </c>
      <c r="K305" s="312"/>
      <c r="L305" s="88"/>
    </row>
    <row r="306" spans="1:12" s="106" customFormat="1" ht="25.5" x14ac:dyDescent="0.2">
      <c r="A306" s="240" t="s">
        <v>83</v>
      </c>
      <c r="B306" s="333">
        <v>96545</v>
      </c>
      <c r="C306" s="240" t="s">
        <v>85</v>
      </c>
      <c r="D306" s="240" t="s">
        <v>384</v>
      </c>
      <c r="E306" s="429" t="s">
        <v>149</v>
      </c>
      <c r="F306" s="429"/>
      <c r="G306" s="198" t="s">
        <v>160</v>
      </c>
      <c r="H306" s="199">
        <v>1</v>
      </c>
      <c r="I306" s="203">
        <f>SUM(J307:J313)</f>
        <v>18.222529999999995</v>
      </c>
      <c r="J306" s="203">
        <f>H306*I306</f>
        <v>18.222529999999995</v>
      </c>
      <c r="K306" s="312"/>
      <c r="L306" s="88"/>
    </row>
    <row r="307" spans="1:12" s="106" customFormat="1" ht="25.5" x14ac:dyDescent="0.2">
      <c r="A307" s="241" t="s">
        <v>89</v>
      </c>
      <c r="B307" s="332">
        <v>92793</v>
      </c>
      <c r="C307" s="241" t="s">
        <v>85</v>
      </c>
      <c r="D307" s="241" t="s">
        <v>324</v>
      </c>
      <c r="E307" s="427" t="s">
        <v>149</v>
      </c>
      <c r="F307" s="427"/>
      <c r="G307" s="190" t="s">
        <v>160</v>
      </c>
      <c r="H307" s="191">
        <v>1</v>
      </c>
      <c r="I307" s="336">
        <f>VLOOKUP(B307,'SINAPI09-2021'!$A$1:$E$15000,5,FALSE)</f>
        <v>15.04</v>
      </c>
      <c r="J307" s="192">
        <f>I307*H307</f>
        <v>15.04</v>
      </c>
      <c r="K307" s="312"/>
      <c r="L307" s="88"/>
    </row>
    <row r="308" spans="1:12" s="106" customFormat="1" ht="25.5" x14ac:dyDescent="0.2">
      <c r="A308" s="241" t="s">
        <v>89</v>
      </c>
      <c r="B308" s="332">
        <v>88238</v>
      </c>
      <c r="C308" s="241" t="s">
        <v>85</v>
      </c>
      <c r="D308" s="241" t="s">
        <v>315</v>
      </c>
      <c r="E308" s="427" t="s">
        <v>87</v>
      </c>
      <c r="F308" s="427"/>
      <c r="G308" s="190" t="s">
        <v>88</v>
      </c>
      <c r="H308" s="191">
        <v>3.7499999999999999E-2</v>
      </c>
      <c r="I308" s="336">
        <f>VLOOKUP(B308,'SINAPI09-2021'!$A$1:$E$15000,5,FALSE)</f>
        <v>13.4</v>
      </c>
      <c r="J308" s="192">
        <f>I308*H308</f>
        <v>0.50249999999999995</v>
      </c>
      <c r="K308" s="312"/>
      <c r="L308" s="88"/>
    </row>
    <row r="309" spans="1:12" s="106" customFormat="1" ht="25.5" x14ac:dyDescent="0.2">
      <c r="A309" s="241" t="s">
        <v>89</v>
      </c>
      <c r="B309" s="332">
        <v>88245</v>
      </c>
      <c r="C309" s="241" t="s">
        <v>85</v>
      </c>
      <c r="D309" s="241" t="s">
        <v>317</v>
      </c>
      <c r="E309" s="427" t="s">
        <v>87</v>
      </c>
      <c r="F309" s="427"/>
      <c r="G309" s="190" t="s">
        <v>88</v>
      </c>
      <c r="H309" s="191">
        <v>0.11550000000000001</v>
      </c>
      <c r="I309" s="336">
        <f>VLOOKUP(B309,'SINAPI09-2021'!$A$1:$E$15000,5,FALSE)</f>
        <v>17.579999999999998</v>
      </c>
      <c r="J309" s="192">
        <f>I309*H309</f>
        <v>2.0304899999999999</v>
      </c>
      <c r="K309" s="312"/>
      <c r="L309" s="88"/>
    </row>
    <row r="310" spans="1:12" s="106" customFormat="1" ht="25.5" x14ac:dyDescent="0.2">
      <c r="A310" s="241" t="s">
        <v>92</v>
      </c>
      <c r="B310" s="332">
        <v>43132</v>
      </c>
      <c r="C310" s="241" t="s">
        <v>85</v>
      </c>
      <c r="D310" s="241" t="s">
        <v>319</v>
      </c>
      <c r="E310" s="427" t="s">
        <v>119</v>
      </c>
      <c r="F310" s="427"/>
      <c r="G310" s="190" t="s">
        <v>160</v>
      </c>
      <c r="H310" s="191">
        <v>2.5000000000000001E-2</v>
      </c>
      <c r="I310" s="336">
        <f>VLOOKUP(B310,'SINAPI09-2021'!$A$1:$E$15000,5,FALSE)</f>
        <v>19.899999999999999</v>
      </c>
      <c r="J310" s="192">
        <f>I310*H310</f>
        <v>0.4975</v>
      </c>
      <c r="K310" s="312"/>
      <c r="L310" s="88"/>
    </row>
    <row r="311" spans="1:12" s="106" customFormat="1" ht="38.25" x14ac:dyDescent="0.2">
      <c r="A311" s="241" t="s">
        <v>92</v>
      </c>
      <c r="B311" s="332">
        <v>39017</v>
      </c>
      <c r="C311" s="241" t="s">
        <v>85</v>
      </c>
      <c r="D311" s="241" t="s">
        <v>376</v>
      </c>
      <c r="E311" s="427" t="s">
        <v>119</v>
      </c>
      <c r="F311" s="427"/>
      <c r="G311" s="190" t="s">
        <v>174</v>
      </c>
      <c r="H311" s="191">
        <v>0.72399999999999998</v>
      </c>
      <c r="I311" s="336">
        <f>VLOOKUP(B311,'SINAPI09-2021'!$A$1:$E$15000,5,FALSE)</f>
        <v>0.21</v>
      </c>
      <c r="J311" s="192">
        <f>I311*H311</f>
        <v>0.15203999999999998</v>
      </c>
      <c r="K311" s="312"/>
      <c r="L311" s="88"/>
    </row>
    <row r="312" spans="1:12" s="106" customFormat="1" x14ac:dyDescent="0.2">
      <c r="A312" s="244"/>
      <c r="B312" s="244"/>
      <c r="C312" s="244"/>
      <c r="D312" s="244"/>
      <c r="E312" s="244"/>
      <c r="F312" s="193"/>
      <c r="G312" s="244"/>
      <c r="H312" s="193"/>
      <c r="I312" s="244"/>
      <c r="J312" s="193"/>
      <c r="K312" s="312"/>
      <c r="L312" s="88"/>
    </row>
    <row r="313" spans="1:12" s="106" customFormat="1" ht="15" thickBot="1" x14ac:dyDescent="0.25">
      <c r="A313" s="244"/>
      <c r="B313" s="244"/>
      <c r="C313" s="244"/>
      <c r="D313" s="244"/>
      <c r="E313" s="244"/>
      <c r="F313" s="193"/>
      <c r="G313" s="244"/>
      <c r="H313" s="428"/>
      <c r="I313" s="428"/>
      <c r="J313" s="193"/>
      <c r="K313" s="312"/>
      <c r="L313" s="88"/>
    </row>
    <row r="314" spans="1:12" s="106" customFormat="1" ht="15" thickTop="1" x14ac:dyDescent="0.2">
      <c r="A314" s="194"/>
      <c r="B314" s="194"/>
      <c r="C314" s="194"/>
      <c r="D314" s="194"/>
      <c r="E314" s="194"/>
      <c r="F314" s="194"/>
      <c r="G314" s="194"/>
      <c r="H314" s="194"/>
      <c r="I314" s="194"/>
      <c r="J314" s="194"/>
      <c r="K314" s="312"/>
      <c r="L314" s="88"/>
    </row>
    <row r="315" spans="1:12" s="106" customFormat="1" ht="15" x14ac:dyDescent="0.2">
      <c r="A315" s="242" t="s">
        <v>385</v>
      </c>
      <c r="B315" s="195" t="s">
        <v>77</v>
      </c>
      <c r="C315" s="242" t="s">
        <v>78</v>
      </c>
      <c r="D315" s="242" t="s">
        <v>4</v>
      </c>
      <c r="E315" s="430" t="s">
        <v>79</v>
      </c>
      <c r="F315" s="430"/>
      <c r="G315" s="196" t="s">
        <v>80</v>
      </c>
      <c r="H315" s="195" t="s">
        <v>81</v>
      </c>
      <c r="I315" s="195" t="s">
        <v>82</v>
      </c>
      <c r="J315" s="195" t="s">
        <v>5</v>
      </c>
      <c r="K315" s="312"/>
      <c r="L315" s="88"/>
    </row>
    <row r="316" spans="1:12" s="106" customFormat="1" ht="25.5" x14ac:dyDescent="0.2">
      <c r="A316" s="240" t="s">
        <v>83</v>
      </c>
      <c r="B316" s="333">
        <v>96546</v>
      </c>
      <c r="C316" s="240" t="s">
        <v>85</v>
      </c>
      <c r="D316" s="240" t="s">
        <v>387</v>
      </c>
      <c r="E316" s="429" t="s">
        <v>149</v>
      </c>
      <c r="F316" s="429"/>
      <c r="G316" s="198" t="s">
        <v>160</v>
      </c>
      <c r="H316" s="199">
        <v>1</v>
      </c>
      <c r="I316" s="203">
        <f>SUM(J317:J323)</f>
        <v>16.548475</v>
      </c>
      <c r="J316" s="203">
        <f>H316*I316</f>
        <v>16.548475</v>
      </c>
      <c r="K316" s="312"/>
      <c r="L316" s="88"/>
    </row>
    <row r="317" spans="1:12" s="106" customFormat="1" ht="38.25" x14ac:dyDescent="0.2">
      <c r="A317" s="241" t="s">
        <v>89</v>
      </c>
      <c r="B317" s="332">
        <v>92794</v>
      </c>
      <c r="C317" s="241" t="s">
        <v>85</v>
      </c>
      <c r="D317" s="241" t="s">
        <v>389</v>
      </c>
      <c r="E317" s="427" t="s">
        <v>149</v>
      </c>
      <c r="F317" s="427"/>
      <c r="G317" s="190" t="s">
        <v>160</v>
      </c>
      <c r="H317" s="191">
        <v>1</v>
      </c>
      <c r="I317" s="336">
        <f>VLOOKUP(B317,'SINAPI09-2021'!$A$1:$E$15000,5,FALSE)</f>
        <v>14</v>
      </c>
      <c r="J317" s="192">
        <f>I317*H317</f>
        <v>14</v>
      </c>
      <c r="K317" s="312"/>
      <c r="L317" s="88"/>
    </row>
    <row r="318" spans="1:12" s="106" customFormat="1" ht="25.5" x14ac:dyDescent="0.2">
      <c r="A318" s="241" t="s">
        <v>89</v>
      </c>
      <c r="B318" s="332">
        <v>88238</v>
      </c>
      <c r="C318" s="241" t="s">
        <v>85</v>
      </c>
      <c r="D318" s="241" t="s">
        <v>315</v>
      </c>
      <c r="E318" s="427" t="s">
        <v>87</v>
      </c>
      <c r="F318" s="427"/>
      <c r="G318" s="190" t="s">
        <v>88</v>
      </c>
      <c r="H318" s="191">
        <v>2.9000000000000001E-2</v>
      </c>
      <c r="I318" s="336">
        <f>VLOOKUP(B318,'SINAPI09-2021'!$A$1:$E$15000,5,FALSE)</f>
        <v>13.4</v>
      </c>
      <c r="J318" s="192">
        <f>I318*H318</f>
        <v>0.38860000000000006</v>
      </c>
      <c r="K318" s="312"/>
      <c r="L318" s="88"/>
    </row>
    <row r="319" spans="1:12" s="106" customFormat="1" ht="25.5" x14ac:dyDescent="0.2">
      <c r="A319" s="241" t="s">
        <v>89</v>
      </c>
      <c r="B319" s="332">
        <v>88245</v>
      </c>
      <c r="C319" s="241" t="s">
        <v>85</v>
      </c>
      <c r="D319" s="241" t="s">
        <v>317</v>
      </c>
      <c r="E319" s="427" t="s">
        <v>87</v>
      </c>
      <c r="F319" s="427"/>
      <c r="G319" s="190" t="s">
        <v>88</v>
      </c>
      <c r="H319" s="191">
        <v>8.8999999999999996E-2</v>
      </c>
      <c r="I319" s="336">
        <f>VLOOKUP(B319,'SINAPI09-2021'!$A$1:$E$15000,5,FALSE)</f>
        <v>17.579999999999998</v>
      </c>
      <c r="J319" s="192">
        <f>I319*H319</f>
        <v>1.5646199999999997</v>
      </c>
      <c r="K319" s="312"/>
      <c r="L319" s="88"/>
    </row>
    <row r="320" spans="1:12" s="106" customFormat="1" ht="25.5" x14ac:dyDescent="0.2">
      <c r="A320" s="241" t="s">
        <v>92</v>
      </c>
      <c r="B320" s="332">
        <v>43132</v>
      </c>
      <c r="C320" s="241" t="s">
        <v>85</v>
      </c>
      <c r="D320" s="241" t="s">
        <v>319</v>
      </c>
      <c r="E320" s="427" t="s">
        <v>119</v>
      </c>
      <c r="F320" s="427"/>
      <c r="G320" s="190" t="s">
        <v>160</v>
      </c>
      <c r="H320" s="191">
        <v>2.5000000000000001E-2</v>
      </c>
      <c r="I320" s="336">
        <f>VLOOKUP(B320,'SINAPI09-2021'!$A$1:$E$15000,5,FALSE)</f>
        <v>19.899999999999999</v>
      </c>
      <c r="J320" s="192">
        <f>I320*H320</f>
        <v>0.4975</v>
      </c>
      <c r="K320" s="312"/>
      <c r="L320" s="88"/>
    </row>
    <row r="321" spans="1:12" s="106" customFormat="1" ht="38.25" x14ac:dyDescent="0.2">
      <c r="A321" s="241" t="s">
        <v>92</v>
      </c>
      <c r="B321" s="332">
        <v>39017</v>
      </c>
      <c r="C321" s="241" t="s">
        <v>85</v>
      </c>
      <c r="D321" s="241" t="s">
        <v>376</v>
      </c>
      <c r="E321" s="427" t="s">
        <v>119</v>
      </c>
      <c r="F321" s="427"/>
      <c r="G321" s="190" t="s">
        <v>174</v>
      </c>
      <c r="H321" s="191">
        <v>0.46550000000000002</v>
      </c>
      <c r="I321" s="336">
        <f>VLOOKUP(B321,'SINAPI09-2021'!$A$1:$E$15000,5,FALSE)</f>
        <v>0.21</v>
      </c>
      <c r="J321" s="192">
        <f>I321*H321</f>
        <v>9.7754999999999995E-2</v>
      </c>
      <c r="K321" s="312"/>
      <c r="L321" s="88"/>
    </row>
    <row r="322" spans="1:12" s="106" customFormat="1" x14ac:dyDescent="0.2">
      <c r="A322" s="244"/>
      <c r="B322" s="244"/>
      <c r="C322" s="244"/>
      <c r="D322" s="244"/>
      <c r="E322" s="244"/>
      <c r="F322" s="193"/>
      <c r="G322" s="244"/>
      <c r="H322" s="193"/>
      <c r="I322" s="244"/>
      <c r="J322" s="193"/>
      <c r="K322" s="312"/>
      <c r="L322" s="88"/>
    </row>
    <row r="323" spans="1:12" s="106" customFormat="1" ht="15" thickBot="1" x14ac:dyDescent="0.25">
      <c r="A323" s="244"/>
      <c r="B323" s="244"/>
      <c r="C323" s="244"/>
      <c r="D323" s="244"/>
      <c r="E323" s="244"/>
      <c r="F323" s="193"/>
      <c r="G323" s="244"/>
      <c r="H323" s="428"/>
      <c r="I323" s="428"/>
      <c r="J323" s="193"/>
      <c r="K323" s="312"/>
      <c r="L323" s="88"/>
    </row>
    <row r="324" spans="1:12" s="106" customFormat="1" ht="15" thickTop="1" x14ac:dyDescent="0.2">
      <c r="A324" s="194"/>
      <c r="B324" s="194"/>
      <c r="C324" s="194"/>
      <c r="D324" s="194"/>
      <c r="E324" s="194"/>
      <c r="F324" s="194"/>
      <c r="G324" s="194"/>
      <c r="H324" s="194"/>
      <c r="I324" s="194"/>
      <c r="J324" s="194"/>
      <c r="K324" s="312"/>
      <c r="L324" s="88"/>
    </row>
    <row r="325" spans="1:12" s="106" customFormat="1" ht="15" x14ac:dyDescent="0.2">
      <c r="A325" s="242" t="s">
        <v>390</v>
      </c>
      <c r="B325" s="195" t="s">
        <v>77</v>
      </c>
      <c r="C325" s="242" t="s">
        <v>78</v>
      </c>
      <c r="D325" s="242" t="s">
        <v>4</v>
      </c>
      <c r="E325" s="430" t="s">
        <v>79</v>
      </c>
      <c r="F325" s="430"/>
      <c r="G325" s="196" t="s">
        <v>80</v>
      </c>
      <c r="H325" s="195" t="s">
        <v>81</v>
      </c>
      <c r="I325" s="195" t="s">
        <v>82</v>
      </c>
      <c r="J325" s="195" t="s">
        <v>5</v>
      </c>
      <c r="K325" s="312"/>
      <c r="L325" s="88"/>
    </row>
    <row r="326" spans="1:12" s="106" customFormat="1" ht="25.5" x14ac:dyDescent="0.2">
      <c r="A326" s="240" t="s">
        <v>83</v>
      </c>
      <c r="B326" s="333">
        <v>96547</v>
      </c>
      <c r="C326" s="240" t="s">
        <v>85</v>
      </c>
      <c r="D326" s="240" t="s">
        <v>392</v>
      </c>
      <c r="E326" s="429" t="s">
        <v>149</v>
      </c>
      <c r="F326" s="429"/>
      <c r="G326" s="198" t="s">
        <v>160</v>
      </c>
      <c r="H326" s="199">
        <v>1</v>
      </c>
      <c r="I326" s="203">
        <f>SUM(J327:J333)</f>
        <v>14.112000000000002</v>
      </c>
      <c r="J326" s="203">
        <f>H326*I326</f>
        <v>14.112000000000002</v>
      </c>
      <c r="K326" s="312"/>
      <c r="L326" s="88"/>
    </row>
    <row r="327" spans="1:12" s="106" customFormat="1" ht="38.25" x14ac:dyDescent="0.2">
      <c r="A327" s="241" t="s">
        <v>89</v>
      </c>
      <c r="B327" s="332">
        <v>92795</v>
      </c>
      <c r="C327" s="241" t="s">
        <v>85</v>
      </c>
      <c r="D327" s="241" t="s">
        <v>329</v>
      </c>
      <c r="E327" s="427" t="s">
        <v>149</v>
      </c>
      <c r="F327" s="427"/>
      <c r="G327" s="190" t="s">
        <v>160</v>
      </c>
      <c r="H327" s="191">
        <v>1</v>
      </c>
      <c r="I327" s="336">
        <f>VLOOKUP(B327,'SINAPI09-2021'!$A$1:$E$15000,5,FALSE)</f>
        <v>12.06</v>
      </c>
      <c r="J327" s="192">
        <f>I327*H327</f>
        <v>12.06</v>
      </c>
      <c r="K327" s="312"/>
      <c r="L327" s="88"/>
    </row>
    <row r="328" spans="1:12" s="106" customFormat="1" ht="25.5" x14ac:dyDescent="0.2">
      <c r="A328" s="241" t="s">
        <v>89</v>
      </c>
      <c r="B328" s="332">
        <v>88238</v>
      </c>
      <c r="C328" s="241" t="s">
        <v>85</v>
      </c>
      <c r="D328" s="241" t="s">
        <v>315</v>
      </c>
      <c r="E328" s="427" t="s">
        <v>87</v>
      </c>
      <c r="F328" s="427"/>
      <c r="G328" s="190" t="s">
        <v>88</v>
      </c>
      <c r="H328" s="191">
        <v>2.1999999999999999E-2</v>
      </c>
      <c r="I328" s="336">
        <f>VLOOKUP(B328,'SINAPI09-2021'!$A$1:$E$15000,5,FALSE)</f>
        <v>13.4</v>
      </c>
      <c r="J328" s="192">
        <f>I328*H328</f>
        <v>0.29480000000000001</v>
      </c>
      <c r="K328" s="312"/>
      <c r="L328" s="88"/>
    </row>
    <row r="329" spans="1:12" s="106" customFormat="1" ht="25.5" x14ac:dyDescent="0.2">
      <c r="A329" s="241" t="s">
        <v>89</v>
      </c>
      <c r="B329" s="332">
        <v>88245</v>
      </c>
      <c r="C329" s="241" t="s">
        <v>85</v>
      </c>
      <c r="D329" s="241" t="s">
        <v>317</v>
      </c>
      <c r="E329" s="427" t="s">
        <v>87</v>
      </c>
      <c r="F329" s="427"/>
      <c r="G329" s="190" t="s">
        <v>88</v>
      </c>
      <c r="H329" s="191">
        <v>6.8000000000000005E-2</v>
      </c>
      <c r="I329" s="336">
        <f>VLOOKUP(B329,'SINAPI09-2021'!$A$1:$E$15000,5,FALSE)</f>
        <v>17.579999999999998</v>
      </c>
      <c r="J329" s="192">
        <f>I329*H329</f>
        <v>1.1954400000000001</v>
      </c>
      <c r="K329" s="312"/>
      <c r="L329" s="88"/>
    </row>
    <row r="330" spans="1:12" s="106" customFormat="1" ht="25.5" x14ac:dyDescent="0.2">
      <c r="A330" s="241" t="s">
        <v>92</v>
      </c>
      <c r="B330" s="332">
        <v>43132</v>
      </c>
      <c r="C330" s="241" t="s">
        <v>85</v>
      </c>
      <c r="D330" s="241" t="s">
        <v>319</v>
      </c>
      <c r="E330" s="427" t="s">
        <v>119</v>
      </c>
      <c r="F330" s="427"/>
      <c r="G330" s="190" t="s">
        <v>160</v>
      </c>
      <c r="H330" s="191">
        <v>2.5000000000000001E-2</v>
      </c>
      <c r="I330" s="336">
        <f>VLOOKUP(B330,'SINAPI09-2021'!$A$1:$E$15000,5,FALSE)</f>
        <v>19.899999999999999</v>
      </c>
      <c r="J330" s="192">
        <f>I330*H330</f>
        <v>0.4975</v>
      </c>
      <c r="K330" s="312"/>
      <c r="L330" s="88"/>
    </row>
    <row r="331" spans="1:12" s="106" customFormat="1" ht="38.25" x14ac:dyDescent="0.2">
      <c r="A331" s="241" t="s">
        <v>92</v>
      </c>
      <c r="B331" s="332">
        <v>39017</v>
      </c>
      <c r="C331" s="241" t="s">
        <v>85</v>
      </c>
      <c r="D331" s="241" t="s">
        <v>376</v>
      </c>
      <c r="E331" s="427" t="s">
        <v>119</v>
      </c>
      <c r="F331" s="427"/>
      <c r="G331" s="190" t="s">
        <v>174</v>
      </c>
      <c r="H331" s="191">
        <v>0.30599999999999999</v>
      </c>
      <c r="I331" s="336">
        <f>VLOOKUP(B331,'SINAPI09-2021'!$A$1:$E$15000,5,FALSE)</f>
        <v>0.21</v>
      </c>
      <c r="J331" s="192">
        <f>I331*H331</f>
        <v>6.4259999999999998E-2</v>
      </c>
      <c r="K331" s="312"/>
      <c r="L331" s="88"/>
    </row>
    <row r="332" spans="1:12" s="106" customFormat="1" x14ac:dyDescent="0.2">
      <c r="A332" s="244"/>
      <c r="B332" s="244"/>
      <c r="C332" s="244"/>
      <c r="D332" s="244"/>
      <c r="E332" s="244"/>
      <c r="F332" s="193"/>
      <c r="G332" s="244"/>
      <c r="H332" s="193"/>
      <c r="I332" s="244"/>
      <c r="J332" s="193"/>
      <c r="K332" s="312"/>
      <c r="L332" s="88"/>
    </row>
    <row r="333" spans="1:12" s="106" customFormat="1" ht="15" thickBot="1" x14ac:dyDescent="0.25">
      <c r="A333" s="244"/>
      <c r="B333" s="244"/>
      <c r="C333" s="244"/>
      <c r="D333" s="244"/>
      <c r="E333" s="244"/>
      <c r="F333" s="193"/>
      <c r="G333" s="244"/>
      <c r="H333" s="428"/>
      <c r="I333" s="428"/>
      <c r="J333" s="193"/>
      <c r="K333" s="312"/>
      <c r="L333" s="88"/>
    </row>
    <row r="334" spans="1:12" s="106" customFormat="1" ht="15" thickTop="1" x14ac:dyDescent="0.2">
      <c r="A334" s="194"/>
      <c r="B334" s="194"/>
      <c r="C334" s="194"/>
      <c r="D334" s="194"/>
      <c r="E334" s="194"/>
      <c r="F334" s="194"/>
      <c r="G334" s="194"/>
      <c r="H334" s="194"/>
      <c r="I334" s="194"/>
      <c r="J334" s="194"/>
      <c r="K334" s="312"/>
      <c r="L334" s="88"/>
    </row>
    <row r="335" spans="1:12" s="106" customFormat="1" ht="15" x14ac:dyDescent="0.2">
      <c r="A335" s="242" t="s">
        <v>393</v>
      </c>
      <c r="B335" s="195" t="s">
        <v>77</v>
      </c>
      <c r="C335" s="242" t="s">
        <v>78</v>
      </c>
      <c r="D335" s="242" t="s">
        <v>4</v>
      </c>
      <c r="E335" s="430" t="s">
        <v>79</v>
      </c>
      <c r="F335" s="430"/>
      <c r="G335" s="196" t="s">
        <v>80</v>
      </c>
      <c r="H335" s="195" t="s">
        <v>81</v>
      </c>
      <c r="I335" s="195" t="s">
        <v>82</v>
      </c>
      <c r="J335" s="195" t="s">
        <v>5</v>
      </c>
      <c r="K335" s="312"/>
      <c r="L335" s="88"/>
    </row>
    <row r="336" spans="1:12" s="106" customFormat="1" ht="25.5" x14ac:dyDescent="0.2">
      <c r="A336" s="240" t="s">
        <v>83</v>
      </c>
      <c r="B336" s="333">
        <v>96548</v>
      </c>
      <c r="C336" s="240" t="s">
        <v>85</v>
      </c>
      <c r="D336" s="240" t="s">
        <v>395</v>
      </c>
      <c r="E336" s="429" t="s">
        <v>149</v>
      </c>
      <c r="F336" s="429"/>
      <c r="G336" s="198" t="s">
        <v>160</v>
      </c>
      <c r="H336" s="199">
        <v>1</v>
      </c>
      <c r="I336" s="203">
        <f>SUM(J337:J343)</f>
        <v>13.613585</v>
      </c>
      <c r="J336" s="203">
        <f>H336*I336</f>
        <v>13.613585</v>
      </c>
      <c r="K336" s="312"/>
      <c r="L336" s="88"/>
    </row>
    <row r="337" spans="1:12" s="106" customFormat="1" ht="38.25" x14ac:dyDescent="0.2">
      <c r="A337" s="241" t="s">
        <v>89</v>
      </c>
      <c r="B337" s="332">
        <v>92796</v>
      </c>
      <c r="C337" s="241" t="s">
        <v>85</v>
      </c>
      <c r="D337" s="241" t="s">
        <v>397</v>
      </c>
      <c r="E337" s="427" t="s">
        <v>149</v>
      </c>
      <c r="F337" s="427"/>
      <c r="G337" s="190" t="s">
        <v>160</v>
      </c>
      <c r="H337" s="191">
        <v>1</v>
      </c>
      <c r="I337" s="336">
        <f>VLOOKUP(B337,'SINAPI09-2021'!$A$1:$E$15000,5,FALSE)</f>
        <v>11.99</v>
      </c>
      <c r="J337" s="192">
        <f>I337*H337</f>
        <v>11.99</v>
      </c>
      <c r="K337" s="312"/>
      <c r="L337" s="88"/>
    </row>
    <row r="338" spans="1:12" s="106" customFormat="1" ht="25.5" x14ac:dyDescent="0.2">
      <c r="A338" s="241" t="s">
        <v>89</v>
      </c>
      <c r="B338" s="332">
        <v>88238</v>
      </c>
      <c r="C338" s="241" t="s">
        <v>85</v>
      </c>
      <c r="D338" s="241" t="s">
        <v>315</v>
      </c>
      <c r="E338" s="427" t="s">
        <v>87</v>
      </c>
      <c r="F338" s="427"/>
      <c r="G338" s="190" t="s">
        <v>88</v>
      </c>
      <c r="H338" s="191">
        <v>1.6E-2</v>
      </c>
      <c r="I338" s="336">
        <f>VLOOKUP(B338,'SINAPI09-2021'!$A$1:$E$15000,5,FALSE)</f>
        <v>13.4</v>
      </c>
      <c r="J338" s="192">
        <f>I338*H338</f>
        <v>0.21440000000000001</v>
      </c>
      <c r="K338" s="312"/>
      <c r="L338" s="88"/>
    </row>
    <row r="339" spans="1:12" s="106" customFormat="1" ht="25.5" x14ac:dyDescent="0.2">
      <c r="A339" s="241" t="s">
        <v>89</v>
      </c>
      <c r="B339" s="332">
        <v>88245</v>
      </c>
      <c r="C339" s="241" t="s">
        <v>85</v>
      </c>
      <c r="D339" s="241" t="s">
        <v>317</v>
      </c>
      <c r="E339" s="427" t="s">
        <v>87</v>
      </c>
      <c r="F339" s="427"/>
      <c r="G339" s="190" t="s">
        <v>88</v>
      </c>
      <c r="H339" s="191">
        <v>4.9500000000000002E-2</v>
      </c>
      <c r="I339" s="336">
        <f>VLOOKUP(B339,'SINAPI09-2021'!$A$1:$E$15000,5,FALSE)</f>
        <v>17.579999999999998</v>
      </c>
      <c r="J339" s="192">
        <f>I339*H339</f>
        <v>0.87020999999999993</v>
      </c>
      <c r="K339" s="312"/>
      <c r="L339" s="88"/>
    </row>
    <row r="340" spans="1:12" s="106" customFormat="1" ht="25.5" x14ac:dyDescent="0.2">
      <c r="A340" s="241" t="s">
        <v>92</v>
      </c>
      <c r="B340" s="332">
        <v>43132</v>
      </c>
      <c r="C340" s="241" t="s">
        <v>85</v>
      </c>
      <c r="D340" s="241" t="s">
        <v>319</v>
      </c>
      <c r="E340" s="427" t="s">
        <v>119</v>
      </c>
      <c r="F340" s="427"/>
      <c r="G340" s="190" t="s">
        <v>160</v>
      </c>
      <c r="H340" s="191">
        <v>2.5000000000000001E-2</v>
      </c>
      <c r="I340" s="336">
        <f>VLOOKUP(B340,'SINAPI09-2021'!$A$1:$E$15000,5,FALSE)</f>
        <v>19.899999999999999</v>
      </c>
      <c r="J340" s="192">
        <f>I340*H340</f>
        <v>0.4975</v>
      </c>
      <c r="K340" s="312"/>
      <c r="L340" s="88"/>
    </row>
    <row r="341" spans="1:12" s="106" customFormat="1" ht="38.25" x14ac:dyDescent="0.2">
      <c r="A341" s="241" t="s">
        <v>92</v>
      </c>
      <c r="B341" s="332">
        <v>39017</v>
      </c>
      <c r="C341" s="241" t="s">
        <v>85</v>
      </c>
      <c r="D341" s="241" t="s">
        <v>376</v>
      </c>
      <c r="E341" s="427" t="s">
        <v>119</v>
      </c>
      <c r="F341" s="427"/>
      <c r="G341" s="190" t="s">
        <v>174</v>
      </c>
      <c r="H341" s="191">
        <v>0.19750000000000001</v>
      </c>
      <c r="I341" s="336">
        <f>VLOOKUP(B341,'SINAPI09-2021'!$A$1:$E$15000,5,FALSE)</f>
        <v>0.21</v>
      </c>
      <c r="J341" s="192">
        <f>I341*H341</f>
        <v>4.1474999999999998E-2</v>
      </c>
      <c r="K341" s="312"/>
      <c r="L341" s="88"/>
    </row>
    <row r="342" spans="1:12" s="106" customFormat="1" x14ac:dyDescent="0.2">
      <c r="A342" s="244"/>
      <c r="B342" s="244"/>
      <c r="C342" s="244"/>
      <c r="D342" s="244"/>
      <c r="E342" s="244"/>
      <c r="F342" s="193"/>
      <c r="G342" s="244"/>
      <c r="H342" s="193"/>
      <c r="I342" s="244"/>
      <c r="J342" s="193"/>
      <c r="K342" s="312"/>
      <c r="L342" s="88"/>
    </row>
    <row r="343" spans="1:12" s="106" customFormat="1" ht="15" thickBot="1" x14ac:dyDescent="0.25">
      <c r="A343" s="244"/>
      <c r="B343" s="244"/>
      <c r="C343" s="244"/>
      <c r="D343" s="244"/>
      <c r="E343" s="244"/>
      <c r="F343" s="193"/>
      <c r="G343" s="244"/>
      <c r="H343" s="428"/>
      <c r="I343" s="428"/>
      <c r="J343" s="193"/>
      <c r="K343" s="312"/>
      <c r="L343" s="88"/>
    </row>
    <row r="344" spans="1:12" s="106" customFormat="1" ht="15" thickTop="1" x14ac:dyDescent="0.2">
      <c r="A344" s="194"/>
      <c r="B344" s="194"/>
      <c r="C344" s="194"/>
      <c r="D344" s="194"/>
      <c r="E344" s="194"/>
      <c r="F344" s="194"/>
      <c r="G344" s="194"/>
      <c r="H344" s="194"/>
      <c r="I344" s="194"/>
      <c r="J344" s="194"/>
      <c r="K344" s="312"/>
      <c r="L344" s="88"/>
    </row>
    <row r="345" spans="1:12" s="106" customFormat="1" ht="15" x14ac:dyDescent="0.2">
      <c r="A345" s="242" t="s">
        <v>398</v>
      </c>
      <c r="B345" s="195" t="s">
        <v>77</v>
      </c>
      <c r="C345" s="242" t="s">
        <v>78</v>
      </c>
      <c r="D345" s="242" t="s">
        <v>4</v>
      </c>
      <c r="E345" s="430" t="s">
        <v>79</v>
      </c>
      <c r="F345" s="430"/>
      <c r="G345" s="196" t="s">
        <v>80</v>
      </c>
      <c r="H345" s="195" t="s">
        <v>81</v>
      </c>
      <c r="I345" s="195" t="s">
        <v>82</v>
      </c>
      <c r="J345" s="195" t="s">
        <v>5</v>
      </c>
      <c r="K345" s="312"/>
      <c r="L345" s="88"/>
    </row>
    <row r="346" spans="1:12" s="106" customFormat="1" ht="25.5" x14ac:dyDescent="0.2">
      <c r="A346" s="240" t="s">
        <v>83</v>
      </c>
      <c r="B346" s="333">
        <v>96549</v>
      </c>
      <c r="C346" s="240" t="s">
        <v>85</v>
      </c>
      <c r="D346" s="240" t="s">
        <v>400</v>
      </c>
      <c r="E346" s="429" t="s">
        <v>149</v>
      </c>
      <c r="F346" s="429"/>
      <c r="G346" s="198" t="s">
        <v>160</v>
      </c>
      <c r="H346" s="199">
        <v>1</v>
      </c>
      <c r="I346" s="203">
        <f>SUM(J347:J353)</f>
        <v>15.488530000000001</v>
      </c>
      <c r="J346" s="203">
        <f>H346*I346</f>
        <v>15.488530000000001</v>
      </c>
      <c r="K346" s="312"/>
      <c r="L346" s="88"/>
    </row>
    <row r="347" spans="1:12" s="106" customFormat="1" ht="38.25" x14ac:dyDescent="0.2">
      <c r="A347" s="241" t="s">
        <v>89</v>
      </c>
      <c r="B347" s="332">
        <v>92797</v>
      </c>
      <c r="C347" s="241" t="s">
        <v>85</v>
      </c>
      <c r="D347" s="241" t="s">
        <v>402</v>
      </c>
      <c r="E347" s="427" t="s">
        <v>149</v>
      </c>
      <c r="F347" s="427"/>
      <c r="G347" s="190" t="s">
        <v>160</v>
      </c>
      <c r="H347" s="191">
        <v>1</v>
      </c>
      <c r="I347" s="336">
        <f>VLOOKUP(B347,'SINAPI09-2021'!$A$1:$E$15000,5,FALSE)</f>
        <v>14.16</v>
      </c>
      <c r="J347" s="192">
        <f>I347*H347</f>
        <v>14.16</v>
      </c>
      <c r="K347" s="312"/>
      <c r="L347" s="88"/>
    </row>
    <row r="348" spans="1:12" s="106" customFormat="1" ht="25.5" x14ac:dyDescent="0.2">
      <c r="A348" s="241" t="s">
        <v>89</v>
      </c>
      <c r="B348" s="332">
        <v>88238</v>
      </c>
      <c r="C348" s="241" t="s">
        <v>85</v>
      </c>
      <c r="D348" s="241" t="s">
        <v>315</v>
      </c>
      <c r="E348" s="427" t="s">
        <v>87</v>
      </c>
      <c r="F348" s="427"/>
      <c r="G348" s="190" t="s">
        <v>88</v>
      </c>
      <c r="H348" s="191">
        <v>1.2E-2</v>
      </c>
      <c r="I348" s="336">
        <f>VLOOKUP(B348,'SINAPI09-2021'!$A$1:$E$15000,5,FALSE)</f>
        <v>13.4</v>
      </c>
      <c r="J348" s="192">
        <f>I348*H348</f>
        <v>0.1608</v>
      </c>
      <c r="K348" s="312"/>
      <c r="L348" s="88"/>
    </row>
    <row r="349" spans="1:12" s="106" customFormat="1" ht="25.5" x14ac:dyDescent="0.2">
      <c r="A349" s="241" t="s">
        <v>89</v>
      </c>
      <c r="B349" s="332">
        <v>88245</v>
      </c>
      <c r="C349" s="241" t="s">
        <v>85</v>
      </c>
      <c r="D349" s="241" t="s">
        <v>317</v>
      </c>
      <c r="E349" s="427" t="s">
        <v>87</v>
      </c>
      <c r="F349" s="427"/>
      <c r="G349" s="190" t="s">
        <v>88</v>
      </c>
      <c r="H349" s="191">
        <v>3.6499999999999998E-2</v>
      </c>
      <c r="I349" s="336">
        <f>VLOOKUP(B349,'SINAPI09-2021'!$A$1:$E$15000,5,FALSE)</f>
        <v>17.579999999999998</v>
      </c>
      <c r="J349" s="192">
        <f>I349*H349</f>
        <v>0.64166999999999985</v>
      </c>
      <c r="K349" s="312"/>
      <c r="L349" s="88"/>
    </row>
    <row r="350" spans="1:12" s="106" customFormat="1" ht="25.5" x14ac:dyDescent="0.2">
      <c r="A350" s="241" t="s">
        <v>92</v>
      </c>
      <c r="B350" s="332">
        <v>43132</v>
      </c>
      <c r="C350" s="241" t="s">
        <v>85</v>
      </c>
      <c r="D350" s="241" t="s">
        <v>319</v>
      </c>
      <c r="E350" s="427" t="s">
        <v>119</v>
      </c>
      <c r="F350" s="427"/>
      <c r="G350" s="190" t="s">
        <v>160</v>
      </c>
      <c r="H350" s="191">
        <v>2.5000000000000001E-2</v>
      </c>
      <c r="I350" s="336">
        <f>VLOOKUP(B350,'SINAPI09-2021'!$A$1:$E$15000,5,FALSE)</f>
        <v>19.899999999999999</v>
      </c>
      <c r="J350" s="192">
        <f>I350*H350</f>
        <v>0.4975</v>
      </c>
      <c r="K350" s="312"/>
      <c r="L350" s="88"/>
    </row>
    <row r="351" spans="1:12" s="106" customFormat="1" ht="38.25" x14ac:dyDescent="0.2">
      <c r="A351" s="241" t="s">
        <v>92</v>
      </c>
      <c r="B351" s="332">
        <v>39017</v>
      </c>
      <c r="C351" s="241" t="s">
        <v>85</v>
      </c>
      <c r="D351" s="241" t="s">
        <v>376</v>
      </c>
      <c r="E351" s="427" t="s">
        <v>119</v>
      </c>
      <c r="F351" s="427"/>
      <c r="G351" s="190" t="s">
        <v>174</v>
      </c>
      <c r="H351" s="191">
        <v>0.13600000000000001</v>
      </c>
      <c r="I351" s="336">
        <f>VLOOKUP(B351,'SINAPI09-2021'!$A$1:$E$15000,5,FALSE)</f>
        <v>0.21</v>
      </c>
      <c r="J351" s="192">
        <f>I351*H351</f>
        <v>2.8560000000000002E-2</v>
      </c>
      <c r="K351" s="312"/>
      <c r="L351" s="88"/>
    </row>
    <row r="352" spans="1:12" s="106" customFormat="1" x14ac:dyDescent="0.2">
      <c r="A352" s="244"/>
      <c r="B352" s="244"/>
      <c r="C352" s="244"/>
      <c r="D352" s="244"/>
      <c r="E352" s="244"/>
      <c r="F352" s="193"/>
      <c r="G352" s="244"/>
      <c r="H352" s="193"/>
      <c r="I352" s="244"/>
      <c r="J352" s="193"/>
      <c r="K352" s="312"/>
      <c r="L352" s="88"/>
    </row>
    <row r="353" spans="1:12" s="106" customFormat="1" ht="15" thickBot="1" x14ac:dyDescent="0.25">
      <c r="A353" s="244"/>
      <c r="B353" s="244"/>
      <c r="C353" s="244"/>
      <c r="D353" s="244"/>
      <c r="E353" s="244"/>
      <c r="F353" s="193"/>
      <c r="G353" s="244"/>
      <c r="H353" s="428"/>
      <c r="I353" s="428"/>
      <c r="J353" s="193"/>
      <c r="K353" s="312"/>
      <c r="L353" s="88"/>
    </row>
    <row r="354" spans="1:12" s="106" customFormat="1" ht="15" thickTop="1" x14ac:dyDescent="0.2">
      <c r="A354" s="194"/>
      <c r="B354" s="194"/>
      <c r="C354" s="194"/>
      <c r="D354" s="194"/>
      <c r="E354" s="194"/>
      <c r="F354" s="194"/>
      <c r="G354" s="194"/>
      <c r="H354" s="194"/>
      <c r="I354" s="194"/>
      <c r="J354" s="194"/>
      <c r="K354" s="312"/>
      <c r="L354" s="88"/>
    </row>
    <row r="355" spans="1:12" s="106" customFormat="1" ht="15" x14ac:dyDescent="0.2">
      <c r="A355" s="242" t="s">
        <v>403</v>
      </c>
      <c r="B355" s="195" t="s">
        <v>77</v>
      </c>
      <c r="C355" s="242" t="s">
        <v>78</v>
      </c>
      <c r="D355" s="242" t="s">
        <v>4</v>
      </c>
      <c r="E355" s="430" t="s">
        <v>79</v>
      </c>
      <c r="F355" s="430"/>
      <c r="G355" s="196" t="s">
        <v>80</v>
      </c>
      <c r="H355" s="195" t="s">
        <v>81</v>
      </c>
      <c r="I355" s="195" t="s">
        <v>82</v>
      </c>
      <c r="J355" s="195" t="s">
        <v>5</v>
      </c>
      <c r="K355" s="312"/>
      <c r="L355" s="88"/>
    </row>
    <row r="356" spans="1:12" s="106" customFormat="1" ht="25.5" x14ac:dyDescent="0.2">
      <c r="A356" s="240" t="s">
        <v>83</v>
      </c>
      <c r="B356" s="333">
        <v>93382</v>
      </c>
      <c r="C356" s="240" t="s">
        <v>85</v>
      </c>
      <c r="D356" s="240" t="s">
        <v>405</v>
      </c>
      <c r="E356" s="429" t="s">
        <v>270</v>
      </c>
      <c r="F356" s="429"/>
      <c r="G356" s="198" t="s">
        <v>150</v>
      </c>
      <c r="H356" s="199">
        <v>1</v>
      </c>
      <c r="I356" s="203">
        <f>SUM(J357:J363)</f>
        <v>20.205379999999998</v>
      </c>
      <c r="J356" s="203">
        <f>H356*I356</f>
        <v>20.205379999999998</v>
      </c>
      <c r="K356" s="312"/>
      <c r="L356" s="88"/>
    </row>
    <row r="357" spans="1:12" s="106" customFormat="1" ht="38.25" x14ac:dyDescent="0.2">
      <c r="A357" s="241" t="s">
        <v>89</v>
      </c>
      <c r="B357" s="332">
        <v>91533</v>
      </c>
      <c r="C357" s="241" t="s">
        <v>85</v>
      </c>
      <c r="D357" s="241" t="s">
        <v>276</v>
      </c>
      <c r="E357" s="427" t="s">
        <v>142</v>
      </c>
      <c r="F357" s="427"/>
      <c r="G357" s="190" t="s">
        <v>143</v>
      </c>
      <c r="H357" s="191">
        <v>0.27400000000000002</v>
      </c>
      <c r="I357" s="336">
        <f>VLOOKUP(B357,'SINAPI09-2021'!$A$1:$E$15000,5,FALSE)</f>
        <v>21.38</v>
      </c>
      <c r="J357" s="192">
        <f>I357*H357</f>
        <v>5.8581200000000004</v>
      </c>
      <c r="K357" s="312"/>
      <c r="L357" s="88"/>
    </row>
    <row r="358" spans="1:12" s="106" customFormat="1" ht="38.25" x14ac:dyDescent="0.2">
      <c r="A358" s="241" t="s">
        <v>89</v>
      </c>
      <c r="B358" s="332">
        <v>91534</v>
      </c>
      <c r="C358" s="241" t="s">
        <v>85</v>
      </c>
      <c r="D358" s="241" t="s">
        <v>282</v>
      </c>
      <c r="E358" s="427" t="s">
        <v>142</v>
      </c>
      <c r="F358" s="427"/>
      <c r="G358" s="190" t="s">
        <v>146</v>
      </c>
      <c r="H358" s="191">
        <v>0.254</v>
      </c>
      <c r="I358" s="336">
        <f>VLOOKUP(B358,'SINAPI09-2021'!$A$1:$E$15000,5,FALSE)</f>
        <v>14.19</v>
      </c>
      <c r="J358" s="192">
        <f>I358*H358</f>
        <v>3.60426</v>
      </c>
      <c r="K358" s="312"/>
      <c r="L358" s="88"/>
    </row>
    <row r="359" spans="1:12" s="106" customFormat="1" ht="25.5" x14ac:dyDescent="0.2">
      <c r="A359" s="241" t="s">
        <v>89</v>
      </c>
      <c r="B359" s="332">
        <v>95606</v>
      </c>
      <c r="C359" s="241" t="s">
        <v>85</v>
      </c>
      <c r="D359" s="241" t="s">
        <v>407</v>
      </c>
      <c r="E359" s="427" t="s">
        <v>270</v>
      </c>
      <c r="F359" s="427"/>
      <c r="G359" s="190" t="s">
        <v>150</v>
      </c>
      <c r="H359" s="191">
        <v>1</v>
      </c>
      <c r="I359" s="336">
        <f>VLOOKUP(B359,'SINAPI09-2021'!$A$1:$E$15000,5,FALSE)</f>
        <v>1.63</v>
      </c>
      <c r="J359" s="192">
        <f>I359*H359</f>
        <v>1.63</v>
      </c>
      <c r="K359" s="312"/>
      <c r="L359" s="88"/>
    </row>
    <row r="360" spans="1:12" s="106" customFormat="1" ht="25.5" x14ac:dyDescent="0.2">
      <c r="A360" s="241" t="s">
        <v>89</v>
      </c>
      <c r="B360" s="332">
        <v>88316</v>
      </c>
      <c r="C360" s="241" t="s">
        <v>85</v>
      </c>
      <c r="D360" s="241" t="s">
        <v>204</v>
      </c>
      <c r="E360" s="427" t="s">
        <v>87</v>
      </c>
      <c r="F360" s="427"/>
      <c r="G360" s="190" t="s">
        <v>88</v>
      </c>
      <c r="H360" s="191">
        <v>0.65</v>
      </c>
      <c r="I360" s="336">
        <f>VLOOKUP(B360,'SINAPI09-2021'!$A$1:$E$15000,5,FALSE)</f>
        <v>14.02</v>
      </c>
      <c r="J360" s="192">
        <f>I360*H360</f>
        <v>9.1129999999999995</v>
      </c>
      <c r="K360" s="312"/>
      <c r="L360" s="88"/>
    </row>
    <row r="361" spans="1:12" s="106" customFormat="1" x14ac:dyDescent="0.2">
      <c r="A361" s="244"/>
      <c r="B361" s="244"/>
      <c r="C361" s="244"/>
      <c r="D361" s="244"/>
      <c r="E361" s="244"/>
      <c r="F361" s="193"/>
      <c r="G361" s="244"/>
      <c r="H361" s="193"/>
      <c r="I361" s="244"/>
      <c r="J361" s="193"/>
      <c r="K361" s="312"/>
      <c r="L361" s="88"/>
    </row>
    <row r="362" spans="1:12" s="106" customFormat="1" ht="15" thickBot="1" x14ac:dyDescent="0.25">
      <c r="A362" s="244"/>
      <c r="B362" s="244"/>
      <c r="C362" s="244"/>
      <c r="D362" s="244"/>
      <c r="E362" s="244"/>
      <c r="F362" s="193"/>
      <c r="G362" s="244"/>
      <c r="H362" s="428"/>
      <c r="I362" s="428"/>
      <c r="J362" s="193"/>
      <c r="K362" s="312"/>
      <c r="L362" s="88"/>
    </row>
    <row r="363" spans="1:12" s="106" customFormat="1" ht="15" thickTop="1" x14ac:dyDescent="0.2">
      <c r="A363" s="194"/>
      <c r="B363" s="194"/>
      <c r="C363" s="194"/>
      <c r="D363" s="194"/>
      <c r="E363" s="194"/>
      <c r="F363" s="194"/>
      <c r="G363" s="194"/>
      <c r="H363" s="194"/>
      <c r="I363" s="194"/>
      <c r="J363" s="194"/>
      <c r="K363" s="312"/>
      <c r="L363" s="88"/>
    </row>
    <row r="364" spans="1:12" s="106" customFormat="1" ht="15" x14ac:dyDescent="0.2">
      <c r="A364" s="242" t="s">
        <v>408</v>
      </c>
      <c r="B364" s="195" t="s">
        <v>77</v>
      </c>
      <c r="C364" s="242" t="s">
        <v>78</v>
      </c>
      <c r="D364" s="242" t="s">
        <v>4</v>
      </c>
      <c r="E364" s="430" t="s">
        <v>79</v>
      </c>
      <c r="F364" s="430"/>
      <c r="G364" s="196" t="s">
        <v>80</v>
      </c>
      <c r="H364" s="195" t="s">
        <v>81</v>
      </c>
      <c r="I364" s="195" t="s">
        <v>82</v>
      </c>
      <c r="J364" s="195" t="s">
        <v>5</v>
      </c>
      <c r="K364" s="312"/>
      <c r="L364" s="88"/>
    </row>
    <row r="365" spans="1:12" s="106" customFormat="1" ht="38.25" x14ac:dyDescent="0.2">
      <c r="A365" s="240" t="s">
        <v>83</v>
      </c>
      <c r="B365" s="333" t="s">
        <v>14331</v>
      </c>
      <c r="C365" s="240" t="s">
        <v>85</v>
      </c>
      <c r="D365" s="240" t="s">
        <v>410</v>
      </c>
      <c r="E365" s="429" t="s">
        <v>270</v>
      </c>
      <c r="F365" s="429"/>
      <c r="G365" s="198" t="s">
        <v>150</v>
      </c>
      <c r="H365" s="199">
        <v>1</v>
      </c>
      <c r="I365" s="203">
        <f>SUM(J366:J372)</f>
        <v>148.51501999999999</v>
      </c>
      <c r="J365" s="203">
        <f>H365*I365</f>
        <v>148.51501999999999</v>
      </c>
      <c r="K365" s="312"/>
      <c r="L365" s="88"/>
    </row>
    <row r="366" spans="1:12" s="106" customFormat="1" ht="63.75" x14ac:dyDescent="0.2">
      <c r="A366" s="241" t="s">
        <v>89</v>
      </c>
      <c r="B366" s="332">
        <v>5678</v>
      </c>
      <c r="C366" s="241" t="s">
        <v>85</v>
      </c>
      <c r="D366" s="241" t="s">
        <v>350</v>
      </c>
      <c r="E366" s="427" t="s">
        <v>142</v>
      </c>
      <c r="F366" s="427"/>
      <c r="G366" s="190" t="s">
        <v>143</v>
      </c>
      <c r="H366" s="191">
        <v>8.1000000000000003E-2</v>
      </c>
      <c r="I366" s="336">
        <f>VLOOKUP(B366,'SINAPI09-2021'!$A$1:$E$15000,5,FALSE)</f>
        <v>106.32</v>
      </c>
      <c r="J366" s="192">
        <f t="shared" ref="J366:J372" si="14">I366*H366</f>
        <v>8.6119199999999996</v>
      </c>
      <c r="K366" s="312"/>
      <c r="L366" s="88"/>
    </row>
    <row r="367" spans="1:12" s="106" customFormat="1" ht="38.25" x14ac:dyDescent="0.2">
      <c r="A367" s="241" t="s">
        <v>89</v>
      </c>
      <c r="B367" s="332">
        <v>91533</v>
      </c>
      <c r="C367" s="241" t="s">
        <v>85</v>
      </c>
      <c r="D367" s="241" t="s">
        <v>276</v>
      </c>
      <c r="E367" s="427" t="s">
        <v>142</v>
      </c>
      <c r="F367" s="427"/>
      <c r="G367" s="190" t="s">
        <v>143</v>
      </c>
      <c r="H367" s="191">
        <v>3.2000000000000001E-2</v>
      </c>
      <c r="I367" s="336">
        <f>VLOOKUP(B367,'SINAPI09-2021'!$A$1:$E$15000,5,FALSE)</f>
        <v>21.38</v>
      </c>
      <c r="J367" s="192">
        <f t="shared" si="14"/>
        <v>0.68415999999999999</v>
      </c>
      <c r="K367" s="312"/>
      <c r="L367" s="88"/>
    </row>
    <row r="368" spans="1:12" s="106" customFormat="1" ht="63.75" x14ac:dyDescent="0.2">
      <c r="A368" s="241" t="s">
        <v>89</v>
      </c>
      <c r="B368" s="332">
        <v>5679</v>
      </c>
      <c r="C368" s="241" t="s">
        <v>85</v>
      </c>
      <c r="D368" s="241" t="s">
        <v>352</v>
      </c>
      <c r="E368" s="427" t="s">
        <v>142</v>
      </c>
      <c r="F368" s="427"/>
      <c r="G368" s="190" t="s">
        <v>146</v>
      </c>
      <c r="H368" s="191">
        <v>0.40600000000000003</v>
      </c>
      <c r="I368" s="336">
        <f>VLOOKUP(B368,'SINAPI09-2021'!$A$1:$E$15000,5,FALSE)</f>
        <v>37.74</v>
      </c>
      <c r="J368" s="192">
        <f t="shared" si="14"/>
        <v>15.322440000000002</v>
      </c>
      <c r="K368" s="312"/>
      <c r="L368" s="88"/>
    </row>
    <row r="369" spans="1:12" s="106" customFormat="1" ht="38.25" x14ac:dyDescent="0.2">
      <c r="A369" s="241" t="s">
        <v>89</v>
      </c>
      <c r="B369" s="332">
        <v>91534</v>
      </c>
      <c r="C369" s="241" t="s">
        <v>85</v>
      </c>
      <c r="D369" s="241" t="s">
        <v>282</v>
      </c>
      <c r="E369" s="427" t="s">
        <v>142</v>
      </c>
      <c r="F369" s="427"/>
      <c r="G369" s="190" t="s">
        <v>146</v>
      </c>
      <c r="H369" s="191">
        <v>0.03</v>
      </c>
      <c r="I369" s="336">
        <f>VLOOKUP(B369,'SINAPI09-2021'!$A$1:$E$15000,5,FALSE)</f>
        <v>14.19</v>
      </c>
      <c r="J369" s="192">
        <f t="shared" si="14"/>
        <v>0.42569999999999997</v>
      </c>
      <c r="K369" s="312"/>
      <c r="L369" s="88"/>
    </row>
    <row r="370" spans="1:12" s="106" customFormat="1" ht="25.5" x14ac:dyDescent="0.2">
      <c r="A370" s="241" t="s">
        <v>89</v>
      </c>
      <c r="B370" s="332">
        <v>88309</v>
      </c>
      <c r="C370" s="241" t="s">
        <v>85</v>
      </c>
      <c r="D370" s="241" t="s">
        <v>354</v>
      </c>
      <c r="E370" s="427" t="s">
        <v>87</v>
      </c>
      <c r="F370" s="427"/>
      <c r="G370" s="190" t="s">
        <v>88</v>
      </c>
      <c r="H370" s="191">
        <v>0.58399999999999996</v>
      </c>
      <c r="I370" s="336">
        <f>VLOOKUP(B370,'SINAPI09-2021'!$A$1:$E$15000,5,FALSE)</f>
        <v>17.670000000000002</v>
      </c>
      <c r="J370" s="192">
        <f t="shared" si="14"/>
        <v>10.319280000000001</v>
      </c>
      <c r="K370" s="312"/>
      <c r="L370" s="88"/>
    </row>
    <row r="371" spans="1:12" s="106" customFormat="1" ht="25.5" x14ac:dyDescent="0.2">
      <c r="A371" s="241" t="s">
        <v>89</v>
      </c>
      <c r="B371" s="332">
        <v>88316</v>
      </c>
      <c r="C371" s="241" t="s">
        <v>85</v>
      </c>
      <c r="D371" s="241" t="s">
        <v>204</v>
      </c>
      <c r="E371" s="427" t="s">
        <v>87</v>
      </c>
      <c r="F371" s="427"/>
      <c r="G371" s="190" t="s">
        <v>88</v>
      </c>
      <c r="H371" s="191">
        <v>0.876</v>
      </c>
      <c r="I371" s="336">
        <f>VLOOKUP(B371,'SINAPI09-2021'!$A$1:$E$15000,5,FALSE)</f>
        <v>14.02</v>
      </c>
      <c r="J371" s="192">
        <f t="shared" si="14"/>
        <v>12.28152</v>
      </c>
      <c r="K371" s="312"/>
      <c r="L371" s="88"/>
    </row>
    <row r="372" spans="1:12" s="106" customFormat="1" ht="25.5" x14ac:dyDescent="0.2">
      <c r="A372" s="241" t="s">
        <v>92</v>
      </c>
      <c r="B372" s="332">
        <v>4720</v>
      </c>
      <c r="C372" s="241" t="s">
        <v>85</v>
      </c>
      <c r="D372" s="241" t="s">
        <v>412</v>
      </c>
      <c r="E372" s="427" t="s">
        <v>119</v>
      </c>
      <c r="F372" s="427"/>
      <c r="G372" s="190" t="s">
        <v>150</v>
      </c>
      <c r="H372" s="191">
        <v>1.1000000000000001</v>
      </c>
      <c r="I372" s="336">
        <f>VLOOKUP(B372,'SINAPI09-2021'!$A$1:$E$15000,5,FALSE)</f>
        <v>91.7</v>
      </c>
      <c r="J372" s="192">
        <f t="shared" si="14"/>
        <v>100.87</v>
      </c>
      <c r="K372" s="312"/>
      <c r="L372" s="88"/>
    </row>
    <row r="373" spans="1:12" s="106" customFormat="1" x14ac:dyDescent="0.2">
      <c r="A373" s="244"/>
      <c r="B373" s="244"/>
      <c r="C373" s="244"/>
      <c r="D373" s="244"/>
      <c r="E373" s="244"/>
      <c r="F373" s="193"/>
      <c r="G373" s="244"/>
      <c r="H373" s="193"/>
      <c r="I373" s="244"/>
      <c r="J373" s="193"/>
      <c r="K373" s="312"/>
      <c r="L373" s="88"/>
    </row>
    <row r="374" spans="1:12" s="106" customFormat="1" ht="15" thickBot="1" x14ac:dyDescent="0.25">
      <c r="A374" s="244"/>
      <c r="B374" s="244"/>
      <c r="C374" s="244"/>
      <c r="D374" s="244"/>
      <c r="E374" s="244"/>
      <c r="F374" s="193"/>
      <c r="G374" s="244"/>
      <c r="H374" s="428"/>
      <c r="I374" s="428"/>
      <c r="J374" s="193"/>
      <c r="K374" s="312"/>
      <c r="L374" s="88"/>
    </row>
    <row r="375" spans="1:12" s="106" customFormat="1" ht="15" thickTop="1" x14ac:dyDescent="0.2">
      <c r="A375" s="194"/>
      <c r="B375" s="194"/>
      <c r="C375" s="194"/>
      <c r="D375" s="194"/>
      <c r="E375" s="194"/>
      <c r="F375" s="194"/>
      <c r="G375" s="194"/>
      <c r="H375" s="194"/>
      <c r="I375" s="194"/>
      <c r="J375" s="194"/>
      <c r="K375" s="312"/>
      <c r="L375" s="88"/>
    </row>
    <row r="376" spans="1:12" s="106" customFormat="1" ht="15" x14ac:dyDescent="0.2">
      <c r="A376" s="242" t="s">
        <v>413</v>
      </c>
      <c r="B376" s="195" t="s">
        <v>77</v>
      </c>
      <c r="C376" s="242" t="s">
        <v>78</v>
      </c>
      <c r="D376" s="242" t="s">
        <v>4</v>
      </c>
      <c r="E376" s="430" t="s">
        <v>79</v>
      </c>
      <c r="F376" s="430"/>
      <c r="G376" s="196" t="s">
        <v>80</v>
      </c>
      <c r="H376" s="195" t="s">
        <v>81</v>
      </c>
      <c r="I376" s="195" t="s">
        <v>82</v>
      </c>
      <c r="J376" s="195" t="s">
        <v>5</v>
      </c>
      <c r="K376" s="312"/>
      <c r="L376" s="88"/>
    </row>
    <row r="377" spans="1:12" s="106" customFormat="1" ht="25.5" x14ac:dyDescent="0.2">
      <c r="A377" s="240" t="s">
        <v>83</v>
      </c>
      <c r="B377" s="333">
        <v>93358</v>
      </c>
      <c r="C377" s="240" t="s">
        <v>85</v>
      </c>
      <c r="D377" s="240" t="s">
        <v>415</v>
      </c>
      <c r="E377" s="429" t="s">
        <v>270</v>
      </c>
      <c r="F377" s="429"/>
      <c r="G377" s="198" t="s">
        <v>150</v>
      </c>
      <c r="H377" s="199">
        <v>1</v>
      </c>
      <c r="I377" s="203">
        <f>SUM(J378)</f>
        <v>55.463119999999996</v>
      </c>
      <c r="J377" s="203">
        <f>H377*I377</f>
        <v>55.463119999999996</v>
      </c>
      <c r="K377" s="347"/>
      <c r="L377" s="88"/>
    </row>
    <row r="378" spans="1:12" s="106" customFormat="1" ht="25.5" x14ac:dyDescent="0.2">
      <c r="A378" s="241" t="s">
        <v>89</v>
      </c>
      <c r="B378" s="332">
        <v>88316</v>
      </c>
      <c r="C378" s="241" t="s">
        <v>85</v>
      </c>
      <c r="D378" s="241" t="s">
        <v>204</v>
      </c>
      <c r="E378" s="427" t="s">
        <v>87</v>
      </c>
      <c r="F378" s="427"/>
      <c r="G378" s="190" t="s">
        <v>88</v>
      </c>
      <c r="H378" s="191">
        <v>3.956</v>
      </c>
      <c r="I378" s="336">
        <f>VLOOKUP(B378,'SINAPI09-2021'!$A$1:$E$15000,5,FALSE)</f>
        <v>14.02</v>
      </c>
      <c r="J378" s="192">
        <f>I378*H378</f>
        <v>55.463119999999996</v>
      </c>
      <c r="K378" s="347"/>
      <c r="L378" s="88"/>
    </row>
    <row r="379" spans="1:12" s="106" customFormat="1" x14ac:dyDescent="0.2">
      <c r="A379" s="244"/>
      <c r="B379" s="244"/>
      <c r="C379" s="244"/>
      <c r="D379" s="244"/>
      <c r="E379" s="244"/>
      <c r="F379" s="193"/>
      <c r="G379" s="244"/>
      <c r="H379" s="193"/>
      <c r="I379" s="244"/>
      <c r="J379" s="193"/>
      <c r="K379" s="347"/>
      <c r="L379" s="88"/>
    </row>
    <row r="380" spans="1:12" s="106" customFormat="1" ht="15" thickBot="1" x14ac:dyDescent="0.25">
      <c r="A380" s="244"/>
      <c r="B380" s="244"/>
      <c r="C380" s="244"/>
      <c r="D380" s="244"/>
      <c r="E380" s="244"/>
      <c r="F380" s="193"/>
      <c r="G380" s="244"/>
      <c r="H380" s="428"/>
      <c r="I380" s="428"/>
      <c r="J380" s="193"/>
      <c r="K380" s="347"/>
      <c r="L380" s="88"/>
    </row>
    <row r="381" spans="1:12" s="106" customFormat="1" ht="15" thickTop="1" x14ac:dyDescent="0.2">
      <c r="A381" s="194"/>
      <c r="B381" s="194"/>
      <c r="C381" s="194"/>
      <c r="D381" s="194"/>
      <c r="E381" s="194"/>
      <c r="F381" s="194"/>
      <c r="G381" s="194"/>
      <c r="H381" s="194"/>
      <c r="I381" s="194"/>
      <c r="J381" s="194"/>
      <c r="K381" s="347"/>
      <c r="L381" s="88"/>
    </row>
    <row r="382" spans="1:12" s="106" customFormat="1" ht="15" x14ac:dyDescent="0.2">
      <c r="A382" s="242" t="s">
        <v>416</v>
      </c>
      <c r="B382" s="195" t="s">
        <v>77</v>
      </c>
      <c r="C382" s="242" t="s">
        <v>78</v>
      </c>
      <c r="D382" s="242" t="s">
        <v>4</v>
      </c>
      <c r="E382" s="430" t="s">
        <v>79</v>
      </c>
      <c r="F382" s="430"/>
      <c r="G382" s="196" t="s">
        <v>80</v>
      </c>
      <c r="H382" s="195" t="s">
        <v>81</v>
      </c>
      <c r="I382" s="195" t="s">
        <v>82</v>
      </c>
      <c r="J382" s="195" t="s">
        <v>5</v>
      </c>
      <c r="K382" s="347"/>
      <c r="L382" s="88"/>
    </row>
    <row r="383" spans="1:12" s="106" customFormat="1" ht="51" x14ac:dyDescent="0.2">
      <c r="A383" s="240" t="s">
        <v>83</v>
      </c>
      <c r="B383" s="197" t="s">
        <v>417</v>
      </c>
      <c r="C383" s="240" t="s">
        <v>109</v>
      </c>
      <c r="D383" s="240" t="s">
        <v>418</v>
      </c>
      <c r="E383" s="429" t="s">
        <v>149</v>
      </c>
      <c r="F383" s="429"/>
      <c r="G383" s="198" t="s">
        <v>150</v>
      </c>
      <c r="H383" s="199">
        <v>1</v>
      </c>
      <c r="I383" s="203">
        <f>SUM(J384:J389)</f>
        <v>605.40071999999998</v>
      </c>
      <c r="J383" s="203">
        <f>H383*I383</f>
        <v>605.40071999999998</v>
      </c>
      <c r="K383" s="347"/>
      <c r="L383" s="88"/>
    </row>
    <row r="384" spans="1:12" s="106" customFormat="1" ht="25.5" x14ac:dyDescent="0.2">
      <c r="A384" s="241" t="s">
        <v>89</v>
      </c>
      <c r="B384" s="332">
        <v>88262</v>
      </c>
      <c r="C384" s="241" t="s">
        <v>85</v>
      </c>
      <c r="D384" s="241" t="s">
        <v>154</v>
      </c>
      <c r="E384" s="427" t="s">
        <v>87</v>
      </c>
      <c r="F384" s="427"/>
      <c r="G384" s="190" t="s">
        <v>88</v>
      </c>
      <c r="H384" s="191">
        <v>9.9000000000000005E-2</v>
      </c>
      <c r="I384" s="336">
        <f>VLOOKUP(B384,'SINAPI09-2021'!$A$1:$E$15000,5,FALSE)</f>
        <v>17.48</v>
      </c>
      <c r="J384" s="192">
        <f t="shared" ref="J384:J389" si="15">I384*H384</f>
        <v>1.7305200000000001</v>
      </c>
      <c r="K384" s="347"/>
      <c r="L384" s="88"/>
    </row>
    <row r="385" spans="1:12" s="106" customFormat="1" ht="25.5" x14ac:dyDescent="0.2">
      <c r="A385" s="241" t="s">
        <v>89</v>
      </c>
      <c r="B385" s="332">
        <v>88309</v>
      </c>
      <c r="C385" s="241" t="s">
        <v>85</v>
      </c>
      <c r="D385" s="241" t="s">
        <v>354</v>
      </c>
      <c r="E385" s="427" t="s">
        <v>87</v>
      </c>
      <c r="F385" s="427"/>
      <c r="G385" s="190" t="s">
        <v>88</v>
      </c>
      <c r="H385" s="191">
        <v>0.59599999999999997</v>
      </c>
      <c r="I385" s="336">
        <f>VLOOKUP(B385,'SINAPI09-2021'!$A$1:$E$15000,5,FALSE)</f>
        <v>17.670000000000002</v>
      </c>
      <c r="J385" s="192">
        <f t="shared" si="15"/>
        <v>10.531320000000001</v>
      </c>
      <c r="K385" s="347"/>
      <c r="L385" s="88"/>
    </row>
    <row r="386" spans="1:12" s="106" customFormat="1" ht="25.5" x14ac:dyDescent="0.2">
      <c r="A386" s="241" t="s">
        <v>89</v>
      </c>
      <c r="B386" s="332">
        <v>88316</v>
      </c>
      <c r="C386" s="241" t="s">
        <v>85</v>
      </c>
      <c r="D386" s="241" t="s">
        <v>204</v>
      </c>
      <c r="E386" s="427" t="s">
        <v>87</v>
      </c>
      <c r="F386" s="427"/>
      <c r="G386" s="190" t="s">
        <v>88</v>
      </c>
      <c r="H386" s="191">
        <v>0.67</v>
      </c>
      <c r="I386" s="336">
        <f>VLOOKUP(B386,'SINAPI09-2021'!$A$1:$E$15000,5,FALSE)</f>
        <v>14.02</v>
      </c>
      <c r="J386" s="192">
        <f t="shared" si="15"/>
        <v>9.3933999999999997</v>
      </c>
      <c r="K386" s="347"/>
      <c r="L386" s="88"/>
    </row>
    <row r="387" spans="1:12" s="106" customFormat="1" ht="38.25" x14ac:dyDescent="0.2">
      <c r="A387" s="241" t="s">
        <v>89</v>
      </c>
      <c r="B387" s="332">
        <v>90586</v>
      </c>
      <c r="C387" s="241" t="s">
        <v>85</v>
      </c>
      <c r="D387" s="241" t="s">
        <v>359</v>
      </c>
      <c r="E387" s="427" t="s">
        <v>142</v>
      </c>
      <c r="F387" s="427"/>
      <c r="G387" s="190" t="s">
        <v>143</v>
      </c>
      <c r="H387" s="191">
        <v>6.3E-2</v>
      </c>
      <c r="I387" s="336">
        <f>VLOOKUP(B387,'SINAPI09-2021'!$A$1:$E$15000,5,FALSE)</f>
        <v>1.75</v>
      </c>
      <c r="J387" s="192">
        <f t="shared" si="15"/>
        <v>0.11025</v>
      </c>
      <c r="K387" s="347"/>
      <c r="L387" s="88"/>
    </row>
    <row r="388" spans="1:12" s="106" customFormat="1" ht="38.25" x14ac:dyDescent="0.2">
      <c r="A388" s="241" t="s">
        <v>89</v>
      </c>
      <c r="B388" s="332">
        <v>90587</v>
      </c>
      <c r="C388" s="241" t="s">
        <v>85</v>
      </c>
      <c r="D388" s="241" t="s">
        <v>361</v>
      </c>
      <c r="E388" s="427" t="s">
        <v>142</v>
      </c>
      <c r="F388" s="427"/>
      <c r="G388" s="190" t="s">
        <v>146</v>
      </c>
      <c r="H388" s="191">
        <v>0.13600000000000001</v>
      </c>
      <c r="I388" s="336">
        <f>VLOOKUP(B388,'SINAPI09-2021'!$A$1:$E$15000,5,FALSE)</f>
        <v>0.36</v>
      </c>
      <c r="J388" s="192">
        <f t="shared" si="15"/>
        <v>4.8960000000000004E-2</v>
      </c>
      <c r="K388" s="347"/>
      <c r="L388" s="88"/>
    </row>
    <row r="389" spans="1:12" s="106" customFormat="1" ht="38.25" x14ac:dyDescent="0.2">
      <c r="A389" s="241" t="s">
        <v>92</v>
      </c>
      <c r="B389" s="332">
        <v>1527</v>
      </c>
      <c r="C389" s="241" t="s">
        <v>85</v>
      </c>
      <c r="D389" s="241" t="s">
        <v>419</v>
      </c>
      <c r="E389" s="427" t="s">
        <v>119</v>
      </c>
      <c r="F389" s="427"/>
      <c r="G389" s="190" t="s">
        <v>150</v>
      </c>
      <c r="H389" s="191">
        <v>1.103</v>
      </c>
      <c r="I389" s="336">
        <f>VLOOKUP(B389,'SINAPI09-2021'!$A$1:$E$15000,5,FALSE)</f>
        <v>529.09</v>
      </c>
      <c r="J389" s="192">
        <f t="shared" si="15"/>
        <v>583.58627000000001</v>
      </c>
      <c r="K389" s="347"/>
      <c r="L389" s="88"/>
    </row>
    <row r="390" spans="1:12" s="106" customFormat="1" x14ac:dyDescent="0.2">
      <c r="A390" s="244"/>
      <c r="B390" s="244"/>
      <c r="C390" s="244"/>
      <c r="D390" s="244"/>
      <c r="E390" s="244"/>
      <c r="F390" s="193"/>
      <c r="G390" s="244"/>
      <c r="H390" s="193"/>
      <c r="I390" s="244"/>
      <c r="J390" s="193"/>
      <c r="K390" s="347"/>
      <c r="L390" s="88"/>
    </row>
    <row r="391" spans="1:12" s="106" customFormat="1" ht="15" thickBot="1" x14ac:dyDescent="0.25">
      <c r="A391" s="244"/>
      <c r="B391" s="244"/>
      <c r="C391" s="244"/>
      <c r="D391" s="244"/>
      <c r="E391" s="244"/>
      <c r="F391" s="193"/>
      <c r="G391" s="244"/>
      <c r="H391" s="428"/>
      <c r="I391" s="428"/>
      <c r="J391" s="193"/>
      <c r="K391" s="347"/>
      <c r="L391" s="88"/>
    </row>
    <row r="392" spans="1:12" s="106" customFormat="1" ht="15" thickTop="1" x14ac:dyDescent="0.2">
      <c r="A392" s="194"/>
      <c r="B392" s="194"/>
      <c r="C392" s="194"/>
      <c r="D392" s="194"/>
      <c r="E392" s="194"/>
      <c r="F392" s="194"/>
      <c r="G392" s="194"/>
      <c r="H392" s="194"/>
      <c r="I392" s="194"/>
      <c r="J392" s="194"/>
      <c r="K392" s="347"/>
      <c r="L392" s="88"/>
    </row>
    <row r="393" spans="1:12" s="106" customFormat="1" ht="15" x14ac:dyDescent="0.2">
      <c r="A393" s="242" t="s">
        <v>420</v>
      </c>
      <c r="B393" s="195" t="s">
        <v>77</v>
      </c>
      <c r="C393" s="242" t="s">
        <v>78</v>
      </c>
      <c r="D393" s="242" t="s">
        <v>4</v>
      </c>
      <c r="E393" s="430" t="s">
        <v>79</v>
      </c>
      <c r="F393" s="430"/>
      <c r="G393" s="196" t="s">
        <v>80</v>
      </c>
      <c r="H393" s="195" t="s">
        <v>81</v>
      </c>
      <c r="I393" s="195" t="s">
        <v>82</v>
      </c>
      <c r="J393" s="195" t="s">
        <v>5</v>
      </c>
      <c r="K393" s="347"/>
      <c r="L393" s="88"/>
    </row>
    <row r="394" spans="1:12" s="106" customFormat="1" ht="51" x14ac:dyDescent="0.2">
      <c r="A394" s="240" t="s">
        <v>83</v>
      </c>
      <c r="B394" s="333">
        <v>92720</v>
      </c>
      <c r="C394" s="240" t="s">
        <v>85</v>
      </c>
      <c r="D394" s="240" t="s">
        <v>422</v>
      </c>
      <c r="E394" s="429" t="s">
        <v>149</v>
      </c>
      <c r="F394" s="429"/>
      <c r="G394" s="198" t="s">
        <v>150</v>
      </c>
      <c r="H394" s="199">
        <v>1</v>
      </c>
      <c r="I394" s="203">
        <f>SUM(J395:J400)</f>
        <v>607.45911999999998</v>
      </c>
      <c r="J394" s="203">
        <f>H394*I394</f>
        <v>607.45911999999998</v>
      </c>
      <c r="K394" s="347"/>
      <c r="L394" s="88"/>
    </row>
    <row r="395" spans="1:12" s="106" customFormat="1" ht="38.25" x14ac:dyDescent="0.2">
      <c r="A395" s="241" t="s">
        <v>89</v>
      </c>
      <c r="B395" s="332">
        <v>90586</v>
      </c>
      <c r="C395" s="241" t="s">
        <v>85</v>
      </c>
      <c r="D395" s="241" t="s">
        <v>359</v>
      </c>
      <c r="E395" s="427" t="s">
        <v>142</v>
      </c>
      <c r="F395" s="427"/>
      <c r="G395" s="190" t="s">
        <v>143</v>
      </c>
      <c r="H395" s="191">
        <v>6.8000000000000005E-2</v>
      </c>
      <c r="I395" s="336">
        <f>VLOOKUP(B395,'SINAPI09-2021'!$A$1:$E$15000,5,FALSE)</f>
        <v>1.75</v>
      </c>
      <c r="J395" s="192">
        <f t="shared" ref="J395:J400" si="16">I395*H395</f>
        <v>0.11900000000000001</v>
      </c>
      <c r="K395" s="347"/>
      <c r="L395" s="88"/>
    </row>
    <row r="396" spans="1:12" s="106" customFormat="1" ht="38.25" x14ac:dyDescent="0.2">
      <c r="A396" s="241" t="s">
        <v>89</v>
      </c>
      <c r="B396" s="332">
        <v>90587</v>
      </c>
      <c r="C396" s="241" t="s">
        <v>85</v>
      </c>
      <c r="D396" s="241" t="s">
        <v>361</v>
      </c>
      <c r="E396" s="427" t="s">
        <v>142</v>
      </c>
      <c r="F396" s="427"/>
      <c r="G396" s="190" t="s">
        <v>146</v>
      </c>
      <c r="H396" s="191">
        <v>0.13100000000000001</v>
      </c>
      <c r="I396" s="336">
        <f>VLOOKUP(B396,'SINAPI09-2021'!$A$1:$E$15000,5,FALSE)</f>
        <v>0.36</v>
      </c>
      <c r="J396" s="192">
        <f t="shared" si="16"/>
        <v>4.7160000000000001E-2</v>
      </c>
      <c r="K396" s="347"/>
      <c r="L396" s="88"/>
    </row>
    <row r="397" spans="1:12" s="106" customFormat="1" ht="25.5" x14ac:dyDescent="0.2">
      <c r="A397" s="241" t="s">
        <v>89</v>
      </c>
      <c r="B397" s="332">
        <v>88262</v>
      </c>
      <c r="C397" s="241" t="s">
        <v>85</v>
      </c>
      <c r="D397" s="241" t="s">
        <v>154</v>
      </c>
      <c r="E397" s="427" t="s">
        <v>87</v>
      </c>
      <c r="F397" s="427"/>
      <c r="G397" s="190" t="s">
        <v>88</v>
      </c>
      <c r="H397" s="191">
        <v>0.19900000000000001</v>
      </c>
      <c r="I397" s="336">
        <f>VLOOKUP(B397,'SINAPI09-2021'!$A$1:$E$15000,5,FALSE)</f>
        <v>17.48</v>
      </c>
      <c r="J397" s="192">
        <f t="shared" si="16"/>
        <v>3.4785200000000001</v>
      </c>
      <c r="K397" s="347"/>
      <c r="L397" s="88"/>
    </row>
    <row r="398" spans="1:12" s="106" customFormat="1" ht="25.5" x14ac:dyDescent="0.2">
      <c r="A398" s="241" t="s">
        <v>89</v>
      </c>
      <c r="B398" s="332">
        <v>88309</v>
      </c>
      <c r="C398" s="241" t="s">
        <v>85</v>
      </c>
      <c r="D398" s="241" t="s">
        <v>354</v>
      </c>
      <c r="E398" s="427" t="s">
        <v>87</v>
      </c>
      <c r="F398" s="427"/>
      <c r="G398" s="190" t="s">
        <v>88</v>
      </c>
      <c r="H398" s="191">
        <v>0.19900000000000001</v>
      </c>
      <c r="I398" s="336">
        <f>VLOOKUP(B398,'SINAPI09-2021'!$A$1:$E$15000,5,FALSE)</f>
        <v>17.670000000000002</v>
      </c>
      <c r="J398" s="192">
        <f t="shared" si="16"/>
        <v>3.5163300000000004</v>
      </c>
      <c r="K398" s="347"/>
      <c r="L398" s="88"/>
    </row>
    <row r="399" spans="1:12" s="106" customFormat="1" ht="25.5" x14ac:dyDescent="0.2">
      <c r="A399" s="241" t="s">
        <v>89</v>
      </c>
      <c r="B399" s="332">
        <v>88316</v>
      </c>
      <c r="C399" s="241" t="s">
        <v>85</v>
      </c>
      <c r="D399" s="241" t="s">
        <v>204</v>
      </c>
      <c r="E399" s="427" t="s">
        <v>87</v>
      </c>
      <c r="F399" s="427"/>
      <c r="G399" s="190" t="s">
        <v>88</v>
      </c>
      <c r="H399" s="191">
        <v>1.1919999999999999</v>
      </c>
      <c r="I399" s="336">
        <f>VLOOKUP(B399,'SINAPI09-2021'!$A$1:$E$15000,5,FALSE)</f>
        <v>14.02</v>
      </c>
      <c r="J399" s="192">
        <f t="shared" si="16"/>
        <v>16.711839999999999</v>
      </c>
      <c r="K399" s="347"/>
      <c r="L399" s="88"/>
    </row>
    <row r="400" spans="1:12" s="106" customFormat="1" ht="38.25" x14ac:dyDescent="0.2">
      <c r="A400" s="241" t="s">
        <v>92</v>
      </c>
      <c r="B400" s="332">
        <v>1527</v>
      </c>
      <c r="C400" s="241" t="s">
        <v>85</v>
      </c>
      <c r="D400" s="241" t="s">
        <v>419</v>
      </c>
      <c r="E400" s="427" t="s">
        <v>119</v>
      </c>
      <c r="F400" s="427"/>
      <c r="G400" s="190" t="s">
        <v>150</v>
      </c>
      <c r="H400" s="191">
        <v>1.103</v>
      </c>
      <c r="I400" s="336">
        <f>VLOOKUP(B400,'SINAPI09-2021'!$A$1:$E$15000,5,FALSE)</f>
        <v>529.09</v>
      </c>
      <c r="J400" s="192">
        <f t="shared" si="16"/>
        <v>583.58627000000001</v>
      </c>
      <c r="K400" s="347"/>
      <c r="L400" s="88"/>
    </row>
    <row r="401" spans="1:12" s="106" customFormat="1" x14ac:dyDescent="0.2">
      <c r="A401" s="244"/>
      <c r="B401" s="244"/>
      <c r="C401" s="244"/>
      <c r="D401" s="244"/>
      <c r="E401" s="244"/>
      <c r="F401" s="193"/>
      <c r="G401" s="244"/>
      <c r="H401" s="193"/>
      <c r="I401" s="244"/>
      <c r="J401" s="193"/>
      <c r="K401" s="347"/>
      <c r="L401" s="88"/>
    </row>
    <row r="402" spans="1:12" s="106" customFormat="1" ht="15" thickBot="1" x14ac:dyDescent="0.25">
      <c r="A402" s="244"/>
      <c r="B402" s="244"/>
      <c r="C402" s="244"/>
      <c r="D402" s="244"/>
      <c r="E402" s="244"/>
      <c r="F402" s="193"/>
      <c r="G402" s="244"/>
      <c r="H402" s="428"/>
      <c r="I402" s="428"/>
      <c r="J402" s="193"/>
      <c r="K402" s="347"/>
      <c r="L402" s="88"/>
    </row>
    <row r="403" spans="1:12" s="106" customFormat="1" ht="15" thickTop="1" x14ac:dyDescent="0.2">
      <c r="A403" s="194"/>
      <c r="B403" s="194"/>
      <c r="C403" s="194"/>
      <c r="D403" s="194"/>
      <c r="E403" s="194"/>
      <c r="F403" s="194"/>
      <c r="G403" s="194"/>
      <c r="H403" s="194"/>
      <c r="I403" s="194"/>
      <c r="J403" s="194"/>
      <c r="K403" s="347"/>
      <c r="L403" s="88"/>
    </row>
    <row r="404" spans="1:12" s="106" customFormat="1" ht="15" x14ac:dyDescent="0.2">
      <c r="A404" s="242" t="s">
        <v>423</v>
      </c>
      <c r="B404" s="195" t="s">
        <v>77</v>
      </c>
      <c r="C404" s="242" t="s">
        <v>78</v>
      </c>
      <c r="D404" s="242" t="s">
        <v>4</v>
      </c>
      <c r="E404" s="430" t="s">
        <v>79</v>
      </c>
      <c r="F404" s="430"/>
      <c r="G404" s="196" t="s">
        <v>80</v>
      </c>
      <c r="H404" s="195" t="s">
        <v>81</v>
      </c>
      <c r="I404" s="195" t="s">
        <v>82</v>
      </c>
      <c r="J404" s="195" t="s">
        <v>5</v>
      </c>
      <c r="K404" s="347"/>
      <c r="L404" s="88"/>
    </row>
    <row r="405" spans="1:12" s="106" customFormat="1" ht="25.5" x14ac:dyDescent="0.2">
      <c r="A405" s="240" t="s">
        <v>83</v>
      </c>
      <c r="B405" s="333">
        <v>92269</v>
      </c>
      <c r="C405" s="240" t="s">
        <v>85</v>
      </c>
      <c r="D405" s="240" t="s">
        <v>425</v>
      </c>
      <c r="E405" s="429" t="s">
        <v>149</v>
      </c>
      <c r="F405" s="429"/>
      <c r="G405" s="198" t="s">
        <v>139</v>
      </c>
      <c r="H405" s="199">
        <v>1</v>
      </c>
      <c r="I405" s="203">
        <f>SUM(J406:J412)</f>
        <v>103.71917000000002</v>
      </c>
      <c r="J405" s="203">
        <f>H405*I405</f>
        <v>103.71917000000002</v>
      </c>
      <c r="K405" s="347"/>
      <c r="L405" s="88"/>
    </row>
    <row r="406" spans="1:12" s="106" customFormat="1" ht="38.25" x14ac:dyDescent="0.2">
      <c r="A406" s="241" t="s">
        <v>89</v>
      </c>
      <c r="B406" s="332">
        <v>91692</v>
      </c>
      <c r="C406" s="241" t="s">
        <v>85</v>
      </c>
      <c r="D406" s="241" t="s">
        <v>141</v>
      </c>
      <c r="E406" s="427" t="s">
        <v>142</v>
      </c>
      <c r="F406" s="427"/>
      <c r="G406" s="190" t="s">
        <v>143</v>
      </c>
      <c r="H406" s="191">
        <v>6.3E-2</v>
      </c>
      <c r="I406" s="336">
        <f>VLOOKUP(B406,'SINAPI09-2021'!$A$1:$E$15000,5,FALSE)</f>
        <v>16.48</v>
      </c>
      <c r="J406" s="192">
        <f t="shared" ref="J406:J412" si="17">I406*H406</f>
        <v>1.0382400000000001</v>
      </c>
      <c r="K406" s="347"/>
      <c r="L406" s="88"/>
    </row>
    <row r="407" spans="1:12" s="106" customFormat="1" ht="38.25" x14ac:dyDescent="0.2">
      <c r="A407" s="241" t="s">
        <v>89</v>
      </c>
      <c r="B407" s="332">
        <v>91693</v>
      </c>
      <c r="C407" s="241" t="s">
        <v>85</v>
      </c>
      <c r="D407" s="241" t="s">
        <v>145</v>
      </c>
      <c r="E407" s="427" t="s">
        <v>142</v>
      </c>
      <c r="F407" s="427"/>
      <c r="G407" s="190" t="s">
        <v>146</v>
      </c>
      <c r="H407" s="191">
        <v>7.1999999999999995E-2</v>
      </c>
      <c r="I407" s="336">
        <f>VLOOKUP(B407,'SINAPI09-2021'!$A$1:$E$15000,5,FALSE)</f>
        <v>13.53</v>
      </c>
      <c r="J407" s="192">
        <f t="shared" si="17"/>
        <v>0.97415999999999991</v>
      </c>
      <c r="K407" s="347"/>
      <c r="L407" s="88"/>
    </row>
    <row r="408" spans="1:12" s="106" customFormat="1" ht="25.5" x14ac:dyDescent="0.2">
      <c r="A408" s="241" t="s">
        <v>89</v>
      </c>
      <c r="B408" s="332">
        <v>88239</v>
      </c>
      <c r="C408" s="241" t="s">
        <v>85</v>
      </c>
      <c r="D408" s="241" t="s">
        <v>152</v>
      </c>
      <c r="E408" s="427" t="s">
        <v>87</v>
      </c>
      <c r="F408" s="427"/>
      <c r="G408" s="190" t="s">
        <v>88</v>
      </c>
      <c r="H408" s="191">
        <v>0.13500000000000001</v>
      </c>
      <c r="I408" s="336">
        <f>VLOOKUP(B408,'SINAPI09-2021'!$A$1:$E$15000,5,FALSE)</f>
        <v>14.57</v>
      </c>
      <c r="J408" s="192">
        <f t="shared" si="17"/>
        <v>1.9669500000000002</v>
      </c>
      <c r="K408" s="347"/>
      <c r="L408" s="88"/>
    </row>
    <row r="409" spans="1:12" s="106" customFormat="1" ht="25.5" x14ac:dyDescent="0.2">
      <c r="A409" s="241" t="s">
        <v>89</v>
      </c>
      <c r="B409" s="332">
        <v>88262</v>
      </c>
      <c r="C409" s="241" t="s">
        <v>85</v>
      </c>
      <c r="D409" s="241" t="s">
        <v>154</v>
      </c>
      <c r="E409" s="427" t="s">
        <v>87</v>
      </c>
      <c r="F409" s="427"/>
      <c r="G409" s="190" t="s">
        <v>88</v>
      </c>
      <c r="H409" s="191">
        <v>0.67500000000000004</v>
      </c>
      <c r="I409" s="336">
        <f>VLOOKUP(B409,'SINAPI09-2021'!$A$1:$E$15000,5,FALSE)</f>
        <v>17.48</v>
      </c>
      <c r="J409" s="192">
        <f t="shared" si="17"/>
        <v>11.799000000000001</v>
      </c>
      <c r="K409" s="347"/>
      <c r="L409" s="88"/>
    </row>
    <row r="410" spans="1:12" s="106" customFormat="1" x14ac:dyDescent="0.2">
      <c r="A410" s="241" t="s">
        <v>92</v>
      </c>
      <c r="B410" s="332">
        <v>5068</v>
      </c>
      <c r="C410" s="241" t="s">
        <v>85</v>
      </c>
      <c r="D410" s="241" t="s">
        <v>241</v>
      </c>
      <c r="E410" s="427" t="s">
        <v>119</v>
      </c>
      <c r="F410" s="427"/>
      <c r="G410" s="190" t="s">
        <v>160</v>
      </c>
      <c r="H410" s="191">
        <v>5.8999999999999997E-2</v>
      </c>
      <c r="I410" s="336">
        <f>VLOOKUP(B410,'SINAPI09-2021'!$A$1:$E$15000,5,FALSE)</f>
        <v>23.4</v>
      </c>
      <c r="J410" s="192">
        <f t="shared" si="17"/>
        <v>1.3805999999999998</v>
      </c>
      <c r="K410" s="347"/>
      <c r="L410" s="88"/>
    </row>
    <row r="411" spans="1:12" s="106" customFormat="1" ht="25.5" x14ac:dyDescent="0.2">
      <c r="A411" s="241" t="s">
        <v>92</v>
      </c>
      <c r="B411" s="332">
        <v>4517</v>
      </c>
      <c r="C411" s="241" t="s">
        <v>85</v>
      </c>
      <c r="D411" s="241" t="s">
        <v>427</v>
      </c>
      <c r="E411" s="427" t="s">
        <v>119</v>
      </c>
      <c r="F411" s="427"/>
      <c r="G411" s="190" t="s">
        <v>157</v>
      </c>
      <c r="H411" s="191">
        <v>7.165</v>
      </c>
      <c r="I411" s="336">
        <f>VLOOKUP(B411,'SINAPI09-2021'!$A$1:$E$15000,5,FALSE)</f>
        <v>2.86</v>
      </c>
      <c r="J411" s="192">
        <f t="shared" si="17"/>
        <v>20.491899999999998</v>
      </c>
      <c r="K411" s="347"/>
      <c r="L411" s="88"/>
    </row>
    <row r="412" spans="1:12" s="106" customFormat="1" ht="25.5" x14ac:dyDescent="0.2">
      <c r="A412" s="241" t="s">
        <v>92</v>
      </c>
      <c r="B412" s="332">
        <v>6189</v>
      </c>
      <c r="C412" s="241" t="s">
        <v>85</v>
      </c>
      <c r="D412" s="241" t="s">
        <v>369</v>
      </c>
      <c r="E412" s="427" t="s">
        <v>119</v>
      </c>
      <c r="F412" s="427"/>
      <c r="G412" s="190" t="s">
        <v>157</v>
      </c>
      <c r="H412" s="191">
        <v>4.0090000000000003</v>
      </c>
      <c r="I412" s="336">
        <f>VLOOKUP(B412,'SINAPI09-2021'!$A$1:$E$15000,5,FALSE)</f>
        <v>16.48</v>
      </c>
      <c r="J412" s="192">
        <f t="shared" si="17"/>
        <v>66.068320000000014</v>
      </c>
      <c r="K412" s="347"/>
      <c r="L412" s="88"/>
    </row>
    <row r="413" spans="1:12" s="106" customFormat="1" x14ac:dyDescent="0.2">
      <c r="A413" s="244"/>
      <c r="B413" s="244"/>
      <c r="C413" s="244"/>
      <c r="D413" s="244"/>
      <c r="E413" s="244"/>
      <c r="F413" s="193"/>
      <c r="G413" s="244"/>
      <c r="H413" s="193"/>
      <c r="I413" s="244"/>
      <c r="J413" s="193"/>
      <c r="K413" s="347"/>
      <c r="L413" s="88"/>
    </row>
    <row r="414" spans="1:12" s="106" customFormat="1" ht="15" thickBot="1" x14ac:dyDescent="0.25">
      <c r="A414" s="244"/>
      <c r="B414" s="244"/>
      <c r="C414" s="244"/>
      <c r="D414" s="244"/>
      <c r="E414" s="244"/>
      <c r="F414" s="193"/>
      <c r="G414" s="244"/>
      <c r="H414" s="428"/>
      <c r="I414" s="428"/>
      <c r="J414" s="193"/>
      <c r="K414" s="347"/>
      <c r="L414" s="88"/>
    </row>
    <row r="415" spans="1:12" s="106" customFormat="1" ht="15" thickTop="1" x14ac:dyDescent="0.2">
      <c r="A415" s="194"/>
      <c r="B415" s="194"/>
      <c r="C415" s="194"/>
      <c r="D415" s="194"/>
      <c r="E415" s="194"/>
      <c r="F415" s="194"/>
      <c r="G415" s="194"/>
      <c r="H415" s="194"/>
      <c r="I415" s="194"/>
      <c r="J415" s="194"/>
      <c r="K415" s="347"/>
      <c r="L415" s="88"/>
    </row>
    <row r="416" spans="1:12" s="106" customFormat="1" ht="15" x14ac:dyDescent="0.2">
      <c r="A416" s="242" t="s">
        <v>428</v>
      </c>
      <c r="B416" s="195" t="s">
        <v>77</v>
      </c>
      <c r="C416" s="242" t="s">
        <v>78</v>
      </c>
      <c r="D416" s="242" t="s">
        <v>4</v>
      </c>
      <c r="E416" s="430" t="s">
        <v>79</v>
      </c>
      <c r="F416" s="430"/>
      <c r="G416" s="196" t="s">
        <v>80</v>
      </c>
      <c r="H416" s="195" t="s">
        <v>81</v>
      </c>
      <c r="I416" s="195" t="s">
        <v>82</v>
      </c>
      <c r="J416" s="195" t="s">
        <v>5</v>
      </c>
      <c r="K416" s="347"/>
      <c r="L416" s="88"/>
    </row>
    <row r="417" spans="1:12" s="106" customFormat="1" ht="51" x14ac:dyDescent="0.2">
      <c r="A417" s="240" t="s">
        <v>83</v>
      </c>
      <c r="B417" s="333">
        <v>92759</v>
      </c>
      <c r="C417" s="240" t="s">
        <v>85</v>
      </c>
      <c r="D417" s="240" t="s">
        <v>430</v>
      </c>
      <c r="E417" s="429" t="s">
        <v>149</v>
      </c>
      <c r="F417" s="429"/>
      <c r="G417" s="198" t="s">
        <v>160</v>
      </c>
      <c r="H417" s="199">
        <v>1</v>
      </c>
      <c r="I417" s="203">
        <f>SUM(J418:J424)</f>
        <v>17.251097999999999</v>
      </c>
      <c r="J417" s="203">
        <f>H417*I417</f>
        <v>17.251097999999999</v>
      </c>
      <c r="K417" s="347"/>
      <c r="L417" s="88"/>
    </row>
    <row r="418" spans="1:12" s="106" customFormat="1" ht="25.5" x14ac:dyDescent="0.2">
      <c r="A418" s="241" t="s">
        <v>89</v>
      </c>
      <c r="B418" s="332">
        <v>92791</v>
      </c>
      <c r="C418" s="241" t="s">
        <v>85</v>
      </c>
      <c r="D418" s="241" t="s">
        <v>374</v>
      </c>
      <c r="E418" s="427" t="s">
        <v>149</v>
      </c>
      <c r="F418" s="427"/>
      <c r="G418" s="190" t="s">
        <v>160</v>
      </c>
      <c r="H418" s="191">
        <v>1</v>
      </c>
      <c r="I418" s="336">
        <f>VLOOKUP(B418,'SINAPI09-2021'!$A$1:$E$15000,5,FALSE)</f>
        <v>14.05</v>
      </c>
      <c r="J418" s="192">
        <f>I418*H418</f>
        <v>14.05</v>
      </c>
      <c r="K418" s="347"/>
      <c r="L418" s="88"/>
    </row>
    <row r="419" spans="1:12" s="106" customFormat="1" ht="25.5" x14ac:dyDescent="0.2">
      <c r="A419" s="241" t="s">
        <v>89</v>
      </c>
      <c r="B419" s="332">
        <v>88238</v>
      </c>
      <c r="C419" s="241" t="s">
        <v>85</v>
      </c>
      <c r="D419" s="241" t="s">
        <v>315</v>
      </c>
      <c r="E419" s="427" t="s">
        <v>87</v>
      </c>
      <c r="F419" s="427"/>
      <c r="G419" s="190" t="s">
        <v>88</v>
      </c>
      <c r="H419" s="191">
        <v>2.0299999999999999E-2</v>
      </c>
      <c r="I419" s="336">
        <f>VLOOKUP(B419,'SINAPI09-2021'!$A$1:$E$15000,5,FALSE)</f>
        <v>13.4</v>
      </c>
      <c r="J419" s="192">
        <f>I419*H419</f>
        <v>0.27201999999999998</v>
      </c>
      <c r="K419" s="347"/>
      <c r="L419" s="88"/>
    </row>
    <row r="420" spans="1:12" s="106" customFormat="1" ht="25.5" x14ac:dyDescent="0.2">
      <c r="A420" s="241" t="s">
        <v>89</v>
      </c>
      <c r="B420" s="332">
        <v>88245</v>
      </c>
      <c r="C420" s="241" t="s">
        <v>85</v>
      </c>
      <c r="D420" s="241" t="s">
        <v>317</v>
      </c>
      <c r="E420" s="427" t="s">
        <v>87</v>
      </c>
      <c r="F420" s="427"/>
      <c r="G420" s="190" t="s">
        <v>88</v>
      </c>
      <c r="H420" s="191">
        <v>0.1241</v>
      </c>
      <c r="I420" s="336">
        <f>VLOOKUP(B420,'SINAPI09-2021'!$A$1:$E$15000,5,FALSE)</f>
        <v>17.579999999999998</v>
      </c>
      <c r="J420" s="192">
        <f>I420*H420</f>
        <v>2.1816779999999998</v>
      </c>
      <c r="K420" s="347"/>
      <c r="L420" s="88"/>
    </row>
    <row r="421" spans="1:12" s="106" customFormat="1" ht="25.5" x14ac:dyDescent="0.2">
      <c r="A421" s="241" t="s">
        <v>92</v>
      </c>
      <c r="B421" s="332">
        <v>43132</v>
      </c>
      <c r="C421" s="241" t="s">
        <v>85</v>
      </c>
      <c r="D421" s="241" t="s">
        <v>319</v>
      </c>
      <c r="E421" s="427" t="s">
        <v>119</v>
      </c>
      <c r="F421" s="427"/>
      <c r="G421" s="190" t="s">
        <v>160</v>
      </c>
      <c r="H421" s="191">
        <v>2.5000000000000001E-2</v>
      </c>
      <c r="I421" s="336">
        <f>VLOOKUP(B421,'SINAPI09-2021'!$A$1:$E$15000,5,FALSE)</f>
        <v>19.899999999999999</v>
      </c>
      <c r="J421" s="192">
        <f>I421*H421</f>
        <v>0.4975</v>
      </c>
      <c r="K421" s="347"/>
      <c r="L421" s="88"/>
    </row>
    <row r="422" spans="1:12" s="106" customFormat="1" ht="38.25" x14ac:dyDescent="0.2">
      <c r="A422" s="241" t="s">
        <v>92</v>
      </c>
      <c r="B422" s="332">
        <v>39017</v>
      </c>
      <c r="C422" s="241" t="s">
        <v>85</v>
      </c>
      <c r="D422" s="241" t="s">
        <v>376</v>
      </c>
      <c r="E422" s="427" t="s">
        <v>119</v>
      </c>
      <c r="F422" s="427"/>
      <c r="G422" s="190" t="s">
        <v>174</v>
      </c>
      <c r="H422" s="191">
        <v>1.19</v>
      </c>
      <c r="I422" s="336">
        <f>VLOOKUP(B422,'SINAPI09-2021'!$A$1:$E$15000,5,FALSE)</f>
        <v>0.21</v>
      </c>
      <c r="J422" s="192">
        <f>I422*H422</f>
        <v>0.24989999999999998</v>
      </c>
      <c r="K422" s="347"/>
      <c r="L422" s="88"/>
    </row>
    <row r="423" spans="1:12" s="106" customFormat="1" x14ac:dyDescent="0.2">
      <c r="A423" s="244"/>
      <c r="B423" s="244"/>
      <c r="C423" s="244"/>
      <c r="D423" s="244"/>
      <c r="E423" s="244"/>
      <c r="F423" s="193"/>
      <c r="G423" s="244"/>
      <c r="H423" s="193"/>
      <c r="I423" s="244"/>
      <c r="J423" s="193"/>
      <c r="K423" s="347"/>
      <c r="L423" s="88"/>
    </row>
    <row r="424" spans="1:12" s="106" customFormat="1" ht="15" thickBot="1" x14ac:dyDescent="0.25">
      <c r="A424" s="244"/>
      <c r="B424" s="244"/>
      <c r="C424" s="244"/>
      <c r="D424" s="244"/>
      <c r="E424" s="244"/>
      <c r="F424" s="193"/>
      <c r="G424" s="244"/>
      <c r="H424" s="428"/>
      <c r="I424" s="428"/>
      <c r="J424" s="193"/>
      <c r="K424" s="347"/>
      <c r="L424" s="88"/>
    </row>
    <row r="425" spans="1:12" s="106" customFormat="1" ht="15" thickTop="1" x14ac:dyDescent="0.2">
      <c r="A425" s="194"/>
      <c r="B425" s="194"/>
      <c r="C425" s="194"/>
      <c r="D425" s="194"/>
      <c r="E425" s="194"/>
      <c r="F425" s="194"/>
      <c r="G425" s="194"/>
      <c r="H425" s="194"/>
      <c r="I425" s="194"/>
      <c r="J425" s="194"/>
      <c r="K425" s="347"/>
      <c r="L425" s="88"/>
    </row>
    <row r="426" spans="1:12" s="106" customFormat="1" ht="15" x14ac:dyDescent="0.2">
      <c r="A426" s="242" t="s">
        <v>431</v>
      </c>
      <c r="B426" s="195" t="s">
        <v>77</v>
      </c>
      <c r="C426" s="242" t="s">
        <v>78</v>
      </c>
      <c r="D426" s="242" t="s">
        <v>4</v>
      </c>
      <c r="E426" s="430" t="s">
        <v>79</v>
      </c>
      <c r="F426" s="430"/>
      <c r="G426" s="196" t="s">
        <v>80</v>
      </c>
      <c r="H426" s="195" t="s">
        <v>81</v>
      </c>
      <c r="I426" s="195" t="s">
        <v>82</v>
      </c>
      <c r="J426" s="195" t="s">
        <v>5</v>
      </c>
      <c r="K426" s="347"/>
      <c r="L426" s="88"/>
    </row>
    <row r="427" spans="1:12" s="106" customFormat="1" ht="51" x14ac:dyDescent="0.2">
      <c r="A427" s="240" t="s">
        <v>83</v>
      </c>
      <c r="B427" s="333">
        <v>92763</v>
      </c>
      <c r="C427" s="240" t="s">
        <v>85</v>
      </c>
      <c r="D427" s="240" t="s">
        <v>432</v>
      </c>
      <c r="E427" s="429" t="s">
        <v>149</v>
      </c>
      <c r="F427" s="429"/>
      <c r="G427" s="198" t="s">
        <v>160</v>
      </c>
      <c r="H427" s="199">
        <v>1</v>
      </c>
      <c r="I427" s="203">
        <f>SUM(J428:J434)</f>
        <v>13.397578000000001</v>
      </c>
      <c r="J427" s="203">
        <f>H427*I427</f>
        <v>13.397578000000001</v>
      </c>
      <c r="K427" s="347"/>
      <c r="L427" s="88"/>
    </row>
    <row r="428" spans="1:12" s="106" customFormat="1" ht="38.25" x14ac:dyDescent="0.2">
      <c r="A428" s="241" t="s">
        <v>89</v>
      </c>
      <c r="B428" s="332">
        <v>92795</v>
      </c>
      <c r="C428" s="241" t="s">
        <v>85</v>
      </c>
      <c r="D428" s="241" t="s">
        <v>329</v>
      </c>
      <c r="E428" s="427" t="s">
        <v>149</v>
      </c>
      <c r="F428" s="427"/>
      <c r="G428" s="190" t="s">
        <v>160</v>
      </c>
      <c r="H428" s="191">
        <v>1</v>
      </c>
      <c r="I428" s="336">
        <f>VLOOKUP(B428,'SINAPI09-2021'!$A$1:$E$15000,5,FALSE)</f>
        <v>12.06</v>
      </c>
      <c r="J428" s="192">
        <f>I428*H428</f>
        <v>12.06</v>
      </c>
      <c r="K428" s="347"/>
      <c r="L428" s="88"/>
    </row>
    <row r="429" spans="1:12" s="106" customFormat="1" ht="25.5" x14ac:dyDescent="0.2">
      <c r="A429" s="241" t="s">
        <v>89</v>
      </c>
      <c r="B429" s="332">
        <v>88238</v>
      </c>
      <c r="C429" s="241" t="s">
        <v>85</v>
      </c>
      <c r="D429" s="241" t="s">
        <v>315</v>
      </c>
      <c r="E429" s="427" t="s">
        <v>87</v>
      </c>
      <c r="F429" s="427"/>
      <c r="G429" s="190" t="s">
        <v>88</v>
      </c>
      <c r="H429" s="191">
        <v>6.3E-3</v>
      </c>
      <c r="I429" s="336">
        <f>VLOOKUP(B429,'SINAPI09-2021'!$A$1:$E$15000,5,FALSE)</f>
        <v>13.4</v>
      </c>
      <c r="J429" s="192">
        <f>I429*H429</f>
        <v>8.4420000000000009E-2</v>
      </c>
      <c r="K429" s="347"/>
      <c r="L429" s="88"/>
    </row>
    <row r="430" spans="1:12" s="106" customFormat="1" ht="25.5" x14ac:dyDescent="0.2">
      <c r="A430" s="241" t="s">
        <v>89</v>
      </c>
      <c r="B430" s="332">
        <v>88245</v>
      </c>
      <c r="C430" s="241" t="s">
        <v>85</v>
      </c>
      <c r="D430" s="241" t="s">
        <v>317</v>
      </c>
      <c r="E430" s="427" t="s">
        <v>87</v>
      </c>
      <c r="F430" s="427"/>
      <c r="G430" s="190" t="s">
        <v>88</v>
      </c>
      <c r="H430" s="191">
        <v>3.8600000000000002E-2</v>
      </c>
      <c r="I430" s="336">
        <f>VLOOKUP(B430,'SINAPI09-2021'!$A$1:$E$15000,5,FALSE)</f>
        <v>17.579999999999998</v>
      </c>
      <c r="J430" s="192">
        <f>I430*H430</f>
        <v>0.67858799999999997</v>
      </c>
      <c r="K430" s="347"/>
      <c r="L430" s="88"/>
    </row>
    <row r="431" spans="1:12" s="106" customFormat="1" ht="25.5" x14ac:dyDescent="0.2">
      <c r="A431" s="241" t="s">
        <v>92</v>
      </c>
      <c r="B431" s="332">
        <v>43132</v>
      </c>
      <c r="C431" s="241" t="s">
        <v>85</v>
      </c>
      <c r="D431" s="241" t="s">
        <v>319</v>
      </c>
      <c r="E431" s="427" t="s">
        <v>119</v>
      </c>
      <c r="F431" s="427"/>
      <c r="G431" s="190" t="s">
        <v>160</v>
      </c>
      <c r="H431" s="191">
        <v>2.5000000000000001E-2</v>
      </c>
      <c r="I431" s="336">
        <f>VLOOKUP(B431,'SINAPI09-2021'!$A$1:$E$15000,5,FALSE)</f>
        <v>19.899999999999999</v>
      </c>
      <c r="J431" s="192">
        <f>I431*H431</f>
        <v>0.4975</v>
      </c>
      <c r="K431" s="347"/>
      <c r="L431" s="88"/>
    </row>
    <row r="432" spans="1:12" s="106" customFormat="1" ht="38.25" x14ac:dyDescent="0.2">
      <c r="A432" s="241" t="s">
        <v>92</v>
      </c>
      <c r="B432" s="332">
        <v>39017</v>
      </c>
      <c r="C432" s="241" t="s">
        <v>85</v>
      </c>
      <c r="D432" s="241" t="s">
        <v>376</v>
      </c>
      <c r="E432" s="427" t="s">
        <v>119</v>
      </c>
      <c r="F432" s="427"/>
      <c r="G432" s="190" t="s">
        <v>174</v>
      </c>
      <c r="H432" s="191">
        <v>0.36699999999999999</v>
      </c>
      <c r="I432" s="336">
        <f>VLOOKUP(B432,'SINAPI09-2021'!$A$1:$E$15000,5,FALSE)</f>
        <v>0.21</v>
      </c>
      <c r="J432" s="192">
        <f>I432*H432</f>
        <v>7.707E-2</v>
      </c>
      <c r="K432" s="347"/>
      <c r="L432" s="88"/>
    </row>
    <row r="433" spans="1:12" s="106" customFormat="1" x14ac:dyDescent="0.2">
      <c r="A433" s="244"/>
      <c r="B433" s="244"/>
      <c r="C433" s="244"/>
      <c r="D433" s="244"/>
      <c r="E433" s="244"/>
      <c r="F433" s="193"/>
      <c r="G433" s="244"/>
      <c r="H433" s="193"/>
      <c r="I433" s="244"/>
      <c r="J433" s="193"/>
      <c r="K433" s="347"/>
      <c r="L433" s="88"/>
    </row>
    <row r="434" spans="1:12" s="106" customFormat="1" ht="15" thickBot="1" x14ac:dyDescent="0.25">
      <c r="A434" s="244"/>
      <c r="B434" s="244"/>
      <c r="C434" s="244"/>
      <c r="D434" s="244"/>
      <c r="E434" s="244"/>
      <c r="F434" s="193"/>
      <c r="G434" s="244"/>
      <c r="H434" s="428"/>
      <c r="I434" s="428"/>
      <c r="J434" s="193"/>
      <c r="K434" s="347"/>
      <c r="L434" s="88"/>
    </row>
    <row r="435" spans="1:12" s="106" customFormat="1" ht="15" thickTop="1" x14ac:dyDescent="0.2">
      <c r="A435" s="194"/>
      <c r="B435" s="194"/>
      <c r="C435" s="194"/>
      <c r="D435" s="194"/>
      <c r="E435" s="194"/>
      <c r="F435" s="194"/>
      <c r="G435" s="194"/>
      <c r="H435" s="194"/>
      <c r="I435" s="194"/>
      <c r="J435" s="194"/>
      <c r="K435" s="347"/>
      <c r="L435" s="88"/>
    </row>
    <row r="436" spans="1:12" s="106" customFormat="1" ht="15" x14ac:dyDescent="0.2">
      <c r="A436" s="242" t="s">
        <v>433</v>
      </c>
      <c r="B436" s="195" t="s">
        <v>77</v>
      </c>
      <c r="C436" s="242" t="s">
        <v>78</v>
      </c>
      <c r="D436" s="242" t="s">
        <v>4</v>
      </c>
      <c r="E436" s="430" t="s">
        <v>79</v>
      </c>
      <c r="F436" s="430"/>
      <c r="G436" s="196" t="s">
        <v>80</v>
      </c>
      <c r="H436" s="195" t="s">
        <v>81</v>
      </c>
      <c r="I436" s="195" t="s">
        <v>82</v>
      </c>
      <c r="J436" s="195" t="s">
        <v>5</v>
      </c>
      <c r="K436" s="347"/>
      <c r="L436" s="88"/>
    </row>
    <row r="437" spans="1:12" s="106" customFormat="1" ht="38.25" x14ac:dyDescent="0.2">
      <c r="A437" s="240" t="s">
        <v>83</v>
      </c>
      <c r="B437" s="333">
        <v>92468</v>
      </c>
      <c r="C437" s="240" t="s">
        <v>85</v>
      </c>
      <c r="D437" s="240" t="s">
        <v>435</v>
      </c>
      <c r="E437" s="429" t="s">
        <v>149</v>
      </c>
      <c r="F437" s="429"/>
      <c r="G437" s="198" t="s">
        <v>139</v>
      </c>
      <c r="H437" s="199">
        <v>1</v>
      </c>
      <c r="I437" s="203">
        <f>SUM(J438:J447)</f>
        <v>66.723119999999994</v>
      </c>
      <c r="J437" s="203">
        <f>H437*I437</f>
        <v>66.723119999999994</v>
      </c>
      <c r="K437" s="347"/>
      <c r="L437" s="88"/>
    </row>
    <row r="438" spans="1:12" s="106" customFormat="1" ht="25.5" x14ac:dyDescent="0.2">
      <c r="A438" s="241" t="s">
        <v>89</v>
      </c>
      <c r="B438" s="332">
        <v>92266</v>
      </c>
      <c r="C438" s="241" t="s">
        <v>85</v>
      </c>
      <c r="D438" s="241" t="s">
        <v>437</v>
      </c>
      <c r="E438" s="427" t="s">
        <v>149</v>
      </c>
      <c r="F438" s="427"/>
      <c r="G438" s="190" t="s">
        <v>139</v>
      </c>
      <c r="H438" s="191">
        <v>0.16500000000000001</v>
      </c>
      <c r="I438" s="336">
        <f>VLOOKUP(B438,'SINAPI09-2021'!$A$1:$E$15000,5,FALSE)</f>
        <v>103.01</v>
      </c>
      <c r="J438" s="192">
        <f>I438*H438</f>
        <v>16.996650000000002</v>
      </c>
      <c r="K438" s="347"/>
      <c r="L438" s="88"/>
    </row>
    <row r="439" spans="1:12" s="106" customFormat="1" ht="25.5" x14ac:dyDescent="0.2">
      <c r="A439" s="241" t="s">
        <v>89</v>
      </c>
      <c r="B439" s="332">
        <v>88239</v>
      </c>
      <c r="C439" s="241" t="s">
        <v>85</v>
      </c>
      <c r="D439" s="241" t="s">
        <v>152</v>
      </c>
      <c r="E439" s="427" t="s">
        <v>87</v>
      </c>
      <c r="F439" s="427"/>
      <c r="G439" s="190" t="s">
        <v>88</v>
      </c>
      <c r="H439" s="191">
        <v>0.23699999999999999</v>
      </c>
      <c r="I439" s="336">
        <f>VLOOKUP(B439,'SINAPI09-2021'!$A$1:$E$15000,5,FALSE)</f>
        <v>14.57</v>
      </c>
      <c r="J439" s="192">
        <f>I439*H439</f>
        <v>3.45309</v>
      </c>
      <c r="K439" s="347"/>
      <c r="L439" s="88"/>
    </row>
    <row r="440" spans="1:12" s="106" customFormat="1" ht="25.5" x14ac:dyDescent="0.2">
      <c r="A440" s="241" t="s">
        <v>89</v>
      </c>
      <c r="B440" s="332">
        <v>88262</v>
      </c>
      <c r="C440" s="241" t="s">
        <v>85</v>
      </c>
      <c r="D440" s="241" t="s">
        <v>154</v>
      </c>
      <c r="E440" s="427" t="s">
        <v>87</v>
      </c>
      <c r="F440" s="427"/>
      <c r="G440" s="190" t="s">
        <v>88</v>
      </c>
      <c r="H440" s="191">
        <v>1.2909999999999999</v>
      </c>
      <c r="I440" s="336">
        <f>VLOOKUP(B440,'SINAPI09-2021'!$A$1:$E$15000,5,FALSE)</f>
        <v>17.48</v>
      </c>
      <c r="J440" s="192">
        <f>I440*H440</f>
        <v>22.566679999999998</v>
      </c>
      <c r="K440" s="347"/>
      <c r="L440" s="88"/>
    </row>
    <row r="441" spans="1:12" s="106" customFormat="1" ht="25.5" x14ac:dyDescent="0.2">
      <c r="A441" s="241" t="s">
        <v>92</v>
      </c>
      <c r="B441" s="332">
        <v>2692</v>
      </c>
      <c r="C441" s="241" t="s">
        <v>85</v>
      </c>
      <c r="D441" s="241" t="s">
        <v>366</v>
      </c>
      <c r="E441" s="427" t="s">
        <v>119</v>
      </c>
      <c r="F441" s="427"/>
      <c r="G441" s="190" t="s">
        <v>266</v>
      </c>
      <c r="H441" s="191">
        <v>4.0000000000000001E-3</v>
      </c>
      <c r="I441" s="336">
        <f>VLOOKUP(B441,'SINAPI09-2021'!$A$1:$E$15000,5,FALSE)</f>
        <v>5.19</v>
      </c>
      <c r="J441" s="192">
        <f>I441*H441</f>
        <v>2.0760000000000001E-2</v>
      </c>
      <c r="K441" s="347"/>
      <c r="L441" s="88"/>
    </row>
    <row r="442" spans="1:12" s="106" customFormat="1" ht="25.5" x14ac:dyDescent="0.2">
      <c r="A442" s="241" t="s">
        <v>92</v>
      </c>
      <c r="B442" s="332">
        <v>40287</v>
      </c>
      <c r="C442" s="241" t="s">
        <v>85</v>
      </c>
      <c r="D442" s="241" t="s">
        <v>438</v>
      </c>
      <c r="E442" s="427" t="s">
        <v>98</v>
      </c>
      <c r="F442" s="427"/>
      <c r="G442" s="190" t="s">
        <v>111</v>
      </c>
      <c r="H442" s="191">
        <v>0.47399999999999998</v>
      </c>
      <c r="I442" s="336">
        <f>VLOOKUP(B442,'SINAPI09-2021'!$A$1:$E$15000,5,FALSE)</f>
        <v>4</v>
      </c>
      <c r="J442" s="192">
        <f t="shared" ref="J442:J447" si="18">I442*H442</f>
        <v>1.8959999999999999</v>
      </c>
      <c r="K442" s="347"/>
      <c r="L442" s="88"/>
    </row>
    <row r="443" spans="1:12" s="106" customFormat="1" x14ac:dyDescent="0.2">
      <c r="A443" s="241" t="s">
        <v>92</v>
      </c>
      <c r="B443" s="332">
        <v>40339</v>
      </c>
      <c r="C443" s="241" t="s">
        <v>85</v>
      </c>
      <c r="D443" s="241" t="s">
        <v>439</v>
      </c>
      <c r="E443" s="427" t="s">
        <v>98</v>
      </c>
      <c r="F443" s="427"/>
      <c r="G443" s="190" t="s">
        <v>111</v>
      </c>
      <c r="H443" s="191">
        <v>1.1859999999999999</v>
      </c>
      <c r="I443" s="336">
        <f>VLOOKUP(B443,'SINAPI09-2021'!$A$1:$E$15000,5,FALSE)</f>
        <v>4</v>
      </c>
      <c r="J443" s="192">
        <f t="shared" si="18"/>
        <v>4.7439999999999998</v>
      </c>
      <c r="K443" s="347"/>
      <c r="L443" s="88"/>
    </row>
    <row r="444" spans="1:12" s="106" customFormat="1" ht="38.25" x14ac:dyDescent="0.2">
      <c r="A444" s="241" t="s">
        <v>92</v>
      </c>
      <c r="B444" s="332">
        <v>10749</v>
      </c>
      <c r="C444" s="241" t="s">
        <v>85</v>
      </c>
      <c r="D444" s="241" t="s">
        <v>440</v>
      </c>
      <c r="E444" s="427" t="s">
        <v>98</v>
      </c>
      <c r="F444" s="427"/>
      <c r="G444" s="190" t="s">
        <v>111</v>
      </c>
      <c r="H444" s="191">
        <v>1.1859999999999999</v>
      </c>
      <c r="I444" s="336">
        <f>VLOOKUP(B444,'SINAPI09-2021'!$A$1:$E$15000,5,FALSE)</f>
        <v>7.33</v>
      </c>
      <c r="J444" s="192">
        <f t="shared" si="18"/>
        <v>8.6933799999999994</v>
      </c>
      <c r="K444" s="347"/>
      <c r="L444" s="88"/>
    </row>
    <row r="445" spans="1:12" s="106" customFormat="1" ht="38.25" x14ac:dyDescent="0.2">
      <c r="A445" s="241" t="s">
        <v>92</v>
      </c>
      <c r="B445" s="332">
        <v>40275</v>
      </c>
      <c r="C445" s="241" t="s">
        <v>85</v>
      </c>
      <c r="D445" s="241" t="s">
        <v>441</v>
      </c>
      <c r="E445" s="427" t="s">
        <v>98</v>
      </c>
      <c r="F445" s="427"/>
      <c r="G445" s="190" t="s">
        <v>111</v>
      </c>
      <c r="H445" s="191">
        <v>0.35599999999999998</v>
      </c>
      <c r="I445" s="336">
        <f>VLOOKUP(B445,'SINAPI09-2021'!$A$1:$E$15000,5,FALSE)</f>
        <v>16</v>
      </c>
      <c r="J445" s="192">
        <f t="shared" si="18"/>
        <v>5.6959999999999997</v>
      </c>
      <c r="K445" s="347"/>
      <c r="L445" s="88"/>
    </row>
    <row r="446" spans="1:12" s="106" customFormat="1" ht="25.5" x14ac:dyDescent="0.2">
      <c r="A446" s="241" t="s">
        <v>92</v>
      </c>
      <c r="B446" s="332">
        <v>4491</v>
      </c>
      <c r="C446" s="241" t="s">
        <v>85</v>
      </c>
      <c r="D446" s="241" t="s">
        <v>258</v>
      </c>
      <c r="E446" s="427" t="s">
        <v>119</v>
      </c>
      <c r="F446" s="427"/>
      <c r="G446" s="190" t="s">
        <v>157</v>
      </c>
      <c r="H446" s="191">
        <v>0.20799999999999999</v>
      </c>
      <c r="I446" s="336">
        <f>VLOOKUP(B446,'SINAPI09-2021'!$A$1:$E$15000,5,FALSE)</f>
        <v>8.19</v>
      </c>
      <c r="J446" s="192">
        <f t="shared" si="18"/>
        <v>1.7035199999999999</v>
      </c>
      <c r="K446" s="347"/>
      <c r="L446" s="88"/>
    </row>
    <row r="447" spans="1:12" s="106" customFormat="1" x14ac:dyDescent="0.2">
      <c r="A447" s="241" t="s">
        <v>92</v>
      </c>
      <c r="B447" s="332">
        <v>40304</v>
      </c>
      <c r="C447" s="241" t="s">
        <v>85</v>
      </c>
      <c r="D447" s="241" t="s">
        <v>443</v>
      </c>
      <c r="E447" s="427" t="s">
        <v>119</v>
      </c>
      <c r="F447" s="427"/>
      <c r="G447" s="190" t="s">
        <v>160</v>
      </c>
      <c r="H447" s="191">
        <v>3.3000000000000002E-2</v>
      </c>
      <c r="I447" s="336">
        <f>VLOOKUP(B447,'SINAPI09-2021'!$A$1:$E$15000,5,FALSE)</f>
        <v>28.88</v>
      </c>
      <c r="J447" s="192">
        <f t="shared" si="18"/>
        <v>0.95304</v>
      </c>
      <c r="K447" s="347"/>
      <c r="L447" s="88"/>
    </row>
    <row r="448" spans="1:12" s="106" customFormat="1" x14ac:dyDescent="0.2">
      <c r="A448" s="244"/>
      <c r="B448" s="244"/>
      <c r="C448" s="244"/>
      <c r="D448" s="244"/>
      <c r="E448" s="244"/>
      <c r="F448" s="193"/>
      <c r="G448" s="244"/>
      <c r="H448" s="193"/>
      <c r="I448" s="244"/>
      <c r="J448" s="193"/>
      <c r="K448" s="347"/>
      <c r="L448" s="88"/>
    </row>
    <row r="449" spans="1:12" s="106" customFormat="1" ht="15" thickBot="1" x14ac:dyDescent="0.25">
      <c r="A449" s="244"/>
      <c r="B449" s="244"/>
      <c r="C449" s="244"/>
      <c r="D449" s="244"/>
      <c r="E449" s="244"/>
      <c r="F449" s="193"/>
      <c r="G449" s="244"/>
      <c r="H449" s="428"/>
      <c r="I449" s="428"/>
      <c r="J449" s="193"/>
      <c r="K449" s="347"/>
      <c r="L449" s="88"/>
    </row>
    <row r="450" spans="1:12" s="106" customFormat="1" ht="15" thickTop="1" x14ac:dyDescent="0.2">
      <c r="A450" s="194"/>
      <c r="B450" s="194"/>
      <c r="C450" s="194"/>
      <c r="D450" s="194"/>
      <c r="E450" s="194"/>
      <c r="F450" s="194"/>
      <c r="G450" s="194"/>
      <c r="H450" s="194"/>
      <c r="I450" s="194"/>
      <c r="J450" s="194"/>
      <c r="K450" s="347"/>
      <c r="L450" s="88"/>
    </row>
    <row r="451" spans="1:12" s="106" customFormat="1" ht="15" x14ac:dyDescent="0.2">
      <c r="A451" s="242" t="s">
        <v>14365</v>
      </c>
      <c r="B451" s="195" t="s">
        <v>77</v>
      </c>
      <c r="C451" s="242" t="s">
        <v>78</v>
      </c>
      <c r="D451" s="242" t="s">
        <v>4</v>
      </c>
      <c r="E451" s="430" t="s">
        <v>79</v>
      </c>
      <c r="F451" s="430"/>
      <c r="G451" s="196" t="s">
        <v>80</v>
      </c>
      <c r="H451" s="195" t="s">
        <v>81</v>
      </c>
      <c r="I451" s="195" t="s">
        <v>82</v>
      </c>
      <c r="J451" s="195" t="s">
        <v>5</v>
      </c>
      <c r="K451" s="347"/>
      <c r="L451" s="88"/>
    </row>
    <row r="452" spans="1:12" s="106" customFormat="1" ht="50.25" customHeight="1" x14ac:dyDescent="0.2">
      <c r="A452" s="240" t="s">
        <v>83</v>
      </c>
      <c r="B452" s="333">
        <v>93204</v>
      </c>
      <c r="C452" s="240" t="s">
        <v>85</v>
      </c>
      <c r="D452" s="240" t="s">
        <v>445</v>
      </c>
      <c r="E452" s="429" t="s">
        <v>149</v>
      </c>
      <c r="F452" s="429"/>
      <c r="G452" s="198" t="s">
        <v>157</v>
      </c>
      <c r="H452" s="199">
        <v>1</v>
      </c>
      <c r="I452" s="203">
        <f>SUM(J453:J462)</f>
        <v>49.499566999999999</v>
      </c>
      <c r="J452" s="203">
        <f>H452*I452</f>
        <v>49.499566999999999</v>
      </c>
      <c r="K452" s="347"/>
      <c r="L452" s="88"/>
    </row>
    <row r="453" spans="1:12" s="106" customFormat="1" ht="25.5" x14ac:dyDescent="0.2">
      <c r="A453" s="241" t="s">
        <v>89</v>
      </c>
      <c r="B453" s="332">
        <v>92270</v>
      </c>
      <c r="C453" s="241" t="s">
        <v>85</v>
      </c>
      <c r="D453" s="241" t="s">
        <v>447</v>
      </c>
      <c r="E453" s="427" t="s">
        <v>149</v>
      </c>
      <c r="F453" s="427"/>
      <c r="G453" s="190" t="s">
        <v>139</v>
      </c>
      <c r="H453" s="191">
        <v>0.2</v>
      </c>
      <c r="I453" s="336">
        <f>VLOOKUP(B453,'SINAPI09-2021'!$A$1:$E$15000,5,FALSE)</f>
        <v>109.16</v>
      </c>
      <c r="J453" s="192">
        <f t="shared" ref="J453:J459" si="19">I453*H453</f>
        <v>21.832000000000001</v>
      </c>
      <c r="K453" s="347"/>
      <c r="L453" s="88"/>
    </row>
    <row r="454" spans="1:12" s="106" customFormat="1" ht="25.5" x14ac:dyDescent="0.2">
      <c r="A454" s="241" t="s">
        <v>89</v>
      </c>
      <c r="B454" s="332">
        <v>92793</v>
      </c>
      <c r="C454" s="241" t="s">
        <v>85</v>
      </c>
      <c r="D454" s="241" t="s">
        <v>324</v>
      </c>
      <c r="E454" s="427" t="s">
        <v>149</v>
      </c>
      <c r="F454" s="427"/>
      <c r="G454" s="190" t="s">
        <v>160</v>
      </c>
      <c r="H454" s="191">
        <v>0.79</v>
      </c>
      <c r="I454" s="336">
        <f>VLOOKUP(B454,'SINAPI09-2021'!$A$1:$E$15000,5,FALSE)</f>
        <v>15.04</v>
      </c>
      <c r="J454" s="192">
        <f t="shared" si="19"/>
        <v>11.881600000000001</v>
      </c>
      <c r="K454" s="347"/>
      <c r="L454" s="88"/>
    </row>
    <row r="455" spans="1:12" s="106" customFormat="1" ht="38.25" x14ac:dyDescent="0.2">
      <c r="A455" s="241" t="s">
        <v>89</v>
      </c>
      <c r="B455" s="332">
        <v>94970</v>
      </c>
      <c r="C455" s="241" t="s">
        <v>85</v>
      </c>
      <c r="D455" s="241" t="s">
        <v>449</v>
      </c>
      <c r="E455" s="427" t="s">
        <v>149</v>
      </c>
      <c r="F455" s="427"/>
      <c r="G455" s="190" t="s">
        <v>150</v>
      </c>
      <c r="H455" s="191">
        <v>1.54E-2</v>
      </c>
      <c r="I455" s="336">
        <f>VLOOKUP(B455,'SINAPI09-2021'!$A$1:$E$15000,5,FALSE)</f>
        <v>365.13</v>
      </c>
      <c r="J455" s="192">
        <f t="shared" si="19"/>
        <v>5.6230020000000005</v>
      </c>
      <c r="K455" s="347"/>
      <c r="L455" s="88"/>
    </row>
    <row r="456" spans="1:12" s="106" customFormat="1" ht="25.5" x14ac:dyDescent="0.2">
      <c r="A456" s="241" t="s">
        <v>89</v>
      </c>
      <c r="B456" s="332">
        <v>88309</v>
      </c>
      <c r="C456" s="241" t="s">
        <v>85</v>
      </c>
      <c r="D456" s="241" t="s">
        <v>354</v>
      </c>
      <c r="E456" s="427" t="s">
        <v>87</v>
      </c>
      <c r="F456" s="427"/>
      <c r="G456" s="190" t="s">
        <v>88</v>
      </c>
      <c r="H456" s="191">
        <v>0.36</v>
      </c>
      <c r="I456" s="336">
        <f>VLOOKUP(B456,'SINAPI09-2021'!$A$1:$E$15000,5,FALSE)</f>
        <v>17.670000000000002</v>
      </c>
      <c r="J456" s="192">
        <f t="shared" si="19"/>
        <v>6.3612000000000002</v>
      </c>
      <c r="K456" s="347"/>
      <c r="L456" s="88"/>
    </row>
    <row r="457" spans="1:12" s="106" customFormat="1" ht="25.5" x14ac:dyDescent="0.2">
      <c r="A457" s="241" t="s">
        <v>89</v>
      </c>
      <c r="B457" s="332">
        <v>88316</v>
      </c>
      <c r="C457" s="241" t="s">
        <v>85</v>
      </c>
      <c r="D457" s="241" t="s">
        <v>204</v>
      </c>
      <c r="E457" s="427" t="s">
        <v>87</v>
      </c>
      <c r="F457" s="427"/>
      <c r="G457" s="190" t="s">
        <v>88</v>
      </c>
      <c r="H457" s="191">
        <v>0.18</v>
      </c>
      <c r="I457" s="336">
        <f>VLOOKUP(B457,'SINAPI09-2021'!$A$1:$E$15000,5,FALSE)</f>
        <v>14.02</v>
      </c>
      <c r="J457" s="192">
        <f t="shared" si="19"/>
        <v>2.5235999999999996</v>
      </c>
      <c r="K457" s="347"/>
      <c r="L457" s="88"/>
    </row>
    <row r="458" spans="1:12" s="106" customFormat="1" ht="25.5" x14ac:dyDescent="0.2">
      <c r="A458" s="241" t="s">
        <v>92</v>
      </c>
      <c r="B458" s="332">
        <v>2692</v>
      </c>
      <c r="C458" s="241" t="s">
        <v>85</v>
      </c>
      <c r="D458" s="241" t="s">
        <v>366</v>
      </c>
      <c r="E458" s="427" t="s">
        <v>119</v>
      </c>
      <c r="F458" s="427"/>
      <c r="G458" s="190" t="s">
        <v>266</v>
      </c>
      <c r="H458" s="191">
        <v>3.5000000000000001E-3</v>
      </c>
      <c r="I458" s="336">
        <f>VLOOKUP(B458,'SINAPI09-2021'!$A$1:$E$15000,5,FALSE)</f>
        <v>5.19</v>
      </c>
      <c r="J458" s="192">
        <f t="shared" si="19"/>
        <v>1.8165000000000001E-2</v>
      </c>
      <c r="K458" s="347"/>
      <c r="L458" s="88"/>
    </row>
    <row r="459" spans="1:12" s="106" customFormat="1" ht="38.25" x14ac:dyDescent="0.2">
      <c r="A459" s="241" t="s">
        <v>92</v>
      </c>
      <c r="B459" s="332">
        <v>39017</v>
      </c>
      <c r="C459" s="241" t="s">
        <v>85</v>
      </c>
      <c r="D459" s="241" t="s">
        <v>376</v>
      </c>
      <c r="E459" s="427" t="s">
        <v>119</v>
      </c>
      <c r="F459" s="427"/>
      <c r="G459" s="190" t="s">
        <v>174</v>
      </c>
      <c r="H459" s="191">
        <v>6</v>
      </c>
      <c r="I459" s="336">
        <f>VLOOKUP(B459,'SINAPI09-2021'!$A$1:$E$15000,5,FALSE)</f>
        <v>0.21</v>
      </c>
      <c r="J459" s="192">
        <f t="shared" si="19"/>
        <v>1.26</v>
      </c>
      <c r="K459" s="347"/>
      <c r="L459" s="88"/>
    </row>
    <row r="460" spans="1:12" s="106" customFormat="1" x14ac:dyDescent="0.2">
      <c r="A460" s="244"/>
      <c r="B460" s="244"/>
      <c r="C460" s="244"/>
      <c r="D460" s="244"/>
      <c r="E460" s="244"/>
      <c r="F460" s="193"/>
      <c r="G460" s="244"/>
      <c r="H460" s="193"/>
      <c r="I460" s="244"/>
      <c r="J460" s="193"/>
      <c r="K460" s="347"/>
      <c r="L460" s="88"/>
    </row>
    <row r="461" spans="1:12" s="106" customFormat="1" ht="15" thickBot="1" x14ac:dyDescent="0.25">
      <c r="A461" s="244"/>
      <c r="B461" s="244"/>
      <c r="C461" s="244"/>
      <c r="D461" s="244"/>
      <c r="E461" s="244"/>
      <c r="F461" s="193"/>
      <c r="G461" s="244"/>
      <c r="H461" s="428"/>
      <c r="I461" s="428"/>
      <c r="J461" s="193"/>
      <c r="K461" s="347"/>
      <c r="L461" s="88"/>
    </row>
    <row r="462" spans="1:12" s="106" customFormat="1" ht="15" thickTop="1" x14ac:dyDescent="0.2">
      <c r="A462" s="194"/>
      <c r="B462" s="194"/>
      <c r="C462" s="194"/>
      <c r="D462" s="194"/>
      <c r="E462" s="194"/>
      <c r="F462" s="194"/>
      <c r="G462" s="194"/>
      <c r="H462" s="194"/>
      <c r="I462" s="194"/>
      <c r="J462" s="194"/>
      <c r="K462" s="347"/>
      <c r="L462" s="88"/>
    </row>
    <row r="463" spans="1:12" s="106" customFormat="1" ht="15" x14ac:dyDescent="0.2">
      <c r="A463" s="242" t="s">
        <v>450</v>
      </c>
      <c r="B463" s="195" t="s">
        <v>77</v>
      </c>
      <c r="C463" s="242" t="s">
        <v>78</v>
      </c>
      <c r="D463" s="242" t="s">
        <v>4</v>
      </c>
      <c r="E463" s="430" t="s">
        <v>79</v>
      </c>
      <c r="F463" s="430"/>
      <c r="G463" s="196" t="s">
        <v>80</v>
      </c>
      <c r="H463" s="195" t="s">
        <v>81</v>
      </c>
      <c r="I463" s="195" t="s">
        <v>82</v>
      </c>
      <c r="J463" s="195" t="s">
        <v>5</v>
      </c>
      <c r="K463" s="312"/>
      <c r="L463" s="88"/>
    </row>
    <row r="464" spans="1:12" s="106" customFormat="1" ht="127.5" x14ac:dyDescent="0.2">
      <c r="A464" s="240" t="s">
        <v>83</v>
      </c>
      <c r="B464" s="197" t="s">
        <v>451</v>
      </c>
      <c r="C464" s="240" t="s">
        <v>109</v>
      </c>
      <c r="D464" s="240" t="s">
        <v>452</v>
      </c>
      <c r="E464" s="429" t="s">
        <v>149</v>
      </c>
      <c r="F464" s="429"/>
      <c r="G464" s="198" t="s">
        <v>139</v>
      </c>
      <c r="H464" s="199">
        <v>1</v>
      </c>
      <c r="I464" s="203">
        <f>SUM(J465:J474)</f>
        <v>237.06839880000001</v>
      </c>
      <c r="J464" s="203">
        <f>H464*I464</f>
        <v>237.06839880000001</v>
      </c>
      <c r="K464" s="312"/>
      <c r="L464" s="88"/>
    </row>
    <row r="465" spans="1:12" s="106" customFormat="1" ht="25.5" x14ac:dyDescent="0.2">
      <c r="A465" s="241" t="s">
        <v>89</v>
      </c>
      <c r="B465" s="189" t="str">
        <f>'COMPOSIÇOES AUXILIARES '!B34</f>
        <v>CP-003</v>
      </c>
      <c r="C465" s="241" t="s">
        <v>109</v>
      </c>
      <c r="D465" s="241" t="s">
        <v>454</v>
      </c>
      <c r="E465" s="427">
        <v>30</v>
      </c>
      <c r="F465" s="427"/>
      <c r="G465" s="190" t="s">
        <v>150</v>
      </c>
      <c r="H465" s="191">
        <v>0.04</v>
      </c>
      <c r="I465" s="192">
        <f>'COMPOSIÇOES AUXILIARES '!J34</f>
        <v>627.79496999999992</v>
      </c>
      <c r="J465" s="192">
        <f t="shared" ref="J465:J472" si="20">I465*H465</f>
        <v>25.111798799999999</v>
      </c>
      <c r="K465" s="358"/>
      <c r="L465" s="88"/>
    </row>
    <row r="466" spans="1:12" s="106" customFormat="1" ht="25.5" x14ac:dyDescent="0.2">
      <c r="A466" s="241" t="s">
        <v>89</v>
      </c>
      <c r="B466" s="332">
        <v>88309</v>
      </c>
      <c r="C466" s="241" t="s">
        <v>85</v>
      </c>
      <c r="D466" s="241" t="s">
        <v>354</v>
      </c>
      <c r="E466" s="427" t="s">
        <v>87</v>
      </c>
      <c r="F466" s="427"/>
      <c r="G466" s="190" t="s">
        <v>88</v>
      </c>
      <c r="H466" s="191">
        <v>0.01</v>
      </c>
      <c r="I466" s="336">
        <f>VLOOKUP(B466,'SINAPI09-2021'!$A$1:$E$15000,5,FALSE)</f>
        <v>17.670000000000002</v>
      </c>
      <c r="J466" s="192">
        <f t="shared" si="20"/>
        <v>0.17670000000000002</v>
      </c>
      <c r="K466" s="358"/>
      <c r="L466" s="88"/>
    </row>
    <row r="467" spans="1:12" s="106" customFormat="1" ht="25.5" x14ac:dyDescent="0.2">
      <c r="A467" s="241" t="s">
        <v>89</v>
      </c>
      <c r="B467" s="332">
        <v>88316</v>
      </c>
      <c r="C467" s="241" t="s">
        <v>85</v>
      </c>
      <c r="D467" s="241" t="s">
        <v>204</v>
      </c>
      <c r="E467" s="427" t="s">
        <v>87</v>
      </c>
      <c r="F467" s="427"/>
      <c r="G467" s="190" t="s">
        <v>88</v>
      </c>
      <c r="H467" s="191">
        <v>0.04</v>
      </c>
      <c r="I467" s="336">
        <f>VLOOKUP(B467,'SINAPI09-2021'!$A$1:$E$15000,5,FALSE)</f>
        <v>14.02</v>
      </c>
      <c r="J467" s="192">
        <f t="shared" si="20"/>
        <v>0.56079999999999997</v>
      </c>
      <c r="K467" s="358"/>
      <c r="L467" s="88"/>
    </row>
    <row r="468" spans="1:12" s="106" customFormat="1" x14ac:dyDescent="0.2">
      <c r="A468" s="241" t="s">
        <v>92</v>
      </c>
      <c r="B468" s="332">
        <v>345</v>
      </c>
      <c r="C468" s="241" t="s">
        <v>85</v>
      </c>
      <c r="D468" s="241" t="s">
        <v>455</v>
      </c>
      <c r="E468" s="427" t="s">
        <v>119</v>
      </c>
      <c r="F468" s="427"/>
      <c r="G468" s="190" t="s">
        <v>160</v>
      </c>
      <c r="H468" s="191">
        <v>0.02</v>
      </c>
      <c r="I468" s="336">
        <f>VLOOKUP(B468,'SINAPI09-2021'!$A$1:$E$15000,5,FALSE)</f>
        <v>28.38</v>
      </c>
      <c r="J468" s="192">
        <f t="shared" si="20"/>
        <v>0.56759999999999999</v>
      </c>
      <c r="K468" s="358"/>
      <c r="L468" s="88"/>
    </row>
    <row r="469" spans="1:12" s="106" customFormat="1" ht="25.5" x14ac:dyDescent="0.2">
      <c r="A469" s="241" t="s">
        <v>92</v>
      </c>
      <c r="B469" s="332">
        <v>4509</v>
      </c>
      <c r="C469" s="241" t="s">
        <v>85</v>
      </c>
      <c r="D469" s="241" t="s">
        <v>456</v>
      </c>
      <c r="E469" s="427" t="s">
        <v>119</v>
      </c>
      <c r="F469" s="427"/>
      <c r="G469" s="190" t="s">
        <v>157</v>
      </c>
      <c r="H469" s="191">
        <v>0.8</v>
      </c>
      <c r="I469" s="336">
        <f>VLOOKUP(B469,'SINAPI09-2021'!$A$1:$E$15000,5,FALSE)</f>
        <v>4.16</v>
      </c>
      <c r="J469" s="192">
        <f t="shared" si="20"/>
        <v>3.3280000000000003</v>
      </c>
      <c r="K469" s="358"/>
      <c r="L469" s="88"/>
    </row>
    <row r="470" spans="1:12" s="106" customFormat="1" x14ac:dyDescent="0.2">
      <c r="A470" s="241" t="s">
        <v>92</v>
      </c>
      <c r="B470" s="332">
        <v>5068</v>
      </c>
      <c r="C470" s="241" t="s">
        <v>85</v>
      </c>
      <c r="D470" s="241" t="s">
        <v>241</v>
      </c>
      <c r="E470" s="427" t="s">
        <v>119</v>
      </c>
      <c r="F470" s="427"/>
      <c r="G470" s="190" t="s">
        <v>160</v>
      </c>
      <c r="H470" s="191">
        <v>0.12</v>
      </c>
      <c r="I470" s="336">
        <f>VLOOKUP(B470,'SINAPI09-2021'!$A$1:$E$15000,5,FALSE)</f>
        <v>23.4</v>
      </c>
      <c r="J470" s="192">
        <f t="shared" si="20"/>
        <v>2.8079999999999998</v>
      </c>
      <c r="K470" s="358"/>
      <c r="L470" s="88"/>
    </row>
    <row r="471" spans="1:12" s="106" customFormat="1" x14ac:dyDescent="0.2">
      <c r="A471" s="241" t="s">
        <v>92</v>
      </c>
      <c r="B471" s="189" t="s">
        <v>457</v>
      </c>
      <c r="C471" s="241" t="s">
        <v>109</v>
      </c>
      <c r="D471" s="241" t="s">
        <v>458</v>
      </c>
      <c r="E471" s="427" t="s">
        <v>119</v>
      </c>
      <c r="F471" s="427"/>
      <c r="G471" s="190" t="s">
        <v>139</v>
      </c>
      <c r="H471" s="191">
        <v>1.05</v>
      </c>
      <c r="I471" s="192">
        <f>'MAPA DE COTAÇÃO'!M12</f>
        <v>180.69666666666669</v>
      </c>
      <c r="J471" s="192">
        <f t="shared" si="20"/>
        <v>189.73150000000004</v>
      </c>
      <c r="K471" s="347"/>
      <c r="L471" s="88"/>
    </row>
    <row r="472" spans="1:12" s="106" customFormat="1" ht="38.25" x14ac:dyDescent="0.2">
      <c r="A472" s="241" t="s">
        <v>92</v>
      </c>
      <c r="B472" s="332">
        <v>10917</v>
      </c>
      <c r="C472" s="241" t="s">
        <v>85</v>
      </c>
      <c r="D472" s="241" t="s">
        <v>459</v>
      </c>
      <c r="E472" s="427" t="s">
        <v>119</v>
      </c>
      <c r="F472" s="427"/>
      <c r="G472" s="190" t="s">
        <v>160</v>
      </c>
      <c r="H472" s="191">
        <v>1.05</v>
      </c>
      <c r="I472" s="336">
        <f>VLOOKUP(B472,'SINAPI09-2021'!$A$1:$E$15000,5,FALSE)</f>
        <v>14.08</v>
      </c>
      <c r="J472" s="192">
        <f t="shared" si="20"/>
        <v>14.784000000000001</v>
      </c>
      <c r="K472" s="347"/>
      <c r="L472" s="88"/>
    </row>
    <row r="473" spans="1:12" s="106" customFormat="1" x14ac:dyDescent="0.2">
      <c r="A473" s="244"/>
      <c r="B473" s="244"/>
      <c r="C473" s="244"/>
      <c r="D473" s="244"/>
      <c r="E473" s="244"/>
      <c r="F473" s="193"/>
      <c r="G473" s="244"/>
      <c r="H473" s="193"/>
      <c r="I473" s="244"/>
      <c r="J473" s="193"/>
      <c r="K473" s="347"/>
      <c r="L473" s="88"/>
    </row>
    <row r="474" spans="1:12" s="106" customFormat="1" ht="15" thickBot="1" x14ac:dyDescent="0.25">
      <c r="A474" s="244"/>
      <c r="B474" s="244"/>
      <c r="C474" s="244"/>
      <c r="D474" s="244"/>
      <c r="E474" s="244"/>
      <c r="F474" s="193"/>
      <c r="G474" s="244"/>
      <c r="H474" s="428"/>
      <c r="I474" s="428"/>
      <c r="J474" s="193"/>
      <c r="K474" s="312"/>
      <c r="L474" s="88"/>
    </row>
    <row r="475" spans="1:12" s="106" customFormat="1" ht="15" thickTop="1" x14ac:dyDescent="0.2">
      <c r="A475" s="194"/>
      <c r="B475" s="194"/>
      <c r="C475" s="194"/>
      <c r="D475" s="194"/>
      <c r="E475" s="194"/>
      <c r="F475" s="194"/>
      <c r="G475" s="194"/>
      <c r="H475" s="194"/>
      <c r="I475" s="194"/>
      <c r="J475" s="194"/>
      <c r="K475" s="312"/>
      <c r="L475" s="88"/>
    </row>
    <row r="476" spans="1:12" s="106" customFormat="1" ht="15" x14ac:dyDescent="0.2">
      <c r="A476" s="242" t="s">
        <v>460</v>
      </c>
      <c r="B476" s="195" t="s">
        <v>77</v>
      </c>
      <c r="C476" s="242" t="s">
        <v>78</v>
      </c>
      <c r="D476" s="242" t="s">
        <v>4</v>
      </c>
      <c r="E476" s="430" t="s">
        <v>79</v>
      </c>
      <c r="F476" s="430"/>
      <c r="G476" s="196" t="s">
        <v>80</v>
      </c>
      <c r="H476" s="195" t="s">
        <v>81</v>
      </c>
      <c r="I476" s="195" t="s">
        <v>82</v>
      </c>
      <c r="J476" s="195" t="s">
        <v>5</v>
      </c>
      <c r="K476" s="312"/>
      <c r="L476" s="88"/>
    </row>
    <row r="477" spans="1:12" s="106" customFormat="1" ht="127.5" x14ac:dyDescent="0.2">
      <c r="A477" s="240" t="s">
        <v>83</v>
      </c>
      <c r="B477" s="197" t="s">
        <v>461</v>
      </c>
      <c r="C477" s="240" t="s">
        <v>109</v>
      </c>
      <c r="D477" s="240" t="s">
        <v>462</v>
      </c>
      <c r="E477" s="429" t="s">
        <v>149</v>
      </c>
      <c r="F477" s="429"/>
      <c r="G477" s="198" t="s">
        <v>139</v>
      </c>
      <c r="H477" s="199">
        <v>1</v>
      </c>
      <c r="I477" s="203">
        <f>SUM(J478:J487)</f>
        <v>184.00489879999998</v>
      </c>
      <c r="J477" s="203">
        <f>H477*I477</f>
        <v>184.00489879999998</v>
      </c>
      <c r="K477" s="312"/>
      <c r="L477" s="88"/>
    </row>
    <row r="478" spans="1:12" s="106" customFormat="1" ht="25.5" x14ac:dyDescent="0.2">
      <c r="A478" s="241" t="s">
        <v>89</v>
      </c>
      <c r="B478" s="189" t="str">
        <f>'COMPOSIÇOES AUXILIARES '!A33</f>
        <v>CP-003</v>
      </c>
      <c r="C478" s="241" t="s">
        <v>109</v>
      </c>
      <c r="D478" s="241" t="s">
        <v>454</v>
      </c>
      <c r="E478" s="427">
        <v>30</v>
      </c>
      <c r="F478" s="427"/>
      <c r="G478" s="190" t="s">
        <v>150</v>
      </c>
      <c r="H478" s="191">
        <v>0.04</v>
      </c>
      <c r="I478" s="192">
        <f>'COMPOSIÇOES AUXILIARES '!J34</f>
        <v>627.79496999999992</v>
      </c>
      <c r="J478" s="192">
        <f t="shared" ref="J478:J485" si="21">I478*H478</f>
        <v>25.111798799999999</v>
      </c>
      <c r="K478" s="358"/>
      <c r="L478" s="88"/>
    </row>
    <row r="479" spans="1:12" s="106" customFormat="1" ht="25.5" x14ac:dyDescent="0.2">
      <c r="A479" s="241" t="s">
        <v>89</v>
      </c>
      <c r="B479" s="332">
        <v>88309</v>
      </c>
      <c r="C479" s="241" t="s">
        <v>85</v>
      </c>
      <c r="D479" s="241" t="s">
        <v>354</v>
      </c>
      <c r="E479" s="427" t="s">
        <v>87</v>
      </c>
      <c r="F479" s="427"/>
      <c r="G479" s="190" t="s">
        <v>88</v>
      </c>
      <c r="H479" s="191">
        <v>0.01</v>
      </c>
      <c r="I479" s="336">
        <f>VLOOKUP(B479,'SINAPI09-2021'!$A$1:$E$15000,5,FALSE)</f>
        <v>17.670000000000002</v>
      </c>
      <c r="J479" s="192">
        <f t="shared" si="21"/>
        <v>0.17670000000000002</v>
      </c>
      <c r="K479" s="358"/>
      <c r="L479" s="88"/>
    </row>
    <row r="480" spans="1:12" s="106" customFormat="1" ht="25.5" x14ac:dyDescent="0.2">
      <c r="A480" s="241" t="s">
        <v>89</v>
      </c>
      <c r="B480" s="332">
        <v>88316</v>
      </c>
      <c r="C480" s="241" t="s">
        <v>85</v>
      </c>
      <c r="D480" s="241" t="s">
        <v>204</v>
      </c>
      <c r="E480" s="427" t="s">
        <v>87</v>
      </c>
      <c r="F480" s="427"/>
      <c r="G480" s="190" t="s">
        <v>88</v>
      </c>
      <c r="H480" s="191">
        <v>0.04</v>
      </c>
      <c r="I480" s="336">
        <f>VLOOKUP(B480,'SINAPI09-2021'!$A$1:$E$15000,5,FALSE)</f>
        <v>14.02</v>
      </c>
      <c r="J480" s="192">
        <f t="shared" si="21"/>
        <v>0.56079999999999997</v>
      </c>
      <c r="K480" s="358"/>
      <c r="L480" s="88"/>
    </row>
    <row r="481" spans="1:12" s="106" customFormat="1" x14ac:dyDescent="0.2">
      <c r="A481" s="241" t="s">
        <v>92</v>
      </c>
      <c r="B481" s="332">
        <v>345</v>
      </c>
      <c r="C481" s="241" t="s">
        <v>85</v>
      </c>
      <c r="D481" s="241" t="s">
        <v>455</v>
      </c>
      <c r="E481" s="427" t="s">
        <v>119</v>
      </c>
      <c r="F481" s="427"/>
      <c r="G481" s="190" t="s">
        <v>160</v>
      </c>
      <c r="H481" s="191">
        <v>0.02</v>
      </c>
      <c r="I481" s="336">
        <f>VLOOKUP(B481,'SINAPI09-2021'!$A$1:$E$15000,5,FALSE)</f>
        <v>28.38</v>
      </c>
      <c r="J481" s="192">
        <f t="shared" si="21"/>
        <v>0.56759999999999999</v>
      </c>
      <c r="K481" s="358"/>
      <c r="L481" s="88"/>
    </row>
    <row r="482" spans="1:12" s="106" customFormat="1" ht="25.5" x14ac:dyDescent="0.2">
      <c r="A482" s="241" t="s">
        <v>92</v>
      </c>
      <c r="B482" s="332">
        <v>4509</v>
      </c>
      <c r="C482" s="241" t="s">
        <v>85</v>
      </c>
      <c r="D482" s="241" t="s">
        <v>456</v>
      </c>
      <c r="E482" s="427" t="s">
        <v>119</v>
      </c>
      <c r="F482" s="427"/>
      <c r="G482" s="190" t="s">
        <v>157</v>
      </c>
      <c r="H482" s="191">
        <v>0.8</v>
      </c>
      <c r="I482" s="336">
        <f>VLOOKUP(B482,'SINAPI09-2021'!$A$1:$E$15000,5,FALSE)</f>
        <v>4.16</v>
      </c>
      <c r="J482" s="192">
        <f t="shared" si="21"/>
        <v>3.3280000000000003</v>
      </c>
      <c r="K482" s="312"/>
      <c r="L482" s="88"/>
    </row>
    <row r="483" spans="1:12" s="106" customFormat="1" x14ac:dyDescent="0.2">
      <c r="A483" s="241" t="s">
        <v>92</v>
      </c>
      <c r="B483" s="332">
        <v>5068</v>
      </c>
      <c r="C483" s="241" t="s">
        <v>85</v>
      </c>
      <c r="D483" s="241" t="s">
        <v>241</v>
      </c>
      <c r="E483" s="427" t="s">
        <v>119</v>
      </c>
      <c r="F483" s="427"/>
      <c r="G483" s="190" t="s">
        <v>160</v>
      </c>
      <c r="H483" s="191">
        <v>0.12</v>
      </c>
      <c r="I483" s="336">
        <f>VLOOKUP(B483,'SINAPI09-2021'!$A$1:$E$15000,5,FALSE)</f>
        <v>23.4</v>
      </c>
      <c r="J483" s="192">
        <f t="shared" si="21"/>
        <v>2.8079999999999998</v>
      </c>
      <c r="K483" s="347"/>
      <c r="L483" s="88"/>
    </row>
    <row r="484" spans="1:12" s="106" customFormat="1" x14ac:dyDescent="0.2">
      <c r="A484" s="241" t="s">
        <v>92</v>
      </c>
      <c r="B484" s="189" t="s">
        <v>463</v>
      </c>
      <c r="C484" s="241" t="s">
        <v>109</v>
      </c>
      <c r="D484" s="241" t="s">
        <v>464</v>
      </c>
      <c r="E484" s="427" t="s">
        <v>119</v>
      </c>
      <c r="F484" s="427"/>
      <c r="G484" s="190" t="s">
        <v>139</v>
      </c>
      <c r="H484" s="191">
        <v>1.05</v>
      </c>
      <c r="I484" s="192">
        <f>'MAPA DE COTAÇÃO'!M23</f>
        <v>130.16</v>
      </c>
      <c r="J484" s="192">
        <f t="shared" si="21"/>
        <v>136.66800000000001</v>
      </c>
      <c r="K484" s="347"/>
      <c r="L484" s="88"/>
    </row>
    <row r="485" spans="1:12" s="106" customFormat="1" ht="38.25" x14ac:dyDescent="0.2">
      <c r="A485" s="241" t="s">
        <v>92</v>
      </c>
      <c r="B485" s="332">
        <v>10917</v>
      </c>
      <c r="C485" s="241" t="s">
        <v>85</v>
      </c>
      <c r="D485" s="241" t="s">
        <v>459</v>
      </c>
      <c r="E485" s="427" t="s">
        <v>119</v>
      </c>
      <c r="F485" s="427"/>
      <c r="G485" s="190" t="s">
        <v>160</v>
      </c>
      <c r="H485" s="191">
        <v>1.05</v>
      </c>
      <c r="I485" s="336">
        <f>VLOOKUP(B485,'SINAPI09-2021'!$A$1:$E$15000,5,FALSE)</f>
        <v>14.08</v>
      </c>
      <c r="J485" s="192">
        <f t="shared" si="21"/>
        <v>14.784000000000001</v>
      </c>
      <c r="K485" s="347"/>
      <c r="L485" s="88"/>
    </row>
    <row r="486" spans="1:12" s="106" customFormat="1" x14ac:dyDescent="0.2">
      <c r="A486" s="244"/>
      <c r="B486" s="244"/>
      <c r="C486" s="244"/>
      <c r="D486" s="244"/>
      <c r="E486" s="244"/>
      <c r="F486" s="193"/>
      <c r="G486" s="244"/>
      <c r="H486" s="193"/>
      <c r="I486" s="244"/>
      <c r="J486" s="193"/>
      <c r="K486" s="312"/>
      <c r="L486" s="88"/>
    </row>
    <row r="487" spans="1:12" s="106" customFormat="1" ht="15" thickBot="1" x14ac:dyDescent="0.25">
      <c r="A487" s="244"/>
      <c r="B487" s="244"/>
      <c r="C487" s="244"/>
      <c r="D487" s="244"/>
      <c r="E487" s="244"/>
      <c r="F487" s="193"/>
      <c r="G487" s="244"/>
      <c r="H487" s="428"/>
      <c r="I487" s="428"/>
      <c r="J487" s="193"/>
      <c r="K487" s="312"/>
      <c r="L487" s="88"/>
    </row>
    <row r="488" spans="1:12" s="106" customFormat="1" ht="15" thickTop="1" x14ac:dyDescent="0.2">
      <c r="A488" s="194"/>
      <c r="B488" s="194"/>
      <c r="C488" s="194"/>
      <c r="D488" s="194"/>
      <c r="E488" s="194"/>
      <c r="F488" s="194"/>
      <c r="G488" s="194"/>
      <c r="H488" s="194"/>
      <c r="I488" s="194"/>
      <c r="J488" s="194"/>
      <c r="K488" s="312"/>
      <c r="L488" s="88"/>
    </row>
    <row r="489" spans="1:12" s="106" customFormat="1" ht="15" x14ac:dyDescent="0.2">
      <c r="A489" s="242" t="s">
        <v>465</v>
      </c>
      <c r="B489" s="195" t="s">
        <v>77</v>
      </c>
      <c r="C489" s="242" t="s">
        <v>78</v>
      </c>
      <c r="D489" s="242" t="s">
        <v>4</v>
      </c>
      <c r="E489" s="430" t="s">
        <v>79</v>
      </c>
      <c r="F489" s="430"/>
      <c r="G489" s="196" t="s">
        <v>80</v>
      </c>
      <c r="H489" s="195" t="s">
        <v>81</v>
      </c>
      <c r="I489" s="195" t="s">
        <v>82</v>
      </c>
      <c r="J489" s="195" t="s">
        <v>5</v>
      </c>
      <c r="K489" s="312"/>
      <c r="L489" s="88"/>
    </row>
    <row r="490" spans="1:12" s="106" customFormat="1" ht="127.5" x14ac:dyDescent="0.2">
      <c r="A490" s="240" t="s">
        <v>83</v>
      </c>
      <c r="B490" s="197" t="s">
        <v>466</v>
      </c>
      <c r="C490" s="240" t="s">
        <v>109</v>
      </c>
      <c r="D490" s="240" t="s">
        <v>467</v>
      </c>
      <c r="E490" s="429" t="s">
        <v>149</v>
      </c>
      <c r="F490" s="429"/>
      <c r="G490" s="198" t="s">
        <v>139</v>
      </c>
      <c r="H490" s="199">
        <v>1</v>
      </c>
      <c r="I490" s="203">
        <f>SUM(J491:J500)</f>
        <v>103.9318988</v>
      </c>
      <c r="J490" s="203">
        <f>H490*I490</f>
        <v>103.9318988</v>
      </c>
      <c r="K490" s="312"/>
      <c r="L490" s="88"/>
    </row>
    <row r="491" spans="1:12" s="106" customFormat="1" ht="25.5" x14ac:dyDescent="0.2">
      <c r="A491" s="241" t="s">
        <v>89</v>
      </c>
      <c r="B491" s="189" t="str">
        <f>'COMPOSIÇOES AUXILIARES '!A33</f>
        <v>CP-003</v>
      </c>
      <c r="C491" s="241" t="s">
        <v>109</v>
      </c>
      <c r="D491" s="241" t="s">
        <v>454</v>
      </c>
      <c r="E491" s="427">
        <v>30</v>
      </c>
      <c r="F491" s="427"/>
      <c r="G491" s="190" t="s">
        <v>150</v>
      </c>
      <c r="H491" s="191">
        <v>0.04</v>
      </c>
      <c r="I491" s="192">
        <f>'COMPOSIÇOES AUXILIARES '!J34</f>
        <v>627.79496999999992</v>
      </c>
      <c r="J491" s="192">
        <f t="shared" ref="J491:J498" si="22">I491*H491</f>
        <v>25.111798799999999</v>
      </c>
      <c r="K491" s="358"/>
      <c r="L491" s="88"/>
    </row>
    <row r="492" spans="1:12" s="106" customFormat="1" ht="25.5" x14ac:dyDescent="0.2">
      <c r="A492" s="241" t="s">
        <v>89</v>
      </c>
      <c r="B492" s="332">
        <v>88309</v>
      </c>
      <c r="C492" s="241" t="s">
        <v>85</v>
      </c>
      <c r="D492" s="241" t="s">
        <v>354</v>
      </c>
      <c r="E492" s="427" t="s">
        <v>87</v>
      </c>
      <c r="F492" s="427"/>
      <c r="G492" s="190" t="s">
        <v>88</v>
      </c>
      <c r="H492" s="191">
        <v>0.01</v>
      </c>
      <c r="I492" s="336">
        <f>VLOOKUP(B492,'SINAPI09-2021'!$A$1:$E$15000,5,FALSE)</f>
        <v>17.670000000000002</v>
      </c>
      <c r="J492" s="192">
        <f t="shared" si="22"/>
        <v>0.17670000000000002</v>
      </c>
      <c r="K492" s="358"/>
      <c r="L492" s="88"/>
    </row>
    <row r="493" spans="1:12" s="106" customFormat="1" ht="25.5" x14ac:dyDescent="0.2">
      <c r="A493" s="241" t="s">
        <v>89</v>
      </c>
      <c r="B493" s="332">
        <v>88316</v>
      </c>
      <c r="C493" s="241" t="s">
        <v>85</v>
      </c>
      <c r="D493" s="241" t="s">
        <v>204</v>
      </c>
      <c r="E493" s="427" t="s">
        <v>87</v>
      </c>
      <c r="F493" s="427"/>
      <c r="G493" s="190" t="s">
        <v>88</v>
      </c>
      <c r="H493" s="191">
        <v>0.04</v>
      </c>
      <c r="I493" s="336">
        <f>VLOOKUP(B493,'SINAPI09-2021'!$A$1:$E$15000,5,FALSE)</f>
        <v>14.02</v>
      </c>
      <c r="J493" s="192">
        <f t="shared" si="22"/>
        <v>0.56079999999999997</v>
      </c>
      <c r="K493" s="358"/>
      <c r="L493" s="88"/>
    </row>
    <row r="494" spans="1:12" s="106" customFormat="1" x14ac:dyDescent="0.2">
      <c r="A494" s="241" t="s">
        <v>92</v>
      </c>
      <c r="B494" s="332">
        <v>345</v>
      </c>
      <c r="C494" s="241" t="s">
        <v>85</v>
      </c>
      <c r="D494" s="241" t="s">
        <v>455</v>
      </c>
      <c r="E494" s="427" t="s">
        <v>119</v>
      </c>
      <c r="F494" s="427"/>
      <c r="G494" s="190" t="s">
        <v>160</v>
      </c>
      <c r="H494" s="191">
        <v>0.02</v>
      </c>
      <c r="I494" s="336">
        <f>VLOOKUP(B494,'SINAPI09-2021'!$A$1:$E$15000,5,FALSE)</f>
        <v>28.38</v>
      </c>
      <c r="J494" s="192">
        <f t="shared" si="22"/>
        <v>0.56759999999999999</v>
      </c>
      <c r="K494" s="358"/>
      <c r="L494" s="88"/>
    </row>
    <row r="495" spans="1:12" s="106" customFormat="1" ht="25.5" x14ac:dyDescent="0.2">
      <c r="A495" s="241" t="s">
        <v>92</v>
      </c>
      <c r="B495" s="332">
        <v>4509</v>
      </c>
      <c r="C495" s="241" t="s">
        <v>85</v>
      </c>
      <c r="D495" s="241" t="s">
        <v>456</v>
      </c>
      <c r="E495" s="427" t="s">
        <v>119</v>
      </c>
      <c r="F495" s="427"/>
      <c r="G495" s="190" t="s">
        <v>157</v>
      </c>
      <c r="H495" s="191">
        <v>0.8</v>
      </c>
      <c r="I495" s="336">
        <f>VLOOKUP(B495,'SINAPI09-2021'!$A$1:$E$15000,5,FALSE)</f>
        <v>4.16</v>
      </c>
      <c r="J495" s="192">
        <f t="shared" si="22"/>
        <v>3.3280000000000003</v>
      </c>
      <c r="K495" s="358"/>
      <c r="L495" s="88"/>
    </row>
    <row r="496" spans="1:12" s="106" customFormat="1" x14ac:dyDescent="0.2">
      <c r="A496" s="241" t="s">
        <v>92</v>
      </c>
      <c r="B496" s="332">
        <v>5068</v>
      </c>
      <c r="C496" s="241" t="s">
        <v>85</v>
      </c>
      <c r="D496" s="241" t="s">
        <v>241</v>
      </c>
      <c r="E496" s="427" t="s">
        <v>119</v>
      </c>
      <c r="F496" s="427"/>
      <c r="G496" s="190" t="s">
        <v>160</v>
      </c>
      <c r="H496" s="191">
        <v>0.12</v>
      </c>
      <c r="I496" s="336">
        <f>VLOOKUP(B496,'SINAPI09-2021'!$A$1:$E$15000,5,FALSE)</f>
        <v>23.4</v>
      </c>
      <c r="J496" s="192">
        <f t="shared" si="22"/>
        <v>2.8079999999999998</v>
      </c>
      <c r="K496" s="347"/>
      <c r="L496" s="88"/>
    </row>
    <row r="497" spans="1:12" s="106" customFormat="1" x14ac:dyDescent="0.2">
      <c r="A497" s="241" t="s">
        <v>92</v>
      </c>
      <c r="B497" s="189" t="s">
        <v>468</v>
      </c>
      <c r="C497" s="241" t="s">
        <v>109</v>
      </c>
      <c r="D497" s="241" t="s">
        <v>469</v>
      </c>
      <c r="E497" s="427" t="s">
        <v>119</v>
      </c>
      <c r="F497" s="427"/>
      <c r="G497" s="190" t="s">
        <v>139</v>
      </c>
      <c r="H497" s="191">
        <v>1.05</v>
      </c>
      <c r="I497" s="192">
        <f>'MAPA DE COTAÇÃO'!M22</f>
        <v>53.9</v>
      </c>
      <c r="J497" s="192">
        <f t="shared" si="22"/>
        <v>56.594999999999999</v>
      </c>
      <c r="K497" s="347"/>
      <c r="L497" s="88"/>
    </row>
    <row r="498" spans="1:12" s="106" customFormat="1" ht="38.25" x14ac:dyDescent="0.2">
      <c r="A498" s="241" t="s">
        <v>92</v>
      </c>
      <c r="B498" s="332">
        <v>10917</v>
      </c>
      <c r="C498" s="241" t="s">
        <v>85</v>
      </c>
      <c r="D498" s="241" t="s">
        <v>470</v>
      </c>
      <c r="E498" s="427" t="s">
        <v>119</v>
      </c>
      <c r="F498" s="427"/>
      <c r="G498" s="190" t="s">
        <v>139</v>
      </c>
      <c r="H498" s="191">
        <v>1.05</v>
      </c>
      <c r="I498" s="336">
        <f>VLOOKUP(B498,'SINAPI09-2021'!$A$1:$E$15000,5,FALSE)</f>
        <v>14.08</v>
      </c>
      <c r="J498" s="192">
        <f t="shared" si="22"/>
        <v>14.784000000000001</v>
      </c>
      <c r="K498" s="347"/>
      <c r="L498" s="88"/>
    </row>
    <row r="499" spans="1:12" s="106" customFormat="1" x14ac:dyDescent="0.2">
      <c r="A499" s="244"/>
      <c r="B499" s="244"/>
      <c r="C499" s="244"/>
      <c r="D499" s="244"/>
      <c r="E499" s="244"/>
      <c r="F499" s="193"/>
      <c r="G499" s="244"/>
      <c r="H499" s="193"/>
      <c r="I499" s="244"/>
      <c r="J499" s="193"/>
      <c r="K499" s="347"/>
      <c r="L499" s="88"/>
    </row>
    <row r="500" spans="1:12" s="106" customFormat="1" ht="15" thickBot="1" x14ac:dyDescent="0.25">
      <c r="A500" s="244"/>
      <c r="B500" s="244"/>
      <c r="C500" s="244"/>
      <c r="D500" s="244"/>
      <c r="E500" s="244"/>
      <c r="F500" s="193"/>
      <c r="G500" s="244"/>
      <c r="H500" s="428"/>
      <c r="I500" s="428"/>
      <c r="J500" s="193"/>
      <c r="K500" s="347"/>
      <c r="L500" s="88"/>
    </row>
    <row r="501" spans="1:12" s="106" customFormat="1" ht="15" thickTop="1" x14ac:dyDescent="0.2">
      <c r="A501" s="194"/>
      <c r="B501" s="194"/>
      <c r="C501" s="194"/>
      <c r="D501" s="194"/>
      <c r="E501" s="194"/>
      <c r="F501" s="194"/>
      <c r="G501" s="194"/>
      <c r="H501" s="194"/>
      <c r="I501" s="194"/>
      <c r="J501" s="194"/>
      <c r="K501" s="347"/>
      <c r="L501" s="88"/>
    </row>
    <row r="502" spans="1:12" s="106" customFormat="1" ht="15" x14ac:dyDescent="0.2">
      <c r="A502" s="242" t="s">
        <v>471</v>
      </c>
      <c r="B502" s="195" t="s">
        <v>77</v>
      </c>
      <c r="C502" s="242" t="s">
        <v>78</v>
      </c>
      <c r="D502" s="242" t="s">
        <v>4</v>
      </c>
      <c r="E502" s="430" t="s">
        <v>79</v>
      </c>
      <c r="F502" s="430"/>
      <c r="G502" s="196" t="s">
        <v>80</v>
      </c>
      <c r="H502" s="195" t="s">
        <v>81</v>
      </c>
      <c r="I502" s="195" t="s">
        <v>82</v>
      </c>
      <c r="J502" s="195" t="s">
        <v>5</v>
      </c>
      <c r="K502" s="312"/>
      <c r="L502" s="88"/>
    </row>
    <row r="503" spans="1:12" s="106" customFormat="1" ht="38.25" x14ac:dyDescent="0.2">
      <c r="A503" s="240" t="s">
        <v>83</v>
      </c>
      <c r="B503" s="197" t="s">
        <v>472</v>
      </c>
      <c r="C503" s="240" t="s">
        <v>109</v>
      </c>
      <c r="D503" s="240" t="s">
        <v>473</v>
      </c>
      <c r="E503" s="429" t="s">
        <v>149</v>
      </c>
      <c r="F503" s="429"/>
      <c r="G503" s="198" t="s">
        <v>139</v>
      </c>
      <c r="H503" s="199">
        <v>1</v>
      </c>
      <c r="I503" s="203">
        <f>SUM(J504:J518)</f>
        <v>247.36545000000001</v>
      </c>
      <c r="J503" s="203">
        <f>H503*I503</f>
        <v>247.36545000000001</v>
      </c>
      <c r="K503" s="312"/>
      <c r="L503" s="88"/>
    </row>
    <row r="504" spans="1:12" s="106" customFormat="1" ht="25.5" x14ac:dyDescent="0.2">
      <c r="A504" s="241" t="s">
        <v>89</v>
      </c>
      <c r="B504" s="332">
        <v>88245</v>
      </c>
      <c r="C504" s="241" t="s">
        <v>85</v>
      </c>
      <c r="D504" s="241" t="s">
        <v>317</v>
      </c>
      <c r="E504" s="427" t="s">
        <v>87</v>
      </c>
      <c r="F504" s="427"/>
      <c r="G504" s="190" t="s">
        <v>88</v>
      </c>
      <c r="H504" s="191">
        <v>0.48899999999999999</v>
      </c>
      <c r="I504" s="336">
        <f>VLOOKUP(B504,'SINAPI09-2021'!$A$1:$E$15000,5,FALSE)</f>
        <v>17.579999999999998</v>
      </c>
      <c r="J504" s="192">
        <f t="shared" ref="J504:J510" si="23">I504*H504</f>
        <v>8.5966199999999997</v>
      </c>
      <c r="K504" s="312"/>
      <c r="L504" s="88"/>
    </row>
    <row r="505" spans="1:12" s="106" customFormat="1" ht="25.5" x14ac:dyDescent="0.2">
      <c r="A505" s="241" t="s">
        <v>89</v>
      </c>
      <c r="B505" s="332">
        <v>88304</v>
      </c>
      <c r="C505" s="241" t="s">
        <v>85</v>
      </c>
      <c r="D505" s="241" t="s">
        <v>475</v>
      </c>
      <c r="E505" s="427" t="s">
        <v>87</v>
      </c>
      <c r="F505" s="427"/>
      <c r="G505" s="190" t="s">
        <v>88</v>
      </c>
      <c r="H505" s="191">
        <v>0.41399999999999998</v>
      </c>
      <c r="I505" s="336">
        <f>VLOOKUP(B505,'SINAPI09-2021'!$A$1:$E$15000,5,FALSE)</f>
        <v>14.21</v>
      </c>
      <c r="J505" s="192">
        <f t="shared" si="23"/>
        <v>5.8829399999999996</v>
      </c>
      <c r="K505" s="312"/>
      <c r="L505" s="88"/>
    </row>
    <row r="506" spans="1:12" s="106" customFormat="1" ht="25.5" x14ac:dyDescent="0.2">
      <c r="A506" s="241" t="s">
        <v>89</v>
      </c>
      <c r="B506" s="332">
        <v>88243</v>
      </c>
      <c r="C506" s="241" t="s">
        <v>85</v>
      </c>
      <c r="D506" s="241" t="s">
        <v>477</v>
      </c>
      <c r="E506" s="427" t="s">
        <v>87</v>
      </c>
      <c r="F506" s="427"/>
      <c r="G506" s="190" t="s">
        <v>88</v>
      </c>
      <c r="H506" s="191">
        <v>0.68</v>
      </c>
      <c r="I506" s="336">
        <f>VLOOKUP(B506,'SINAPI09-2021'!$A$1:$E$15000,5,FALSE)</f>
        <v>16.98</v>
      </c>
      <c r="J506" s="192">
        <f t="shared" si="23"/>
        <v>11.546400000000002</v>
      </c>
      <c r="K506" s="312"/>
      <c r="L506" s="88"/>
    </row>
    <row r="507" spans="1:12" s="106" customFormat="1" ht="25.5" x14ac:dyDescent="0.2">
      <c r="A507" s="241" t="s">
        <v>89</v>
      </c>
      <c r="B507" s="332">
        <v>88262</v>
      </c>
      <c r="C507" s="241" t="s">
        <v>85</v>
      </c>
      <c r="D507" s="241" t="s">
        <v>154</v>
      </c>
      <c r="E507" s="427" t="s">
        <v>87</v>
      </c>
      <c r="F507" s="427"/>
      <c r="G507" s="190" t="s">
        <v>88</v>
      </c>
      <c r="H507" s="191">
        <v>1.2749999999999999</v>
      </c>
      <c r="I507" s="336">
        <f>VLOOKUP(B507,'SINAPI09-2021'!$A$1:$E$15000,5,FALSE)</f>
        <v>17.48</v>
      </c>
      <c r="J507" s="192">
        <f t="shared" si="23"/>
        <v>22.286999999999999</v>
      </c>
      <c r="K507" s="312"/>
      <c r="L507" s="88"/>
    </row>
    <row r="508" spans="1:12" s="106" customFormat="1" ht="25.5" x14ac:dyDescent="0.2">
      <c r="A508" s="241" t="s">
        <v>89</v>
      </c>
      <c r="B508" s="332">
        <v>88239</v>
      </c>
      <c r="C508" s="241" t="s">
        <v>85</v>
      </c>
      <c r="D508" s="241" t="s">
        <v>152</v>
      </c>
      <c r="E508" s="427" t="s">
        <v>87</v>
      </c>
      <c r="F508" s="427"/>
      <c r="G508" s="190" t="s">
        <v>88</v>
      </c>
      <c r="H508" s="191">
        <v>1.8069999999999999</v>
      </c>
      <c r="I508" s="336">
        <f>VLOOKUP(B508,'SINAPI09-2021'!$A$1:$E$15000,5,FALSE)</f>
        <v>14.57</v>
      </c>
      <c r="J508" s="192">
        <f t="shared" si="23"/>
        <v>26.32799</v>
      </c>
      <c r="K508" s="312"/>
      <c r="L508" s="88"/>
    </row>
    <row r="509" spans="1:12" s="106" customFormat="1" ht="25.5" x14ac:dyDescent="0.2">
      <c r="A509" s="241" t="s">
        <v>89</v>
      </c>
      <c r="B509" s="332">
        <v>88238</v>
      </c>
      <c r="C509" s="241" t="s">
        <v>85</v>
      </c>
      <c r="D509" s="241" t="s">
        <v>315</v>
      </c>
      <c r="E509" s="427" t="s">
        <v>87</v>
      </c>
      <c r="F509" s="427"/>
      <c r="G509" s="190" t="s">
        <v>88</v>
      </c>
      <c r="H509" s="191">
        <v>0.48899999999999999</v>
      </c>
      <c r="I509" s="336">
        <f>VLOOKUP(B509,'SINAPI09-2021'!$A$1:$E$15000,5,FALSE)</f>
        <v>13.4</v>
      </c>
      <c r="J509" s="192">
        <f t="shared" si="23"/>
        <v>6.5526</v>
      </c>
      <c r="K509" s="312"/>
      <c r="L509" s="88"/>
    </row>
    <row r="510" spans="1:12" s="106" customFormat="1" x14ac:dyDescent="0.2">
      <c r="A510" s="241" t="s">
        <v>92</v>
      </c>
      <c r="B510" s="332">
        <v>13284</v>
      </c>
      <c r="C510" s="241" t="s">
        <v>85</v>
      </c>
      <c r="D510" s="241" t="s">
        <v>478</v>
      </c>
      <c r="E510" s="427" t="s">
        <v>119</v>
      </c>
      <c r="F510" s="427"/>
      <c r="G510" s="190" t="s">
        <v>160</v>
      </c>
      <c r="H510" s="191">
        <v>0.46</v>
      </c>
      <c r="I510" s="336">
        <f>VLOOKUP(B510,'SINAPI09-2021'!$A$1:$E$15000,5,FALSE)</f>
        <v>0.66</v>
      </c>
      <c r="J510" s="192">
        <f t="shared" si="23"/>
        <v>0.30360000000000004</v>
      </c>
      <c r="K510" s="312"/>
      <c r="L510" s="88"/>
    </row>
    <row r="511" spans="1:12" s="106" customFormat="1" ht="25.5" x14ac:dyDescent="0.2">
      <c r="A511" s="241" t="s">
        <v>92</v>
      </c>
      <c r="B511" s="332">
        <v>367</v>
      </c>
      <c r="C511" s="241" t="s">
        <v>85</v>
      </c>
      <c r="D511" s="241" t="s">
        <v>480</v>
      </c>
      <c r="E511" s="427" t="s">
        <v>119</v>
      </c>
      <c r="F511" s="427"/>
      <c r="G511" s="190" t="s">
        <v>150</v>
      </c>
      <c r="H511" s="191">
        <v>5.1999999999999998E-2</v>
      </c>
      <c r="I511" s="336">
        <f>VLOOKUP(B511,'SINAPI09-2021'!$A$1:$E$15000,5,FALSE)</f>
        <v>78</v>
      </c>
      <c r="J511" s="192">
        <f t="shared" ref="J511:J518" si="24">I511*H511</f>
        <v>4.056</v>
      </c>
      <c r="K511" s="312"/>
      <c r="L511" s="88"/>
    </row>
    <row r="512" spans="1:12" s="106" customFormat="1" ht="25.5" x14ac:dyDescent="0.2">
      <c r="A512" s="241" t="s">
        <v>92</v>
      </c>
      <c r="B512" s="332">
        <v>4721</v>
      </c>
      <c r="C512" s="241" t="s">
        <v>85</v>
      </c>
      <c r="D512" s="241" t="s">
        <v>482</v>
      </c>
      <c r="E512" s="427" t="s">
        <v>119</v>
      </c>
      <c r="F512" s="427"/>
      <c r="G512" s="190" t="s">
        <v>150</v>
      </c>
      <c r="H512" s="191">
        <v>3.2500000000000001E-2</v>
      </c>
      <c r="I512" s="336">
        <f>VLOOKUP(B512,'SINAPI09-2021'!$A$1:$E$15000,5,FALSE)</f>
        <v>79.430000000000007</v>
      </c>
      <c r="J512" s="192">
        <f t="shared" si="24"/>
        <v>2.5814750000000002</v>
      </c>
      <c r="K512" s="312"/>
      <c r="L512" s="88"/>
    </row>
    <row r="513" spans="1:12" s="106" customFormat="1" ht="25.5" x14ac:dyDescent="0.2">
      <c r="A513" s="241" t="s">
        <v>92</v>
      </c>
      <c r="B513" s="332">
        <v>4718</v>
      </c>
      <c r="C513" s="241" t="s">
        <v>85</v>
      </c>
      <c r="D513" s="241" t="s">
        <v>483</v>
      </c>
      <c r="E513" s="427" t="s">
        <v>119</v>
      </c>
      <c r="F513" s="427"/>
      <c r="G513" s="190" t="s">
        <v>150</v>
      </c>
      <c r="H513" s="191">
        <v>3.2500000000000001E-2</v>
      </c>
      <c r="I513" s="336">
        <f>VLOOKUP(B513,'SINAPI09-2021'!$A$1:$E$15000,5,FALSE)</f>
        <v>79.849999999999994</v>
      </c>
      <c r="J513" s="192">
        <f t="shared" si="24"/>
        <v>2.5951249999999999</v>
      </c>
      <c r="K513" s="347"/>
      <c r="L513" s="88"/>
    </row>
    <row r="514" spans="1:12" s="106" customFormat="1" x14ac:dyDescent="0.2">
      <c r="A514" s="241" t="s">
        <v>92</v>
      </c>
      <c r="B514" s="332">
        <v>34</v>
      </c>
      <c r="C514" s="241" t="s">
        <v>85</v>
      </c>
      <c r="D514" s="241" t="s">
        <v>485</v>
      </c>
      <c r="E514" s="427" t="s">
        <v>119</v>
      </c>
      <c r="F514" s="427"/>
      <c r="G514" s="190" t="s">
        <v>160</v>
      </c>
      <c r="H514" s="191">
        <v>4.46</v>
      </c>
      <c r="I514" s="336">
        <f>VLOOKUP(B514,'SINAPI09-2021'!$A$1:$E$15000,5,FALSE)</f>
        <v>12.41</v>
      </c>
      <c r="J514" s="192">
        <f t="shared" si="24"/>
        <v>55.348599999999998</v>
      </c>
      <c r="K514" s="347"/>
      <c r="L514" s="88"/>
    </row>
    <row r="515" spans="1:12" s="106" customFormat="1" x14ac:dyDescent="0.2">
      <c r="A515" s="241" t="s">
        <v>92</v>
      </c>
      <c r="B515" s="332">
        <v>43132</v>
      </c>
      <c r="C515" s="241" t="s">
        <v>85</v>
      </c>
      <c r="D515" s="241" t="s">
        <v>14359</v>
      </c>
      <c r="E515" s="427" t="s">
        <v>119</v>
      </c>
      <c r="F515" s="427"/>
      <c r="G515" s="190" t="s">
        <v>160</v>
      </c>
      <c r="H515" s="191">
        <v>0.109</v>
      </c>
      <c r="I515" s="336">
        <f>VLOOKUP(B515,'SINAPI09-2021'!$A$1:$E$15000,5,FALSE)</f>
        <v>19.899999999999999</v>
      </c>
      <c r="J515" s="192">
        <f t="shared" si="24"/>
        <v>2.1690999999999998</v>
      </c>
      <c r="K515" s="347"/>
      <c r="L515" s="88"/>
    </row>
    <row r="516" spans="1:12" s="106" customFormat="1" ht="25.5" x14ac:dyDescent="0.2">
      <c r="A516" s="241" t="s">
        <v>92</v>
      </c>
      <c r="B516" s="332">
        <v>3992</v>
      </c>
      <c r="C516" s="241" t="s">
        <v>85</v>
      </c>
      <c r="D516" s="241" t="s">
        <v>162</v>
      </c>
      <c r="E516" s="427" t="s">
        <v>119</v>
      </c>
      <c r="F516" s="427"/>
      <c r="G516" s="190" t="s">
        <v>157</v>
      </c>
      <c r="H516" s="191">
        <v>2</v>
      </c>
      <c r="I516" s="336">
        <f>VLOOKUP(B516,'SINAPI09-2021'!$A$1:$E$15000,5,FALSE)</f>
        <v>18.54</v>
      </c>
      <c r="J516" s="192">
        <f t="shared" si="24"/>
        <v>37.08</v>
      </c>
      <c r="K516" s="347"/>
      <c r="L516" s="88"/>
    </row>
    <row r="517" spans="1:12" s="106" customFormat="1" ht="25.5" x14ac:dyDescent="0.2">
      <c r="A517" s="241" t="s">
        <v>92</v>
      </c>
      <c r="B517" s="332">
        <v>20209</v>
      </c>
      <c r="C517" s="241" t="s">
        <v>85</v>
      </c>
      <c r="D517" s="241" t="s">
        <v>486</v>
      </c>
      <c r="E517" s="427" t="s">
        <v>119</v>
      </c>
      <c r="F517" s="427"/>
      <c r="G517" s="190" t="s">
        <v>157</v>
      </c>
      <c r="H517" s="191">
        <v>3.5</v>
      </c>
      <c r="I517" s="336">
        <f>VLOOKUP(B517,'SINAPI09-2021'!$A$1:$E$15000,5,FALSE)</f>
        <v>16.3</v>
      </c>
      <c r="J517" s="192">
        <f t="shared" si="24"/>
        <v>57.050000000000004</v>
      </c>
      <c r="K517" s="347"/>
      <c r="L517" s="88"/>
    </row>
    <row r="518" spans="1:12" s="106" customFormat="1" x14ac:dyDescent="0.2">
      <c r="A518" s="241" t="s">
        <v>92</v>
      </c>
      <c r="B518" s="332">
        <v>5067</v>
      </c>
      <c r="C518" s="241" t="s">
        <v>85</v>
      </c>
      <c r="D518" s="241" t="s">
        <v>487</v>
      </c>
      <c r="E518" s="427" t="s">
        <v>119</v>
      </c>
      <c r="F518" s="427"/>
      <c r="G518" s="190" t="s">
        <v>160</v>
      </c>
      <c r="H518" s="191">
        <v>0.2</v>
      </c>
      <c r="I518" s="336">
        <f>VLOOKUP(B518,'SINAPI09-2021'!$A$1:$E$15000,5,FALSE)</f>
        <v>24.94</v>
      </c>
      <c r="J518" s="192">
        <f t="shared" si="24"/>
        <v>4.9880000000000004</v>
      </c>
      <c r="K518" s="347"/>
      <c r="L518" s="88"/>
    </row>
    <row r="519" spans="1:12" s="106" customFormat="1" x14ac:dyDescent="0.2">
      <c r="A519" s="244"/>
      <c r="B519" s="244"/>
      <c r="C519" s="244"/>
      <c r="D519" s="244"/>
      <c r="E519" s="244"/>
      <c r="F519" s="193"/>
      <c r="G519" s="244"/>
      <c r="H519" s="193"/>
      <c r="I519" s="244"/>
      <c r="J519" s="193"/>
      <c r="K519" s="347"/>
      <c r="L519" s="88"/>
    </row>
    <row r="520" spans="1:12" s="106" customFormat="1" ht="15" thickBot="1" x14ac:dyDescent="0.25">
      <c r="A520" s="244"/>
      <c r="B520" s="244"/>
      <c r="C520" s="244"/>
      <c r="D520" s="244"/>
      <c r="E520" s="244"/>
      <c r="F520" s="193"/>
      <c r="G520" s="244"/>
      <c r="H520" s="428"/>
      <c r="I520" s="428"/>
      <c r="J520" s="193"/>
      <c r="K520" s="312"/>
      <c r="L520" s="88"/>
    </row>
    <row r="521" spans="1:12" s="106" customFormat="1" ht="15" thickTop="1" x14ac:dyDescent="0.2">
      <c r="A521" s="194"/>
      <c r="B521" s="194"/>
      <c r="C521" s="194"/>
      <c r="D521" s="194"/>
      <c r="E521" s="194"/>
      <c r="F521" s="194"/>
      <c r="G521" s="194"/>
      <c r="H521" s="194"/>
      <c r="I521" s="194"/>
      <c r="J521" s="194"/>
      <c r="K521" s="312"/>
      <c r="L521" s="88"/>
    </row>
    <row r="522" spans="1:12" s="106" customFormat="1" ht="15" x14ac:dyDescent="0.2">
      <c r="A522" s="242" t="s">
        <v>488</v>
      </c>
      <c r="B522" s="195" t="s">
        <v>77</v>
      </c>
      <c r="C522" s="242" t="s">
        <v>78</v>
      </c>
      <c r="D522" s="242" t="s">
        <v>4</v>
      </c>
      <c r="E522" s="430" t="s">
        <v>79</v>
      </c>
      <c r="F522" s="430"/>
      <c r="G522" s="196" t="s">
        <v>80</v>
      </c>
      <c r="H522" s="195" t="s">
        <v>81</v>
      </c>
      <c r="I522" s="195" t="s">
        <v>82</v>
      </c>
      <c r="J522" s="195" t="s">
        <v>5</v>
      </c>
      <c r="K522" s="312"/>
      <c r="L522" s="88"/>
    </row>
    <row r="523" spans="1:12" s="106" customFormat="1" ht="51" x14ac:dyDescent="0.2">
      <c r="A523" s="240" t="s">
        <v>83</v>
      </c>
      <c r="B523" s="333">
        <v>92769</v>
      </c>
      <c r="C523" s="240" t="s">
        <v>85</v>
      </c>
      <c r="D523" s="240" t="s">
        <v>490</v>
      </c>
      <c r="E523" s="429" t="s">
        <v>149</v>
      </c>
      <c r="F523" s="429"/>
      <c r="G523" s="198" t="s">
        <v>160</v>
      </c>
      <c r="H523" s="199">
        <v>1</v>
      </c>
      <c r="I523" s="203">
        <f>SUM(J524:J528)</f>
        <v>16.643798</v>
      </c>
      <c r="J523" s="203">
        <f>H523*I523</f>
        <v>16.643798</v>
      </c>
      <c r="K523" s="312"/>
      <c r="L523" s="88"/>
    </row>
    <row r="524" spans="1:12" s="106" customFormat="1" ht="25.5" x14ac:dyDescent="0.2">
      <c r="A524" s="241" t="s">
        <v>89</v>
      </c>
      <c r="B524" s="332">
        <v>92801</v>
      </c>
      <c r="C524" s="241" t="s">
        <v>85</v>
      </c>
      <c r="D524" s="241" t="s">
        <v>492</v>
      </c>
      <c r="E524" s="427" t="s">
        <v>149</v>
      </c>
      <c r="F524" s="427"/>
      <c r="G524" s="190" t="s">
        <v>160</v>
      </c>
      <c r="H524" s="191">
        <v>1</v>
      </c>
      <c r="I524" s="336">
        <f>VLOOKUP(B524,'SINAPI09-2021'!$A$1:$E$15000,5,FALSE)</f>
        <v>14.59</v>
      </c>
      <c r="J524" s="192">
        <f>I524*H524</f>
        <v>14.59</v>
      </c>
      <c r="K524" s="312"/>
      <c r="L524" s="88"/>
    </row>
    <row r="525" spans="1:12" s="106" customFormat="1" ht="25.5" x14ac:dyDescent="0.2">
      <c r="A525" s="241" t="s">
        <v>89</v>
      </c>
      <c r="B525" s="332">
        <v>88238</v>
      </c>
      <c r="C525" s="241" t="s">
        <v>85</v>
      </c>
      <c r="D525" s="241" t="s">
        <v>315</v>
      </c>
      <c r="E525" s="427" t="s">
        <v>87</v>
      </c>
      <c r="F525" s="427"/>
      <c r="G525" s="190" t="s">
        <v>88</v>
      </c>
      <c r="H525" s="191">
        <v>1.0500000000000001E-2</v>
      </c>
      <c r="I525" s="336">
        <f>VLOOKUP(B525,'SINAPI09-2021'!$A$1:$E$15000,5,FALSE)</f>
        <v>13.4</v>
      </c>
      <c r="J525" s="192">
        <f>I525*H525</f>
        <v>0.14070000000000002</v>
      </c>
      <c r="K525" s="312"/>
      <c r="L525" s="88"/>
    </row>
    <row r="526" spans="1:12" s="106" customFormat="1" ht="25.5" x14ac:dyDescent="0.2">
      <c r="A526" s="241" t="s">
        <v>89</v>
      </c>
      <c r="B526" s="332">
        <v>88245</v>
      </c>
      <c r="C526" s="241" t="s">
        <v>85</v>
      </c>
      <c r="D526" s="241" t="s">
        <v>317</v>
      </c>
      <c r="E526" s="427" t="s">
        <v>87</v>
      </c>
      <c r="F526" s="427"/>
      <c r="G526" s="190" t="s">
        <v>88</v>
      </c>
      <c r="H526" s="191">
        <v>6.4600000000000005E-2</v>
      </c>
      <c r="I526" s="336">
        <f>VLOOKUP(B526,'SINAPI09-2021'!$A$1:$E$15000,5,FALSE)</f>
        <v>17.579999999999998</v>
      </c>
      <c r="J526" s="192">
        <f>I526*H526</f>
        <v>1.1356679999999999</v>
      </c>
      <c r="K526" s="312"/>
      <c r="L526" s="88"/>
    </row>
    <row r="527" spans="1:12" s="106" customFormat="1" ht="25.5" x14ac:dyDescent="0.2">
      <c r="A527" s="241" t="s">
        <v>92</v>
      </c>
      <c r="B527" s="332">
        <v>43132</v>
      </c>
      <c r="C527" s="241" t="s">
        <v>85</v>
      </c>
      <c r="D527" s="241" t="s">
        <v>319</v>
      </c>
      <c r="E527" s="427" t="s">
        <v>119</v>
      </c>
      <c r="F527" s="427"/>
      <c r="G527" s="190" t="s">
        <v>160</v>
      </c>
      <c r="H527" s="191">
        <v>2.5000000000000001E-2</v>
      </c>
      <c r="I527" s="336">
        <f>VLOOKUP(B527,'SINAPI09-2021'!$A$1:$E$15000,5,FALSE)</f>
        <v>19.899999999999999</v>
      </c>
      <c r="J527" s="192">
        <f>I527*H527</f>
        <v>0.4975</v>
      </c>
      <c r="K527" s="312"/>
      <c r="L527" s="88"/>
    </row>
    <row r="528" spans="1:12" s="106" customFormat="1" ht="38.25" x14ac:dyDescent="0.2">
      <c r="A528" s="241" t="s">
        <v>92</v>
      </c>
      <c r="B528" s="332">
        <v>39017</v>
      </c>
      <c r="C528" s="241" t="s">
        <v>85</v>
      </c>
      <c r="D528" s="241" t="s">
        <v>376</v>
      </c>
      <c r="E528" s="427" t="s">
        <v>119</v>
      </c>
      <c r="F528" s="427"/>
      <c r="G528" s="190" t="s">
        <v>174</v>
      </c>
      <c r="H528" s="191">
        <v>1.333</v>
      </c>
      <c r="I528" s="336">
        <f>VLOOKUP(B528,'SINAPI09-2021'!$A$1:$E$15000,5,FALSE)</f>
        <v>0.21</v>
      </c>
      <c r="J528" s="192">
        <f>I528*H528</f>
        <v>0.27992999999999996</v>
      </c>
      <c r="K528" s="312"/>
      <c r="L528" s="88"/>
    </row>
    <row r="529" spans="1:12" s="106" customFormat="1" x14ac:dyDescent="0.2">
      <c r="A529" s="244"/>
      <c r="B529" s="244"/>
      <c r="C529" s="244"/>
      <c r="D529" s="244"/>
      <c r="E529" s="244"/>
      <c r="F529" s="193"/>
      <c r="G529" s="244"/>
      <c r="H529" s="193"/>
      <c r="I529" s="244"/>
      <c r="J529" s="193"/>
      <c r="K529" s="312"/>
      <c r="L529" s="88"/>
    </row>
    <row r="530" spans="1:12" s="106" customFormat="1" ht="15" thickBot="1" x14ac:dyDescent="0.25">
      <c r="A530" s="244"/>
      <c r="B530" s="244"/>
      <c r="C530" s="244"/>
      <c r="D530" s="244"/>
      <c r="E530" s="244"/>
      <c r="F530" s="193"/>
      <c r="G530" s="244"/>
      <c r="H530" s="428"/>
      <c r="I530" s="428"/>
      <c r="J530" s="193"/>
      <c r="K530" s="312"/>
      <c r="L530" s="88"/>
    </row>
    <row r="531" spans="1:12" s="106" customFormat="1" ht="15" thickTop="1" x14ac:dyDescent="0.2">
      <c r="A531" s="194"/>
      <c r="B531" s="194"/>
      <c r="C531" s="194"/>
      <c r="D531" s="194"/>
      <c r="E531" s="194"/>
      <c r="F531" s="194"/>
      <c r="G531" s="194"/>
      <c r="H531" s="194"/>
      <c r="I531" s="194"/>
      <c r="J531" s="194"/>
      <c r="K531" s="312"/>
      <c r="L531" s="88"/>
    </row>
    <row r="532" spans="1:12" s="106" customFormat="1" ht="15" x14ac:dyDescent="0.2">
      <c r="A532" s="242" t="s">
        <v>493</v>
      </c>
      <c r="B532" s="195" t="s">
        <v>77</v>
      </c>
      <c r="C532" s="242" t="s">
        <v>78</v>
      </c>
      <c r="D532" s="242" t="s">
        <v>4</v>
      </c>
      <c r="E532" s="430" t="s">
        <v>79</v>
      </c>
      <c r="F532" s="430"/>
      <c r="G532" s="196" t="s">
        <v>80</v>
      </c>
      <c r="H532" s="195" t="s">
        <v>81</v>
      </c>
      <c r="I532" s="195" t="s">
        <v>82</v>
      </c>
      <c r="J532" s="195" t="s">
        <v>5</v>
      </c>
      <c r="K532" s="312"/>
      <c r="L532" s="88"/>
    </row>
    <row r="533" spans="1:12" s="106" customFormat="1" ht="51" x14ac:dyDescent="0.2">
      <c r="A533" s="240" t="s">
        <v>83</v>
      </c>
      <c r="B533" s="333">
        <v>92770</v>
      </c>
      <c r="C533" s="240" t="s">
        <v>85</v>
      </c>
      <c r="D533" s="240" t="s">
        <v>495</v>
      </c>
      <c r="E533" s="429" t="s">
        <v>149</v>
      </c>
      <c r="F533" s="429"/>
      <c r="G533" s="198" t="s">
        <v>160</v>
      </c>
      <c r="H533" s="199">
        <v>1</v>
      </c>
      <c r="I533" s="203">
        <f>SUM(J534:J538)</f>
        <v>16.50995</v>
      </c>
      <c r="J533" s="203">
        <f>H533*I533</f>
        <v>16.50995</v>
      </c>
      <c r="K533" s="312"/>
      <c r="L533" s="88"/>
    </row>
    <row r="534" spans="1:12" s="106" customFormat="1" ht="25.5" x14ac:dyDescent="0.2">
      <c r="A534" s="241" t="s">
        <v>89</v>
      </c>
      <c r="B534" s="332">
        <v>92802</v>
      </c>
      <c r="C534" s="241" t="s">
        <v>85</v>
      </c>
      <c r="D534" s="241" t="s">
        <v>497</v>
      </c>
      <c r="E534" s="427" t="s">
        <v>149</v>
      </c>
      <c r="F534" s="427"/>
      <c r="G534" s="190" t="s">
        <v>160</v>
      </c>
      <c r="H534" s="191">
        <v>1</v>
      </c>
      <c r="I534" s="336">
        <f>VLOOKUP(B534,'SINAPI09-2021'!$A$1:$E$15000,5,FALSE)</f>
        <v>14.92</v>
      </c>
      <c r="J534" s="192">
        <f>I534*H534</f>
        <v>14.92</v>
      </c>
      <c r="K534" s="312"/>
      <c r="L534" s="88"/>
    </row>
    <row r="535" spans="1:12" s="106" customFormat="1" ht="25.5" x14ac:dyDescent="0.2">
      <c r="A535" s="241" t="s">
        <v>89</v>
      </c>
      <c r="B535" s="332">
        <v>88238</v>
      </c>
      <c r="C535" s="241" t="s">
        <v>85</v>
      </c>
      <c r="D535" s="241" t="s">
        <v>315</v>
      </c>
      <c r="E535" s="427" t="s">
        <v>87</v>
      </c>
      <c r="F535" s="427"/>
      <c r="G535" s="190" t="s">
        <v>88</v>
      </c>
      <c r="H535" s="191">
        <v>7.7999999999999996E-3</v>
      </c>
      <c r="I535" s="336">
        <f>VLOOKUP(B535,'SINAPI09-2021'!$A$1:$E$15000,5,FALSE)</f>
        <v>13.4</v>
      </c>
      <c r="J535" s="192">
        <f>I535*H535</f>
        <v>0.10452</v>
      </c>
      <c r="K535" s="312"/>
      <c r="L535" s="88"/>
    </row>
    <row r="536" spans="1:12" s="106" customFormat="1" ht="25.5" x14ac:dyDescent="0.2">
      <c r="A536" s="241" t="s">
        <v>89</v>
      </c>
      <c r="B536" s="332">
        <v>88245</v>
      </c>
      <c r="C536" s="241" t="s">
        <v>85</v>
      </c>
      <c r="D536" s="241" t="s">
        <v>317</v>
      </c>
      <c r="E536" s="427" t="s">
        <v>87</v>
      </c>
      <c r="F536" s="427"/>
      <c r="G536" s="190" t="s">
        <v>88</v>
      </c>
      <c r="H536" s="191">
        <v>4.7500000000000001E-2</v>
      </c>
      <c r="I536" s="336">
        <f>VLOOKUP(B536,'SINAPI09-2021'!$A$1:$E$15000,5,FALSE)</f>
        <v>17.579999999999998</v>
      </c>
      <c r="J536" s="192">
        <f>I536*H536</f>
        <v>0.83504999999999996</v>
      </c>
      <c r="K536" s="312"/>
      <c r="L536" s="88"/>
    </row>
    <row r="537" spans="1:12" s="106" customFormat="1" ht="25.5" x14ac:dyDescent="0.2">
      <c r="A537" s="241" t="s">
        <v>92</v>
      </c>
      <c r="B537" s="332">
        <v>43132</v>
      </c>
      <c r="C537" s="241" t="s">
        <v>85</v>
      </c>
      <c r="D537" s="241" t="s">
        <v>319</v>
      </c>
      <c r="E537" s="427" t="s">
        <v>119</v>
      </c>
      <c r="F537" s="427"/>
      <c r="G537" s="190" t="s">
        <v>160</v>
      </c>
      <c r="H537" s="191">
        <v>2.5000000000000001E-2</v>
      </c>
      <c r="I537" s="336">
        <f>VLOOKUP(B537,'SINAPI09-2021'!$A$1:$E$15000,5,FALSE)</f>
        <v>19.899999999999999</v>
      </c>
      <c r="J537" s="192">
        <f>I537*H537</f>
        <v>0.4975</v>
      </c>
      <c r="K537" s="312"/>
      <c r="L537" s="88"/>
    </row>
    <row r="538" spans="1:12" s="106" customFormat="1" ht="38.25" x14ac:dyDescent="0.2">
      <c r="A538" s="241" t="s">
        <v>92</v>
      </c>
      <c r="B538" s="332">
        <v>39017</v>
      </c>
      <c r="C538" s="241" t="s">
        <v>85</v>
      </c>
      <c r="D538" s="241" t="s">
        <v>376</v>
      </c>
      <c r="E538" s="427" t="s">
        <v>119</v>
      </c>
      <c r="F538" s="427"/>
      <c r="G538" s="190" t="s">
        <v>174</v>
      </c>
      <c r="H538" s="191">
        <v>0.72799999999999998</v>
      </c>
      <c r="I538" s="336">
        <f>VLOOKUP(B538,'SINAPI09-2021'!$A$1:$E$15000,5,FALSE)</f>
        <v>0.21</v>
      </c>
      <c r="J538" s="192">
        <f>I538*H538</f>
        <v>0.15287999999999999</v>
      </c>
      <c r="K538" s="312"/>
      <c r="L538" s="88"/>
    </row>
    <row r="539" spans="1:12" s="106" customFormat="1" x14ac:dyDescent="0.2">
      <c r="A539" s="244"/>
      <c r="B539" s="244"/>
      <c r="C539" s="244"/>
      <c r="D539" s="244"/>
      <c r="E539" s="244"/>
      <c r="F539" s="193"/>
      <c r="G539" s="244"/>
      <c r="H539" s="193"/>
      <c r="I539" s="244"/>
      <c r="J539" s="193"/>
      <c r="K539" s="312"/>
      <c r="L539" s="88"/>
    </row>
    <row r="540" spans="1:12" s="106" customFormat="1" ht="15" thickBot="1" x14ac:dyDescent="0.25">
      <c r="A540" s="244"/>
      <c r="B540" s="244"/>
      <c r="C540" s="244"/>
      <c r="D540" s="244"/>
      <c r="E540" s="244"/>
      <c r="F540" s="193"/>
      <c r="G540" s="244"/>
      <c r="H540" s="428"/>
      <c r="I540" s="428"/>
      <c r="J540" s="193"/>
      <c r="K540" s="312"/>
      <c r="L540" s="88"/>
    </row>
    <row r="541" spans="1:12" s="106" customFormat="1" ht="15" thickTop="1" x14ac:dyDescent="0.2">
      <c r="A541" s="194"/>
      <c r="B541" s="194"/>
      <c r="C541" s="194"/>
      <c r="D541" s="194"/>
      <c r="E541" s="194"/>
      <c r="F541" s="194"/>
      <c r="G541" s="194"/>
      <c r="H541" s="194"/>
      <c r="I541" s="194"/>
      <c r="J541" s="194"/>
      <c r="K541" s="312"/>
      <c r="L541" s="88"/>
    </row>
    <row r="542" spans="1:12" s="106" customFormat="1" ht="15" x14ac:dyDescent="0.2">
      <c r="A542" s="242" t="s">
        <v>498</v>
      </c>
      <c r="B542" s="195" t="s">
        <v>77</v>
      </c>
      <c r="C542" s="242" t="s">
        <v>78</v>
      </c>
      <c r="D542" s="242" t="s">
        <v>4</v>
      </c>
      <c r="E542" s="430" t="s">
        <v>79</v>
      </c>
      <c r="F542" s="430"/>
      <c r="G542" s="196" t="s">
        <v>80</v>
      </c>
      <c r="H542" s="195" t="s">
        <v>81</v>
      </c>
      <c r="I542" s="195" t="s">
        <v>82</v>
      </c>
      <c r="J542" s="195" t="s">
        <v>5</v>
      </c>
      <c r="K542" s="312"/>
      <c r="L542" s="88"/>
    </row>
    <row r="543" spans="1:12" s="106" customFormat="1" ht="38.25" x14ac:dyDescent="0.2">
      <c r="A543" s="240" t="s">
        <v>83</v>
      </c>
      <c r="B543" s="333">
        <v>96520</v>
      </c>
      <c r="C543" s="240" t="s">
        <v>85</v>
      </c>
      <c r="D543" s="240" t="s">
        <v>500</v>
      </c>
      <c r="E543" s="429" t="s">
        <v>270</v>
      </c>
      <c r="F543" s="429"/>
      <c r="G543" s="198" t="s">
        <v>150</v>
      </c>
      <c r="H543" s="199">
        <v>1</v>
      </c>
      <c r="I543" s="203">
        <f>SUM(J544:J548)</f>
        <v>70.117339999999999</v>
      </c>
      <c r="J543" s="203">
        <f>H543*I543</f>
        <v>70.117339999999999</v>
      </c>
      <c r="K543" s="312"/>
      <c r="L543" s="88"/>
    </row>
    <row r="544" spans="1:12" s="106" customFormat="1" ht="63.75" x14ac:dyDescent="0.2">
      <c r="A544" s="241" t="s">
        <v>89</v>
      </c>
      <c r="B544" s="332">
        <v>5678</v>
      </c>
      <c r="C544" s="241" t="s">
        <v>85</v>
      </c>
      <c r="D544" s="241" t="s">
        <v>350</v>
      </c>
      <c r="E544" s="427" t="s">
        <v>142</v>
      </c>
      <c r="F544" s="427"/>
      <c r="G544" s="190" t="s">
        <v>143</v>
      </c>
      <c r="H544" s="191">
        <v>0.28399999999999997</v>
      </c>
      <c r="I544" s="336">
        <f>VLOOKUP(B544,'SINAPI09-2021'!$A$1:$E$15000,5,FALSE)</f>
        <v>106.32</v>
      </c>
      <c r="J544" s="192">
        <f>I544*H544</f>
        <v>30.194879999999994</v>
      </c>
      <c r="K544" s="312"/>
      <c r="L544" s="88"/>
    </row>
    <row r="545" spans="1:12" s="106" customFormat="1" ht="63.75" x14ac:dyDescent="0.2">
      <c r="A545" s="241" t="s">
        <v>89</v>
      </c>
      <c r="B545" s="332">
        <v>5679</v>
      </c>
      <c r="C545" s="241" t="s">
        <v>85</v>
      </c>
      <c r="D545" s="241" t="s">
        <v>352</v>
      </c>
      <c r="E545" s="427" t="s">
        <v>142</v>
      </c>
      <c r="F545" s="427"/>
      <c r="G545" s="190" t="s">
        <v>146</v>
      </c>
      <c r="H545" s="191">
        <v>0.11600000000000001</v>
      </c>
      <c r="I545" s="336">
        <f>VLOOKUP(B545,'SINAPI09-2021'!$A$1:$E$15000,5,FALSE)</f>
        <v>37.74</v>
      </c>
      <c r="J545" s="192">
        <f>I545*H545</f>
        <v>4.3778400000000008</v>
      </c>
      <c r="K545" s="312"/>
      <c r="L545" s="88"/>
    </row>
    <row r="546" spans="1:12" s="106" customFormat="1" ht="25.5" x14ac:dyDescent="0.2">
      <c r="A546" s="241" t="s">
        <v>89</v>
      </c>
      <c r="B546" s="332">
        <v>88309</v>
      </c>
      <c r="C546" s="241" t="s">
        <v>85</v>
      </c>
      <c r="D546" s="241" t="s">
        <v>354</v>
      </c>
      <c r="E546" s="427" t="s">
        <v>87</v>
      </c>
      <c r="F546" s="427"/>
      <c r="G546" s="190" t="s">
        <v>88</v>
      </c>
      <c r="H546" s="191">
        <v>1.284</v>
      </c>
      <c r="I546" s="336">
        <f>VLOOKUP(B546,'SINAPI09-2021'!$A$1:$E$15000,5,FALSE)</f>
        <v>17.670000000000002</v>
      </c>
      <c r="J546" s="192">
        <f>I546*H546</f>
        <v>22.688280000000002</v>
      </c>
      <c r="K546" s="312"/>
      <c r="L546" s="88"/>
    </row>
    <row r="547" spans="1:12" s="106" customFormat="1" ht="25.5" x14ac:dyDescent="0.2">
      <c r="A547" s="241" t="s">
        <v>89</v>
      </c>
      <c r="B547" s="332">
        <v>88316</v>
      </c>
      <c r="C547" s="241" t="s">
        <v>85</v>
      </c>
      <c r="D547" s="241" t="s">
        <v>204</v>
      </c>
      <c r="E547" s="427" t="s">
        <v>87</v>
      </c>
      <c r="F547" s="427"/>
      <c r="G547" s="190" t="s">
        <v>88</v>
      </c>
      <c r="H547" s="191">
        <v>0.91700000000000004</v>
      </c>
      <c r="I547" s="336">
        <f>VLOOKUP(B547,'SINAPI09-2021'!$A$1:$E$15000,5,FALSE)</f>
        <v>14.02</v>
      </c>
      <c r="J547" s="192">
        <f>I547*H547</f>
        <v>12.856339999999999</v>
      </c>
      <c r="K547" s="312"/>
      <c r="L547" s="88"/>
    </row>
    <row r="548" spans="1:12" s="106" customFormat="1" x14ac:dyDescent="0.2">
      <c r="A548" s="244"/>
      <c r="B548" s="244"/>
      <c r="C548" s="244"/>
      <c r="D548" s="244"/>
      <c r="E548" s="244"/>
      <c r="F548" s="193"/>
      <c r="G548" s="244"/>
      <c r="H548" s="193"/>
      <c r="I548" s="244"/>
      <c r="J548" s="193"/>
      <c r="K548" s="312"/>
      <c r="L548" s="88"/>
    </row>
    <row r="549" spans="1:12" s="106" customFormat="1" ht="15" thickBot="1" x14ac:dyDescent="0.25">
      <c r="A549" s="244"/>
      <c r="B549" s="244"/>
      <c r="C549" s="244"/>
      <c r="D549" s="244"/>
      <c r="E549" s="244"/>
      <c r="F549" s="193"/>
      <c r="G549" s="244"/>
      <c r="H549" s="428"/>
      <c r="I549" s="428"/>
      <c r="J549" s="193"/>
      <c r="K549" s="312"/>
      <c r="L549" s="88"/>
    </row>
    <row r="550" spans="1:12" s="106" customFormat="1" ht="15" thickTop="1" x14ac:dyDescent="0.2">
      <c r="A550" s="194"/>
      <c r="B550" s="194"/>
      <c r="C550" s="194"/>
      <c r="D550" s="194"/>
      <c r="E550" s="194"/>
      <c r="F550" s="194"/>
      <c r="G550" s="194"/>
      <c r="H550" s="194"/>
      <c r="I550" s="194"/>
      <c r="J550" s="194"/>
      <c r="K550" s="312"/>
      <c r="L550" s="88"/>
    </row>
    <row r="551" spans="1:12" s="106" customFormat="1" ht="15" x14ac:dyDescent="0.2">
      <c r="A551" s="242" t="s">
        <v>501</v>
      </c>
      <c r="B551" s="195" t="s">
        <v>77</v>
      </c>
      <c r="C551" s="242" t="s">
        <v>78</v>
      </c>
      <c r="D551" s="242" t="s">
        <v>4</v>
      </c>
      <c r="E551" s="430" t="s">
        <v>79</v>
      </c>
      <c r="F551" s="430"/>
      <c r="G551" s="196" t="s">
        <v>80</v>
      </c>
      <c r="H551" s="195" t="s">
        <v>81</v>
      </c>
      <c r="I551" s="195" t="s">
        <v>82</v>
      </c>
      <c r="J551" s="195" t="s">
        <v>5</v>
      </c>
      <c r="K551" s="312"/>
      <c r="L551" s="88"/>
    </row>
    <row r="552" spans="1:12" s="106" customFormat="1" ht="38.25" x14ac:dyDescent="0.2">
      <c r="A552" s="240" t="s">
        <v>83</v>
      </c>
      <c r="B552" s="333">
        <v>94996</v>
      </c>
      <c r="C552" s="240" t="s">
        <v>85</v>
      </c>
      <c r="D552" s="240" t="s">
        <v>503</v>
      </c>
      <c r="E552" s="429" t="s">
        <v>504</v>
      </c>
      <c r="F552" s="429"/>
      <c r="G552" s="198" t="s">
        <v>139</v>
      </c>
      <c r="H552" s="199">
        <v>1</v>
      </c>
      <c r="I552" s="203">
        <f>SUM(J553:J560)</f>
        <v>118.70970900000002</v>
      </c>
      <c r="J552" s="203">
        <f>H552*I552</f>
        <v>118.70970900000002</v>
      </c>
      <c r="K552" s="312"/>
      <c r="L552" s="88"/>
    </row>
    <row r="553" spans="1:12" s="106" customFormat="1" ht="38.25" x14ac:dyDescent="0.2">
      <c r="A553" s="241" t="s">
        <v>89</v>
      </c>
      <c r="B553" s="332">
        <v>94964</v>
      </c>
      <c r="C553" s="241" t="s">
        <v>85</v>
      </c>
      <c r="D553" s="241" t="s">
        <v>506</v>
      </c>
      <c r="E553" s="427" t="s">
        <v>149</v>
      </c>
      <c r="F553" s="427"/>
      <c r="G553" s="190" t="s">
        <v>150</v>
      </c>
      <c r="H553" s="191">
        <v>0.12130000000000001</v>
      </c>
      <c r="I553" s="336">
        <f>VLOOKUP(B553,'SINAPI09-2021'!$A$1:$E$15000,5,FALSE)</f>
        <v>371.92</v>
      </c>
      <c r="J553" s="192">
        <f t="shared" ref="J553:J560" si="25">I553*H553</f>
        <v>45.113896000000004</v>
      </c>
      <c r="K553" s="312"/>
      <c r="L553" s="88"/>
    </row>
    <row r="554" spans="1:12" s="106" customFormat="1" ht="25.5" x14ac:dyDescent="0.2">
      <c r="A554" s="241" t="s">
        <v>89</v>
      </c>
      <c r="B554" s="332">
        <v>88262</v>
      </c>
      <c r="C554" s="241" t="s">
        <v>85</v>
      </c>
      <c r="D554" s="241" t="s">
        <v>154</v>
      </c>
      <c r="E554" s="427" t="s">
        <v>87</v>
      </c>
      <c r="F554" s="427"/>
      <c r="G554" s="190" t="s">
        <v>88</v>
      </c>
      <c r="H554" s="191">
        <v>0.22559999999999999</v>
      </c>
      <c r="I554" s="336">
        <f>VLOOKUP(B554,'SINAPI09-2021'!$A$1:$E$15000,5,FALSE)</f>
        <v>17.48</v>
      </c>
      <c r="J554" s="192">
        <f t="shared" si="25"/>
        <v>3.9434879999999999</v>
      </c>
      <c r="K554" s="312"/>
      <c r="L554" s="88"/>
    </row>
    <row r="555" spans="1:12" s="106" customFormat="1" ht="25.5" x14ac:dyDescent="0.2">
      <c r="A555" s="241" t="s">
        <v>89</v>
      </c>
      <c r="B555" s="332">
        <v>88309</v>
      </c>
      <c r="C555" s="241" t="s">
        <v>85</v>
      </c>
      <c r="D555" s="241" t="s">
        <v>354</v>
      </c>
      <c r="E555" s="427" t="s">
        <v>87</v>
      </c>
      <c r="F555" s="427"/>
      <c r="G555" s="190" t="s">
        <v>88</v>
      </c>
      <c r="H555" s="191">
        <v>0.33169999999999999</v>
      </c>
      <c r="I555" s="336">
        <f>VLOOKUP(B555,'SINAPI09-2021'!$A$1:$E$15000,5,FALSE)</f>
        <v>17.670000000000002</v>
      </c>
      <c r="J555" s="192">
        <f t="shared" si="25"/>
        <v>5.8611390000000005</v>
      </c>
      <c r="K555" s="312"/>
      <c r="L555" s="88"/>
    </row>
    <row r="556" spans="1:12" s="106" customFormat="1" ht="25.5" x14ac:dyDescent="0.2">
      <c r="A556" s="241" t="s">
        <v>89</v>
      </c>
      <c r="B556" s="332">
        <v>88316</v>
      </c>
      <c r="C556" s="241" t="s">
        <v>85</v>
      </c>
      <c r="D556" s="241" t="s">
        <v>204</v>
      </c>
      <c r="E556" s="427" t="s">
        <v>87</v>
      </c>
      <c r="F556" s="427"/>
      <c r="G556" s="190" t="s">
        <v>88</v>
      </c>
      <c r="H556" s="191">
        <v>0.55730000000000002</v>
      </c>
      <c r="I556" s="336">
        <f>VLOOKUP(B556,'SINAPI09-2021'!$A$1:$E$15000,5,FALSE)</f>
        <v>14.02</v>
      </c>
      <c r="J556" s="192">
        <f t="shared" si="25"/>
        <v>7.8133460000000001</v>
      </c>
      <c r="K556" s="312"/>
      <c r="L556" s="88"/>
    </row>
    <row r="557" spans="1:12" s="106" customFormat="1" x14ac:dyDescent="0.2">
      <c r="A557" s="241" t="s">
        <v>92</v>
      </c>
      <c r="B557" s="332">
        <v>3777</v>
      </c>
      <c r="C557" s="241" t="s">
        <v>85</v>
      </c>
      <c r="D557" s="241" t="s">
        <v>507</v>
      </c>
      <c r="E557" s="427" t="s">
        <v>119</v>
      </c>
      <c r="F557" s="427"/>
      <c r="G557" s="190" t="s">
        <v>139</v>
      </c>
      <c r="H557" s="191">
        <v>1.1279999999999999</v>
      </c>
      <c r="I557" s="336">
        <f>VLOOKUP(B557,'SINAPI09-2021'!$A$1:$E$15000,5,FALSE)</f>
        <v>1.5</v>
      </c>
      <c r="J557" s="192">
        <f t="shared" si="25"/>
        <v>1.6919999999999997</v>
      </c>
      <c r="K557" s="312"/>
      <c r="L557" s="88"/>
    </row>
    <row r="558" spans="1:12" s="106" customFormat="1" ht="25.5" x14ac:dyDescent="0.2">
      <c r="A558" s="241" t="s">
        <v>92</v>
      </c>
      <c r="B558" s="332">
        <v>4460</v>
      </c>
      <c r="C558" s="241" t="s">
        <v>85</v>
      </c>
      <c r="D558" s="241" t="s">
        <v>508</v>
      </c>
      <c r="E558" s="427" t="s">
        <v>119</v>
      </c>
      <c r="F558" s="427"/>
      <c r="G558" s="190" t="s">
        <v>157</v>
      </c>
      <c r="H558" s="191">
        <v>0.25</v>
      </c>
      <c r="I558" s="336">
        <f>VLOOKUP(B558,'SINAPI09-2021'!$A$1:$E$15000,5,FALSE)</f>
        <v>5.64</v>
      </c>
      <c r="J558" s="192">
        <f t="shared" si="25"/>
        <v>1.41</v>
      </c>
      <c r="K558" s="312"/>
      <c r="L558" s="88"/>
    </row>
    <row r="559" spans="1:12" s="106" customFormat="1" ht="25.5" x14ac:dyDescent="0.2">
      <c r="A559" s="241" t="s">
        <v>92</v>
      </c>
      <c r="B559" s="332">
        <v>4517</v>
      </c>
      <c r="C559" s="241" t="s">
        <v>85</v>
      </c>
      <c r="D559" s="241" t="s">
        <v>427</v>
      </c>
      <c r="E559" s="427" t="s">
        <v>119</v>
      </c>
      <c r="F559" s="427"/>
      <c r="G559" s="190" t="s">
        <v>157</v>
      </c>
      <c r="H559" s="191">
        <v>0.2</v>
      </c>
      <c r="I559" s="336">
        <f>VLOOKUP(B559,'SINAPI09-2021'!$A$1:$E$15000,5,FALSE)</f>
        <v>2.86</v>
      </c>
      <c r="J559" s="192">
        <f t="shared" si="25"/>
        <v>0.57199999999999995</v>
      </c>
      <c r="K559" s="312"/>
      <c r="L559" s="88"/>
    </row>
    <row r="560" spans="1:12" s="106" customFormat="1" ht="38.25" x14ac:dyDescent="0.2">
      <c r="A560" s="241" t="s">
        <v>92</v>
      </c>
      <c r="B560" s="332">
        <v>7156</v>
      </c>
      <c r="C560" s="241" t="s">
        <v>85</v>
      </c>
      <c r="D560" s="241" t="s">
        <v>509</v>
      </c>
      <c r="E560" s="427" t="s">
        <v>119</v>
      </c>
      <c r="F560" s="427"/>
      <c r="G560" s="190" t="s">
        <v>139</v>
      </c>
      <c r="H560" s="191">
        <v>1.1224000000000001</v>
      </c>
      <c r="I560" s="336">
        <f>VLOOKUP(B560,'SINAPI09-2021'!$A$1:$E$15000,5,FALSE)</f>
        <v>46.6</v>
      </c>
      <c r="J560" s="192">
        <f t="shared" si="25"/>
        <v>52.303840000000008</v>
      </c>
      <c r="K560" s="312"/>
      <c r="L560" s="88"/>
    </row>
    <row r="561" spans="1:12" s="106" customFormat="1" x14ac:dyDescent="0.2">
      <c r="A561" s="244"/>
      <c r="B561" s="244"/>
      <c r="C561" s="244"/>
      <c r="D561" s="244"/>
      <c r="E561" s="244"/>
      <c r="F561" s="193"/>
      <c r="G561" s="244"/>
      <c r="H561" s="193"/>
      <c r="I561" s="244"/>
      <c r="J561" s="193"/>
      <c r="K561" s="312"/>
      <c r="L561" s="88"/>
    </row>
    <row r="562" spans="1:12" s="106" customFormat="1" ht="15" thickBot="1" x14ac:dyDescent="0.25">
      <c r="A562" s="244"/>
      <c r="B562" s="244"/>
      <c r="C562" s="244"/>
      <c r="D562" s="244"/>
      <c r="E562" s="244"/>
      <c r="F562" s="193"/>
      <c r="G562" s="244"/>
      <c r="H562" s="428"/>
      <c r="I562" s="428"/>
      <c r="J562" s="193"/>
      <c r="K562" s="312"/>
      <c r="L562" s="88"/>
    </row>
    <row r="563" spans="1:12" s="106" customFormat="1" ht="15" thickTop="1" x14ac:dyDescent="0.2">
      <c r="A563" s="194"/>
      <c r="B563" s="194"/>
      <c r="C563" s="194"/>
      <c r="D563" s="194"/>
      <c r="E563" s="194"/>
      <c r="F563" s="194"/>
      <c r="G563" s="194"/>
      <c r="H563" s="194"/>
      <c r="I563" s="194"/>
      <c r="J563" s="194"/>
      <c r="K563" s="312"/>
      <c r="L563" s="88"/>
    </row>
    <row r="564" spans="1:12" s="106" customFormat="1" ht="15" x14ac:dyDescent="0.2">
      <c r="A564" s="242" t="s">
        <v>510</v>
      </c>
      <c r="B564" s="195" t="s">
        <v>77</v>
      </c>
      <c r="C564" s="242" t="s">
        <v>78</v>
      </c>
      <c r="D564" s="242" t="s">
        <v>4</v>
      </c>
      <c r="E564" s="430" t="s">
        <v>79</v>
      </c>
      <c r="F564" s="430"/>
      <c r="G564" s="196" t="s">
        <v>80</v>
      </c>
      <c r="H564" s="195" t="s">
        <v>81</v>
      </c>
      <c r="I564" s="195" t="s">
        <v>82</v>
      </c>
      <c r="J564" s="195" t="s">
        <v>5</v>
      </c>
      <c r="K564" s="312"/>
      <c r="L564" s="88"/>
    </row>
    <row r="565" spans="1:12" s="106" customFormat="1" ht="63.75" x14ac:dyDescent="0.2">
      <c r="A565" s="240" t="s">
        <v>83</v>
      </c>
      <c r="B565" s="333">
        <v>92566</v>
      </c>
      <c r="C565" s="240" t="s">
        <v>85</v>
      </c>
      <c r="D565" s="240" t="s">
        <v>512</v>
      </c>
      <c r="E565" s="429" t="s">
        <v>513</v>
      </c>
      <c r="F565" s="429"/>
      <c r="G565" s="198" t="s">
        <v>139</v>
      </c>
      <c r="H565" s="199">
        <v>1</v>
      </c>
      <c r="I565" s="203">
        <f>SUM(J566:J573)</f>
        <v>15.864044999999999</v>
      </c>
      <c r="J565" s="203">
        <f>H565*I565</f>
        <v>15.864044999999999</v>
      </c>
      <c r="K565" s="312"/>
      <c r="L565" s="88"/>
    </row>
    <row r="566" spans="1:12" s="106" customFormat="1" ht="38.25" x14ac:dyDescent="0.2">
      <c r="A566" s="241" t="s">
        <v>89</v>
      </c>
      <c r="B566" s="332">
        <v>93281</v>
      </c>
      <c r="C566" s="241" t="s">
        <v>85</v>
      </c>
      <c r="D566" s="241" t="s">
        <v>515</v>
      </c>
      <c r="E566" s="427" t="s">
        <v>142</v>
      </c>
      <c r="F566" s="427"/>
      <c r="G566" s="190" t="s">
        <v>143</v>
      </c>
      <c r="H566" s="191">
        <v>6.1999999999999998E-3</v>
      </c>
      <c r="I566" s="336">
        <f>VLOOKUP(B566,'SINAPI09-2021'!$A$1:$E$15000,5,FALSE)</f>
        <v>14.22</v>
      </c>
      <c r="J566" s="192">
        <f t="shared" ref="J566:J573" si="26">I566*H566</f>
        <v>8.8164000000000006E-2</v>
      </c>
      <c r="K566" s="312"/>
      <c r="L566" s="88"/>
    </row>
    <row r="567" spans="1:12" s="106" customFormat="1" ht="38.25" x14ac:dyDescent="0.2">
      <c r="A567" s="241" t="s">
        <v>89</v>
      </c>
      <c r="B567" s="332">
        <v>93282</v>
      </c>
      <c r="C567" s="241" t="s">
        <v>85</v>
      </c>
      <c r="D567" s="241" t="s">
        <v>517</v>
      </c>
      <c r="E567" s="427" t="s">
        <v>142</v>
      </c>
      <c r="F567" s="427"/>
      <c r="G567" s="190" t="s">
        <v>146</v>
      </c>
      <c r="H567" s="191">
        <v>9.1000000000000004E-3</v>
      </c>
      <c r="I567" s="336">
        <f>VLOOKUP(B567,'SINAPI09-2021'!$A$1:$E$15000,5,FALSE)</f>
        <v>13.21</v>
      </c>
      <c r="J567" s="192">
        <f t="shared" si="26"/>
        <v>0.12021100000000001</v>
      </c>
      <c r="K567" s="312"/>
      <c r="L567" s="88"/>
    </row>
    <row r="568" spans="1:12" s="106" customFormat="1" ht="25.5" x14ac:dyDescent="0.2">
      <c r="A568" s="241" t="s">
        <v>89</v>
      </c>
      <c r="B568" s="332">
        <v>88239</v>
      </c>
      <c r="C568" s="241" t="s">
        <v>85</v>
      </c>
      <c r="D568" s="241" t="s">
        <v>152</v>
      </c>
      <c r="E568" s="427" t="s">
        <v>87</v>
      </c>
      <c r="F568" s="427"/>
      <c r="G568" s="190" t="s">
        <v>88</v>
      </c>
      <c r="H568" s="191">
        <v>7.2999999999999995E-2</v>
      </c>
      <c r="I568" s="336">
        <f>VLOOKUP(B568,'SINAPI09-2021'!$A$1:$E$15000,5,FALSE)</f>
        <v>14.57</v>
      </c>
      <c r="J568" s="192">
        <f t="shared" si="26"/>
        <v>1.0636099999999999</v>
      </c>
      <c r="K568" s="312"/>
      <c r="L568" s="88"/>
    </row>
    <row r="569" spans="1:12" s="106" customFormat="1" ht="25.5" x14ac:dyDescent="0.2">
      <c r="A569" s="241" t="s">
        <v>89</v>
      </c>
      <c r="B569" s="332">
        <v>88262</v>
      </c>
      <c r="C569" s="241" t="s">
        <v>85</v>
      </c>
      <c r="D569" s="241" t="s">
        <v>154</v>
      </c>
      <c r="E569" s="427" t="s">
        <v>87</v>
      </c>
      <c r="F569" s="427"/>
      <c r="G569" s="190" t="s">
        <v>88</v>
      </c>
      <c r="H569" s="191">
        <v>0.11600000000000001</v>
      </c>
      <c r="I569" s="336">
        <f>VLOOKUP(B569,'SINAPI09-2021'!$A$1:$E$15000,5,FALSE)</f>
        <v>17.48</v>
      </c>
      <c r="J569" s="192">
        <f t="shared" si="26"/>
        <v>2.0276800000000001</v>
      </c>
      <c r="K569" s="312"/>
      <c r="L569" s="88"/>
    </row>
    <row r="570" spans="1:12" s="106" customFormat="1" ht="25.5" x14ac:dyDescent="0.2">
      <c r="A570" s="241" t="s">
        <v>92</v>
      </c>
      <c r="B570" s="332">
        <v>4430</v>
      </c>
      <c r="C570" s="241" t="s">
        <v>85</v>
      </c>
      <c r="D570" s="241" t="s">
        <v>518</v>
      </c>
      <c r="E570" s="427" t="s">
        <v>119</v>
      </c>
      <c r="F570" s="427"/>
      <c r="G570" s="190" t="s">
        <v>157</v>
      </c>
      <c r="H570" s="191">
        <v>0.55600000000000005</v>
      </c>
      <c r="I570" s="336">
        <f>VLOOKUP(B570,'SINAPI09-2021'!$A$1:$E$15000,5,FALSE)</f>
        <v>7.99</v>
      </c>
      <c r="J570" s="192">
        <f t="shared" si="26"/>
        <v>4.4424400000000004</v>
      </c>
      <c r="K570" s="312"/>
      <c r="L570" s="88"/>
    </row>
    <row r="571" spans="1:12" s="106" customFormat="1" x14ac:dyDescent="0.2">
      <c r="A571" s="241" t="s">
        <v>92</v>
      </c>
      <c r="B571" s="332">
        <v>5075</v>
      </c>
      <c r="C571" s="241" t="s">
        <v>85</v>
      </c>
      <c r="D571" s="241" t="s">
        <v>259</v>
      </c>
      <c r="E571" s="427" t="s">
        <v>119</v>
      </c>
      <c r="F571" s="427"/>
      <c r="G571" s="190" t="s">
        <v>160</v>
      </c>
      <c r="H571" s="191">
        <v>0.12</v>
      </c>
      <c r="I571" s="336">
        <f>VLOOKUP(B571,'SINAPI09-2021'!$A$1:$E$15000,5,FALSE)</f>
        <v>23.4</v>
      </c>
      <c r="J571" s="192">
        <f t="shared" si="26"/>
        <v>2.8079999999999998</v>
      </c>
      <c r="K571" s="312"/>
      <c r="L571" s="88"/>
    </row>
    <row r="572" spans="1:12" s="106" customFormat="1" ht="25.5" x14ac:dyDescent="0.2">
      <c r="A572" s="241" t="s">
        <v>92</v>
      </c>
      <c r="B572" s="332">
        <v>4472</v>
      </c>
      <c r="C572" s="241" t="s">
        <v>85</v>
      </c>
      <c r="D572" s="241" t="s">
        <v>519</v>
      </c>
      <c r="E572" s="427" t="s">
        <v>119</v>
      </c>
      <c r="F572" s="427"/>
      <c r="G572" s="190" t="s">
        <v>157</v>
      </c>
      <c r="H572" s="191">
        <v>7.3999999999999996E-2</v>
      </c>
      <c r="I572" s="336">
        <f>VLOOKUP(B572,'SINAPI09-2021'!$A$1:$E$15000,5,FALSE)</f>
        <v>21.11</v>
      </c>
      <c r="J572" s="192">
        <f t="shared" si="26"/>
        <v>1.5621399999999999</v>
      </c>
      <c r="K572" s="312"/>
      <c r="L572" s="88"/>
    </row>
    <row r="573" spans="1:12" s="106" customFormat="1" ht="25.5" x14ac:dyDescent="0.2">
      <c r="A573" s="241" t="s">
        <v>92</v>
      </c>
      <c r="B573" s="332">
        <v>4425</v>
      </c>
      <c r="C573" s="241" t="s">
        <v>85</v>
      </c>
      <c r="D573" s="241" t="s">
        <v>520</v>
      </c>
      <c r="E573" s="427" t="s">
        <v>119</v>
      </c>
      <c r="F573" s="427"/>
      <c r="G573" s="190" t="s">
        <v>157</v>
      </c>
      <c r="H573" s="191">
        <v>0.222</v>
      </c>
      <c r="I573" s="336">
        <f>VLOOKUP(B573,'SINAPI09-2021'!$A$1:$E$15000,5,FALSE)</f>
        <v>16.899999999999999</v>
      </c>
      <c r="J573" s="192">
        <f t="shared" si="26"/>
        <v>3.7517999999999998</v>
      </c>
      <c r="K573" s="312"/>
      <c r="L573" s="88"/>
    </row>
    <row r="574" spans="1:12" s="106" customFormat="1" x14ac:dyDescent="0.2">
      <c r="A574" s="244"/>
      <c r="B574" s="244"/>
      <c r="C574" s="244"/>
      <c r="D574" s="244"/>
      <c r="E574" s="244"/>
      <c r="F574" s="193"/>
      <c r="G574" s="244"/>
      <c r="H574" s="193"/>
      <c r="I574" s="244"/>
      <c r="J574" s="193"/>
      <c r="K574" s="312"/>
      <c r="L574" s="88"/>
    </row>
    <row r="575" spans="1:12" s="106" customFormat="1" ht="15" thickBot="1" x14ac:dyDescent="0.25">
      <c r="A575" s="244"/>
      <c r="B575" s="244"/>
      <c r="C575" s="244"/>
      <c r="D575" s="244"/>
      <c r="E575" s="244"/>
      <c r="F575" s="193"/>
      <c r="G575" s="244"/>
      <c r="H575" s="428"/>
      <c r="I575" s="428"/>
      <c r="J575" s="193"/>
      <c r="K575" s="312"/>
      <c r="L575" s="88"/>
    </row>
    <row r="576" spans="1:12" s="106" customFormat="1" ht="15" thickTop="1" x14ac:dyDescent="0.2">
      <c r="A576" s="194"/>
      <c r="B576" s="194"/>
      <c r="C576" s="194"/>
      <c r="D576" s="194"/>
      <c r="E576" s="194"/>
      <c r="F576" s="194"/>
      <c r="G576" s="194"/>
      <c r="H576" s="194"/>
      <c r="I576" s="194"/>
      <c r="J576" s="194"/>
      <c r="K576" s="312"/>
      <c r="L576" s="88"/>
    </row>
    <row r="577" spans="1:12" s="106" customFormat="1" ht="15" x14ac:dyDescent="0.2">
      <c r="A577" s="242" t="s">
        <v>521</v>
      </c>
      <c r="B577" s="195" t="s">
        <v>77</v>
      </c>
      <c r="C577" s="242" t="s">
        <v>78</v>
      </c>
      <c r="D577" s="242" t="s">
        <v>4</v>
      </c>
      <c r="E577" s="430" t="s">
        <v>79</v>
      </c>
      <c r="F577" s="430"/>
      <c r="G577" s="196" t="s">
        <v>80</v>
      </c>
      <c r="H577" s="195" t="s">
        <v>81</v>
      </c>
      <c r="I577" s="195" t="s">
        <v>82</v>
      </c>
      <c r="J577" s="195" t="s">
        <v>5</v>
      </c>
      <c r="K577" s="312"/>
      <c r="L577" s="88"/>
    </row>
    <row r="578" spans="1:12" s="106" customFormat="1" ht="51" x14ac:dyDescent="0.2">
      <c r="A578" s="240" t="s">
        <v>83</v>
      </c>
      <c r="B578" s="197" t="s">
        <v>522</v>
      </c>
      <c r="C578" s="240" t="s">
        <v>109</v>
      </c>
      <c r="D578" s="240" t="s">
        <v>523</v>
      </c>
      <c r="E578" s="429" t="s">
        <v>513</v>
      </c>
      <c r="F578" s="429"/>
      <c r="G578" s="198" t="s">
        <v>139</v>
      </c>
      <c r="H578" s="199">
        <v>1</v>
      </c>
      <c r="I578" s="203">
        <f>SUM(J579:J586)</f>
        <v>64.757998999999998</v>
      </c>
      <c r="J578" s="203">
        <f>H578*I578</f>
        <v>64.757998999999998</v>
      </c>
      <c r="K578" s="312"/>
      <c r="L578" s="88"/>
    </row>
    <row r="579" spans="1:12" s="106" customFormat="1" ht="25.5" x14ac:dyDescent="0.2">
      <c r="A579" s="241" t="s">
        <v>89</v>
      </c>
      <c r="B579" s="332">
        <v>88316</v>
      </c>
      <c r="C579" s="241" t="s">
        <v>85</v>
      </c>
      <c r="D579" s="241" t="s">
        <v>204</v>
      </c>
      <c r="E579" s="427" t="s">
        <v>87</v>
      </c>
      <c r="F579" s="427"/>
      <c r="G579" s="190" t="s">
        <v>88</v>
      </c>
      <c r="H579" s="191">
        <v>0.15</v>
      </c>
      <c r="I579" s="336">
        <f>VLOOKUP(B579,'SINAPI09-2021'!$A$1:$E$15000,5,FALSE)</f>
        <v>14.02</v>
      </c>
      <c r="J579" s="192">
        <f t="shared" ref="J579:J585" si="27">I579*H579</f>
        <v>2.1029999999999998</v>
      </c>
      <c r="K579" s="312"/>
      <c r="L579" s="88"/>
    </row>
    <row r="580" spans="1:12" s="106" customFormat="1" ht="25.5" x14ac:dyDescent="0.2">
      <c r="A580" s="241" t="s">
        <v>89</v>
      </c>
      <c r="B580" s="332">
        <v>88323</v>
      </c>
      <c r="C580" s="241" t="s">
        <v>85</v>
      </c>
      <c r="D580" s="241" t="s">
        <v>525</v>
      </c>
      <c r="E580" s="427" t="s">
        <v>87</v>
      </c>
      <c r="F580" s="427"/>
      <c r="G580" s="190" t="s">
        <v>88</v>
      </c>
      <c r="H580" s="191">
        <v>0.115</v>
      </c>
      <c r="I580" s="336">
        <f>VLOOKUP(B580,'SINAPI09-2021'!$A$1:$E$15000,5,FALSE)</f>
        <v>18.739999999999998</v>
      </c>
      <c r="J580" s="192">
        <f t="shared" si="27"/>
        <v>2.1551</v>
      </c>
      <c r="K580" s="312"/>
      <c r="L580" s="88"/>
    </row>
    <row r="581" spans="1:12" s="106" customFormat="1" ht="38.25" x14ac:dyDescent="0.2">
      <c r="A581" s="241" t="s">
        <v>89</v>
      </c>
      <c r="B581" s="332">
        <v>93281</v>
      </c>
      <c r="C581" s="241" t="s">
        <v>85</v>
      </c>
      <c r="D581" s="241" t="s">
        <v>515</v>
      </c>
      <c r="E581" s="427" t="s">
        <v>142</v>
      </c>
      <c r="F581" s="427"/>
      <c r="G581" s="190" t="s">
        <v>143</v>
      </c>
      <c r="H581" s="191">
        <v>5.0000000000000001E-3</v>
      </c>
      <c r="I581" s="336">
        <f>VLOOKUP(B581,'SINAPI09-2021'!$A$1:$E$15000,5,FALSE)</f>
        <v>14.22</v>
      </c>
      <c r="J581" s="192">
        <f t="shared" si="27"/>
        <v>7.110000000000001E-2</v>
      </c>
      <c r="K581" s="312"/>
      <c r="L581" s="88"/>
    </row>
    <row r="582" spans="1:12" s="106" customFormat="1" ht="38.25" x14ac:dyDescent="0.2">
      <c r="A582" s="241" t="s">
        <v>89</v>
      </c>
      <c r="B582" s="332">
        <v>93282</v>
      </c>
      <c r="C582" s="241" t="s">
        <v>85</v>
      </c>
      <c r="D582" s="241" t="s">
        <v>517</v>
      </c>
      <c r="E582" s="427" t="s">
        <v>142</v>
      </c>
      <c r="F582" s="427"/>
      <c r="G582" s="190" t="s">
        <v>146</v>
      </c>
      <c r="H582" s="191">
        <v>6.8999999999999999E-3</v>
      </c>
      <c r="I582" s="336">
        <f>VLOOKUP(B582,'SINAPI09-2021'!$A$1:$E$15000,5,FALSE)</f>
        <v>13.21</v>
      </c>
      <c r="J582" s="192">
        <f t="shared" si="27"/>
        <v>9.1149000000000008E-2</v>
      </c>
      <c r="K582" s="312"/>
      <c r="L582" s="88"/>
    </row>
    <row r="583" spans="1:12" s="106" customFormat="1" ht="38.25" x14ac:dyDescent="0.2">
      <c r="A583" s="241" t="s">
        <v>92</v>
      </c>
      <c r="B583" s="332">
        <v>1607</v>
      </c>
      <c r="C583" s="241" t="s">
        <v>85</v>
      </c>
      <c r="D583" s="241" t="s">
        <v>526</v>
      </c>
      <c r="E583" s="427" t="s">
        <v>119</v>
      </c>
      <c r="F583" s="427"/>
      <c r="G583" s="190" t="s">
        <v>527</v>
      </c>
      <c r="H583" s="191">
        <v>1.27</v>
      </c>
      <c r="I583" s="336">
        <f>VLOOKUP(B583,'SINAPI09-2021'!$A$1:$E$15000,5,FALSE)</f>
        <v>0.26</v>
      </c>
      <c r="J583" s="192">
        <f t="shared" si="27"/>
        <v>0.33019999999999999</v>
      </c>
      <c r="K583" s="312"/>
      <c r="L583" s="88"/>
    </row>
    <row r="584" spans="1:12" s="106" customFormat="1" ht="25.5" x14ac:dyDescent="0.2">
      <c r="A584" s="241" t="s">
        <v>92</v>
      </c>
      <c r="B584" s="332">
        <v>4302</v>
      </c>
      <c r="C584" s="241" t="s">
        <v>85</v>
      </c>
      <c r="D584" s="241" t="s">
        <v>528</v>
      </c>
      <c r="E584" s="427" t="s">
        <v>119</v>
      </c>
      <c r="F584" s="427"/>
      <c r="G584" s="190" t="s">
        <v>174</v>
      </c>
      <c r="H584" s="191">
        <v>1.27</v>
      </c>
      <c r="I584" s="336">
        <f>VLOOKUP(B584,'SINAPI09-2021'!$A$1:$E$15000,5,FALSE)</f>
        <v>3.91</v>
      </c>
      <c r="J584" s="192">
        <f t="shared" si="27"/>
        <v>4.9657</v>
      </c>
      <c r="K584" s="312"/>
      <c r="L584" s="88"/>
    </row>
    <row r="585" spans="1:12" s="106" customFormat="1" ht="25.5" x14ac:dyDescent="0.2">
      <c r="A585" s="241" t="s">
        <v>92</v>
      </c>
      <c r="B585" s="332">
        <v>7198</v>
      </c>
      <c r="C585" s="241" t="s">
        <v>85</v>
      </c>
      <c r="D585" s="241" t="s">
        <v>529</v>
      </c>
      <c r="E585" s="427" t="s">
        <v>119</v>
      </c>
      <c r="F585" s="427"/>
      <c r="G585" s="190" t="s">
        <v>139</v>
      </c>
      <c r="H585" s="191">
        <v>1.2749999999999999</v>
      </c>
      <c r="I585" s="336">
        <f>VLOOKUP(B585,'SINAPI09-2021'!$A$1:$E$15000,5,FALSE)</f>
        <v>43.17</v>
      </c>
      <c r="J585" s="192">
        <f t="shared" si="27"/>
        <v>55.04175</v>
      </c>
      <c r="K585" s="312"/>
      <c r="L585" s="88"/>
    </row>
    <row r="586" spans="1:12" s="106" customFormat="1" x14ac:dyDescent="0.2">
      <c r="A586" s="244"/>
      <c r="B586" s="244"/>
      <c r="C586" s="244"/>
      <c r="D586" s="244"/>
      <c r="E586" s="244"/>
      <c r="F586" s="193"/>
      <c r="G586" s="244"/>
      <c r="H586" s="193"/>
      <c r="I586" s="244"/>
      <c r="J586" s="193"/>
      <c r="K586" s="312"/>
      <c r="L586" s="88"/>
    </row>
    <row r="587" spans="1:12" s="106" customFormat="1" ht="15" thickBot="1" x14ac:dyDescent="0.25">
      <c r="A587" s="244"/>
      <c r="B587" s="244"/>
      <c r="C587" s="244"/>
      <c r="D587" s="244"/>
      <c r="E587" s="244"/>
      <c r="F587" s="193"/>
      <c r="G587" s="244"/>
      <c r="H587" s="434"/>
      <c r="I587" s="434"/>
      <c r="J587" s="193"/>
      <c r="K587" s="312"/>
      <c r="L587" s="88"/>
    </row>
    <row r="588" spans="1:12" s="106" customFormat="1" ht="15" thickTop="1" x14ac:dyDescent="0.2">
      <c r="A588" s="194"/>
      <c r="B588" s="194"/>
      <c r="C588" s="194"/>
      <c r="D588" s="194"/>
      <c r="E588" s="194"/>
      <c r="F588" s="194"/>
      <c r="G588" s="194"/>
      <c r="H588" s="194"/>
      <c r="I588" s="194"/>
      <c r="J588" s="194"/>
      <c r="K588" s="312"/>
      <c r="L588" s="88"/>
    </row>
    <row r="589" spans="1:12" s="106" customFormat="1" ht="15" x14ac:dyDescent="0.2">
      <c r="A589" s="242" t="s">
        <v>530</v>
      </c>
      <c r="B589" s="195" t="s">
        <v>77</v>
      </c>
      <c r="C589" s="242" t="s">
        <v>78</v>
      </c>
      <c r="D589" s="242" t="s">
        <v>4</v>
      </c>
      <c r="E589" s="430" t="s">
        <v>79</v>
      </c>
      <c r="F589" s="430"/>
      <c r="G589" s="196" t="s">
        <v>80</v>
      </c>
      <c r="H589" s="195" t="s">
        <v>81</v>
      </c>
      <c r="I589" s="195" t="s">
        <v>82</v>
      </c>
      <c r="J589" s="195" t="s">
        <v>5</v>
      </c>
      <c r="K589" s="312"/>
      <c r="L589" s="88"/>
    </row>
    <row r="590" spans="1:12" s="106" customFormat="1" ht="38.25" x14ac:dyDescent="0.2">
      <c r="A590" s="240" t="s">
        <v>83</v>
      </c>
      <c r="B590" s="197" t="s">
        <v>531</v>
      </c>
      <c r="C590" s="240" t="s">
        <v>109</v>
      </c>
      <c r="D590" s="240" t="s">
        <v>532</v>
      </c>
      <c r="E590" s="429" t="s">
        <v>513</v>
      </c>
      <c r="F590" s="429"/>
      <c r="G590" s="198" t="s">
        <v>157</v>
      </c>
      <c r="H590" s="199">
        <v>1</v>
      </c>
      <c r="I590" s="203">
        <f>SUM(J591:J599)</f>
        <v>75.171871999999993</v>
      </c>
      <c r="J590" s="203">
        <f>H590*I590</f>
        <v>75.171871999999993</v>
      </c>
      <c r="K590" s="312"/>
      <c r="L590" s="88"/>
    </row>
    <row r="591" spans="1:12" s="106" customFormat="1" ht="25.5" x14ac:dyDescent="0.2">
      <c r="A591" s="241" t="s">
        <v>89</v>
      </c>
      <c r="B591" s="332">
        <v>88316</v>
      </c>
      <c r="C591" s="241" t="s">
        <v>85</v>
      </c>
      <c r="D591" s="241" t="s">
        <v>204</v>
      </c>
      <c r="E591" s="427" t="s">
        <v>87</v>
      </c>
      <c r="F591" s="427"/>
      <c r="G591" s="190" t="s">
        <v>88</v>
      </c>
      <c r="H591" s="191">
        <v>0.98</v>
      </c>
      <c r="I591" s="336">
        <f>VLOOKUP(B591,'SINAPI09-2021'!$A$1:$E$15000,5,FALSE)</f>
        <v>14.02</v>
      </c>
      <c r="J591" s="192">
        <f t="shared" ref="J591:J599" si="28">I591*H591</f>
        <v>13.739599999999999</v>
      </c>
      <c r="K591" s="312"/>
      <c r="L591" s="88"/>
    </row>
    <row r="592" spans="1:12" s="106" customFormat="1" ht="25.5" x14ac:dyDescent="0.2">
      <c r="A592" s="241" t="s">
        <v>89</v>
      </c>
      <c r="B592" s="332">
        <v>88323</v>
      </c>
      <c r="C592" s="241" t="s">
        <v>85</v>
      </c>
      <c r="D592" s="241" t="s">
        <v>525</v>
      </c>
      <c r="E592" s="427" t="s">
        <v>87</v>
      </c>
      <c r="F592" s="427"/>
      <c r="G592" s="190" t="s">
        <v>88</v>
      </c>
      <c r="H592" s="191">
        <v>0.83499999999999996</v>
      </c>
      <c r="I592" s="336">
        <f>VLOOKUP(B592,'SINAPI09-2021'!$A$1:$E$15000,5,FALSE)</f>
        <v>18.739999999999998</v>
      </c>
      <c r="J592" s="192">
        <f t="shared" si="28"/>
        <v>15.647899999999998</v>
      </c>
      <c r="K592" s="312"/>
      <c r="L592" s="88"/>
    </row>
    <row r="593" spans="1:12" s="106" customFormat="1" ht="38.25" x14ac:dyDescent="0.2">
      <c r="A593" s="241" t="s">
        <v>89</v>
      </c>
      <c r="B593" s="332">
        <v>93281</v>
      </c>
      <c r="C593" s="241" t="s">
        <v>85</v>
      </c>
      <c r="D593" s="241" t="s">
        <v>515</v>
      </c>
      <c r="E593" s="427" t="s">
        <v>142</v>
      </c>
      <c r="F593" s="427"/>
      <c r="G593" s="190" t="s">
        <v>143</v>
      </c>
      <c r="H593" s="191">
        <v>2.0500000000000001E-2</v>
      </c>
      <c r="I593" s="336">
        <f>VLOOKUP(B593,'SINAPI09-2021'!$A$1:$E$15000,5,FALSE)</f>
        <v>14.22</v>
      </c>
      <c r="J593" s="192">
        <f t="shared" si="28"/>
        <v>0.29151000000000005</v>
      </c>
      <c r="K593" s="312"/>
      <c r="L593" s="88"/>
    </row>
    <row r="594" spans="1:12" s="106" customFormat="1" ht="38.25" x14ac:dyDescent="0.2">
      <c r="A594" s="241" t="s">
        <v>89</v>
      </c>
      <c r="B594" s="332">
        <v>93282</v>
      </c>
      <c r="C594" s="241" t="s">
        <v>85</v>
      </c>
      <c r="D594" s="241" t="s">
        <v>517</v>
      </c>
      <c r="E594" s="427" t="s">
        <v>142</v>
      </c>
      <c r="F594" s="427"/>
      <c r="G594" s="190" t="s">
        <v>146</v>
      </c>
      <c r="H594" s="191">
        <v>2.8000000000000001E-2</v>
      </c>
      <c r="I594" s="336">
        <f>VLOOKUP(B594,'SINAPI09-2021'!$A$1:$E$15000,5,FALSE)</f>
        <v>13.21</v>
      </c>
      <c r="J594" s="192">
        <f t="shared" si="28"/>
        <v>0.36988000000000004</v>
      </c>
      <c r="K594" s="312"/>
      <c r="L594" s="88"/>
    </row>
    <row r="595" spans="1:12" s="106" customFormat="1" ht="25.5" x14ac:dyDescent="0.2">
      <c r="A595" s="241" t="s">
        <v>92</v>
      </c>
      <c r="B595" s="332">
        <v>142</v>
      </c>
      <c r="C595" s="241" t="s">
        <v>85</v>
      </c>
      <c r="D595" s="241" t="s">
        <v>533</v>
      </c>
      <c r="E595" s="427" t="s">
        <v>119</v>
      </c>
      <c r="F595" s="427"/>
      <c r="G595" s="190" t="s">
        <v>534</v>
      </c>
      <c r="H595" s="191">
        <v>2.5000000000000001E-2</v>
      </c>
      <c r="I595" s="336">
        <f>VLOOKUP(B595,'SINAPI09-2021'!$A$1:$E$15000,5,FALSE)</f>
        <v>25.89</v>
      </c>
      <c r="J595" s="192">
        <f t="shared" si="28"/>
        <v>0.6472500000000001</v>
      </c>
      <c r="K595" s="312"/>
      <c r="L595" s="88"/>
    </row>
    <row r="596" spans="1:12" s="106" customFormat="1" x14ac:dyDescent="0.2">
      <c r="A596" s="241" t="s">
        <v>92</v>
      </c>
      <c r="B596" s="332">
        <v>5061</v>
      </c>
      <c r="C596" s="241" t="s">
        <v>85</v>
      </c>
      <c r="D596" s="241" t="s">
        <v>159</v>
      </c>
      <c r="E596" s="427" t="s">
        <v>119</v>
      </c>
      <c r="F596" s="427"/>
      <c r="G596" s="190" t="s">
        <v>160</v>
      </c>
      <c r="H596" s="191">
        <v>3.9E-2</v>
      </c>
      <c r="I596" s="336">
        <f>VLOOKUP(B596,'SINAPI09-2021'!$A$1:$E$15000,5,FALSE)</f>
        <v>23</v>
      </c>
      <c r="J596" s="192">
        <f t="shared" si="28"/>
        <v>0.89700000000000002</v>
      </c>
      <c r="K596" s="312"/>
      <c r="L596" s="88"/>
    </row>
    <row r="597" spans="1:12" s="106" customFormat="1" ht="25.5" x14ac:dyDescent="0.2">
      <c r="A597" s="241" t="s">
        <v>92</v>
      </c>
      <c r="B597" s="332">
        <v>5104</v>
      </c>
      <c r="C597" s="241" t="s">
        <v>85</v>
      </c>
      <c r="D597" s="241" t="s">
        <v>535</v>
      </c>
      <c r="E597" s="427" t="s">
        <v>119</v>
      </c>
      <c r="F597" s="427"/>
      <c r="G597" s="190" t="s">
        <v>160</v>
      </c>
      <c r="H597" s="191">
        <v>7.6E-3</v>
      </c>
      <c r="I597" s="336">
        <f>VLOOKUP(B597,'SINAPI09-2021'!$A$1:$E$15000,5,FALSE)</f>
        <v>66.569999999999993</v>
      </c>
      <c r="J597" s="192">
        <f t="shared" si="28"/>
        <v>0.50593199999999994</v>
      </c>
      <c r="K597" s="312"/>
      <c r="L597" s="88"/>
    </row>
    <row r="598" spans="1:12" s="106" customFormat="1" x14ac:dyDescent="0.2">
      <c r="A598" s="241" t="s">
        <v>92</v>
      </c>
      <c r="B598" s="332">
        <v>13388</v>
      </c>
      <c r="C598" s="241" t="s">
        <v>85</v>
      </c>
      <c r="D598" s="241" t="s">
        <v>536</v>
      </c>
      <c r="E598" s="427" t="s">
        <v>119</v>
      </c>
      <c r="F598" s="427"/>
      <c r="G598" s="190" t="s">
        <v>160</v>
      </c>
      <c r="H598" s="191">
        <v>0.18</v>
      </c>
      <c r="I598" s="336">
        <f>VLOOKUP(B598,'SINAPI09-2021'!$A$1:$E$15000,5,FALSE)</f>
        <v>125.11</v>
      </c>
      <c r="J598" s="192">
        <f t="shared" si="28"/>
        <v>22.5198</v>
      </c>
      <c r="K598" s="312"/>
      <c r="L598" s="88"/>
    </row>
    <row r="599" spans="1:12" s="106" customFormat="1" ht="25.5" x14ac:dyDescent="0.2">
      <c r="A599" s="241" t="s">
        <v>92</v>
      </c>
      <c r="B599" s="332">
        <v>43106</v>
      </c>
      <c r="C599" s="241" t="s">
        <v>85</v>
      </c>
      <c r="D599" s="241" t="s">
        <v>537</v>
      </c>
      <c r="E599" s="427" t="s">
        <v>119</v>
      </c>
      <c r="F599" s="427"/>
      <c r="G599" s="190" t="s">
        <v>139</v>
      </c>
      <c r="H599" s="191">
        <v>1.55</v>
      </c>
      <c r="I599" s="336">
        <f>VLOOKUP(B599,'SINAPI09-2021'!$A$1:$E$15000,5,FALSE)</f>
        <v>13.26</v>
      </c>
      <c r="J599" s="192">
        <f t="shared" si="28"/>
        <v>20.553000000000001</v>
      </c>
      <c r="K599" s="312"/>
      <c r="L599" s="88"/>
    </row>
    <row r="600" spans="1:12" s="106" customFormat="1" x14ac:dyDescent="0.2">
      <c r="A600" s="244"/>
      <c r="B600" s="244"/>
      <c r="C600" s="244"/>
      <c r="D600" s="244"/>
      <c r="E600" s="244"/>
      <c r="F600" s="193"/>
      <c r="G600" s="244"/>
      <c r="H600" s="193"/>
      <c r="I600" s="244"/>
      <c r="J600" s="193"/>
      <c r="K600" s="312"/>
      <c r="L600" s="88"/>
    </row>
    <row r="601" spans="1:12" s="106" customFormat="1" ht="15" thickBot="1" x14ac:dyDescent="0.25">
      <c r="A601" s="244"/>
      <c r="B601" s="244"/>
      <c r="C601" s="244"/>
      <c r="D601" s="244"/>
      <c r="E601" s="244"/>
      <c r="F601" s="193"/>
      <c r="G601" s="244"/>
      <c r="H601" s="428"/>
      <c r="I601" s="428"/>
      <c r="J601" s="193"/>
      <c r="K601" s="312"/>
      <c r="L601" s="88"/>
    </row>
    <row r="602" spans="1:12" s="106" customFormat="1" ht="15" thickTop="1" x14ac:dyDescent="0.2">
      <c r="A602" s="194"/>
      <c r="B602" s="194"/>
      <c r="C602" s="194"/>
      <c r="D602" s="194"/>
      <c r="E602" s="194"/>
      <c r="F602" s="194"/>
      <c r="G602" s="194"/>
      <c r="H602" s="194"/>
      <c r="I602" s="194"/>
      <c r="J602" s="194"/>
      <c r="K602" s="312"/>
      <c r="L602" s="88"/>
    </row>
    <row r="603" spans="1:12" s="106" customFormat="1" ht="15" x14ac:dyDescent="0.2">
      <c r="A603" s="242" t="s">
        <v>538</v>
      </c>
      <c r="B603" s="195" t="s">
        <v>77</v>
      </c>
      <c r="C603" s="242" t="s">
        <v>78</v>
      </c>
      <c r="D603" s="242" t="s">
        <v>4</v>
      </c>
      <c r="E603" s="430" t="s">
        <v>79</v>
      </c>
      <c r="F603" s="430"/>
      <c r="G603" s="196" t="s">
        <v>80</v>
      </c>
      <c r="H603" s="195" t="s">
        <v>81</v>
      </c>
      <c r="I603" s="195" t="s">
        <v>82</v>
      </c>
      <c r="J603" s="195" t="s">
        <v>5</v>
      </c>
      <c r="K603" s="312"/>
      <c r="L603" s="88"/>
    </row>
    <row r="604" spans="1:12" s="106" customFormat="1" ht="25.5" x14ac:dyDescent="0.2">
      <c r="A604" s="240" t="s">
        <v>83</v>
      </c>
      <c r="B604" s="333">
        <v>94231</v>
      </c>
      <c r="C604" s="240" t="s">
        <v>85</v>
      </c>
      <c r="D604" s="240" t="s">
        <v>540</v>
      </c>
      <c r="E604" s="429" t="s">
        <v>513</v>
      </c>
      <c r="F604" s="429"/>
      <c r="G604" s="198" t="s">
        <v>157</v>
      </c>
      <c r="H604" s="199">
        <v>1</v>
      </c>
      <c r="I604" s="203">
        <f>SUM(J605:J613)</f>
        <v>46.571021000000009</v>
      </c>
      <c r="J604" s="203">
        <f>H604*I604</f>
        <v>46.571021000000009</v>
      </c>
      <c r="K604" s="312"/>
      <c r="L604" s="88"/>
    </row>
    <row r="605" spans="1:12" s="106" customFormat="1" ht="38.25" x14ac:dyDescent="0.2">
      <c r="A605" s="241" t="s">
        <v>89</v>
      </c>
      <c r="B605" s="332">
        <v>93281</v>
      </c>
      <c r="C605" s="241" t="s">
        <v>85</v>
      </c>
      <c r="D605" s="241" t="s">
        <v>515</v>
      </c>
      <c r="E605" s="427" t="s">
        <v>142</v>
      </c>
      <c r="F605" s="427"/>
      <c r="G605" s="190" t="s">
        <v>143</v>
      </c>
      <c r="H605" s="191">
        <v>1.32E-2</v>
      </c>
      <c r="I605" s="336">
        <f>VLOOKUP(B605,'SINAPI09-2021'!$A$1:$E$15000,5,FALSE)</f>
        <v>14.22</v>
      </c>
      <c r="J605" s="192">
        <f t="shared" ref="J605:J613" si="29">I605*H605</f>
        <v>0.18770400000000001</v>
      </c>
      <c r="K605" s="312"/>
      <c r="L605" s="88"/>
    </row>
    <row r="606" spans="1:12" s="106" customFormat="1" ht="38.25" x14ac:dyDescent="0.2">
      <c r="A606" s="241" t="s">
        <v>89</v>
      </c>
      <c r="B606" s="332">
        <v>93282</v>
      </c>
      <c r="C606" s="241" t="s">
        <v>85</v>
      </c>
      <c r="D606" s="241" t="s">
        <v>517</v>
      </c>
      <c r="E606" s="427" t="s">
        <v>142</v>
      </c>
      <c r="F606" s="427"/>
      <c r="G606" s="190" t="s">
        <v>146</v>
      </c>
      <c r="H606" s="191">
        <v>1.83E-2</v>
      </c>
      <c r="I606" s="336">
        <f>VLOOKUP(B606,'SINAPI09-2021'!$A$1:$E$15000,5,FALSE)</f>
        <v>13.21</v>
      </c>
      <c r="J606" s="192">
        <f t="shared" si="29"/>
        <v>0.24174300000000001</v>
      </c>
      <c r="K606" s="312"/>
      <c r="L606" s="88"/>
    </row>
    <row r="607" spans="1:12" s="106" customFormat="1" ht="25.5" x14ac:dyDescent="0.2">
      <c r="A607" s="241" t="s">
        <v>89</v>
      </c>
      <c r="B607" s="332">
        <v>88316</v>
      </c>
      <c r="C607" s="241" t="s">
        <v>85</v>
      </c>
      <c r="D607" s="241" t="s">
        <v>204</v>
      </c>
      <c r="E607" s="427" t="s">
        <v>87</v>
      </c>
      <c r="F607" s="427"/>
      <c r="G607" s="190" t="s">
        <v>88</v>
      </c>
      <c r="H607" s="191">
        <v>0.20699999999999999</v>
      </c>
      <c r="I607" s="336">
        <f>VLOOKUP(B607,'SINAPI09-2021'!$A$1:$E$15000,5,FALSE)</f>
        <v>14.02</v>
      </c>
      <c r="J607" s="192">
        <f t="shared" si="29"/>
        <v>2.9021399999999997</v>
      </c>
      <c r="K607" s="312"/>
      <c r="L607" s="88"/>
    </row>
    <row r="608" spans="1:12" s="106" customFormat="1" ht="25.5" x14ac:dyDescent="0.2">
      <c r="A608" s="241" t="s">
        <v>89</v>
      </c>
      <c r="B608" s="332">
        <v>88323</v>
      </c>
      <c r="C608" s="241" t="s">
        <v>85</v>
      </c>
      <c r="D608" s="241" t="s">
        <v>525</v>
      </c>
      <c r="E608" s="427" t="s">
        <v>87</v>
      </c>
      <c r="F608" s="427"/>
      <c r="G608" s="190" t="s">
        <v>88</v>
      </c>
      <c r="H608" s="191">
        <v>0.112</v>
      </c>
      <c r="I608" s="336">
        <f>VLOOKUP(B608,'SINAPI09-2021'!$A$1:$E$15000,5,FALSE)</f>
        <v>18.739999999999998</v>
      </c>
      <c r="J608" s="192">
        <f t="shared" si="29"/>
        <v>2.0988799999999999</v>
      </c>
      <c r="K608" s="312"/>
      <c r="L608" s="88"/>
    </row>
    <row r="609" spans="1:12" s="106" customFormat="1" x14ac:dyDescent="0.2">
      <c r="A609" s="241" t="s">
        <v>92</v>
      </c>
      <c r="B609" s="332">
        <v>5061</v>
      </c>
      <c r="C609" s="241" t="s">
        <v>85</v>
      </c>
      <c r="D609" s="241" t="s">
        <v>159</v>
      </c>
      <c r="E609" s="427" t="s">
        <v>119</v>
      </c>
      <c r="F609" s="427"/>
      <c r="G609" s="190" t="s">
        <v>160</v>
      </c>
      <c r="H609" s="191">
        <v>6.0000000000000001E-3</v>
      </c>
      <c r="I609" s="336">
        <f>VLOOKUP(B609,'SINAPI09-2021'!$A$1:$E$15000,5,FALSE)</f>
        <v>23</v>
      </c>
      <c r="J609" s="192">
        <f t="shared" si="29"/>
        <v>0.13800000000000001</v>
      </c>
      <c r="K609" s="312"/>
      <c r="L609" s="88"/>
    </row>
    <row r="610" spans="1:12" s="106" customFormat="1" ht="25.5" x14ac:dyDescent="0.2">
      <c r="A610" s="241" t="s">
        <v>92</v>
      </c>
      <c r="B610" s="332">
        <v>5104</v>
      </c>
      <c r="C610" s="241" t="s">
        <v>85</v>
      </c>
      <c r="D610" s="241" t="s">
        <v>535</v>
      </c>
      <c r="E610" s="427" t="s">
        <v>119</v>
      </c>
      <c r="F610" s="427"/>
      <c r="G610" s="190" t="s">
        <v>160</v>
      </c>
      <c r="H610" s="191">
        <v>1.1999999999999999E-3</v>
      </c>
      <c r="I610" s="336">
        <f>VLOOKUP(B610,'SINAPI09-2021'!$A$1:$E$15000,5,FALSE)</f>
        <v>66.569999999999993</v>
      </c>
      <c r="J610" s="192">
        <f t="shared" si="29"/>
        <v>7.9883999999999983E-2</v>
      </c>
      <c r="K610" s="312"/>
      <c r="L610" s="88"/>
    </row>
    <row r="611" spans="1:12" s="106" customFormat="1" ht="25.5" x14ac:dyDescent="0.2">
      <c r="A611" s="241" t="s">
        <v>92</v>
      </c>
      <c r="B611" s="332">
        <v>40873</v>
      </c>
      <c r="C611" s="241" t="s">
        <v>85</v>
      </c>
      <c r="D611" s="241" t="s">
        <v>541</v>
      </c>
      <c r="E611" s="427" t="s">
        <v>119</v>
      </c>
      <c r="F611" s="427"/>
      <c r="G611" s="190" t="s">
        <v>157</v>
      </c>
      <c r="H611" s="191">
        <v>1.05</v>
      </c>
      <c r="I611" s="336">
        <f>VLOOKUP(B611,'SINAPI09-2021'!$A$1:$E$15000,5,FALSE)</f>
        <v>28.73</v>
      </c>
      <c r="J611" s="192">
        <f t="shared" si="29"/>
        <v>30.166500000000003</v>
      </c>
      <c r="K611" s="312"/>
      <c r="L611" s="88"/>
    </row>
    <row r="612" spans="1:12" s="106" customFormat="1" ht="25.5" x14ac:dyDescent="0.2">
      <c r="A612" s="241" t="s">
        <v>92</v>
      </c>
      <c r="B612" s="332">
        <v>142</v>
      </c>
      <c r="C612" s="241" t="s">
        <v>85</v>
      </c>
      <c r="D612" s="241" t="s">
        <v>533</v>
      </c>
      <c r="E612" s="427" t="s">
        <v>119</v>
      </c>
      <c r="F612" s="427"/>
      <c r="G612" s="190" t="s">
        <v>534</v>
      </c>
      <c r="H612" s="191">
        <v>0.19800000000000001</v>
      </c>
      <c r="I612" s="336">
        <f>VLOOKUP(B612,'SINAPI09-2021'!$A$1:$E$15000,5,FALSE)</f>
        <v>25.89</v>
      </c>
      <c r="J612" s="192">
        <f t="shared" si="29"/>
        <v>5.12622</v>
      </c>
      <c r="K612" s="312"/>
      <c r="L612" s="88"/>
    </row>
    <row r="613" spans="1:12" s="106" customFormat="1" x14ac:dyDescent="0.2">
      <c r="A613" s="241" t="s">
        <v>92</v>
      </c>
      <c r="B613" s="332">
        <v>13388</v>
      </c>
      <c r="C613" s="241" t="s">
        <v>85</v>
      </c>
      <c r="D613" s="241" t="s">
        <v>536</v>
      </c>
      <c r="E613" s="427" t="s">
        <v>119</v>
      </c>
      <c r="F613" s="427"/>
      <c r="G613" s="190" t="s">
        <v>160</v>
      </c>
      <c r="H613" s="191">
        <v>4.4999999999999998E-2</v>
      </c>
      <c r="I613" s="336">
        <f>VLOOKUP(B613,'SINAPI09-2021'!$A$1:$E$15000,5,FALSE)</f>
        <v>125.11</v>
      </c>
      <c r="J613" s="192">
        <f t="shared" si="29"/>
        <v>5.62995</v>
      </c>
      <c r="K613" s="312"/>
      <c r="L613" s="88"/>
    </row>
    <row r="614" spans="1:12" s="106" customFormat="1" x14ac:dyDescent="0.2">
      <c r="A614" s="244"/>
      <c r="B614" s="244"/>
      <c r="C614" s="244"/>
      <c r="D614" s="244"/>
      <c r="E614" s="244"/>
      <c r="F614" s="193"/>
      <c r="G614" s="244"/>
      <c r="H614" s="193"/>
      <c r="I614" s="244"/>
      <c r="J614" s="193"/>
      <c r="K614" s="312"/>
      <c r="L614" s="88"/>
    </row>
    <row r="615" spans="1:12" s="106" customFormat="1" ht="15" thickBot="1" x14ac:dyDescent="0.25">
      <c r="A615" s="244"/>
      <c r="B615" s="244"/>
      <c r="C615" s="244"/>
      <c r="D615" s="244"/>
      <c r="E615" s="244"/>
      <c r="F615" s="193"/>
      <c r="G615" s="244"/>
      <c r="H615" s="428"/>
      <c r="I615" s="428"/>
      <c r="J615" s="193"/>
      <c r="K615" s="312"/>
      <c r="L615" s="88"/>
    </row>
    <row r="616" spans="1:12" s="106" customFormat="1" ht="15" thickTop="1" x14ac:dyDescent="0.2">
      <c r="A616" s="194"/>
      <c r="B616" s="194"/>
      <c r="C616" s="194"/>
      <c r="D616" s="194"/>
      <c r="E616" s="194"/>
      <c r="F616" s="194"/>
      <c r="G616" s="194"/>
      <c r="H616" s="194"/>
      <c r="I616" s="194"/>
      <c r="J616" s="194"/>
      <c r="K616" s="312"/>
      <c r="L616" s="88"/>
    </row>
    <row r="617" spans="1:12" s="106" customFormat="1" ht="15" x14ac:dyDescent="0.2">
      <c r="A617" s="242" t="s">
        <v>542</v>
      </c>
      <c r="B617" s="195" t="s">
        <v>77</v>
      </c>
      <c r="C617" s="242" t="s">
        <v>78</v>
      </c>
      <c r="D617" s="242" t="s">
        <v>4</v>
      </c>
      <c r="E617" s="430" t="s">
        <v>79</v>
      </c>
      <c r="F617" s="430"/>
      <c r="G617" s="196" t="s">
        <v>80</v>
      </c>
      <c r="H617" s="195" t="s">
        <v>81</v>
      </c>
      <c r="I617" s="195" t="s">
        <v>82</v>
      </c>
      <c r="J617" s="195" t="s">
        <v>5</v>
      </c>
      <c r="K617" s="312"/>
      <c r="L617" s="88"/>
    </row>
    <row r="618" spans="1:12" s="106" customFormat="1" ht="38.25" x14ac:dyDescent="0.2">
      <c r="A618" s="240" t="s">
        <v>83</v>
      </c>
      <c r="B618" s="197" t="s">
        <v>543</v>
      </c>
      <c r="C618" s="240" t="s">
        <v>109</v>
      </c>
      <c r="D618" s="240" t="s">
        <v>544</v>
      </c>
      <c r="E618" s="429" t="s">
        <v>513</v>
      </c>
      <c r="F618" s="429"/>
      <c r="G618" s="198" t="s">
        <v>157</v>
      </c>
      <c r="H618" s="199">
        <v>1</v>
      </c>
      <c r="I618" s="203">
        <f>SUM(J619:J627)</f>
        <v>44.082521</v>
      </c>
      <c r="J618" s="203">
        <f>H618*I618</f>
        <v>44.082521</v>
      </c>
      <c r="K618" s="312"/>
      <c r="L618" s="88"/>
    </row>
    <row r="619" spans="1:12" s="106" customFormat="1" ht="25.5" x14ac:dyDescent="0.2">
      <c r="A619" s="241" t="s">
        <v>89</v>
      </c>
      <c r="B619" s="332">
        <v>88316</v>
      </c>
      <c r="C619" s="241" t="s">
        <v>85</v>
      </c>
      <c r="D619" s="241" t="s">
        <v>204</v>
      </c>
      <c r="E619" s="427" t="s">
        <v>87</v>
      </c>
      <c r="F619" s="427"/>
      <c r="G619" s="190" t="s">
        <v>88</v>
      </c>
      <c r="H619" s="191">
        <v>0.20699999999999999</v>
      </c>
      <c r="I619" s="336">
        <f>VLOOKUP(B619,'SINAPI09-2021'!$A$1:$E$15000,5,FALSE)</f>
        <v>14.02</v>
      </c>
      <c r="J619" s="192">
        <f t="shared" ref="J619:J627" si="30">I619*H619</f>
        <v>2.9021399999999997</v>
      </c>
      <c r="K619" s="312"/>
      <c r="L619" s="88"/>
    </row>
    <row r="620" spans="1:12" s="106" customFormat="1" ht="25.5" x14ac:dyDescent="0.2">
      <c r="A620" s="241" t="s">
        <v>89</v>
      </c>
      <c r="B620" s="332">
        <v>88323</v>
      </c>
      <c r="C620" s="241" t="s">
        <v>85</v>
      </c>
      <c r="D620" s="241" t="s">
        <v>525</v>
      </c>
      <c r="E620" s="427" t="s">
        <v>87</v>
      </c>
      <c r="F620" s="427"/>
      <c r="G620" s="190" t="s">
        <v>88</v>
      </c>
      <c r="H620" s="191">
        <v>0.112</v>
      </c>
      <c r="I620" s="336">
        <f>VLOOKUP(B620,'SINAPI09-2021'!$A$1:$E$15000,5,FALSE)</f>
        <v>18.739999999999998</v>
      </c>
      <c r="J620" s="192">
        <f t="shared" si="30"/>
        <v>2.0988799999999999</v>
      </c>
      <c r="K620" s="312"/>
      <c r="L620" s="88"/>
    </row>
    <row r="621" spans="1:12" s="106" customFormat="1" ht="38.25" x14ac:dyDescent="0.2">
      <c r="A621" s="241" t="s">
        <v>89</v>
      </c>
      <c r="B621" s="332">
        <v>93281</v>
      </c>
      <c r="C621" s="241" t="s">
        <v>85</v>
      </c>
      <c r="D621" s="241" t="s">
        <v>515</v>
      </c>
      <c r="E621" s="427" t="s">
        <v>142</v>
      </c>
      <c r="F621" s="427"/>
      <c r="G621" s="190" t="s">
        <v>143</v>
      </c>
      <c r="H621" s="191">
        <v>1.32E-2</v>
      </c>
      <c r="I621" s="336">
        <f>VLOOKUP(B621,'SINAPI09-2021'!$A$1:$E$15000,5,FALSE)</f>
        <v>14.22</v>
      </c>
      <c r="J621" s="192">
        <f t="shared" si="30"/>
        <v>0.18770400000000001</v>
      </c>
      <c r="K621" s="312"/>
      <c r="L621" s="88"/>
    </row>
    <row r="622" spans="1:12" s="106" customFormat="1" ht="38.25" x14ac:dyDescent="0.2">
      <c r="A622" s="241" t="s">
        <v>89</v>
      </c>
      <c r="B622" s="332">
        <v>93282</v>
      </c>
      <c r="C622" s="241" t="s">
        <v>85</v>
      </c>
      <c r="D622" s="241" t="s">
        <v>517</v>
      </c>
      <c r="E622" s="427" t="s">
        <v>142</v>
      </c>
      <c r="F622" s="427"/>
      <c r="G622" s="190" t="s">
        <v>146</v>
      </c>
      <c r="H622" s="191">
        <v>1.83E-2</v>
      </c>
      <c r="I622" s="336">
        <f>VLOOKUP(B622,'SINAPI09-2021'!$A$1:$E$15000,5,FALSE)</f>
        <v>13.21</v>
      </c>
      <c r="J622" s="192">
        <f t="shared" si="30"/>
        <v>0.24174300000000001</v>
      </c>
      <c r="K622" s="312"/>
      <c r="L622" s="88"/>
    </row>
    <row r="623" spans="1:12" s="106" customFormat="1" ht="25.5" x14ac:dyDescent="0.2">
      <c r="A623" s="241" t="s">
        <v>92</v>
      </c>
      <c r="B623" s="332">
        <v>142</v>
      </c>
      <c r="C623" s="241" t="s">
        <v>85</v>
      </c>
      <c r="D623" s="241" t="s">
        <v>533</v>
      </c>
      <c r="E623" s="427" t="s">
        <v>119</v>
      </c>
      <c r="F623" s="427"/>
      <c r="G623" s="190" t="s">
        <v>534</v>
      </c>
      <c r="H623" s="191">
        <v>0.19800000000000001</v>
      </c>
      <c r="I623" s="336">
        <f>VLOOKUP(B623,'SINAPI09-2021'!$A$1:$E$15000,5,FALSE)</f>
        <v>25.89</v>
      </c>
      <c r="J623" s="192">
        <f t="shared" si="30"/>
        <v>5.12622</v>
      </c>
      <c r="K623" s="312"/>
      <c r="L623" s="88"/>
    </row>
    <row r="624" spans="1:12" s="106" customFormat="1" x14ac:dyDescent="0.2">
      <c r="A624" s="241" t="s">
        <v>92</v>
      </c>
      <c r="B624" s="332">
        <v>5061</v>
      </c>
      <c r="C624" s="241" t="s">
        <v>85</v>
      </c>
      <c r="D624" s="241" t="s">
        <v>159</v>
      </c>
      <c r="E624" s="427" t="s">
        <v>119</v>
      </c>
      <c r="F624" s="427"/>
      <c r="G624" s="190" t="s">
        <v>160</v>
      </c>
      <c r="H624" s="191">
        <v>6.0000000000000001E-3</v>
      </c>
      <c r="I624" s="336">
        <f>VLOOKUP(B624,'SINAPI09-2021'!$A$1:$E$15000,5,FALSE)</f>
        <v>23</v>
      </c>
      <c r="J624" s="192">
        <f t="shared" si="30"/>
        <v>0.13800000000000001</v>
      </c>
      <c r="K624" s="312"/>
      <c r="L624" s="88"/>
    </row>
    <row r="625" spans="1:12" s="106" customFormat="1" ht="25.5" x14ac:dyDescent="0.2">
      <c r="A625" s="241" t="s">
        <v>92</v>
      </c>
      <c r="B625" s="332">
        <v>5104</v>
      </c>
      <c r="C625" s="241" t="s">
        <v>85</v>
      </c>
      <c r="D625" s="241" t="s">
        <v>535</v>
      </c>
      <c r="E625" s="427" t="s">
        <v>119</v>
      </c>
      <c r="F625" s="427"/>
      <c r="G625" s="190" t="s">
        <v>160</v>
      </c>
      <c r="H625" s="191">
        <v>1.1999999999999999E-3</v>
      </c>
      <c r="I625" s="336">
        <f>VLOOKUP(B625,'SINAPI09-2021'!$A$1:$E$15000,5,FALSE)</f>
        <v>66.569999999999993</v>
      </c>
      <c r="J625" s="192">
        <f t="shared" si="30"/>
        <v>7.9883999999999983E-2</v>
      </c>
      <c r="K625" s="312"/>
      <c r="L625" s="88"/>
    </row>
    <row r="626" spans="1:12" s="106" customFormat="1" x14ac:dyDescent="0.2">
      <c r="A626" s="241" t="s">
        <v>92</v>
      </c>
      <c r="B626" s="332">
        <v>13388</v>
      </c>
      <c r="C626" s="241" t="s">
        <v>85</v>
      </c>
      <c r="D626" s="241" t="s">
        <v>536</v>
      </c>
      <c r="E626" s="427" t="s">
        <v>119</v>
      </c>
      <c r="F626" s="427"/>
      <c r="G626" s="190" t="s">
        <v>160</v>
      </c>
      <c r="H626" s="191">
        <v>4.4999999999999998E-2</v>
      </c>
      <c r="I626" s="336">
        <f>VLOOKUP(B626,'SINAPI09-2021'!$A$1:$E$15000,5,FALSE)</f>
        <v>125.11</v>
      </c>
      <c r="J626" s="192">
        <f t="shared" si="30"/>
        <v>5.62995</v>
      </c>
      <c r="K626" s="312"/>
      <c r="L626" s="88"/>
    </row>
    <row r="627" spans="1:12" s="106" customFormat="1" ht="25.5" x14ac:dyDescent="0.2">
      <c r="A627" s="241" t="s">
        <v>92</v>
      </c>
      <c r="B627" s="332">
        <v>1115</v>
      </c>
      <c r="C627" s="241" t="s">
        <v>85</v>
      </c>
      <c r="D627" s="241" t="s">
        <v>545</v>
      </c>
      <c r="E627" s="427" t="s">
        <v>119</v>
      </c>
      <c r="F627" s="427"/>
      <c r="G627" s="190" t="s">
        <v>157</v>
      </c>
      <c r="H627" s="191">
        <v>1.05</v>
      </c>
      <c r="I627" s="336">
        <f>VLOOKUP(B627,'SINAPI09-2021'!$A$1:$E$15000,5,FALSE)</f>
        <v>26.36</v>
      </c>
      <c r="J627" s="192">
        <f t="shared" si="30"/>
        <v>27.678000000000001</v>
      </c>
      <c r="K627" s="312"/>
      <c r="L627" s="88"/>
    </row>
    <row r="628" spans="1:12" s="106" customFormat="1" x14ac:dyDescent="0.2">
      <c r="A628" s="244"/>
      <c r="B628" s="244"/>
      <c r="C628" s="244"/>
      <c r="D628" s="244"/>
      <c r="E628" s="244"/>
      <c r="F628" s="193"/>
      <c r="G628" s="244"/>
      <c r="H628" s="193"/>
      <c r="I628" s="244"/>
      <c r="J628" s="193"/>
      <c r="K628" s="312"/>
      <c r="L628" s="88"/>
    </row>
    <row r="629" spans="1:12" s="106" customFormat="1" ht="15" thickBot="1" x14ac:dyDescent="0.25">
      <c r="A629" s="244"/>
      <c r="B629" s="244"/>
      <c r="C629" s="244"/>
      <c r="D629" s="244"/>
      <c r="E629" s="244"/>
      <c r="F629" s="193"/>
      <c r="G629" s="244"/>
      <c r="H629" s="428"/>
      <c r="I629" s="428"/>
      <c r="J629" s="193"/>
      <c r="K629" s="312"/>
      <c r="L629" s="88"/>
    </row>
    <row r="630" spans="1:12" s="106" customFormat="1" ht="15" thickTop="1" x14ac:dyDescent="0.2">
      <c r="A630" s="194"/>
      <c r="B630" s="194"/>
      <c r="C630" s="194"/>
      <c r="D630" s="194"/>
      <c r="E630" s="194"/>
      <c r="F630" s="194"/>
      <c r="G630" s="194"/>
      <c r="H630" s="194"/>
      <c r="I630" s="194"/>
      <c r="J630" s="194"/>
      <c r="K630" s="312"/>
      <c r="L630" s="88"/>
    </row>
    <row r="631" spans="1:12" s="106" customFormat="1" ht="15" x14ac:dyDescent="0.2">
      <c r="A631" s="242" t="s">
        <v>546</v>
      </c>
      <c r="B631" s="195" t="s">
        <v>77</v>
      </c>
      <c r="C631" s="242" t="s">
        <v>78</v>
      </c>
      <c r="D631" s="242" t="s">
        <v>4</v>
      </c>
      <c r="E631" s="430" t="s">
        <v>79</v>
      </c>
      <c r="F631" s="430"/>
      <c r="G631" s="196" t="s">
        <v>80</v>
      </c>
      <c r="H631" s="195" t="s">
        <v>81</v>
      </c>
      <c r="I631" s="195" t="s">
        <v>82</v>
      </c>
      <c r="J631" s="195" t="s">
        <v>5</v>
      </c>
      <c r="K631" s="312"/>
      <c r="L631" s="88"/>
    </row>
    <row r="632" spans="1:12" s="106" customFormat="1" ht="38.25" x14ac:dyDescent="0.2">
      <c r="A632" s="240" t="s">
        <v>83</v>
      </c>
      <c r="B632" s="197" t="s">
        <v>547</v>
      </c>
      <c r="C632" s="240" t="s">
        <v>109</v>
      </c>
      <c r="D632" s="240" t="s">
        <v>548</v>
      </c>
      <c r="E632" s="429" t="s">
        <v>513</v>
      </c>
      <c r="F632" s="429"/>
      <c r="G632" s="198" t="s">
        <v>157</v>
      </c>
      <c r="H632" s="199">
        <v>1</v>
      </c>
      <c r="I632" s="203">
        <f>SUM(J633:J641)</f>
        <v>474.80734200000001</v>
      </c>
      <c r="J632" s="203">
        <f>H632*I632</f>
        <v>474.80734200000001</v>
      </c>
      <c r="K632" s="312"/>
      <c r="L632" s="88"/>
    </row>
    <row r="633" spans="1:12" s="106" customFormat="1" ht="25.5" x14ac:dyDescent="0.2">
      <c r="A633" s="241" t="s">
        <v>89</v>
      </c>
      <c r="B633" s="332">
        <v>88316</v>
      </c>
      <c r="C633" s="241" t="s">
        <v>85</v>
      </c>
      <c r="D633" s="241" t="s">
        <v>204</v>
      </c>
      <c r="E633" s="427" t="s">
        <v>87</v>
      </c>
      <c r="F633" s="427"/>
      <c r="G633" s="190" t="s">
        <v>88</v>
      </c>
      <c r="H633" s="191">
        <v>7.2999999999999995E-2</v>
      </c>
      <c r="I633" s="336">
        <f>VLOOKUP(B633,'SINAPI09-2021'!$A$1:$E$15000,5,FALSE)</f>
        <v>14.02</v>
      </c>
      <c r="J633" s="192">
        <f t="shared" ref="J633:J639" si="31">I633*H633</f>
        <v>1.0234599999999998</v>
      </c>
      <c r="K633" s="312"/>
      <c r="L633" s="88"/>
    </row>
    <row r="634" spans="1:12" s="106" customFormat="1" ht="25.5" x14ac:dyDescent="0.2">
      <c r="A634" s="241" t="s">
        <v>89</v>
      </c>
      <c r="B634" s="332">
        <v>88323</v>
      </c>
      <c r="C634" s="241" t="s">
        <v>85</v>
      </c>
      <c r="D634" s="241" t="s">
        <v>525</v>
      </c>
      <c r="E634" s="427" t="s">
        <v>87</v>
      </c>
      <c r="F634" s="427"/>
      <c r="G634" s="190" t="s">
        <v>88</v>
      </c>
      <c r="H634" s="191">
        <v>0.06</v>
      </c>
      <c r="I634" s="336">
        <f>VLOOKUP(B634,'SINAPI09-2021'!$A$1:$E$15000,5,FALSE)</f>
        <v>18.739999999999998</v>
      </c>
      <c r="J634" s="192">
        <f t="shared" si="31"/>
        <v>1.1243999999999998</v>
      </c>
      <c r="K634" s="312"/>
      <c r="L634" s="88"/>
    </row>
    <row r="635" spans="1:12" s="106" customFormat="1" ht="38.25" x14ac:dyDescent="0.2">
      <c r="A635" s="241" t="s">
        <v>89</v>
      </c>
      <c r="B635" s="332">
        <v>93281</v>
      </c>
      <c r="C635" s="241" t="s">
        <v>85</v>
      </c>
      <c r="D635" s="241" t="s">
        <v>515</v>
      </c>
      <c r="E635" s="427" t="s">
        <v>142</v>
      </c>
      <c r="F635" s="427"/>
      <c r="G635" s="190" t="s">
        <v>143</v>
      </c>
      <c r="H635" s="191">
        <v>1.8E-3</v>
      </c>
      <c r="I635" s="336">
        <f>VLOOKUP(B635,'SINAPI09-2021'!$A$1:$E$15000,5,FALSE)</f>
        <v>14.22</v>
      </c>
      <c r="J635" s="192">
        <f t="shared" si="31"/>
        <v>2.5596000000000001E-2</v>
      </c>
      <c r="K635" s="312"/>
      <c r="L635" s="88"/>
    </row>
    <row r="636" spans="1:12" s="106" customFormat="1" ht="38.25" x14ac:dyDescent="0.2">
      <c r="A636" s="241" t="s">
        <v>89</v>
      </c>
      <c r="B636" s="332">
        <v>93282</v>
      </c>
      <c r="C636" s="241" t="s">
        <v>85</v>
      </c>
      <c r="D636" s="241" t="s">
        <v>517</v>
      </c>
      <c r="E636" s="427" t="s">
        <v>142</v>
      </c>
      <c r="F636" s="427"/>
      <c r="G636" s="190" t="s">
        <v>146</v>
      </c>
      <c r="H636" s="191">
        <v>2.5999999999999999E-3</v>
      </c>
      <c r="I636" s="336">
        <f>VLOOKUP(B636,'SINAPI09-2021'!$A$1:$E$15000,5,FALSE)</f>
        <v>13.21</v>
      </c>
      <c r="J636" s="192">
        <f t="shared" si="31"/>
        <v>3.4346000000000002E-2</v>
      </c>
      <c r="K636" s="312"/>
      <c r="L636" s="88"/>
    </row>
    <row r="637" spans="1:12" s="106" customFormat="1" ht="38.25" x14ac:dyDescent="0.2">
      <c r="A637" s="241" t="s">
        <v>92</v>
      </c>
      <c r="B637" s="332">
        <v>1607</v>
      </c>
      <c r="C637" s="241" t="s">
        <v>85</v>
      </c>
      <c r="D637" s="241" t="s">
        <v>526</v>
      </c>
      <c r="E637" s="427" t="s">
        <v>119</v>
      </c>
      <c r="F637" s="427"/>
      <c r="G637" s="190" t="s">
        <v>527</v>
      </c>
      <c r="H637" s="191">
        <v>4.2</v>
      </c>
      <c r="I637" s="336">
        <f>VLOOKUP(B637,'SINAPI09-2021'!$A$1:$E$15000,5,FALSE)</f>
        <v>0.26</v>
      </c>
      <c r="J637" s="192">
        <f t="shared" si="31"/>
        <v>1.0920000000000001</v>
      </c>
      <c r="K637" s="312"/>
      <c r="L637" s="88"/>
    </row>
    <row r="638" spans="1:12" s="106" customFormat="1" ht="25.5" x14ac:dyDescent="0.2">
      <c r="A638" s="241" t="s">
        <v>92</v>
      </c>
      <c r="B638" s="332">
        <v>4302</v>
      </c>
      <c r="C638" s="241" t="s">
        <v>85</v>
      </c>
      <c r="D638" s="241" t="s">
        <v>528</v>
      </c>
      <c r="E638" s="427" t="s">
        <v>119</v>
      </c>
      <c r="F638" s="427"/>
      <c r="G638" s="190" t="s">
        <v>174</v>
      </c>
      <c r="H638" s="191">
        <v>4.2</v>
      </c>
      <c r="I638" s="336">
        <f>VLOOKUP(B638,'SINAPI09-2021'!$A$1:$E$15000,5,FALSE)</f>
        <v>3.91</v>
      </c>
      <c r="J638" s="192">
        <f t="shared" si="31"/>
        <v>16.422000000000001</v>
      </c>
      <c r="K638" s="312"/>
      <c r="L638" s="88"/>
    </row>
    <row r="639" spans="1:12" s="106" customFormat="1" ht="33.75" customHeight="1" x14ac:dyDescent="0.2">
      <c r="A639" s="241" t="s">
        <v>92</v>
      </c>
      <c r="B639" s="332">
        <f>'MAPA DE COTAÇÃO'!A85</f>
        <v>75</v>
      </c>
      <c r="C639" s="345" t="s">
        <v>109</v>
      </c>
      <c r="D639" s="241" t="s">
        <v>550</v>
      </c>
      <c r="E639" s="427" t="s">
        <v>119</v>
      </c>
      <c r="F639" s="427"/>
      <c r="G639" s="190" t="s">
        <v>174</v>
      </c>
      <c r="H639" s="191">
        <v>1.0289999999999999</v>
      </c>
      <c r="I639" s="192">
        <f>'MAPA DE COTAÇÃO'!M84</f>
        <v>442.26</v>
      </c>
      <c r="J639" s="192">
        <f t="shared" si="31"/>
        <v>455.08553999999998</v>
      </c>
      <c r="K639" s="312"/>
      <c r="L639" s="88"/>
    </row>
    <row r="640" spans="1:12" s="106" customFormat="1" x14ac:dyDescent="0.2">
      <c r="A640" s="244"/>
      <c r="B640" s="244"/>
      <c r="C640" s="244"/>
      <c r="D640" s="244"/>
      <c r="E640" s="244"/>
      <c r="F640" s="193"/>
      <c r="G640" s="244"/>
      <c r="H640" s="193"/>
      <c r="I640" s="244"/>
      <c r="J640" s="193"/>
      <c r="K640" s="312"/>
      <c r="L640" s="88"/>
    </row>
    <row r="641" spans="1:12" s="106" customFormat="1" ht="15" thickBot="1" x14ac:dyDescent="0.25">
      <c r="A641" s="244"/>
      <c r="B641" s="244"/>
      <c r="C641" s="244"/>
      <c r="D641" s="244"/>
      <c r="E641" s="244"/>
      <c r="F641" s="193"/>
      <c r="G641" s="244"/>
      <c r="H641" s="428"/>
      <c r="I641" s="428"/>
      <c r="J641" s="193"/>
      <c r="K641" s="312"/>
      <c r="L641" s="88"/>
    </row>
    <row r="642" spans="1:12" s="106" customFormat="1" ht="15" thickTop="1" x14ac:dyDescent="0.2">
      <c r="A642" s="194"/>
      <c r="B642" s="194"/>
      <c r="C642" s="194"/>
      <c r="D642" s="194"/>
      <c r="E642" s="194"/>
      <c r="F642" s="194"/>
      <c r="G642" s="194"/>
      <c r="H642" s="194"/>
      <c r="I642" s="194"/>
      <c r="J642" s="194"/>
      <c r="K642" s="312"/>
      <c r="L642" s="88"/>
    </row>
    <row r="643" spans="1:12" s="106" customFormat="1" ht="15" x14ac:dyDescent="0.2">
      <c r="A643" s="242" t="s">
        <v>551</v>
      </c>
      <c r="B643" s="195" t="s">
        <v>77</v>
      </c>
      <c r="C643" s="242" t="s">
        <v>78</v>
      </c>
      <c r="D643" s="242" t="s">
        <v>4</v>
      </c>
      <c r="E643" s="430" t="s">
        <v>79</v>
      </c>
      <c r="F643" s="430"/>
      <c r="G643" s="196" t="s">
        <v>80</v>
      </c>
      <c r="H643" s="195" t="s">
        <v>81</v>
      </c>
      <c r="I643" s="195" t="s">
        <v>82</v>
      </c>
      <c r="J643" s="195" t="s">
        <v>5</v>
      </c>
      <c r="K643" s="312"/>
      <c r="L643" s="88"/>
    </row>
    <row r="644" spans="1:12" s="106" customFormat="1" ht="51" x14ac:dyDescent="0.2">
      <c r="A644" s="240" t="s">
        <v>83</v>
      </c>
      <c r="B644" s="333">
        <v>87873</v>
      </c>
      <c r="C644" s="240" t="s">
        <v>85</v>
      </c>
      <c r="D644" s="240" t="s">
        <v>553</v>
      </c>
      <c r="E644" s="429" t="s">
        <v>554</v>
      </c>
      <c r="F644" s="429"/>
      <c r="G644" s="198" t="s">
        <v>139</v>
      </c>
      <c r="H644" s="199">
        <v>1</v>
      </c>
      <c r="I644" s="203">
        <f>SUM(J645:J647)</f>
        <v>8.9185290000000013</v>
      </c>
      <c r="J644" s="203">
        <f>H644*I644</f>
        <v>8.9185290000000013</v>
      </c>
      <c r="K644" s="312"/>
      <c r="L644" s="88"/>
    </row>
    <row r="645" spans="1:12" s="106" customFormat="1" ht="38.25" x14ac:dyDescent="0.2">
      <c r="A645" s="241" t="s">
        <v>89</v>
      </c>
      <c r="B645" s="332">
        <v>87381</v>
      </c>
      <c r="C645" s="241" t="s">
        <v>85</v>
      </c>
      <c r="D645" s="241" t="s">
        <v>556</v>
      </c>
      <c r="E645" s="427" t="s">
        <v>87</v>
      </c>
      <c r="F645" s="427"/>
      <c r="G645" s="190" t="s">
        <v>150</v>
      </c>
      <c r="H645" s="191">
        <v>1.5E-3</v>
      </c>
      <c r="I645" s="336">
        <f>VLOOKUP(B645,'SINAPI09-2021'!$A$1:$E$15000,5,FALSE)</f>
        <v>5411.67</v>
      </c>
      <c r="J645" s="192">
        <f>I645*H645</f>
        <v>8.1175049999999995</v>
      </c>
      <c r="K645" s="312"/>
      <c r="L645" s="88"/>
    </row>
    <row r="646" spans="1:12" s="106" customFormat="1" ht="25.5" x14ac:dyDescent="0.2">
      <c r="A646" s="241" t="s">
        <v>89</v>
      </c>
      <c r="B646" s="332">
        <v>88309</v>
      </c>
      <c r="C646" s="241" t="s">
        <v>85</v>
      </c>
      <c r="D646" s="241" t="s">
        <v>354</v>
      </c>
      <c r="E646" s="427" t="s">
        <v>87</v>
      </c>
      <c r="F646" s="427"/>
      <c r="G646" s="190" t="s">
        <v>88</v>
      </c>
      <c r="H646" s="191">
        <v>4.2000000000000003E-2</v>
      </c>
      <c r="I646" s="336">
        <f>VLOOKUP(B646,'SINAPI09-2021'!$A$1:$E$15000,5,FALSE)</f>
        <v>17.670000000000002</v>
      </c>
      <c r="J646" s="192">
        <f>I646*H646</f>
        <v>0.74214000000000013</v>
      </c>
      <c r="K646" s="312"/>
      <c r="L646" s="88"/>
    </row>
    <row r="647" spans="1:12" s="106" customFormat="1" ht="25.5" x14ac:dyDescent="0.2">
      <c r="A647" s="241" t="s">
        <v>89</v>
      </c>
      <c r="B647" s="332">
        <v>88316</v>
      </c>
      <c r="C647" s="241" t="s">
        <v>85</v>
      </c>
      <c r="D647" s="241" t="s">
        <v>204</v>
      </c>
      <c r="E647" s="427" t="s">
        <v>87</v>
      </c>
      <c r="F647" s="427"/>
      <c r="G647" s="190" t="s">
        <v>88</v>
      </c>
      <c r="H647" s="191">
        <v>4.1999999999999997E-3</v>
      </c>
      <c r="I647" s="336">
        <f>VLOOKUP(B647,'SINAPI09-2021'!$A$1:$E$15000,5,FALSE)</f>
        <v>14.02</v>
      </c>
      <c r="J647" s="192">
        <f>I647*H647</f>
        <v>5.8883999999999992E-2</v>
      </c>
      <c r="K647" s="312"/>
      <c r="L647" s="88"/>
    </row>
    <row r="648" spans="1:12" s="106" customFormat="1" x14ac:dyDescent="0.2">
      <c r="A648" s="244"/>
      <c r="B648" s="244"/>
      <c r="C648" s="244"/>
      <c r="D648" s="244"/>
      <c r="E648" s="244"/>
      <c r="F648" s="193"/>
      <c r="G648" s="244"/>
      <c r="H648" s="193"/>
      <c r="I648" s="327"/>
      <c r="J648" s="193"/>
      <c r="K648" s="312"/>
      <c r="L648" s="88"/>
    </row>
    <row r="649" spans="1:12" s="106" customFormat="1" ht="15" thickBot="1" x14ac:dyDescent="0.25">
      <c r="A649" s="244"/>
      <c r="B649" s="244"/>
      <c r="C649" s="244"/>
      <c r="D649" s="244"/>
      <c r="E649" s="244"/>
      <c r="F649" s="193"/>
      <c r="G649" s="244"/>
      <c r="H649" s="428"/>
      <c r="I649" s="428"/>
      <c r="J649" s="193"/>
      <c r="K649" s="312"/>
      <c r="L649" s="88"/>
    </row>
    <row r="650" spans="1:12" s="106" customFormat="1" ht="15" thickTop="1" x14ac:dyDescent="0.2">
      <c r="A650" s="194"/>
      <c r="B650" s="194"/>
      <c r="C650" s="194"/>
      <c r="D650" s="194"/>
      <c r="E650" s="194"/>
      <c r="F650" s="194"/>
      <c r="G650" s="194"/>
      <c r="H650" s="194"/>
      <c r="I650" s="194"/>
      <c r="J650" s="194"/>
      <c r="K650" s="312"/>
      <c r="L650" s="88"/>
    </row>
    <row r="651" spans="1:12" s="106" customFormat="1" ht="15" x14ac:dyDescent="0.2">
      <c r="A651" s="242" t="s">
        <v>557</v>
      </c>
      <c r="B651" s="195" t="s">
        <v>77</v>
      </c>
      <c r="C651" s="242" t="s">
        <v>78</v>
      </c>
      <c r="D651" s="242" t="s">
        <v>4</v>
      </c>
      <c r="E651" s="430" t="s">
        <v>79</v>
      </c>
      <c r="F651" s="430"/>
      <c r="G651" s="196" t="s">
        <v>80</v>
      </c>
      <c r="H651" s="195" t="s">
        <v>81</v>
      </c>
      <c r="I651" s="195" t="s">
        <v>82</v>
      </c>
      <c r="J651" s="195" t="s">
        <v>5</v>
      </c>
      <c r="K651" s="312"/>
      <c r="L651" s="88"/>
    </row>
    <row r="652" spans="1:12" s="106" customFormat="1" ht="63.75" x14ac:dyDescent="0.2">
      <c r="A652" s="240" t="s">
        <v>83</v>
      </c>
      <c r="B652" s="333">
        <v>87529</v>
      </c>
      <c r="C652" s="240" t="s">
        <v>85</v>
      </c>
      <c r="D652" s="240" t="s">
        <v>559</v>
      </c>
      <c r="E652" s="429" t="s">
        <v>554</v>
      </c>
      <c r="F652" s="429"/>
      <c r="G652" s="198" t="s">
        <v>139</v>
      </c>
      <c r="H652" s="199">
        <v>1</v>
      </c>
      <c r="I652" s="203">
        <f>SUM(J653:J655)</f>
        <v>26.210440000000002</v>
      </c>
      <c r="J652" s="203">
        <f>H652*I652</f>
        <v>26.210440000000002</v>
      </c>
      <c r="K652" s="312"/>
      <c r="L652" s="88"/>
    </row>
    <row r="653" spans="1:12" s="106" customFormat="1" ht="51" x14ac:dyDescent="0.2">
      <c r="A653" s="241" t="s">
        <v>89</v>
      </c>
      <c r="B653" s="332">
        <v>87292</v>
      </c>
      <c r="C653" s="241" t="s">
        <v>85</v>
      </c>
      <c r="D653" s="241" t="s">
        <v>561</v>
      </c>
      <c r="E653" s="427" t="s">
        <v>87</v>
      </c>
      <c r="F653" s="427"/>
      <c r="G653" s="190" t="s">
        <v>150</v>
      </c>
      <c r="H653" s="191">
        <v>3.7600000000000001E-2</v>
      </c>
      <c r="I653" s="336">
        <f>VLOOKUP(B653,'SINAPI09-2021'!$A$1:$E$15000,5,FALSE)</f>
        <v>412.45</v>
      </c>
      <c r="J653" s="192">
        <f>I653*H653</f>
        <v>15.50812</v>
      </c>
      <c r="K653" s="312"/>
      <c r="L653" s="88"/>
    </row>
    <row r="654" spans="1:12" s="106" customFormat="1" ht="25.5" x14ac:dyDescent="0.2">
      <c r="A654" s="241" t="s">
        <v>89</v>
      </c>
      <c r="B654" s="332">
        <v>88309</v>
      </c>
      <c r="C654" s="241" t="s">
        <v>85</v>
      </c>
      <c r="D654" s="241" t="s">
        <v>354</v>
      </c>
      <c r="E654" s="427" t="s">
        <v>87</v>
      </c>
      <c r="F654" s="427"/>
      <c r="G654" s="190" t="s">
        <v>88</v>
      </c>
      <c r="H654" s="191">
        <v>0.47</v>
      </c>
      <c r="I654" s="336">
        <f>VLOOKUP(B654,'SINAPI09-2021'!$A$1:$E$15000,5,FALSE)</f>
        <v>17.670000000000002</v>
      </c>
      <c r="J654" s="192">
        <f>I654*H654</f>
        <v>8.3048999999999999</v>
      </c>
      <c r="K654" s="312"/>
      <c r="L654" s="88"/>
    </row>
    <row r="655" spans="1:12" s="106" customFormat="1" ht="25.5" x14ac:dyDescent="0.2">
      <c r="A655" s="241" t="s">
        <v>89</v>
      </c>
      <c r="B655" s="332">
        <v>88316</v>
      </c>
      <c r="C655" s="241" t="s">
        <v>85</v>
      </c>
      <c r="D655" s="241" t="s">
        <v>204</v>
      </c>
      <c r="E655" s="427" t="s">
        <v>87</v>
      </c>
      <c r="F655" s="427"/>
      <c r="G655" s="190" t="s">
        <v>88</v>
      </c>
      <c r="H655" s="191">
        <v>0.17100000000000001</v>
      </c>
      <c r="I655" s="336">
        <f>VLOOKUP(B655,'SINAPI09-2021'!$A$1:$E$15000,5,FALSE)</f>
        <v>14.02</v>
      </c>
      <c r="J655" s="192">
        <f>I655*H655</f>
        <v>2.3974200000000003</v>
      </c>
      <c r="K655" s="312"/>
      <c r="L655" s="88"/>
    </row>
    <row r="656" spans="1:12" s="106" customFormat="1" x14ac:dyDescent="0.2">
      <c r="A656" s="244"/>
      <c r="B656" s="244"/>
      <c r="C656" s="244"/>
      <c r="D656" s="244"/>
      <c r="E656" s="244"/>
      <c r="F656" s="193"/>
      <c r="G656" s="244"/>
      <c r="H656" s="193"/>
      <c r="I656" s="327"/>
      <c r="J656" s="193"/>
      <c r="K656" s="312"/>
      <c r="L656" s="88"/>
    </row>
    <row r="657" spans="1:12" s="106" customFormat="1" ht="15" thickBot="1" x14ac:dyDescent="0.25">
      <c r="A657" s="244"/>
      <c r="B657" s="244"/>
      <c r="C657" s="244"/>
      <c r="D657" s="244"/>
      <c r="E657" s="244"/>
      <c r="F657" s="193"/>
      <c r="G657" s="244"/>
      <c r="H657" s="428"/>
      <c r="I657" s="428"/>
      <c r="J657" s="193"/>
      <c r="K657" s="312"/>
      <c r="L657" s="88"/>
    </row>
    <row r="658" spans="1:12" s="106" customFormat="1" ht="15" thickTop="1" x14ac:dyDescent="0.2">
      <c r="A658" s="194"/>
      <c r="B658" s="194"/>
      <c r="C658" s="194"/>
      <c r="D658" s="194"/>
      <c r="E658" s="194"/>
      <c r="F658" s="194"/>
      <c r="G658" s="194"/>
      <c r="H658" s="194"/>
      <c r="I658" s="194"/>
      <c r="J658" s="194"/>
      <c r="K658" s="312"/>
      <c r="L658" s="88"/>
    </row>
    <row r="659" spans="1:12" s="106" customFormat="1" ht="15" x14ac:dyDescent="0.2">
      <c r="A659" s="242" t="s">
        <v>562</v>
      </c>
      <c r="B659" s="195" t="s">
        <v>77</v>
      </c>
      <c r="C659" s="242" t="s">
        <v>78</v>
      </c>
      <c r="D659" s="242" t="s">
        <v>4</v>
      </c>
      <c r="E659" s="430" t="s">
        <v>79</v>
      </c>
      <c r="F659" s="430"/>
      <c r="G659" s="196" t="s">
        <v>80</v>
      </c>
      <c r="H659" s="195" t="s">
        <v>81</v>
      </c>
      <c r="I659" s="195" t="s">
        <v>82</v>
      </c>
      <c r="J659" s="195" t="s">
        <v>5</v>
      </c>
      <c r="K659" s="312"/>
      <c r="L659" s="88"/>
    </row>
    <row r="660" spans="1:12" s="106" customFormat="1" ht="63.75" x14ac:dyDescent="0.2">
      <c r="A660" s="240" t="s">
        <v>83</v>
      </c>
      <c r="B660" s="333">
        <v>87527</v>
      </c>
      <c r="C660" s="240" t="s">
        <v>85</v>
      </c>
      <c r="D660" s="240" t="s">
        <v>564</v>
      </c>
      <c r="E660" s="429" t="s">
        <v>554</v>
      </c>
      <c r="F660" s="429"/>
      <c r="G660" s="198" t="s">
        <v>139</v>
      </c>
      <c r="H660" s="199">
        <v>1</v>
      </c>
      <c r="I660" s="203">
        <f>SUM(J661:J663)</f>
        <v>28.714940000000002</v>
      </c>
      <c r="J660" s="203">
        <f>H660*I660</f>
        <v>28.714940000000002</v>
      </c>
      <c r="K660" s="312"/>
      <c r="L660" s="88"/>
    </row>
    <row r="661" spans="1:12" s="106" customFormat="1" ht="51" x14ac:dyDescent="0.2">
      <c r="A661" s="241" t="s">
        <v>89</v>
      </c>
      <c r="B661" s="332">
        <v>87292</v>
      </c>
      <c r="C661" s="241" t="s">
        <v>85</v>
      </c>
      <c r="D661" s="241" t="s">
        <v>561</v>
      </c>
      <c r="E661" s="427" t="s">
        <v>87</v>
      </c>
      <c r="F661" s="427"/>
      <c r="G661" s="190" t="s">
        <v>150</v>
      </c>
      <c r="H661" s="191">
        <v>3.7600000000000001E-2</v>
      </c>
      <c r="I661" s="336">
        <f>VLOOKUP(B661,'SINAPI09-2021'!$A$1:$E$15000,5,FALSE)</f>
        <v>412.45</v>
      </c>
      <c r="J661" s="192">
        <f>I661*H661</f>
        <v>15.50812</v>
      </c>
      <c r="K661" s="312"/>
      <c r="L661" s="88"/>
    </row>
    <row r="662" spans="1:12" s="106" customFormat="1" ht="25.5" x14ac:dyDescent="0.2">
      <c r="A662" s="241" t="s">
        <v>89</v>
      </c>
      <c r="B662" s="332">
        <v>88309</v>
      </c>
      <c r="C662" s="241" t="s">
        <v>85</v>
      </c>
      <c r="D662" s="241" t="s">
        <v>354</v>
      </c>
      <c r="E662" s="427" t="s">
        <v>87</v>
      </c>
      <c r="F662" s="427"/>
      <c r="G662" s="190" t="s">
        <v>88</v>
      </c>
      <c r="H662" s="191">
        <v>0.57999999999999996</v>
      </c>
      <c r="I662" s="336">
        <f>VLOOKUP(B662,'SINAPI09-2021'!$A$1:$E$15000,5,FALSE)</f>
        <v>17.670000000000002</v>
      </c>
      <c r="J662" s="192">
        <f>I662*H662</f>
        <v>10.2486</v>
      </c>
      <c r="K662" s="312"/>
      <c r="L662" s="88"/>
    </row>
    <row r="663" spans="1:12" s="106" customFormat="1" ht="25.5" x14ac:dyDescent="0.2">
      <c r="A663" s="241" t="s">
        <v>89</v>
      </c>
      <c r="B663" s="332">
        <v>88316</v>
      </c>
      <c r="C663" s="241" t="s">
        <v>85</v>
      </c>
      <c r="D663" s="241" t="s">
        <v>204</v>
      </c>
      <c r="E663" s="427" t="s">
        <v>87</v>
      </c>
      <c r="F663" s="427"/>
      <c r="G663" s="190" t="s">
        <v>88</v>
      </c>
      <c r="H663" s="191">
        <v>0.21099999999999999</v>
      </c>
      <c r="I663" s="336">
        <f>VLOOKUP(B663,'SINAPI09-2021'!$A$1:$E$15000,5,FALSE)</f>
        <v>14.02</v>
      </c>
      <c r="J663" s="192">
        <f>I663*H663</f>
        <v>2.9582199999999998</v>
      </c>
      <c r="K663" s="312"/>
      <c r="L663" s="88"/>
    </row>
    <row r="664" spans="1:12" s="106" customFormat="1" x14ac:dyDescent="0.2">
      <c r="A664" s="244"/>
      <c r="B664" s="244"/>
      <c r="C664" s="244"/>
      <c r="D664" s="244"/>
      <c r="E664" s="244"/>
      <c r="F664" s="193"/>
      <c r="G664" s="244"/>
      <c r="H664" s="193"/>
      <c r="I664" s="244"/>
      <c r="J664" s="193"/>
      <c r="K664" s="312"/>
      <c r="L664" s="88"/>
    </row>
    <row r="665" spans="1:12" s="106" customFormat="1" ht="15" thickBot="1" x14ac:dyDescent="0.25">
      <c r="A665" s="244"/>
      <c r="B665" s="244"/>
      <c r="C665" s="244"/>
      <c r="D665" s="244"/>
      <c r="E665" s="244"/>
      <c r="F665" s="193"/>
      <c r="G665" s="244"/>
      <c r="H665" s="428"/>
      <c r="I665" s="428"/>
      <c r="J665" s="193"/>
      <c r="K665" s="312"/>
      <c r="L665" s="88"/>
    </row>
    <row r="666" spans="1:12" s="106" customFormat="1" ht="15" thickTop="1" x14ac:dyDescent="0.2">
      <c r="A666" s="194"/>
      <c r="B666" s="194"/>
      <c r="C666" s="194"/>
      <c r="D666" s="194"/>
      <c r="E666" s="194"/>
      <c r="F666" s="194"/>
      <c r="G666" s="194"/>
      <c r="H666" s="194"/>
      <c r="I666" s="194"/>
      <c r="J666" s="194"/>
      <c r="K666" s="312"/>
      <c r="L666" s="88"/>
    </row>
    <row r="667" spans="1:12" s="106" customFormat="1" ht="15" x14ac:dyDescent="0.2">
      <c r="A667" s="242" t="s">
        <v>565</v>
      </c>
      <c r="B667" s="195" t="s">
        <v>77</v>
      </c>
      <c r="C667" s="242" t="s">
        <v>78</v>
      </c>
      <c r="D667" s="242" t="s">
        <v>4</v>
      </c>
      <c r="E667" s="430" t="s">
        <v>79</v>
      </c>
      <c r="F667" s="430"/>
      <c r="G667" s="196" t="s">
        <v>80</v>
      </c>
      <c r="H667" s="195" t="s">
        <v>81</v>
      </c>
      <c r="I667" s="195" t="s">
        <v>82</v>
      </c>
      <c r="J667" s="195" t="s">
        <v>5</v>
      </c>
      <c r="K667" s="312"/>
      <c r="L667" s="88"/>
    </row>
    <row r="668" spans="1:12" s="106" customFormat="1" ht="63.75" x14ac:dyDescent="0.2">
      <c r="A668" s="240" t="s">
        <v>83</v>
      </c>
      <c r="B668" s="333">
        <v>89168</v>
      </c>
      <c r="C668" s="240" t="s">
        <v>85</v>
      </c>
      <c r="D668" s="240" t="s">
        <v>567</v>
      </c>
      <c r="E668" s="429" t="s">
        <v>568</v>
      </c>
      <c r="F668" s="429"/>
      <c r="G668" s="198" t="s">
        <v>139</v>
      </c>
      <c r="H668" s="199">
        <v>1</v>
      </c>
      <c r="I668" s="203">
        <f>SUM(J669:J672)</f>
        <v>73.572204000000013</v>
      </c>
      <c r="J668" s="203">
        <f>H668*I668</f>
        <v>73.572204000000013</v>
      </c>
      <c r="K668" s="312"/>
      <c r="L668" s="88"/>
    </row>
    <row r="669" spans="1:12" s="106" customFormat="1" ht="51" x14ac:dyDescent="0.2">
      <c r="A669" s="241" t="s">
        <v>89</v>
      </c>
      <c r="B669" s="332">
        <v>87495</v>
      </c>
      <c r="C669" s="241" t="s">
        <v>85</v>
      </c>
      <c r="D669" s="241" t="s">
        <v>570</v>
      </c>
      <c r="E669" s="427" t="s">
        <v>568</v>
      </c>
      <c r="F669" s="427"/>
      <c r="G669" s="190" t="s">
        <v>139</v>
      </c>
      <c r="H669" s="191">
        <v>0.2334</v>
      </c>
      <c r="I669" s="336">
        <f>VLOOKUP(B669,'SINAPI09-2021'!$A$1:$E$15000,5,FALSE)</f>
        <v>75.180000000000007</v>
      </c>
      <c r="J669" s="192">
        <f>I669*H669</f>
        <v>17.547012000000002</v>
      </c>
      <c r="K669" s="312"/>
      <c r="L669" s="88"/>
    </row>
    <row r="670" spans="1:12" s="106" customFormat="1" ht="63.75" x14ac:dyDescent="0.2">
      <c r="A670" s="241" t="s">
        <v>89</v>
      </c>
      <c r="B670" s="332">
        <v>87503</v>
      </c>
      <c r="C670" s="241" t="s">
        <v>85</v>
      </c>
      <c r="D670" s="241" t="s">
        <v>572</v>
      </c>
      <c r="E670" s="427" t="s">
        <v>568</v>
      </c>
      <c r="F670" s="427"/>
      <c r="G670" s="190" t="s">
        <v>139</v>
      </c>
      <c r="H670" s="191">
        <v>0.20280000000000001</v>
      </c>
      <c r="I670" s="336">
        <f>VLOOKUP(B670,'SINAPI09-2021'!$A$1:$E$15000,5,FALSE)</f>
        <v>65.599999999999994</v>
      </c>
      <c r="J670" s="192">
        <f>I670*H670</f>
        <v>13.30368</v>
      </c>
      <c r="K670" s="312"/>
      <c r="L670" s="88"/>
    </row>
    <row r="671" spans="1:12" s="106" customFormat="1" ht="51" x14ac:dyDescent="0.2">
      <c r="A671" s="241" t="s">
        <v>89</v>
      </c>
      <c r="B671" s="332">
        <v>87511</v>
      </c>
      <c r="C671" s="241" t="s">
        <v>85</v>
      </c>
      <c r="D671" s="241" t="s">
        <v>574</v>
      </c>
      <c r="E671" s="427" t="s">
        <v>568</v>
      </c>
      <c r="F671" s="427"/>
      <c r="G671" s="190" t="s">
        <v>139</v>
      </c>
      <c r="H671" s="191">
        <v>0.247</v>
      </c>
      <c r="I671" s="336">
        <f>VLOOKUP(B671,'SINAPI09-2021'!$A$1:$E$15000,5,FALSE)</f>
        <v>82.68</v>
      </c>
      <c r="J671" s="192">
        <f>I671*H671</f>
        <v>20.421960000000002</v>
      </c>
      <c r="K671" s="312"/>
      <c r="L671" s="88"/>
    </row>
    <row r="672" spans="1:12" s="106" customFormat="1" ht="63.75" x14ac:dyDescent="0.2">
      <c r="A672" s="241" t="s">
        <v>89</v>
      </c>
      <c r="B672" s="332">
        <v>87519</v>
      </c>
      <c r="C672" s="241" t="s">
        <v>85</v>
      </c>
      <c r="D672" s="241" t="s">
        <v>576</v>
      </c>
      <c r="E672" s="427" t="s">
        <v>568</v>
      </c>
      <c r="F672" s="427"/>
      <c r="G672" s="190" t="s">
        <v>139</v>
      </c>
      <c r="H672" s="191">
        <v>0.31680000000000003</v>
      </c>
      <c r="I672" s="336">
        <f>VLOOKUP(B672,'SINAPI09-2021'!$A$1:$E$15000,5,FALSE)</f>
        <v>70.39</v>
      </c>
      <c r="J672" s="192">
        <f>I672*H672</f>
        <v>22.299552000000002</v>
      </c>
      <c r="K672" s="312"/>
      <c r="L672" s="88"/>
    </row>
    <row r="673" spans="1:12" s="106" customFormat="1" x14ac:dyDescent="0.2">
      <c r="A673" s="244"/>
      <c r="B673" s="244"/>
      <c r="C673" s="244"/>
      <c r="D673" s="244"/>
      <c r="E673" s="244"/>
      <c r="F673" s="193"/>
      <c r="G673" s="244"/>
      <c r="H673" s="193"/>
      <c r="I673" s="244"/>
      <c r="J673" s="193"/>
      <c r="K673" s="312"/>
      <c r="L673" s="88"/>
    </row>
    <row r="674" spans="1:12" s="106" customFormat="1" ht="15" thickBot="1" x14ac:dyDescent="0.25">
      <c r="A674" s="244"/>
      <c r="B674" s="244"/>
      <c r="C674" s="244"/>
      <c r="D674" s="244"/>
      <c r="E674" s="244"/>
      <c r="F674" s="193"/>
      <c r="G674" s="244"/>
      <c r="H674" s="428"/>
      <c r="I674" s="428"/>
      <c r="J674" s="193"/>
      <c r="K674" s="312"/>
      <c r="L674" s="88"/>
    </row>
    <row r="675" spans="1:12" s="106" customFormat="1" ht="15" thickTop="1" x14ac:dyDescent="0.2">
      <c r="A675" s="194"/>
      <c r="B675" s="194"/>
      <c r="C675" s="194"/>
      <c r="D675" s="194"/>
      <c r="E675" s="194"/>
      <c r="F675" s="194"/>
      <c r="G675" s="194"/>
      <c r="H675" s="194"/>
      <c r="I675" s="194"/>
      <c r="J675" s="194"/>
      <c r="K675" s="312"/>
      <c r="L675" s="88"/>
    </row>
    <row r="676" spans="1:12" s="106" customFormat="1" ht="15" x14ac:dyDescent="0.2">
      <c r="A676" s="242" t="s">
        <v>577</v>
      </c>
      <c r="B676" s="195" t="s">
        <v>77</v>
      </c>
      <c r="C676" s="242" t="s">
        <v>78</v>
      </c>
      <c r="D676" s="242" t="s">
        <v>4</v>
      </c>
      <c r="E676" s="430" t="s">
        <v>79</v>
      </c>
      <c r="F676" s="430"/>
      <c r="G676" s="196" t="s">
        <v>80</v>
      </c>
      <c r="H676" s="195" t="s">
        <v>81</v>
      </c>
      <c r="I676" s="195" t="s">
        <v>82</v>
      </c>
      <c r="J676" s="195" t="s">
        <v>5</v>
      </c>
      <c r="K676" s="312"/>
      <c r="L676" s="88"/>
    </row>
    <row r="677" spans="1:12" s="106" customFormat="1" ht="38.25" x14ac:dyDescent="0.2">
      <c r="A677" s="240" t="s">
        <v>83</v>
      </c>
      <c r="B677" s="333">
        <v>96359</v>
      </c>
      <c r="C677" s="240" t="s">
        <v>85</v>
      </c>
      <c r="D677" s="240" t="s">
        <v>579</v>
      </c>
      <c r="E677" s="429" t="s">
        <v>568</v>
      </c>
      <c r="F677" s="429"/>
      <c r="G677" s="198" t="s">
        <v>139</v>
      </c>
      <c r="H677" s="199">
        <v>1</v>
      </c>
      <c r="I677" s="203">
        <f>SUM(J678:J688)</f>
        <v>91.953714000000005</v>
      </c>
      <c r="J677" s="203">
        <f>H677*I677</f>
        <v>91.953714000000005</v>
      </c>
      <c r="K677" s="312"/>
      <c r="L677" s="88"/>
    </row>
    <row r="678" spans="1:12" s="106" customFormat="1" ht="25.5" x14ac:dyDescent="0.2">
      <c r="A678" s="241" t="s">
        <v>89</v>
      </c>
      <c r="B678" s="332">
        <v>88278</v>
      </c>
      <c r="C678" s="241" t="s">
        <v>85</v>
      </c>
      <c r="D678" s="241" t="s">
        <v>581</v>
      </c>
      <c r="E678" s="427" t="s">
        <v>87</v>
      </c>
      <c r="F678" s="427"/>
      <c r="G678" s="190" t="s">
        <v>88</v>
      </c>
      <c r="H678" s="191">
        <v>0.628</v>
      </c>
      <c r="I678" s="336">
        <f>VLOOKUP(B678,'SINAPI09-2021'!$A$1:$E$15000,5,FALSE)</f>
        <v>12.66</v>
      </c>
      <c r="J678" s="192">
        <f>I678*H678</f>
        <v>7.9504799999999998</v>
      </c>
      <c r="K678" s="312"/>
      <c r="L678" s="88"/>
    </row>
    <row r="679" spans="1:12" s="106" customFormat="1" ht="25.5" x14ac:dyDescent="0.2">
      <c r="A679" s="241" t="s">
        <v>89</v>
      </c>
      <c r="B679" s="332">
        <v>88316</v>
      </c>
      <c r="C679" s="241" t="s">
        <v>85</v>
      </c>
      <c r="D679" s="241" t="s">
        <v>204</v>
      </c>
      <c r="E679" s="427" t="s">
        <v>87</v>
      </c>
      <c r="F679" s="427"/>
      <c r="G679" s="190" t="s">
        <v>88</v>
      </c>
      <c r="H679" s="191">
        <v>0.157</v>
      </c>
      <c r="I679" s="336">
        <f>VLOOKUP(B679,'SINAPI09-2021'!$A$1:$E$15000,5,FALSE)</f>
        <v>14.02</v>
      </c>
      <c r="J679" s="192">
        <f>I679*H679</f>
        <v>2.2011400000000001</v>
      </c>
      <c r="K679" s="312"/>
      <c r="L679" s="88"/>
    </row>
    <row r="680" spans="1:12" s="106" customFormat="1" ht="25.5" x14ac:dyDescent="0.2">
      <c r="A680" s="241" t="s">
        <v>92</v>
      </c>
      <c r="B680" s="332">
        <v>39413</v>
      </c>
      <c r="C680" s="241" t="s">
        <v>85</v>
      </c>
      <c r="D680" s="241" t="s">
        <v>582</v>
      </c>
      <c r="E680" s="427" t="s">
        <v>119</v>
      </c>
      <c r="F680" s="427"/>
      <c r="G680" s="190" t="s">
        <v>139</v>
      </c>
      <c r="H680" s="191">
        <v>2.1059999999999999</v>
      </c>
      <c r="I680" s="336">
        <f>VLOOKUP(B680,'SINAPI09-2021'!$A$1:$E$15000,5,FALSE)</f>
        <v>18.57</v>
      </c>
      <c r="J680" s="192">
        <f>I680*H680</f>
        <v>39.108419999999995</v>
      </c>
      <c r="K680" s="312"/>
      <c r="L680" s="88"/>
    </row>
    <row r="681" spans="1:12" s="106" customFormat="1" ht="25.5" x14ac:dyDescent="0.2">
      <c r="A681" s="241" t="s">
        <v>92</v>
      </c>
      <c r="B681" s="332">
        <v>39431</v>
      </c>
      <c r="C681" s="241" t="s">
        <v>85</v>
      </c>
      <c r="D681" s="241" t="s">
        <v>583</v>
      </c>
      <c r="E681" s="427" t="s">
        <v>119</v>
      </c>
      <c r="F681" s="427"/>
      <c r="G681" s="190" t="s">
        <v>157</v>
      </c>
      <c r="H681" s="191">
        <v>2.5026999999999999</v>
      </c>
      <c r="I681" s="336">
        <f>VLOOKUP(B681,'SINAPI09-2021'!$A$1:$E$15000,5,FALSE)</f>
        <v>0.21</v>
      </c>
      <c r="J681" s="192">
        <f t="shared" ref="J681:J688" si="32">I681*H681</f>
        <v>0.52556700000000001</v>
      </c>
      <c r="K681" s="312"/>
      <c r="L681" s="88"/>
    </row>
    <row r="682" spans="1:12" s="106" customFormat="1" ht="25.5" x14ac:dyDescent="0.2">
      <c r="A682" s="241" t="s">
        <v>92</v>
      </c>
      <c r="B682" s="332">
        <v>39432</v>
      </c>
      <c r="C682" s="241" t="s">
        <v>85</v>
      </c>
      <c r="D682" s="241" t="s">
        <v>584</v>
      </c>
      <c r="E682" s="427" t="s">
        <v>119</v>
      </c>
      <c r="F682" s="427"/>
      <c r="G682" s="190" t="s">
        <v>157</v>
      </c>
      <c r="H682" s="191">
        <v>0.79249999999999998</v>
      </c>
      <c r="I682" s="336">
        <f>VLOOKUP(B682,'SINAPI09-2021'!$A$1:$E$15000,5,FALSE)</f>
        <v>2.75</v>
      </c>
      <c r="J682" s="192">
        <f t="shared" si="32"/>
        <v>2.1793749999999998</v>
      </c>
      <c r="K682" s="312"/>
      <c r="L682" s="88"/>
    </row>
    <row r="683" spans="1:12" s="106" customFormat="1" ht="38.25" x14ac:dyDescent="0.2">
      <c r="A683" s="241" t="s">
        <v>92</v>
      </c>
      <c r="B683" s="332">
        <v>39434</v>
      </c>
      <c r="C683" s="241" t="s">
        <v>85</v>
      </c>
      <c r="D683" s="241" t="s">
        <v>585</v>
      </c>
      <c r="E683" s="427" t="s">
        <v>98</v>
      </c>
      <c r="F683" s="427"/>
      <c r="G683" s="190" t="s">
        <v>160</v>
      </c>
      <c r="H683" s="191">
        <v>1.0327</v>
      </c>
      <c r="I683" s="336">
        <f>VLOOKUP(B683,'SINAPI09-2021'!$A$1:$E$15000,5,FALSE)</f>
        <v>3.69</v>
      </c>
      <c r="J683" s="192">
        <f t="shared" si="32"/>
        <v>3.8106629999999999</v>
      </c>
      <c r="K683" s="312"/>
      <c r="L683" s="88"/>
    </row>
    <row r="684" spans="1:12" s="106" customFormat="1" ht="25.5" x14ac:dyDescent="0.2">
      <c r="A684" s="241" t="s">
        <v>92</v>
      </c>
      <c r="B684" s="332">
        <v>39435</v>
      </c>
      <c r="C684" s="241" t="s">
        <v>85</v>
      </c>
      <c r="D684" s="241" t="s">
        <v>586</v>
      </c>
      <c r="E684" s="427" t="s">
        <v>119</v>
      </c>
      <c r="F684" s="427"/>
      <c r="G684" s="190" t="s">
        <v>174</v>
      </c>
      <c r="H684" s="191">
        <v>20.0077</v>
      </c>
      <c r="I684" s="336">
        <f>VLOOKUP(B684,'SINAPI09-2021'!$A$1:$E$15000,5,FALSE)</f>
        <v>7.0000000000000007E-2</v>
      </c>
      <c r="J684" s="192">
        <f t="shared" si="32"/>
        <v>1.4005390000000002</v>
      </c>
      <c r="K684" s="312"/>
      <c r="L684" s="88"/>
    </row>
    <row r="685" spans="1:12" s="106" customFormat="1" ht="25.5" x14ac:dyDescent="0.2">
      <c r="A685" s="241" t="s">
        <v>92</v>
      </c>
      <c r="B685" s="332">
        <v>39443</v>
      </c>
      <c r="C685" s="241" t="s">
        <v>85</v>
      </c>
      <c r="D685" s="241" t="s">
        <v>587</v>
      </c>
      <c r="E685" s="427" t="s">
        <v>119</v>
      </c>
      <c r="F685" s="427"/>
      <c r="G685" s="190" t="s">
        <v>174</v>
      </c>
      <c r="H685" s="191">
        <v>0.91490000000000005</v>
      </c>
      <c r="I685" s="336">
        <f>VLOOKUP(B685,'SINAPI09-2021'!$A$1:$E$15000,5,FALSE)</f>
        <v>0.17</v>
      </c>
      <c r="J685" s="192">
        <f t="shared" si="32"/>
        <v>0.15553300000000003</v>
      </c>
      <c r="K685" s="312"/>
      <c r="L685" s="88"/>
    </row>
    <row r="686" spans="1:12" s="106" customFormat="1" ht="25.5" x14ac:dyDescent="0.2">
      <c r="A686" s="241" t="s">
        <v>92</v>
      </c>
      <c r="B686" s="332">
        <v>39419</v>
      </c>
      <c r="C686" s="241" t="s">
        <v>85</v>
      </c>
      <c r="D686" s="241" t="s">
        <v>588</v>
      </c>
      <c r="E686" s="427" t="s">
        <v>119</v>
      </c>
      <c r="F686" s="427"/>
      <c r="G686" s="190" t="s">
        <v>157</v>
      </c>
      <c r="H686" s="191">
        <v>0.9093</v>
      </c>
      <c r="I686" s="336">
        <f>VLOOKUP(B686,'SINAPI09-2021'!$A$1:$E$15000,5,FALSE)</f>
        <v>7.92</v>
      </c>
      <c r="J686" s="192">
        <f t="shared" si="32"/>
        <v>7.2016559999999998</v>
      </c>
      <c r="K686" s="312"/>
      <c r="L686" s="88"/>
    </row>
    <row r="687" spans="1:12" s="106" customFormat="1" ht="25.5" x14ac:dyDescent="0.2">
      <c r="A687" s="241" t="s">
        <v>92</v>
      </c>
      <c r="B687" s="332">
        <v>39422</v>
      </c>
      <c r="C687" s="241" t="s">
        <v>85</v>
      </c>
      <c r="D687" s="241" t="s">
        <v>589</v>
      </c>
      <c r="E687" s="427" t="s">
        <v>119</v>
      </c>
      <c r="F687" s="427"/>
      <c r="G687" s="190" t="s">
        <v>157</v>
      </c>
      <c r="H687" s="191">
        <v>2.8999000000000001</v>
      </c>
      <c r="I687" s="336">
        <f>VLOOKUP(B687,'SINAPI09-2021'!$A$1:$E$15000,5,FALSE)</f>
        <v>8.99</v>
      </c>
      <c r="J687" s="192">
        <f t="shared" si="32"/>
        <v>26.070101000000001</v>
      </c>
      <c r="K687" s="312"/>
      <c r="L687" s="88"/>
    </row>
    <row r="688" spans="1:12" s="106" customFormat="1" ht="25.5" x14ac:dyDescent="0.2">
      <c r="A688" s="241" t="s">
        <v>92</v>
      </c>
      <c r="B688" s="332">
        <v>37586</v>
      </c>
      <c r="C688" s="241" t="s">
        <v>85</v>
      </c>
      <c r="D688" s="241" t="s">
        <v>590</v>
      </c>
      <c r="E688" s="427" t="s">
        <v>119</v>
      </c>
      <c r="F688" s="427"/>
      <c r="G688" s="190" t="s">
        <v>591</v>
      </c>
      <c r="H688" s="191">
        <v>2.9000000000000001E-2</v>
      </c>
      <c r="I688" s="336">
        <f>VLOOKUP(B688,'SINAPI09-2021'!$A$1:$E$15000,5,FALSE)</f>
        <v>46.56</v>
      </c>
      <c r="J688" s="192">
        <f t="shared" si="32"/>
        <v>1.3502400000000001</v>
      </c>
      <c r="K688" s="312"/>
      <c r="L688" s="88"/>
    </row>
    <row r="689" spans="1:12" s="106" customFormat="1" x14ac:dyDescent="0.2">
      <c r="A689" s="244"/>
      <c r="B689" s="244"/>
      <c r="C689" s="244"/>
      <c r="D689" s="244"/>
      <c r="E689" s="244"/>
      <c r="F689" s="193"/>
      <c r="G689" s="244"/>
      <c r="H689" s="193"/>
      <c r="I689" s="244"/>
      <c r="J689" s="193"/>
      <c r="K689" s="312"/>
      <c r="L689" s="88"/>
    </row>
    <row r="690" spans="1:12" s="106" customFormat="1" ht="15" thickBot="1" x14ac:dyDescent="0.25">
      <c r="A690" s="244"/>
      <c r="B690" s="244"/>
      <c r="C690" s="244"/>
      <c r="D690" s="244"/>
      <c r="E690" s="244"/>
      <c r="F690" s="193"/>
      <c r="G690" s="244"/>
      <c r="H690" s="428"/>
      <c r="I690" s="428"/>
      <c r="J690" s="193"/>
      <c r="K690" s="312"/>
      <c r="L690" s="88"/>
    </row>
    <row r="691" spans="1:12" s="328" customFormat="1" ht="15" thickTop="1" x14ac:dyDescent="0.2">
      <c r="A691" s="194"/>
      <c r="B691" s="194"/>
      <c r="C691" s="194"/>
      <c r="D691" s="194"/>
      <c r="E691" s="194"/>
      <c r="F691" s="194"/>
      <c r="G691" s="194"/>
      <c r="H691" s="194"/>
      <c r="I691" s="194"/>
      <c r="J691" s="194"/>
      <c r="L691" s="88"/>
    </row>
    <row r="692" spans="1:12" s="328" customFormat="1" ht="15" x14ac:dyDescent="0.2">
      <c r="A692" s="326" t="s">
        <v>592</v>
      </c>
      <c r="B692" s="195" t="s">
        <v>77</v>
      </c>
      <c r="C692" s="326" t="s">
        <v>78</v>
      </c>
      <c r="D692" s="326" t="s">
        <v>4</v>
      </c>
      <c r="E692" s="430" t="s">
        <v>79</v>
      </c>
      <c r="F692" s="430"/>
      <c r="G692" s="196" t="s">
        <v>80</v>
      </c>
      <c r="H692" s="195" t="s">
        <v>81</v>
      </c>
      <c r="I692" s="195" t="s">
        <v>82</v>
      </c>
      <c r="J692" s="195" t="s">
        <v>5</v>
      </c>
      <c r="L692" s="88"/>
    </row>
    <row r="693" spans="1:12" s="328" customFormat="1" ht="25.5" x14ac:dyDescent="0.2">
      <c r="A693" s="324" t="s">
        <v>83</v>
      </c>
      <c r="B693" s="333">
        <v>93202</v>
      </c>
      <c r="C693" s="324" t="s">
        <v>85</v>
      </c>
      <c r="D693" s="324" t="s">
        <v>594</v>
      </c>
      <c r="E693" s="429" t="s">
        <v>149</v>
      </c>
      <c r="F693" s="429"/>
      <c r="G693" s="198" t="s">
        <v>157</v>
      </c>
      <c r="H693" s="199">
        <v>1</v>
      </c>
      <c r="I693" s="203">
        <f>SUM(J694:J697)</f>
        <v>21.839957999999999</v>
      </c>
      <c r="J693" s="203">
        <f>H693*I693</f>
        <v>21.839957999999999</v>
      </c>
      <c r="L693" s="88"/>
    </row>
    <row r="694" spans="1:12" s="328" customFormat="1" ht="51" x14ac:dyDescent="0.2">
      <c r="A694" s="325" t="s">
        <v>89</v>
      </c>
      <c r="B694" s="332">
        <v>87294</v>
      </c>
      <c r="C694" s="325" t="s">
        <v>85</v>
      </c>
      <c r="D694" s="325" t="s">
        <v>596</v>
      </c>
      <c r="E694" s="427" t="s">
        <v>87</v>
      </c>
      <c r="F694" s="427"/>
      <c r="G694" s="190" t="s">
        <v>150</v>
      </c>
      <c r="H694" s="191">
        <v>5.1999999999999998E-3</v>
      </c>
      <c r="I694" s="336">
        <f>VLOOKUP(B694,'SINAPI09-2021'!$A$1:$E$15000,5,FALSE)</f>
        <v>393.54</v>
      </c>
      <c r="J694" s="192">
        <f>I694*H694</f>
        <v>2.046408</v>
      </c>
      <c r="L694" s="88"/>
    </row>
    <row r="695" spans="1:12" s="328" customFormat="1" ht="25.5" x14ac:dyDescent="0.2">
      <c r="A695" s="325" t="s">
        <v>89</v>
      </c>
      <c r="B695" s="332">
        <v>88309</v>
      </c>
      <c r="C695" s="325" t="s">
        <v>85</v>
      </c>
      <c r="D695" s="325" t="s">
        <v>354</v>
      </c>
      <c r="E695" s="427" t="s">
        <v>87</v>
      </c>
      <c r="F695" s="427"/>
      <c r="G695" s="190" t="s">
        <v>88</v>
      </c>
      <c r="H695" s="191">
        <v>0.52900000000000003</v>
      </c>
      <c r="I695" s="336">
        <f>VLOOKUP(B695,'SINAPI09-2021'!$A$1:$E$15000,5,FALSE)</f>
        <v>17.670000000000002</v>
      </c>
      <c r="J695" s="192">
        <f>I695*H695</f>
        <v>9.347430000000001</v>
      </c>
      <c r="L695" s="88"/>
    </row>
    <row r="696" spans="1:12" s="328" customFormat="1" ht="25.5" x14ac:dyDescent="0.2">
      <c r="A696" s="325" t="s">
        <v>89</v>
      </c>
      <c r="B696" s="332">
        <v>88316</v>
      </c>
      <c r="C696" s="325" t="s">
        <v>85</v>
      </c>
      <c r="D696" s="325" t="s">
        <v>204</v>
      </c>
      <c r="E696" s="427" t="s">
        <v>87</v>
      </c>
      <c r="F696" s="427"/>
      <c r="G696" s="190" t="s">
        <v>88</v>
      </c>
      <c r="H696" s="191">
        <v>0.106</v>
      </c>
      <c r="I696" s="336">
        <f>VLOOKUP(B696,'SINAPI09-2021'!$A$1:$E$15000,5,FALSE)</f>
        <v>14.02</v>
      </c>
      <c r="J696" s="192">
        <f>I696*H696</f>
        <v>1.4861199999999999</v>
      </c>
      <c r="L696" s="88"/>
    </row>
    <row r="697" spans="1:12" s="328" customFormat="1" x14ac:dyDescent="0.2">
      <c r="A697" s="325" t="s">
        <v>92</v>
      </c>
      <c r="B697" s="332">
        <v>7258</v>
      </c>
      <c r="C697" s="325" t="s">
        <v>85</v>
      </c>
      <c r="D697" s="325" t="s">
        <v>598</v>
      </c>
      <c r="E697" s="427" t="s">
        <v>119</v>
      </c>
      <c r="F697" s="427"/>
      <c r="G697" s="190" t="s">
        <v>174</v>
      </c>
      <c r="H697" s="191">
        <v>11.2</v>
      </c>
      <c r="I697" s="336">
        <f>VLOOKUP(B697,'SINAPI09-2021'!$A$1:$E$15000,5,FALSE)</f>
        <v>0.8</v>
      </c>
      <c r="J697" s="192">
        <f>I697*H697</f>
        <v>8.9599999999999991</v>
      </c>
      <c r="L697" s="88"/>
    </row>
    <row r="698" spans="1:12" s="328" customFormat="1" x14ac:dyDescent="0.2">
      <c r="A698" s="327"/>
      <c r="B698" s="327"/>
      <c r="C698" s="327"/>
      <c r="D698" s="327"/>
      <c r="E698" s="327"/>
      <c r="F698" s="193"/>
      <c r="G698" s="327"/>
      <c r="H698" s="193"/>
      <c r="I698" s="327"/>
      <c r="J698" s="193"/>
      <c r="L698" s="88"/>
    </row>
    <row r="699" spans="1:12" s="328" customFormat="1" ht="15" thickBot="1" x14ac:dyDescent="0.25">
      <c r="A699" s="327"/>
      <c r="B699" s="327"/>
      <c r="C699" s="327"/>
      <c r="D699" s="327"/>
      <c r="E699" s="327"/>
      <c r="F699" s="193"/>
      <c r="G699" s="327"/>
      <c r="H699" s="428"/>
      <c r="I699" s="428"/>
      <c r="J699" s="193"/>
      <c r="L699" s="88"/>
    </row>
    <row r="700" spans="1:12" s="328" customFormat="1" ht="15" thickTop="1" x14ac:dyDescent="0.2">
      <c r="A700" s="194"/>
      <c r="B700" s="194"/>
      <c r="C700" s="194"/>
      <c r="D700" s="194"/>
      <c r="E700" s="194"/>
      <c r="F700" s="194"/>
      <c r="G700" s="194"/>
      <c r="H700" s="194"/>
      <c r="I700" s="194"/>
      <c r="J700" s="194"/>
      <c r="L700" s="88"/>
    </row>
    <row r="701" spans="1:12" s="328" customFormat="1" ht="15" x14ac:dyDescent="0.2">
      <c r="A701" s="326" t="s">
        <v>599</v>
      </c>
      <c r="B701" s="195" t="s">
        <v>77</v>
      </c>
      <c r="C701" s="326" t="s">
        <v>78</v>
      </c>
      <c r="D701" s="326" t="s">
        <v>4</v>
      </c>
      <c r="E701" s="430" t="s">
        <v>79</v>
      </c>
      <c r="F701" s="430"/>
      <c r="G701" s="196" t="s">
        <v>80</v>
      </c>
      <c r="H701" s="195" t="s">
        <v>81</v>
      </c>
      <c r="I701" s="195" t="s">
        <v>82</v>
      </c>
      <c r="J701" s="195" t="s">
        <v>5</v>
      </c>
      <c r="L701" s="88"/>
    </row>
    <row r="702" spans="1:12" s="328" customFormat="1" ht="25.5" x14ac:dyDescent="0.2">
      <c r="A702" s="324" t="s">
        <v>83</v>
      </c>
      <c r="B702" s="333">
        <v>93188</v>
      </c>
      <c r="C702" s="324" t="s">
        <v>85</v>
      </c>
      <c r="D702" s="324" t="s">
        <v>601</v>
      </c>
      <c r="E702" s="429" t="s">
        <v>149</v>
      </c>
      <c r="F702" s="429"/>
      <c r="G702" s="198" t="s">
        <v>157</v>
      </c>
      <c r="H702" s="199">
        <v>1</v>
      </c>
      <c r="I702" s="203">
        <f>SUM(J703:J710)</f>
        <v>62.277569999999997</v>
      </c>
      <c r="J702" s="203">
        <f>H702*I702</f>
        <v>62.277569999999997</v>
      </c>
      <c r="L702" s="88"/>
    </row>
    <row r="703" spans="1:12" s="328" customFormat="1" ht="25.5" x14ac:dyDescent="0.2">
      <c r="A703" s="325" t="s">
        <v>89</v>
      </c>
      <c r="B703" s="332">
        <v>92270</v>
      </c>
      <c r="C703" s="325" t="s">
        <v>85</v>
      </c>
      <c r="D703" s="325" t="s">
        <v>447</v>
      </c>
      <c r="E703" s="427" t="s">
        <v>149</v>
      </c>
      <c r="F703" s="427"/>
      <c r="G703" s="190" t="s">
        <v>139</v>
      </c>
      <c r="H703" s="191">
        <v>0.3</v>
      </c>
      <c r="I703" s="336">
        <f>VLOOKUP(B703,'SINAPI09-2021'!$A$1:$E$15000,5,FALSE)</f>
        <v>109.16</v>
      </c>
      <c r="J703" s="192">
        <f t="shared" ref="J703:J710" si="33">I703*H703</f>
        <v>32.747999999999998</v>
      </c>
      <c r="L703" s="88"/>
    </row>
    <row r="704" spans="1:12" s="328" customFormat="1" ht="25.5" x14ac:dyDescent="0.2">
      <c r="A704" s="325" t="s">
        <v>89</v>
      </c>
      <c r="B704" s="332">
        <v>92791</v>
      </c>
      <c r="C704" s="325" t="s">
        <v>85</v>
      </c>
      <c r="D704" s="325" t="s">
        <v>374</v>
      </c>
      <c r="E704" s="427" t="s">
        <v>149</v>
      </c>
      <c r="F704" s="427"/>
      <c r="G704" s="190" t="s">
        <v>160</v>
      </c>
      <c r="H704" s="191">
        <v>0.308</v>
      </c>
      <c r="I704" s="336">
        <f>VLOOKUP(B704,'SINAPI09-2021'!$A$1:$E$15000,5,FALSE)</f>
        <v>14.05</v>
      </c>
      <c r="J704" s="192">
        <f t="shared" si="33"/>
        <v>4.3273999999999999</v>
      </c>
      <c r="L704" s="88"/>
    </row>
    <row r="705" spans="1:12" s="328" customFormat="1" ht="38.25" x14ac:dyDescent="0.2">
      <c r="A705" s="325" t="s">
        <v>89</v>
      </c>
      <c r="B705" s="332">
        <v>94970</v>
      </c>
      <c r="C705" s="325" t="s">
        <v>85</v>
      </c>
      <c r="D705" s="325" t="s">
        <v>449</v>
      </c>
      <c r="E705" s="427" t="s">
        <v>149</v>
      </c>
      <c r="F705" s="427"/>
      <c r="G705" s="190" t="s">
        <v>150</v>
      </c>
      <c r="H705" s="191">
        <v>1.2E-2</v>
      </c>
      <c r="I705" s="336">
        <f>VLOOKUP(B705,'SINAPI09-2021'!$A$1:$E$15000,5,FALSE)</f>
        <v>365.13</v>
      </c>
      <c r="J705" s="192">
        <f t="shared" si="33"/>
        <v>4.3815600000000003</v>
      </c>
      <c r="L705" s="88"/>
    </row>
    <row r="706" spans="1:12" s="328" customFormat="1" ht="25.5" x14ac:dyDescent="0.2">
      <c r="A706" s="325" t="s">
        <v>89</v>
      </c>
      <c r="B706" s="332">
        <v>88309</v>
      </c>
      <c r="C706" s="325" t="s">
        <v>85</v>
      </c>
      <c r="D706" s="325" t="s">
        <v>354</v>
      </c>
      <c r="E706" s="427" t="s">
        <v>87</v>
      </c>
      <c r="F706" s="427"/>
      <c r="G706" s="190" t="s">
        <v>88</v>
      </c>
      <c r="H706" s="191">
        <v>0.38600000000000001</v>
      </c>
      <c r="I706" s="336">
        <f>VLOOKUP(B706,'SINAPI09-2021'!$A$1:$E$15000,5,FALSE)</f>
        <v>17.670000000000002</v>
      </c>
      <c r="J706" s="192">
        <f t="shared" si="33"/>
        <v>6.8206200000000008</v>
      </c>
      <c r="L706" s="88"/>
    </row>
    <row r="707" spans="1:12" s="328" customFormat="1" ht="25.5" x14ac:dyDescent="0.2">
      <c r="A707" s="325" t="s">
        <v>89</v>
      </c>
      <c r="B707" s="332">
        <v>88316</v>
      </c>
      <c r="C707" s="325" t="s">
        <v>85</v>
      </c>
      <c r="D707" s="325" t="s">
        <v>204</v>
      </c>
      <c r="E707" s="427" t="s">
        <v>87</v>
      </c>
      <c r="F707" s="427"/>
      <c r="G707" s="190" t="s">
        <v>88</v>
      </c>
      <c r="H707" s="191">
        <v>0.193</v>
      </c>
      <c r="I707" s="336">
        <f>VLOOKUP(B707,'SINAPI09-2021'!$A$1:$E$15000,5,FALSE)</f>
        <v>14.02</v>
      </c>
      <c r="J707" s="192">
        <f t="shared" si="33"/>
        <v>2.7058599999999999</v>
      </c>
      <c r="L707" s="88"/>
    </row>
    <row r="708" spans="1:12" s="328" customFormat="1" ht="25.5" x14ac:dyDescent="0.2">
      <c r="A708" s="325" t="s">
        <v>92</v>
      </c>
      <c r="B708" s="332">
        <v>2692</v>
      </c>
      <c r="C708" s="325" t="s">
        <v>85</v>
      </c>
      <c r="D708" s="325" t="s">
        <v>366</v>
      </c>
      <c r="E708" s="427" t="s">
        <v>119</v>
      </c>
      <c r="F708" s="427"/>
      <c r="G708" s="190" t="s">
        <v>266</v>
      </c>
      <c r="H708" s="191">
        <v>5.0000000000000001E-3</v>
      </c>
      <c r="I708" s="336">
        <f>VLOOKUP(B708,'SINAPI09-2021'!$A$1:$E$15000,5,FALSE)</f>
        <v>5.19</v>
      </c>
      <c r="J708" s="192">
        <f t="shared" si="33"/>
        <v>2.5950000000000001E-2</v>
      </c>
      <c r="L708" s="88"/>
    </row>
    <row r="709" spans="1:12" s="328" customFormat="1" ht="38.25" x14ac:dyDescent="0.2">
      <c r="A709" s="325" t="s">
        <v>92</v>
      </c>
      <c r="B709" s="332">
        <v>39017</v>
      </c>
      <c r="C709" s="325" t="s">
        <v>85</v>
      </c>
      <c r="D709" s="325" t="s">
        <v>376</v>
      </c>
      <c r="E709" s="427" t="s">
        <v>119</v>
      </c>
      <c r="F709" s="427"/>
      <c r="G709" s="190" t="s">
        <v>174</v>
      </c>
      <c r="H709" s="191">
        <v>6</v>
      </c>
      <c r="I709" s="336">
        <f>VLOOKUP(B709,'SINAPI09-2021'!$A$1:$E$15000,5,FALSE)</f>
        <v>0.21</v>
      </c>
      <c r="J709" s="192">
        <f t="shared" si="33"/>
        <v>1.26</v>
      </c>
      <c r="L709" s="88"/>
    </row>
    <row r="710" spans="1:12" s="328" customFormat="1" ht="25.5" x14ac:dyDescent="0.2">
      <c r="A710" s="325" t="s">
        <v>92</v>
      </c>
      <c r="B710" s="332">
        <v>4491</v>
      </c>
      <c r="C710" s="325" t="s">
        <v>85</v>
      </c>
      <c r="D710" s="325" t="s">
        <v>258</v>
      </c>
      <c r="E710" s="427" t="s">
        <v>119</v>
      </c>
      <c r="F710" s="427"/>
      <c r="G710" s="190" t="s">
        <v>157</v>
      </c>
      <c r="H710" s="191">
        <v>1.222</v>
      </c>
      <c r="I710" s="336">
        <f>VLOOKUP(B710,'SINAPI09-2021'!$A$1:$E$15000,5,FALSE)</f>
        <v>8.19</v>
      </c>
      <c r="J710" s="192">
        <f t="shared" si="33"/>
        <v>10.008179999999999</v>
      </c>
      <c r="L710" s="88"/>
    </row>
    <row r="711" spans="1:12" s="328" customFormat="1" x14ac:dyDescent="0.2">
      <c r="A711" s="327"/>
      <c r="B711" s="327"/>
      <c r="C711" s="327"/>
      <c r="D711" s="327"/>
      <c r="E711" s="327"/>
      <c r="F711" s="193"/>
      <c r="G711" s="327"/>
      <c r="H711" s="193"/>
      <c r="I711" s="327"/>
      <c r="J711" s="193"/>
      <c r="L711" s="88"/>
    </row>
    <row r="712" spans="1:12" s="328" customFormat="1" ht="15" thickBot="1" x14ac:dyDescent="0.25">
      <c r="A712" s="327"/>
      <c r="B712" s="327"/>
      <c r="C712" s="327"/>
      <c r="D712" s="327"/>
      <c r="E712" s="327"/>
      <c r="F712" s="193"/>
      <c r="G712" s="327"/>
      <c r="H712" s="428"/>
      <c r="I712" s="428"/>
      <c r="J712" s="193"/>
      <c r="L712" s="88"/>
    </row>
    <row r="713" spans="1:12" s="328" customFormat="1" ht="15" thickTop="1" x14ac:dyDescent="0.2">
      <c r="A713" s="194"/>
      <c r="B713" s="194"/>
      <c r="C713" s="194"/>
      <c r="D713" s="194"/>
      <c r="E713" s="194"/>
      <c r="F713" s="194"/>
      <c r="G713" s="194"/>
      <c r="H713" s="194"/>
      <c r="I713" s="194"/>
      <c r="J713" s="194"/>
      <c r="L713" s="88"/>
    </row>
    <row r="714" spans="1:12" s="328" customFormat="1" ht="15" x14ac:dyDescent="0.2">
      <c r="A714" s="326" t="s">
        <v>602</v>
      </c>
      <c r="B714" s="195" t="s">
        <v>77</v>
      </c>
      <c r="C714" s="326" t="s">
        <v>78</v>
      </c>
      <c r="D714" s="326" t="s">
        <v>4</v>
      </c>
      <c r="E714" s="430" t="s">
        <v>79</v>
      </c>
      <c r="F714" s="430"/>
      <c r="G714" s="196" t="s">
        <v>80</v>
      </c>
      <c r="H714" s="195" t="s">
        <v>81</v>
      </c>
      <c r="I714" s="195" t="s">
        <v>82</v>
      </c>
      <c r="J714" s="195" t="s">
        <v>5</v>
      </c>
      <c r="L714" s="88"/>
    </row>
    <row r="715" spans="1:12" s="328" customFormat="1" ht="25.5" x14ac:dyDescent="0.2">
      <c r="A715" s="324" t="s">
        <v>83</v>
      </c>
      <c r="B715" s="333">
        <v>93189</v>
      </c>
      <c r="C715" s="324" t="s">
        <v>85</v>
      </c>
      <c r="D715" s="324" t="s">
        <v>604</v>
      </c>
      <c r="E715" s="429" t="s">
        <v>149</v>
      </c>
      <c r="F715" s="429"/>
      <c r="G715" s="198" t="s">
        <v>157</v>
      </c>
      <c r="H715" s="199">
        <v>1</v>
      </c>
      <c r="I715" s="203">
        <f>SUM(J716:J723)</f>
        <v>77.347060000000013</v>
      </c>
      <c r="J715" s="203">
        <f>H715*I715</f>
        <v>77.347060000000013</v>
      </c>
      <c r="L715" s="88"/>
    </row>
    <row r="716" spans="1:12" s="328" customFormat="1" ht="25.5" x14ac:dyDescent="0.2">
      <c r="A716" s="325" t="s">
        <v>89</v>
      </c>
      <c r="B716" s="332">
        <v>92270</v>
      </c>
      <c r="C716" s="325" t="s">
        <v>85</v>
      </c>
      <c r="D716" s="325" t="s">
        <v>447</v>
      </c>
      <c r="E716" s="427" t="s">
        <v>149</v>
      </c>
      <c r="F716" s="427"/>
      <c r="G716" s="190" t="s">
        <v>139</v>
      </c>
      <c r="H716" s="191">
        <v>0.4</v>
      </c>
      <c r="I716" s="336">
        <f>VLOOKUP(B716,'SINAPI09-2021'!$A$1:$E$15000,5,FALSE)</f>
        <v>109.16</v>
      </c>
      <c r="J716" s="192">
        <f t="shared" ref="J716:J723" si="34">I716*H716</f>
        <v>43.664000000000001</v>
      </c>
      <c r="L716" s="88"/>
    </row>
    <row r="717" spans="1:12" s="328" customFormat="1" ht="25.5" x14ac:dyDescent="0.2">
      <c r="A717" s="325" t="s">
        <v>89</v>
      </c>
      <c r="B717" s="332">
        <v>92793</v>
      </c>
      <c r="C717" s="325" t="s">
        <v>85</v>
      </c>
      <c r="D717" s="325" t="s">
        <v>324</v>
      </c>
      <c r="E717" s="427" t="s">
        <v>149</v>
      </c>
      <c r="F717" s="427"/>
      <c r="G717" s="190" t="s">
        <v>160</v>
      </c>
      <c r="H717" s="191">
        <v>0.79</v>
      </c>
      <c r="I717" s="336">
        <f>VLOOKUP(B717,'SINAPI09-2021'!$A$1:$E$15000,5,FALSE)</f>
        <v>15.04</v>
      </c>
      <c r="J717" s="192">
        <f t="shared" si="34"/>
        <v>11.881600000000001</v>
      </c>
      <c r="L717" s="88"/>
    </row>
    <row r="718" spans="1:12" s="328" customFormat="1" ht="38.25" x14ac:dyDescent="0.2">
      <c r="A718" s="325" t="s">
        <v>89</v>
      </c>
      <c r="B718" s="332">
        <v>94970</v>
      </c>
      <c r="C718" s="325" t="s">
        <v>85</v>
      </c>
      <c r="D718" s="325" t="s">
        <v>449</v>
      </c>
      <c r="E718" s="427" t="s">
        <v>149</v>
      </c>
      <c r="F718" s="427"/>
      <c r="G718" s="190" t="s">
        <v>150</v>
      </c>
      <c r="H718" s="191">
        <v>2.4E-2</v>
      </c>
      <c r="I718" s="336">
        <f>VLOOKUP(B718,'SINAPI09-2021'!$A$1:$E$15000,5,FALSE)</f>
        <v>365.13</v>
      </c>
      <c r="J718" s="192">
        <f t="shared" si="34"/>
        <v>8.7631200000000007</v>
      </c>
      <c r="L718" s="88"/>
    </row>
    <row r="719" spans="1:12" s="328" customFormat="1" ht="25.5" x14ac:dyDescent="0.2">
      <c r="A719" s="325" t="s">
        <v>89</v>
      </c>
      <c r="B719" s="332">
        <v>88309</v>
      </c>
      <c r="C719" s="325" t="s">
        <v>85</v>
      </c>
      <c r="D719" s="325" t="s">
        <v>354</v>
      </c>
      <c r="E719" s="427" t="s">
        <v>87</v>
      </c>
      <c r="F719" s="427"/>
      <c r="G719" s="190" t="s">
        <v>88</v>
      </c>
      <c r="H719" s="191">
        <v>0.35</v>
      </c>
      <c r="I719" s="336">
        <f>VLOOKUP(B719,'SINAPI09-2021'!$A$1:$E$15000,5,FALSE)</f>
        <v>17.670000000000002</v>
      </c>
      <c r="J719" s="192">
        <f t="shared" si="34"/>
        <v>6.1844999999999999</v>
      </c>
      <c r="L719" s="88"/>
    </row>
    <row r="720" spans="1:12" s="328" customFormat="1" ht="25.5" x14ac:dyDescent="0.2">
      <c r="A720" s="325" t="s">
        <v>89</v>
      </c>
      <c r="B720" s="332">
        <v>88316</v>
      </c>
      <c r="C720" s="325" t="s">
        <v>85</v>
      </c>
      <c r="D720" s="325" t="s">
        <v>204</v>
      </c>
      <c r="E720" s="427" t="s">
        <v>87</v>
      </c>
      <c r="F720" s="427"/>
      <c r="G720" s="190" t="s">
        <v>88</v>
      </c>
      <c r="H720" s="191">
        <v>0.17499999999999999</v>
      </c>
      <c r="I720" s="336">
        <f>VLOOKUP(B720,'SINAPI09-2021'!$A$1:$E$15000,5,FALSE)</f>
        <v>14.02</v>
      </c>
      <c r="J720" s="192">
        <f t="shared" si="34"/>
        <v>2.4534999999999996</v>
      </c>
      <c r="L720" s="88"/>
    </row>
    <row r="721" spans="1:12" s="328" customFormat="1" ht="25.5" x14ac:dyDescent="0.2">
      <c r="A721" s="325" t="s">
        <v>92</v>
      </c>
      <c r="B721" s="332">
        <v>2692</v>
      </c>
      <c r="C721" s="325" t="s">
        <v>85</v>
      </c>
      <c r="D721" s="325" t="s">
        <v>366</v>
      </c>
      <c r="E721" s="427" t="s">
        <v>119</v>
      </c>
      <c r="F721" s="427"/>
      <c r="G721" s="190" t="s">
        <v>266</v>
      </c>
      <c r="H721" s="191">
        <v>7.0000000000000001E-3</v>
      </c>
      <c r="I721" s="336">
        <f>VLOOKUP(B721,'SINAPI09-2021'!$A$1:$E$15000,5,FALSE)</f>
        <v>5.19</v>
      </c>
      <c r="J721" s="192">
        <f t="shared" si="34"/>
        <v>3.6330000000000001E-2</v>
      </c>
      <c r="L721" s="88"/>
    </row>
    <row r="722" spans="1:12" s="328" customFormat="1" ht="38.25" x14ac:dyDescent="0.2">
      <c r="A722" s="325" t="s">
        <v>92</v>
      </c>
      <c r="B722" s="332">
        <v>39017</v>
      </c>
      <c r="C722" s="325" t="s">
        <v>85</v>
      </c>
      <c r="D722" s="325" t="s">
        <v>376</v>
      </c>
      <c r="E722" s="427" t="s">
        <v>119</v>
      </c>
      <c r="F722" s="427"/>
      <c r="G722" s="190" t="s">
        <v>174</v>
      </c>
      <c r="H722" s="191">
        <v>6</v>
      </c>
      <c r="I722" s="336">
        <f>VLOOKUP(B722,'SINAPI09-2021'!$A$1:$E$15000,5,FALSE)</f>
        <v>0.21</v>
      </c>
      <c r="J722" s="192">
        <f t="shared" si="34"/>
        <v>1.26</v>
      </c>
      <c r="L722" s="88"/>
    </row>
    <row r="723" spans="1:12" s="328" customFormat="1" ht="25.5" x14ac:dyDescent="0.2">
      <c r="A723" s="325" t="s">
        <v>92</v>
      </c>
      <c r="B723" s="332">
        <v>4491</v>
      </c>
      <c r="C723" s="325" t="s">
        <v>85</v>
      </c>
      <c r="D723" s="325" t="s">
        <v>258</v>
      </c>
      <c r="E723" s="427" t="s">
        <v>119</v>
      </c>
      <c r="F723" s="427"/>
      <c r="G723" s="190" t="s">
        <v>157</v>
      </c>
      <c r="H723" s="191">
        <v>0.379</v>
      </c>
      <c r="I723" s="336">
        <f>VLOOKUP(B723,'SINAPI09-2021'!$A$1:$E$15000,5,FALSE)</f>
        <v>8.19</v>
      </c>
      <c r="J723" s="192">
        <f t="shared" si="34"/>
        <v>3.1040099999999997</v>
      </c>
      <c r="L723" s="88"/>
    </row>
    <row r="724" spans="1:12" s="328" customFormat="1" x14ac:dyDescent="0.2">
      <c r="A724" s="327"/>
      <c r="B724" s="327"/>
      <c r="C724" s="327"/>
      <c r="D724" s="327"/>
      <c r="E724" s="327"/>
      <c r="F724" s="193"/>
      <c r="G724" s="327"/>
      <c r="H724" s="193"/>
      <c r="I724" s="327"/>
      <c r="J724" s="193"/>
      <c r="L724" s="88"/>
    </row>
    <row r="725" spans="1:12" s="328" customFormat="1" ht="15" thickBot="1" x14ac:dyDescent="0.25">
      <c r="A725" s="327"/>
      <c r="B725" s="327"/>
      <c r="C725" s="327"/>
      <c r="D725" s="327"/>
      <c r="E725" s="327"/>
      <c r="F725" s="193"/>
      <c r="G725" s="327"/>
      <c r="H725" s="428"/>
      <c r="I725" s="428"/>
      <c r="J725" s="193"/>
      <c r="L725" s="88"/>
    </row>
    <row r="726" spans="1:12" s="106" customFormat="1" ht="15" thickTop="1" x14ac:dyDescent="0.2">
      <c r="A726" s="194"/>
      <c r="B726" s="194"/>
      <c r="C726" s="194"/>
      <c r="D726" s="194"/>
      <c r="E726" s="194"/>
      <c r="F726" s="194"/>
      <c r="G726" s="194"/>
      <c r="H726" s="194"/>
      <c r="I726" s="194"/>
      <c r="J726" s="194"/>
      <c r="K726" s="312"/>
      <c r="L726" s="88"/>
    </row>
    <row r="727" spans="1:12" s="328" customFormat="1" ht="15" x14ac:dyDescent="0.2">
      <c r="A727" s="326" t="s">
        <v>605</v>
      </c>
      <c r="B727" s="195" t="s">
        <v>77</v>
      </c>
      <c r="C727" s="326" t="s">
        <v>78</v>
      </c>
      <c r="D727" s="326" t="s">
        <v>4</v>
      </c>
      <c r="E727" s="430" t="s">
        <v>79</v>
      </c>
      <c r="F727" s="430"/>
      <c r="G727" s="196" t="s">
        <v>80</v>
      </c>
      <c r="H727" s="195" t="s">
        <v>81</v>
      </c>
      <c r="I727" s="195" t="s">
        <v>82</v>
      </c>
      <c r="J727" s="195" t="s">
        <v>5</v>
      </c>
      <c r="K727" s="347"/>
      <c r="L727" s="88"/>
    </row>
    <row r="728" spans="1:12" s="328" customFormat="1" ht="25.5" x14ac:dyDescent="0.2">
      <c r="A728" s="324" t="s">
        <v>83</v>
      </c>
      <c r="B728" s="333">
        <v>93186</v>
      </c>
      <c r="C728" s="324" t="s">
        <v>85</v>
      </c>
      <c r="D728" s="324" t="s">
        <v>607</v>
      </c>
      <c r="E728" s="429" t="s">
        <v>149</v>
      </c>
      <c r="F728" s="429"/>
      <c r="G728" s="198" t="s">
        <v>157</v>
      </c>
      <c r="H728" s="199">
        <v>1</v>
      </c>
      <c r="I728" s="203">
        <f>SUM(J729:J736)</f>
        <v>65.484039999999993</v>
      </c>
      <c r="J728" s="203">
        <f>H728*I728</f>
        <v>65.484039999999993</v>
      </c>
      <c r="K728" s="347"/>
      <c r="L728" s="88"/>
    </row>
    <row r="729" spans="1:12" s="328" customFormat="1" ht="25.5" x14ac:dyDescent="0.2">
      <c r="A729" s="325" t="s">
        <v>89</v>
      </c>
      <c r="B729" s="332">
        <v>92270</v>
      </c>
      <c r="C729" s="325" t="s">
        <v>85</v>
      </c>
      <c r="D729" s="325" t="s">
        <v>447</v>
      </c>
      <c r="E729" s="427" t="s">
        <v>149</v>
      </c>
      <c r="F729" s="427"/>
      <c r="G729" s="190" t="s">
        <v>139</v>
      </c>
      <c r="H729" s="191">
        <v>0.35</v>
      </c>
      <c r="I729" s="336">
        <f>VLOOKUP(B729,'SINAPI09-2021'!$A$1:$E$15000,5,FALSE)</f>
        <v>109.16</v>
      </c>
      <c r="J729" s="192">
        <f t="shared" ref="J729:J736" si="35">I729*H729</f>
        <v>38.205999999999996</v>
      </c>
      <c r="K729" s="347"/>
      <c r="L729" s="88"/>
    </row>
    <row r="730" spans="1:12" s="328" customFormat="1" ht="25.5" x14ac:dyDescent="0.2">
      <c r="A730" s="325" t="s">
        <v>89</v>
      </c>
      <c r="B730" s="332">
        <v>92792</v>
      </c>
      <c r="C730" s="325" t="s">
        <v>85</v>
      </c>
      <c r="D730" s="325" t="s">
        <v>381</v>
      </c>
      <c r="E730" s="427" t="s">
        <v>149</v>
      </c>
      <c r="F730" s="427"/>
      <c r="G730" s="190" t="s">
        <v>160</v>
      </c>
      <c r="H730" s="191">
        <v>0.49</v>
      </c>
      <c r="I730" s="336">
        <f>VLOOKUP(B730,'SINAPI09-2021'!$A$1:$E$15000,5,FALSE)</f>
        <v>14.8</v>
      </c>
      <c r="J730" s="192">
        <f t="shared" si="35"/>
        <v>7.2519999999999998</v>
      </c>
      <c r="K730" s="347"/>
      <c r="L730" s="88"/>
    </row>
    <row r="731" spans="1:12" s="328" customFormat="1" ht="38.25" x14ac:dyDescent="0.2">
      <c r="A731" s="325" t="s">
        <v>89</v>
      </c>
      <c r="B731" s="332">
        <v>94970</v>
      </c>
      <c r="C731" s="325" t="s">
        <v>85</v>
      </c>
      <c r="D731" s="325" t="s">
        <v>449</v>
      </c>
      <c r="E731" s="427" t="s">
        <v>149</v>
      </c>
      <c r="F731" s="427"/>
      <c r="G731" s="190" t="s">
        <v>150</v>
      </c>
      <c r="H731" s="191">
        <v>1.7999999999999999E-2</v>
      </c>
      <c r="I731" s="336">
        <f>VLOOKUP(B731,'SINAPI09-2021'!$A$1:$E$15000,5,FALSE)</f>
        <v>365.13</v>
      </c>
      <c r="J731" s="192">
        <f t="shared" si="35"/>
        <v>6.5723399999999996</v>
      </c>
      <c r="K731" s="347"/>
      <c r="L731" s="88"/>
    </row>
    <row r="732" spans="1:12" s="328" customFormat="1" ht="25.5" x14ac:dyDescent="0.2">
      <c r="A732" s="325" t="s">
        <v>89</v>
      </c>
      <c r="B732" s="332">
        <v>88309</v>
      </c>
      <c r="C732" s="325" t="s">
        <v>85</v>
      </c>
      <c r="D732" s="325" t="s">
        <v>354</v>
      </c>
      <c r="E732" s="427" t="s">
        <v>87</v>
      </c>
      <c r="F732" s="427"/>
      <c r="G732" s="190" t="s">
        <v>88</v>
      </c>
      <c r="H732" s="191">
        <v>0.376</v>
      </c>
      <c r="I732" s="336">
        <f>VLOOKUP(B732,'SINAPI09-2021'!$A$1:$E$15000,5,FALSE)</f>
        <v>17.670000000000002</v>
      </c>
      <c r="J732" s="192">
        <f t="shared" si="35"/>
        <v>6.6439200000000005</v>
      </c>
      <c r="K732" s="347"/>
      <c r="L732" s="88"/>
    </row>
    <row r="733" spans="1:12" s="328" customFormat="1" ht="25.5" x14ac:dyDescent="0.2">
      <c r="A733" s="325" t="s">
        <v>89</v>
      </c>
      <c r="B733" s="332">
        <v>88316</v>
      </c>
      <c r="C733" s="325" t="s">
        <v>85</v>
      </c>
      <c r="D733" s="325" t="s">
        <v>204</v>
      </c>
      <c r="E733" s="427" t="s">
        <v>87</v>
      </c>
      <c r="F733" s="427"/>
      <c r="G733" s="190" t="s">
        <v>88</v>
      </c>
      <c r="H733" s="191">
        <v>0.188</v>
      </c>
      <c r="I733" s="336">
        <f>VLOOKUP(B733,'SINAPI09-2021'!$A$1:$E$15000,5,FALSE)</f>
        <v>14.02</v>
      </c>
      <c r="J733" s="192">
        <f t="shared" si="35"/>
        <v>2.6357599999999999</v>
      </c>
      <c r="K733" s="347"/>
      <c r="L733" s="88"/>
    </row>
    <row r="734" spans="1:12" s="328" customFormat="1" ht="25.5" x14ac:dyDescent="0.2">
      <c r="A734" s="325" t="s">
        <v>92</v>
      </c>
      <c r="B734" s="332">
        <v>2692</v>
      </c>
      <c r="C734" s="325" t="s">
        <v>85</v>
      </c>
      <c r="D734" s="325" t="s">
        <v>366</v>
      </c>
      <c r="E734" s="427" t="s">
        <v>119</v>
      </c>
      <c r="F734" s="427"/>
      <c r="G734" s="190" t="s">
        <v>266</v>
      </c>
      <c r="H734" s="191">
        <v>6.0000000000000001E-3</v>
      </c>
      <c r="I734" s="336">
        <f>VLOOKUP(B734,'SINAPI09-2021'!$A$1:$E$15000,5,FALSE)</f>
        <v>5.19</v>
      </c>
      <c r="J734" s="192">
        <f t="shared" si="35"/>
        <v>3.1140000000000004E-2</v>
      </c>
      <c r="K734" s="347"/>
      <c r="L734" s="88"/>
    </row>
    <row r="735" spans="1:12" s="328" customFormat="1" ht="38.25" x14ac:dyDescent="0.2">
      <c r="A735" s="325" t="s">
        <v>92</v>
      </c>
      <c r="B735" s="332">
        <v>39017</v>
      </c>
      <c r="C735" s="325" t="s">
        <v>85</v>
      </c>
      <c r="D735" s="325" t="s">
        <v>376</v>
      </c>
      <c r="E735" s="427" t="s">
        <v>119</v>
      </c>
      <c r="F735" s="427"/>
      <c r="G735" s="190" t="s">
        <v>174</v>
      </c>
      <c r="H735" s="191">
        <v>6</v>
      </c>
      <c r="I735" s="336">
        <f>VLOOKUP(B735,'SINAPI09-2021'!$A$1:$E$15000,5,FALSE)</f>
        <v>0.21</v>
      </c>
      <c r="J735" s="192">
        <f t="shared" si="35"/>
        <v>1.26</v>
      </c>
      <c r="K735" s="347"/>
      <c r="L735" s="88"/>
    </row>
    <row r="736" spans="1:12" s="328" customFormat="1" ht="25.5" x14ac:dyDescent="0.2">
      <c r="A736" s="325" t="s">
        <v>92</v>
      </c>
      <c r="B736" s="332">
        <v>4491</v>
      </c>
      <c r="C736" s="325" t="s">
        <v>85</v>
      </c>
      <c r="D736" s="325" t="s">
        <v>258</v>
      </c>
      <c r="E736" s="427" t="s">
        <v>119</v>
      </c>
      <c r="F736" s="427"/>
      <c r="G736" s="190" t="s">
        <v>157</v>
      </c>
      <c r="H736" s="191">
        <v>0.35199999999999998</v>
      </c>
      <c r="I736" s="336">
        <f>VLOOKUP(B736,'SINAPI09-2021'!$A$1:$E$15000,5,FALSE)</f>
        <v>8.19</v>
      </c>
      <c r="J736" s="192">
        <f t="shared" si="35"/>
        <v>2.8828799999999997</v>
      </c>
      <c r="K736" s="347"/>
      <c r="L736" s="88"/>
    </row>
    <row r="737" spans="1:12" s="328" customFormat="1" x14ac:dyDescent="0.2">
      <c r="A737" s="327"/>
      <c r="B737" s="327"/>
      <c r="C737" s="327"/>
      <c r="D737" s="327"/>
      <c r="E737" s="327"/>
      <c r="F737" s="193"/>
      <c r="G737" s="327"/>
      <c r="H737" s="193"/>
      <c r="I737" s="327"/>
      <c r="J737" s="193"/>
      <c r="K737" s="347"/>
      <c r="L737" s="88"/>
    </row>
    <row r="738" spans="1:12" s="328" customFormat="1" ht="15" thickBot="1" x14ac:dyDescent="0.25">
      <c r="A738" s="327"/>
      <c r="B738" s="327"/>
      <c r="C738" s="327"/>
      <c r="D738" s="327"/>
      <c r="E738" s="327"/>
      <c r="F738" s="193"/>
      <c r="G738" s="327"/>
      <c r="H738" s="428"/>
      <c r="I738" s="428"/>
      <c r="J738" s="193"/>
      <c r="K738" s="347"/>
      <c r="L738" s="88"/>
    </row>
    <row r="739" spans="1:12" s="328" customFormat="1" ht="15" thickTop="1" x14ac:dyDescent="0.2">
      <c r="A739" s="194"/>
      <c r="B739" s="194"/>
      <c r="C739" s="194"/>
      <c r="D739" s="194"/>
      <c r="E739" s="194"/>
      <c r="F739" s="194"/>
      <c r="G739" s="194"/>
      <c r="H739" s="194"/>
      <c r="I739" s="194"/>
      <c r="J739" s="194"/>
      <c r="K739" s="347"/>
      <c r="L739" s="88"/>
    </row>
    <row r="740" spans="1:12" s="328" customFormat="1" ht="15" x14ac:dyDescent="0.2">
      <c r="A740" s="326" t="s">
        <v>608</v>
      </c>
      <c r="B740" s="195" t="s">
        <v>77</v>
      </c>
      <c r="C740" s="326" t="s">
        <v>78</v>
      </c>
      <c r="D740" s="326" t="s">
        <v>4</v>
      </c>
      <c r="E740" s="430" t="s">
        <v>79</v>
      </c>
      <c r="F740" s="430"/>
      <c r="G740" s="196" t="s">
        <v>80</v>
      </c>
      <c r="H740" s="195" t="s">
        <v>81</v>
      </c>
      <c r="I740" s="195" t="s">
        <v>82</v>
      </c>
      <c r="J740" s="195" t="s">
        <v>5</v>
      </c>
      <c r="K740" s="347"/>
      <c r="L740" s="88"/>
    </row>
    <row r="741" spans="1:12" s="328" customFormat="1" ht="25.5" x14ac:dyDescent="0.2">
      <c r="A741" s="324" t="s">
        <v>83</v>
      </c>
      <c r="B741" s="333">
        <v>93187</v>
      </c>
      <c r="C741" s="324" t="s">
        <v>85</v>
      </c>
      <c r="D741" s="324" t="s">
        <v>610</v>
      </c>
      <c r="E741" s="429" t="s">
        <v>149</v>
      </c>
      <c r="F741" s="429"/>
      <c r="G741" s="198" t="s">
        <v>157</v>
      </c>
      <c r="H741" s="199">
        <v>1</v>
      </c>
      <c r="I741" s="203">
        <f>SUM(J742:J749)</f>
        <v>76.291650000000004</v>
      </c>
      <c r="J741" s="203">
        <f>H741*I741</f>
        <v>76.291650000000004</v>
      </c>
      <c r="K741" s="347"/>
      <c r="L741" s="88"/>
    </row>
    <row r="742" spans="1:12" s="328" customFormat="1" ht="25.5" x14ac:dyDescent="0.2">
      <c r="A742" s="325" t="s">
        <v>89</v>
      </c>
      <c r="B742" s="332">
        <v>92270</v>
      </c>
      <c r="C742" s="325" t="s">
        <v>85</v>
      </c>
      <c r="D742" s="325" t="s">
        <v>447</v>
      </c>
      <c r="E742" s="427" t="s">
        <v>149</v>
      </c>
      <c r="F742" s="427"/>
      <c r="G742" s="190" t="s">
        <v>139</v>
      </c>
      <c r="H742" s="191">
        <v>0.4</v>
      </c>
      <c r="I742" s="336">
        <f>VLOOKUP(B742,'SINAPI09-2021'!$A$1:$E$15000,5,FALSE)</f>
        <v>109.16</v>
      </c>
      <c r="J742" s="192">
        <f t="shared" ref="J742:J749" si="36">I742*H742</f>
        <v>43.664000000000001</v>
      </c>
      <c r="K742" s="347"/>
      <c r="L742" s="88"/>
    </row>
    <row r="743" spans="1:12" s="328" customFormat="1" ht="25.5" x14ac:dyDescent="0.2">
      <c r="A743" s="325" t="s">
        <v>89</v>
      </c>
      <c r="B743" s="332">
        <v>92793</v>
      </c>
      <c r="C743" s="325" t="s">
        <v>85</v>
      </c>
      <c r="D743" s="325" t="s">
        <v>324</v>
      </c>
      <c r="E743" s="427" t="s">
        <v>149</v>
      </c>
      <c r="F743" s="427"/>
      <c r="G743" s="190" t="s">
        <v>160</v>
      </c>
      <c r="H743" s="191">
        <v>0.79</v>
      </c>
      <c r="I743" s="336">
        <f>VLOOKUP(B743,'SINAPI09-2021'!$A$1:$E$15000,5,FALSE)</f>
        <v>15.04</v>
      </c>
      <c r="J743" s="192">
        <f t="shared" si="36"/>
        <v>11.881600000000001</v>
      </c>
      <c r="K743" s="347"/>
      <c r="L743" s="88"/>
    </row>
    <row r="744" spans="1:12" s="328" customFormat="1" ht="38.25" x14ac:dyDescent="0.2">
      <c r="A744" s="325" t="s">
        <v>89</v>
      </c>
      <c r="B744" s="332">
        <v>94970</v>
      </c>
      <c r="C744" s="325" t="s">
        <v>85</v>
      </c>
      <c r="D744" s="325" t="s">
        <v>449</v>
      </c>
      <c r="E744" s="427" t="s">
        <v>149</v>
      </c>
      <c r="F744" s="427"/>
      <c r="G744" s="190" t="s">
        <v>150</v>
      </c>
      <c r="H744" s="191">
        <v>2.4E-2</v>
      </c>
      <c r="I744" s="336">
        <f>VLOOKUP(B744,'SINAPI09-2021'!$A$1:$E$15000,5,FALSE)</f>
        <v>365.13</v>
      </c>
      <c r="J744" s="192">
        <f t="shared" si="36"/>
        <v>8.7631200000000007</v>
      </c>
      <c r="K744" s="347"/>
      <c r="L744" s="88"/>
    </row>
    <row r="745" spans="1:12" s="328" customFormat="1" ht="25.5" x14ac:dyDescent="0.2">
      <c r="A745" s="325" t="s">
        <v>89</v>
      </c>
      <c r="B745" s="332">
        <v>88309</v>
      </c>
      <c r="C745" s="325" t="s">
        <v>85</v>
      </c>
      <c r="D745" s="325" t="s">
        <v>354</v>
      </c>
      <c r="E745" s="427" t="s">
        <v>87</v>
      </c>
      <c r="F745" s="427"/>
      <c r="G745" s="190" t="s">
        <v>88</v>
      </c>
      <c r="H745" s="191">
        <v>0.36</v>
      </c>
      <c r="I745" s="336">
        <f>VLOOKUP(B745,'SINAPI09-2021'!$A$1:$E$15000,5,FALSE)</f>
        <v>17.670000000000002</v>
      </c>
      <c r="J745" s="192">
        <f t="shared" si="36"/>
        <v>6.3612000000000002</v>
      </c>
      <c r="K745" s="347"/>
      <c r="L745" s="88"/>
    </row>
    <row r="746" spans="1:12" s="328" customFormat="1" ht="25.5" x14ac:dyDescent="0.2">
      <c r="A746" s="325" t="s">
        <v>89</v>
      </c>
      <c r="B746" s="332">
        <v>88316</v>
      </c>
      <c r="C746" s="325" t="s">
        <v>85</v>
      </c>
      <c r="D746" s="325" t="s">
        <v>204</v>
      </c>
      <c r="E746" s="427" t="s">
        <v>87</v>
      </c>
      <c r="F746" s="427"/>
      <c r="G746" s="190" t="s">
        <v>88</v>
      </c>
      <c r="H746" s="191">
        <v>0.18</v>
      </c>
      <c r="I746" s="336">
        <f>VLOOKUP(B746,'SINAPI09-2021'!$A$1:$E$15000,5,FALSE)</f>
        <v>14.02</v>
      </c>
      <c r="J746" s="192">
        <f t="shared" si="36"/>
        <v>2.5235999999999996</v>
      </c>
      <c r="K746" s="347"/>
      <c r="L746" s="88"/>
    </row>
    <row r="747" spans="1:12" s="328" customFormat="1" ht="25.5" x14ac:dyDescent="0.2">
      <c r="A747" s="325" t="s">
        <v>92</v>
      </c>
      <c r="B747" s="332">
        <v>2692</v>
      </c>
      <c r="C747" s="325" t="s">
        <v>85</v>
      </c>
      <c r="D747" s="325" t="s">
        <v>366</v>
      </c>
      <c r="E747" s="427" t="s">
        <v>119</v>
      </c>
      <c r="F747" s="427"/>
      <c r="G747" s="190" t="s">
        <v>266</v>
      </c>
      <c r="H747" s="191">
        <v>7.0000000000000001E-3</v>
      </c>
      <c r="I747" s="336">
        <f>VLOOKUP(B747,'SINAPI09-2021'!$A$1:$E$15000,5,FALSE)</f>
        <v>5.19</v>
      </c>
      <c r="J747" s="192">
        <f t="shared" si="36"/>
        <v>3.6330000000000001E-2</v>
      </c>
      <c r="K747" s="347"/>
      <c r="L747" s="88"/>
    </row>
    <row r="748" spans="1:12" s="328" customFormat="1" ht="38.25" x14ac:dyDescent="0.2">
      <c r="A748" s="325" t="s">
        <v>92</v>
      </c>
      <c r="B748" s="332">
        <v>39017</v>
      </c>
      <c r="C748" s="325" t="s">
        <v>85</v>
      </c>
      <c r="D748" s="325" t="s">
        <v>376</v>
      </c>
      <c r="E748" s="427" t="s">
        <v>119</v>
      </c>
      <c r="F748" s="427"/>
      <c r="G748" s="190" t="s">
        <v>174</v>
      </c>
      <c r="H748" s="191">
        <v>6</v>
      </c>
      <c r="I748" s="336">
        <f>VLOOKUP(B748,'SINAPI09-2021'!$A$1:$E$15000,5,FALSE)</f>
        <v>0.21</v>
      </c>
      <c r="J748" s="192">
        <f t="shared" si="36"/>
        <v>1.26</v>
      </c>
      <c r="K748" s="347"/>
      <c r="L748" s="88"/>
    </row>
    <row r="749" spans="1:12" s="328" customFormat="1" ht="25.5" x14ac:dyDescent="0.2">
      <c r="A749" s="325" t="s">
        <v>92</v>
      </c>
      <c r="B749" s="332">
        <v>4491</v>
      </c>
      <c r="C749" s="325" t="s">
        <v>85</v>
      </c>
      <c r="D749" s="325" t="s">
        <v>258</v>
      </c>
      <c r="E749" s="427" t="s">
        <v>119</v>
      </c>
      <c r="F749" s="427"/>
      <c r="G749" s="190" t="s">
        <v>157</v>
      </c>
      <c r="H749" s="191">
        <v>0.22</v>
      </c>
      <c r="I749" s="336">
        <f>VLOOKUP(B749,'SINAPI09-2021'!$A$1:$E$15000,5,FALSE)</f>
        <v>8.19</v>
      </c>
      <c r="J749" s="192">
        <f t="shared" si="36"/>
        <v>1.8017999999999998</v>
      </c>
      <c r="K749" s="347"/>
      <c r="L749" s="88"/>
    </row>
    <row r="750" spans="1:12" s="328" customFormat="1" x14ac:dyDescent="0.2">
      <c r="A750" s="327"/>
      <c r="B750" s="327"/>
      <c r="C750" s="327"/>
      <c r="D750" s="327"/>
      <c r="E750" s="327"/>
      <c r="F750" s="193"/>
      <c r="G750" s="327"/>
      <c r="H750" s="193"/>
      <c r="I750" s="327"/>
      <c r="J750" s="193"/>
      <c r="K750" s="347"/>
      <c r="L750" s="88"/>
    </row>
    <row r="751" spans="1:12" s="328" customFormat="1" ht="15" thickBot="1" x14ac:dyDescent="0.25">
      <c r="A751" s="327"/>
      <c r="B751" s="327"/>
      <c r="C751" s="327"/>
      <c r="D751" s="327"/>
      <c r="E751" s="327"/>
      <c r="F751" s="193"/>
      <c r="G751" s="327"/>
      <c r="H751" s="428"/>
      <c r="I751" s="428"/>
      <c r="J751" s="193"/>
      <c r="K751" s="347"/>
      <c r="L751" s="88"/>
    </row>
    <row r="752" spans="1:12" s="328" customFormat="1" ht="15" thickTop="1" x14ac:dyDescent="0.2">
      <c r="A752" s="194"/>
      <c r="B752" s="194"/>
      <c r="C752" s="194"/>
      <c r="D752" s="194"/>
      <c r="E752" s="194"/>
      <c r="F752" s="194"/>
      <c r="G752" s="194"/>
      <c r="H752" s="194"/>
      <c r="I752" s="194"/>
      <c r="J752" s="194"/>
      <c r="K752" s="347"/>
      <c r="L752" s="88"/>
    </row>
    <row r="753" spans="1:12" s="328" customFormat="1" ht="15" x14ac:dyDescent="0.2">
      <c r="A753" s="326" t="s">
        <v>611</v>
      </c>
      <c r="B753" s="195" t="s">
        <v>77</v>
      </c>
      <c r="C753" s="326" t="s">
        <v>78</v>
      </c>
      <c r="D753" s="326" t="s">
        <v>4</v>
      </c>
      <c r="E753" s="430" t="s">
        <v>79</v>
      </c>
      <c r="F753" s="430"/>
      <c r="G753" s="196" t="s">
        <v>80</v>
      </c>
      <c r="H753" s="195" t="s">
        <v>81</v>
      </c>
      <c r="I753" s="195" t="s">
        <v>82</v>
      </c>
      <c r="J753" s="195" t="s">
        <v>5</v>
      </c>
      <c r="K753" s="347"/>
      <c r="L753" s="88"/>
    </row>
    <row r="754" spans="1:12" s="328" customFormat="1" ht="25.5" x14ac:dyDescent="0.2">
      <c r="A754" s="324" t="s">
        <v>83</v>
      </c>
      <c r="B754" s="333">
        <v>93194</v>
      </c>
      <c r="C754" s="324" t="s">
        <v>85</v>
      </c>
      <c r="D754" s="324" t="s">
        <v>613</v>
      </c>
      <c r="E754" s="429" t="s">
        <v>149</v>
      </c>
      <c r="F754" s="429"/>
      <c r="G754" s="198" t="s">
        <v>157</v>
      </c>
      <c r="H754" s="199">
        <v>1</v>
      </c>
      <c r="I754" s="203">
        <f>SUM(J755:J762)</f>
        <v>36.679765999999994</v>
      </c>
      <c r="J754" s="203">
        <f>H754*I754</f>
        <v>36.679765999999994</v>
      </c>
      <c r="K754" s="347"/>
      <c r="L754" s="88"/>
    </row>
    <row r="755" spans="1:12" s="328" customFormat="1" ht="25.5" x14ac:dyDescent="0.2">
      <c r="A755" s="325" t="s">
        <v>89</v>
      </c>
      <c r="B755" s="332">
        <v>92270</v>
      </c>
      <c r="C755" s="325" t="s">
        <v>85</v>
      </c>
      <c r="D755" s="325" t="s">
        <v>447</v>
      </c>
      <c r="E755" s="427" t="s">
        <v>149</v>
      </c>
      <c r="F755" s="427"/>
      <c r="G755" s="190" t="s">
        <v>139</v>
      </c>
      <c r="H755" s="191">
        <v>0.16400000000000001</v>
      </c>
      <c r="I755" s="336">
        <f>VLOOKUP(B755,'SINAPI09-2021'!$A$1:$E$15000,5,FALSE)</f>
        <v>109.16</v>
      </c>
      <c r="J755" s="192">
        <f t="shared" ref="J755:J762" si="37">I755*H755</f>
        <v>17.902239999999999</v>
      </c>
      <c r="K755" s="347"/>
      <c r="L755" s="88"/>
    </row>
    <row r="756" spans="1:12" s="328" customFormat="1" ht="25.5" x14ac:dyDescent="0.2">
      <c r="A756" s="325" t="s">
        <v>89</v>
      </c>
      <c r="B756" s="332">
        <v>92792</v>
      </c>
      <c r="C756" s="325" t="s">
        <v>85</v>
      </c>
      <c r="D756" s="325" t="s">
        <v>381</v>
      </c>
      <c r="E756" s="427" t="s">
        <v>149</v>
      </c>
      <c r="F756" s="427"/>
      <c r="G756" s="190" t="s">
        <v>160</v>
      </c>
      <c r="H756" s="191">
        <v>0.49</v>
      </c>
      <c r="I756" s="336">
        <f>VLOOKUP(B756,'SINAPI09-2021'!$A$1:$E$15000,5,FALSE)</f>
        <v>14.8</v>
      </c>
      <c r="J756" s="192">
        <f t="shared" si="37"/>
        <v>7.2519999999999998</v>
      </c>
      <c r="K756" s="347"/>
      <c r="L756" s="88"/>
    </row>
    <row r="757" spans="1:12" s="328" customFormat="1" ht="38.25" x14ac:dyDescent="0.2">
      <c r="A757" s="325" t="s">
        <v>89</v>
      </c>
      <c r="B757" s="332">
        <v>94970</v>
      </c>
      <c r="C757" s="325" t="s">
        <v>85</v>
      </c>
      <c r="D757" s="325" t="s">
        <v>449</v>
      </c>
      <c r="E757" s="427" t="s">
        <v>149</v>
      </c>
      <c r="F757" s="427"/>
      <c r="G757" s="190" t="s">
        <v>150</v>
      </c>
      <c r="H757" s="191">
        <v>1.7999999999999999E-2</v>
      </c>
      <c r="I757" s="336">
        <f>VLOOKUP(B757,'SINAPI09-2021'!$A$1:$E$15000,5,FALSE)</f>
        <v>365.13</v>
      </c>
      <c r="J757" s="192">
        <f t="shared" si="37"/>
        <v>6.5723399999999996</v>
      </c>
      <c r="K757" s="347"/>
      <c r="L757" s="88"/>
    </row>
    <row r="758" spans="1:12" s="328" customFormat="1" ht="51" x14ac:dyDescent="0.2">
      <c r="A758" s="325" t="s">
        <v>89</v>
      </c>
      <c r="B758" s="332">
        <v>87294</v>
      </c>
      <c r="C758" s="325" t="s">
        <v>85</v>
      </c>
      <c r="D758" s="325" t="s">
        <v>596</v>
      </c>
      <c r="E758" s="427" t="s">
        <v>87</v>
      </c>
      <c r="F758" s="427"/>
      <c r="G758" s="190" t="s">
        <v>150</v>
      </c>
      <c r="H758" s="191">
        <v>1.9E-3</v>
      </c>
      <c r="I758" s="336">
        <f>VLOOKUP(B758,'SINAPI09-2021'!$A$1:$E$15000,5,FALSE)</f>
        <v>393.54</v>
      </c>
      <c r="J758" s="192">
        <f t="shared" si="37"/>
        <v>0.747726</v>
      </c>
      <c r="K758" s="347"/>
      <c r="L758" s="88"/>
    </row>
    <row r="759" spans="1:12" s="328" customFormat="1" ht="25.5" x14ac:dyDescent="0.2">
      <c r="A759" s="325" t="s">
        <v>89</v>
      </c>
      <c r="B759" s="332">
        <v>88309</v>
      </c>
      <c r="C759" s="325" t="s">
        <v>85</v>
      </c>
      <c r="D759" s="325" t="s">
        <v>354</v>
      </c>
      <c r="E759" s="427" t="s">
        <v>87</v>
      </c>
      <c r="F759" s="427"/>
      <c r="G759" s="190" t="s">
        <v>88</v>
      </c>
      <c r="H759" s="191">
        <v>8.4000000000000005E-2</v>
      </c>
      <c r="I759" s="336">
        <f>VLOOKUP(B759,'SINAPI09-2021'!$A$1:$E$15000,5,FALSE)</f>
        <v>17.670000000000002</v>
      </c>
      <c r="J759" s="192">
        <f t="shared" si="37"/>
        <v>1.4842800000000003</v>
      </c>
      <c r="K759" s="347"/>
      <c r="L759" s="88"/>
    </row>
    <row r="760" spans="1:12" s="328" customFormat="1" ht="25.5" x14ac:dyDescent="0.2">
      <c r="A760" s="325" t="s">
        <v>89</v>
      </c>
      <c r="B760" s="332">
        <v>88316</v>
      </c>
      <c r="C760" s="325" t="s">
        <v>85</v>
      </c>
      <c r="D760" s="325" t="s">
        <v>204</v>
      </c>
      <c r="E760" s="427" t="s">
        <v>87</v>
      </c>
      <c r="F760" s="427"/>
      <c r="G760" s="190" t="s">
        <v>88</v>
      </c>
      <c r="H760" s="191">
        <v>0.10199999999999999</v>
      </c>
      <c r="I760" s="336">
        <f>VLOOKUP(B760,'SINAPI09-2021'!$A$1:$E$15000,5,FALSE)</f>
        <v>14.02</v>
      </c>
      <c r="J760" s="192">
        <f t="shared" si="37"/>
        <v>1.4300399999999998</v>
      </c>
      <c r="K760" s="347"/>
      <c r="L760" s="88"/>
    </row>
    <row r="761" spans="1:12" s="328" customFormat="1" ht="25.5" x14ac:dyDescent="0.2">
      <c r="A761" s="325" t="s">
        <v>92</v>
      </c>
      <c r="B761" s="332">
        <v>2692</v>
      </c>
      <c r="C761" s="325" t="s">
        <v>85</v>
      </c>
      <c r="D761" s="325" t="s">
        <v>366</v>
      </c>
      <c r="E761" s="427" t="s">
        <v>119</v>
      </c>
      <c r="F761" s="427"/>
      <c r="G761" s="190" t="s">
        <v>266</v>
      </c>
      <c r="H761" s="191">
        <v>6.0000000000000001E-3</v>
      </c>
      <c r="I761" s="336">
        <f>VLOOKUP(B761,'SINAPI09-2021'!$A$1:$E$15000,5,FALSE)</f>
        <v>5.19</v>
      </c>
      <c r="J761" s="192">
        <f t="shared" si="37"/>
        <v>3.1140000000000004E-2</v>
      </c>
      <c r="K761" s="347"/>
      <c r="L761" s="88"/>
    </row>
    <row r="762" spans="1:12" s="328" customFormat="1" ht="38.25" x14ac:dyDescent="0.2">
      <c r="A762" s="325" t="s">
        <v>92</v>
      </c>
      <c r="B762" s="332">
        <v>39017</v>
      </c>
      <c r="C762" s="325" t="s">
        <v>85</v>
      </c>
      <c r="D762" s="325" t="s">
        <v>376</v>
      </c>
      <c r="E762" s="427" t="s">
        <v>119</v>
      </c>
      <c r="F762" s="427"/>
      <c r="G762" s="190" t="s">
        <v>174</v>
      </c>
      <c r="H762" s="191">
        <v>6</v>
      </c>
      <c r="I762" s="336">
        <f>VLOOKUP(B762,'SINAPI09-2021'!$A$1:$E$15000,5,FALSE)</f>
        <v>0.21</v>
      </c>
      <c r="J762" s="192">
        <f t="shared" si="37"/>
        <v>1.26</v>
      </c>
      <c r="K762" s="347"/>
      <c r="L762" s="88"/>
    </row>
    <row r="763" spans="1:12" s="328" customFormat="1" x14ac:dyDescent="0.2">
      <c r="A763" s="327"/>
      <c r="B763" s="327"/>
      <c r="C763" s="327"/>
      <c r="D763" s="327"/>
      <c r="E763" s="327"/>
      <c r="F763" s="193"/>
      <c r="G763" s="327"/>
      <c r="H763" s="193"/>
      <c r="I763" s="327"/>
      <c r="J763" s="193"/>
      <c r="K763" s="347"/>
      <c r="L763" s="88"/>
    </row>
    <row r="764" spans="1:12" s="328" customFormat="1" ht="15" thickBot="1" x14ac:dyDescent="0.25">
      <c r="A764" s="327"/>
      <c r="B764" s="327"/>
      <c r="C764" s="327"/>
      <c r="D764" s="327"/>
      <c r="E764" s="327"/>
      <c r="F764" s="193"/>
      <c r="G764" s="327"/>
      <c r="H764" s="428"/>
      <c r="I764" s="428"/>
      <c r="J764" s="193"/>
      <c r="K764" s="347"/>
      <c r="L764" s="88"/>
    </row>
    <row r="765" spans="1:12" s="328" customFormat="1" ht="15" thickTop="1" x14ac:dyDescent="0.2">
      <c r="A765" s="194"/>
      <c r="B765" s="194"/>
      <c r="C765" s="194"/>
      <c r="D765" s="194"/>
      <c r="E765" s="194"/>
      <c r="F765" s="194"/>
      <c r="G765" s="194"/>
      <c r="H765" s="194"/>
      <c r="I765" s="194"/>
      <c r="J765" s="194"/>
      <c r="K765" s="347"/>
      <c r="L765" s="88"/>
    </row>
    <row r="766" spans="1:12" s="328" customFormat="1" ht="15" x14ac:dyDescent="0.2">
      <c r="A766" s="326" t="s">
        <v>614</v>
      </c>
      <c r="B766" s="195" t="s">
        <v>77</v>
      </c>
      <c r="C766" s="326" t="s">
        <v>78</v>
      </c>
      <c r="D766" s="326" t="s">
        <v>4</v>
      </c>
      <c r="E766" s="430" t="s">
        <v>79</v>
      </c>
      <c r="F766" s="430"/>
      <c r="G766" s="196" t="s">
        <v>80</v>
      </c>
      <c r="H766" s="195" t="s">
        <v>81</v>
      </c>
      <c r="I766" s="195" t="s">
        <v>82</v>
      </c>
      <c r="J766" s="195" t="s">
        <v>5</v>
      </c>
      <c r="K766" s="347"/>
      <c r="L766" s="88"/>
    </row>
    <row r="767" spans="1:12" s="328" customFormat="1" ht="25.5" x14ac:dyDescent="0.2">
      <c r="A767" s="324" t="s">
        <v>83</v>
      </c>
      <c r="B767" s="333">
        <v>93195</v>
      </c>
      <c r="C767" s="324" t="s">
        <v>85</v>
      </c>
      <c r="D767" s="324" t="s">
        <v>616</v>
      </c>
      <c r="E767" s="429" t="s">
        <v>149</v>
      </c>
      <c r="F767" s="429"/>
      <c r="G767" s="198" t="s">
        <v>157</v>
      </c>
      <c r="H767" s="199">
        <v>1</v>
      </c>
      <c r="I767" s="203">
        <f>SUM(J768:J775)</f>
        <v>43.829695999999998</v>
      </c>
      <c r="J767" s="203">
        <f>H767*I767</f>
        <v>43.829695999999998</v>
      </c>
      <c r="K767" s="347"/>
      <c r="L767" s="88"/>
    </row>
    <row r="768" spans="1:12" s="328" customFormat="1" ht="25.5" x14ac:dyDescent="0.2">
      <c r="A768" s="325" t="s">
        <v>89</v>
      </c>
      <c r="B768" s="332">
        <v>92270</v>
      </c>
      <c r="C768" s="325" t="s">
        <v>85</v>
      </c>
      <c r="D768" s="325" t="s">
        <v>447</v>
      </c>
      <c r="E768" s="427" t="s">
        <v>149</v>
      </c>
      <c r="F768" s="427"/>
      <c r="G768" s="190" t="s">
        <v>139</v>
      </c>
      <c r="H768" s="191">
        <v>0.21299999999999999</v>
      </c>
      <c r="I768" s="336">
        <f>VLOOKUP(B768,'SINAPI09-2021'!$A$1:$E$15000,5,FALSE)</f>
        <v>109.16</v>
      </c>
      <c r="J768" s="192">
        <f t="shared" ref="J768:J775" si="38">I768*H768</f>
        <v>23.251079999999998</v>
      </c>
      <c r="K768" s="347"/>
      <c r="L768" s="88"/>
    </row>
    <row r="769" spans="1:12" s="328" customFormat="1" ht="25.5" x14ac:dyDescent="0.2">
      <c r="A769" s="325" t="s">
        <v>89</v>
      </c>
      <c r="B769" s="332">
        <v>92792</v>
      </c>
      <c r="C769" s="325" t="s">
        <v>85</v>
      </c>
      <c r="D769" s="325" t="s">
        <v>381</v>
      </c>
      <c r="E769" s="427" t="s">
        <v>149</v>
      </c>
      <c r="F769" s="427"/>
      <c r="G769" s="190" t="s">
        <v>160</v>
      </c>
      <c r="H769" s="191">
        <v>0.49</v>
      </c>
      <c r="I769" s="336">
        <f>VLOOKUP(B769,'SINAPI09-2021'!$A$1:$E$15000,5,FALSE)</f>
        <v>14.8</v>
      </c>
      <c r="J769" s="192">
        <f t="shared" si="38"/>
        <v>7.2519999999999998</v>
      </c>
      <c r="K769" s="347"/>
      <c r="L769" s="88"/>
    </row>
    <row r="770" spans="1:12" s="328" customFormat="1" ht="38.25" x14ac:dyDescent="0.2">
      <c r="A770" s="325" t="s">
        <v>89</v>
      </c>
      <c r="B770" s="332">
        <v>94970</v>
      </c>
      <c r="C770" s="325" t="s">
        <v>85</v>
      </c>
      <c r="D770" s="325" t="s">
        <v>449</v>
      </c>
      <c r="E770" s="427" t="s">
        <v>149</v>
      </c>
      <c r="F770" s="427"/>
      <c r="G770" s="190" t="s">
        <v>150</v>
      </c>
      <c r="H770" s="191">
        <v>2.4E-2</v>
      </c>
      <c r="I770" s="336">
        <f>VLOOKUP(B770,'SINAPI09-2021'!$A$1:$E$15000,5,FALSE)</f>
        <v>365.13</v>
      </c>
      <c r="J770" s="192">
        <f t="shared" si="38"/>
        <v>8.7631200000000007</v>
      </c>
      <c r="K770" s="347"/>
      <c r="L770" s="88"/>
    </row>
    <row r="771" spans="1:12" s="328" customFormat="1" ht="51" x14ac:dyDescent="0.2">
      <c r="A771" s="325" t="s">
        <v>89</v>
      </c>
      <c r="B771" s="332">
        <v>87294</v>
      </c>
      <c r="C771" s="325" t="s">
        <v>85</v>
      </c>
      <c r="D771" s="325" t="s">
        <v>596</v>
      </c>
      <c r="E771" s="427" t="s">
        <v>87</v>
      </c>
      <c r="F771" s="427"/>
      <c r="G771" s="190" t="s">
        <v>150</v>
      </c>
      <c r="H771" s="191">
        <v>1.9E-3</v>
      </c>
      <c r="I771" s="336">
        <f>VLOOKUP(B771,'SINAPI09-2021'!$A$1:$E$15000,5,FALSE)</f>
        <v>393.54</v>
      </c>
      <c r="J771" s="192">
        <f t="shared" si="38"/>
        <v>0.747726</v>
      </c>
      <c r="K771" s="347"/>
      <c r="L771" s="88"/>
    </row>
    <row r="772" spans="1:12" s="328" customFormat="1" ht="25.5" x14ac:dyDescent="0.2">
      <c r="A772" s="325" t="s">
        <v>89</v>
      </c>
      <c r="B772" s="332">
        <v>88309</v>
      </c>
      <c r="C772" s="325" t="s">
        <v>85</v>
      </c>
      <c r="D772" s="325" t="s">
        <v>354</v>
      </c>
      <c r="E772" s="427" t="s">
        <v>87</v>
      </c>
      <c r="F772" s="427"/>
      <c r="G772" s="190" t="s">
        <v>88</v>
      </c>
      <c r="H772" s="191">
        <v>6.8000000000000005E-2</v>
      </c>
      <c r="I772" s="336">
        <f>VLOOKUP(B772,'SINAPI09-2021'!$A$1:$E$15000,5,FALSE)</f>
        <v>17.670000000000002</v>
      </c>
      <c r="J772" s="192">
        <f t="shared" si="38"/>
        <v>1.2015600000000002</v>
      </c>
      <c r="K772" s="347"/>
      <c r="L772" s="88"/>
    </row>
    <row r="773" spans="1:12" s="328" customFormat="1" ht="25.5" x14ac:dyDescent="0.2">
      <c r="A773" s="325" t="s">
        <v>89</v>
      </c>
      <c r="B773" s="332">
        <v>88316</v>
      </c>
      <c r="C773" s="325" t="s">
        <v>85</v>
      </c>
      <c r="D773" s="325" t="s">
        <v>204</v>
      </c>
      <c r="E773" s="427" t="s">
        <v>87</v>
      </c>
      <c r="F773" s="427"/>
      <c r="G773" s="190" t="s">
        <v>88</v>
      </c>
      <c r="H773" s="191">
        <v>9.4E-2</v>
      </c>
      <c r="I773" s="336">
        <f>VLOOKUP(B773,'SINAPI09-2021'!$A$1:$E$15000,5,FALSE)</f>
        <v>14.02</v>
      </c>
      <c r="J773" s="192">
        <f t="shared" si="38"/>
        <v>1.3178799999999999</v>
      </c>
      <c r="K773" s="347"/>
      <c r="L773" s="88"/>
    </row>
    <row r="774" spans="1:12" s="328" customFormat="1" ht="25.5" x14ac:dyDescent="0.2">
      <c r="A774" s="325" t="s">
        <v>92</v>
      </c>
      <c r="B774" s="332">
        <v>2692</v>
      </c>
      <c r="C774" s="325" t="s">
        <v>85</v>
      </c>
      <c r="D774" s="325" t="s">
        <v>366</v>
      </c>
      <c r="E774" s="427" t="s">
        <v>119</v>
      </c>
      <c r="F774" s="427"/>
      <c r="G774" s="190" t="s">
        <v>266</v>
      </c>
      <c r="H774" s="191">
        <v>7.0000000000000001E-3</v>
      </c>
      <c r="I774" s="336">
        <f>VLOOKUP(B774,'SINAPI09-2021'!$A$1:$E$15000,5,FALSE)</f>
        <v>5.19</v>
      </c>
      <c r="J774" s="192">
        <f t="shared" si="38"/>
        <v>3.6330000000000001E-2</v>
      </c>
      <c r="K774" s="347"/>
      <c r="L774" s="88"/>
    </row>
    <row r="775" spans="1:12" s="328" customFormat="1" ht="38.25" x14ac:dyDescent="0.2">
      <c r="A775" s="325" t="s">
        <v>92</v>
      </c>
      <c r="B775" s="332">
        <v>39017</v>
      </c>
      <c r="C775" s="325" t="s">
        <v>85</v>
      </c>
      <c r="D775" s="325" t="s">
        <v>376</v>
      </c>
      <c r="E775" s="427" t="s">
        <v>119</v>
      </c>
      <c r="F775" s="427"/>
      <c r="G775" s="190" t="s">
        <v>174</v>
      </c>
      <c r="H775" s="191">
        <v>6</v>
      </c>
      <c r="I775" s="336">
        <f>VLOOKUP(B775,'SINAPI09-2021'!$A$1:$E$15000,5,FALSE)</f>
        <v>0.21</v>
      </c>
      <c r="J775" s="192">
        <f t="shared" si="38"/>
        <v>1.26</v>
      </c>
      <c r="K775" s="347"/>
      <c r="L775" s="88"/>
    </row>
    <row r="776" spans="1:12" s="328" customFormat="1" x14ac:dyDescent="0.2">
      <c r="A776" s="327"/>
      <c r="B776" s="327"/>
      <c r="C776" s="327"/>
      <c r="D776" s="327"/>
      <c r="E776" s="327"/>
      <c r="F776" s="193"/>
      <c r="G776" s="327"/>
      <c r="H776" s="193"/>
      <c r="I776" s="327"/>
      <c r="J776" s="193"/>
      <c r="K776" s="347"/>
      <c r="L776" s="88"/>
    </row>
    <row r="777" spans="1:12" s="328" customFormat="1" ht="15" thickBot="1" x14ac:dyDescent="0.25">
      <c r="A777" s="327"/>
      <c r="B777" s="327"/>
      <c r="C777" s="327"/>
      <c r="D777" s="327"/>
      <c r="E777" s="327"/>
      <c r="F777" s="193"/>
      <c r="G777" s="327"/>
      <c r="H777" s="428"/>
      <c r="I777" s="428"/>
      <c r="J777" s="193"/>
      <c r="K777" s="347"/>
      <c r="L777" s="88"/>
    </row>
    <row r="778" spans="1:12" s="328" customFormat="1" ht="15" thickTop="1" x14ac:dyDescent="0.2">
      <c r="A778" s="194"/>
      <c r="B778" s="194"/>
      <c r="C778" s="194"/>
      <c r="D778" s="194"/>
      <c r="E778" s="194"/>
      <c r="F778" s="194"/>
      <c r="G778" s="194"/>
      <c r="H778" s="194"/>
      <c r="I778" s="194"/>
      <c r="J778" s="194"/>
      <c r="K778" s="347"/>
      <c r="L778" s="88"/>
    </row>
    <row r="779" spans="1:12" s="328" customFormat="1" ht="15" x14ac:dyDescent="0.2">
      <c r="A779" s="326" t="s">
        <v>617</v>
      </c>
      <c r="B779" s="195" t="s">
        <v>77</v>
      </c>
      <c r="C779" s="326" t="s">
        <v>78</v>
      </c>
      <c r="D779" s="326" t="s">
        <v>4</v>
      </c>
      <c r="E779" s="430" t="s">
        <v>79</v>
      </c>
      <c r="F779" s="430"/>
      <c r="G779" s="196" t="s">
        <v>80</v>
      </c>
      <c r="H779" s="195" t="s">
        <v>81</v>
      </c>
      <c r="I779" s="195" t="s">
        <v>82</v>
      </c>
      <c r="J779" s="195" t="s">
        <v>5</v>
      </c>
      <c r="K779" s="347"/>
      <c r="L779" s="88"/>
    </row>
    <row r="780" spans="1:12" s="328" customFormat="1" ht="38.25" x14ac:dyDescent="0.2">
      <c r="A780" s="324" t="s">
        <v>83</v>
      </c>
      <c r="B780" s="333">
        <v>87882</v>
      </c>
      <c r="C780" s="324" t="s">
        <v>85</v>
      </c>
      <c r="D780" s="324" t="s">
        <v>619</v>
      </c>
      <c r="E780" s="429" t="s">
        <v>554</v>
      </c>
      <c r="F780" s="429"/>
      <c r="G780" s="198" t="s">
        <v>139</v>
      </c>
      <c r="H780" s="199">
        <v>1</v>
      </c>
      <c r="I780" s="203">
        <f>SUM(J781:J783)</f>
        <v>8.7290660000000013</v>
      </c>
      <c r="J780" s="203">
        <f>H780*I780</f>
        <v>8.7290660000000013</v>
      </c>
      <c r="K780" s="347"/>
      <c r="L780" s="88"/>
    </row>
    <row r="781" spans="1:12" s="328" customFormat="1" ht="51" x14ac:dyDescent="0.2">
      <c r="A781" s="325" t="s">
        <v>89</v>
      </c>
      <c r="B781" s="332">
        <v>87325</v>
      </c>
      <c r="C781" s="325" t="s">
        <v>85</v>
      </c>
      <c r="D781" s="325" t="s">
        <v>621</v>
      </c>
      <c r="E781" s="427" t="s">
        <v>87</v>
      </c>
      <c r="F781" s="427"/>
      <c r="G781" s="190" t="s">
        <v>150</v>
      </c>
      <c r="H781" s="191">
        <v>1.5E-3</v>
      </c>
      <c r="I781" s="336">
        <f>VLOOKUP(B781,'SINAPI09-2021'!$A$1:$E$15000,5,FALSE)</f>
        <v>5336.22</v>
      </c>
      <c r="J781" s="192">
        <f>I781*H781</f>
        <v>8.0043300000000013</v>
      </c>
      <c r="K781" s="347"/>
      <c r="L781" s="88"/>
    </row>
    <row r="782" spans="1:12" s="328" customFormat="1" ht="25.5" x14ac:dyDescent="0.2">
      <c r="A782" s="325" t="s">
        <v>89</v>
      </c>
      <c r="B782" s="332">
        <v>88309</v>
      </c>
      <c r="C782" s="325" t="s">
        <v>85</v>
      </c>
      <c r="D782" s="325" t="s">
        <v>354</v>
      </c>
      <c r="E782" s="427" t="s">
        <v>87</v>
      </c>
      <c r="F782" s="427"/>
      <c r="G782" s="190" t="s">
        <v>88</v>
      </c>
      <c r="H782" s="191">
        <v>3.7999999999999999E-2</v>
      </c>
      <c r="I782" s="336">
        <f>VLOOKUP(B782,'SINAPI09-2021'!$A$1:$E$15000,5,FALSE)</f>
        <v>17.670000000000002</v>
      </c>
      <c r="J782" s="192">
        <f>I782*H782</f>
        <v>0.67146000000000006</v>
      </c>
      <c r="K782" s="347"/>
      <c r="L782" s="88"/>
    </row>
    <row r="783" spans="1:12" s="328" customFormat="1" ht="25.5" x14ac:dyDescent="0.2">
      <c r="A783" s="325" t="s">
        <v>89</v>
      </c>
      <c r="B783" s="332">
        <v>88316</v>
      </c>
      <c r="C783" s="325" t="s">
        <v>85</v>
      </c>
      <c r="D783" s="325" t="s">
        <v>204</v>
      </c>
      <c r="E783" s="427" t="s">
        <v>87</v>
      </c>
      <c r="F783" s="427"/>
      <c r="G783" s="190" t="s">
        <v>88</v>
      </c>
      <c r="H783" s="191">
        <v>3.8E-3</v>
      </c>
      <c r="I783" s="336">
        <f>VLOOKUP(B783,'SINAPI09-2021'!$A$1:$E$15000,5,FALSE)</f>
        <v>14.02</v>
      </c>
      <c r="J783" s="192">
        <f>I783*H783</f>
        <v>5.3275999999999997E-2</v>
      </c>
      <c r="K783" s="347"/>
      <c r="L783" s="88"/>
    </row>
    <row r="784" spans="1:12" s="328" customFormat="1" x14ac:dyDescent="0.2">
      <c r="A784" s="327"/>
      <c r="B784" s="327"/>
      <c r="C784" s="327"/>
      <c r="D784" s="327"/>
      <c r="E784" s="327"/>
      <c r="F784" s="193"/>
      <c r="G784" s="327"/>
      <c r="H784" s="193"/>
      <c r="I784" s="327"/>
      <c r="J784" s="193"/>
      <c r="K784" s="347"/>
      <c r="L784" s="88"/>
    </row>
    <row r="785" spans="1:12" s="328" customFormat="1" ht="15" thickBot="1" x14ac:dyDescent="0.25">
      <c r="A785" s="327"/>
      <c r="B785" s="327"/>
      <c r="C785" s="327"/>
      <c r="D785" s="327"/>
      <c r="E785" s="327"/>
      <c r="F785" s="193"/>
      <c r="G785" s="327"/>
      <c r="H785" s="428"/>
      <c r="I785" s="428"/>
      <c r="J785" s="193"/>
      <c r="K785" s="347"/>
      <c r="L785" s="88"/>
    </row>
    <row r="786" spans="1:12" s="328" customFormat="1" ht="15" thickTop="1" x14ac:dyDescent="0.2">
      <c r="A786" s="194"/>
      <c r="B786" s="194"/>
      <c r="C786" s="194"/>
      <c r="D786" s="194"/>
      <c r="E786" s="194"/>
      <c r="F786" s="194"/>
      <c r="G786" s="194"/>
      <c r="H786" s="194"/>
      <c r="I786" s="194"/>
      <c r="J786" s="194"/>
      <c r="K786" s="347"/>
      <c r="L786" s="88"/>
    </row>
    <row r="787" spans="1:12" s="328" customFormat="1" ht="15" x14ac:dyDescent="0.2">
      <c r="A787" s="326" t="s">
        <v>622</v>
      </c>
      <c r="B787" s="195" t="s">
        <v>77</v>
      </c>
      <c r="C787" s="326" t="s">
        <v>78</v>
      </c>
      <c r="D787" s="326" t="s">
        <v>4</v>
      </c>
      <c r="E787" s="430" t="s">
        <v>79</v>
      </c>
      <c r="F787" s="430"/>
      <c r="G787" s="196" t="s">
        <v>80</v>
      </c>
      <c r="H787" s="195" t="s">
        <v>81</v>
      </c>
      <c r="I787" s="195" t="s">
        <v>82</v>
      </c>
      <c r="J787" s="195" t="s">
        <v>5</v>
      </c>
      <c r="K787" s="347"/>
      <c r="L787" s="88"/>
    </row>
    <row r="788" spans="1:12" s="328" customFormat="1" ht="51" x14ac:dyDescent="0.2">
      <c r="A788" s="324" t="s">
        <v>83</v>
      </c>
      <c r="B788" s="333">
        <v>90407</v>
      </c>
      <c r="C788" s="324" t="s">
        <v>85</v>
      </c>
      <c r="D788" s="324" t="s">
        <v>624</v>
      </c>
      <c r="E788" s="429" t="s">
        <v>554</v>
      </c>
      <c r="F788" s="429"/>
      <c r="G788" s="198" t="s">
        <v>139</v>
      </c>
      <c r="H788" s="199">
        <v>1</v>
      </c>
      <c r="I788" s="203">
        <f>SUM(J789:J791)</f>
        <v>36.877256000000003</v>
      </c>
      <c r="J788" s="203">
        <f>H788*I788</f>
        <v>36.877256000000003</v>
      </c>
      <c r="K788" s="347"/>
      <c r="L788" s="88"/>
    </row>
    <row r="789" spans="1:12" s="328" customFormat="1" ht="51" x14ac:dyDescent="0.2">
      <c r="A789" s="325" t="s">
        <v>89</v>
      </c>
      <c r="B789" s="332">
        <v>87369</v>
      </c>
      <c r="C789" s="325" t="s">
        <v>85</v>
      </c>
      <c r="D789" s="325" t="s">
        <v>626</v>
      </c>
      <c r="E789" s="427" t="s">
        <v>87</v>
      </c>
      <c r="F789" s="427"/>
      <c r="G789" s="190" t="s">
        <v>150</v>
      </c>
      <c r="H789" s="191">
        <v>3.7600000000000001E-2</v>
      </c>
      <c r="I789" s="336">
        <f>VLOOKUP(B789,'SINAPI09-2021'!$A$1:$E$15000,5,FALSE)</f>
        <v>501.76</v>
      </c>
      <c r="J789" s="192">
        <f>I789*H789</f>
        <v>18.866175999999999</v>
      </c>
      <c r="K789" s="347"/>
      <c r="L789" s="88"/>
    </row>
    <row r="790" spans="1:12" s="328" customFormat="1" ht="25.5" x14ac:dyDescent="0.2">
      <c r="A790" s="325" t="s">
        <v>89</v>
      </c>
      <c r="B790" s="332">
        <v>88309</v>
      </c>
      <c r="C790" s="325" t="s">
        <v>85</v>
      </c>
      <c r="D790" s="325" t="s">
        <v>354</v>
      </c>
      <c r="E790" s="427" t="s">
        <v>87</v>
      </c>
      <c r="F790" s="427"/>
      <c r="G790" s="190" t="s">
        <v>88</v>
      </c>
      <c r="H790" s="191">
        <v>0.79</v>
      </c>
      <c r="I790" s="336">
        <f>VLOOKUP(B790,'SINAPI09-2021'!$A$1:$E$15000,5,FALSE)</f>
        <v>17.670000000000002</v>
      </c>
      <c r="J790" s="192">
        <f>I790*H790</f>
        <v>13.959300000000002</v>
      </c>
      <c r="K790" s="347"/>
      <c r="L790" s="88"/>
    </row>
    <row r="791" spans="1:12" s="328" customFormat="1" ht="25.5" x14ac:dyDescent="0.2">
      <c r="A791" s="325" t="s">
        <v>89</v>
      </c>
      <c r="B791" s="332">
        <v>88316</v>
      </c>
      <c r="C791" s="325" t="s">
        <v>85</v>
      </c>
      <c r="D791" s="325" t="s">
        <v>204</v>
      </c>
      <c r="E791" s="427" t="s">
        <v>87</v>
      </c>
      <c r="F791" s="427"/>
      <c r="G791" s="190" t="s">
        <v>88</v>
      </c>
      <c r="H791" s="191">
        <v>0.28899999999999998</v>
      </c>
      <c r="I791" s="336">
        <f>VLOOKUP(B791,'SINAPI09-2021'!$A$1:$E$15000,5,FALSE)</f>
        <v>14.02</v>
      </c>
      <c r="J791" s="192">
        <f>I791*H791</f>
        <v>4.0517799999999999</v>
      </c>
      <c r="K791" s="347"/>
      <c r="L791" s="88"/>
    </row>
    <row r="792" spans="1:12" s="328" customFormat="1" x14ac:dyDescent="0.2">
      <c r="A792" s="327"/>
      <c r="B792" s="327"/>
      <c r="C792" s="327"/>
      <c r="D792" s="327"/>
      <c r="E792" s="327"/>
      <c r="F792" s="193"/>
      <c r="G792" s="327"/>
      <c r="H792" s="193"/>
      <c r="I792" s="327"/>
      <c r="J792" s="193"/>
      <c r="K792" s="347"/>
      <c r="L792" s="88"/>
    </row>
    <row r="793" spans="1:12" s="328" customFormat="1" ht="15" thickBot="1" x14ac:dyDescent="0.25">
      <c r="A793" s="327"/>
      <c r="B793" s="327"/>
      <c r="C793" s="327"/>
      <c r="D793" s="327"/>
      <c r="E793" s="327"/>
      <c r="F793" s="193"/>
      <c r="G793" s="327"/>
      <c r="H793" s="428"/>
      <c r="I793" s="428"/>
      <c r="J793" s="193"/>
      <c r="K793" s="347"/>
      <c r="L793" s="88"/>
    </row>
    <row r="794" spans="1:12" s="328" customFormat="1" ht="15" thickTop="1" x14ac:dyDescent="0.2">
      <c r="A794" s="194"/>
      <c r="B794" s="194"/>
      <c r="C794" s="194"/>
      <c r="D794" s="194"/>
      <c r="E794" s="194"/>
      <c r="F794" s="194"/>
      <c r="G794" s="194"/>
      <c r="H794" s="194"/>
      <c r="I794" s="194"/>
      <c r="J794" s="194"/>
      <c r="K794" s="347"/>
      <c r="L794" s="88"/>
    </row>
    <row r="795" spans="1:12" s="328" customFormat="1" ht="15" x14ac:dyDescent="0.2">
      <c r="A795" s="326" t="s">
        <v>627</v>
      </c>
      <c r="B795" s="195" t="s">
        <v>77</v>
      </c>
      <c r="C795" s="326" t="s">
        <v>78</v>
      </c>
      <c r="D795" s="326" t="s">
        <v>4</v>
      </c>
      <c r="E795" s="430" t="s">
        <v>79</v>
      </c>
      <c r="F795" s="430"/>
      <c r="G795" s="196" t="s">
        <v>80</v>
      </c>
      <c r="H795" s="195" t="s">
        <v>81</v>
      </c>
      <c r="I795" s="195" t="s">
        <v>82</v>
      </c>
      <c r="J795" s="195" t="s">
        <v>5</v>
      </c>
      <c r="K795" s="347"/>
      <c r="L795" s="88"/>
    </row>
    <row r="796" spans="1:12" s="328" customFormat="1" ht="63.75" x14ac:dyDescent="0.2">
      <c r="A796" s="324" t="s">
        <v>83</v>
      </c>
      <c r="B796" s="197" t="s">
        <v>628</v>
      </c>
      <c r="C796" s="324" t="s">
        <v>109</v>
      </c>
      <c r="D796" s="324" t="s">
        <v>629</v>
      </c>
      <c r="E796" s="429" t="s">
        <v>554</v>
      </c>
      <c r="F796" s="429"/>
      <c r="G796" s="198" t="s">
        <v>139</v>
      </c>
      <c r="H796" s="199">
        <v>1</v>
      </c>
      <c r="I796" s="203">
        <f>SUM(J797:J800)</f>
        <v>75.490328000000005</v>
      </c>
      <c r="J796" s="203">
        <f>H796*I796</f>
        <v>75.490328000000005</v>
      </c>
      <c r="K796" s="347"/>
      <c r="L796" s="88"/>
    </row>
    <row r="797" spans="1:12" s="328" customFormat="1" ht="51" x14ac:dyDescent="0.2">
      <c r="A797" s="325" t="s">
        <v>89</v>
      </c>
      <c r="B797" s="332">
        <v>87369</v>
      </c>
      <c r="C797" s="325" t="s">
        <v>85</v>
      </c>
      <c r="D797" s="325" t="s">
        <v>626</v>
      </c>
      <c r="E797" s="427" t="s">
        <v>87</v>
      </c>
      <c r="F797" s="427"/>
      <c r="G797" s="190" t="s">
        <v>150</v>
      </c>
      <c r="H797" s="191">
        <v>5.8099999999999999E-2</v>
      </c>
      <c r="I797" s="336">
        <f>VLOOKUP(B797,'SINAPI09-2021'!$A$1:$E$15000,5,FALSE)</f>
        <v>501.76</v>
      </c>
      <c r="J797" s="192">
        <f>I797*H797</f>
        <v>29.152255999999998</v>
      </c>
      <c r="K797" s="347"/>
      <c r="L797" s="88"/>
    </row>
    <row r="798" spans="1:12" s="328" customFormat="1" ht="25.5" x14ac:dyDescent="0.2">
      <c r="A798" s="325" t="s">
        <v>89</v>
      </c>
      <c r="B798" s="332">
        <v>88309</v>
      </c>
      <c r="C798" s="325" t="s">
        <v>85</v>
      </c>
      <c r="D798" s="325" t="s">
        <v>354</v>
      </c>
      <c r="E798" s="427" t="s">
        <v>87</v>
      </c>
      <c r="F798" s="427"/>
      <c r="G798" s="190" t="s">
        <v>88</v>
      </c>
      <c r="H798" s="191">
        <v>1.33</v>
      </c>
      <c r="I798" s="336">
        <f>VLOOKUP(B798,'SINAPI09-2021'!$A$1:$E$15000,5,FALSE)</f>
        <v>17.670000000000002</v>
      </c>
      <c r="J798" s="192">
        <f>I798*H798</f>
        <v>23.501100000000005</v>
      </c>
      <c r="K798" s="347"/>
      <c r="L798" s="88"/>
    </row>
    <row r="799" spans="1:12" s="328" customFormat="1" ht="25.5" x14ac:dyDescent="0.2">
      <c r="A799" s="325" t="s">
        <v>89</v>
      </c>
      <c r="B799" s="332">
        <v>88316</v>
      </c>
      <c r="C799" s="325" t="s">
        <v>85</v>
      </c>
      <c r="D799" s="325" t="s">
        <v>204</v>
      </c>
      <c r="E799" s="427" t="s">
        <v>87</v>
      </c>
      <c r="F799" s="427"/>
      <c r="G799" s="190" t="s">
        <v>88</v>
      </c>
      <c r="H799" s="191">
        <v>1.33</v>
      </c>
      <c r="I799" s="336">
        <f>VLOOKUP(B799,'SINAPI09-2021'!$A$1:$E$15000,5,FALSE)</f>
        <v>14.02</v>
      </c>
      <c r="J799" s="192">
        <f>I799*H799</f>
        <v>18.646599999999999</v>
      </c>
      <c r="K799" s="347"/>
      <c r="L799" s="88"/>
    </row>
    <row r="800" spans="1:12" s="328" customFormat="1" ht="25.5" x14ac:dyDescent="0.2">
      <c r="A800" s="325" t="s">
        <v>92</v>
      </c>
      <c r="B800" s="332">
        <v>37411</v>
      </c>
      <c r="C800" s="325" t="s">
        <v>85</v>
      </c>
      <c r="D800" s="325" t="s">
        <v>630</v>
      </c>
      <c r="E800" s="427" t="s">
        <v>119</v>
      </c>
      <c r="F800" s="427"/>
      <c r="G800" s="190" t="s">
        <v>139</v>
      </c>
      <c r="H800" s="191">
        <v>0.13880000000000001</v>
      </c>
      <c r="I800" s="336">
        <f>VLOOKUP(B800,'SINAPI09-2021'!$A$1:$E$15000,5,FALSE)</f>
        <v>30.19</v>
      </c>
      <c r="J800" s="192">
        <f>I800*H800</f>
        <v>4.190372</v>
      </c>
      <c r="K800" s="347"/>
      <c r="L800" s="88"/>
    </row>
    <row r="801" spans="1:12" s="328" customFormat="1" x14ac:dyDescent="0.2">
      <c r="A801" s="327"/>
      <c r="B801" s="327"/>
      <c r="C801" s="327"/>
      <c r="D801" s="327"/>
      <c r="E801" s="327"/>
      <c r="F801" s="193"/>
      <c r="G801" s="327"/>
      <c r="H801" s="193"/>
      <c r="I801" s="327"/>
      <c r="J801" s="193"/>
      <c r="K801" s="347"/>
      <c r="L801" s="88"/>
    </row>
    <row r="802" spans="1:12" s="328" customFormat="1" ht="15" thickBot="1" x14ac:dyDescent="0.25">
      <c r="A802" s="327"/>
      <c r="B802" s="327"/>
      <c r="C802" s="327"/>
      <c r="D802" s="327"/>
      <c r="E802" s="327"/>
      <c r="F802" s="193"/>
      <c r="G802" s="327"/>
      <c r="H802" s="428"/>
      <c r="I802" s="428"/>
      <c r="J802" s="193"/>
      <c r="K802" s="347"/>
      <c r="L802" s="88"/>
    </row>
    <row r="803" spans="1:12" s="328" customFormat="1" ht="15" thickTop="1" x14ac:dyDescent="0.2">
      <c r="A803" s="194"/>
      <c r="B803" s="194"/>
      <c r="C803" s="194"/>
      <c r="D803" s="194"/>
      <c r="E803" s="194"/>
      <c r="F803" s="194"/>
      <c r="G803" s="194"/>
      <c r="H803" s="194"/>
      <c r="I803" s="194"/>
      <c r="J803" s="194"/>
      <c r="K803" s="347"/>
      <c r="L803" s="88"/>
    </row>
    <row r="804" spans="1:12" s="328" customFormat="1" ht="15" x14ac:dyDescent="0.2">
      <c r="A804" s="326" t="s">
        <v>631</v>
      </c>
      <c r="B804" s="195" t="s">
        <v>77</v>
      </c>
      <c r="C804" s="326" t="s">
        <v>78</v>
      </c>
      <c r="D804" s="326" t="s">
        <v>4</v>
      </c>
      <c r="E804" s="430" t="s">
        <v>79</v>
      </c>
      <c r="F804" s="430"/>
      <c r="G804" s="196" t="s">
        <v>80</v>
      </c>
      <c r="H804" s="195" t="s">
        <v>81</v>
      </c>
      <c r="I804" s="195" t="s">
        <v>82</v>
      </c>
      <c r="J804" s="195" t="s">
        <v>5</v>
      </c>
      <c r="K804" s="347"/>
      <c r="L804" s="88"/>
    </row>
    <row r="805" spans="1:12" s="328" customFormat="1" ht="25.5" x14ac:dyDescent="0.2">
      <c r="A805" s="324" t="s">
        <v>83</v>
      </c>
      <c r="B805" s="197" t="s">
        <v>632</v>
      </c>
      <c r="C805" s="324" t="s">
        <v>109</v>
      </c>
      <c r="D805" s="324" t="s">
        <v>633</v>
      </c>
      <c r="E805" s="429">
        <v>130</v>
      </c>
      <c r="F805" s="429"/>
      <c r="G805" s="198" t="s">
        <v>157</v>
      </c>
      <c r="H805" s="199">
        <v>1</v>
      </c>
      <c r="I805" s="203">
        <f>SUM(J806:J810)</f>
        <v>70.129840000000002</v>
      </c>
      <c r="J805" s="203">
        <f>H805*I805</f>
        <v>70.129840000000002</v>
      </c>
      <c r="K805" s="347"/>
      <c r="L805" s="88"/>
    </row>
    <row r="806" spans="1:12" s="328" customFormat="1" ht="25.5" x14ac:dyDescent="0.2">
      <c r="A806" s="325" t="s">
        <v>89</v>
      </c>
      <c r="B806" s="332">
        <v>88309</v>
      </c>
      <c r="C806" s="325" t="s">
        <v>85</v>
      </c>
      <c r="D806" s="325" t="s">
        <v>354</v>
      </c>
      <c r="E806" s="427" t="s">
        <v>87</v>
      </c>
      <c r="F806" s="427"/>
      <c r="G806" s="190" t="s">
        <v>88</v>
      </c>
      <c r="H806" s="191">
        <v>0.31900000000000001</v>
      </c>
      <c r="I806" s="336">
        <f>VLOOKUP(B806,'SINAPI09-2021'!$A$1:$E$15000,5,FALSE)</f>
        <v>17.670000000000002</v>
      </c>
      <c r="J806" s="192">
        <f>SUM(J807:J811)</f>
        <v>35.064920000000008</v>
      </c>
      <c r="K806" s="347"/>
      <c r="L806" s="88"/>
    </row>
    <row r="807" spans="1:12" s="328" customFormat="1" ht="25.5" x14ac:dyDescent="0.2">
      <c r="A807" s="325" t="s">
        <v>89</v>
      </c>
      <c r="B807" s="332">
        <v>88316</v>
      </c>
      <c r="C807" s="325" t="s">
        <v>85</v>
      </c>
      <c r="D807" s="325" t="s">
        <v>204</v>
      </c>
      <c r="E807" s="427" t="s">
        <v>87</v>
      </c>
      <c r="F807" s="427"/>
      <c r="G807" s="190" t="s">
        <v>88</v>
      </c>
      <c r="H807" s="191">
        <v>0.26600000000000001</v>
      </c>
      <c r="I807" s="336">
        <f>VLOOKUP(B807,'SINAPI09-2021'!$A$1:$E$15000,5,FALSE)</f>
        <v>14.02</v>
      </c>
      <c r="J807" s="192">
        <f>I807*H807</f>
        <v>3.72932</v>
      </c>
      <c r="K807" s="347"/>
      <c r="L807" s="88"/>
    </row>
    <row r="808" spans="1:12" s="328" customFormat="1" ht="25.5" x14ac:dyDescent="0.2">
      <c r="A808" s="325" t="s">
        <v>92</v>
      </c>
      <c r="B808" s="332">
        <v>34680</v>
      </c>
      <c r="C808" s="325" t="s">
        <v>85</v>
      </c>
      <c r="D808" s="325" t="s">
        <v>634</v>
      </c>
      <c r="E808" s="427" t="s">
        <v>119</v>
      </c>
      <c r="F808" s="427"/>
      <c r="G808" s="190" t="s">
        <v>157</v>
      </c>
      <c r="H808" s="191">
        <v>1</v>
      </c>
      <c r="I808" s="336">
        <f>VLOOKUP(B808,'SINAPI09-2021'!$A$1:$E$15000,5,FALSE)</f>
        <v>30.6</v>
      </c>
      <c r="J808" s="192">
        <f>I808*H808</f>
        <v>30.6</v>
      </c>
      <c r="K808" s="347"/>
      <c r="L808" s="88"/>
    </row>
    <row r="809" spans="1:12" s="328" customFormat="1" ht="25.5" x14ac:dyDescent="0.2">
      <c r="A809" s="325" t="s">
        <v>92</v>
      </c>
      <c r="B809" s="332">
        <v>367</v>
      </c>
      <c r="C809" s="325" t="s">
        <v>85</v>
      </c>
      <c r="D809" s="325" t="s">
        <v>480</v>
      </c>
      <c r="E809" s="427" t="s">
        <v>119</v>
      </c>
      <c r="F809" s="427"/>
      <c r="G809" s="190" t="s">
        <v>150</v>
      </c>
      <c r="H809" s="191">
        <v>3.0000000000000001E-3</v>
      </c>
      <c r="I809" s="336">
        <f>VLOOKUP(B809,'SINAPI09-2021'!$A$1:$E$15000,5,FALSE)</f>
        <v>78</v>
      </c>
      <c r="J809" s="192">
        <f>I809*H809</f>
        <v>0.23400000000000001</v>
      </c>
      <c r="K809" s="347"/>
      <c r="L809" s="88"/>
    </row>
    <row r="810" spans="1:12" s="328" customFormat="1" x14ac:dyDescent="0.2">
      <c r="A810" s="325" t="s">
        <v>92</v>
      </c>
      <c r="B810" s="332">
        <v>13284</v>
      </c>
      <c r="C810" s="325" t="s">
        <v>85</v>
      </c>
      <c r="D810" s="325" t="s">
        <v>478</v>
      </c>
      <c r="E810" s="427" t="s">
        <v>119</v>
      </c>
      <c r="F810" s="427"/>
      <c r="G810" s="190" t="s">
        <v>160</v>
      </c>
      <c r="H810" s="191">
        <v>0.76</v>
      </c>
      <c r="I810" s="336">
        <f>VLOOKUP(B810,'SINAPI09-2021'!$A$1:$E$15000,5,FALSE)</f>
        <v>0.66</v>
      </c>
      <c r="J810" s="192">
        <f>I810*H810</f>
        <v>0.50160000000000005</v>
      </c>
      <c r="K810" s="347"/>
      <c r="L810" s="88"/>
    </row>
    <row r="811" spans="1:12" s="328" customFormat="1" x14ac:dyDescent="0.2">
      <c r="A811" s="327"/>
      <c r="B811" s="327"/>
      <c r="C811" s="327"/>
      <c r="D811" s="327"/>
      <c r="E811" s="327"/>
      <c r="F811" s="193"/>
      <c r="G811" s="327"/>
      <c r="H811" s="193"/>
      <c r="I811" s="327"/>
      <c r="J811" s="193"/>
      <c r="K811" s="347"/>
      <c r="L811" s="88"/>
    </row>
    <row r="812" spans="1:12" s="328" customFormat="1" ht="15" thickBot="1" x14ac:dyDescent="0.25">
      <c r="A812" s="327"/>
      <c r="B812" s="327"/>
      <c r="C812" s="327"/>
      <c r="D812" s="327"/>
      <c r="E812" s="327"/>
      <c r="F812" s="193"/>
      <c r="G812" s="327"/>
      <c r="H812" s="428"/>
      <c r="I812" s="428"/>
      <c r="J812" s="193"/>
      <c r="K812" s="347"/>
      <c r="L812" s="88"/>
    </row>
    <row r="813" spans="1:12" s="328" customFormat="1" ht="15" thickTop="1" x14ac:dyDescent="0.2">
      <c r="A813" s="194"/>
      <c r="B813" s="194"/>
      <c r="C813" s="194"/>
      <c r="D813" s="194"/>
      <c r="E813" s="194"/>
      <c r="F813" s="194"/>
      <c r="G813" s="194"/>
      <c r="H813" s="194"/>
      <c r="I813" s="194"/>
      <c r="J813" s="194"/>
      <c r="K813" s="347"/>
      <c r="L813" s="88"/>
    </row>
    <row r="814" spans="1:12" s="328" customFormat="1" ht="15" x14ac:dyDescent="0.2">
      <c r="A814" s="326" t="s">
        <v>635</v>
      </c>
      <c r="B814" s="195" t="s">
        <v>77</v>
      </c>
      <c r="C814" s="326" t="s">
        <v>78</v>
      </c>
      <c r="D814" s="326" t="s">
        <v>4</v>
      </c>
      <c r="E814" s="430" t="s">
        <v>79</v>
      </c>
      <c r="F814" s="430"/>
      <c r="G814" s="196" t="s">
        <v>80</v>
      </c>
      <c r="H814" s="195" t="s">
        <v>81</v>
      </c>
      <c r="I814" s="195" t="s">
        <v>82</v>
      </c>
      <c r="J814" s="195" t="s">
        <v>5</v>
      </c>
      <c r="K814" s="347"/>
      <c r="L814" s="88"/>
    </row>
    <row r="815" spans="1:12" s="328" customFormat="1" ht="25.5" x14ac:dyDescent="0.2">
      <c r="A815" s="324" t="s">
        <v>83</v>
      </c>
      <c r="B815" s="333">
        <v>84191</v>
      </c>
      <c r="C815" s="324" t="s">
        <v>85</v>
      </c>
      <c r="D815" s="324" t="s">
        <v>637</v>
      </c>
      <c r="E815" s="429" t="s">
        <v>504</v>
      </c>
      <c r="F815" s="429"/>
      <c r="G815" s="198" t="s">
        <v>139</v>
      </c>
      <c r="H815" s="199">
        <v>1</v>
      </c>
      <c r="I815" s="203">
        <f>SUM(J816:J820)</f>
        <v>114.9148</v>
      </c>
      <c r="J815" s="203">
        <f>H815*I815</f>
        <v>114.9148</v>
      </c>
      <c r="K815" s="347"/>
      <c r="L815" s="88"/>
    </row>
    <row r="816" spans="1:12" s="328" customFormat="1" ht="38.25" x14ac:dyDescent="0.2">
      <c r="A816" s="325" t="s">
        <v>89</v>
      </c>
      <c r="B816" s="332">
        <v>87373</v>
      </c>
      <c r="C816" s="325" t="s">
        <v>85</v>
      </c>
      <c r="D816" s="325" t="s">
        <v>639</v>
      </c>
      <c r="E816" s="427" t="s">
        <v>87</v>
      </c>
      <c r="F816" s="427"/>
      <c r="G816" s="190" t="s">
        <v>150</v>
      </c>
      <c r="H816" s="191">
        <v>0.02</v>
      </c>
      <c r="I816" s="336">
        <f>VLOOKUP(B816,'SINAPI09-2021'!$A$1:$E$15000,5,FALSE)</f>
        <v>551.84</v>
      </c>
      <c r="J816" s="192">
        <f>H816*I816</f>
        <v>11.036800000000001</v>
      </c>
      <c r="K816" s="347"/>
      <c r="L816" s="88"/>
    </row>
    <row r="817" spans="1:12" s="328" customFormat="1" ht="25.5" x14ac:dyDescent="0.2">
      <c r="A817" s="325" t="s">
        <v>89</v>
      </c>
      <c r="B817" s="332">
        <v>88309</v>
      </c>
      <c r="C817" s="325" t="s">
        <v>85</v>
      </c>
      <c r="D817" s="325" t="s">
        <v>354</v>
      </c>
      <c r="E817" s="427" t="s">
        <v>87</v>
      </c>
      <c r="F817" s="427"/>
      <c r="G817" s="190" t="s">
        <v>88</v>
      </c>
      <c r="H817" s="191">
        <v>0.6</v>
      </c>
      <c r="I817" s="336">
        <f>VLOOKUP(B817,'SINAPI09-2021'!$A$1:$E$15000,5,FALSE)</f>
        <v>17.670000000000002</v>
      </c>
      <c r="J817" s="192">
        <f>H817*I817</f>
        <v>10.602</v>
      </c>
      <c r="K817" s="347"/>
      <c r="L817" s="88"/>
    </row>
    <row r="818" spans="1:12" s="328" customFormat="1" ht="25.5" x14ac:dyDescent="0.2">
      <c r="A818" s="325" t="s">
        <v>89</v>
      </c>
      <c r="B818" s="332">
        <v>88316</v>
      </c>
      <c r="C818" s="325" t="s">
        <v>85</v>
      </c>
      <c r="D818" s="325" t="s">
        <v>204</v>
      </c>
      <c r="E818" s="427" t="s">
        <v>87</v>
      </c>
      <c r="F818" s="427"/>
      <c r="G818" s="190" t="s">
        <v>88</v>
      </c>
      <c r="H818" s="191">
        <v>0.3</v>
      </c>
      <c r="I818" s="336">
        <f>VLOOKUP(B818,'SINAPI09-2021'!$A$1:$E$15000,5,FALSE)</f>
        <v>14.02</v>
      </c>
      <c r="J818" s="192">
        <f>H818*I818</f>
        <v>4.2059999999999995</v>
      </c>
      <c r="K818" s="347"/>
      <c r="L818" s="88"/>
    </row>
    <row r="819" spans="1:12" s="328" customFormat="1" ht="25.5" x14ac:dyDescent="0.2">
      <c r="A819" s="325" t="s">
        <v>92</v>
      </c>
      <c r="B819" s="332">
        <v>3671</v>
      </c>
      <c r="C819" s="325" t="s">
        <v>85</v>
      </c>
      <c r="D819" s="325" t="s">
        <v>640</v>
      </c>
      <c r="E819" s="427" t="s">
        <v>119</v>
      </c>
      <c r="F819" s="427"/>
      <c r="G819" s="190" t="s">
        <v>157</v>
      </c>
      <c r="H819" s="191">
        <v>1</v>
      </c>
      <c r="I819" s="336">
        <f>VLOOKUP(B819,'SINAPI09-2021'!$A$1:$E$15000,5,FALSE)</f>
        <v>1.07</v>
      </c>
      <c r="J819" s="192">
        <f>I819*H819</f>
        <v>1.07</v>
      </c>
      <c r="K819" s="347"/>
      <c r="L819" s="88"/>
    </row>
    <row r="820" spans="1:12" s="328" customFormat="1" ht="38.25" x14ac:dyDescent="0.2">
      <c r="A820" s="325" t="s">
        <v>92</v>
      </c>
      <c r="B820" s="332">
        <v>4786</v>
      </c>
      <c r="C820" s="325" t="s">
        <v>85</v>
      </c>
      <c r="D820" s="325" t="s">
        <v>641</v>
      </c>
      <c r="E820" s="427" t="s">
        <v>119</v>
      </c>
      <c r="F820" s="427"/>
      <c r="G820" s="190" t="s">
        <v>139</v>
      </c>
      <c r="H820" s="191">
        <v>1</v>
      </c>
      <c r="I820" s="336">
        <f>VLOOKUP(B820,'SINAPI09-2021'!$A$1:$E$15000,5,FALSE)</f>
        <v>88</v>
      </c>
      <c r="J820" s="192">
        <f>I820*H820</f>
        <v>88</v>
      </c>
      <c r="K820" s="347"/>
      <c r="L820" s="88"/>
    </row>
    <row r="821" spans="1:12" s="328" customFormat="1" x14ac:dyDescent="0.2">
      <c r="A821" s="327"/>
      <c r="B821" s="327"/>
      <c r="C821" s="327"/>
      <c r="D821" s="327"/>
      <c r="E821" s="327"/>
      <c r="F821" s="193"/>
      <c r="G821" s="327"/>
      <c r="H821" s="193"/>
      <c r="I821" s="327"/>
      <c r="J821" s="193"/>
      <c r="K821" s="347"/>
      <c r="L821" s="88"/>
    </row>
    <row r="822" spans="1:12" s="328" customFormat="1" ht="15" thickBot="1" x14ac:dyDescent="0.25">
      <c r="A822" s="327"/>
      <c r="B822" s="327"/>
      <c r="C822" s="327"/>
      <c r="D822" s="327"/>
      <c r="E822" s="327"/>
      <c r="F822" s="193"/>
      <c r="G822" s="327"/>
      <c r="H822" s="428"/>
      <c r="I822" s="428"/>
      <c r="J822" s="193"/>
      <c r="K822" s="347"/>
      <c r="L822" s="88"/>
    </row>
    <row r="823" spans="1:12" s="328" customFormat="1" ht="15" thickTop="1" x14ac:dyDescent="0.2">
      <c r="A823" s="194"/>
      <c r="B823" s="194"/>
      <c r="C823" s="194"/>
      <c r="D823" s="194"/>
      <c r="E823" s="194"/>
      <c r="F823" s="194"/>
      <c r="G823" s="194"/>
      <c r="H823" s="194"/>
      <c r="I823" s="194"/>
      <c r="J823" s="194"/>
      <c r="K823" s="347"/>
      <c r="L823" s="88"/>
    </row>
    <row r="824" spans="1:12" s="328" customFormat="1" ht="15" x14ac:dyDescent="0.2">
      <c r="A824" s="326" t="s">
        <v>642</v>
      </c>
      <c r="B824" s="195" t="s">
        <v>77</v>
      </c>
      <c r="C824" s="326" t="s">
        <v>78</v>
      </c>
      <c r="D824" s="326" t="s">
        <v>4</v>
      </c>
      <c r="E824" s="430" t="s">
        <v>79</v>
      </c>
      <c r="F824" s="430"/>
      <c r="G824" s="196" t="s">
        <v>80</v>
      </c>
      <c r="H824" s="195" t="s">
        <v>81</v>
      </c>
      <c r="I824" s="195" t="s">
        <v>82</v>
      </c>
      <c r="J824" s="195" t="s">
        <v>5</v>
      </c>
      <c r="K824" s="347"/>
      <c r="L824" s="88"/>
    </row>
    <row r="825" spans="1:12" s="328" customFormat="1" ht="38.25" x14ac:dyDescent="0.2">
      <c r="A825" s="324" t="s">
        <v>83</v>
      </c>
      <c r="B825" s="333">
        <v>84088</v>
      </c>
      <c r="C825" s="324" t="s">
        <v>85</v>
      </c>
      <c r="D825" s="324" t="s">
        <v>644</v>
      </c>
      <c r="E825" s="429" t="s">
        <v>554</v>
      </c>
      <c r="F825" s="429"/>
      <c r="G825" s="198" t="s">
        <v>157</v>
      </c>
      <c r="H825" s="199">
        <v>1</v>
      </c>
      <c r="I825" s="203">
        <f>SUM(J826:J830)</f>
        <v>118.74663</v>
      </c>
      <c r="J825" s="203">
        <f>H825*I825</f>
        <v>118.74663</v>
      </c>
      <c r="K825" s="347"/>
      <c r="L825" s="88"/>
    </row>
    <row r="826" spans="1:12" s="328" customFormat="1" ht="25.5" x14ac:dyDescent="0.2">
      <c r="A826" s="325" t="s">
        <v>89</v>
      </c>
      <c r="B826" s="332">
        <v>88631</v>
      </c>
      <c r="C826" s="325" t="s">
        <v>85</v>
      </c>
      <c r="D826" s="325" t="s">
        <v>646</v>
      </c>
      <c r="E826" s="427" t="s">
        <v>87</v>
      </c>
      <c r="F826" s="427"/>
      <c r="G826" s="190" t="s">
        <v>150</v>
      </c>
      <c r="H826" s="191">
        <v>3.0000000000000001E-3</v>
      </c>
      <c r="I826" s="336">
        <f>VLOOKUP(B826,'SINAPI09-2021'!$A$1:$E$15000,5,FALSE)</f>
        <v>456.21</v>
      </c>
      <c r="J826" s="192">
        <f>H826*I826</f>
        <v>1.36863</v>
      </c>
      <c r="K826" s="347"/>
      <c r="L826" s="88"/>
    </row>
    <row r="827" spans="1:12" s="328" customFormat="1" ht="25.5" x14ac:dyDescent="0.2">
      <c r="A827" s="325" t="s">
        <v>89</v>
      </c>
      <c r="B827" s="332">
        <v>88274</v>
      </c>
      <c r="C827" s="325" t="s">
        <v>85</v>
      </c>
      <c r="D827" s="325" t="s">
        <v>648</v>
      </c>
      <c r="E827" s="427" t="s">
        <v>87</v>
      </c>
      <c r="F827" s="427"/>
      <c r="G827" s="190" t="s">
        <v>88</v>
      </c>
      <c r="H827" s="191">
        <v>0.4</v>
      </c>
      <c r="I827" s="336">
        <f>VLOOKUP(B827,'SINAPI09-2021'!$A$1:$E$15000,5,FALSE)</f>
        <v>17.899999999999999</v>
      </c>
      <c r="J827" s="192">
        <f>H827*I827</f>
        <v>7.16</v>
      </c>
      <c r="K827" s="347"/>
      <c r="L827" s="88"/>
    </row>
    <row r="828" spans="1:12" s="328" customFormat="1" ht="25.5" x14ac:dyDescent="0.2">
      <c r="A828" s="325" t="s">
        <v>89</v>
      </c>
      <c r="B828" s="332">
        <v>88316</v>
      </c>
      <c r="C828" s="325" t="s">
        <v>85</v>
      </c>
      <c r="D828" s="325" t="s">
        <v>204</v>
      </c>
      <c r="E828" s="427" t="s">
        <v>87</v>
      </c>
      <c r="F828" s="427"/>
      <c r="G828" s="190" t="s">
        <v>88</v>
      </c>
      <c r="H828" s="191">
        <v>0.4</v>
      </c>
      <c r="I828" s="336">
        <f>VLOOKUP(B828,'SINAPI09-2021'!$A$1:$E$15000,5,FALSE)</f>
        <v>14.02</v>
      </c>
      <c r="J828" s="192">
        <f>H828*I828</f>
        <v>5.6080000000000005</v>
      </c>
      <c r="K828" s="347"/>
      <c r="L828" s="88"/>
    </row>
    <row r="829" spans="1:12" s="328" customFormat="1" ht="25.5" x14ac:dyDescent="0.2">
      <c r="A829" s="325" t="s">
        <v>92</v>
      </c>
      <c r="B829" s="332">
        <v>4826</v>
      </c>
      <c r="C829" s="325" t="s">
        <v>85</v>
      </c>
      <c r="D829" s="325" t="s">
        <v>649</v>
      </c>
      <c r="E829" s="427" t="s">
        <v>119</v>
      </c>
      <c r="F829" s="427"/>
      <c r="G829" s="190" t="s">
        <v>157</v>
      </c>
      <c r="H829" s="191">
        <v>1</v>
      </c>
      <c r="I829" s="336">
        <f>VLOOKUP(B829,'SINAPI09-2021'!$A$1:$E$15000,5,FALSE)</f>
        <v>104.61</v>
      </c>
      <c r="J829" s="192">
        <f>I829*H829</f>
        <v>104.61</v>
      </c>
      <c r="K829" s="347"/>
      <c r="L829" s="88"/>
    </row>
    <row r="830" spans="1:12" s="328" customFormat="1" x14ac:dyDescent="0.2">
      <c r="A830" s="327"/>
      <c r="B830" s="327"/>
      <c r="C830" s="327"/>
      <c r="D830" s="327"/>
      <c r="E830" s="327"/>
      <c r="F830" s="193"/>
      <c r="G830" s="327"/>
      <c r="H830" s="193"/>
      <c r="I830" s="327"/>
      <c r="J830" s="193"/>
      <c r="K830" s="347"/>
      <c r="L830" s="88"/>
    </row>
    <row r="831" spans="1:12" s="328" customFormat="1" ht="15" thickBot="1" x14ac:dyDescent="0.25">
      <c r="A831" s="327"/>
      <c r="B831" s="327"/>
      <c r="C831" s="327"/>
      <c r="D831" s="327"/>
      <c r="E831" s="327"/>
      <c r="F831" s="193"/>
      <c r="G831" s="327"/>
      <c r="H831" s="428"/>
      <c r="I831" s="428"/>
      <c r="J831" s="193"/>
      <c r="K831" s="347"/>
      <c r="L831" s="88"/>
    </row>
    <row r="832" spans="1:12" s="328" customFormat="1" ht="15" thickTop="1" x14ac:dyDescent="0.2">
      <c r="A832" s="194"/>
      <c r="B832" s="194"/>
      <c r="C832" s="194"/>
      <c r="D832" s="194"/>
      <c r="E832" s="194"/>
      <c r="F832" s="194"/>
      <c r="G832" s="194"/>
      <c r="H832" s="194"/>
      <c r="I832" s="194"/>
      <c r="J832" s="194"/>
      <c r="K832" s="347"/>
      <c r="L832" s="88"/>
    </row>
    <row r="833" spans="1:12" s="328" customFormat="1" ht="15" x14ac:dyDescent="0.2">
      <c r="A833" s="326" t="s">
        <v>650</v>
      </c>
      <c r="B833" s="195" t="s">
        <v>77</v>
      </c>
      <c r="C833" s="326" t="s">
        <v>78</v>
      </c>
      <c r="D833" s="326" t="s">
        <v>4</v>
      </c>
      <c r="E833" s="430" t="s">
        <v>79</v>
      </c>
      <c r="F833" s="430"/>
      <c r="G833" s="196" t="s">
        <v>80</v>
      </c>
      <c r="H833" s="195" t="s">
        <v>81</v>
      </c>
      <c r="I833" s="195" t="s">
        <v>82</v>
      </c>
      <c r="J833" s="195" t="s">
        <v>5</v>
      </c>
      <c r="K833" s="347"/>
      <c r="L833" s="88"/>
    </row>
    <row r="834" spans="1:12" s="328" customFormat="1" ht="25.5" x14ac:dyDescent="0.2">
      <c r="A834" s="324" t="s">
        <v>83</v>
      </c>
      <c r="B834" s="333">
        <v>94319</v>
      </c>
      <c r="C834" s="324" t="s">
        <v>85</v>
      </c>
      <c r="D834" s="324" t="s">
        <v>652</v>
      </c>
      <c r="E834" s="429" t="s">
        <v>270</v>
      </c>
      <c r="F834" s="429"/>
      <c r="G834" s="198" t="s">
        <v>150</v>
      </c>
      <c r="H834" s="199">
        <v>1</v>
      </c>
      <c r="I834" s="203">
        <f>SUM(J835:J840)</f>
        <v>32.28548</v>
      </c>
      <c r="J834" s="203">
        <f>H834*I834</f>
        <v>32.28548</v>
      </c>
      <c r="K834" s="347"/>
      <c r="L834" s="88"/>
    </row>
    <row r="835" spans="1:12" s="328" customFormat="1" ht="51" x14ac:dyDescent="0.2">
      <c r="A835" s="325" t="s">
        <v>89</v>
      </c>
      <c r="B835" s="332">
        <v>5901</v>
      </c>
      <c r="C835" s="325" t="s">
        <v>85</v>
      </c>
      <c r="D835" s="325" t="s">
        <v>274</v>
      </c>
      <c r="E835" s="427" t="s">
        <v>142</v>
      </c>
      <c r="F835" s="427"/>
      <c r="G835" s="190" t="s">
        <v>143</v>
      </c>
      <c r="H835" s="191">
        <v>6.0000000000000001E-3</v>
      </c>
      <c r="I835" s="336">
        <f>VLOOKUP(B835,'SINAPI09-2021'!$A$1:$E$15000,5,FALSE)</f>
        <v>234.86</v>
      </c>
      <c r="J835" s="192">
        <f t="shared" ref="J835:J840" si="39">I835*H835</f>
        <v>1.4091600000000002</v>
      </c>
      <c r="K835" s="347"/>
      <c r="L835" s="88"/>
    </row>
    <row r="836" spans="1:12" s="328" customFormat="1" ht="38.25" x14ac:dyDescent="0.2">
      <c r="A836" s="325" t="s">
        <v>89</v>
      </c>
      <c r="B836" s="332">
        <v>91533</v>
      </c>
      <c r="C836" s="325" t="s">
        <v>85</v>
      </c>
      <c r="D836" s="325" t="s">
        <v>276</v>
      </c>
      <c r="E836" s="427" t="s">
        <v>142</v>
      </c>
      <c r="F836" s="427"/>
      <c r="G836" s="190" t="s">
        <v>143</v>
      </c>
      <c r="H836" s="191">
        <v>0.27400000000000002</v>
      </c>
      <c r="I836" s="336">
        <f>VLOOKUP(B836,'SINAPI09-2021'!$A$1:$E$15000,5,FALSE)</f>
        <v>21.38</v>
      </c>
      <c r="J836" s="192">
        <f t="shared" si="39"/>
        <v>5.8581200000000004</v>
      </c>
      <c r="K836" s="347"/>
      <c r="L836" s="88"/>
    </row>
    <row r="837" spans="1:12" s="328" customFormat="1" ht="51" x14ac:dyDescent="0.2">
      <c r="A837" s="325" t="s">
        <v>89</v>
      </c>
      <c r="B837" s="332">
        <v>5903</v>
      </c>
      <c r="C837" s="325" t="s">
        <v>85</v>
      </c>
      <c r="D837" s="325" t="s">
        <v>280</v>
      </c>
      <c r="E837" s="427" t="s">
        <v>142</v>
      </c>
      <c r="F837" s="427"/>
      <c r="G837" s="190" t="s">
        <v>146</v>
      </c>
      <c r="H837" s="191">
        <v>3.0000000000000001E-3</v>
      </c>
      <c r="I837" s="336">
        <f>VLOOKUP(B837,'SINAPI09-2021'!$A$1:$E$15000,5,FALSE)</f>
        <v>37.42</v>
      </c>
      <c r="J837" s="192">
        <f t="shared" si="39"/>
        <v>0.11226000000000001</v>
      </c>
      <c r="K837" s="347"/>
      <c r="L837" s="88"/>
    </row>
    <row r="838" spans="1:12" s="328" customFormat="1" ht="38.25" x14ac:dyDescent="0.2">
      <c r="A838" s="325" t="s">
        <v>89</v>
      </c>
      <c r="B838" s="332">
        <v>91534</v>
      </c>
      <c r="C838" s="325" t="s">
        <v>85</v>
      </c>
      <c r="D838" s="325" t="s">
        <v>282</v>
      </c>
      <c r="E838" s="427" t="s">
        <v>142</v>
      </c>
      <c r="F838" s="427"/>
      <c r="G838" s="190" t="s">
        <v>146</v>
      </c>
      <c r="H838" s="191">
        <v>0.254</v>
      </c>
      <c r="I838" s="336">
        <f>VLOOKUP(B838,'SINAPI09-2021'!$A$1:$E$15000,5,FALSE)</f>
        <v>14.19</v>
      </c>
      <c r="J838" s="192">
        <f t="shared" si="39"/>
        <v>3.60426</v>
      </c>
      <c r="K838" s="347"/>
      <c r="L838" s="88"/>
    </row>
    <row r="839" spans="1:12" s="328" customFormat="1" ht="25.5" x14ac:dyDescent="0.2">
      <c r="A839" s="325" t="s">
        <v>89</v>
      </c>
      <c r="B839" s="332">
        <v>88316</v>
      </c>
      <c r="C839" s="325" t="s">
        <v>85</v>
      </c>
      <c r="D839" s="325" t="s">
        <v>204</v>
      </c>
      <c r="E839" s="427" t="s">
        <v>87</v>
      </c>
      <c r="F839" s="427"/>
      <c r="G839" s="190" t="s">
        <v>88</v>
      </c>
      <c r="H839" s="191">
        <v>0.65900000000000003</v>
      </c>
      <c r="I839" s="336">
        <f>VLOOKUP(B839,'SINAPI09-2021'!$A$1:$E$15000,5,FALSE)</f>
        <v>14.02</v>
      </c>
      <c r="J839" s="192">
        <f t="shared" si="39"/>
        <v>9.2391799999999993</v>
      </c>
      <c r="K839" s="347"/>
      <c r="L839" s="88"/>
    </row>
    <row r="840" spans="1:12" s="328" customFormat="1" ht="25.5" x14ac:dyDescent="0.2">
      <c r="A840" s="325" t="s">
        <v>92</v>
      </c>
      <c r="B840" s="332">
        <v>6079</v>
      </c>
      <c r="C840" s="325" t="s">
        <v>85</v>
      </c>
      <c r="D840" s="325" t="s">
        <v>283</v>
      </c>
      <c r="E840" s="427" t="s">
        <v>119</v>
      </c>
      <c r="F840" s="427"/>
      <c r="G840" s="190" t="s">
        <v>150</v>
      </c>
      <c r="H840" s="191">
        <v>1.25</v>
      </c>
      <c r="I840" s="336">
        <f>VLOOKUP(B840,'SINAPI09-2021'!$A$1:$E$15000,5,FALSE)</f>
        <v>9.65</v>
      </c>
      <c r="J840" s="192">
        <f t="shared" si="39"/>
        <v>12.0625</v>
      </c>
      <c r="K840" s="347"/>
      <c r="L840" s="88"/>
    </row>
    <row r="841" spans="1:12" s="328" customFormat="1" x14ac:dyDescent="0.2">
      <c r="A841" s="327"/>
      <c r="B841" s="327"/>
      <c r="C841" s="327"/>
      <c r="D841" s="327"/>
      <c r="E841" s="327"/>
      <c r="F841" s="193"/>
      <c r="G841" s="327"/>
      <c r="H841" s="193"/>
      <c r="I841" s="327"/>
      <c r="J841" s="193"/>
      <c r="K841" s="347"/>
      <c r="L841" s="88"/>
    </row>
    <row r="842" spans="1:12" s="328" customFormat="1" ht="15" thickBot="1" x14ac:dyDescent="0.25">
      <c r="A842" s="327"/>
      <c r="B842" s="327"/>
      <c r="C842" s="327"/>
      <c r="D842" s="327"/>
      <c r="E842" s="327"/>
      <c r="F842" s="193"/>
      <c r="G842" s="327"/>
      <c r="H842" s="428"/>
      <c r="I842" s="428"/>
      <c r="J842" s="193"/>
      <c r="K842" s="347"/>
      <c r="L842" s="88"/>
    </row>
    <row r="843" spans="1:12" s="328" customFormat="1" ht="15" thickTop="1" x14ac:dyDescent="0.2">
      <c r="A843" s="194"/>
      <c r="B843" s="194"/>
      <c r="C843" s="194"/>
      <c r="D843" s="194"/>
      <c r="E843" s="194"/>
      <c r="F843" s="194"/>
      <c r="G843" s="194"/>
      <c r="H843" s="194"/>
      <c r="I843" s="194"/>
      <c r="J843" s="194"/>
      <c r="K843" s="347"/>
      <c r="L843" s="88"/>
    </row>
    <row r="844" spans="1:12" s="328" customFormat="1" ht="15" x14ac:dyDescent="0.2">
      <c r="A844" s="326" t="s">
        <v>653</v>
      </c>
      <c r="B844" s="195" t="s">
        <v>77</v>
      </c>
      <c r="C844" s="326" t="s">
        <v>78</v>
      </c>
      <c r="D844" s="326" t="s">
        <v>4</v>
      </c>
      <c r="E844" s="430" t="s">
        <v>79</v>
      </c>
      <c r="F844" s="430"/>
      <c r="G844" s="196" t="s">
        <v>80</v>
      </c>
      <c r="H844" s="195" t="s">
        <v>81</v>
      </c>
      <c r="I844" s="195" t="s">
        <v>82</v>
      </c>
      <c r="J844" s="195" t="s">
        <v>5</v>
      </c>
      <c r="K844" s="347"/>
      <c r="L844" s="88"/>
    </row>
    <row r="845" spans="1:12" s="328" customFormat="1" ht="63.75" x14ac:dyDescent="0.2">
      <c r="A845" s="324" t="s">
        <v>83</v>
      </c>
      <c r="B845" s="333">
        <v>89170</v>
      </c>
      <c r="C845" s="324" t="s">
        <v>85</v>
      </c>
      <c r="D845" s="324" t="s">
        <v>655</v>
      </c>
      <c r="E845" s="429" t="s">
        <v>554</v>
      </c>
      <c r="F845" s="429"/>
      <c r="G845" s="198" t="s">
        <v>139</v>
      </c>
      <c r="H845" s="199">
        <v>1</v>
      </c>
      <c r="I845" s="203">
        <f>SUM(J846:J851)</f>
        <v>54.141854000000009</v>
      </c>
      <c r="J845" s="203">
        <f>H845*I845</f>
        <v>54.141854000000009</v>
      </c>
      <c r="K845" s="347"/>
      <c r="L845" s="88"/>
    </row>
    <row r="846" spans="1:12" s="328" customFormat="1" ht="51" x14ac:dyDescent="0.2">
      <c r="A846" s="325" t="s">
        <v>89</v>
      </c>
      <c r="B846" s="332">
        <v>87264</v>
      </c>
      <c r="C846" s="325" t="s">
        <v>85</v>
      </c>
      <c r="D846" s="325" t="s">
        <v>657</v>
      </c>
      <c r="E846" s="427" t="s">
        <v>554</v>
      </c>
      <c r="F846" s="427"/>
      <c r="G846" s="190" t="s">
        <v>139</v>
      </c>
      <c r="H846" s="191">
        <v>0.46739999999999998</v>
      </c>
      <c r="I846" s="336">
        <f>VLOOKUP(B846,'SINAPI09-2021'!$A$1:$E$15000,5,FALSE)</f>
        <v>55.68</v>
      </c>
      <c r="J846" s="192">
        <f>I846*H846</f>
        <v>26.024832</v>
      </c>
      <c r="K846" s="347"/>
      <c r="L846" s="88"/>
    </row>
    <row r="847" spans="1:12" s="328" customFormat="1" ht="51" x14ac:dyDescent="0.2">
      <c r="A847" s="325" t="s">
        <v>89</v>
      </c>
      <c r="B847" s="332">
        <v>87265</v>
      </c>
      <c r="C847" s="325" t="s">
        <v>85</v>
      </c>
      <c r="D847" s="325" t="s">
        <v>659</v>
      </c>
      <c r="E847" s="427" t="s">
        <v>554</v>
      </c>
      <c r="F847" s="427"/>
      <c r="G847" s="190" t="s">
        <v>139</v>
      </c>
      <c r="H847" s="191">
        <v>0.28260000000000002</v>
      </c>
      <c r="I847" s="336">
        <f>VLOOKUP(B847,'SINAPI09-2021'!$A$1:$E$15000,5,FALSE)</f>
        <v>50.07</v>
      </c>
      <c r="J847" s="192">
        <f>I847*H847</f>
        <v>14.149782000000002</v>
      </c>
      <c r="K847" s="347"/>
      <c r="L847" s="88"/>
    </row>
    <row r="848" spans="1:12" s="328" customFormat="1" ht="51" x14ac:dyDescent="0.2">
      <c r="A848" s="325" t="s">
        <v>89</v>
      </c>
      <c r="B848" s="332">
        <v>87266</v>
      </c>
      <c r="C848" s="325" t="s">
        <v>85</v>
      </c>
      <c r="D848" s="325" t="s">
        <v>661</v>
      </c>
      <c r="E848" s="427" t="s">
        <v>554</v>
      </c>
      <c r="F848" s="427"/>
      <c r="G848" s="190" t="s">
        <v>139</v>
      </c>
      <c r="H848" s="191">
        <v>6.9000000000000006E-2</v>
      </c>
      <c r="I848" s="336">
        <f>VLOOKUP(B848,'SINAPI09-2021'!$A$1:$E$15000,5,FALSE)</f>
        <v>57.65</v>
      </c>
      <c r="J848" s="192">
        <f>I848*H848</f>
        <v>3.9778500000000001</v>
      </c>
      <c r="K848" s="347"/>
      <c r="L848" s="88"/>
    </row>
    <row r="849" spans="1:12" s="328" customFormat="1" ht="51" x14ac:dyDescent="0.2">
      <c r="A849" s="325" t="s">
        <v>89</v>
      </c>
      <c r="B849" s="332">
        <v>87267</v>
      </c>
      <c r="C849" s="325" t="s">
        <v>85</v>
      </c>
      <c r="D849" s="325" t="s">
        <v>663</v>
      </c>
      <c r="E849" s="427" t="s">
        <v>554</v>
      </c>
      <c r="F849" s="427"/>
      <c r="G849" s="190" t="s">
        <v>139</v>
      </c>
      <c r="H849" s="191">
        <v>0.18099999999999999</v>
      </c>
      <c r="I849" s="336">
        <f>VLOOKUP(B849,'SINAPI09-2021'!$A$1:$E$15000,5,FALSE)</f>
        <v>55.19</v>
      </c>
      <c r="J849" s="192">
        <f>I849*H849</f>
        <v>9.9893899999999984</v>
      </c>
      <c r="K849" s="347"/>
      <c r="L849" s="88"/>
    </row>
    <row r="850" spans="1:12" s="328" customFormat="1" x14ac:dyDescent="0.2">
      <c r="A850" s="327"/>
      <c r="B850" s="327"/>
      <c r="C850" s="327"/>
      <c r="D850" s="327"/>
      <c r="E850" s="327"/>
      <c r="F850" s="193"/>
      <c r="G850" s="327"/>
      <c r="H850" s="193"/>
      <c r="I850" s="327"/>
      <c r="J850" s="193"/>
      <c r="K850" s="347"/>
      <c r="L850" s="88"/>
    </row>
    <row r="851" spans="1:12" s="328" customFormat="1" ht="15" thickBot="1" x14ac:dyDescent="0.25">
      <c r="A851" s="327"/>
      <c r="B851" s="327"/>
      <c r="C851" s="327"/>
      <c r="D851" s="327"/>
      <c r="E851" s="327"/>
      <c r="F851" s="193"/>
      <c r="G851" s="327"/>
      <c r="H851" s="428"/>
      <c r="I851" s="428"/>
      <c r="J851" s="193"/>
      <c r="K851" s="347"/>
      <c r="L851" s="88"/>
    </row>
    <row r="852" spans="1:12" s="106" customFormat="1" ht="15" thickTop="1" x14ac:dyDescent="0.2">
      <c r="A852" s="194"/>
      <c r="B852" s="194"/>
      <c r="C852" s="194"/>
      <c r="D852" s="194"/>
      <c r="E852" s="194"/>
      <c r="F852" s="194"/>
      <c r="G852" s="194"/>
      <c r="H852" s="194"/>
      <c r="I852" s="194"/>
      <c r="J852" s="194"/>
      <c r="K852" s="347"/>
      <c r="L852" s="88"/>
    </row>
    <row r="853" spans="1:12" s="106" customFormat="1" ht="15" x14ac:dyDescent="0.2">
      <c r="A853" s="242" t="s">
        <v>664</v>
      </c>
      <c r="B853" s="195" t="s">
        <v>77</v>
      </c>
      <c r="C853" s="242" t="s">
        <v>78</v>
      </c>
      <c r="D853" s="242" t="s">
        <v>4</v>
      </c>
      <c r="E853" s="430" t="s">
        <v>79</v>
      </c>
      <c r="F853" s="430"/>
      <c r="G853" s="196" t="s">
        <v>80</v>
      </c>
      <c r="H853" s="195" t="s">
        <v>81</v>
      </c>
      <c r="I853" s="195" t="s">
        <v>82</v>
      </c>
      <c r="J853" s="195" t="s">
        <v>5</v>
      </c>
      <c r="K853" s="347"/>
      <c r="L853" s="88"/>
    </row>
    <row r="854" spans="1:12" s="106" customFormat="1" ht="63.75" x14ac:dyDescent="0.2">
      <c r="A854" s="240" t="s">
        <v>83</v>
      </c>
      <c r="B854" s="197" t="s">
        <v>665</v>
      </c>
      <c r="C854" s="240" t="s">
        <v>109</v>
      </c>
      <c r="D854" s="240" t="s">
        <v>666</v>
      </c>
      <c r="E854" s="429" t="s">
        <v>568</v>
      </c>
      <c r="F854" s="429"/>
      <c r="G854" s="198" t="s">
        <v>139</v>
      </c>
      <c r="H854" s="199">
        <v>1</v>
      </c>
      <c r="I854" s="203">
        <f>SUM(J855:J862)</f>
        <v>165.08445700000001</v>
      </c>
      <c r="J854" s="203">
        <f>H854*I854</f>
        <v>165.08445700000001</v>
      </c>
      <c r="K854" s="347"/>
      <c r="L854" s="88"/>
    </row>
    <row r="855" spans="1:12" s="106" customFormat="1" ht="51" x14ac:dyDescent="0.2">
      <c r="A855" s="241" t="s">
        <v>89</v>
      </c>
      <c r="B855" s="332">
        <v>87292</v>
      </c>
      <c r="C855" s="241" t="s">
        <v>85</v>
      </c>
      <c r="D855" s="241" t="s">
        <v>561</v>
      </c>
      <c r="E855" s="427" t="s">
        <v>87</v>
      </c>
      <c r="F855" s="427"/>
      <c r="G855" s="190" t="s">
        <v>150</v>
      </c>
      <c r="H855" s="191">
        <v>2.0199999999999999E-2</v>
      </c>
      <c r="I855" s="336">
        <f>VLOOKUP(B855,'SINAPI09-2021'!$A$1:$E$15000,5,FALSE)</f>
        <v>412.45</v>
      </c>
      <c r="J855" s="192">
        <f t="shared" ref="J855:J862" si="40">I855*H855</f>
        <v>8.3314899999999987</v>
      </c>
      <c r="K855" s="347"/>
      <c r="L855" s="88"/>
    </row>
    <row r="856" spans="1:12" s="106" customFormat="1" ht="25.5" x14ac:dyDescent="0.2">
      <c r="A856" s="241" t="s">
        <v>89</v>
      </c>
      <c r="B856" s="332">
        <v>88309</v>
      </c>
      <c r="C856" s="241" t="s">
        <v>85</v>
      </c>
      <c r="D856" s="241" t="s">
        <v>354</v>
      </c>
      <c r="E856" s="427" t="s">
        <v>87</v>
      </c>
      <c r="F856" s="427"/>
      <c r="G856" s="190" t="s">
        <v>88</v>
      </c>
      <c r="H856" s="191">
        <v>0.99</v>
      </c>
      <c r="I856" s="336">
        <f>VLOOKUP(B856,'SINAPI09-2021'!$A$1:$E$15000,5,FALSE)</f>
        <v>17.670000000000002</v>
      </c>
      <c r="J856" s="192">
        <f t="shared" si="40"/>
        <v>17.493300000000001</v>
      </c>
      <c r="K856" s="347"/>
      <c r="L856" s="88"/>
    </row>
    <row r="857" spans="1:12" s="106" customFormat="1" ht="25.5" x14ac:dyDescent="0.2">
      <c r="A857" s="241" t="s">
        <v>89</v>
      </c>
      <c r="B857" s="332">
        <v>88316</v>
      </c>
      <c r="C857" s="241" t="s">
        <v>85</v>
      </c>
      <c r="D857" s="241" t="s">
        <v>204</v>
      </c>
      <c r="E857" s="427" t="s">
        <v>87</v>
      </c>
      <c r="F857" s="427"/>
      <c r="G857" s="190" t="s">
        <v>88</v>
      </c>
      <c r="H857" s="191">
        <v>0.495</v>
      </c>
      <c r="I857" s="336">
        <f>VLOOKUP(B857,'SINAPI09-2021'!$A$1:$E$15000,5,FALSE)</f>
        <v>14.02</v>
      </c>
      <c r="J857" s="192">
        <f t="shared" si="40"/>
        <v>6.9398999999999997</v>
      </c>
      <c r="K857" s="347"/>
      <c r="L857" s="88"/>
    </row>
    <row r="858" spans="1:12" s="106" customFormat="1" ht="38.25" x14ac:dyDescent="0.2">
      <c r="A858" s="241" t="s">
        <v>89</v>
      </c>
      <c r="B858" s="332">
        <v>91601</v>
      </c>
      <c r="C858" s="241" t="s">
        <v>85</v>
      </c>
      <c r="D858" s="241" t="s">
        <v>668</v>
      </c>
      <c r="E858" s="427" t="s">
        <v>149</v>
      </c>
      <c r="F858" s="427"/>
      <c r="G858" s="190" t="s">
        <v>160</v>
      </c>
      <c r="H858" s="191">
        <v>0.5</v>
      </c>
      <c r="I858" s="336">
        <f>VLOOKUP(B858,'SINAPI09-2021'!$A$1:$E$15000,5,FALSE)</f>
        <v>16.43</v>
      </c>
      <c r="J858" s="192">
        <f t="shared" si="40"/>
        <v>8.2149999999999999</v>
      </c>
      <c r="K858" s="347"/>
      <c r="L858" s="88"/>
    </row>
    <row r="859" spans="1:12" s="106" customFormat="1" ht="36" customHeight="1" x14ac:dyDescent="0.2">
      <c r="A859" s="241" t="s">
        <v>89</v>
      </c>
      <c r="B859" s="189">
        <v>102489</v>
      </c>
      <c r="C859" s="343" t="s">
        <v>85</v>
      </c>
      <c r="D859" s="241" t="s">
        <v>14360</v>
      </c>
      <c r="E859" s="427" t="s">
        <v>671</v>
      </c>
      <c r="F859" s="427"/>
      <c r="G859" s="190" t="s">
        <v>139</v>
      </c>
      <c r="H859" s="191">
        <v>3</v>
      </c>
      <c r="I859" s="336">
        <f>VLOOKUP(B859,'SINAPI09-2021'!$A$1:$E$15000,5,FALSE)</f>
        <v>19.41</v>
      </c>
      <c r="J859" s="192">
        <f t="shared" si="40"/>
        <v>58.230000000000004</v>
      </c>
      <c r="K859" s="347"/>
      <c r="L859" s="88"/>
    </row>
    <row r="860" spans="1:12" s="106" customFormat="1" ht="25.5" x14ac:dyDescent="0.2">
      <c r="A860" s="241" t="s">
        <v>92</v>
      </c>
      <c r="B860" s="332">
        <v>651</v>
      </c>
      <c r="C860" s="241" t="s">
        <v>85</v>
      </c>
      <c r="D860" s="241" t="s">
        <v>672</v>
      </c>
      <c r="E860" s="427" t="s">
        <v>119</v>
      </c>
      <c r="F860" s="427"/>
      <c r="G860" s="190" t="s">
        <v>174</v>
      </c>
      <c r="H860" s="191">
        <v>20</v>
      </c>
      <c r="I860" s="336">
        <f>VLOOKUP(B860,'SINAPI09-2021'!$A$1:$E$15000,5,FALSE)</f>
        <v>3</v>
      </c>
      <c r="J860" s="192">
        <f t="shared" si="40"/>
        <v>60</v>
      </c>
      <c r="K860" s="347"/>
      <c r="L860" s="88"/>
    </row>
    <row r="861" spans="1:12" s="106" customFormat="1" ht="38.25" x14ac:dyDescent="0.2">
      <c r="A861" s="241" t="s">
        <v>92</v>
      </c>
      <c r="B861" s="332">
        <v>34547</v>
      </c>
      <c r="C861" s="241" t="s">
        <v>85</v>
      </c>
      <c r="D861" s="241" t="s">
        <v>673</v>
      </c>
      <c r="E861" s="427" t="s">
        <v>119</v>
      </c>
      <c r="F861" s="427"/>
      <c r="G861" s="190" t="s">
        <v>157</v>
      </c>
      <c r="H861" s="191">
        <v>0.78500000000000003</v>
      </c>
      <c r="I861" s="336">
        <f>VLOOKUP(B861,'SINAPI09-2021'!$A$1:$E$15000,5,FALSE)</f>
        <v>6.52</v>
      </c>
      <c r="J861" s="192">
        <f t="shared" si="40"/>
        <v>5.1181999999999999</v>
      </c>
      <c r="K861" s="347"/>
      <c r="L861" s="88"/>
    </row>
    <row r="862" spans="1:12" s="106" customFormat="1" x14ac:dyDescent="0.2">
      <c r="A862" s="241" t="s">
        <v>92</v>
      </c>
      <c r="B862" s="332">
        <v>37395</v>
      </c>
      <c r="C862" s="241" t="s">
        <v>85</v>
      </c>
      <c r="D862" s="241" t="s">
        <v>675</v>
      </c>
      <c r="E862" s="427" t="s">
        <v>119</v>
      </c>
      <c r="F862" s="427"/>
      <c r="G862" s="190" t="s">
        <v>591</v>
      </c>
      <c r="H862" s="191">
        <v>1.89E-2</v>
      </c>
      <c r="I862" s="336">
        <f>VLOOKUP(B862,'SINAPI09-2021'!$A$1:$E$15000,5,FALSE)</f>
        <v>40.03</v>
      </c>
      <c r="J862" s="192">
        <f t="shared" si="40"/>
        <v>0.75656699999999999</v>
      </c>
      <c r="K862" s="347"/>
      <c r="L862" s="88"/>
    </row>
    <row r="863" spans="1:12" s="106" customFormat="1" x14ac:dyDescent="0.2">
      <c r="A863" s="244"/>
      <c r="B863" s="244"/>
      <c r="C863" s="244"/>
      <c r="D863" s="244"/>
      <c r="E863" s="244"/>
      <c r="F863" s="193"/>
      <c r="G863" s="244"/>
      <c r="H863" s="193"/>
      <c r="I863" s="244"/>
      <c r="J863" s="193"/>
      <c r="K863" s="347"/>
      <c r="L863" s="88"/>
    </row>
    <row r="864" spans="1:12" s="106" customFormat="1" ht="15" thickBot="1" x14ac:dyDescent="0.25">
      <c r="A864" s="244"/>
      <c r="B864" s="244"/>
      <c r="C864" s="244"/>
      <c r="D864" s="244"/>
      <c r="E864" s="244"/>
      <c r="F864" s="193"/>
      <c r="G864" s="244"/>
      <c r="H864" s="428"/>
      <c r="I864" s="428"/>
      <c r="J864" s="193"/>
      <c r="K864" s="347"/>
      <c r="L864" s="88"/>
    </row>
    <row r="865" spans="1:12" s="328" customFormat="1" ht="15" thickTop="1" x14ac:dyDescent="0.2">
      <c r="A865" s="194"/>
      <c r="B865" s="194"/>
      <c r="C865" s="194"/>
      <c r="D865" s="194"/>
      <c r="E865" s="194"/>
      <c r="F865" s="194"/>
      <c r="G865" s="194"/>
      <c r="H865" s="194"/>
      <c r="I865" s="194"/>
      <c r="J865" s="194"/>
      <c r="K865" s="347"/>
      <c r="L865" s="88"/>
    </row>
    <row r="866" spans="1:12" s="328" customFormat="1" ht="15" x14ac:dyDescent="0.2">
      <c r="A866" s="326" t="s">
        <v>676</v>
      </c>
      <c r="B866" s="195" t="s">
        <v>77</v>
      </c>
      <c r="C866" s="326" t="s">
        <v>78</v>
      </c>
      <c r="D866" s="326" t="s">
        <v>4</v>
      </c>
      <c r="E866" s="430" t="s">
        <v>79</v>
      </c>
      <c r="F866" s="430"/>
      <c r="G866" s="196" t="s">
        <v>80</v>
      </c>
      <c r="H866" s="195" t="s">
        <v>81</v>
      </c>
      <c r="I866" s="195" t="s">
        <v>82</v>
      </c>
      <c r="J866" s="195" t="s">
        <v>5</v>
      </c>
      <c r="K866" s="347"/>
      <c r="L866" s="88"/>
    </row>
    <row r="867" spans="1:12" s="328" customFormat="1" ht="25.5" x14ac:dyDescent="0.2">
      <c r="A867" s="324" t="s">
        <v>83</v>
      </c>
      <c r="B867" s="333">
        <v>88485</v>
      </c>
      <c r="C867" s="324" t="s">
        <v>85</v>
      </c>
      <c r="D867" s="324" t="s">
        <v>678</v>
      </c>
      <c r="E867" s="429" t="s">
        <v>671</v>
      </c>
      <c r="F867" s="429"/>
      <c r="G867" s="198" t="s">
        <v>139</v>
      </c>
      <c r="H867" s="199">
        <v>1</v>
      </c>
      <c r="I867" s="203">
        <f>SUM(J868:J870)</f>
        <v>1.5904</v>
      </c>
      <c r="J867" s="203">
        <f>H867*I867</f>
        <v>1.5904</v>
      </c>
      <c r="K867" s="347"/>
      <c r="L867" s="88"/>
    </row>
    <row r="868" spans="1:12" s="328" customFormat="1" ht="25.5" x14ac:dyDescent="0.2">
      <c r="A868" s="325" t="s">
        <v>89</v>
      </c>
      <c r="B868" s="332">
        <v>88310</v>
      </c>
      <c r="C868" s="325" t="s">
        <v>85</v>
      </c>
      <c r="D868" s="325" t="s">
        <v>680</v>
      </c>
      <c r="E868" s="427" t="s">
        <v>87</v>
      </c>
      <c r="F868" s="427"/>
      <c r="G868" s="190" t="s">
        <v>88</v>
      </c>
      <c r="H868" s="191">
        <v>3.9E-2</v>
      </c>
      <c r="I868" s="336">
        <f>VLOOKUP(B868,'SINAPI09-2021'!$A$1:$E$15000,5,FALSE)</f>
        <v>18.68</v>
      </c>
      <c r="J868" s="192">
        <f t="shared" ref="J868:J870" si="41">I868*H868</f>
        <v>0.72851999999999995</v>
      </c>
      <c r="K868" s="347"/>
      <c r="L868" s="88"/>
    </row>
    <row r="869" spans="1:12" s="328" customFormat="1" ht="25.5" x14ac:dyDescent="0.2">
      <c r="A869" s="325" t="s">
        <v>89</v>
      </c>
      <c r="B869" s="332">
        <v>88316</v>
      </c>
      <c r="C869" s="325" t="s">
        <v>85</v>
      </c>
      <c r="D869" s="325" t="s">
        <v>204</v>
      </c>
      <c r="E869" s="427" t="s">
        <v>87</v>
      </c>
      <c r="F869" s="427"/>
      <c r="G869" s="190" t="s">
        <v>88</v>
      </c>
      <c r="H869" s="191">
        <v>1.4E-2</v>
      </c>
      <c r="I869" s="336">
        <f>VLOOKUP(B869,'SINAPI09-2021'!$A$1:$E$15000,5,FALSE)</f>
        <v>14.02</v>
      </c>
      <c r="J869" s="192">
        <f t="shared" si="41"/>
        <v>0.19628000000000001</v>
      </c>
      <c r="K869" s="347"/>
      <c r="L869" s="88"/>
    </row>
    <row r="870" spans="1:12" s="328" customFormat="1" x14ac:dyDescent="0.2">
      <c r="A870" s="325" t="s">
        <v>92</v>
      </c>
      <c r="B870" s="332">
        <v>6085</v>
      </c>
      <c r="C870" s="325" t="s">
        <v>85</v>
      </c>
      <c r="D870" s="325" t="s">
        <v>681</v>
      </c>
      <c r="E870" s="427" t="s">
        <v>119</v>
      </c>
      <c r="F870" s="427"/>
      <c r="G870" s="190" t="s">
        <v>266</v>
      </c>
      <c r="H870" s="191">
        <v>0.16</v>
      </c>
      <c r="I870" s="336">
        <f>VLOOKUP(B870,'SINAPI09-2021'!$A$1:$E$15000,5,FALSE)</f>
        <v>4.16</v>
      </c>
      <c r="J870" s="192">
        <f t="shared" si="41"/>
        <v>0.66560000000000008</v>
      </c>
      <c r="K870" s="347"/>
      <c r="L870" s="88"/>
    </row>
    <row r="871" spans="1:12" s="328" customFormat="1" x14ac:dyDescent="0.2">
      <c r="A871" s="327"/>
      <c r="B871" s="327"/>
      <c r="C871" s="327"/>
      <c r="D871" s="327"/>
      <c r="E871" s="327"/>
      <c r="F871" s="193"/>
      <c r="G871" s="327"/>
      <c r="H871" s="193"/>
      <c r="I871" s="327"/>
      <c r="J871" s="193"/>
      <c r="K871" s="347"/>
      <c r="L871" s="88"/>
    </row>
    <row r="872" spans="1:12" s="328" customFormat="1" ht="15" thickBot="1" x14ac:dyDescent="0.25">
      <c r="A872" s="327"/>
      <c r="B872" s="327"/>
      <c r="C872" s="327"/>
      <c r="D872" s="327"/>
      <c r="E872" s="327"/>
      <c r="F872" s="193"/>
      <c r="G872" s="327"/>
      <c r="H872" s="428"/>
      <c r="I872" s="428"/>
      <c r="J872" s="193"/>
      <c r="K872" s="347"/>
      <c r="L872" s="88"/>
    </row>
    <row r="873" spans="1:12" s="328" customFormat="1" ht="15" thickTop="1" x14ac:dyDescent="0.2">
      <c r="A873" s="194"/>
      <c r="B873" s="194"/>
      <c r="C873" s="194"/>
      <c r="D873" s="194"/>
      <c r="E873" s="194"/>
      <c r="F873" s="194"/>
      <c r="G873" s="194"/>
      <c r="H873" s="194"/>
      <c r="I873" s="194"/>
      <c r="J873" s="194"/>
      <c r="K873" s="347"/>
      <c r="L873" s="88"/>
    </row>
    <row r="874" spans="1:12" s="328" customFormat="1" ht="15" x14ac:dyDescent="0.2">
      <c r="A874" s="326" t="s">
        <v>682</v>
      </c>
      <c r="B874" s="195" t="s">
        <v>77</v>
      </c>
      <c r="C874" s="326" t="s">
        <v>78</v>
      </c>
      <c r="D874" s="326" t="s">
        <v>4</v>
      </c>
      <c r="E874" s="430" t="s">
        <v>79</v>
      </c>
      <c r="F874" s="430"/>
      <c r="G874" s="196" t="s">
        <v>80</v>
      </c>
      <c r="H874" s="195" t="s">
        <v>81</v>
      </c>
      <c r="I874" s="195" t="s">
        <v>82</v>
      </c>
      <c r="J874" s="195" t="s">
        <v>5</v>
      </c>
      <c r="K874" s="347"/>
      <c r="L874" s="88"/>
    </row>
    <row r="875" spans="1:12" s="328" customFormat="1" ht="38.25" x14ac:dyDescent="0.2">
      <c r="A875" s="324" t="s">
        <v>83</v>
      </c>
      <c r="B875" s="333">
        <v>88423</v>
      </c>
      <c r="C875" s="324" t="s">
        <v>85</v>
      </c>
      <c r="D875" s="324" t="s">
        <v>684</v>
      </c>
      <c r="E875" s="429" t="s">
        <v>671</v>
      </c>
      <c r="F875" s="429"/>
      <c r="G875" s="198" t="s">
        <v>139</v>
      </c>
      <c r="H875" s="199">
        <v>1</v>
      </c>
      <c r="I875" s="203">
        <f>SUM(J876:J878)</f>
        <v>18.865919999999999</v>
      </c>
      <c r="J875" s="203">
        <f>H875*I875</f>
        <v>18.865919999999999</v>
      </c>
      <c r="K875" s="347"/>
      <c r="L875" s="88"/>
    </row>
    <row r="876" spans="1:12" s="328" customFormat="1" ht="25.5" x14ac:dyDescent="0.2">
      <c r="A876" s="325" t="s">
        <v>89</v>
      </c>
      <c r="B876" s="332">
        <v>88310</v>
      </c>
      <c r="C876" s="325" t="s">
        <v>85</v>
      </c>
      <c r="D876" s="325" t="s">
        <v>680</v>
      </c>
      <c r="E876" s="427" t="s">
        <v>87</v>
      </c>
      <c r="F876" s="427"/>
      <c r="G876" s="190" t="s">
        <v>88</v>
      </c>
      <c r="H876" s="191">
        <v>0.17599999999999999</v>
      </c>
      <c r="I876" s="336">
        <f>VLOOKUP(B876,'SINAPI09-2021'!$A$1:$E$15000,5,FALSE)</f>
        <v>18.68</v>
      </c>
      <c r="J876" s="192">
        <f t="shared" ref="J876:J878" si="42">I876*H876</f>
        <v>3.2876799999999999</v>
      </c>
      <c r="K876" s="347"/>
      <c r="L876" s="88"/>
    </row>
    <row r="877" spans="1:12" s="328" customFormat="1" ht="25.5" x14ac:dyDescent="0.2">
      <c r="A877" s="325" t="s">
        <v>89</v>
      </c>
      <c r="B877" s="332">
        <v>88316</v>
      </c>
      <c r="C877" s="325" t="s">
        <v>85</v>
      </c>
      <c r="D877" s="325" t="s">
        <v>204</v>
      </c>
      <c r="E877" s="427" t="s">
        <v>87</v>
      </c>
      <c r="F877" s="427"/>
      <c r="G877" s="190" t="s">
        <v>88</v>
      </c>
      <c r="H877" s="191">
        <v>4.3999999999999997E-2</v>
      </c>
      <c r="I877" s="336">
        <f>VLOOKUP(B877,'SINAPI09-2021'!$A$1:$E$15000,5,FALSE)</f>
        <v>14.02</v>
      </c>
      <c r="J877" s="192">
        <f t="shared" si="42"/>
        <v>0.61687999999999998</v>
      </c>
      <c r="K877" s="347"/>
      <c r="L877" s="88"/>
    </row>
    <row r="878" spans="1:12" s="328" customFormat="1" ht="25.5" x14ac:dyDescent="0.2">
      <c r="A878" s="325" t="s">
        <v>92</v>
      </c>
      <c r="B878" s="332">
        <v>38877</v>
      </c>
      <c r="C878" s="325" t="s">
        <v>85</v>
      </c>
      <c r="D878" s="325" t="s">
        <v>685</v>
      </c>
      <c r="E878" s="427" t="s">
        <v>119</v>
      </c>
      <c r="F878" s="427"/>
      <c r="G878" s="190" t="s">
        <v>160</v>
      </c>
      <c r="H878" s="191">
        <v>1.9379999999999999</v>
      </c>
      <c r="I878" s="336">
        <f>VLOOKUP(B878,'SINAPI09-2021'!$A$1:$E$15000,5,FALSE)</f>
        <v>7.72</v>
      </c>
      <c r="J878" s="192">
        <f t="shared" si="42"/>
        <v>14.961359999999999</v>
      </c>
      <c r="K878" s="347"/>
      <c r="L878" s="88"/>
    </row>
    <row r="879" spans="1:12" s="328" customFormat="1" x14ac:dyDescent="0.2">
      <c r="A879" s="327"/>
      <c r="B879" s="327"/>
      <c r="C879" s="327"/>
      <c r="D879" s="327"/>
      <c r="E879" s="327"/>
      <c r="F879" s="193"/>
      <c r="G879" s="327"/>
      <c r="H879" s="193"/>
      <c r="I879" s="327"/>
      <c r="J879" s="193"/>
      <c r="K879" s="347"/>
      <c r="L879" s="88"/>
    </row>
    <row r="880" spans="1:12" s="328" customFormat="1" ht="15" thickBot="1" x14ac:dyDescent="0.25">
      <c r="A880" s="327"/>
      <c r="B880" s="327"/>
      <c r="C880" s="327"/>
      <c r="D880" s="327"/>
      <c r="E880" s="327"/>
      <c r="F880" s="193"/>
      <c r="G880" s="327"/>
      <c r="H880" s="428"/>
      <c r="I880" s="428"/>
      <c r="J880" s="193"/>
      <c r="K880" s="347"/>
      <c r="L880" s="88"/>
    </row>
    <row r="881" spans="1:12" s="106" customFormat="1" ht="15" thickTop="1" x14ac:dyDescent="0.2">
      <c r="A881" s="194"/>
      <c r="B881" s="194"/>
      <c r="C881" s="194"/>
      <c r="D881" s="194"/>
      <c r="E881" s="194"/>
      <c r="F881" s="194"/>
      <c r="G881" s="194"/>
      <c r="H881" s="194"/>
      <c r="I881" s="194"/>
      <c r="J881" s="194"/>
      <c r="K881" s="347"/>
      <c r="L881" s="88"/>
    </row>
    <row r="882" spans="1:12" s="106" customFormat="1" ht="15" x14ac:dyDescent="0.2">
      <c r="A882" s="242" t="s">
        <v>686</v>
      </c>
      <c r="B882" s="195" t="s">
        <v>77</v>
      </c>
      <c r="C882" s="242" t="s">
        <v>78</v>
      </c>
      <c r="D882" s="242" t="s">
        <v>4</v>
      </c>
      <c r="E882" s="430" t="s">
        <v>79</v>
      </c>
      <c r="F882" s="430"/>
      <c r="G882" s="196" t="s">
        <v>80</v>
      </c>
      <c r="H882" s="195" t="s">
        <v>81</v>
      </c>
      <c r="I882" s="195" t="s">
        <v>82</v>
      </c>
      <c r="J882" s="195" t="s">
        <v>5</v>
      </c>
      <c r="K882" s="347"/>
      <c r="L882" s="88"/>
    </row>
    <row r="883" spans="1:12" s="106" customFormat="1" ht="25.5" x14ac:dyDescent="0.2">
      <c r="A883" s="240" t="s">
        <v>83</v>
      </c>
      <c r="B883" s="333">
        <v>88489</v>
      </c>
      <c r="C883" s="343" t="s">
        <v>85</v>
      </c>
      <c r="D883" s="240" t="s">
        <v>14362</v>
      </c>
      <c r="E883" s="429" t="s">
        <v>671</v>
      </c>
      <c r="F883" s="429"/>
      <c r="G883" s="198" t="s">
        <v>139</v>
      </c>
      <c r="H883" s="199">
        <v>1</v>
      </c>
      <c r="I883" s="203">
        <f>SUM(J884:J886)</f>
        <v>12.73034</v>
      </c>
      <c r="J883" s="192">
        <f t="shared" ref="J883" si="43">I883*H883</f>
        <v>12.73034</v>
      </c>
      <c r="K883" s="347"/>
      <c r="L883" s="88"/>
    </row>
    <row r="884" spans="1:12" s="106" customFormat="1" ht="25.5" x14ac:dyDescent="0.2">
      <c r="A884" s="241" t="s">
        <v>89</v>
      </c>
      <c r="B884" s="332">
        <v>88310</v>
      </c>
      <c r="C884" s="241" t="s">
        <v>85</v>
      </c>
      <c r="D884" s="241" t="s">
        <v>680</v>
      </c>
      <c r="E884" s="427" t="s">
        <v>87</v>
      </c>
      <c r="F884" s="427"/>
      <c r="G884" s="190" t="s">
        <v>88</v>
      </c>
      <c r="H884" s="191">
        <v>0.187</v>
      </c>
      <c r="I884" s="336">
        <f>VLOOKUP(B884,'SINAPI09-2021'!$A$1:$E$15000,5,FALSE)</f>
        <v>18.68</v>
      </c>
      <c r="J884" s="192">
        <f>I884*H884</f>
        <v>3.49316</v>
      </c>
      <c r="K884" s="347"/>
      <c r="L884" s="88"/>
    </row>
    <row r="885" spans="1:12" s="106" customFormat="1" ht="25.5" x14ac:dyDescent="0.2">
      <c r="A885" s="241" t="s">
        <v>89</v>
      </c>
      <c r="B885" s="332">
        <v>88316</v>
      </c>
      <c r="C885" s="241" t="s">
        <v>85</v>
      </c>
      <c r="D885" s="241" t="s">
        <v>204</v>
      </c>
      <c r="E885" s="427" t="s">
        <v>87</v>
      </c>
      <c r="F885" s="427"/>
      <c r="G885" s="190" t="s">
        <v>88</v>
      </c>
      <c r="H885" s="191">
        <v>6.9000000000000006E-2</v>
      </c>
      <c r="I885" s="336">
        <f>VLOOKUP(B885,'SINAPI09-2021'!$A$1:$E$15000,5,FALSE)</f>
        <v>14.02</v>
      </c>
      <c r="J885" s="192">
        <f t="shared" ref="J885:J886" si="44">I885*H885</f>
        <v>0.96738000000000002</v>
      </c>
      <c r="K885" s="347"/>
      <c r="L885" s="88"/>
    </row>
    <row r="886" spans="1:12" s="106" customFormat="1" x14ac:dyDescent="0.2">
      <c r="A886" s="241" t="s">
        <v>92</v>
      </c>
      <c r="B886" s="332">
        <v>7356</v>
      </c>
      <c r="C886" s="241" t="s">
        <v>85</v>
      </c>
      <c r="D886" s="241" t="s">
        <v>687</v>
      </c>
      <c r="E886" s="427" t="s">
        <v>119</v>
      </c>
      <c r="F886" s="427"/>
      <c r="G886" s="190" t="s">
        <v>266</v>
      </c>
      <c r="H886" s="191">
        <v>0.33</v>
      </c>
      <c r="I886" s="336">
        <f>VLOOKUP(B886,'SINAPI09-2021'!$A$1:$E$15000,5,FALSE)</f>
        <v>25.06</v>
      </c>
      <c r="J886" s="192">
        <f t="shared" si="44"/>
        <v>8.2698</v>
      </c>
      <c r="K886" s="347"/>
      <c r="L886" s="88"/>
    </row>
    <row r="887" spans="1:12" s="106" customFormat="1" x14ac:dyDescent="0.2">
      <c r="A887" s="244"/>
      <c r="B887" s="244"/>
      <c r="C887" s="244"/>
      <c r="D887" s="244"/>
      <c r="E887" s="244"/>
      <c r="F887" s="193"/>
      <c r="G887" s="244"/>
      <c r="H887" s="193"/>
      <c r="I887" s="244"/>
      <c r="J887" s="192"/>
      <c r="K887" s="347"/>
      <c r="L887" s="88"/>
    </row>
    <row r="888" spans="1:12" s="106" customFormat="1" ht="15" thickBot="1" x14ac:dyDescent="0.25">
      <c r="A888" s="244"/>
      <c r="B888" s="244"/>
      <c r="C888" s="244"/>
      <c r="D888" s="244"/>
      <c r="E888" s="244"/>
      <c r="F888" s="193"/>
      <c r="G888" s="244"/>
      <c r="H888" s="428"/>
      <c r="I888" s="428"/>
      <c r="J888" s="193"/>
      <c r="K888" s="347"/>
      <c r="L888" s="88"/>
    </row>
    <row r="889" spans="1:12" s="106" customFormat="1" ht="15" thickTop="1" x14ac:dyDescent="0.2">
      <c r="A889" s="194"/>
      <c r="B889" s="194"/>
      <c r="C889" s="194"/>
      <c r="D889" s="194"/>
      <c r="E889" s="194"/>
      <c r="F889" s="194"/>
      <c r="G889" s="194"/>
      <c r="H889" s="194"/>
      <c r="I889" s="194"/>
      <c r="J889" s="194"/>
      <c r="K889" s="347"/>
      <c r="L889" s="88"/>
    </row>
    <row r="890" spans="1:12" s="106" customFormat="1" ht="15" x14ac:dyDescent="0.2">
      <c r="A890" s="242" t="s">
        <v>688</v>
      </c>
      <c r="B890" s="195" t="s">
        <v>77</v>
      </c>
      <c r="C890" s="242" t="s">
        <v>78</v>
      </c>
      <c r="D890" s="242" t="s">
        <v>4</v>
      </c>
      <c r="E890" s="430" t="s">
        <v>79</v>
      </c>
      <c r="F890" s="430"/>
      <c r="G890" s="196" t="s">
        <v>80</v>
      </c>
      <c r="H890" s="195" t="s">
        <v>81</v>
      </c>
      <c r="I890" s="195" t="s">
        <v>82</v>
      </c>
      <c r="J890" s="195" t="s">
        <v>5</v>
      </c>
      <c r="K890" s="347"/>
      <c r="L890" s="88"/>
    </row>
    <row r="891" spans="1:12" s="106" customFormat="1" ht="25.5" x14ac:dyDescent="0.2">
      <c r="A891" s="240" t="s">
        <v>83</v>
      </c>
      <c r="B891" s="333">
        <v>88497</v>
      </c>
      <c r="C891" s="240" t="s">
        <v>85</v>
      </c>
      <c r="D891" s="240" t="s">
        <v>690</v>
      </c>
      <c r="E891" s="429" t="s">
        <v>671</v>
      </c>
      <c r="F891" s="429"/>
      <c r="G891" s="198" t="s">
        <v>139</v>
      </c>
      <c r="H891" s="199">
        <v>1</v>
      </c>
      <c r="I891" s="203">
        <f>SUM(J892:J895)</f>
        <v>11.455895</v>
      </c>
      <c r="J891" s="203">
        <f>H891*I891</f>
        <v>11.455895</v>
      </c>
      <c r="K891" s="347"/>
      <c r="L891" s="88"/>
    </row>
    <row r="892" spans="1:12" s="106" customFormat="1" ht="25.5" x14ac:dyDescent="0.2">
      <c r="A892" s="241" t="s">
        <v>89</v>
      </c>
      <c r="B892" s="332">
        <v>88310</v>
      </c>
      <c r="C892" s="241" t="s">
        <v>85</v>
      </c>
      <c r="D892" s="241" t="s">
        <v>680</v>
      </c>
      <c r="E892" s="427" t="s">
        <v>87</v>
      </c>
      <c r="F892" s="427"/>
      <c r="G892" s="190" t="s">
        <v>88</v>
      </c>
      <c r="H892" s="191">
        <v>0.312</v>
      </c>
      <c r="I892" s="336">
        <f>VLOOKUP(B892,'SINAPI09-2021'!$A$1:$E$15000,5,FALSE)</f>
        <v>18.68</v>
      </c>
      <c r="J892" s="203">
        <f t="shared" ref="J892:J895" si="45">H892*I892</f>
        <v>5.8281599999999996</v>
      </c>
      <c r="K892" s="347"/>
      <c r="L892" s="88"/>
    </row>
    <row r="893" spans="1:12" s="106" customFormat="1" ht="25.5" x14ac:dyDescent="0.2">
      <c r="A893" s="241" t="s">
        <v>89</v>
      </c>
      <c r="B893" s="332">
        <v>88316</v>
      </c>
      <c r="C893" s="241" t="s">
        <v>85</v>
      </c>
      <c r="D893" s="241" t="s">
        <v>204</v>
      </c>
      <c r="E893" s="427" t="s">
        <v>87</v>
      </c>
      <c r="F893" s="427"/>
      <c r="G893" s="190" t="s">
        <v>88</v>
      </c>
      <c r="H893" s="191">
        <v>0.114</v>
      </c>
      <c r="I893" s="336">
        <f>VLOOKUP(B893,'SINAPI09-2021'!$A$1:$E$15000,5,FALSE)</f>
        <v>14.02</v>
      </c>
      <c r="J893" s="203">
        <f t="shared" si="45"/>
        <v>1.5982799999999999</v>
      </c>
      <c r="K893" s="347"/>
      <c r="L893" s="88"/>
    </row>
    <row r="894" spans="1:12" s="106" customFormat="1" x14ac:dyDescent="0.2">
      <c r="A894" s="241" t="s">
        <v>92</v>
      </c>
      <c r="B894" s="332">
        <v>4047</v>
      </c>
      <c r="C894" s="241" t="s">
        <v>85</v>
      </c>
      <c r="D894" s="241" t="s">
        <v>691</v>
      </c>
      <c r="E894" s="427" t="s">
        <v>119</v>
      </c>
      <c r="F894" s="427"/>
      <c r="G894" s="190" t="s">
        <v>14361</v>
      </c>
      <c r="H894" s="191">
        <v>0.2445</v>
      </c>
      <c r="I894" s="336">
        <f>VLOOKUP(B894,'SINAPI09-2021'!$A$1:$E$15000,5,FALSE)</f>
        <v>16.190000000000001</v>
      </c>
      <c r="J894" s="203">
        <f t="shared" si="45"/>
        <v>3.9584550000000003</v>
      </c>
      <c r="K894" s="347"/>
      <c r="L894" s="88"/>
    </row>
    <row r="895" spans="1:12" s="106" customFormat="1" ht="25.5" x14ac:dyDescent="0.2">
      <c r="A895" s="241" t="s">
        <v>92</v>
      </c>
      <c r="B895" s="332">
        <v>3767</v>
      </c>
      <c r="C895" s="241" t="s">
        <v>85</v>
      </c>
      <c r="D895" s="241" t="s">
        <v>693</v>
      </c>
      <c r="E895" s="427" t="s">
        <v>119</v>
      </c>
      <c r="F895" s="427"/>
      <c r="G895" s="190" t="s">
        <v>174</v>
      </c>
      <c r="H895" s="191">
        <v>0.1</v>
      </c>
      <c r="I895" s="336">
        <f>VLOOKUP(B895,'SINAPI09-2021'!$A$1:$E$15000,5,FALSE)</f>
        <v>0.71</v>
      </c>
      <c r="J895" s="203">
        <f t="shared" si="45"/>
        <v>7.0999999999999994E-2</v>
      </c>
      <c r="K895" s="347"/>
      <c r="L895" s="88"/>
    </row>
    <row r="896" spans="1:12" s="106" customFormat="1" x14ac:dyDescent="0.2">
      <c r="A896" s="244"/>
      <c r="B896" s="244"/>
      <c r="C896" s="244"/>
      <c r="D896" s="244"/>
      <c r="E896" s="244"/>
      <c r="F896" s="193"/>
      <c r="G896" s="244"/>
      <c r="H896" s="193"/>
      <c r="I896" s="244"/>
      <c r="J896" s="193"/>
      <c r="K896" s="347"/>
      <c r="L896" s="88"/>
    </row>
    <row r="897" spans="1:12" s="106" customFormat="1" ht="15" thickBot="1" x14ac:dyDescent="0.25">
      <c r="A897" s="244"/>
      <c r="B897" s="244"/>
      <c r="C897" s="244"/>
      <c r="D897" s="244"/>
      <c r="E897" s="244"/>
      <c r="F897" s="193"/>
      <c r="G897" s="244"/>
      <c r="H897" s="428"/>
      <c r="I897" s="428"/>
      <c r="J897" s="193"/>
      <c r="K897" s="347"/>
      <c r="L897" s="88"/>
    </row>
    <row r="898" spans="1:12" s="106" customFormat="1" ht="15" thickTop="1" x14ac:dyDescent="0.2">
      <c r="A898" s="194"/>
      <c r="B898" s="194"/>
      <c r="C898" s="194"/>
      <c r="D898" s="194"/>
      <c r="E898" s="194"/>
      <c r="F898" s="194"/>
      <c r="G898" s="194"/>
      <c r="H898" s="194"/>
      <c r="I898" s="194"/>
      <c r="J898" s="194"/>
      <c r="K898" s="347"/>
      <c r="L898" s="88"/>
    </row>
    <row r="899" spans="1:12" s="106" customFormat="1" ht="15" x14ac:dyDescent="0.2">
      <c r="A899" s="242" t="s">
        <v>694</v>
      </c>
      <c r="B899" s="195" t="s">
        <v>77</v>
      </c>
      <c r="C899" s="242" t="s">
        <v>78</v>
      </c>
      <c r="D899" s="242" t="s">
        <v>4</v>
      </c>
      <c r="E899" s="430" t="s">
        <v>79</v>
      </c>
      <c r="F899" s="430"/>
      <c r="G899" s="196" t="s">
        <v>80</v>
      </c>
      <c r="H899" s="195" t="s">
        <v>81</v>
      </c>
      <c r="I899" s="195" t="s">
        <v>82</v>
      </c>
      <c r="J899" s="195" t="s">
        <v>5</v>
      </c>
      <c r="K899" s="347"/>
      <c r="L899" s="88"/>
    </row>
    <row r="900" spans="1:12" s="106" customFormat="1" ht="25.5" x14ac:dyDescent="0.2">
      <c r="A900" s="240" t="s">
        <v>83</v>
      </c>
      <c r="B900" s="333">
        <v>88484</v>
      </c>
      <c r="C900" s="240" t="s">
        <v>85</v>
      </c>
      <c r="D900" s="240" t="s">
        <v>696</v>
      </c>
      <c r="E900" s="429" t="s">
        <v>671</v>
      </c>
      <c r="F900" s="429"/>
      <c r="G900" s="198" t="s">
        <v>139</v>
      </c>
      <c r="H900" s="199">
        <v>1</v>
      </c>
      <c r="I900" s="203">
        <f>SUM(J901:J903)</f>
        <v>1.8846600000000002</v>
      </c>
      <c r="J900" s="203">
        <f>H900*I900</f>
        <v>1.8846600000000002</v>
      </c>
      <c r="K900" s="347"/>
      <c r="L900" s="88"/>
    </row>
    <row r="901" spans="1:12" s="106" customFormat="1" ht="25.5" x14ac:dyDescent="0.2">
      <c r="A901" s="241" t="s">
        <v>89</v>
      </c>
      <c r="B901" s="332">
        <v>88310</v>
      </c>
      <c r="C901" s="241" t="s">
        <v>85</v>
      </c>
      <c r="D901" s="241" t="s">
        <v>680</v>
      </c>
      <c r="E901" s="427" t="s">
        <v>87</v>
      </c>
      <c r="F901" s="427"/>
      <c r="G901" s="190" t="s">
        <v>88</v>
      </c>
      <c r="H901" s="191">
        <v>5.0999999999999997E-2</v>
      </c>
      <c r="I901" s="336">
        <f>VLOOKUP(B901,'SINAPI09-2021'!$A$1:$E$15000,5,FALSE)</f>
        <v>18.68</v>
      </c>
      <c r="J901" s="203">
        <f t="shared" ref="J901:J903" si="46">H901*I901</f>
        <v>0.95267999999999997</v>
      </c>
      <c r="K901" s="347"/>
      <c r="L901" s="88"/>
    </row>
    <row r="902" spans="1:12" s="106" customFormat="1" ht="25.5" x14ac:dyDescent="0.2">
      <c r="A902" s="241" t="s">
        <v>89</v>
      </c>
      <c r="B902" s="332">
        <v>88316</v>
      </c>
      <c r="C902" s="241" t="s">
        <v>85</v>
      </c>
      <c r="D902" s="241" t="s">
        <v>204</v>
      </c>
      <c r="E902" s="427" t="s">
        <v>87</v>
      </c>
      <c r="F902" s="427"/>
      <c r="G902" s="190" t="s">
        <v>88</v>
      </c>
      <c r="H902" s="191">
        <v>1.9E-2</v>
      </c>
      <c r="I902" s="336">
        <f>VLOOKUP(B902,'SINAPI09-2021'!$A$1:$E$15000,5,FALSE)</f>
        <v>14.02</v>
      </c>
      <c r="J902" s="203">
        <f t="shared" si="46"/>
        <v>0.26638000000000001</v>
      </c>
      <c r="K902" s="347"/>
      <c r="L902" s="88"/>
    </row>
    <row r="903" spans="1:12" s="106" customFormat="1" x14ac:dyDescent="0.2">
      <c r="A903" s="241" t="s">
        <v>92</v>
      </c>
      <c r="B903" s="332">
        <v>6085</v>
      </c>
      <c r="C903" s="241" t="s">
        <v>85</v>
      </c>
      <c r="D903" s="241" t="s">
        <v>681</v>
      </c>
      <c r="E903" s="427" t="s">
        <v>119</v>
      </c>
      <c r="F903" s="427"/>
      <c r="G903" s="190" t="s">
        <v>266</v>
      </c>
      <c r="H903" s="191">
        <v>0.16</v>
      </c>
      <c r="I903" s="336">
        <f>VLOOKUP(B903,'SINAPI09-2021'!$A$1:$E$15000,5,FALSE)</f>
        <v>4.16</v>
      </c>
      <c r="J903" s="203">
        <f t="shared" si="46"/>
        <v>0.66560000000000008</v>
      </c>
      <c r="K903" s="347"/>
      <c r="L903" s="88"/>
    </row>
    <row r="904" spans="1:12" s="106" customFormat="1" x14ac:dyDescent="0.2">
      <c r="A904" s="244"/>
      <c r="B904" s="244"/>
      <c r="C904" s="244"/>
      <c r="D904" s="244"/>
      <c r="E904" s="244"/>
      <c r="F904" s="193"/>
      <c r="G904" s="244"/>
      <c r="H904" s="193"/>
      <c r="I904" s="244"/>
      <c r="J904" s="193"/>
      <c r="K904" s="347"/>
      <c r="L904" s="88"/>
    </row>
    <row r="905" spans="1:12" s="106" customFormat="1" ht="15" thickBot="1" x14ac:dyDescent="0.25">
      <c r="A905" s="244"/>
      <c r="B905" s="244"/>
      <c r="C905" s="244"/>
      <c r="D905" s="244"/>
      <c r="E905" s="244"/>
      <c r="F905" s="193"/>
      <c r="G905" s="244"/>
      <c r="H905" s="428"/>
      <c r="I905" s="428"/>
      <c r="J905" s="193"/>
      <c r="K905" s="347"/>
      <c r="L905" s="88"/>
    </row>
    <row r="906" spans="1:12" s="106" customFormat="1" ht="15" thickTop="1" x14ac:dyDescent="0.2">
      <c r="A906" s="194"/>
      <c r="B906" s="194"/>
      <c r="C906" s="194"/>
      <c r="D906" s="194"/>
      <c r="E906" s="194"/>
      <c r="F906" s="194"/>
      <c r="G906" s="194"/>
      <c r="H906" s="194"/>
      <c r="I906" s="194"/>
      <c r="J906" s="194"/>
      <c r="K906" s="347"/>
      <c r="L906" s="88"/>
    </row>
    <row r="907" spans="1:12" s="106" customFormat="1" ht="15" x14ac:dyDescent="0.2">
      <c r="A907" s="242" t="s">
        <v>697</v>
      </c>
      <c r="B907" s="195" t="s">
        <v>77</v>
      </c>
      <c r="C907" s="242" t="s">
        <v>78</v>
      </c>
      <c r="D907" s="242" t="s">
        <v>4</v>
      </c>
      <c r="E907" s="430" t="s">
        <v>79</v>
      </c>
      <c r="F907" s="430"/>
      <c r="G907" s="196" t="s">
        <v>80</v>
      </c>
      <c r="H907" s="195" t="s">
        <v>81</v>
      </c>
      <c r="I907" s="195" t="s">
        <v>82</v>
      </c>
      <c r="J907" s="195" t="s">
        <v>5</v>
      </c>
      <c r="K907" s="347"/>
      <c r="L907" s="88"/>
    </row>
    <row r="908" spans="1:12" s="106" customFormat="1" ht="25.5" x14ac:dyDescent="0.2">
      <c r="A908" s="240" t="s">
        <v>83</v>
      </c>
      <c r="B908" s="333">
        <v>88488</v>
      </c>
      <c r="C908" s="240" t="s">
        <v>85</v>
      </c>
      <c r="D908" s="240" t="s">
        <v>14357</v>
      </c>
      <c r="E908" s="429" t="s">
        <v>671</v>
      </c>
      <c r="F908" s="429"/>
      <c r="G908" s="198" t="s">
        <v>2690</v>
      </c>
      <c r="H908" s="199">
        <v>1</v>
      </c>
      <c r="I908" s="203">
        <f>SUM(J909:J912)</f>
        <v>14.0755</v>
      </c>
      <c r="J908" s="203">
        <f t="shared" ref="J908:J909" si="47">H908*I908</f>
        <v>14.0755</v>
      </c>
      <c r="K908" s="347"/>
      <c r="L908" s="88"/>
    </row>
    <row r="909" spans="1:12" s="106" customFormat="1" x14ac:dyDescent="0.2">
      <c r="A909" s="325" t="s">
        <v>92</v>
      </c>
      <c r="B909" s="332">
        <v>7356</v>
      </c>
      <c r="C909" s="241" t="s">
        <v>85</v>
      </c>
      <c r="D909" s="342" t="s">
        <v>265</v>
      </c>
      <c r="E909" s="427" t="s">
        <v>14358</v>
      </c>
      <c r="F909" s="427"/>
      <c r="G909" s="190" t="s">
        <v>266</v>
      </c>
      <c r="H909" s="191">
        <v>0.33</v>
      </c>
      <c r="I909" s="336">
        <f>VLOOKUP(B909,'SINAPI09-2021'!$A$1:$E$15000,5,FALSE)</f>
        <v>25.06</v>
      </c>
      <c r="J909" s="203">
        <f t="shared" si="47"/>
        <v>8.2698</v>
      </c>
      <c r="K909" s="347"/>
      <c r="L909" s="88"/>
    </row>
    <row r="910" spans="1:12" s="106" customFormat="1" ht="25.5" x14ac:dyDescent="0.2">
      <c r="A910" s="241" t="s">
        <v>89</v>
      </c>
      <c r="B910" s="332">
        <v>88310</v>
      </c>
      <c r="C910" s="241" t="s">
        <v>85</v>
      </c>
      <c r="D910" s="342" t="s">
        <v>680</v>
      </c>
      <c r="E910" s="427" t="s">
        <v>142</v>
      </c>
      <c r="F910" s="427"/>
      <c r="G910" s="190" t="s">
        <v>88</v>
      </c>
      <c r="H910" s="191">
        <v>0.24399999999999999</v>
      </c>
      <c r="I910" s="336">
        <f>VLOOKUP(B910,'SINAPI09-2021'!$A$1:$E$15000,5,FALSE)</f>
        <v>18.68</v>
      </c>
      <c r="J910" s="203">
        <f t="shared" ref="J910:J911" si="48">H910*I910</f>
        <v>4.5579200000000002</v>
      </c>
      <c r="K910" s="347"/>
      <c r="L910" s="88"/>
    </row>
    <row r="911" spans="1:12" s="106" customFormat="1" ht="25.5" x14ac:dyDescent="0.2">
      <c r="A911" s="241" t="s">
        <v>89</v>
      </c>
      <c r="B911" s="332">
        <v>88316</v>
      </c>
      <c r="C911" s="241" t="s">
        <v>85</v>
      </c>
      <c r="D911" s="342" t="s">
        <v>204</v>
      </c>
      <c r="E911" s="427" t="s">
        <v>87</v>
      </c>
      <c r="F911" s="427"/>
      <c r="G911" s="190" t="s">
        <v>88</v>
      </c>
      <c r="H911" s="191">
        <v>8.8999999999999996E-2</v>
      </c>
      <c r="I911" s="336">
        <f>VLOOKUP(B911,'SINAPI09-2021'!$A$1:$E$15000,5,FALSE)</f>
        <v>14.02</v>
      </c>
      <c r="J911" s="203">
        <f t="shared" si="48"/>
        <v>1.2477799999999999</v>
      </c>
      <c r="K911" s="347"/>
      <c r="L911" s="88"/>
    </row>
    <row r="912" spans="1:12" s="106" customFormat="1" x14ac:dyDescent="0.2">
      <c r="A912" s="241" t="s">
        <v>92</v>
      </c>
      <c r="B912" s="332"/>
      <c r="C912" s="241"/>
      <c r="D912" s="241"/>
      <c r="E912" s="427"/>
      <c r="F912" s="427"/>
      <c r="G912" s="190"/>
      <c r="H912" s="191"/>
      <c r="I912" s="192"/>
      <c r="J912" s="203"/>
      <c r="K912" s="347"/>
      <c r="L912" s="88"/>
    </row>
    <row r="913" spans="1:12" s="106" customFormat="1" x14ac:dyDescent="0.2">
      <c r="A913" s="244"/>
      <c r="B913" s="244"/>
      <c r="C913" s="244"/>
      <c r="D913" s="244"/>
      <c r="E913" s="244"/>
      <c r="F913" s="193"/>
      <c r="G913" s="244"/>
      <c r="H913" s="193"/>
      <c r="I913" s="244"/>
      <c r="J913" s="193"/>
      <c r="K913" s="347"/>
      <c r="L913" s="88"/>
    </row>
    <row r="914" spans="1:12" s="106" customFormat="1" ht="15" thickBot="1" x14ac:dyDescent="0.25">
      <c r="A914" s="244"/>
      <c r="B914" s="244"/>
      <c r="C914" s="244"/>
      <c r="D914" s="244"/>
      <c r="E914" s="244"/>
      <c r="F914" s="193"/>
      <c r="G914" s="244"/>
      <c r="H914" s="428"/>
      <c r="I914" s="428"/>
      <c r="J914" s="193"/>
      <c r="K914" s="347"/>
      <c r="L914" s="88"/>
    </row>
    <row r="915" spans="1:12" s="106" customFormat="1" ht="15" thickTop="1" x14ac:dyDescent="0.2">
      <c r="A915" s="194"/>
      <c r="B915" s="194"/>
      <c r="C915" s="194"/>
      <c r="D915" s="194"/>
      <c r="E915" s="194"/>
      <c r="F915" s="194"/>
      <c r="G915" s="194"/>
      <c r="H915" s="194"/>
      <c r="I915" s="194"/>
      <c r="J915" s="194"/>
      <c r="K915" s="347"/>
      <c r="L915" s="88"/>
    </row>
    <row r="916" spans="1:12" s="106" customFormat="1" ht="15" x14ac:dyDescent="0.2">
      <c r="A916" s="242" t="s">
        <v>703</v>
      </c>
      <c r="B916" s="195" t="s">
        <v>77</v>
      </c>
      <c r="C916" s="242" t="s">
        <v>78</v>
      </c>
      <c r="D916" s="242" t="s">
        <v>4</v>
      </c>
      <c r="E916" s="430" t="s">
        <v>79</v>
      </c>
      <c r="F916" s="430"/>
      <c r="G916" s="196" t="s">
        <v>80</v>
      </c>
      <c r="H916" s="195" t="s">
        <v>81</v>
      </c>
      <c r="I916" s="195" t="s">
        <v>82</v>
      </c>
      <c r="J916" s="195" t="s">
        <v>5</v>
      </c>
      <c r="K916" s="347"/>
      <c r="L916" s="88"/>
    </row>
    <row r="917" spans="1:12" s="106" customFormat="1" ht="25.5" x14ac:dyDescent="0.2">
      <c r="A917" s="240" t="s">
        <v>83</v>
      </c>
      <c r="B917" s="333">
        <v>88496</v>
      </c>
      <c r="C917" s="240" t="s">
        <v>85</v>
      </c>
      <c r="D917" s="240" t="s">
        <v>705</v>
      </c>
      <c r="E917" s="429" t="s">
        <v>671</v>
      </c>
      <c r="F917" s="429"/>
      <c r="G917" s="198" t="s">
        <v>139</v>
      </c>
      <c r="H917" s="199">
        <v>1</v>
      </c>
      <c r="I917" s="203">
        <f>SUM(J918:J921)</f>
        <v>16.878591000000004</v>
      </c>
      <c r="J917" s="203">
        <f>H917*I917</f>
        <v>16.878591000000004</v>
      </c>
      <c r="K917" s="347"/>
      <c r="L917" s="88"/>
    </row>
    <row r="918" spans="1:12" s="106" customFormat="1" ht="25.5" x14ac:dyDescent="0.2">
      <c r="A918" s="241" t="s">
        <v>89</v>
      </c>
      <c r="B918" s="332">
        <v>88310</v>
      </c>
      <c r="C918" s="241" t="s">
        <v>85</v>
      </c>
      <c r="D918" s="241" t="s">
        <v>680</v>
      </c>
      <c r="E918" s="427" t="s">
        <v>87</v>
      </c>
      <c r="F918" s="427"/>
      <c r="G918" s="190" t="s">
        <v>88</v>
      </c>
      <c r="H918" s="191">
        <v>0.67200000000000004</v>
      </c>
      <c r="I918" s="336">
        <f>VLOOKUP(B918,'SINAPI09-2021'!$A$1:$E$15000,5,FALSE)</f>
        <v>18.68</v>
      </c>
      <c r="J918" s="203">
        <f t="shared" ref="J918:J919" si="49">H918*I918</f>
        <v>12.552960000000001</v>
      </c>
      <c r="K918" s="347"/>
      <c r="L918" s="88"/>
    </row>
    <row r="919" spans="1:12" s="106" customFormat="1" ht="25.5" x14ac:dyDescent="0.2">
      <c r="A919" s="241" t="s">
        <v>89</v>
      </c>
      <c r="B919" s="332">
        <v>88316</v>
      </c>
      <c r="C919" s="241" t="s">
        <v>85</v>
      </c>
      <c r="D919" s="241" t="s">
        <v>204</v>
      </c>
      <c r="E919" s="427" t="s">
        <v>87</v>
      </c>
      <c r="F919" s="427"/>
      <c r="G919" s="190" t="s">
        <v>88</v>
      </c>
      <c r="H919" s="191">
        <v>0.247</v>
      </c>
      <c r="I919" s="336">
        <f>VLOOKUP(B919,'SINAPI09-2021'!$A$1:$E$15000,5,FALSE)</f>
        <v>14.02</v>
      </c>
      <c r="J919" s="203">
        <f t="shared" si="49"/>
        <v>3.4629399999999997</v>
      </c>
      <c r="K919" s="347"/>
      <c r="L919" s="88"/>
    </row>
    <row r="920" spans="1:12" s="106" customFormat="1" x14ac:dyDescent="0.2">
      <c r="A920" s="241" t="s">
        <v>92</v>
      </c>
      <c r="B920" s="332">
        <v>4047</v>
      </c>
      <c r="C920" s="241" t="s">
        <v>85</v>
      </c>
      <c r="D920" s="241" t="s">
        <v>691</v>
      </c>
      <c r="E920" s="427" t="s">
        <v>119</v>
      </c>
      <c r="F920" s="427"/>
      <c r="G920" s="190" t="s">
        <v>692</v>
      </c>
      <c r="H920" s="191">
        <v>4.8899999999999999E-2</v>
      </c>
      <c r="I920" s="336">
        <f>VLOOKUP(B920,'SINAPI09-2021'!$A$1:$E$15000,5,FALSE)</f>
        <v>16.190000000000001</v>
      </c>
      <c r="J920" s="203">
        <f t="shared" ref="J920:J921" si="50">H920*I920</f>
        <v>0.79169100000000003</v>
      </c>
      <c r="K920" s="347"/>
      <c r="L920" s="88"/>
    </row>
    <row r="921" spans="1:12" s="106" customFormat="1" ht="25.5" x14ac:dyDescent="0.2">
      <c r="A921" s="241" t="s">
        <v>92</v>
      </c>
      <c r="B921" s="332">
        <v>3767</v>
      </c>
      <c r="C921" s="241" t="s">
        <v>85</v>
      </c>
      <c r="D921" s="241" t="s">
        <v>693</v>
      </c>
      <c r="E921" s="427" t="s">
        <v>119</v>
      </c>
      <c r="F921" s="427"/>
      <c r="G921" s="190" t="s">
        <v>174</v>
      </c>
      <c r="H921" s="191">
        <v>0.1</v>
      </c>
      <c r="I921" s="336">
        <f>VLOOKUP(B921,'SINAPI09-2021'!$A$1:$E$15000,5,FALSE)</f>
        <v>0.71</v>
      </c>
      <c r="J921" s="203">
        <f t="shared" si="50"/>
        <v>7.0999999999999994E-2</v>
      </c>
      <c r="K921" s="347"/>
      <c r="L921" s="88"/>
    </row>
    <row r="922" spans="1:12" s="106" customFormat="1" x14ac:dyDescent="0.2">
      <c r="A922" s="244"/>
      <c r="B922" s="244"/>
      <c r="C922" s="244"/>
      <c r="D922" s="244"/>
      <c r="E922" s="244"/>
      <c r="F922" s="193"/>
      <c r="G922" s="244"/>
      <c r="H922" s="193"/>
      <c r="I922" s="244"/>
      <c r="J922" s="193"/>
      <c r="K922" s="347"/>
      <c r="L922" s="88"/>
    </row>
    <row r="923" spans="1:12" s="106" customFormat="1" ht="15" thickBot="1" x14ac:dyDescent="0.25">
      <c r="A923" s="244"/>
      <c r="B923" s="244"/>
      <c r="C923" s="244"/>
      <c r="D923" s="244"/>
      <c r="E923" s="244"/>
      <c r="F923" s="193"/>
      <c r="G923" s="244"/>
      <c r="H923" s="428"/>
      <c r="I923" s="428"/>
      <c r="J923" s="193"/>
      <c r="K923" s="347"/>
      <c r="L923" s="88"/>
    </row>
    <row r="924" spans="1:12" s="328" customFormat="1" ht="15" thickTop="1" x14ac:dyDescent="0.2">
      <c r="A924" s="194"/>
      <c r="B924" s="194"/>
      <c r="C924" s="194"/>
      <c r="D924" s="194"/>
      <c r="E924" s="194"/>
      <c r="F924" s="194"/>
      <c r="G924" s="194"/>
      <c r="H924" s="194"/>
      <c r="I924" s="194"/>
      <c r="J924" s="194"/>
      <c r="K924" s="347"/>
      <c r="L924" s="88"/>
    </row>
    <row r="925" spans="1:12" s="328" customFormat="1" ht="15" x14ac:dyDescent="0.2">
      <c r="A925" s="326" t="s">
        <v>706</v>
      </c>
      <c r="B925" s="195" t="s">
        <v>77</v>
      </c>
      <c r="C925" s="326" t="s">
        <v>78</v>
      </c>
      <c r="D925" s="326" t="s">
        <v>4</v>
      </c>
      <c r="E925" s="430" t="s">
        <v>79</v>
      </c>
      <c r="F925" s="430"/>
      <c r="G925" s="196" t="s">
        <v>80</v>
      </c>
      <c r="H925" s="195" t="s">
        <v>81</v>
      </c>
      <c r="I925" s="195" t="s">
        <v>82</v>
      </c>
      <c r="J925" s="195" t="s">
        <v>5</v>
      </c>
      <c r="K925" s="347"/>
      <c r="L925" s="88"/>
    </row>
    <row r="926" spans="1:12" s="328" customFormat="1" ht="38.25" x14ac:dyDescent="0.2">
      <c r="A926" s="324" t="s">
        <v>83</v>
      </c>
      <c r="B926" s="333">
        <v>90790</v>
      </c>
      <c r="C926" s="324" t="s">
        <v>85</v>
      </c>
      <c r="D926" s="324" t="s">
        <v>708</v>
      </c>
      <c r="E926" s="429" t="s">
        <v>709</v>
      </c>
      <c r="F926" s="429"/>
      <c r="G926" s="198" t="s">
        <v>174</v>
      </c>
      <c r="H926" s="199">
        <v>1</v>
      </c>
      <c r="I926" s="203">
        <f>SUM(J927:J930)</f>
        <v>736.77175</v>
      </c>
      <c r="J926" s="203">
        <f>H926*I926</f>
        <v>736.77175</v>
      </c>
      <c r="K926" s="347"/>
      <c r="L926" s="88"/>
    </row>
    <row r="927" spans="1:12" s="328" customFormat="1" ht="25.5" x14ac:dyDescent="0.2">
      <c r="A927" s="325" t="s">
        <v>89</v>
      </c>
      <c r="B927" s="332">
        <v>88261</v>
      </c>
      <c r="C927" s="325" t="s">
        <v>85</v>
      </c>
      <c r="D927" s="325" t="s">
        <v>711</v>
      </c>
      <c r="E927" s="427" t="s">
        <v>87</v>
      </c>
      <c r="F927" s="427"/>
      <c r="G927" s="190" t="s">
        <v>88</v>
      </c>
      <c r="H927" s="191">
        <v>0.55500000000000005</v>
      </c>
      <c r="I927" s="336">
        <f>VLOOKUP(B927,'SINAPI09-2021'!$A$1:$E$15000,5,FALSE)</f>
        <v>18.77</v>
      </c>
      <c r="J927" s="203">
        <f t="shared" ref="J927:J930" si="51">H927*I927</f>
        <v>10.417350000000001</v>
      </c>
      <c r="K927" s="347"/>
      <c r="L927" s="88"/>
    </row>
    <row r="928" spans="1:12" s="328" customFormat="1" ht="25.5" x14ac:dyDescent="0.2">
      <c r="A928" s="325" t="s">
        <v>89</v>
      </c>
      <c r="B928" s="332">
        <v>88316</v>
      </c>
      <c r="C928" s="325" t="s">
        <v>85</v>
      </c>
      <c r="D928" s="325" t="s">
        <v>204</v>
      </c>
      <c r="E928" s="427" t="s">
        <v>87</v>
      </c>
      <c r="F928" s="427"/>
      <c r="G928" s="190" t="s">
        <v>88</v>
      </c>
      <c r="H928" s="191">
        <v>0.27800000000000002</v>
      </c>
      <c r="I928" s="336">
        <f>VLOOKUP(B928,'SINAPI09-2021'!$A$1:$E$15000,5,FALSE)</f>
        <v>14.02</v>
      </c>
      <c r="J928" s="203">
        <f t="shared" si="51"/>
        <v>3.8975600000000004</v>
      </c>
      <c r="K928" s="347"/>
      <c r="L928" s="88"/>
    </row>
    <row r="929" spans="1:12" s="328" customFormat="1" ht="25.5" x14ac:dyDescent="0.2">
      <c r="A929" s="325" t="s">
        <v>92</v>
      </c>
      <c r="B929" s="332">
        <v>38124</v>
      </c>
      <c r="C929" s="325" t="s">
        <v>85</v>
      </c>
      <c r="D929" s="325" t="s">
        <v>712</v>
      </c>
      <c r="E929" s="427" t="s">
        <v>119</v>
      </c>
      <c r="F929" s="427"/>
      <c r="G929" s="190" t="s">
        <v>174</v>
      </c>
      <c r="H929" s="191">
        <v>0.38600000000000001</v>
      </c>
      <c r="I929" s="336">
        <f>VLOOKUP(B929,'SINAPI09-2021'!$A$1:$E$15000,5,FALSE)</f>
        <v>29.94</v>
      </c>
      <c r="J929" s="203">
        <f t="shared" si="51"/>
        <v>11.556840000000001</v>
      </c>
      <c r="K929" s="347"/>
      <c r="L929" s="88"/>
    </row>
    <row r="930" spans="1:12" s="328" customFormat="1" ht="51" x14ac:dyDescent="0.2">
      <c r="A930" s="325" t="s">
        <v>92</v>
      </c>
      <c r="B930" s="332">
        <v>39492</v>
      </c>
      <c r="C930" s="325" t="s">
        <v>85</v>
      </c>
      <c r="D930" s="325" t="s">
        <v>713</v>
      </c>
      <c r="E930" s="427" t="s">
        <v>119</v>
      </c>
      <c r="F930" s="427"/>
      <c r="G930" s="190" t="s">
        <v>174</v>
      </c>
      <c r="H930" s="191">
        <v>1</v>
      </c>
      <c r="I930" s="336">
        <f>VLOOKUP(B930,'SINAPI09-2021'!$A$1:$E$15000,5,FALSE)</f>
        <v>710.9</v>
      </c>
      <c r="J930" s="203">
        <f t="shared" si="51"/>
        <v>710.9</v>
      </c>
      <c r="K930" s="347"/>
      <c r="L930" s="88"/>
    </row>
    <row r="931" spans="1:12" s="328" customFormat="1" x14ac:dyDescent="0.2">
      <c r="A931" s="327"/>
      <c r="B931" s="327"/>
      <c r="C931" s="327"/>
      <c r="D931" s="327"/>
      <c r="E931" s="327"/>
      <c r="F931" s="193"/>
      <c r="G931" s="327"/>
      <c r="H931" s="193"/>
      <c r="I931" s="327"/>
      <c r="J931" s="193"/>
      <c r="K931" s="347"/>
      <c r="L931" s="88"/>
    </row>
    <row r="932" spans="1:12" s="328" customFormat="1" ht="15" thickBot="1" x14ac:dyDescent="0.25">
      <c r="A932" s="327"/>
      <c r="B932" s="327"/>
      <c r="C932" s="327"/>
      <c r="D932" s="327"/>
      <c r="E932" s="327"/>
      <c r="F932" s="193"/>
      <c r="G932" s="327"/>
      <c r="H932" s="428"/>
      <c r="I932" s="428"/>
      <c r="J932" s="193"/>
      <c r="K932" s="347"/>
      <c r="L932" s="88"/>
    </row>
    <row r="933" spans="1:12" s="328" customFormat="1" ht="15" thickTop="1" x14ac:dyDescent="0.2">
      <c r="A933" s="194"/>
      <c r="B933" s="194"/>
      <c r="C933" s="194"/>
      <c r="D933" s="194"/>
      <c r="E933" s="194"/>
      <c r="F933" s="194"/>
      <c r="G933" s="194"/>
      <c r="H933" s="194"/>
      <c r="I933" s="194"/>
      <c r="J933" s="194"/>
      <c r="K933" s="347"/>
      <c r="L933" s="88"/>
    </row>
    <row r="934" spans="1:12" s="328" customFormat="1" ht="15" x14ac:dyDescent="0.2">
      <c r="A934" s="326" t="s">
        <v>714</v>
      </c>
      <c r="B934" s="195" t="s">
        <v>77</v>
      </c>
      <c r="C934" s="326" t="s">
        <v>78</v>
      </c>
      <c r="D934" s="326" t="s">
        <v>4</v>
      </c>
      <c r="E934" s="430" t="s">
        <v>79</v>
      </c>
      <c r="F934" s="430"/>
      <c r="G934" s="196" t="s">
        <v>80</v>
      </c>
      <c r="H934" s="195" t="s">
        <v>81</v>
      </c>
      <c r="I934" s="195" t="s">
        <v>82</v>
      </c>
      <c r="J934" s="195" t="s">
        <v>5</v>
      </c>
      <c r="K934" s="347"/>
      <c r="L934" s="88"/>
    </row>
    <row r="935" spans="1:12" s="328" customFormat="1" ht="51" x14ac:dyDescent="0.2">
      <c r="A935" s="324" t="s">
        <v>83</v>
      </c>
      <c r="B935" s="333">
        <v>90793</v>
      </c>
      <c r="C935" s="324" t="s">
        <v>85</v>
      </c>
      <c r="D935" s="324" t="s">
        <v>716</v>
      </c>
      <c r="E935" s="429" t="s">
        <v>709</v>
      </c>
      <c r="F935" s="429"/>
      <c r="G935" s="198" t="s">
        <v>174</v>
      </c>
      <c r="H935" s="199">
        <v>1</v>
      </c>
      <c r="I935" s="203">
        <f>SUM(J936:J939)</f>
        <v>913.22690999999998</v>
      </c>
      <c r="J935" s="203">
        <f>H935*I935</f>
        <v>913.22690999999998</v>
      </c>
      <c r="K935" s="347"/>
      <c r="L935" s="88"/>
    </row>
    <row r="936" spans="1:12" s="328" customFormat="1" ht="25.5" x14ac:dyDescent="0.2">
      <c r="A936" s="325" t="s">
        <v>89</v>
      </c>
      <c r="B936" s="332">
        <v>88261</v>
      </c>
      <c r="C936" s="325" t="s">
        <v>85</v>
      </c>
      <c r="D936" s="325" t="s">
        <v>711</v>
      </c>
      <c r="E936" s="427" t="s">
        <v>87</v>
      </c>
      <c r="F936" s="427"/>
      <c r="G936" s="190" t="s">
        <v>88</v>
      </c>
      <c r="H936" s="191">
        <v>0.92900000000000005</v>
      </c>
      <c r="I936" s="336">
        <f>VLOOKUP(B936,'SINAPI09-2021'!$A$1:$E$15000,5,FALSE)</f>
        <v>18.77</v>
      </c>
      <c r="J936" s="203">
        <f t="shared" ref="J936:J939" si="52">H936*I936</f>
        <v>17.437329999999999</v>
      </c>
      <c r="K936" s="347"/>
      <c r="L936" s="88"/>
    </row>
    <row r="937" spans="1:12" s="328" customFormat="1" ht="25.5" x14ac:dyDescent="0.2">
      <c r="A937" s="325" t="s">
        <v>89</v>
      </c>
      <c r="B937" s="332">
        <v>88316</v>
      </c>
      <c r="C937" s="325" t="s">
        <v>85</v>
      </c>
      <c r="D937" s="325" t="s">
        <v>204</v>
      </c>
      <c r="E937" s="427" t="s">
        <v>87</v>
      </c>
      <c r="F937" s="427"/>
      <c r="G937" s="190" t="s">
        <v>88</v>
      </c>
      <c r="H937" s="191">
        <v>0.46500000000000002</v>
      </c>
      <c r="I937" s="336">
        <f>VLOOKUP(B937,'SINAPI09-2021'!$A$1:$E$15000,5,FALSE)</f>
        <v>14.02</v>
      </c>
      <c r="J937" s="203">
        <f t="shared" si="52"/>
        <v>6.5193000000000003</v>
      </c>
      <c r="K937" s="347"/>
      <c r="L937" s="88"/>
    </row>
    <row r="938" spans="1:12" s="328" customFormat="1" ht="25.5" x14ac:dyDescent="0.2">
      <c r="A938" s="325" t="s">
        <v>92</v>
      </c>
      <c r="B938" s="332">
        <v>38124</v>
      </c>
      <c r="C938" s="325" t="s">
        <v>85</v>
      </c>
      <c r="D938" s="325" t="s">
        <v>712</v>
      </c>
      <c r="E938" s="427" t="s">
        <v>119</v>
      </c>
      <c r="F938" s="427"/>
      <c r="G938" s="190" t="s">
        <v>174</v>
      </c>
      <c r="H938" s="191">
        <v>1.1619999999999999</v>
      </c>
      <c r="I938" s="336">
        <f>VLOOKUP(B938,'SINAPI09-2021'!$A$1:$E$15000,5,FALSE)</f>
        <v>29.94</v>
      </c>
      <c r="J938" s="203">
        <f t="shared" si="52"/>
        <v>34.790279999999996</v>
      </c>
      <c r="K938" s="347"/>
      <c r="L938" s="88"/>
    </row>
    <row r="939" spans="1:12" s="328" customFormat="1" ht="51" x14ac:dyDescent="0.2">
      <c r="A939" s="325" t="s">
        <v>92</v>
      </c>
      <c r="B939" s="332">
        <v>39501</v>
      </c>
      <c r="C939" s="325" t="s">
        <v>85</v>
      </c>
      <c r="D939" s="325" t="s">
        <v>717</v>
      </c>
      <c r="E939" s="427" t="s">
        <v>119</v>
      </c>
      <c r="F939" s="427"/>
      <c r="G939" s="190" t="s">
        <v>174</v>
      </c>
      <c r="H939" s="191">
        <v>1</v>
      </c>
      <c r="I939" s="336">
        <f>VLOOKUP(B939,'SINAPI09-2021'!$A$1:$E$15000,5,FALSE)</f>
        <v>854.48</v>
      </c>
      <c r="J939" s="203">
        <f t="shared" si="52"/>
        <v>854.48</v>
      </c>
      <c r="K939" s="347"/>
      <c r="L939" s="88"/>
    </row>
    <row r="940" spans="1:12" s="328" customFormat="1" x14ac:dyDescent="0.2">
      <c r="A940" s="327"/>
      <c r="B940" s="327"/>
      <c r="C940" s="327"/>
      <c r="D940" s="327"/>
      <c r="E940" s="327"/>
      <c r="F940" s="193"/>
      <c r="G940" s="327"/>
      <c r="H940" s="193"/>
      <c r="I940" s="327"/>
      <c r="J940" s="193"/>
      <c r="K940" s="347"/>
      <c r="L940" s="88"/>
    </row>
    <row r="941" spans="1:12" s="328" customFormat="1" ht="15" thickBot="1" x14ac:dyDescent="0.25">
      <c r="A941" s="327"/>
      <c r="B941" s="327"/>
      <c r="C941" s="327"/>
      <c r="D941" s="327"/>
      <c r="E941" s="327"/>
      <c r="F941" s="193"/>
      <c r="G941" s="327"/>
      <c r="H941" s="428"/>
      <c r="I941" s="428"/>
      <c r="J941" s="193"/>
      <c r="K941" s="347"/>
      <c r="L941" s="88"/>
    </row>
    <row r="942" spans="1:12" s="328" customFormat="1" ht="15" thickTop="1" x14ac:dyDescent="0.2">
      <c r="A942" s="194"/>
      <c r="B942" s="194"/>
      <c r="C942" s="194"/>
      <c r="D942" s="194"/>
      <c r="E942" s="194"/>
      <c r="F942" s="194"/>
      <c r="G942" s="194"/>
      <c r="H942" s="194"/>
      <c r="I942" s="194"/>
      <c r="J942" s="194"/>
      <c r="K942" s="347"/>
      <c r="L942" s="88"/>
    </row>
    <row r="943" spans="1:12" s="328" customFormat="1" ht="15" x14ac:dyDescent="0.2">
      <c r="A943" s="326" t="s">
        <v>718</v>
      </c>
      <c r="B943" s="195" t="s">
        <v>77</v>
      </c>
      <c r="C943" s="326" t="s">
        <v>78</v>
      </c>
      <c r="D943" s="326" t="s">
        <v>4</v>
      </c>
      <c r="E943" s="430" t="s">
        <v>79</v>
      </c>
      <c r="F943" s="430"/>
      <c r="G943" s="196" t="s">
        <v>80</v>
      </c>
      <c r="H943" s="195" t="s">
        <v>81</v>
      </c>
      <c r="I943" s="195" t="s">
        <v>82</v>
      </c>
      <c r="J943" s="195" t="s">
        <v>5</v>
      </c>
      <c r="K943" s="347"/>
      <c r="L943" s="88"/>
    </row>
    <row r="944" spans="1:12" s="328" customFormat="1" ht="51" x14ac:dyDescent="0.2">
      <c r="A944" s="324" t="s">
        <v>83</v>
      </c>
      <c r="B944" s="197" t="s">
        <v>719</v>
      </c>
      <c r="C944" s="324" t="s">
        <v>109</v>
      </c>
      <c r="D944" s="324" t="s">
        <v>720</v>
      </c>
      <c r="E944" s="429" t="s">
        <v>709</v>
      </c>
      <c r="F944" s="429"/>
      <c r="G944" s="198" t="s">
        <v>174</v>
      </c>
      <c r="H944" s="199">
        <v>1</v>
      </c>
      <c r="I944" s="203">
        <f>SUM(J945:J958)</f>
        <v>1724.8206500000001</v>
      </c>
      <c r="J944" s="203">
        <f>H944*I944</f>
        <v>1724.8206500000001</v>
      </c>
      <c r="K944" s="347"/>
      <c r="L944" s="88"/>
    </row>
    <row r="945" spans="1:12" s="328" customFormat="1" ht="25.5" x14ac:dyDescent="0.2">
      <c r="A945" s="325" t="s">
        <v>89</v>
      </c>
      <c r="B945" s="332">
        <v>88261</v>
      </c>
      <c r="C945" s="325" t="s">
        <v>85</v>
      </c>
      <c r="D945" s="325" t="s">
        <v>711</v>
      </c>
      <c r="E945" s="427" t="s">
        <v>87</v>
      </c>
      <c r="F945" s="427"/>
      <c r="G945" s="190" t="s">
        <v>88</v>
      </c>
      <c r="H945" s="191">
        <v>19.725999999999999</v>
      </c>
      <c r="I945" s="336">
        <f>VLOOKUP(B945,'SINAPI09-2021'!$A$1:$E$15000,5,FALSE)</f>
        <v>18.77</v>
      </c>
      <c r="J945" s="203">
        <f t="shared" ref="J945:J958" si="53">H945*I945</f>
        <v>370.25701999999995</v>
      </c>
      <c r="K945" s="347"/>
      <c r="L945" s="88"/>
    </row>
    <row r="946" spans="1:12" s="328" customFormat="1" ht="25.5" x14ac:dyDescent="0.2">
      <c r="A946" s="325" t="s">
        <v>89</v>
      </c>
      <c r="B946" s="332">
        <v>88239</v>
      </c>
      <c r="C946" s="325" t="s">
        <v>85</v>
      </c>
      <c r="D946" s="325" t="s">
        <v>152</v>
      </c>
      <c r="E946" s="427" t="s">
        <v>87</v>
      </c>
      <c r="F946" s="427"/>
      <c r="G946" s="190" t="s">
        <v>88</v>
      </c>
      <c r="H946" s="191">
        <v>13.919</v>
      </c>
      <c r="I946" s="336">
        <f>VLOOKUP(B946,'SINAPI09-2021'!$A$1:$E$15000,5,FALSE)</f>
        <v>14.57</v>
      </c>
      <c r="J946" s="203">
        <f t="shared" si="53"/>
        <v>202.79983000000001</v>
      </c>
      <c r="K946" s="347"/>
      <c r="L946" s="88"/>
    </row>
    <row r="947" spans="1:12" s="328" customFormat="1" x14ac:dyDescent="0.2">
      <c r="A947" s="325" t="s">
        <v>92</v>
      </c>
      <c r="B947" s="332">
        <v>13284</v>
      </c>
      <c r="C947" s="325" t="s">
        <v>85</v>
      </c>
      <c r="D947" s="325" t="s">
        <v>478</v>
      </c>
      <c r="E947" s="427" t="s">
        <v>119</v>
      </c>
      <c r="F947" s="427"/>
      <c r="G947" s="190" t="s">
        <v>160</v>
      </c>
      <c r="H947" s="191">
        <v>5.18</v>
      </c>
      <c r="I947" s="336">
        <f>VLOOKUP(B947,'SINAPI09-2021'!$A$1:$E$15000,5,FALSE)</f>
        <v>0.66</v>
      </c>
      <c r="J947" s="203">
        <f t="shared" si="53"/>
        <v>3.4188000000000001</v>
      </c>
      <c r="K947" s="347"/>
      <c r="L947" s="88"/>
    </row>
    <row r="948" spans="1:12" s="328" customFormat="1" ht="25.5" x14ac:dyDescent="0.2">
      <c r="A948" s="325" t="s">
        <v>92</v>
      </c>
      <c r="B948" s="332">
        <v>370</v>
      </c>
      <c r="C948" s="325" t="s">
        <v>85</v>
      </c>
      <c r="D948" s="325" t="s">
        <v>722</v>
      </c>
      <c r="E948" s="427" t="s">
        <v>119</v>
      </c>
      <c r="F948" s="427"/>
      <c r="G948" s="190" t="s">
        <v>150</v>
      </c>
      <c r="H948" s="191">
        <v>1.2E-2</v>
      </c>
      <c r="I948" s="336">
        <f>VLOOKUP(B948,'SINAPI09-2021'!$A$1:$E$15000,5,FALSE)</f>
        <v>72.09</v>
      </c>
      <c r="J948" s="203">
        <f t="shared" si="53"/>
        <v>0.86508000000000007</v>
      </c>
      <c r="K948" s="347"/>
      <c r="L948" s="88"/>
    </row>
    <row r="949" spans="1:12" s="328" customFormat="1" ht="38.25" x14ac:dyDescent="0.2">
      <c r="A949" s="325" t="s">
        <v>92</v>
      </c>
      <c r="B949" s="332">
        <v>20017</v>
      </c>
      <c r="C949" s="325" t="s">
        <v>85</v>
      </c>
      <c r="D949" s="325" t="s">
        <v>723</v>
      </c>
      <c r="E949" s="427" t="s">
        <v>119</v>
      </c>
      <c r="F949" s="427"/>
      <c r="G949" s="190" t="s">
        <v>157</v>
      </c>
      <c r="H949" s="191">
        <v>23.92</v>
      </c>
      <c r="I949" s="336">
        <f>VLOOKUP(B949,'SINAPI09-2021'!$A$1:$E$15000,5,FALSE)</f>
        <v>4.07</v>
      </c>
      <c r="J949" s="203">
        <f t="shared" si="53"/>
        <v>97.354400000000012</v>
      </c>
      <c r="K949" s="347"/>
      <c r="L949" s="88"/>
    </row>
    <row r="950" spans="1:12" s="328" customFormat="1" x14ac:dyDescent="0.2">
      <c r="A950" s="325" t="s">
        <v>92</v>
      </c>
      <c r="B950" s="332">
        <v>39027</v>
      </c>
      <c r="C950" s="325" t="s">
        <v>85</v>
      </c>
      <c r="D950" s="325" t="s">
        <v>724</v>
      </c>
      <c r="E950" s="427" t="s">
        <v>119</v>
      </c>
      <c r="F950" s="427"/>
      <c r="G950" s="190" t="s">
        <v>160</v>
      </c>
      <c r="H950" s="191">
        <v>9.1999999999999998E-2</v>
      </c>
      <c r="I950" s="336">
        <f>VLOOKUP(B950,'SINAPI09-2021'!$A$1:$E$15000,5,FALSE)</f>
        <v>23.37</v>
      </c>
      <c r="J950" s="203">
        <f t="shared" si="53"/>
        <v>2.1500400000000002</v>
      </c>
      <c r="K950" s="347"/>
      <c r="L950" s="88"/>
    </row>
    <row r="951" spans="1:12" s="328" customFormat="1" ht="25.5" x14ac:dyDescent="0.2">
      <c r="A951" s="325" t="s">
        <v>92</v>
      </c>
      <c r="B951" s="332">
        <v>11580</v>
      </c>
      <c r="C951" s="325" t="s">
        <v>85</v>
      </c>
      <c r="D951" s="325" t="s">
        <v>725</v>
      </c>
      <c r="E951" s="427" t="s">
        <v>119</v>
      </c>
      <c r="F951" s="427"/>
      <c r="G951" s="190" t="s">
        <v>157</v>
      </c>
      <c r="H951" s="191">
        <v>2</v>
      </c>
      <c r="I951" s="336">
        <f>VLOOKUP(B951,'SINAPI09-2021'!$A$1:$E$15000,5,FALSE)</f>
        <v>8.86</v>
      </c>
      <c r="J951" s="203">
        <f t="shared" si="53"/>
        <v>17.72</v>
      </c>
      <c r="K951" s="347"/>
      <c r="L951" s="88"/>
    </row>
    <row r="952" spans="1:12" s="328" customFormat="1" ht="25.5" x14ac:dyDescent="0.2">
      <c r="A952" s="325" t="s">
        <v>92</v>
      </c>
      <c r="B952" s="332">
        <v>11575</v>
      </c>
      <c r="C952" s="325" t="s">
        <v>85</v>
      </c>
      <c r="D952" s="325" t="s">
        <v>726</v>
      </c>
      <c r="E952" s="427" t="s">
        <v>119</v>
      </c>
      <c r="F952" s="427"/>
      <c r="G952" s="190" t="s">
        <v>174</v>
      </c>
      <c r="H952" s="191">
        <v>2</v>
      </c>
      <c r="I952" s="336">
        <f>VLOOKUP(B952,'SINAPI09-2021'!$A$1:$E$15000,5,FALSE)</f>
        <v>60.19</v>
      </c>
      <c r="J952" s="203">
        <f t="shared" si="53"/>
        <v>120.38</v>
      </c>
      <c r="K952" s="347"/>
      <c r="L952" s="88"/>
    </row>
    <row r="953" spans="1:12" s="328" customFormat="1" ht="25.5" x14ac:dyDescent="0.2">
      <c r="A953" s="325" t="s">
        <v>92</v>
      </c>
      <c r="B953" s="332">
        <v>11581</v>
      </c>
      <c r="C953" s="325" t="s">
        <v>85</v>
      </c>
      <c r="D953" s="325" t="s">
        <v>727</v>
      </c>
      <c r="E953" s="427" t="s">
        <v>119</v>
      </c>
      <c r="F953" s="427"/>
      <c r="G953" s="190" t="s">
        <v>157</v>
      </c>
      <c r="H953" s="191">
        <v>23</v>
      </c>
      <c r="I953" s="336">
        <f>VLOOKUP(B953,'SINAPI09-2021'!$A$1:$E$15000,5,FALSE)</f>
        <v>22.08</v>
      </c>
      <c r="J953" s="203">
        <f t="shared" si="53"/>
        <v>507.84</v>
      </c>
      <c r="K953" s="347"/>
      <c r="L953" s="88"/>
    </row>
    <row r="954" spans="1:12" s="328" customFormat="1" ht="38.25" x14ac:dyDescent="0.2">
      <c r="A954" s="325" t="s">
        <v>92</v>
      </c>
      <c r="B954" s="332">
        <v>5080</v>
      </c>
      <c r="C954" s="325" t="s">
        <v>85</v>
      </c>
      <c r="D954" s="325" t="s">
        <v>728</v>
      </c>
      <c r="E954" s="427" t="s">
        <v>119</v>
      </c>
      <c r="F954" s="427"/>
      <c r="G954" s="190" t="s">
        <v>174</v>
      </c>
      <c r="H954" s="191">
        <v>2</v>
      </c>
      <c r="I954" s="336">
        <f>VLOOKUP(B954,'SINAPI09-2021'!$A$1:$E$15000,5,FALSE)</f>
        <v>21.79</v>
      </c>
      <c r="J954" s="203">
        <f t="shared" si="53"/>
        <v>43.58</v>
      </c>
      <c r="K954" s="347"/>
      <c r="L954" s="88"/>
    </row>
    <row r="955" spans="1:12" s="328" customFormat="1" ht="38.25" x14ac:dyDescent="0.2">
      <c r="A955" s="325" t="s">
        <v>92</v>
      </c>
      <c r="B955" s="332">
        <v>11478</v>
      </c>
      <c r="C955" s="325" t="s">
        <v>85</v>
      </c>
      <c r="D955" s="325" t="s">
        <v>729</v>
      </c>
      <c r="E955" s="427" t="s">
        <v>119</v>
      </c>
      <c r="F955" s="427"/>
      <c r="G955" s="190" t="s">
        <v>174</v>
      </c>
      <c r="H955" s="191">
        <v>1</v>
      </c>
      <c r="I955" s="336">
        <f>VLOOKUP(B955,'SINAPI09-2021'!$A$1:$E$15000,5,FALSE)</f>
        <v>52.28</v>
      </c>
      <c r="J955" s="203">
        <f t="shared" si="53"/>
        <v>52.28</v>
      </c>
      <c r="K955" s="347"/>
      <c r="L955" s="88"/>
    </row>
    <row r="956" spans="1:12" s="328" customFormat="1" ht="38.25" x14ac:dyDescent="0.2">
      <c r="A956" s="325" t="s">
        <v>92</v>
      </c>
      <c r="B956" s="332">
        <v>11558</v>
      </c>
      <c r="C956" s="325" t="s">
        <v>85</v>
      </c>
      <c r="D956" s="325" t="s">
        <v>730</v>
      </c>
      <c r="E956" s="427" t="s">
        <v>119</v>
      </c>
      <c r="F956" s="427"/>
      <c r="G956" s="190" t="s">
        <v>731</v>
      </c>
      <c r="H956" s="191">
        <v>1</v>
      </c>
      <c r="I956" s="336">
        <f>VLOOKUP(B956,'SINAPI09-2021'!$A$1:$E$15000,5,FALSE)</f>
        <v>15.4</v>
      </c>
      <c r="J956" s="203">
        <f t="shared" si="53"/>
        <v>15.4</v>
      </c>
      <c r="K956" s="347"/>
      <c r="L956" s="88"/>
    </row>
    <row r="957" spans="1:12" s="328" customFormat="1" x14ac:dyDescent="0.2">
      <c r="A957" s="325" t="s">
        <v>92</v>
      </c>
      <c r="B957" s="332">
        <v>20247</v>
      </c>
      <c r="C957" s="325" t="s">
        <v>85</v>
      </c>
      <c r="D957" s="325" t="s">
        <v>733</v>
      </c>
      <c r="E957" s="427" t="s">
        <v>119</v>
      </c>
      <c r="F957" s="427"/>
      <c r="G957" s="190" t="s">
        <v>160</v>
      </c>
      <c r="H957" s="191">
        <v>2.8000000000000001E-2</v>
      </c>
      <c r="I957" s="336">
        <f>VLOOKUP(B957,'SINAPI09-2021'!$A$1:$E$15000,5,FALSE)</f>
        <v>25.91</v>
      </c>
      <c r="J957" s="203">
        <f t="shared" si="53"/>
        <v>0.72548000000000001</v>
      </c>
      <c r="K957" s="347"/>
      <c r="L957" s="88"/>
    </row>
    <row r="958" spans="1:12" s="328" customFormat="1" ht="38.25" x14ac:dyDescent="0.2">
      <c r="A958" s="325" t="s">
        <v>92</v>
      </c>
      <c r="B958" s="332">
        <v>4989</v>
      </c>
      <c r="C958" s="325" t="s">
        <v>85</v>
      </c>
      <c r="D958" s="325" t="s">
        <v>734</v>
      </c>
      <c r="E958" s="427" t="s">
        <v>119</v>
      </c>
      <c r="F958" s="427"/>
      <c r="G958" s="190" t="s">
        <v>174</v>
      </c>
      <c r="H958" s="191">
        <v>1</v>
      </c>
      <c r="I958" s="336">
        <f>VLOOKUP(B958,'SINAPI09-2021'!$A$1:$E$15000,5,FALSE)</f>
        <v>290.05</v>
      </c>
      <c r="J958" s="203">
        <f t="shared" si="53"/>
        <v>290.05</v>
      </c>
      <c r="K958" s="347"/>
      <c r="L958" s="88"/>
    </row>
    <row r="959" spans="1:12" s="328" customFormat="1" x14ac:dyDescent="0.2">
      <c r="A959" s="327"/>
      <c r="B959" s="327"/>
      <c r="C959" s="327"/>
      <c r="D959" s="327"/>
      <c r="E959" s="327"/>
      <c r="F959" s="193"/>
      <c r="G959" s="327"/>
      <c r="H959" s="193"/>
      <c r="I959" s="327"/>
      <c r="J959" s="193"/>
      <c r="K959" s="347"/>
      <c r="L959" s="88"/>
    </row>
    <row r="960" spans="1:12" s="328" customFormat="1" ht="15" thickBot="1" x14ac:dyDescent="0.25">
      <c r="A960" s="327"/>
      <c r="B960" s="327"/>
      <c r="C960" s="327"/>
      <c r="D960" s="327"/>
      <c r="E960" s="327"/>
      <c r="F960" s="193"/>
      <c r="G960" s="327"/>
      <c r="H960" s="428"/>
      <c r="I960" s="428"/>
      <c r="J960" s="193"/>
      <c r="K960" s="347"/>
      <c r="L960" s="88"/>
    </row>
    <row r="961" spans="1:12" s="328" customFormat="1" ht="15" thickTop="1" x14ac:dyDescent="0.2">
      <c r="A961" s="194"/>
      <c r="B961" s="194"/>
      <c r="C961" s="194"/>
      <c r="D961" s="194"/>
      <c r="E961" s="194"/>
      <c r="F961" s="194"/>
      <c r="G961" s="194"/>
      <c r="H961" s="194"/>
      <c r="I961" s="194"/>
      <c r="J961" s="194"/>
      <c r="K961" s="347"/>
      <c r="L961" s="88"/>
    </row>
    <row r="962" spans="1:12" s="328" customFormat="1" ht="15" x14ac:dyDescent="0.2">
      <c r="A962" s="326" t="s">
        <v>735</v>
      </c>
      <c r="B962" s="195" t="s">
        <v>77</v>
      </c>
      <c r="C962" s="326" t="s">
        <v>78</v>
      </c>
      <c r="D962" s="326" t="s">
        <v>4</v>
      </c>
      <c r="E962" s="430" t="s">
        <v>79</v>
      </c>
      <c r="F962" s="430"/>
      <c r="G962" s="196" t="s">
        <v>80</v>
      </c>
      <c r="H962" s="195" t="s">
        <v>81</v>
      </c>
      <c r="I962" s="195" t="s">
        <v>82</v>
      </c>
      <c r="J962" s="195" t="s">
        <v>5</v>
      </c>
      <c r="K962" s="347"/>
      <c r="L962" s="88"/>
    </row>
    <row r="963" spans="1:12" s="328" customFormat="1" ht="38.25" x14ac:dyDescent="0.2">
      <c r="A963" s="324" t="s">
        <v>83</v>
      </c>
      <c r="B963" s="333">
        <v>91341</v>
      </c>
      <c r="C963" s="324" t="s">
        <v>85</v>
      </c>
      <c r="D963" s="324" t="s">
        <v>737</v>
      </c>
      <c r="E963" s="429" t="s">
        <v>709</v>
      </c>
      <c r="F963" s="429"/>
      <c r="G963" s="198" t="s">
        <v>139</v>
      </c>
      <c r="H963" s="199">
        <v>1</v>
      </c>
      <c r="I963" s="203">
        <f>SUM(J964:J969)</f>
        <v>511.59824299999997</v>
      </c>
      <c r="J963" s="203">
        <f>H963*I963</f>
        <v>511.59824299999997</v>
      </c>
      <c r="K963" s="347"/>
      <c r="L963" s="88"/>
    </row>
    <row r="964" spans="1:12" s="328" customFormat="1" ht="25.5" x14ac:dyDescent="0.2">
      <c r="A964" s="325" t="s">
        <v>89</v>
      </c>
      <c r="B964" s="332">
        <v>88309</v>
      </c>
      <c r="C964" s="325" t="s">
        <v>85</v>
      </c>
      <c r="D964" s="325" t="s">
        <v>354</v>
      </c>
      <c r="E964" s="427" t="s">
        <v>87</v>
      </c>
      <c r="F964" s="427"/>
      <c r="G964" s="190" t="s">
        <v>88</v>
      </c>
      <c r="H964" s="191">
        <v>0.3826</v>
      </c>
      <c r="I964" s="336">
        <f>VLOOKUP(B964,'SINAPI09-2021'!$A$1:$E$15000,5,FALSE)</f>
        <v>17.670000000000002</v>
      </c>
      <c r="J964" s="203">
        <f t="shared" ref="J964:J969" si="54">H964*I964</f>
        <v>6.7605420000000009</v>
      </c>
      <c r="K964" s="347"/>
      <c r="L964" s="88"/>
    </row>
    <row r="965" spans="1:12" s="328" customFormat="1" ht="25.5" x14ac:dyDescent="0.2">
      <c r="A965" s="325" t="s">
        <v>89</v>
      </c>
      <c r="B965" s="332">
        <v>88316</v>
      </c>
      <c r="C965" s="325" t="s">
        <v>85</v>
      </c>
      <c r="D965" s="325" t="s">
        <v>204</v>
      </c>
      <c r="E965" s="427" t="s">
        <v>87</v>
      </c>
      <c r="F965" s="427"/>
      <c r="G965" s="190" t="s">
        <v>88</v>
      </c>
      <c r="H965" s="191">
        <v>0.191</v>
      </c>
      <c r="I965" s="336">
        <f>VLOOKUP(B965,'SINAPI09-2021'!$A$1:$E$15000,5,FALSE)</f>
        <v>14.02</v>
      </c>
      <c r="J965" s="203">
        <f t="shared" si="54"/>
        <v>2.6778200000000001</v>
      </c>
      <c r="K965" s="347"/>
      <c r="L965" s="88"/>
    </row>
    <row r="966" spans="1:12" s="328" customFormat="1" ht="38.25" x14ac:dyDescent="0.2">
      <c r="A966" s="325" t="s">
        <v>92</v>
      </c>
      <c r="B966" s="332">
        <v>7568</v>
      </c>
      <c r="C966" s="325" t="s">
        <v>85</v>
      </c>
      <c r="D966" s="325" t="s">
        <v>738</v>
      </c>
      <c r="E966" s="427" t="s">
        <v>119</v>
      </c>
      <c r="F966" s="427"/>
      <c r="G966" s="190" t="s">
        <v>174</v>
      </c>
      <c r="H966" s="191">
        <v>4.8166000000000002</v>
      </c>
      <c r="I966" s="336">
        <f>VLOOKUP(B966,'SINAPI09-2021'!$A$1:$E$15000,5,FALSE)</f>
        <v>0.61</v>
      </c>
      <c r="J966" s="203">
        <f t="shared" si="54"/>
        <v>2.938126</v>
      </c>
      <c r="K966" s="347"/>
      <c r="L966" s="88"/>
    </row>
    <row r="967" spans="1:12" s="328" customFormat="1" ht="25.5" x14ac:dyDescent="0.2">
      <c r="A967" s="325" t="s">
        <v>92</v>
      </c>
      <c r="B967" s="332">
        <v>36888</v>
      </c>
      <c r="C967" s="325" t="s">
        <v>85</v>
      </c>
      <c r="D967" s="325" t="s">
        <v>739</v>
      </c>
      <c r="E967" s="427" t="s">
        <v>119</v>
      </c>
      <c r="F967" s="427"/>
      <c r="G967" s="190" t="s">
        <v>157</v>
      </c>
      <c r="H967" s="191">
        <v>6.8503999999999996</v>
      </c>
      <c r="I967" s="336">
        <f>VLOOKUP(B967,'SINAPI09-2021'!$A$1:$E$15000,5,FALSE)</f>
        <v>13.95</v>
      </c>
      <c r="J967" s="203">
        <f t="shared" si="54"/>
        <v>95.563079999999985</v>
      </c>
      <c r="K967" s="347"/>
      <c r="L967" s="88"/>
    </row>
    <row r="968" spans="1:12" s="328" customFormat="1" ht="38.25" x14ac:dyDescent="0.2">
      <c r="A968" s="325" t="s">
        <v>92</v>
      </c>
      <c r="B968" s="332">
        <v>39025</v>
      </c>
      <c r="C968" s="325" t="s">
        <v>85</v>
      </c>
      <c r="D968" s="325" t="s">
        <v>740</v>
      </c>
      <c r="E968" s="427" t="s">
        <v>119</v>
      </c>
      <c r="F968" s="427"/>
      <c r="G968" s="190" t="s">
        <v>174</v>
      </c>
      <c r="H968" s="191">
        <v>0.54730000000000001</v>
      </c>
      <c r="I968" s="336">
        <f>VLOOKUP(B968,'SINAPI09-2021'!$A$1:$E$15000,5,FALSE)</f>
        <v>695.78</v>
      </c>
      <c r="J968" s="203">
        <f t="shared" si="54"/>
        <v>380.80039399999998</v>
      </c>
      <c r="K968" s="347"/>
      <c r="L968" s="88"/>
    </row>
    <row r="969" spans="1:12" s="328" customFormat="1" ht="25.5" x14ac:dyDescent="0.2">
      <c r="A969" s="325" t="s">
        <v>92</v>
      </c>
      <c r="B969" s="332">
        <v>142</v>
      </c>
      <c r="C969" s="325" t="s">
        <v>85</v>
      </c>
      <c r="D969" s="325" t="s">
        <v>533</v>
      </c>
      <c r="E969" s="427" t="s">
        <v>119</v>
      </c>
      <c r="F969" s="427"/>
      <c r="G969" s="190" t="s">
        <v>534</v>
      </c>
      <c r="H969" s="191">
        <v>0.88290000000000002</v>
      </c>
      <c r="I969" s="336">
        <f>VLOOKUP(B969,'SINAPI09-2021'!$A$1:$E$15000,5,FALSE)</f>
        <v>25.89</v>
      </c>
      <c r="J969" s="203">
        <f t="shared" si="54"/>
        <v>22.858281000000002</v>
      </c>
      <c r="K969" s="347"/>
      <c r="L969" s="88"/>
    </row>
    <row r="970" spans="1:12" s="328" customFormat="1" x14ac:dyDescent="0.2">
      <c r="A970" s="327"/>
      <c r="B970" s="327"/>
      <c r="C970" s="327"/>
      <c r="D970" s="327"/>
      <c r="E970" s="327"/>
      <c r="F970" s="193"/>
      <c r="G970" s="327"/>
      <c r="H970" s="193"/>
      <c r="I970" s="327"/>
      <c r="J970" s="193"/>
      <c r="K970" s="347"/>
      <c r="L970" s="88"/>
    </row>
    <row r="971" spans="1:12" s="328" customFormat="1" ht="15" thickBot="1" x14ac:dyDescent="0.25">
      <c r="A971" s="327"/>
      <c r="B971" s="327"/>
      <c r="C971" s="327"/>
      <c r="D971" s="327"/>
      <c r="E971" s="327"/>
      <c r="F971" s="193"/>
      <c r="G971" s="327"/>
      <c r="H971" s="428"/>
      <c r="I971" s="428"/>
      <c r="J971" s="193"/>
      <c r="K971" s="347"/>
      <c r="L971" s="88"/>
    </row>
    <row r="972" spans="1:12" s="106" customFormat="1" ht="15" thickTop="1" x14ac:dyDescent="0.2">
      <c r="A972" s="194"/>
      <c r="B972" s="194"/>
      <c r="C972" s="194"/>
      <c r="D972" s="194"/>
      <c r="E972" s="194"/>
      <c r="F972" s="194"/>
      <c r="G972" s="194"/>
      <c r="H972" s="194"/>
      <c r="I972" s="194"/>
      <c r="J972" s="194"/>
      <c r="K972" s="347"/>
      <c r="L972" s="88"/>
    </row>
    <row r="973" spans="1:12" s="106" customFormat="1" ht="15" x14ac:dyDescent="0.2">
      <c r="A973" s="242" t="s">
        <v>741</v>
      </c>
      <c r="B973" s="195" t="s">
        <v>77</v>
      </c>
      <c r="C973" s="242" t="s">
        <v>78</v>
      </c>
      <c r="D973" s="242" t="s">
        <v>4</v>
      </c>
      <c r="E973" s="430" t="s">
        <v>79</v>
      </c>
      <c r="F973" s="430"/>
      <c r="G973" s="196" t="s">
        <v>80</v>
      </c>
      <c r="H973" s="195" t="s">
        <v>81</v>
      </c>
      <c r="I973" s="195" t="s">
        <v>82</v>
      </c>
      <c r="J973" s="195" t="s">
        <v>5</v>
      </c>
      <c r="K973" s="347"/>
      <c r="L973" s="88"/>
    </row>
    <row r="974" spans="1:12" s="106" customFormat="1" ht="38.25" x14ac:dyDescent="0.2">
      <c r="A974" s="240" t="s">
        <v>83</v>
      </c>
      <c r="B974" s="197" t="s">
        <v>742</v>
      </c>
      <c r="C974" s="240" t="s">
        <v>109</v>
      </c>
      <c r="D974" s="240" t="s">
        <v>743</v>
      </c>
      <c r="E974" s="429" t="s">
        <v>709</v>
      </c>
      <c r="F974" s="429"/>
      <c r="G974" s="198" t="s">
        <v>174</v>
      </c>
      <c r="H974" s="199">
        <v>1</v>
      </c>
      <c r="I974" s="203">
        <f>SUM(J975:J979)</f>
        <v>2736.1969999999997</v>
      </c>
      <c r="J974" s="203">
        <f>H974*I974</f>
        <v>2736.1969999999997</v>
      </c>
      <c r="K974" s="347"/>
      <c r="L974" s="88"/>
    </row>
    <row r="975" spans="1:12" s="106" customFormat="1" ht="25.5" x14ac:dyDescent="0.2">
      <c r="A975" s="241" t="s">
        <v>89</v>
      </c>
      <c r="B975" s="332">
        <v>88325</v>
      </c>
      <c r="C975" s="241" t="s">
        <v>85</v>
      </c>
      <c r="D975" s="241" t="s">
        <v>745</v>
      </c>
      <c r="E975" s="427" t="s">
        <v>87</v>
      </c>
      <c r="F975" s="427"/>
      <c r="G975" s="190" t="s">
        <v>88</v>
      </c>
      <c r="H975" s="191">
        <v>0.6</v>
      </c>
      <c r="I975" s="336">
        <f>VLOOKUP(B975,'SINAPI09-2021'!$A$1:$E$15000,5,FALSE)</f>
        <v>17.010000000000002</v>
      </c>
      <c r="J975" s="203">
        <f t="shared" ref="J975:J978" si="55">H975*I975</f>
        <v>10.206000000000001</v>
      </c>
      <c r="K975" s="347"/>
      <c r="L975" s="88"/>
    </row>
    <row r="976" spans="1:12" s="106" customFormat="1" ht="51" x14ac:dyDescent="0.2">
      <c r="A976" s="241" t="s">
        <v>92</v>
      </c>
      <c r="B976" s="332">
        <v>3104</v>
      </c>
      <c r="C976" s="241" t="s">
        <v>85</v>
      </c>
      <c r="D976" s="241" t="s">
        <v>746</v>
      </c>
      <c r="E976" s="427" t="s">
        <v>119</v>
      </c>
      <c r="F976" s="427"/>
      <c r="G976" s="190" t="s">
        <v>527</v>
      </c>
      <c r="H976" s="191">
        <v>2</v>
      </c>
      <c r="I976" s="336">
        <f>VLOOKUP(B976,'SINAPI09-2021'!$A$1:$E$15000,5,FALSE)</f>
        <v>133.66</v>
      </c>
      <c r="J976" s="203">
        <f t="shared" si="55"/>
        <v>267.32</v>
      </c>
      <c r="K976" s="347"/>
      <c r="L976" s="88"/>
    </row>
    <row r="977" spans="1:12" s="106" customFormat="1" x14ac:dyDescent="0.2">
      <c r="A977" s="241" t="s">
        <v>92</v>
      </c>
      <c r="B977" s="332">
        <v>10507</v>
      </c>
      <c r="C977" s="241" t="s">
        <v>85</v>
      </c>
      <c r="D977" s="241" t="s">
        <v>747</v>
      </c>
      <c r="E977" s="427" t="s">
        <v>119</v>
      </c>
      <c r="F977" s="427"/>
      <c r="G977" s="190" t="s">
        <v>139</v>
      </c>
      <c r="H977" s="191">
        <v>3.15</v>
      </c>
      <c r="I977" s="336">
        <f>VLOOKUP(B977,'SINAPI09-2021'!$A$1:$E$15000,5,FALSE)</f>
        <v>314.33999999999997</v>
      </c>
      <c r="J977" s="203">
        <f t="shared" si="55"/>
        <v>990.17099999999994</v>
      </c>
      <c r="K977" s="347"/>
      <c r="L977" s="88"/>
    </row>
    <row r="978" spans="1:12" s="106" customFormat="1" x14ac:dyDescent="0.2">
      <c r="A978" s="241" t="s">
        <v>92</v>
      </c>
      <c r="B978" s="332">
        <v>11499</v>
      </c>
      <c r="C978" s="241" t="s">
        <v>85</v>
      </c>
      <c r="D978" s="241" t="s">
        <v>748</v>
      </c>
      <c r="E978" s="427" t="s">
        <v>119</v>
      </c>
      <c r="F978" s="427"/>
      <c r="G978" s="190" t="s">
        <v>174</v>
      </c>
      <c r="H978" s="191">
        <v>2</v>
      </c>
      <c r="I978" s="336">
        <f>VLOOKUP(B978,'SINAPI09-2021'!$A$1:$E$15000,5,FALSE)</f>
        <v>720.3</v>
      </c>
      <c r="J978" s="203">
        <f t="shared" si="55"/>
        <v>1440.6</v>
      </c>
      <c r="K978" s="347"/>
      <c r="L978" s="88"/>
    </row>
    <row r="979" spans="1:12" s="106" customFormat="1" ht="51" x14ac:dyDescent="0.2">
      <c r="A979" s="241" t="s">
        <v>92</v>
      </c>
      <c r="B979" s="332">
        <v>11522</v>
      </c>
      <c r="C979" s="241" t="s">
        <v>85</v>
      </c>
      <c r="D979" s="241" t="s">
        <v>749</v>
      </c>
      <c r="E979" s="427" t="s">
        <v>119</v>
      </c>
      <c r="F979" s="427"/>
      <c r="G979" s="190" t="s">
        <v>174</v>
      </c>
      <c r="H979" s="191">
        <v>2</v>
      </c>
      <c r="I979" s="336">
        <f>VLOOKUP(B979,'SINAPI09-2021'!$A$1:$E$15000,5,FALSE)</f>
        <v>13.95</v>
      </c>
      <c r="J979" s="203">
        <f t="shared" ref="J979" si="56">H979*I979</f>
        <v>27.9</v>
      </c>
      <c r="K979" s="347"/>
      <c r="L979" s="88"/>
    </row>
    <row r="980" spans="1:12" s="106" customFormat="1" x14ac:dyDescent="0.2">
      <c r="A980" s="244"/>
      <c r="B980" s="244"/>
      <c r="C980" s="244"/>
      <c r="D980" s="244"/>
      <c r="E980" s="244"/>
      <c r="F980" s="193"/>
      <c r="G980" s="244"/>
      <c r="H980" s="193"/>
      <c r="I980" s="244"/>
      <c r="J980" s="193"/>
      <c r="K980" s="347"/>
      <c r="L980" s="88"/>
    </row>
    <row r="981" spans="1:12" s="106" customFormat="1" ht="15" thickBot="1" x14ac:dyDescent="0.25">
      <c r="A981" s="244"/>
      <c r="B981" s="244"/>
      <c r="C981" s="244"/>
      <c r="D981" s="244"/>
      <c r="E981" s="244"/>
      <c r="F981" s="193"/>
      <c r="G981" s="244"/>
      <c r="H981" s="428"/>
      <c r="I981" s="428"/>
      <c r="J981" s="193"/>
      <c r="K981" s="347"/>
      <c r="L981" s="88"/>
    </row>
    <row r="982" spans="1:12" s="106" customFormat="1" ht="15" thickTop="1" x14ac:dyDescent="0.2">
      <c r="A982" s="194"/>
      <c r="B982" s="194"/>
      <c r="C982" s="194"/>
      <c r="D982" s="194"/>
      <c r="E982" s="194"/>
      <c r="F982" s="194"/>
      <c r="G982" s="194"/>
      <c r="H982" s="194"/>
      <c r="I982" s="194"/>
      <c r="J982" s="194"/>
      <c r="K982" s="347"/>
      <c r="L982" s="88"/>
    </row>
    <row r="983" spans="1:12" s="106" customFormat="1" ht="15" x14ac:dyDescent="0.2">
      <c r="A983" s="242" t="s">
        <v>750</v>
      </c>
      <c r="B983" s="195" t="s">
        <v>77</v>
      </c>
      <c r="C983" s="242" t="s">
        <v>78</v>
      </c>
      <c r="D983" s="242" t="s">
        <v>4</v>
      </c>
      <c r="E983" s="430" t="s">
        <v>79</v>
      </c>
      <c r="F983" s="430"/>
      <c r="G983" s="196" t="s">
        <v>80</v>
      </c>
      <c r="H983" s="195" t="s">
        <v>81</v>
      </c>
      <c r="I983" s="195" t="s">
        <v>82</v>
      </c>
      <c r="J983" s="195" t="s">
        <v>5</v>
      </c>
      <c r="K983" s="347"/>
      <c r="L983" s="88"/>
    </row>
    <row r="984" spans="1:12" s="106" customFormat="1" ht="51" x14ac:dyDescent="0.2">
      <c r="A984" s="240" t="s">
        <v>83</v>
      </c>
      <c r="B984" s="333">
        <v>94573</v>
      </c>
      <c r="C984" s="240" t="s">
        <v>85</v>
      </c>
      <c r="D984" s="240" t="s">
        <v>752</v>
      </c>
      <c r="E984" s="429" t="s">
        <v>709</v>
      </c>
      <c r="F984" s="429"/>
      <c r="G984" s="198" t="s">
        <v>139</v>
      </c>
      <c r="H984" s="199">
        <v>1</v>
      </c>
      <c r="I984" s="203">
        <f>SUM(J985:J989)</f>
        <v>525.51055999999994</v>
      </c>
      <c r="J984" s="203">
        <f>H984*I984</f>
        <v>525.51055999999994</v>
      </c>
      <c r="K984" s="347"/>
      <c r="L984" s="88"/>
    </row>
    <row r="985" spans="1:12" s="106" customFormat="1" ht="25.5" x14ac:dyDescent="0.2">
      <c r="A985" s="241" t="s">
        <v>89</v>
      </c>
      <c r="B985" s="332">
        <v>88309</v>
      </c>
      <c r="C985" s="241" t="s">
        <v>85</v>
      </c>
      <c r="D985" s="241" t="s">
        <v>354</v>
      </c>
      <c r="E985" s="427" t="s">
        <v>87</v>
      </c>
      <c r="F985" s="427"/>
      <c r="G985" s="190" t="s">
        <v>88</v>
      </c>
      <c r="H985" s="191">
        <v>0.96</v>
      </c>
      <c r="I985" s="336">
        <f>VLOOKUP(B985,'SINAPI09-2021'!$A$1:$E$15000,5,FALSE)</f>
        <v>17.670000000000002</v>
      </c>
      <c r="J985" s="203">
        <f t="shared" ref="J985:J989" si="57">H985*I985</f>
        <v>16.963200000000001</v>
      </c>
      <c r="K985" s="347"/>
      <c r="L985" s="88"/>
    </row>
    <row r="986" spans="1:12" s="106" customFormat="1" ht="25.5" x14ac:dyDescent="0.2">
      <c r="A986" s="241" t="s">
        <v>89</v>
      </c>
      <c r="B986" s="332">
        <v>88316</v>
      </c>
      <c r="C986" s="241" t="s">
        <v>85</v>
      </c>
      <c r="D986" s="241" t="s">
        <v>204</v>
      </c>
      <c r="E986" s="427" t="s">
        <v>87</v>
      </c>
      <c r="F986" s="427"/>
      <c r="G986" s="190" t="s">
        <v>88</v>
      </c>
      <c r="H986" s="191">
        <v>0.48</v>
      </c>
      <c r="I986" s="336">
        <f>VLOOKUP(B986,'SINAPI09-2021'!$A$1:$E$15000,5,FALSE)</f>
        <v>14.02</v>
      </c>
      <c r="J986" s="203">
        <f t="shared" si="57"/>
        <v>6.7295999999999996</v>
      </c>
      <c r="K986" s="347"/>
      <c r="L986" s="88"/>
    </row>
    <row r="987" spans="1:12" s="106" customFormat="1" ht="51" x14ac:dyDescent="0.2">
      <c r="A987" s="241" t="s">
        <v>92</v>
      </c>
      <c r="B987" s="332">
        <v>34364</v>
      </c>
      <c r="C987" s="241" t="s">
        <v>85</v>
      </c>
      <c r="D987" s="241" t="s">
        <v>753</v>
      </c>
      <c r="E987" s="427" t="s">
        <v>119</v>
      </c>
      <c r="F987" s="427"/>
      <c r="G987" s="190" t="s">
        <v>174</v>
      </c>
      <c r="H987" s="191">
        <v>0.55600000000000005</v>
      </c>
      <c r="I987" s="336">
        <f>VLOOKUP(B987,'SINAPI09-2021'!$A$1:$E$15000,5,FALSE)</f>
        <v>883.61</v>
      </c>
      <c r="J987" s="203">
        <f t="shared" si="57"/>
        <v>491.28716000000003</v>
      </c>
      <c r="K987" s="347"/>
      <c r="L987" s="88"/>
    </row>
    <row r="988" spans="1:12" s="106" customFormat="1" ht="38.25" x14ac:dyDescent="0.2">
      <c r="A988" s="241" t="s">
        <v>92</v>
      </c>
      <c r="B988" s="332">
        <v>4377</v>
      </c>
      <c r="C988" s="241" t="s">
        <v>85</v>
      </c>
      <c r="D988" s="241" t="s">
        <v>754</v>
      </c>
      <c r="E988" s="427" t="s">
        <v>119</v>
      </c>
      <c r="F988" s="427"/>
      <c r="G988" s="190" t="s">
        <v>174</v>
      </c>
      <c r="H988" s="191">
        <v>7.3</v>
      </c>
      <c r="I988" s="336">
        <f>VLOOKUP(B988,'SINAPI09-2021'!$A$1:$E$15000,5,FALSE)</f>
        <v>0.13</v>
      </c>
      <c r="J988" s="203">
        <f t="shared" si="57"/>
        <v>0.94899999999999995</v>
      </c>
      <c r="K988" s="347"/>
      <c r="L988" s="88"/>
    </row>
    <row r="989" spans="1:12" s="106" customFormat="1" x14ac:dyDescent="0.2">
      <c r="A989" s="241" t="s">
        <v>92</v>
      </c>
      <c r="B989" s="332">
        <v>39961</v>
      </c>
      <c r="C989" s="241" t="s">
        <v>85</v>
      </c>
      <c r="D989" s="241" t="s">
        <v>755</v>
      </c>
      <c r="E989" s="427" t="s">
        <v>119</v>
      </c>
      <c r="F989" s="427"/>
      <c r="G989" s="190" t="s">
        <v>174</v>
      </c>
      <c r="H989" s="191">
        <v>0.56000000000000005</v>
      </c>
      <c r="I989" s="336">
        <f>VLOOKUP(B989,'SINAPI09-2021'!$A$1:$E$15000,5,FALSE)</f>
        <v>17.11</v>
      </c>
      <c r="J989" s="203">
        <f t="shared" si="57"/>
        <v>9.5815999999999999</v>
      </c>
      <c r="K989" s="347"/>
      <c r="L989" s="88"/>
    </row>
    <row r="990" spans="1:12" s="106" customFormat="1" x14ac:dyDescent="0.2">
      <c r="A990" s="244"/>
      <c r="B990" s="244"/>
      <c r="C990" s="244"/>
      <c r="D990" s="244"/>
      <c r="E990" s="244"/>
      <c r="F990" s="193"/>
      <c r="G990" s="244"/>
      <c r="H990" s="193"/>
      <c r="I990" s="244"/>
      <c r="J990" s="193"/>
      <c r="K990" s="347"/>
      <c r="L990" s="88"/>
    </row>
    <row r="991" spans="1:12" s="106" customFormat="1" ht="15" thickBot="1" x14ac:dyDescent="0.25">
      <c r="A991" s="244"/>
      <c r="B991" s="244"/>
      <c r="C991" s="244"/>
      <c r="D991" s="244"/>
      <c r="E991" s="244"/>
      <c r="F991" s="193"/>
      <c r="G991" s="244"/>
      <c r="H991" s="428"/>
      <c r="I991" s="428"/>
      <c r="J991" s="193"/>
      <c r="K991" s="347"/>
      <c r="L991" s="88"/>
    </row>
    <row r="992" spans="1:12" s="106" customFormat="1" ht="15" thickTop="1" x14ac:dyDescent="0.2">
      <c r="A992" s="194"/>
      <c r="B992" s="194"/>
      <c r="C992" s="194"/>
      <c r="D992" s="194"/>
      <c r="E992" s="194"/>
      <c r="F992" s="194"/>
      <c r="G992" s="194"/>
      <c r="H992" s="194"/>
      <c r="I992" s="194"/>
      <c r="J992" s="194"/>
      <c r="K992" s="347"/>
      <c r="L992" s="88"/>
    </row>
    <row r="993" spans="1:12" s="106" customFormat="1" ht="15" x14ac:dyDescent="0.2">
      <c r="A993" s="242" t="s">
        <v>756</v>
      </c>
      <c r="B993" s="195" t="s">
        <v>77</v>
      </c>
      <c r="C993" s="242" t="s">
        <v>78</v>
      </c>
      <c r="D993" s="242" t="s">
        <v>4</v>
      </c>
      <c r="E993" s="430" t="s">
        <v>79</v>
      </c>
      <c r="F993" s="430"/>
      <c r="G993" s="196" t="s">
        <v>80</v>
      </c>
      <c r="H993" s="195" t="s">
        <v>81</v>
      </c>
      <c r="I993" s="195" t="s">
        <v>82</v>
      </c>
      <c r="J993" s="195" t="s">
        <v>5</v>
      </c>
      <c r="K993" s="347"/>
      <c r="L993" s="88"/>
    </row>
    <row r="994" spans="1:12" s="106" customFormat="1" ht="51" x14ac:dyDescent="0.2">
      <c r="A994" s="240" t="s">
        <v>83</v>
      </c>
      <c r="B994" s="333">
        <v>94570</v>
      </c>
      <c r="C994" s="240" t="s">
        <v>85</v>
      </c>
      <c r="D994" s="240" t="s">
        <v>758</v>
      </c>
      <c r="E994" s="429" t="s">
        <v>709</v>
      </c>
      <c r="F994" s="429"/>
      <c r="G994" s="198" t="s">
        <v>139</v>
      </c>
      <c r="H994" s="199">
        <v>1</v>
      </c>
      <c r="I994" s="203">
        <f>SUM(J995:J999)</f>
        <v>483.3525580000001</v>
      </c>
      <c r="J994" s="203">
        <f>H994*I994</f>
        <v>483.3525580000001</v>
      </c>
      <c r="K994" s="347"/>
      <c r="L994" s="88"/>
    </row>
    <row r="995" spans="1:12" s="106" customFormat="1" ht="25.5" x14ac:dyDescent="0.2">
      <c r="A995" s="241" t="s">
        <v>89</v>
      </c>
      <c r="B995" s="332">
        <v>88309</v>
      </c>
      <c r="C995" s="241" t="s">
        <v>85</v>
      </c>
      <c r="D995" s="241" t="s">
        <v>354</v>
      </c>
      <c r="E995" s="427" t="s">
        <v>87</v>
      </c>
      <c r="F995" s="427"/>
      <c r="G995" s="190" t="s">
        <v>88</v>
      </c>
      <c r="H995" s="191">
        <v>0.51900000000000002</v>
      </c>
      <c r="I995" s="336">
        <f>VLOOKUP(B995,'SINAPI09-2021'!$A$1:$E$15000,5,FALSE)</f>
        <v>17.670000000000002</v>
      </c>
      <c r="J995" s="203">
        <f t="shared" ref="J995" si="58">H995*I995</f>
        <v>9.1707300000000007</v>
      </c>
      <c r="K995" s="347"/>
      <c r="L995" s="88"/>
    </row>
    <row r="996" spans="1:12" s="106" customFormat="1" ht="25.5" x14ac:dyDescent="0.2">
      <c r="A996" s="241" t="s">
        <v>89</v>
      </c>
      <c r="B996" s="332">
        <v>88316</v>
      </c>
      <c r="C996" s="241" t="s">
        <v>85</v>
      </c>
      <c r="D996" s="241" t="s">
        <v>204</v>
      </c>
      <c r="E996" s="427" t="s">
        <v>87</v>
      </c>
      <c r="F996" s="427"/>
      <c r="G996" s="190" t="s">
        <v>88</v>
      </c>
      <c r="H996" s="191">
        <v>0.25900000000000001</v>
      </c>
      <c r="I996" s="336">
        <f>VLOOKUP(B996,'SINAPI09-2021'!$A$1:$E$15000,5,FALSE)</f>
        <v>14.02</v>
      </c>
      <c r="J996" s="203">
        <f t="shared" ref="J996:J999" si="59">H996*I996</f>
        <v>3.6311800000000001</v>
      </c>
      <c r="K996" s="347"/>
      <c r="L996" s="88"/>
    </row>
    <row r="997" spans="1:12" s="106" customFormat="1" ht="51" x14ac:dyDescent="0.2">
      <c r="A997" s="241" t="s">
        <v>92</v>
      </c>
      <c r="B997" s="332">
        <v>36896</v>
      </c>
      <c r="C997" s="241" t="s">
        <v>85</v>
      </c>
      <c r="D997" s="241" t="s">
        <v>14356</v>
      </c>
      <c r="E997" s="427" t="s">
        <v>119</v>
      </c>
      <c r="F997" s="427"/>
      <c r="G997" s="190" t="s">
        <v>174</v>
      </c>
      <c r="H997" s="191">
        <v>0.83330000000000004</v>
      </c>
      <c r="I997" s="336">
        <f>VLOOKUP(B997,'SINAPI09-2021'!$A$1:$E$15000,5,FALSE)</f>
        <v>550.45000000000005</v>
      </c>
      <c r="J997" s="203">
        <f t="shared" si="59"/>
        <v>458.68998500000004</v>
      </c>
      <c r="K997" s="347"/>
      <c r="L997" s="88"/>
    </row>
    <row r="998" spans="1:12" s="106" customFormat="1" ht="38.25" x14ac:dyDescent="0.2">
      <c r="A998" s="241" t="s">
        <v>92</v>
      </c>
      <c r="B998" s="332">
        <v>4377</v>
      </c>
      <c r="C998" s="241" t="s">
        <v>85</v>
      </c>
      <c r="D998" s="241" t="s">
        <v>754</v>
      </c>
      <c r="E998" s="427" t="s">
        <v>119</v>
      </c>
      <c r="F998" s="427"/>
      <c r="G998" s="190" t="s">
        <v>174</v>
      </c>
      <c r="H998" s="191">
        <v>9.1999999999999993</v>
      </c>
      <c r="I998" s="336">
        <f>VLOOKUP(B998,'SINAPI09-2021'!$A$1:$E$15000,5,FALSE)</f>
        <v>0.13</v>
      </c>
      <c r="J998" s="203">
        <f t="shared" si="59"/>
        <v>1.196</v>
      </c>
      <c r="K998" s="347"/>
      <c r="L998" s="88"/>
    </row>
    <row r="999" spans="1:12" s="106" customFormat="1" x14ac:dyDescent="0.2">
      <c r="A999" s="241" t="s">
        <v>92</v>
      </c>
      <c r="B999" s="332">
        <v>39961</v>
      </c>
      <c r="C999" s="241" t="s">
        <v>85</v>
      </c>
      <c r="D999" s="241" t="s">
        <v>755</v>
      </c>
      <c r="E999" s="427" t="s">
        <v>119</v>
      </c>
      <c r="F999" s="427"/>
      <c r="G999" s="190" t="s">
        <v>174</v>
      </c>
      <c r="H999" s="191">
        <v>0.62329999999999997</v>
      </c>
      <c r="I999" s="336">
        <f>VLOOKUP(B999,'SINAPI09-2021'!$A$1:$E$15000,5,FALSE)</f>
        <v>17.11</v>
      </c>
      <c r="J999" s="203">
        <f t="shared" si="59"/>
        <v>10.664662999999999</v>
      </c>
      <c r="K999" s="347"/>
      <c r="L999" s="88"/>
    </row>
    <row r="1000" spans="1:12" s="106" customFormat="1" x14ac:dyDescent="0.2">
      <c r="A1000" s="244"/>
      <c r="B1000" s="244"/>
      <c r="C1000" s="244"/>
      <c r="D1000" s="244"/>
      <c r="E1000" s="244"/>
      <c r="F1000" s="193"/>
      <c r="G1000" s="244"/>
      <c r="H1000" s="193"/>
      <c r="I1000" s="244"/>
      <c r="J1000" s="193"/>
      <c r="K1000" s="347"/>
      <c r="L1000" s="88"/>
    </row>
    <row r="1001" spans="1:12" s="106" customFormat="1" ht="15" thickBot="1" x14ac:dyDescent="0.25">
      <c r="A1001" s="244"/>
      <c r="B1001" s="244"/>
      <c r="C1001" s="244"/>
      <c r="D1001" s="244"/>
      <c r="E1001" s="244"/>
      <c r="F1001" s="193"/>
      <c r="G1001" s="244"/>
      <c r="H1001" s="428"/>
      <c r="I1001" s="428"/>
      <c r="J1001" s="193"/>
      <c r="K1001" s="347"/>
      <c r="L1001" s="88"/>
    </row>
    <row r="1002" spans="1:12" s="106" customFormat="1" ht="15" thickTop="1" x14ac:dyDescent="0.2">
      <c r="A1002" s="194"/>
      <c r="B1002" s="194"/>
      <c r="C1002" s="194"/>
      <c r="D1002" s="194"/>
      <c r="E1002" s="194"/>
      <c r="F1002" s="194"/>
      <c r="G1002" s="194"/>
      <c r="H1002" s="194"/>
      <c r="I1002" s="194"/>
      <c r="J1002" s="194"/>
      <c r="K1002" s="347"/>
      <c r="L1002" s="88"/>
    </row>
    <row r="1003" spans="1:12" s="106" customFormat="1" ht="15" x14ac:dyDescent="0.2">
      <c r="A1003" s="242" t="s">
        <v>759</v>
      </c>
      <c r="B1003" s="195" t="s">
        <v>77</v>
      </c>
      <c r="C1003" s="242" t="s">
        <v>78</v>
      </c>
      <c r="D1003" s="242" t="s">
        <v>4</v>
      </c>
      <c r="E1003" s="430" t="s">
        <v>79</v>
      </c>
      <c r="F1003" s="430"/>
      <c r="G1003" s="196" t="s">
        <v>80</v>
      </c>
      <c r="H1003" s="195" t="s">
        <v>81</v>
      </c>
      <c r="I1003" s="195" t="s">
        <v>82</v>
      </c>
      <c r="J1003" s="195" t="s">
        <v>5</v>
      </c>
      <c r="K1003" s="347"/>
      <c r="L1003" s="88"/>
    </row>
    <row r="1004" spans="1:12" s="106" customFormat="1" ht="51" x14ac:dyDescent="0.2">
      <c r="A1004" s="240" t="s">
        <v>83</v>
      </c>
      <c r="B1004" s="197" t="s">
        <v>760</v>
      </c>
      <c r="C1004" s="240" t="s">
        <v>109</v>
      </c>
      <c r="D1004" s="240" t="s">
        <v>761</v>
      </c>
      <c r="E1004" s="429" t="s">
        <v>709</v>
      </c>
      <c r="F1004" s="429"/>
      <c r="G1004" s="198" t="s">
        <v>139</v>
      </c>
      <c r="H1004" s="199">
        <v>1</v>
      </c>
      <c r="I1004" s="203">
        <f>SUM(J1005)</f>
        <v>1245.8616666666667</v>
      </c>
      <c r="J1004" s="203">
        <f>H1004*I1004</f>
        <v>1245.8616666666667</v>
      </c>
      <c r="K1004" s="347"/>
      <c r="L1004" s="88"/>
    </row>
    <row r="1005" spans="1:12" s="106" customFormat="1" ht="51" x14ac:dyDescent="0.2">
      <c r="A1005" s="241" t="s">
        <v>92</v>
      </c>
      <c r="B1005" s="189" t="s">
        <v>762</v>
      </c>
      <c r="C1005" s="241" t="s">
        <v>109</v>
      </c>
      <c r="D1005" s="241" t="s">
        <v>761</v>
      </c>
      <c r="E1005" s="427" t="s">
        <v>119</v>
      </c>
      <c r="F1005" s="427"/>
      <c r="G1005" s="190" t="s">
        <v>139</v>
      </c>
      <c r="H1005" s="191">
        <v>1</v>
      </c>
      <c r="I1005" s="192">
        <f>'MAPA DE COTAÇÃO'!M13</f>
        <v>1245.8616666666667</v>
      </c>
      <c r="J1005" s="203">
        <f>H1005*I1005</f>
        <v>1245.8616666666667</v>
      </c>
      <c r="K1005" s="347"/>
      <c r="L1005" s="88"/>
    </row>
    <row r="1006" spans="1:12" s="106" customFormat="1" x14ac:dyDescent="0.2">
      <c r="A1006" s="244"/>
      <c r="B1006" s="244"/>
      <c r="C1006" s="244"/>
      <c r="D1006" s="244"/>
      <c r="E1006" s="244"/>
      <c r="F1006" s="193"/>
      <c r="G1006" s="244"/>
      <c r="H1006" s="193"/>
      <c r="I1006" s="244"/>
      <c r="J1006" s="193"/>
      <c r="K1006" s="347"/>
      <c r="L1006" s="88"/>
    </row>
    <row r="1007" spans="1:12" s="106" customFormat="1" ht="15" thickBot="1" x14ac:dyDescent="0.25">
      <c r="A1007" s="244"/>
      <c r="B1007" s="244"/>
      <c r="C1007" s="244"/>
      <c r="D1007" s="244"/>
      <c r="E1007" s="244"/>
      <c r="F1007" s="193"/>
      <c r="G1007" s="244"/>
      <c r="H1007" s="428"/>
      <c r="I1007" s="428"/>
      <c r="J1007" s="193"/>
      <c r="K1007" s="347"/>
      <c r="L1007" s="88"/>
    </row>
    <row r="1008" spans="1:12" s="106" customFormat="1" ht="15" thickTop="1" x14ac:dyDescent="0.2">
      <c r="A1008" s="194"/>
      <c r="B1008" s="194"/>
      <c r="C1008" s="194"/>
      <c r="D1008" s="194"/>
      <c r="E1008" s="194"/>
      <c r="F1008" s="194"/>
      <c r="G1008" s="194"/>
      <c r="H1008" s="194"/>
      <c r="I1008" s="194"/>
      <c r="J1008" s="194"/>
      <c r="K1008" s="347"/>
      <c r="L1008" s="88"/>
    </row>
    <row r="1009" spans="1:12" s="106" customFormat="1" ht="15" x14ac:dyDescent="0.2">
      <c r="A1009" s="242" t="s">
        <v>763</v>
      </c>
      <c r="B1009" s="195" t="s">
        <v>77</v>
      </c>
      <c r="C1009" s="242" t="s">
        <v>78</v>
      </c>
      <c r="D1009" s="242" t="s">
        <v>4</v>
      </c>
      <c r="E1009" s="430" t="s">
        <v>79</v>
      </c>
      <c r="F1009" s="430"/>
      <c r="G1009" s="196" t="s">
        <v>80</v>
      </c>
      <c r="H1009" s="195" t="s">
        <v>81</v>
      </c>
      <c r="I1009" s="195" t="s">
        <v>82</v>
      </c>
      <c r="J1009" s="195" t="s">
        <v>5</v>
      </c>
      <c r="K1009" s="347"/>
      <c r="L1009" s="88"/>
    </row>
    <row r="1010" spans="1:12" s="106" customFormat="1" ht="51" x14ac:dyDescent="0.2">
      <c r="A1010" s="240" t="s">
        <v>83</v>
      </c>
      <c r="B1010" s="197" t="s">
        <v>764</v>
      </c>
      <c r="C1010" s="240" t="s">
        <v>109</v>
      </c>
      <c r="D1010" s="240" t="s">
        <v>765</v>
      </c>
      <c r="E1010" s="429" t="s">
        <v>179</v>
      </c>
      <c r="F1010" s="429"/>
      <c r="G1010" s="198" t="s">
        <v>174</v>
      </c>
      <c r="H1010" s="199">
        <v>1</v>
      </c>
      <c r="I1010" s="203">
        <f>SUM(J1011:J1012)</f>
        <v>262.49</v>
      </c>
      <c r="J1010" s="203">
        <f>H1010*I1010</f>
        <v>262.49</v>
      </c>
      <c r="K1010" s="347"/>
      <c r="L1010" s="88"/>
    </row>
    <row r="1011" spans="1:12" s="106" customFormat="1" ht="25.5" x14ac:dyDescent="0.2">
      <c r="A1011" s="241" t="s">
        <v>89</v>
      </c>
      <c r="B1011" s="332">
        <v>95469</v>
      </c>
      <c r="C1011" s="241" t="s">
        <v>85</v>
      </c>
      <c r="D1011" s="241" t="s">
        <v>767</v>
      </c>
      <c r="E1011" s="427" t="s">
        <v>179</v>
      </c>
      <c r="F1011" s="427"/>
      <c r="G1011" s="190" t="s">
        <v>174</v>
      </c>
      <c r="H1011" s="191">
        <v>1</v>
      </c>
      <c r="I1011" s="336">
        <f>VLOOKUP(B1011,'SINAPI09-2021'!$A$1:$E$15000,5,FALSE)</f>
        <v>232.64</v>
      </c>
      <c r="J1011" s="203">
        <f t="shared" ref="J1011:J1012" si="60">H1011*I1011</f>
        <v>232.64</v>
      </c>
      <c r="K1011" s="347"/>
      <c r="L1011" s="88"/>
    </row>
    <row r="1012" spans="1:12" s="106" customFormat="1" ht="25.5" x14ac:dyDescent="0.2">
      <c r="A1012" s="241" t="s">
        <v>92</v>
      </c>
      <c r="B1012" s="189" t="s">
        <v>768</v>
      </c>
      <c r="C1012" s="241" t="s">
        <v>109</v>
      </c>
      <c r="D1012" s="241" t="s">
        <v>769</v>
      </c>
      <c r="E1012" s="427" t="s">
        <v>119</v>
      </c>
      <c r="F1012" s="427"/>
      <c r="G1012" s="190" t="s">
        <v>174</v>
      </c>
      <c r="H1012" s="191">
        <v>1</v>
      </c>
      <c r="I1012" s="192">
        <f>'MAPA DE COTAÇÃO'!M14</f>
        <v>29.85</v>
      </c>
      <c r="J1012" s="203">
        <f t="shared" si="60"/>
        <v>29.85</v>
      </c>
      <c r="K1012" s="347"/>
      <c r="L1012" s="88"/>
    </row>
    <row r="1013" spans="1:12" s="106" customFormat="1" x14ac:dyDescent="0.2">
      <c r="A1013" s="244"/>
      <c r="B1013" s="244"/>
      <c r="C1013" s="244"/>
      <c r="D1013" s="244"/>
      <c r="E1013" s="244"/>
      <c r="F1013" s="193"/>
      <c r="G1013" s="244"/>
      <c r="H1013" s="193"/>
      <c r="I1013" s="244"/>
      <c r="J1013" s="193"/>
      <c r="K1013" s="347"/>
      <c r="L1013" s="88"/>
    </row>
    <row r="1014" spans="1:12" s="106" customFormat="1" ht="15" thickBot="1" x14ac:dyDescent="0.25">
      <c r="A1014" s="244"/>
      <c r="B1014" s="244"/>
      <c r="C1014" s="244"/>
      <c r="D1014" s="244"/>
      <c r="E1014" s="244"/>
      <c r="F1014" s="193"/>
      <c r="G1014" s="244"/>
      <c r="H1014" s="428"/>
      <c r="I1014" s="428"/>
      <c r="J1014" s="193"/>
      <c r="K1014" s="347"/>
      <c r="L1014" s="88"/>
    </row>
    <row r="1015" spans="1:12" s="106" customFormat="1" ht="15" thickTop="1" x14ac:dyDescent="0.2">
      <c r="A1015" s="194"/>
      <c r="B1015" s="194"/>
      <c r="C1015" s="194"/>
      <c r="D1015" s="194"/>
      <c r="E1015" s="194"/>
      <c r="F1015" s="194"/>
      <c r="G1015" s="194"/>
      <c r="H1015" s="194"/>
      <c r="I1015" s="194"/>
      <c r="J1015" s="194"/>
      <c r="K1015" s="347"/>
      <c r="L1015" s="88"/>
    </row>
    <row r="1016" spans="1:12" s="106" customFormat="1" ht="15" x14ac:dyDescent="0.2">
      <c r="A1016" s="242" t="s">
        <v>770</v>
      </c>
      <c r="B1016" s="195" t="s">
        <v>77</v>
      </c>
      <c r="C1016" s="242" t="s">
        <v>78</v>
      </c>
      <c r="D1016" s="242" t="s">
        <v>4</v>
      </c>
      <c r="E1016" s="430" t="s">
        <v>79</v>
      </c>
      <c r="F1016" s="430"/>
      <c r="G1016" s="196" t="s">
        <v>80</v>
      </c>
      <c r="H1016" s="195" t="s">
        <v>81</v>
      </c>
      <c r="I1016" s="195" t="s">
        <v>82</v>
      </c>
      <c r="J1016" s="195" t="s">
        <v>5</v>
      </c>
      <c r="K1016" s="347"/>
      <c r="L1016" s="88"/>
    </row>
    <row r="1017" spans="1:12" s="106" customFormat="1" ht="25.5" x14ac:dyDescent="0.2">
      <c r="A1017" s="240" t="s">
        <v>83</v>
      </c>
      <c r="B1017" s="197" t="s">
        <v>771</v>
      </c>
      <c r="C1017" s="240" t="s">
        <v>109</v>
      </c>
      <c r="D1017" s="240" t="s">
        <v>772</v>
      </c>
      <c r="E1017" s="429">
        <v>190</v>
      </c>
      <c r="F1017" s="429"/>
      <c r="G1017" s="198" t="s">
        <v>174</v>
      </c>
      <c r="H1017" s="199">
        <v>1</v>
      </c>
      <c r="I1017" s="203">
        <f>SUM(J1018:J1020)</f>
        <v>461.53566000000001</v>
      </c>
      <c r="J1017" s="203">
        <f>H1017*I1017</f>
        <v>461.53566000000001</v>
      </c>
      <c r="K1017" s="347"/>
      <c r="L1017" s="88"/>
    </row>
    <row r="1018" spans="1:12" s="106" customFormat="1" ht="25.5" x14ac:dyDescent="0.2">
      <c r="A1018" s="241" t="s">
        <v>89</v>
      </c>
      <c r="B1018" s="332">
        <v>88248</v>
      </c>
      <c r="C1018" s="241" t="s">
        <v>85</v>
      </c>
      <c r="D1018" s="241" t="s">
        <v>220</v>
      </c>
      <c r="E1018" s="427" t="s">
        <v>87</v>
      </c>
      <c r="F1018" s="427"/>
      <c r="G1018" s="190" t="s">
        <v>88</v>
      </c>
      <c r="H1018" s="191">
        <v>0.61899999999999999</v>
      </c>
      <c r="I1018" s="336">
        <f>VLOOKUP(B1018,'SINAPI09-2021'!$A$1:$E$15000,5,FALSE)</f>
        <v>13.48</v>
      </c>
      <c r="J1018" s="203">
        <f t="shared" ref="J1018:J1020" si="61">H1018*I1018</f>
        <v>8.3441200000000002</v>
      </c>
      <c r="K1018" s="347"/>
      <c r="L1018" s="88"/>
    </row>
    <row r="1019" spans="1:12" s="106" customFormat="1" ht="25.5" x14ac:dyDescent="0.2">
      <c r="A1019" s="241" t="s">
        <v>89</v>
      </c>
      <c r="B1019" s="332">
        <v>88267</v>
      </c>
      <c r="C1019" s="241" t="s">
        <v>85</v>
      </c>
      <c r="D1019" s="241" t="s">
        <v>222</v>
      </c>
      <c r="E1019" s="427" t="s">
        <v>87</v>
      </c>
      <c r="F1019" s="427"/>
      <c r="G1019" s="190" t="s">
        <v>88</v>
      </c>
      <c r="H1019" s="191">
        <v>0.61899999999999999</v>
      </c>
      <c r="I1019" s="336">
        <f>VLOOKUP(B1019,'SINAPI09-2021'!$A$1:$E$15000,5,FALSE)</f>
        <v>17.66</v>
      </c>
      <c r="J1019" s="203">
        <f t="shared" si="61"/>
        <v>10.93154</v>
      </c>
      <c r="K1019" s="347"/>
      <c r="L1019" s="88"/>
    </row>
    <row r="1020" spans="1:12" s="106" customFormat="1" ht="25.5" x14ac:dyDescent="0.2">
      <c r="A1020" s="241" t="s">
        <v>92</v>
      </c>
      <c r="B1020" s="332">
        <f>'MAPA DE COTAÇÃO'!A84</f>
        <v>74</v>
      </c>
      <c r="C1020" s="345" t="s">
        <v>109</v>
      </c>
      <c r="D1020" s="241" t="s">
        <v>773</v>
      </c>
      <c r="E1020" s="427" t="s">
        <v>119</v>
      </c>
      <c r="F1020" s="427"/>
      <c r="G1020" s="190" t="s">
        <v>174</v>
      </c>
      <c r="H1020" s="191">
        <v>1</v>
      </c>
      <c r="I1020" s="192">
        <f>'MAPA DE COTAÇÃO'!M84</f>
        <v>442.26</v>
      </c>
      <c r="J1020" s="203">
        <f t="shared" si="61"/>
        <v>442.26</v>
      </c>
      <c r="K1020" s="347"/>
      <c r="L1020" s="88"/>
    </row>
    <row r="1021" spans="1:12" s="106" customFormat="1" x14ac:dyDescent="0.2">
      <c r="A1021" s="244"/>
      <c r="B1021" s="244"/>
      <c r="C1021" s="244"/>
      <c r="D1021" s="244"/>
      <c r="E1021" s="244"/>
      <c r="F1021" s="193"/>
      <c r="G1021" s="244"/>
      <c r="H1021" s="193"/>
      <c r="I1021" s="244"/>
      <c r="J1021" s="193"/>
      <c r="K1021" s="347"/>
      <c r="L1021" s="88"/>
    </row>
    <row r="1022" spans="1:12" s="106" customFormat="1" ht="15" thickBot="1" x14ac:dyDescent="0.25">
      <c r="A1022" s="244"/>
      <c r="B1022" s="244"/>
      <c r="C1022" s="244"/>
      <c r="D1022" s="244"/>
      <c r="E1022" s="244"/>
      <c r="F1022" s="193"/>
      <c r="G1022" s="244"/>
      <c r="H1022" s="428"/>
      <c r="I1022" s="428"/>
      <c r="J1022" s="193"/>
      <c r="K1022" s="347"/>
      <c r="L1022" s="88"/>
    </row>
    <row r="1023" spans="1:12" s="106" customFormat="1" ht="15" thickTop="1" x14ac:dyDescent="0.2">
      <c r="A1023" s="194"/>
      <c r="B1023" s="194"/>
      <c r="C1023" s="194"/>
      <c r="D1023" s="194"/>
      <c r="E1023" s="194"/>
      <c r="F1023" s="194"/>
      <c r="G1023" s="194"/>
      <c r="H1023" s="194"/>
      <c r="I1023" s="194"/>
      <c r="J1023" s="194"/>
      <c r="K1023" s="347"/>
      <c r="L1023" s="88"/>
    </row>
    <row r="1024" spans="1:12" s="106" customFormat="1" ht="15" x14ac:dyDescent="0.2">
      <c r="A1024" s="242" t="s">
        <v>774</v>
      </c>
      <c r="B1024" s="195" t="s">
        <v>77</v>
      </c>
      <c r="C1024" s="242" t="s">
        <v>78</v>
      </c>
      <c r="D1024" s="242" t="s">
        <v>4</v>
      </c>
      <c r="E1024" s="430" t="s">
        <v>79</v>
      </c>
      <c r="F1024" s="430"/>
      <c r="G1024" s="196" t="s">
        <v>80</v>
      </c>
      <c r="H1024" s="195" t="s">
        <v>81</v>
      </c>
      <c r="I1024" s="195" t="s">
        <v>82</v>
      </c>
      <c r="J1024" s="195" t="s">
        <v>5</v>
      </c>
      <c r="K1024" s="347"/>
      <c r="L1024" s="88"/>
    </row>
    <row r="1025" spans="1:12" s="106" customFormat="1" ht="38.25" x14ac:dyDescent="0.2">
      <c r="A1025" s="240" t="s">
        <v>83</v>
      </c>
      <c r="B1025" s="333" t="s">
        <v>14334</v>
      </c>
      <c r="C1025" s="240" t="s">
        <v>85</v>
      </c>
      <c r="D1025" s="240" t="s">
        <v>775</v>
      </c>
      <c r="E1025" s="429" t="s">
        <v>179</v>
      </c>
      <c r="F1025" s="429"/>
      <c r="G1025" s="198" t="s">
        <v>174</v>
      </c>
      <c r="H1025" s="199">
        <v>1</v>
      </c>
      <c r="I1025" s="203">
        <f>SUM(J1026:J1028)</f>
        <v>46.019999999999996</v>
      </c>
      <c r="J1025" s="203">
        <f>H1025*I1025</f>
        <v>46.019999999999996</v>
      </c>
      <c r="K1025" s="347"/>
      <c r="L1025" s="88"/>
    </row>
    <row r="1026" spans="1:12" s="106" customFormat="1" ht="25.5" x14ac:dyDescent="0.2">
      <c r="A1026" s="241" t="s">
        <v>89</v>
      </c>
      <c r="B1026" s="332">
        <v>88248</v>
      </c>
      <c r="C1026" s="241" t="s">
        <v>85</v>
      </c>
      <c r="D1026" s="241" t="s">
        <v>220</v>
      </c>
      <c r="E1026" s="427" t="s">
        <v>87</v>
      </c>
      <c r="F1026" s="427"/>
      <c r="G1026" s="190" t="s">
        <v>88</v>
      </c>
      <c r="H1026" s="191">
        <v>0.5</v>
      </c>
      <c r="I1026" s="336">
        <f>VLOOKUP(B1026,'SINAPI09-2021'!$A$1:$E$15000,5,FALSE)</f>
        <v>13.48</v>
      </c>
      <c r="J1026" s="203">
        <f t="shared" ref="J1026:J1028" si="62">H1026*I1026</f>
        <v>6.74</v>
      </c>
      <c r="K1026" s="347"/>
      <c r="L1026" s="88"/>
    </row>
    <row r="1027" spans="1:12" s="106" customFormat="1" ht="25.5" x14ac:dyDescent="0.2">
      <c r="A1027" s="241" t="s">
        <v>89</v>
      </c>
      <c r="B1027" s="332">
        <v>88267</v>
      </c>
      <c r="C1027" s="241" t="s">
        <v>85</v>
      </c>
      <c r="D1027" s="241" t="s">
        <v>222</v>
      </c>
      <c r="E1027" s="427" t="s">
        <v>87</v>
      </c>
      <c r="F1027" s="427"/>
      <c r="G1027" s="190" t="s">
        <v>88</v>
      </c>
      <c r="H1027" s="191">
        <v>0.5</v>
      </c>
      <c r="I1027" s="336">
        <f>VLOOKUP(B1027,'SINAPI09-2021'!$A$1:$E$15000,5,FALSE)</f>
        <v>17.66</v>
      </c>
      <c r="J1027" s="203">
        <f t="shared" si="62"/>
        <v>8.83</v>
      </c>
      <c r="K1027" s="347"/>
      <c r="L1027" s="88"/>
    </row>
    <row r="1028" spans="1:12" s="106" customFormat="1" x14ac:dyDescent="0.2">
      <c r="A1028" s="241" t="s">
        <v>92</v>
      </c>
      <c r="B1028" s="332">
        <v>11757</v>
      </c>
      <c r="C1028" s="241" t="s">
        <v>85</v>
      </c>
      <c r="D1028" s="241" t="s">
        <v>776</v>
      </c>
      <c r="E1028" s="427" t="s">
        <v>119</v>
      </c>
      <c r="F1028" s="427"/>
      <c r="G1028" s="190" t="s">
        <v>174</v>
      </c>
      <c r="H1028" s="191">
        <v>1</v>
      </c>
      <c r="I1028" s="336">
        <f>VLOOKUP(B1028,'SINAPI09-2021'!$A$1:$E$15000,5,FALSE)</f>
        <v>30.45</v>
      </c>
      <c r="J1028" s="203">
        <f t="shared" si="62"/>
        <v>30.45</v>
      </c>
      <c r="K1028" s="347"/>
      <c r="L1028" s="88"/>
    </row>
    <row r="1029" spans="1:12" s="106" customFormat="1" x14ac:dyDescent="0.2">
      <c r="A1029" s="244"/>
      <c r="B1029" s="244"/>
      <c r="C1029" s="244"/>
      <c r="D1029" s="244"/>
      <c r="E1029" s="244"/>
      <c r="F1029" s="193"/>
      <c r="G1029" s="244"/>
      <c r="H1029" s="193"/>
      <c r="I1029" s="244"/>
      <c r="J1029" s="193"/>
      <c r="K1029" s="347"/>
      <c r="L1029" s="88"/>
    </row>
    <row r="1030" spans="1:12" s="106" customFormat="1" ht="15" thickBot="1" x14ac:dyDescent="0.25">
      <c r="A1030" s="244"/>
      <c r="B1030" s="244"/>
      <c r="C1030" s="244"/>
      <c r="D1030" s="244"/>
      <c r="E1030" s="244"/>
      <c r="F1030" s="193"/>
      <c r="G1030" s="244"/>
      <c r="H1030" s="428"/>
      <c r="I1030" s="428"/>
      <c r="J1030" s="193"/>
      <c r="K1030" s="347"/>
      <c r="L1030" s="88"/>
    </row>
    <row r="1031" spans="1:12" s="106" customFormat="1" ht="15" thickTop="1" x14ac:dyDescent="0.2">
      <c r="A1031" s="194"/>
      <c r="B1031" s="194"/>
      <c r="C1031" s="194"/>
      <c r="D1031" s="194"/>
      <c r="E1031" s="194"/>
      <c r="F1031" s="194"/>
      <c r="G1031" s="194"/>
      <c r="H1031" s="194"/>
      <c r="I1031" s="194"/>
      <c r="J1031" s="194"/>
      <c r="K1031" s="347"/>
    </row>
    <row r="1032" spans="1:12" s="106" customFormat="1" ht="15" x14ac:dyDescent="0.2">
      <c r="A1032" s="242" t="s">
        <v>777</v>
      </c>
      <c r="B1032" s="195" t="s">
        <v>77</v>
      </c>
      <c r="C1032" s="242" t="s">
        <v>78</v>
      </c>
      <c r="D1032" s="242" t="s">
        <v>4</v>
      </c>
      <c r="E1032" s="430" t="s">
        <v>79</v>
      </c>
      <c r="F1032" s="430"/>
      <c r="G1032" s="196" t="s">
        <v>80</v>
      </c>
      <c r="H1032" s="195" t="s">
        <v>81</v>
      </c>
      <c r="I1032" s="195" t="s">
        <v>82</v>
      </c>
      <c r="J1032" s="195" t="s">
        <v>5</v>
      </c>
      <c r="K1032" s="347"/>
    </row>
    <row r="1033" spans="1:12" s="106" customFormat="1" ht="51" x14ac:dyDescent="0.2">
      <c r="A1033" s="240" t="s">
        <v>83</v>
      </c>
      <c r="B1033" s="197" t="s">
        <v>778</v>
      </c>
      <c r="C1033" s="240" t="s">
        <v>109</v>
      </c>
      <c r="D1033" s="240" t="s">
        <v>779</v>
      </c>
      <c r="E1033" s="429" t="s">
        <v>179</v>
      </c>
      <c r="F1033" s="429"/>
      <c r="G1033" s="198" t="s">
        <v>174</v>
      </c>
      <c r="H1033" s="199">
        <v>1</v>
      </c>
      <c r="I1033" s="203">
        <f>SUM(J1034:J1035)</f>
        <v>634.31000000000006</v>
      </c>
      <c r="J1033" s="203">
        <f>H1033*I1033</f>
        <v>634.31000000000006</v>
      </c>
      <c r="K1033" s="347"/>
    </row>
    <row r="1034" spans="1:12" s="106" customFormat="1" ht="38.25" x14ac:dyDescent="0.2">
      <c r="A1034" s="241" t="s">
        <v>89</v>
      </c>
      <c r="B1034" s="332">
        <v>95471</v>
      </c>
      <c r="C1034" s="241" t="s">
        <v>85</v>
      </c>
      <c r="D1034" s="241" t="s">
        <v>781</v>
      </c>
      <c r="E1034" s="427" t="s">
        <v>179</v>
      </c>
      <c r="F1034" s="427"/>
      <c r="G1034" s="190" t="s">
        <v>174</v>
      </c>
      <c r="H1034" s="191">
        <v>1</v>
      </c>
      <c r="I1034" s="336">
        <f>VLOOKUP(B1034,'SINAPI09-2021'!$A$1:$E$15000,5,FALSE)</f>
        <v>604.46</v>
      </c>
      <c r="J1034" s="203">
        <f t="shared" ref="J1034:J1035" si="63">H1034*I1034</f>
        <v>604.46</v>
      </c>
      <c r="K1034" s="347"/>
      <c r="L1034" s="347"/>
    </row>
    <row r="1035" spans="1:12" s="106" customFormat="1" ht="25.5" x14ac:dyDescent="0.2">
      <c r="A1035" s="241" t="s">
        <v>92</v>
      </c>
      <c r="B1035" s="189" t="s">
        <v>768</v>
      </c>
      <c r="C1035" s="241" t="s">
        <v>109</v>
      </c>
      <c r="D1035" s="241" t="s">
        <v>769</v>
      </c>
      <c r="E1035" s="427" t="s">
        <v>119</v>
      </c>
      <c r="F1035" s="427"/>
      <c r="G1035" s="190" t="s">
        <v>174</v>
      </c>
      <c r="H1035" s="191">
        <v>1</v>
      </c>
      <c r="I1035" s="192">
        <f>'MAPA DE COTAÇÃO'!M14</f>
        <v>29.85</v>
      </c>
      <c r="J1035" s="203">
        <f t="shared" si="63"/>
        <v>29.85</v>
      </c>
      <c r="K1035" s="347"/>
      <c r="L1035" s="347"/>
    </row>
    <row r="1036" spans="1:12" s="106" customFormat="1" x14ac:dyDescent="0.2">
      <c r="A1036" s="244"/>
      <c r="B1036" s="244"/>
      <c r="C1036" s="244"/>
      <c r="D1036" s="244"/>
      <c r="E1036" s="244"/>
      <c r="F1036" s="193"/>
      <c r="G1036" s="244"/>
      <c r="H1036" s="193"/>
      <c r="I1036" s="244"/>
      <c r="J1036" s="193"/>
      <c r="K1036" s="347"/>
      <c r="L1036" s="347"/>
    </row>
    <row r="1037" spans="1:12" s="106" customFormat="1" ht="15" thickBot="1" x14ac:dyDescent="0.25">
      <c r="A1037" s="244"/>
      <c r="B1037" s="244"/>
      <c r="C1037" s="244"/>
      <c r="D1037" s="244"/>
      <c r="E1037" s="244"/>
      <c r="F1037" s="193"/>
      <c r="G1037" s="244"/>
      <c r="H1037" s="428"/>
      <c r="I1037" s="428"/>
      <c r="J1037" s="193"/>
      <c r="K1037" s="347"/>
      <c r="L1037" s="347"/>
    </row>
    <row r="1038" spans="1:12" s="106" customFormat="1" ht="15" thickTop="1" x14ac:dyDescent="0.2">
      <c r="A1038" s="194"/>
      <c r="B1038" s="194"/>
      <c r="C1038" s="194"/>
      <c r="D1038" s="194"/>
      <c r="E1038" s="194"/>
      <c r="F1038" s="194"/>
      <c r="G1038" s="194"/>
      <c r="H1038" s="194"/>
      <c r="I1038" s="194"/>
      <c r="J1038" s="194"/>
      <c r="K1038" s="347"/>
      <c r="L1038" s="347"/>
    </row>
    <row r="1039" spans="1:12" s="328" customFormat="1" ht="15" x14ac:dyDescent="0.2">
      <c r="A1039" s="326" t="s">
        <v>782</v>
      </c>
      <c r="B1039" s="195" t="s">
        <v>77</v>
      </c>
      <c r="C1039" s="326" t="s">
        <v>78</v>
      </c>
      <c r="D1039" s="326" t="s">
        <v>4</v>
      </c>
      <c r="E1039" s="430" t="s">
        <v>79</v>
      </c>
      <c r="F1039" s="430"/>
      <c r="G1039" s="196" t="s">
        <v>80</v>
      </c>
      <c r="H1039" s="195" t="s">
        <v>81</v>
      </c>
      <c r="I1039" s="195" t="s">
        <v>82</v>
      </c>
      <c r="J1039" s="195" t="s">
        <v>5</v>
      </c>
      <c r="K1039" s="347"/>
    </row>
    <row r="1040" spans="1:12" s="328" customFormat="1" ht="25.5" x14ac:dyDescent="0.2">
      <c r="A1040" s="324" t="s">
        <v>83</v>
      </c>
      <c r="B1040" s="197" t="s">
        <v>783</v>
      </c>
      <c r="C1040" s="324" t="s">
        <v>109</v>
      </c>
      <c r="D1040" s="324" t="s">
        <v>784</v>
      </c>
      <c r="E1040" s="429">
        <v>190</v>
      </c>
      <c r="F1040" s="429"/>
      <c r="G1040" s="198" t="s">
        <v>174</v>
      </c>
      <c r="H1040" s="199">
        <v>1</v>
      </c>
      <c r="I1040" s="203">
        <f>SUM(J1041)</f>
        <v>1.3884399999999999</v>
      </c>
      <c r="J1040" s="203">
        <f>H1040*I1040</f>
        <v>1.3884399999999999</v>
      </c>
      <c r="K1040" s="347"/>
    </row>
    <row r="1041" spans="1:11" s="328" customFormat="1" ht="25.5" x14ac:dyDescent="0.2">
      <c r="A1041" s="325" t="s">
        <v>89</v>
      </c>
      <c r="B1041" s="332">
        <v>88248</v>
      </c>
      <c r="C1041" s="325" t="s">
        <v>85</v>
      </c>
      <c r="D1041" s="325" t="s">
        <v>220</v>
      </c>
      <c r="E1041" s="427" t="s">
        <v>87</v>
      </c>
      <c r="F1041" s="427"/>
      <c r="G1041" s="190" t="s">
        <v>88</v>
      </c>
      <c r="H1041" s="191">
        <v>0.10299999999999999</v>
      </c>
      <c r="I1041" s="336">
        <f>VLOOKUP(B1041,'SINAPI09-2021'!$A$1:$E$15000,5,FALSE)</f>
        <v>13.48</v>
      </c>
      <c r="J1041" s="203">
        <f>H1041*I1041</f>
        <v>1.3884399999999999</v>
      </c>
      <c r="K1041" s="347"/>
    </row>
    <row r="1042" spans="1:11" s="328" customFormat="1" x14ac:dyDescent="0.2">
      <c r="A1042" s="327"/>
      <c r="B1042" s="327"/>
      <c r="C1042" s="327"/>
      <c r="D1042" s="327"/>
      <c r="E1042" s="327"/>
      <c r="F1042" s="193"/>
      <c r="G1042" s="327"/>
      <c r="H1042" s="193"/>
      <c r="I1042" s="327"/>
      <c r="J1042" s="193"/>
      <c r="K1042" s="347"/>
    </row>
    <row r="1043" spans="1:11" s="328" customFormat="1" ht="15" thickBot="1" x14ac:dyDescent="0.25">
      <c r="A1043" s="327"/>
      <c r="B1043" s="327"/>
      <c r="C1043" s="327"/>
      <c r="D1043" s="327"/>
      <c r="E1043" s="327"/>
      <c r="F1043" s="193"/>
      <c r="G1043" s="327"/>
      <c r="H1043" s="428"/>
      <c r="I1043" s="428"/>
      <c r="J1043" s="193"/>
      <c r="K1043" s="347"/>
    </row>
    <row r="1044" spans="1:11" s="328" customFormat="1" ht="15" thickTop="1" x14ac:dyDescent="0.2">
      <c r="A1044" s="194"/>
      <c r="B1044" s="194"/>
      <c r="C1044" s="194"/>
      <c r="D1044" s="194"/>
      <c r="E1044" s="194"/>
      <c r="F1044" s="194"/>
      <c r="G1044" s="194"/>
      <c r="H1044" s="194"/>
      <c r="I1044" s="194"/>
      <c r="J1044" s="194"/>
      <c r="K1044" s="347"/>
    </row>
    <row r="1045" spans="1:11" s="328" customFormat="1" ht="15" x14ac:dyDescent="0.2">
      <c r="A1045" s="326" t="s">
        <v>785</v>
      </c>
      <c r="B1045" s="195" t="s">
        <v>77</v>
      </c>
      <c r="C1045" s="326" t="s">
        <v>78</v>
      </c>
      <c r="D1045" s="326" t="s">
        <v>4</v>
      </c>
      <c r="E1045" s="430" t="s">
        <v>79</v>
      </c>
      <c r="F1045" s="430"/>
      <c r="G1045" s="196" t="s">
        <v>80</v>
      </c>
      <c r="H1045" s="195" t="s">
        <v>81</v>
      </c>
      <c r="I1045" s="195" t="s">
        <v>82</v>
      </c>
      <c r="J1045" s="195" t="s">
        <v>5</v>
      </c>
      <c r="K1045" s="347"/>
    </row>
    <row r="1046" spans="1:11" s="328" customFormat="1" ht="25.5" x14ac:dyDescent="0.2">
      <c r="A1046" s="324" t="s">
        <v>83</v>
      </c>
      <c r="B1046" s="333">
        <v>86915</v>
      </c>
      <c r="C1046" s="324" t="s">
        <v>85</v>
      </c>
      <c r="D1046" s="324" t="s">
        <v>787</v>
      </c>
      <c r="E1046" s="429" t="s">
        <v>179</v>
      </c>
      <c r="F1046" s="429"/>
      <c r="G1046" s="198" t="s">
        <v>174</v>
      </c>
      <c r="H1046" s="199">
        <v>1</v>
      </c>
      <c r="I1046" s="203">
        <f>SUM(J1047:J1050)</f>
        <v>107.755166</v>
      </c>
      <c r="J1046" s="203">
        <f>H1046*I1046</f>
        <v>107.755166</v>
      </c>
      <c r="K1046" s="347"/>
    </row>
    <row r="1047" spans="1:11" s="328" customFormat="1" ht="25.5" x14ac:dyDescent="0.2">
      <c r="A1047" s="325" t="s">
        <v>89</v>
      </c>
      <c r="B1047" s="332">
        <v>88267</v>
      </c>
      <c r="C1047" s="325" t="s">
        <v>85</v>
      </c>
      <c r="D1047" s="325" t="s">
        <v>222</v>
      </c>
      <c r="E1047" s="427" t="s">
        <v>87</v>
      </c>
      <c r="F1047" s="427"/>
      <c r="G1047" s="190" t="s">
        <v>88</v>
      </c>
      <c r="H1047" s="191">
        <v>9.6000000000000002E-2</v>
      </c>
      <c r="I1047" s="336">
        <f>VLOOKUP(B1047,'SINAPI09-2021'!$A$1:$E$15000,5,FALSE)</f>
        <v>17.66</v>
      </c>
      <c r="J1047" s="203">
        <f t="shared" ref="J1047:J1050" si="64">H1047*I1047</f>
        <v>1.69536</v>
      </c>
      <c r="K1047" s="347"/>
    </row>
    <row r="1048" spans="1:11" s="328" customFormat="1" ht="25.5" x14ac:dyDescent="0.2">
      <c r="A1048" s="325" t="s">
        <v>89</v>
      </c>
      <c r="B1048" s="332">
        <v>88316</v>
      </c>
      <c r="C1048" s="325" t="s">
        <v>85</v>
      </c>
      <c r="D1048" s="325" t="s">
        <v>204</v>
      </c>
      <c r="E1048" s="427" t="s">
        <v>87</v>
      </c>
      <c r="F1048" s="427"/>
      <c r="G1048" s="190" t="s">
        <v>88</v>
      </c>
      <c r="H1048" s="191">
        <v>3.0300000000000001E-2</v>
      </c>
      <c r="I1048" s="336">
        <f>VLOOKUP(B1048,'SINAPI09-2021'!$A$1:$E$15000,5,FALSE)</f>
        <v>14.02</v>
      </c>
      <c r="J1048" s="203">
        <f t="shared" si="64"/>
        <v>0.42480600000000002</v>
      </c>
      <c r="K1048" s="347"/>
    </row>
    <row r="1049" spans="1:11" s="328" customFormat="1" x14ac:dyDescent="0.2">
      <c r="A1049" s="325" t="s">
        <v>92</v>
      </c>
      <c r="B1049" s="332">
        <v>3146</v>
      </c>
      <c r="C1049" s="325" t="s">
        <v>85</v>
      </c>
      <c r="D1049" s="325" t="s">
        <v>789</v>
      </c>
      <c r="E1049" s="427" t="s">
        <v>119</v>
      </c>
      <c r="F1049" s="427"/>
      <c r="G1049" s="190" t="s">
        <v>174</v>
      </c>
      <c r="H1049" s="191">
        <v>2.1000000000000001E-2</v>
      </c>
      <c r="I1049" s="336">
        <f>VLOOKUP(B1049,'SINAPI09-2021'!$A$1:$E$15000,5,FALSE)</f>
        <v>5</v>
      </c>
      <c r="J1049" s="203">
        <f t="shared" si="64"/>
        <v>0.10500000000000001</v>
      </c>
      <c r="K1049" s="347"/>
    </row>
    <row r="1050" spans="1:11" s="328" customFormat="1" ht="25.5" x14ac:dyDescent="0.2">
      <c r="A1050" s="325" t="s">
        <v>92</v>
      </c>
      <c r="B1050" s="332">
        <v>36791</v>
      </c>
      <c r="C1050" s="325" t="s">
        <v>85</v>
      </c>
      <c r="D1050" s="325" t="s">
        <v>790</v>
      </c>
      <c r="E1050" s="427" t="s">
        <v>119</v>
      </c>
      <c r="F1050" s="427"/>
      <c r="G1050" s="190" t="s">
        <v>174</v>
      </c>
      <c r="H1050" s="191">
        <v>1</v>
      </c>
      <c r="I1050" s="336">
        <f>VLOOKUP(B1050,'SINAPI09-2021'!$A$1:$E$15000,5,FALSE)</f>
        <v>105.53</v>
      </c>
      <c r="J1050" s="203">
        <f t="shared" si="64"/>
        <v>105.53</v>
      </c>
      <c r="K1050" s="347"/>
    </row>
    <row r="1051" spans="1:11" s="328" customFormat="1" x14ac:dyDescent="0.2">
      <c r="A1051" s="327"/>
      <c r="B1051" s="327"/>
      <c r="C1051" s="327"/>
      <c r="D1051" s="327"/>
      <c r="E1051" s="327"/>
      <c r="F1051" s="193"/>
      <c r="G1051" s="327"/>
      <c r="H1051" s="193"/>
      <c r="I1051" s="327"/>
      <c r="J1051" s="193"/>
      <c r="K1051" s="347"/>
    </row>
    <row r="1052" spans="1:11" s="328" customFormat="1" ht="15" thickBot="1" x14ac:dyDescent="0.25">
      <c r="A1052" s="327"/>
      <c r="B1052" s="327"/>
      <c r="C1052" s="327"/>
      <c r="D1052" s="327"/>
      <c r="E1052" s="327"/>
      <c r="F1052" s="193"/>
      <c r="G1052" s="327"/>
      <c r="H1052" s="428"/>
      <c r="I1052" s="428"/>
      <c r="J1052" s="193"/>
      <c r="K1052" s="347"/>
    </row>
    <row r="1053" spans="1:11" s="328" customFormat="1" ht="15" thickTop="1" x14ac:dyDescent="0.2">
      <c r="A1053" s="194"/>
      <c r="B1053" s="194"/>
      <c r="C1053" s="194"/>
      <c r="D1053" s="194"/>
      <c r="E1053" s="194"/>
      <c r="F1053" s="194"/>
      <c r="G1053" s="194"/>
      <c r="H1053" s="194"/>
      <c r="I1053" s="194"/>
      <c r="J1053" s="194"/>
      <c r="K1053" s="347"/>
    </row>
    <row r="1054" spans="1:11" s="328" customFormat="1" ht="15" x14ac:dyDescent="0.2">
      <c r="A1054" s="326" t="s">
        <v>791</v>
      </c>
      <c r="B1054" s="195" t="s">
        <v>77</v>
      </c>
      <c r="C1054" s="326" t="s">
        <v>78</v>
      </c>
      <c r="D1054" s="326" t="s">
        <v>4</v>
      </c>
      <c r="E1054" s="430" t="s">
        <v>79</v>
      </c>
      <c r="F1054" s="430"/>
      <c r="G1054" s="196" t="s">
        <v>80</v>
      </c>
      <c r="H1054" s="195" t="s">
        <v>81</v>
      </c>
      <c r="I1054" s="195" t="s">
        <v>82</v>
      </c>
      <c r="J1054" s="195" t="s">
        <v>5</v>
      </c>
      <c r="K1054" s="347"/>
    </row>
    <row r="1055" spans="1:11" s="328" customFormat="1" ht="38.25" x14ac:dyDescent="0.2">
      <c r="A1055" s="324" t="s">
        <v>83</v>
      </c>
      <c r="B1055" s="333">
        <v>86938</v>
      </c>
      <c r="C1055" s="324" t="s">
        <v>85</v>
      </c>
      <c r="D1055" s="324" t="s">
        <v>793</v>
      </c>
      <c r="E1055" s="429" t="s">
        <v>179</v>
      </c>
      <c r="F1055" s="429"/>
      <c r="G1055" s="198" t="s">
        <v>174</v>
      </c>
      <c r="H1055" s="199">
        <v>1</v>
      </c>
      <c r="I1055" s="203">
        <f>SUM(J1056:J1058)</f>
        <v>324.76</v>
      </c>
      <c r="J1055" s="203">
        <f>H1055*I1055</f>
        <v>324.76</v>
      </c>
      <c r="K1055" s="347"/>
    </row>
    <row r="1056" spans="1:11" s="328" customFormat="1" ht="38.25" x14ac:dyDescent="0.2">
      <c r="A1056" s="325" t="s">
        <v>89</v>
      </c>
      <c r="B1056" s="332">
        <v>86877</v>
      </c>
      <c r="C1056" s="325" t="s">
        <v>85</v>
      </c>
      <c r="D1056" s="325" t="s">
        <v>795</v>
      </c>
      <c r="E1056" s="427" t="s">
        <v>179</v>
      </c>
      <c r="F1056" s="427"/>
      <c r="G1056" s="190" t="s">
        <v>174</v>
      </c>
      <c r="H1056" s="191">
        <v>1</v>
      </c>
      <c r="I1056" s="336">
        <f>VLOOKUP(B1056,'SINAPI09-2021'!$A$1:$E$15000,5,FALSE)</f>
        <v>51.25</v>
      </c>
      <c r="J1056" s="203">
        <f t="shared" ref="J1056:J1058" si="65">H1056*I1056</f>
        <v>51.25</v>
      </c>
      <c r="K1056" s="347"/>
    </row>
    <row r="1057" spans="1:12" s="328" customFormat="1" ht="25.5" x14ac:dyDescent="0.2">
      <c r="A1057" s="325" t="s">
        <v>89</v>
      </c>
      <c r="B1057" s="332">
        <v>86881</v>
      </c>
      <c r="C1057" s="325" t="s">
        <v>85</v>
      </c>
      <c r="D1057" s="325" t="s">
        <v>797</v>
      </c>
      <c r="E1057" s="427" t="s">
        <v>179</v>
      </c>
      <c r="F1057" s="427"/>
      <c r="G1057" s="190" t="s">
        <v>174</v>
      </c>
      <c r="H1057" s="191">
        <v>1</v>
      </c>
      <c r="I1057" s="336">
        <f>VLOOKUP(B1057,'SINAPI09-2021'!$A$1:$E$15000,5,FALSE)</f>
        <v>156.16999999999999</v>
      </c>
      <c r="J1057" s="203">
        <f t="shared" si="65"/>
        <v>156.16999999999999</v>
      </c>
      <c r="K1057" s="347"/>
    </row>
    <row r="1058" spans="1:12" s="328" customFormat="1" ht="25.5" x14ac:dyDescent="0.2">
      <c r="A1058" s="325" t="s">
        <v>89</v>
      </c>
      <c r="B1058" s="332">
        <v>86901</v>
      </c>
      <c r="C1058" s="325" t="s">
        <v>85</v>
      </c>
      <c r="D1058" s="325" t="s">
        <v>799</v>
      </c>
      <c r="E1058" s="427" t="s">
        <v>179</v>
      </c>
      <c r="F1058" s="427"/>
      <c r="G1058" s="190" t="s">
        <v>174</v>
      </c>
      <c r="H1058" s="191">
        <v>1</v>
      </c>
      <c r="I1058" s="336">
        <f>VLOOKUP(B1058,'SINAPI09-2021'!$A$1:$E$15000,5,FALSE)</f>
        <v>117.34</v>
      </c>
      <c r="J1058" s="203">
        <f t="shared" si="65"/>
        <v>117.34</v>
      </c>
      <c r="K1058" s="347"/>
    </row>
    <row r="1059" spans="1:12" s="328" customFormat="1" x14ac:dyDescent="0.2">
      <c r="A1059" s="327"/>
      <c r="B1059" s="327"/>
      <c r="C1059" s="327"/>
      <c r="D1059" s="327"/>
      <c r="E1059" s="327"/>
      <c r="F1059" s="193"/>
      <c r="G1059" s="327"/>
      <c r="H1059" s="193"/>
      <c r="I1059" s="327"/>
      <c r="J1059" s="193"/>
      <c r="K1059" s="347"/>
    </row>
    <row r="1060" spans="1:12" s="328" customFormat="1" ht="15" thickBot="1" x14ac:dyDescent="0.25">
      <c r="A1060" s="327"/>
      <c r="B1060" s="327"/>
      <c r="C1060" s="327"/>
      <c r="D1060" s="327"/>
      <c r="E1060" s="327"/>
      <c r="F1060" s="193"/>
      <c r="G1060" s="327"/>
      <c r="H1060" s="428"/>
      <c r="I1060" s="428"/>
      <c r="J1060" s="193"/>
      <c r="K1060" s="347"/>
    </row>
    <row r="1061" spans="1:12" s="106" customFormat="1" ht="15" thickTop="1" x14ac:dyDescent="0.2">
      <c r="A1061" s="194"/>
      <c r="B1061" s="194"/>
      <c r="C1061" s="194"/>
      <c r="D1061" s="194"/>
      <c r="E1061" s="194"/>
      <c r="F1061" s="194"/>
      <c r="G1061" s="194"/>
      <c r="H1061" s="194"/>
      <c r="I1061" s="194"/>
      <c r="J1061" s="194"/>
      <c r="K1061" s="347"/>
    </row>
    <row r="1062" spans="1:12" s="106" customFormat="1" ht="15" x14ac:dyDescent="0.2">
      <c r="A1062" s="242" t="s">
        <v>800</v>
      </c>
      <c r="B1062" s="195" t="s">
        <v>77</v>
      </c>
      <c r="C1062" s="242" t="s">
        <v>78</v>
      </c>
      <c r="D1062" s="242" t="s">
        <v>4</v>
      </c>
      <c r="E1062" s="430" t="s">
        <v>79</v>
      </c>
      <c r="F1062" s="430"/>
      <c r="G1062" s="196" t="s">
        <v>80</v>
      </c>
      <c r="H1062" s="195" t="s">
        <v>81</v>
      </c>
      <c r="I1062" s="195" t="s">
        <v>82</v>
      </c>
      <c r="J1062" s="195" t="s">
        <v>5</v>
      </c>
      <c r="K1062" s="347"/>
    </row>
    <row r="1063" spans="1:12" s="106" customFormat="1" ht="25.5" x14ac:dyDescent="0.2">
      <c r="A1063" s="240" t="s">
        <v>83</v>
      </c>
      <c r="B1063" s="197" t="s">
        <v>801</v>
      </c>
      <c r="C1063" s="240" t="s">
        <v>109</v>
      </c>
      <c r="D1063" s="240" t="s">
        <v>802</v>
      </c>
      <c r="E1063" s="429">
        <v>190</v>
      </c>
      <c r="F1063" s="429"/>
      <c r="G1063" s="198" t="s">
        <v>174</v>
      </c>
      <c r="H1063" s="199">
        <v>1</v>
      </c>
      <c r="I1063" s="203">
        <f>SUM(J1064:J1067)</f>
        <v>142.27565999999999</v>
      </c>
      <c r="J1063" s="203">
        <f>H1063*I1063</f>
        <v>142.27565999999999</v>
      </c>
      <c r="K1063" s="347"/>
    </row>
    <row r="1064" spans="1:12" s="106" customFormat="1" ht="25.5" x14ac:dyDescent="0.2">
      <c r="A1064" s="241" t="s">
        <v>89</v>
      </c>
      <c r="B1064" s="332">
        <v>88248</v>
      </c>
      <c r="C1064" s="241" t="s">
        <v>85</v>
      </c>
      <c r="D1064" s="241" t="s">
        <v>220</v>
      </c>
      <c r="E1064" s="427" t="s">
        <v>87</v>
      </c>
      <c r="F1064" s="427"/>
      <c r="G1064" s="190" t="s">
        <v>88</v>
      </c>
      <c r="H1064" s="191">
        <v>0.61899999999999999</v>
      </c>
      <c r="I1064" s="336">
        <f>VLOOKUP(B1064,'SINAPI09-2021'!$A$1:$E$15000,5,FALSE)</f>
        <v>13.48</v>
      </c>
      <c r="J1064" s="203">
        <f t="shared" ref="J1064:J1066" si="66">H1064*I1064</f>
        <v>8.3441200000000002</v>
      </c>
      <c r="K1064" s="347"/>
    </row>
    <row r="1065" spans="1:12" s="106" customFormat="1" ht="25.5" x14ac:dyDescent="0.2">
      <c r="A1065" s="241" t="s">
        <v>89</v>
      </c>
      <c r="B1065" s="332">
        <v>88267</v>
      </c>
      <c r="C1065" s="241" t="s">
        <v>85</v>
      </c>
      <c r="D1065" s="241" t="s">
        <v>222</v>
      </c>
      <c r="E1065" s="427" t="s">
        <v>87</v>
      </c>
      <c r="F1065" s="427"/>
      <c r="G1065" s="190" t="s">
        <v>88</v>
      </c>
      <c r="H1065" s="191">
        <v>0.61899999999999999</v>
      </c>
      <c r="I1065" s="336">
        <f>VLOOKUP(B1065,'SINAPI09-2021'!$A$1:$E$15000,5,FALSE)</f>
        <v>17.66</v>
      </c>
      <c r="J1065" s="203">
        <f t="shared" si="66"/>
        <v>10.93154</v>
      </c>
      <c r="K1065" s="347"/>
      <c r="L1065" s="347"/>
    </row>
    <row r="1066" spans="1:12" s="106" customFormat="1" x14ac:dyDescent="0.2">
      <c r="A1066" s="241" t="s">
        <v>92</v>
      </c>
      <c r="B1066" s="332">
        <f>'MAPA DE COTAÇÃO'!A83</f>
        <v>73</v>
      </c>
      <c r="C1066" s="343" t="s">
        <v>109</v>
      </c>
      <c r="D1066" s="241" t="s">
        <v>803</v>
      </c>
      <c r="E1066" s="427" t="s">
        <v>119</v>
      </c>
      <c r="F1066" s="427"/>
      <c r="G1066" s="190" t="s">
        <v>174</v>
      </c>
      <c r="H1066" s="191">
        <v>9</v>
      </c>
      <c r="I1066" s="192">
        <f>'MAPA DE COTAÇÃO'!M83</f>
        <v>0.76</v>
      </c>
      <c r="J1066" s="203">
        <f t="shared" si="66"/>
        <v>6.84</v>
      </c>
      <c r="K1066" s="347"/>
      <c r="L1066" s="347"/>
    </row>
    <row r="1067" spans="1:12" s="106" customFormat="1" x14ac:dyDescent="0.2">
      <c r="A1067" s="241" t="s">
        <v>92</v>
      </c>
      <c r="B1067" s="189" t="s">
        <v>804</v>
      </c>
      <c r="C1067" s="241" t="s">
        <v>109</v>
      </c>
      <c r="D1067" s="241" t="s">
        <v>805</v>
      </c>
      <c r="E1067" s="427" t="s">
        <v>119</v>
      </c>
      <c r="F1067" s="427"/>
      <c r="G1067" s="190" t="s">
        <v>174</v>
      </c>
      <c r="H1067" s="191">
        <v>1</v>
      </c>
      <c r="I1067" s="192">
        <f>'MAPA DE COTAÇÃO'!M80</f>
        <v>116.16</v>
      </c>
      <c r="J1067" s="203">
        <f>H1067*I1067</f>
        <v>116.16</v>
      </c>
      <c r="K1067" s="347"/>
      <c r="L1067" s="347"/>
    </row>
    <row r="1068" spans="1:12" s="106" customFormat="1" x14ac:dyDescent="0.2">
      <c r="A1068" s="244"/>
      <c r="B1068" s="244"/>
      <c r="C1068" s="244"/>
      <c r="D1068" s="244"/>
      <c r="E1068" s="244"/>
      <c r="F1068" s="193"/>
      <c r="G1068" s="244"/>
      <c r="H1068" s="193"/>
      <c r="I1068" s="244"/>
      <c r="J1068" s="193"/>
      <c r="K1068" s="347"/>
      <c r="L1068" s="347"/>
    </row>
    <row r="1069" spans="1:12" s="106" customFormat="1" ht="15" thickBot="1" x14ac:dyDescent="0.25">
      <c r="A1069" s="244"/>
      <c r="B1069" s="244"/>
      <c r="C1069" s="244"/>
      <c r="D1069" s="244"/>
      <c r="E1069" s="244"/>
      <c r="F1069" s="193"/>
      <c r="G1069" s="244"/>
      <c r="H1069" s="428"/>
      <c r="I1069" s="428"/>
      <c r="J1069" s="193"/>
      <c r="K1069" s="347"/>
    </row>
    <row r="1070" spans="1:12" s="106" customFormat="1" ht="17.25" customHeight="1" thickTop="1" x14ac:dyDescent="0.2">
      <c r="A1070" s="194"/>
      <c r="B1070" s="194"/>
      <c r="C1070" s="194"/>
      <c r="D1070" s="194"/>
      <c r="E1070" s="194"/>
      <c r="F1070" s="194"/>
      <c r="G1070" s="194"/>
      <c r="H1070" s="194"/>
      <c r="I1070" s="194"/>
      <c r="J1070" s="194"/>
      <c r="K1070" s="347"/>
    </row>
    <row r="1071" spans="1:12" s="106" customFormat="1" ht="15" x14ac:dyDescent="0.2">
      <c r="A1071" s="242" t="s">
        <v>806</v>
      </c>
      <c r="B1071" s="195" t="s">
        <v>77</v>
      </c>
      <c r="C1071" s="242" t="s">
        <v>78</v>
      </c>
      <c r="D1071" s="242" t="s">
        <v>4</v>
      </c>
      <c r="E1071" s="430" t="s">
        <v>79</v>
      </c>
      <c r="F1071" s="430"/>
      <c r="G1071" s="196" t="s">
        <v>80</v>
      </c>
      <c r="H1071" s="195" t="s">
        <v>81</v>
      </c>
      <c r="I1071" s="195" t="s">
        <v>82</v>
      </c>
      <c r="J1071" s="195" t="s">
        <v>5</v>
      </c>
      <c r="K1071" s="347"/>
    </row>
    <row r="1072" spans="1:12" s="106" customFormat="1" ht="63.75" x14ac:dyDescent="0.2">
      <c r="A1072" s="240" t="s">
        <v>83</v>
      </c>
      <c r="B1072" s="333">
        <v>86941</v>
      </c>
      <c r="C1072" s="240" t="s">
        <v>85</v>
      </c>
      <c r="D1072" s="240" t="s">
        <v>808</v>
      </c>
      <c r="E1072" s="429" t="s">
        <v>179</v>
      </c>
      <c r="F1072" s="429"/>
      <c r="G1072" s="198" t="s">
        <v>174</v>
      </c>
      <c r="H1072" s="199">
        <v>1</v>
      </c>
      <c r="I1072" s="203">
        <f>SUM(J1073:J1077)</f>
        <v>620.30999999999995</v>
      </c>
      <c r="J1072" s="203">
        <f>H1072*I1072</f>
        <v>620.30999999999995</v>
      </c>
      <c r="K1072" s="347"/>
    </row>
    <row r="1073" spans="1:12" s="106" customFormat="1" ht="38.25" x14ac:dyDescent="0.2">
      <c r="A1073" s="241" t="s">
        <v>89</v>
      </c>
      <c r="B1073" s="332">
        <v>86877</v>
      </c>
      <c r="C1073" s="241" t="s">
        <v>85</v>
      </c>
      <c r="D1073" s="241" t="s">
        <v>795</v>
      </c>
      <c r="E1073" s="427" t="s">
        <v>179</v>
      </c>
      <c r="F1073" s="427"/>
      <c r="G1073" s="190" t="s">
        <v>174</v>
      </c>
      <c r="H1073" s="191">
        <v>1</v>
      </c>
      <c r="I1073" s="336">
        <f>VLOOKUP(B1073,'SINAPI09-2021'!$A$1:$E$15000,5,FALSE)</f>
        <v>51.25</v>
      </c>
      <c r="J1073" s="203">
        <f t="shared" ref="J1073:J1077" si="67">H1073*I1073</f>
        <v>51.25</v>
      </c>
      <c r="K1073" s="347"/>
    </row>
    <row r="1074" spans="1:12" s="106" customFormat="1" ht="25.5" x14ac:dyDescent="0.2">
      <c r="A1074" s="241" t="s">
        <v>89</v>
      </c>
      <c r="B1074" s="332">
        <v>86881</v>
      </c>
      <c r="C1074" s="241" t="s">
        <v>85</v>
      </c>
      <c r="D1074" s="241" t="s">
        <v>797</v>
      </c>
      <c r="E1074" s="427" t="s">
        <v>179</v>
      </c>
      <c r="F1074" s="427"/>
      <c r="G1074" s="190" t="s">
        <v>174</v>
      </c>
      <c r="H1074" s="191">
        <v>1</v>
      </c>
      <c r="I1074" s="336">
        <f>VLOOKUP(B1074,'SINAPI09-2021'!$A$1:$E$15000,5,FALSE)</f>
        <v>156.16999999999999</v>
      </c>
      <c r="J1074" s="203">
        <f t="shared" si="67"/>
        <v>156.16999999999999</v>
      </c>
      <c r="K1074" s="347"/>
    </row>
    <row r="1075" spans="1:12" s="106" customFormat="1" ht="25.5" x14ac:dyDescent="0.2">
      <c r="A1075" s="241" t="s">
        <v>89</v>
      </c>
      <c r="B1075" s="332">
        <v>86887</v>
      </c>
      <c r="C1075" s="241" t="s">
        <v>85</v>
      </c>
      <c r="D1075" s="241" t="s">
        <v>810</v>
      </c>
      <c r="E1075" s="427" t="s">
        <v>179</v>
      </c>
      <c r="F1075" s="427"/>
      <c r="G1075" s="190" t="s">
        <v>174</v>
      </c>
      <c r="H1075" s="191">
        <v>1</v>
      </c>
      <c r="I1075" s="336">
        <f>VLOOKUP(B1075,'SINAPI09-2021'!$A$1:$E$15000,5,FALSE)</f>
        <v>41.11</v>
      </c>
      <c r="J1075" s="203">
        <f t="shared" si="67"/>
        <v>41.11</v>
      </c>
      <c r="K1075" s="347"/>
    </row>
    <row r="1076" spans="1:12" s="106" customFormat="1" ht="38.25" x14ac:dyDescent="0.2">
      <c r="A1076" s="241" t="s">
        <v>89</v>
      </c>
      <c r="B1076" s="332">
        <v>86903</v>
      </c>
      <c r="C1076" s="241" t="s">
        <v>85</v>
      </c>
      <c r="D1076" s="241" t="s">
        <v>812</v>
      </c>
      <c r="E1076" s="427" t="s">
        <v>179</v>
      </c>
      <c r="F1076" s="427"/>
      <c r="G1076" s="190" t="s">
        <v>174</v>
      </c>
      <c r="H1076" s="191">
        <v>1</v>
      </c>
      <c r="I1076" s="336">
        <f>VLOOKUP(B1076,'SINAPI09-2021'!$A$1:$E$15000,5,FALSE)</f>
        <v>264.04000000000002</v>
      </c>
      <c r="J1076" s="203">
        <f t="shared" si="67"/>
        <v>264.04000000000002</v>
      </c>
      <c r="K1076" s="347"/>
    </row>
    <row r="1077" spans="1:12" s="106" customFormat="1" ht="25.5" x14ac:dyDescent="0.2">
      <c r="A1077" s="241" t="s">
        <v>89</v>
      </c>
      <c r="B1077" s="332">
        <v>86915</v>
      </c>
      <c r="C1077" s="241" t="s">
        <v>85</v>
      </c>
      <c r="D1077" s="241" t="s">
        <v>787</v>
      </c>
      <c r="E1077" s="427" t="s">
        <v>179</v>
      </c>
      <c r="F1077" s="427"/>
      <c r="G1077" s="190" t="s">
        <v>174</v>
      </c>
      <c r="H1077" s="191">
        <v>1</v>
      </c>
      <c r="I1077" s="336">
        <f>VLOOKUP(B1077,'SINAPI09-2021'!$A$1:$E$15000,5,FALSE)</f>
        <v>107.74</v>
      </c>
      <c r="J1077" s="203">
        <f t="shared" si="67"/>
        <v>107.74</v>
      </c>
      <c r="K1077" s="347"/>
    </row>
    <row r="1078" spans="1:12" s="106" customFormat="1" x14ac:dyDescent="0.2">
      <c r="A1078" s="244"/>
      <c r="B1078" s="244"/>
      <c r="C1078" s="244"/>
      <c r="D1078" s="244"/>
      <c r="E1078" s="244"/>
      <c r="F1078" s="193"/>
      <c r="G1078" s="244"/>
      <c r="H1078" s="193"/>
      <c r="I1078" s="244"/>
      <c r="J1078" s="193"/>
      <c r="K1078" s="347"/>
    </row>
    <row r="1079" spans="1:12" s="106" customFormat="1" ht="15" thickBot="1" x14ac:dyDescent="0.25">
      <c r="A1079" s="244"/>
      <c r="B1079" s="244"/>
      <c r="C1079" s="244"/>
      <c r="D1079" s="244"/>
      <c r="E1079" s="244"/>
      <c r="F1079" s="193"/>
      <c r="G1079" s="244"/>
      <c r="H1079" s="428"/>
      <c r="I1079" s="428"/>
      <c r="J1079" s="193"/>
      <c r="K1079" s="347"/>
    </row>
    <row r="1080" spans="1:12" s="106" customFormat="1" ht="15" thickTop="1" x14ac:dyDescent="0.2">
      <c r="A1080" s="194"/>
      <c r="B1080" s="194"/>
      <c r="C1080" s="194"/>
      <c r="D1080" s="194"/>
      <c r="E1080" s="194"/>
      <c r="F1080" s="194"/>
      <c r="G1080" s="194"/>
      <c r="H1080" s="194"/>
      <c r="I1080" s="194"/>
      <c r="J1080" s="194"/>
      <c r="K1080" s="347"/>
    </row>
    <row r="1081" spans="1:12" s="106" customFormat="1" ht="15" x14ac:dyDescent="0.2">
      <c r="A1081" s="242" t="s">
        <v>813</v>
      </c>
      <c r="B1081" s="195" t="s">
        <v>77</v>
      </c>
      <c r="C1081" s="242" t="s">
        <v>78</v>
      </c>
      <c r="D1081" s="242" t="s">
        <v>4</v>
      </c>
      <c r="E1081" s="430" t="s">
        <v>79</v>
      </c>
      <c r="F1081" s="430"/>
      <c r="G1081" s="196" t="s">
        <v>80</v>
      </c>
      <c r="H1081" s="195" t="s">
        <v>81</v>
      </c>
      <c r="I1081" s="195" t="s">
        <v>82</v>
      </c>
      <c r="J1081" s="195" t="s">
        <v>5</v>
      </c>
      <c r="K1081" s="347"/>
    </row>
    <row r="1082" spans="1:12" s="106" customFormat="1" ht="38.25" x14ac:dyDescent="0.2">
      <c r="A1082" s="240" t="s">
        <v>83</v>
      </c>
      <c r="B1082" s="197" t="s">
        <v>814</v>
      </c>
      <c r="C1082" s="240" t="s">
        <v>109</v>
      </c>
      <c r="D1082" s="240" t="s">
        <v>815</v>
      </c>
      <c r="E1082" s="429" t="s">
        <v>179</v>
      </c>
      <c r="F1082" s="429"/>
      <c r="G1082" s="198" t="s">
        <v>174</v>
      </c>
      <c r="H1082" s="199">
        <v>1</v>
      </c>
      <c r="I1082" s="203">
        <f>SUM(J1083:J1086)</f>
        <v>272.42982000000001</v>
      </c>
      <c r="J1082" s="203">
        <f>H1082*I1082</f>
        <v>272.42982000000001</v>
      </c>
      <c r="K1082" s="347"/>
    </row>
    <row r="1083" spans="1:12" s="106" customFormat="1" ht="25.5" x14ac:dyDescent="0.2">
      <c r="A1083" s="241" t="s">
        <v>89</v>
      </c>
      <c r="B1083" s="332">
        <v>88248</v>
      </c>
      <c r="C1083" s="241" t="s">
        <v>85</v>
      </c>
      <c r="D1083" s="241" t="s">
        <v>220</v>
      </c>
      <c r="E1083" s="427" t="s">
        <v>87</v>
      </c>
      <c r="F1083" s="427"/>
      <c r="G1083" s="190" t="s">
        <v>88</v>
      </c>
      <c r="H1083" s="191">
        <v>0.78900000000000003</v>
      </c>
      <c r="I1083" s="336">
        <f>VLOOKUP(B1083,'SINAPI09-2021'!$A$1:$E$15000,5,FALSE)</f>
        <v>13.48</v>
      </c>
      <c r="J1083" s="203">
        <f t="shared" ref="J1083:J1086" si="68">H1083*I1083</f>
        <v>10.635720000000001</v>
      </c>
      <c r="K1083" s="347"/>
    </row>
    <row r="1084" spans="1:12" s="106" customFormat="1" ht="25.5" x14ac:dyDescent="0.2">
      <c r="A1084" s="241" t="s">
        <v>89</v>
      </c>
      <c r="B1084" s="332">
        <v>88267</v>
      </c>
      <c r="C1084" s="241" t="s">
        <v>85</v>
      </c>
      <c r="D1084" s="241" t="s">
        <v>222</v>
      </c>
      <c r="E1084" s="427" t="s">
        <v>87</v>
      </c>
      <c r="F1084" s="427"/>
      <c r="G1084" s="190" t="s">
        <v>88</v>
      </c>
      <c r="H1084" s="191">
        <v>0.78900000000000003</v>
      </c>
      <c r="I1084" s="336">
        <f>VLOOKUP(B1084,'SINAPI09-2021'!$A$1:$E$15000,5,FALSE)</f>
        <v>17.66</v>
      </c>
      <c r="J1084" s="203">
        <f t="shared" si="68"/>
        <v>13.93374</v>
      </c>
      <c r="K1084" s="347"/>
      <c r="L1084" s="347"/>
    </row>
    <row r="1085" spans="1:12" s="106" customFormat="1" x14ac:dyDescent="0.2">
      <c r="A1085" s="241" t="s">
        <v>92</v>
      </c>
      <c r="B1085" s="332">
        <v>3148</v>
      </c>
      <c r="C1085" s="241" t="s">
        <v>85</v>
      </c>
      <c r="D1085" s="241" t="s">
        <v>234</v>
      </c>
      <c r="E1085" s="427" t="s">
        <v>119</v>
      </c>
      <c r="F1085" s="427"/>
      <c r="G1085" s="190" t="s">
        <v>174</v>
      </c>
      <c r="H1085" s="191">
        <v>1.9E-2</v>
      </c>
      <c r="I1085" s="336">
        <f>VLOOKUP(B1085,'SINAPI09-2021'!$A$1:$E$15000,5,FALSE)</f>
        <v>18.440000000000001</v>
      </c>
      <c r="J1085" s="203">
        <f t="shared" si="68"/>
        <v>0.35036</v>
      </c>
      <c r="K1085" s="347"/>
      <c r="L1085" s="347"/>
    </row>
    <row r="1086" spans="1:12" s="106" customFormat="1" x14ac:dyDescent="0.2">
      <c r="A1086" s="241" t="s">
        <v>92</v>
      </c>
      <c r="B1086" s="189" t="s">
        <v>816</v>
      </c>
      <c r="C1086" s="241" t="s">
        <v>109</v>
      </c>
      <c r="D1086" s="241" t="s">
        <v>817</v>
      </c>
      <c r="E1086" s="427" t="s">
        <v>119</v>
      </c>
      <c r="F1086" s="427"/>
      <c r="G1086" s="190" t="s">
        <v>174</v>
      </c>
      <c r="H1086" s="191">
        <v>1</v>
      </c>
      <c r="I1086" s="192">
        <f>'MAPA DE COTAÇÃO'!M71</f>
        <v>247.51</v>
      </c>
      <c r="J1086" s="203">
        <f t="shared" si="68"/>
        <v>247.51</v>
      </c>
      <c r="K1086" s="347"/>
      <c r="L1086" s="347"/>
    </row>
    <row r="1087" spans="1:12" s="106" customFormat="1" x14ac:dyDescent="0.2">
      <c r="A1087" s="244"/>
      <c r="B1087" s="244"/>
      <c r="C1087" s="244"/>
      <c r="D1087" s="244"/>
      <c r="E1087" s="244"/>
      <c r="F1087" s="193"/>
      <c r="G1087" s="244"/>
      <c r="H1087" s="193"/>
      <c r="I1087" s="244"/>
      <c r="J1087" s="193"/>
      <c r="K1087" s="347"/>
      <c r="L1087" s="347"/>
    </row>
    <row r="1088" spans="1:12" s="106" customFormat="1" ht="15" thickBot="1" x14ac:dyDescent="0.25">
      <c r="A1088" s="244"/>
      <c r="B1088" s="244"/>
      <c r="C1088" s="244"/>
      <c r="D1088" s="244"/>
      <c r="E1088" s="244"/>
      <c r="F1088" s="193"/>
      <c r="G1088" s="244"/>
      <c r="H1088" s="428"/>
      <c r="I1088" s="428"/>
      <c r="J1088" s="193"/>
      <c r="K1088" s="347"/>
      <c r="L1088" s="347"/>
    </row>
    <row r="1089" spans="1:12" s="328" customFormat="1" ht="15" thickTop="1" x14ac:dyDescent="0.2">
      <c r="A1089" s="194"/>
      <c r="B1089" s="194"/>
      <c r="C1089" s="194"/>
      <c r="D1089" s="194"/>
      <c r="E1089" s="194"/>
      <c r="F1089" s="194"/>
      <c r="G1089" s="194"/>
      <c r="H1089" s="194"/>
      <c r="I1089" s="194"/>
      <c r="J1089" s="194"/>
      <c r="K1089" s="347"/>
      <c r="L1089" s="347"/>
    </row>
    <row r="1090" spans="1:12" s="328" customFormat="1" ht="15" x14ac:dyDescent="0.2">
      <c r="A1090" s="326" t="s">
        <v>818</v>
      </c>
      <c r="B1090" s="195" t="s">
        <v>77</v>
      </c>
      <c r="C1090" s="326" t="s">
        <v>78</v>
      </c>
      <c r="D1090" s="326" t="s">
        <v>4</v>
      </c>
      <c r="E1090" s="430" t="s">
        <v>79</v>
      </c>
      <c r="F1090" s="430"/>
      <c r="G1090" s="196" t="s">
        <v>80</v>
      </c>
      <c r="H1090" s="195" t="s">
        <v>81</v>
      </c>
      <c r="I1090" s="195" t="s">
        <v>82</v>
      </c>
      <c r="J1090" s="195" t="s">
        <v>5</v>
      </c>
      <c r="K1090" s="347"/>
      <c r="L1090" s="347"/>
    </row>
    <row r="1091" spans="1:12" s="328" customFormat="1" ht="25.5" x14ac:dyDescent="0.2">
      <c r="A1091" s="324" t="s">
        <v>83</v>
      </c>
      <c r="B1091" s="333">
        <v>86887</v>
      </c>
      <c r="C1091" s="324" t="s">
        <v>85</v>
      </c>
      <c r="D1091" s="324" t="s">
        <v>810</v>
      </c>
      <c r="E1091" s="429" t="s">
        <v>179</v>
      </c>
      <c r="F1091" s="429"/>
      <c r="G1091" s="198" t="s">
        <v>174</v>
      </c>
      <c r="H1091" s="199">
        <v>1</v>
      </c>
      <c r="I1091" s="203">
        <f>SUM(J1092:J1095)</f>
        <v>41.122511999999993</v>
      </c>
      <c r="J1091" s="203">
        <f>H1091*I1091</f>
        <v>41.122511999999993</v>
      </c>
      <c r="K1091" s="347"/>
      <c r="L1091" s="347"/>
    </row>
    <row r="1092" spans="1:12" s="328" customFormat="1" ht="25.5" x14ac:dyDescent="0.2">
      <c r="A1092" s="325" t="s">
        <v>89</v>
      </c>
      <c r="B1092" s="332">
        <v>88267</v>
      </c>
      <c r="C1092" s="325" t="s">
        <v>85</v>
      </c>
      <c r="D1092" s="325" t="s">
        <v>222</v>
      </c>
      <c r="E1092" s="427" t="s">
        <v>87</v>
      </c>
      <c r="F1092" s="427"/>
      <c r="G1092" s="190" t="s">
        <v>88</v>
      </c>
      <c r="H1092" s="191">
        <v>0.1525</v>
      </c>
      <c r="I1092" s="336">
        <f>VLOOKUP(B1092,'SINAPI09-2021'!$A$1:$E$15000,5,FALSE)</f>
        <v>17.66</v>
      </c>
      <c r="J1092" s="203">
        <f t="shared" ref="J1092:J1095" si="69">H1092*I1092</f>
        <v>2.6931500000000002</v>
      </c>
      <c r="K1092" s="347"/>
      <c r="L1092" s="347"/>
    </row>
    <row r="1093" spans="1:12" s="328" customFormat="1" ht="25.5" x14ac:dyDescent="0.2">
      <c r="A1093" s="325" t="s">
        <v>89</v>
      </c>
      <c r="B1093" s="332">
        <v>88316</v>
      </c>
      <c r="C1093" s="325" t="s">
        <v>85</v>
      </c>
      <c r="D1093" s="325" t="s">
        <v>204</v>
      </c>
      <c r="E1093" s="427" t="s">
        <v>87</v>
      </c>
      <c r="F1093" s="427"/>
      <c r="G1093" s="190" t="s">
        <v>88</v>
      </c>
      <c r="H1093" s="191">
        <v>4.8099999999999997E-2</v>
      </c>
      <c r="I1093" s="336">
        <f>VLOOKUP(B1093,'SINAPI09-2021'!$A$1:$E$15000,5,FALSE)</f>
        <v>14.02</v>
      </c>
      <c r="J1093" s="203">
        <f t="shared" si="69"/>
        <v>0.67436199999999991</v>
      </c>
      <c r="K1093" s="347"/>
      <c r="L1093" s="347"/>
    </row>
    <row r="1094" spans="1:12" s="328" customFormat="1" x14ac:dyDescent="0.2">
      <c r="A1094" s="325" t="s">
        <v>92</v>
      </c>
      <c r="B1094" s="332">
        <v>11684</v>
      </c>
      <c r="C1094" s="325" t="s">
        <v>85</v>
      </c>
      <c r="D1094" s="325" t="s">
        <v>819</v>
      </c>
      <c r="E1094" s="427" t="s">
        <v>119</v>
      </c>
      <c r="F1094" s="427"/>
      <c r="G1094" s="190" t="s">
        <v>174</v>
      </c>
      <c r="H1094" s="191">
        <v>1</v>
      </c>
      <c r="I1094" s="336">
        <f>VLOOKUP(B1094,'SINAPI09-2021'!$A$1:$E$15000,5,FALSE)</f>
        <v>37.65</v>
      </c>
      <c r="J1094" s="203">
        <f t="shared" si="69"/>
        <v>37.65</v>
      </c>
      <c r="K1094" s="347"/>
      <c r="L1094" s="347"/>
    </row>
    <row r="1095" spans="1:12" s="328" customFormat="1" x14ac:dyDescent="0.2">
      <c r="A1095" s="325" t="s">
        <v>92</v>
      </c>
      <c r="B1095" s="332">
        <v>3146</v>
      </c>
      <c r="C1095" s="325" t="s">
        <v>85</v>
      </c>
      <c r="D1095" s="325" t="s">
        <v>789</v>
      </c>
      <c r="E1095" s="427" t="s">
        <v>119</v>
      </c>
      <c r="F1095" s="427"/>
      <c r="G1095" s="190" t="s">
        <v>174</v>
      </c>
      <c r="H1095" s="191">
        <v>2.1000000000000001E-2</v>
      </c>
      <c r="I1095" s="336">
        <f>VLOOKUP(B1095,'SINAPI09-2021'!$A$1:$E$15000,5,FALSE)</f>
        <v>5</v>
      </c>
      <c r="J1095" s="203">
        <f t="shared" si="69"/>
        <v>0.10500000000000001</v>
      </c>
      <c r="K1095" s="347"/>
      <c r="L1095" s="347"/>
    </row>
    <row r="1096" spans="1:12" s="328" customFormat="1" x14ac:dyDescent="0.2">
      <c r="A1096" s="327"/>
      <c r="B1096" s="327"/>
      <c r="C1096" s="327"/>
      <c r="D1096" s="327"/>
      <c r="E1096" s="327"/>
      <c r="F1096" s="193"/>
      <c r="G1096" s="327"/>
      <c r="H1096" s="193"/>
      <c r="I1096" s="327"/>
      <c r="J1096" s="193"/>
      <c r="K1096" s="347"/>
      <c r="L1096" s="347"/>
    </row>
    <row r="1097" spans="1:12" s="328" customFormat="1" ht="15" thickBot="1" x14ac:dyDescent="0.25">
      <c r="A1097" s="327"/>
      <c r="B1097" s="327"/>
      <c r="C1097" s="327"/>
      <c r="D1097" s="327"/>
      <c r="E1097" s="327"/>
      <c r="F1097" s="193"/>
      <c r="G1097" s="327"/>
      <c r="H1097" s="428"/>
      <c r="I1097" s="428"/>
      <c r="J1097" s="193"/>
      <c r="K1097" s="347"/>
      <c r="L1097" s="347"/>
    </row>
    <row r="1098" spans="1:12" s="328" customFormat="1" ht="15" thickTop="1" x14ac:dyDescent="0.2">
      <c r="A1098" s="194"/>
      <c r="B1098" s="194"/>
      <c r="C1098" s="194"/>
      <c r="D1098" s="194"/>
      <c r="E1098" s="194"/>
      <c r="F1098" s="194"/>
      <c r="G1098" s="194"/>
      <c r="H1098" s="194"/>
      <c r="I1098" s="194"/>
      <c r="J1098" s="194"/>
      <c r="K1098" s="347"/>
      <c r="L1098" s="347"/>
    </row>
    <row r="1099" spans="1:12" s="328" customFormat="1" ht="15" x14ac:dyDescent="0.2">
      <c r="A1099" s="326" t="s">
        <v>820</v>
      </c>
      <c r="B1099" s="195" t="s">
        <v>77</v>
      </c>
      <c r="C1099" s="326" t="s">
        <v>78</v>
      </c>
      <c r="D1099" s="326" t="s">
        <v>4</v>
      </c>
      <c r="E1099" s="430" t="s">
        <v>79</v>
      </c>
      <c r="F1099" s="430"/>
      <c r="G1099" s="196" t="s">
        <v>80</v>
      </c>
      <c r="H1099" s="195" t="s">
        <v>81</v>
      </c>
      <c r="I1099" s="195" t="s">
        <v>82</v>
      </c>
      <c r="J1099" s="195" t="s">
        <v>5</v>
      </c>
      <c r="K1099" s="347"/>
      <c r="L1099" s="347"/>
    </row>
    <row r="1100" spans="1:12" s="328" customFormat="1" ht="25.5" x14ac:dyDescent="0.2">
      <c r="A1100" s="324" t="s">
        <v>83</v>
      </c>
      <c r="B1100" s="197" t="s">
        <v>821</v>
      </c>
      <c r="C1100" s="324" t="s">
        <v>109</v>
      </c>
      <c r="D1100" s="324" t="s">
        <v>822</v>
      </c>
      <c r="E1100" s="429">
        <v>190</v>
      </c>
      <c r="F1100" s="429"/>
      <c r="G1100" s="198" t="s">
        <v>174</v>
      </c>
      <c r="H1100" s="199">
        <v>1</v>
      </c>
      <c r="I1100" s="203">
        <f>SUM(J1101:J1103)</f>
        <v>96.760089999999991</v>
      </c>
      <c r="J1100" s="203">
        <f>H1100*I1100</f>
        <v>96.760089999999991</v>
      </c>
      <c r="K1100" s="347"/>
      <c r="L1100" s="347"/>
    </row>
    <row r="1101" spans="1:12" s="328" customFormat="1" ht="25.5" x14ac:dyDescent="0.2">
      <c r="A1101" s="325" t="s">
        <v>89</v>
      </c>
      <c r="B1101" s="332">
        <v>88309</v>
      </c>
      <c r="C1101" s="325" t="s">
        <v>85</v>
      </c>
      <c r="D1101" s="325" t="s">
        <v>354</v>
      </c>
      <c r="E1101" s="427" t="s">
        <v>87</v>
      </c>
      <c r="F1101" s="427"/>
      <c r="G1101" s="190" t="s">
        <v>88</v>
      </c>
      <c r="H1101" s="191">
        <v>0.36099999999999999</v>
      </c>
      <c r="I1101" s="336">
        <f>VLOOKUP(B1101,'SINAPI09-2021'!$A$1:$E$15000,5,FALSE)</f>
        <v>17.670000000000002</v>
      </c>
      <c r="J1101" s="203">
        <f t="shared" ref="J1101:J1103" si="70">H1101*I1101</f>
        <v>6.37887</v>
      </c>
      <c r="K1101" s="347"/>
      <c r="L1101" s="347"/>
    </row>
    <row r="1102" spans="1:12" s="328" customFormat="1" ht="25.5" x14ac:dyDescent="0.2">
      <c r="A1102" s="325" t="s">
        <v>89</v>
      </c>
      <c r="B1102" s="332">
        <v>88316</v>
      </c>
      <c r="C1102" s="325" t="s">
        <v>85</v>
      </c>
      <c r="D1102" s="325" t="s">
        <v>204</v>
      </c>
      <c r="E1102" s="427" t="s">
        <v>87</v>
      </c>
      <c r="F1102" s="427"/>
      <c r="G1102" s="190" t="s">
        <v>88</v>
      </c>
      <c r="H1102" s="191">
        <v>0.36099999999999999</v>
      </c>
      <c r="I1102" s="336">
        <f>VLOOKUP(B1102,'SINAPI09-2021'!$A$1:$E$15000,5,FALSE)</f>
        <v>14.02</v>
      </c>
      <c r="J1102" s="203">
        <f t="shared" si="70"/>
        <v>5.0612199999999996</v>
      </c>
      <c r="K1102" s="347"/>
      <c r="L1102" s="347"/>
    </row>
    <row r="1103" spans="1:12" s="328" customFormat="1" ht="25.5" x14ac:dyDescent="0.2">
      <c r="A1103" s="325" t="s">
        <v>92</v>
      </c>
      <c r="B1103" s="332">
        <v>37400</v>
      </c>
      <c r="C1103" s="325" t="s">
        <v>85</v>
      </c>
      <c r="D1103" s="325" t="s">
        <v>823</v>
      </c>
      <c r="E1103" s="427" t="s">
        <v>119</v>
      </c>
      <c r="F1103" s="427"/>
      <c r="G1103" s="190" t="s">
        <v>174</v>
      </c>
      <c r="H1103" s="191">
        <v>1</v>
      </c>
      <c r="I1103" s="336">
        <f>VLOOKUP(B1103,'SINAPI09-2021'!$A$1:$E$15000,5,FALSE)</f>
        <v>85.32</v>
      </c>
      <c r="J1103" s="203">
        <f t="shared" si="70"/>
        <v>85.32</v>
      </c>
      <c r="K1103" s="347"/>
      <c r="L1103" s="347"/>
    </row>
    <row r="1104" spans="1:12" s="328" customFormat="1" x14ac:dyDescent="0.2">
      <c r="A1104" s="327"/>
      <c r="B1104" s="327"/>
      <c r="C1104" s="327"/>
      <c r="D1104" s="327"/>
      <c r="E1104" s="327"/>
      <c r="F1104" s="193"/>
      <c r="G1104" s="327"/>
      <c r="H1104" s="193"/>
      <c r="I1104" s="327"/>
      <c r="J1104" s="193"/>
      <c r="K1104" s="347"/>
      <c r="L1104" s="347"/>
    </row>
    <row r="1105" spans="1:12" s="328" customFormat="1" ht="15" thickBot="1" x14ac:dyDescent="0.25">
      <c r="A1105" s="327"/>
      <c r="B1105" s="327"/>
      <c r="C1105" s="327"/>
      <c r="D1105" s="327"/>
      <c r="E1105" s="327"/>
      <c r="F1105" s="193"/>
      <c r="G1105" s="327"/>
      <c r="H1105" s="428"/>
      <c r="I1105" s="428"/>
      <c r="J1105" s="193"/>
      <c r="K1105" s="347"/>
      <c r="L1105" s="347"/>
    </row>
    <row r="1106" spans="1:12" s="328" customFormat="1" ht="15" thickTop="1" x14ac:dyDescent="0.2">
      <c r="A1106" s="194"/>
      <c r="B1106" s="194"/>
      <c r="C1106" s="194"/>
      <c r="D1106" s="194"/>
      <c r="E1106" s="194"/>
      <c r="F1106" s="194"/>
      <c r="G1106" s="194"/>
      <c r="H1106" s="194"/>
      <c r="I1106" s="194"/>
      <c r="J1106" s="194"/>
      <c r="K1106" s="347"/>
      <c r="L1106" s="347"/>
    </row>
    <row r="1107" spans="1:12" s="328" customFormat="1" ht="15" x14ac:dyDescent="0.2">
      <c r="A1107" s="326" t="s">
        <v>824</v>
      </c>
      <c r="B1107" s="195" t="s">
        <v>77</v>
      </c>
      <c r="C1107" s="326" t="s">
        <v>78</v>
      </c>
      <c r="D1107" s="326" t="s">
        <v>4</v>
      </c>
      <c r="E1107" s="430" t="s">
        <v>79</v>
      </c>
      <c r="F1107" s="430"/>
      <c r="G1107" s="196" t="s">
        <v>80</v>
      </c>
      <c r="H1107" s="195" t="s">
        <v>81</v>
      </c>
      <c r="I1107" s="195" t="s">
        <v>82</v>
      </c>
      <c r="J1107" s="195" t="s">
        <v>5</v>
      </c>
      <c r="K1107" s="347"/>
      <c r="L1107" s="347"/>
    </row>
    <row r="1108" spans="1:12" s="328" customFormat="1" ht="38.25" x14ac:dyDescent="0.2">
      <c r="A1108" s="324" t="s">
        <v>83</v>
      </c>
      <c r="B1108" s="197" t="s">
        <v>825</v>
      </c>
      <c r="C1108" s="324" t="s">
        <v>109</v>
      </c>
      <c r="D1108" s="324" t="s">
        <v>826</v>
      </c>
      <c r="E1108" s="429">
        <v>190</v>
      </c>
      <c r="F1108" s="429"/>
      <c r="G1108" s="198" t="s">
        <v>174</v>
      </c>
      <c r="H1108" s="199">
        <v>1</v>
      </c>
      <c r="I1108" s="203">
        <f>SUM(J1109:J1111)</f>
        <v>96.760089999999991</v>
      </c>
      <c r="J1108" s="203">
        <f>H1108*I1108</f>
        <v>96.760089999999991</v>
      </c>
      <c r="K1108" s="347"/>
      <c r="L1108" s="347"/>
    </row>
    <row r="1109" spans="1:12" s="328" customFormat="1" ht="25.5" x14ac:dyDescent="0.2">
      <c r="A1109" s="325" t="s">
        <v>89</v>
      </c>
      <c r="B1109" s="332">
        <v>88309</v>
      </c>
      <c r="C1109" s="325" t="s">
        <v>85</v>
      </c>
      <c r="D1109" s="325" t="s">
        <v>354</v>
      </c>
      <c r="E1109" s="427" t="s">
        <v>87</v>
      </c>
      <c r="F1109" s="427"/>
      <c r="G1109" s="190" t="s">
        <v>88</v>
      </c>
      <c r="H1109" s="191">
        <v>0.36099999999999999</v>
      </c>
      <c r="I1109" s="336">
        <f>VLOOKUP(B1109,'SINAPI09-2021'!$A$1:$E$15000,5,FALSE)</f>
        <v>17.670000000000002</v>
      </c>
      <c r="J1109" s="203">
        <f t="shared" ref="J1109:J1111" si="71">H1109*I1109</f>
        <v>6.37887</v>
      </c>
      <c r="K1109" s="347"/>
      <c r="L1109" s="347"/>
    </row>
    <row r="1110" spans="1:12" s="328" customFormat="1" ht="25.5" x14ac:dyDescent="0.2">
      <c r="A1110" s="325" t="s">
        <v>89</v>
      </c>
      <c r="B1110" s="332">
        <v>88316</v>
      </c>
      <c r="C1110" s="325" t="s">
        <v>85</v>
      </c>
      <c r="D1110" s="325" t="s">
        <v>204</v>
      </c>
      <c r="E1110" s="427" t="s">
        <v>87</v>
      </c>
      <c r="F1110" s="427"/>
      <c r="G1110" s="190" t="s">
        <v>88</v>
      </c>
      <c r="H1110" s="191">
        <v>0.36099999999999999</v>
      </c>
      <c r="I1110" s="336">
        <f>VLOOKUP(B1110,'SINAPI09-2021'!$A$1:$E$15000,5,FALSE)</f>
        <v>14.02</v>
      </c>
      <c r="J1110" s="203">
        <f t="shared" si="71"/>
        <v>5.0612199999999996</v>
      </c>
      <c r="K1110" s="347"/>
      <c r="L1110" s="347"/>
    </row>
    <row r="1111" spans="1:12" s="328" customFormat="1" ht="25.5" x14ac:dyDescent="0.2">
      <c r="A1111" s="325" t="s">
        <v>92</v>
      </c>
      <c r="B1111" s="332">
        <v>37401</v>
      </c>
      <c r="C1111" s="325" t="s">
        <v>85</v>
      </c>
      <c r="D1111" s="325" t="s">
        <v>827</v>
      </c>
      <c r="E1111" s="427" t="s">
        <v>119</v>
      </c>
      <c r="F1111" s="427"/>
      <c r="G1111" s="190" t="s">
        <v>174</v>
      </c>
      <c r="H1111" s="191">
        <v>1</v>
      </c>
      <c r="I1111" s="336">
        <f>VLOOKUP(B1111,'SINAPI09-2021'!$A$1:$E$15000,5,FALSE)</f>
        <v>85.32</v>
      </c>
      <c r="J1111" s="203">
        <f t="shared" si="71"/>
        <v>85.32</v>
      </c>
      <c r="K1111" s="347"/>
      <c r="L1111" s="347"/>
    </row>
    <row r="1112" spans="1:12" s="328" customFormat="1" x14ac:dyDescent="0.2">
      <c r="A1112" s="327"/>
      <c r="B1112" s="327"/>
      <c r="C1112" s="327"/>
      <c r="D1112" s="327"/>
      <c r="E1112" s="327"/>
      <c r="F1112" s="193"/>
      <c r="G1112" s="327"/>
      <c r="H1112" s="193"/>
      <c r="I1112" s="327"/>
      <c r="J1112" s="193"/>
      <c r="K1112" s="347"/>
      <c r="L1112" s="347"/>
    </row>
    <row r="1113" spans="1:12" s="328" customFormat="1" ht="15" thickBot="1" x14ac:dyDescent="0.25">
      <c r="A1113" s="327"/>
      <c r="B1113" s="327"/>
      <c r="C1113" s="327"/>
      <c r="D1113" s="327"/>
      <c r="E1113" s="327"/>
      <c r="F1113" s="193"/>
      <c r="G1113" s="327"/>
      <c r="H1113" s="428"/>
      <c r="I1113" s="428"/>
      <c r="J1113" s="193"/>
      <c r="K1113" s="347"/>
      <c r="L1113" s="347"/>
    </row>
    <row r="1114" spans="1:12" s="328" customFormat="1" ht="15" thickTop="1" x14ac:dyDescent="0.2">
      <c r="A1114" s="194"/>
      <c r="B1114" s="194"/>
      <c r="C1114" s="194"/>
      <c r="D1114" s="194"/>
      <c r="E1114" s="194"/>
      <c r="F1114" s="194"/>
      <c r="G1114" s="194"/>
      <c r="H1114" s="194"/>
      <c r="I1114" s="194"/>
      <c r="J1114" s="194"/>
      <c r="K1114" s="347"/>
      <c r="L1114" s="347"/>
    </row>
    <row r="1115" spans="1:12" s="328" customFormat="1" ht="15" x14ac:dyDescent="0.2">
      <c r="A1115" s="326" t="s">
        <v>828</v>
      </c>
      <c r="B1115" s="195" t="s">
        <v>77</v>
      </c>
      <c r="C1115" s="326" t="s">
        <v>78</v>
      </c>
      <c r="D1115" s="326" t="s">
        <v>4</v>
      </c>
      <c r="E1115" s="430" t="s">
        <v>79</v>
      </c>
      <c r="F1115" s="430"/>
      <c r="G1115" s="196" t="s">
        <v>80</v>
      </c>
      <c r="H1115" s="195" t="s">
        <v>81</v>
      </c>
      <c r="I1115" s="195" t="s">
        <v>82</v>
      </c>
      <c r="J1115" s="195" t="s">
        <v>5</v>
      </c>
      <c r="K1115" s="347"/>
      <c r="L1115" s="347"/>
    </row>
    <row r="1116" spans="1:12" s="328" customFormat="1" ht="25.5" x14ac:dyDescent="0.2">
      <c r="A1116" s="324" t="s">
        <v>83</v>
      </c>
      <c r="B1116" s="333">
        <v>86872</v>
      </c>
      <c r="C1116" s="324" t="s">
        <v>85</v>
      </c>
      <c r="D1116" s="324" t="s">
        <v>830</v>
      </c>
      <c r="E1116" s="429" t="s">
        <v>179</v>
      </c>
      <c r="F1116" s="429"/>
      <c r="G1116" s="198" t="s">
        <v>174</v>
      </c>
      <c r="H1116" s="199">
        <v>1</v>
      </c>
      <c r="I1116" s="203">
        <f>SUM(J1117:J1121)</f>
        <v>554.29737799999998</v>
      </c>
      <c r="J1116" s="203">
        <f>H1116*I1116</f>
        <v>554.29737799999998</v>
      </c>
      <c r="K1116" s="347"/>
      <c r="L1116" s="347"/>
    </row>
    <row r="1117" spans="1:12" s="328" customFormat="1" ht="25.5" x14ac:dyDescent="0.2">
      <c r="A1117" s="325" t="s">
        <v>89</v>
      </c>
      <c r="B1117" s="332">
        <v>88267</v>
      </c>
      <c r="C1117" s="325" t="s">
        <v>85</v>
      </c>
      <c r="D1117" s="325" t="s">
        <v>222</v>
      </c>
      <c r="E1117" s="427" t="s">
        <v>87</v>
      </c>
      <c r="F1117" s="427"/>
      <c r="G1117" s="190" t="s">
        <v>88</v>
      </c>
      <c r="H1117" s="191">
        <v>1.7688999999999999</v>
      </c>
      <c r="I1117" s="336">
        <f>VLOOKUP(B1117,'SINAPI09-2021'!$A$1:$E$15000,5,FALSE)</f>
        <v>17.66</v>
      </c>
      <c r="J1117" s="203">
        <f t="shared" ref="J1117:J1121" si="72">H1117*I1117</f>
        <v>31.238773999999999</v>
      </c>
      <c r="K1117" s="347"/>
      <c r="L1117" s="347"/>
    </row>
    <row r="1118" spans="1:12" s="328" customFormat="1" ht="25.5" x14ac:dyDescent="0.2">
      <c r="A1118" s="325" t="s">
        <v>89</v>
      </c>
      <c r="B1118" s="332">
        <v>88316</v>
      </c>
      <c r="C1118" s="325" t="s">
        <v>85</v>
      </c>
      <c r="D1118" s="325" t="s">
        <v>204</v>
      </c>
      <c r="E1118" s="427" t="s">
        <v>87</v>
      </c>
      <c r="F1118" s="427"/>
      <c r="G1118" s="190" t="s">
        <v>88</v>
      </c>
      <c r="H1118" s="191">
        <v>0.71109999999999995</v>
      </c>
      <c r="I1118" s="336">
        <f>VLOOKUP(B1118,'SINAPI09-2021'!$A$1:$E$15000,5,FALSE)</f>
        <v>14.02</v>
      </c>
      <c r="J1118" s="203">
        <f t="shared" si="72"/>
        <v>9.9696219999999993</v>
      </c>
      <c r="K1118" s="347"/>
      <c r="L1118" s="347"/>
    </row>
    <row r="1119" spans="1:12" s="328" customFormat="1" ht="38.25" x14ac:dyDescent="0.2">
      <c r="A1119" s="325" t="s">
        <v>92</v>
      </c>
      <c r="B1119" s="332">
        <v>4351</v>
      </c>
      <c r="C1119" s="325" t="s">
        <v>85</v>
      </c>
      <c r="D1119" s="325" t="s">
        <v>832</v>
      </c>
      <c r="E1119" s="427" t="s">
        <v>119</v>
      </c>
      <c r="F1119" s="427"/>
      <c r="G1119" s="190" t="s">
        <v>174</v>
      </c>
      <c r="H1119" s="191">
        <v>6</v>
      </c>
      <c r="I1119" s="336">
        <f>VLOOKUP(B1119,'SINAPI09-2021'!$A$1:$E$15000,5,FALSE)</f>
        <v>11.94</v>
      </c>
      <c r="J1119" s="203">
        <f t="shared" si="72"/>
        <v>71.64</v>
      </c>
      <c r="K1119" s="347"/>
      <c r="L1119" s="347"/>
    </row>
    <row r="1120" spans="1:12" s="328" customFormat="1" x14ac:dyDescent="0.2">
      <c r="A1120" s="325" t="s">
        <v>92</v>
      </c>
      <c r="B1120" s="332">
        <v>37329</v>
      </c>
      <c r="C1120" s="325" t="s">
        <v>85</v>
      </c>
      <c r="D1120" s="325" t="s">
        <v>834</v>
      </c>
      <c r="E1120" s="427" t="s">
        <v>119</v>
      </c>
      <c r="F1120" s="427"/>
      <c r="G1120" s="190" t="s">
        <v>160</v>
      </c>
      <c r="H1120" s="191">
        <v>7.0199999999999999E-2</v>
      </c>
      <c r="I1120" s="336">
        <f>VLOOKUP(B1120,'SINAPI09-2021'!$A$1:$E$15000,5,FALSE)</f>
        <v>101.41</v>
      </c>
      <c r="J1120" s="203">
        <f t="shared" si="72"/>
        <v>7.1189819999999999</v>
      </c>
      <c r="K1120" s="347"/>
      <c r="L1120" s="347"/>
    </row>
    <row r="1121" spans="1:12" s="328" customFormat="1" x14ac:dyDescent="0.2">
      <c r="A1121" s="325" t="s">
        <v>92</v>
      </c>
      <c r="B1121" s="332">
        <v>20271</v>
      </c>
      <c r="C1121" s="325" t="s">
        <v>85</v>
      </c>
      <c r="D1121" s="325" t="s">
        <v>835</v>
      </c>
      <c r="E1121" s="427" t="s">
        <v>119</v>
      </c>
      <c r="F1121" s="427"/>
      <c r="G1121" s="190" t="s">
        <v>174</v>
      </c>
      <c r="H1121" s="191">
        <v>1</v>
      </c>
      <c r="I1121" s="336">
        <f>VLOOKUP(B1121,'SINAPI09-2021'!$A$1:$E$15000,5,FALSE)</f>
        <v>434.33</v>
      </c>
      <c r="J1121" s="203">
        <f t="shared" si="72"/>
        <v>434.33</v>
      </c>
      <c r="K1121" s="347"/>
      <c r="L1121" s="347"/>
    </row>
    <row r="1122" spans="1:12" s="328" customFormat="1" x14ac:dyDescent="0.2">
      <c r="A1122" s="327"/>
      <c r="B1122" s="327"/>
      <c r="C1122" s="327"/>
      <c r="D1122" s="327"/>
      <c r="E1122" s="327"/>
      <c r="F1122" s="193"/>
      <c r="G1122" s="327"/>
      <c r="H1122" s="193"/>
      <c r="I1122" s="327"/>
      <c r="J1122" s="193"/>
      <c r="K1122" s="347"/>
      <c r="L1122" s="347"/>
    </row>
    <row r="1123" spans="1:12" s="328" customFormat="1" ht="15" thickBot="1" x14ac:dyDescent="0.25">
      <c r="A1123" s="327"/>
      <c r="B1123" s="327"/>
      <c r="C1123" s="327"/>
      <c r="D1123" s="327"/>
      <c r="E1123" s="327"/>
      <c r="F1123" s="193"/>
      <c r="G1123" s="327"/>
      <c r="H1123" s="428"/>
      <c r="I1123" s="428"/>
      <c r="J1123" s="193"/>
      <c r="K1123" s="347"/>
      <c r="L1123" s="347"/>
    </row>
    <row r="1124" spans="1:12" s="328" customFormat="1" ht="15" thickTop="1" x14ac:dyDescent="0.2">
      <c r="A1124" s="194"/>
      <c r="B1124" s="194"/>
      <c r="C1124" s="194"/>
      <c r="D1124" s="194"/>
      <c r="E1124" s="194"/>
      <c r="F1124" s="194"/>
      <c r="G1124" s="194"/>
      <c r="H1124" s="194"/>
      <c r="I1124" s="194"/>
      <c r="J1124" s="194"/>
      <c r="K1124" s="347"/>
      <c r="L1124" s="347"/>
    </row>
    <row r="1125" spans="1:12" s="328" customFormat="1" ht="15" x14ac:dyDescent="0.2">
      <c r="A1125" s="326" t="s">
        <v>836</v>
      </c>
      <c r="B1125" s="195" t="s">
        <v>77</v>
      </c>
      <c r="C1125" s="326" t="s">
        <v>78</v>
      </c>
      <c r="D1125" s="326" t="s">
        <v>4</v>
      </c>
      <c r="E1125" s="430" t="s">
        <v>79</v>
      </c>
      <c r="F1125" s="430"/>
      <c r="G1125" s="196" t="s">
        <v>80</v>
      </c>
      <c r="H1125" s="195" t="s">
        <v>81</v>
      </c>
      <c r="I1125" s="195" t="s">
        <v>82</v>
      </c>
      <c r="J1125" s="195" t="s">
        <v>5</v>
      </c>
      <c r="K1125" s="347"/>
      <c r="L1125" s="347"/>
    </row>
    <row r="1126" spans="1:12" s="328" customFormat="1" ht="38.25" x14ac:dyDescent="0.2">
      <c r="A1126" s="324" t="s">
        <v>83</v>
      </c>
      <c r="B1126" s="333">
        <v>86877</v>
      </c>
      <c r="C1126" s="324" t="s">
        <v>85</v>
      </c>
      <c r="D1126" s="324" t="s">
        <v>795</v>
      </c>
      <c r="E1126" s="429" t="s">
        <v>179</v>
      </c>
      <c r="F1126" s="429"/>
      <c r="G1126" s="198" t="s">
        <v>174</v>
      </c>
      <c r="H1126" s="199">
        <v>1</v>
      </c>
      <c r="I1126" s="203">
        <f>SUM(J1127:J1130)</f>
        <v>51.261136</v>
      </c>
      <c r="J1126" s="203">
        <f>H1126*I1126</f>
        <v>51.261136</v>
      </c>
      <c r="K1126" s="347"/>
      <c r="L1126" s="347"/>
    </row>
    <row r="1127" spans="1:12" s="328" customFormat="1" ht="25.5" x14ac:dyDescent="0.2">
      <c r="A1127" s="325" t="s">
        <v>89</v>
      </c>
      <c r="B1127" s="332">
        <v>88267</v>
      </c>
      <c r="C1127" s="325" t="s">
        <v>85</v>
      </c>
      <c r="D1127" s="325" t="s">
        <v>222</v>
      </c>
      <c r="E1127" s="427" t="s">
        <v>87</v>
      </c>
      <c r="F1127" s="427"/>
      <c r="G1127" s="190" t="s">
        <v>88</v>
      </c>
      <c r="H1127" s="191">
        <v>0.17399999999999999</v>
      </c>
      <c r="I1127" s="336">
        <f>VLOOKUP(B1127,'SINAPI09-2021'!$A$1:$E$15000,5,FALSE)</f>
        <v>17.66</v>
      </c>
      <c r="J1127" s="203">
        <f t="shared" ref="J1127:J1130" si="73">H1127*I1127</f>
        <v>3.0728399999999998</v>
      </c>
      <c r="K1127" s="347"/>
      <c r="L1127" s="347"/>
    </row>
    <row r="1128" spans="1:12" s="328" customFormat="1" ht="25.5" x14ac:dyDescent="0.2">
      <c r="A1128" s="325" t="s">
        <v>89</v>
      </c>
      <c r="B1128" s="332">
        <v>88316</v>
      </c>
      <c r="C1128" s="325" t="s">
        <v>85</v>
      </c>
      <c r="D1128" s="325" t="s">
        <v>204</v>
      </c>
      <c r="E1128" s="427" t="s">
        <v>87</v>
      </c>
      <c r="F1128" s="427"/>
      <c r="G1128" s="190" t="s">
        <v>88</v>
      </c>
      <c r="H1128" s="191">
        <v>5.4800000000000001E-2</v>
      </c>
      <c r="I1128" s="336">
        <f>VLOOKUP(B1128,'SINAPI09-2021'!$A$1:$E$15000,5,FALSE)</f>
        <v>14.02</v>
      </c>
      <c r="J1128" s="203">
        <f t="shared" si="73"/>
        <v>0.76829599999999998</v>
      </c>
      <c r="K1128" s="347"/>
      <c r="L1128" s="347"/>
    </row>
    <row r="1129" spans="1:12" s="328" customFormat="1" x14ac:dyDescent="0.2">
      <c r="A1129" s="325" t="s">
        <v>92</v>
      </c>
      <c r="B1129" s="332">
        <v>3146</v>
      </c>
      <c r="C1129" s="325" t="s">
        <v>85</v>
      </c>
      <c r="D1129" s="325" t="s">
        <v>789</v>
      </c>
      <c r="E1129" s="427" t="s">
        <v>119</v>
      </c>
      <c r="F1129" s="427"/>
      <c r="G1129" s="190" t="s">
        <v>174</v>
      </c>
      <c r="H1129" s="191">
        <v>4.8000000000000001E-2</v>
      </c>
      <c r="I1129" s="336">
        <f>VLOOKUP(B1129,'SINAPI09-2021'!$A$1:$E$15000,5,FALSE)</f>
        <v>5</v>
      </c>
      <c r="J1129" s="203">
        <f t="shared" si="73"/>
        <v>0.24</v>
      </c>
      <c r="K1129" s="347"/>
      <c r="L1129" s="347"/>
    </row>
    <row r="1130" spans="1:12" s="328" customFormat="1" ht="25.5" x14ac:dyDescent="0.2">
      <c r="A1130" s="325" t="s">
        <v>92</v>
      </c>
      <c r="B1130" s="332">
        <v>37588</v>
      </c>
      <c r="C1130" s="325" t="s">
        <v>85</v>
      </c>
      <c r="D1130" s="325" t="s">
        <v>837</v>
      </c>
      <c r="E1130" s="427" t="s">
        <v>119</v>
      </c>
      <c r="F1130" s="427"/>
      <c r="G1130" s="190" t="s">
        <v>174</v>
      </c>
      <c r="H1130" s="191">
        <v>1</v>
      </c>
      <c r="I1130" s="336">
        <f>VLOOKUP(B1130,'SINAPI09-2021'!$A$1:$E$15000,5,FALSE)</f>
        <v>47.18</v>
      </c>
      <c r="J1130" s="203">
        <f t="shared" si="73"/>
        <v>47.18</v>
      </c>
      <c r="K1130" s="347"/>
      <c r="L1130" s="347"/>
    </row>
    <row r="1131" spans="1:12" s="328" customFormat="1" x14ac:dyDescent="0.2">
      <c r="A1131" s="327"/>
      <c r="B1131" s="327"/>
      <c r="C1131" s="327"/>
      <c r="D1131" s="327"/>
      <c r="E1131" s="327"/>
      <c r="F1131" s="193"/>
      <c r="G1131" s="327"/>
      <c r="H1131" s="193"/>
      <c r="I1131" s="327"/>
      <c r="J1131" s="193"/>
      <c r="K1131" s="347"/>
      <c r="L1131" s="347"/>
    </row>
    <row r="1132" spans="1:12" s="328" customFormat="1" ht="15" thickBot="1" x14ac:dyDescent="0.25">
      <c r="A1132" s="327"/>
      <c r="B1132" s="327"/>
      <c r="C1132" s="327"/>
      <c r="D1132" s="327"/>
      <c r="E1132" s="327"/>
      <c r="F1132" s="193"/>
      <c r="G1132" s="327"/>
      <c r="H1132" s="428"/>
      <c r="I1132" s="428"/>
      <c r="J1132" s="193"/>
      <c r="K1132" s="347"/>
      <c r="L1132" s="347"/>
    </row>
    <row r="1133" spans="1:12" s="328" customFormat="1" ht="15" thickTop="1" x14ac:dyDescent="0.2">
      <c r="A1133" s="194"/>
      <c r="B1133" s="194"/>
      <c r="C1133" s="194"/>
      <c r="D1133" s="194"/>
      <c r="E1133" s="194"/>
      <c r="F1133" s="194"/>
      <c r="G1133" s="194"/>
      <c r="H1133" s="194"/>
      <c r="I1133" s="194"/>
      <c r="J1133" s="194"/>
      <c r="K1133" s="347"/>
      <c r="L1133" s="347"/>
    </row>
    <row r="1134" spans="1:12" s="328" customFormat="1" ht="15" x14ac:dyDescent="0.2">
      <c r="A1134" s="326" t="s">
        <v>838</v>
      </c>
      <c r="B1134" s="195" t="s">
        <v>77</v>
      </c>
      <c r="C1134" s="326" t="s">
        <v>78</v>
      </c>
      <c r="D1134" s="326" t="s">
        <v>4</v>
      </c>
      <c r="E1134" s="430" t="s">
        <v>79</v>
      </c>
      <c r="F1134" s="430"/>
      <c r="G1134" s="196" t="s">
        <v>80</v>
      </c>
      <c r="H1134" s="195" t="s">
        <v>81</v>
      </c>
      <c r="I1134" s="195" t="s">
        <v>82</v>
      </c>
      <c r="J1134" s="195" t="s">
        <v>5</v>
      </c>
      <c r="K1134" s="347"/>
      <c r="L1134" s="347"/>
    </row>
    <row r="1135" spans="1:12" s="328" customFormat="1" ht="25.5" x14ac:dyDescent="0.2">
      <c r="A1135" s="324" t="s">
        <v>83</v>
      </c>
      <c r="B1135" s="333">
        <v>86885</v>
      </c>
      <c r="C1135" s="324" t="s">
        <v>85</v>
      </c>
      <c r="D1135" s="324" t="s">
        <v>840</v>
      </c>
      <c r="E1135" s="429" t="s">
        <v>179</v>
      </c>
      <c r="F1135" s="429"/>
      <c r="G1135" s="198" t="s">
        <v>174</v>
      </c>
      <c r="H1135" s="199">
        <v>1</v>
      </c>
      <c r="I1135" s="203">
        <f>SUM(J1136:J1139)</f>
        <v>10.442512000000001</v>
      </c>
      <c r="J1135" s="203">
        <f>H1135*I1135</f>
        <v>10.442512000000001</v>
      </c>
      <c r="K1135" s="347"/>
      <c r="L1135" s="347"/>
    </row>
    <row r="1136" spans="1:12" s="328" customFormat="1" ht="25.5" x14ac:dyDescent="0.2">
      <c r="A1136" s="325" t="s">
        <v>89</v>
      </c>
      <c r="B1136" s="332">
        <v>88267</v>
      </c>
      <c r="C1136" s="325" t="s">
        <v>85</v>
      </c>
      <c r="D1136" s="325" t="s">
        <v>222</v>
      </c>
      <c r="E1136" s="427" t="s">
        <v>87</v>
      </c>
      <c r="F1136" s="427"/>
      <c r="G1136" s="190" t="s">
        <v>88</v>
      </c>
      <c r="H1136" s="191">
        <v>0.1525</v>
      </c>
      <c r="I1136" s="336">
        <f>VLOOKUP(B1136,'SINAPI09-2021'!$A$1:$E$15000,5,FALSE)</f>
        <v>17.66</v>
      </c>
      <c r="J1136" s="203">
        <f t="shared" ref="J1136:J1139" si="74">H1136*I1136</f>
        <v>2.6931500000000002</v>
      </c>
      <c r="K1136" s="347"/>
      <c r="L1136" s="347"/>
    </row>
    <row r="1137" spans="1:12" s="328" customFormat="1" ht="25.5" x14ac:dyDescent="0.2">
      <c r="A1137" s="325" t="s">
        <v>89</v>
      </c>
      <c r="B1137" s="332">
        <v>88316</v>
      </c>
      <c r="C1137" s="325" t="s">
        <v>85</v>
      </c>
      <c r="D1137" s="325" t="s">
        <v>204</v>
      </c>
      <c r="E1137" s="427" t="s">
        <v>87</v>
      </c>
      <c r="F1137" s="427"/>
      <c r="G1137" s="190" t="s">
        <v>88</v>
      </c>
      <c r="H1137" s="191">
        <v>4.8099999999999997E-2</v>
      </c>
      <c r="I1137" s="336">
        <f>VLOOKUP(B1137,'SINAPI09-2021'!$A$1:$E$15000,5,FALSE)</f>
        <v>14.02</v>
      </c>
      <c r="J1137" s="203">
        <f t="shared" si="74"/>
        <v>0.67436199999999991</v>
      </c>
      <c r="K1137" s="347"/>
      <c r="L1137" s="347"/>
    </row>
    <row r="1138" spans="1:12" s="328" customFormat="1" ht="25.5" x14ac:dyDescent="0.2">
      <c r="A1138" s="325" t="s">
        <v>92</v>
      </c>
      <c r="B1138" s="332">
        <v>11681</v>
      </c>
      <c r="C1138" s="325" t="s">
        <v>85</v>
      </c>
      <c r="D1138" s="325" t="s">
        <v>841</v>
      </c>
      <c r="E1138" s="427" t="s">
        <v>119</v>
      </c>
      <c r="F1138" s="427"/>
      <c r="G1138" s="190" t="s">
        <v>174</v>
      </c>
      <c r="H1138" s="191">
        <v>1</v>
      </c>
      <c r="I1138" s="336">
        <f>VLOOKUP(B1138,'SINAPI09-2021'!$A$1:$E$15000,5,FALSE)</f>
        <v>6.97</v>
      </c>
      <c r="J1138" s="203">
        <f t="shared" si="74"/>
        <v>6.97</v>
      </c>
      <c r="K1138" s="347"/>
      <c r="L1138" s="347"/>
    </row>
    <row r="1139" spans="1:12" s="328" customFormat="1" x14ac:dyDescent="0.2">
      <c r="A1139" s="325" t="s">
        <v>92</v>
      </c>
      <c r="B1139" s="332">
        <v>3146</v>
      </c>
      <c r="C1139" s="325" t="s">
        <v>85</v>
      </c>
      <c r="D1139" s="325" t="s">
        <v>789</v>
      </c>
      <c r="E1139" s="427" t="s">
        <v>119</v>
      </c>
      <c r="F1139" s="427"/>
      <c r="G1139" s="190" t="s">
        <v>174</v>
      </c>
      <c r="H1139" s="191">
        <v>2.1000000000000001E-2</v>
      </c>
      <c r="I1139" s="336">
        <f>VLOOKUP(B1139,'SINAPI09-2021'!$A$1:$E$15000,5,FALSE)</f>
        <v>5</v>
      </c>
      <c r="J1139" s="203">
        <f t="shared" si="74"/>
        <v>0.10500000000000001</v>
      </c>
      <c r="K1139" s="347"/>
      <c r="L1139" s="347"/>
    </row>
    <row r="1140" spans="1:12" s="328" customFormat="1" x14ac:dyDescent="0.2">
      <c r="A1140" s="327"/>
      <c r="B1140" s="327"/>
      <c r="C1140" s="327"/>
      <c r="D1140" s="327"/>
      <c r="E1140" s="327"/>
      <c r="F1140" s="193"/>
      <c r="G1140" s="327"/>
      <c r="H1140" s="193"/>
      <c r="I1140" s="327"/>
      <c r="J1140" s="193"/>
      <c r="K1140" s="347"/>
      <c r="L1140" s="347"/>
    </row>
    <row r="1141" spans="1:12" s="328" customFormat="1" ht="15" thickBot="1" x14ac:dyDescent="0.25">
      <c r="A1141" s="327"/>
      <c r="B1141" s="327"/>
      <c r="C1141" s="327"/>
      <c r="D1141" s="327"/>
      <c r="E1141" s="327"/>
      <c r="F1141" s="193"/>
      <c r="G1141" s="327"/>
      <c r="H1141" s="428"/>
      <c r="I1141" s="428"/>
      <c r="J1141" s="193"/>
      <c r="K1141" s="347"/>
      <c r="L1141" s="347"/>
    </row>
    <row r="1142" spans="1:12" s="328" customFormat="1" ht="15" thickTop="1" x14ac:dyDescent="0.2">
      <c r="A1142" s="194"/>
      <c r="B1142" s="194"/>
      <c r="C1142" s="194"/>
      <c r="D1142" s="194"/>
      <c r="E1142" s="194"/>
      <c r="F1142" s="194"/>
      <c r="G1142" s="194"/>
      <c r="H1142" s="194"/>
      <c r="I1142" s="194"/>
      <c r="J1142" s="194"/>
      <c r="K1142" s="347"/>
      <c r="L1142" s="347"/>
    </row>
    <row r="1143" spans="1:12" s="328" customFormat="1" ht="15" x14ac:dyDescent="0.2">
      <c r="A1143" s="326" t="s">
        <v>842</v>
      </c>
      <c r="B1143" s="195" t="s">
        <v>77</v>
      </c>
      <c r="C1143" s="326" t="s">
        <v>78</v>
      </c>
      <c r="D1143" s="326" t="s">
        <v>4</v>
      </c>
      <c r="E1143" s="430" t="s">
        <v>79</v>
      </c>
      <c r="F1143" s="430"/>
      <c r="G1143" s="196" t="s">
        <v>80</v>
      </c>
      <c r="H1143" s="195" t="s">
        <v>81</v>
      </c>
      <c r="I1143" s="195" t="s">
        <v>82</v>
      </c>
      <c r="J1143" s="195" t="s">
        <v>5</v>
      </c>
      <c r="K1143" s="347"/>
      <c r="L1143" s="347"/>
    </row>
    <row r="1144" spans="1:12" s="328" customFormat="1" ht="25.5" x14ac:dyDescent="0.2">
      <c r="A1144" s="324" t="s">
        <v>83</v>
      </c>
      <c r="B1144" s="333">
        <v>86914</v>
      </c>
      <c r="C1144" s="324" t="s">
        <v>85</v>
      </c>
      <c r="D1144" s="324" t="s">
        <v>844</v>
      </c>
      <c r="E1144" s="429" t="s">
        <v>179</v>
      </c>
      <c r="F1144" s="429"/>
      <c r="G1144" s="198" t="s">
        <v>174</v>
      </c>
      <c r="H1144" s="199">
        <v>1</v>
      </c>
      <c r="I1144" s="203">
        <f>SUM(J1145:J1148)</f>
        <v>73.782511999999997</v>
      </c>
      <c r="J1144" s="203">
        <f>H1144*I1144</f>
        <v>73.782511999999997</v>
      </c>
      <c r="K1144" s="347"/>
      <c r="L1144" s="347"/>
    </row>
    <row r="1145" spans="1:12" s="328" customFormat="1" ht="25.5" x14ac:dyDescent="0.2">
      <c r="A1145" s="325" t="s">
        <v>89</v>
      </c>
      <c r="B1145" s="332">
        <v>88267</v>
      </c>
      <c r="C1145" s="325" t="s">
        <v>85</v>
      </c>
      <c r="D1145" s="325" t="s">
        <v>222</v>
      </c>
      <c r="E1145" s="427" t="s">
        <v>87</v>
      </c>
      <c r="F1145" s="427"/>
      <c r="G1145" s="190" t="s">
        <v>88</v>
      </c>
      <c r="H1145" s="191">
        <v>0.1525</v>
      </c>
      <c r="I1145" s="336">
        <f>VLOOKUP(B1145,'SINAPI09-2021'!$A$1:$E$15000,5,FALSE)</f>
        <v>17.66</v>
      </c>
      <c r="J1145" s="203">
        <f t="shared" ref="J1145:J1148" si="75">H1145*I1145</f>
        <v>2.6931500000000002</v>
      </c>
      <c r="K1145" s="347"/>
      <c r="L1145" s="347"/>
    </row>
    <row r="1146" spans="1:12" s="328" customFormat="1" ht="25.5" x14ac:dyDescent="0.2">
      <c r="A1146" s="325" t="s">
        <v>89</v>
      </c>
      <c r="B1146" s="332">
        <v>88316</v>
      </c>
      <c r="C1146" s="325" t="s">
        <v>85</v>
      </c>
      <c r="D1146" s="325" t="s">
        <v>204</v>
      </c>
      <c r="E1146" s="427" t="s">
        <v>87</v>
      </c>
      <c r="F1146" s="427"/>
      <c r="G1146" s="190" t="s">
        <v>88</v>
      </c>
      <c r="H1146" s="191">
        <v>4.8099999999999997E-2</v>
      </c>
      <c r="I1146" s="336">
        <f>VLOOKUP(B1146,'SINAPI09-2021'!$A$1:$E$15000,5,FALSE)</f>
        <v>14.02</v>
      </c>
      <c r="J1146" s="203">
        <f t="shared" si="75"/>
        <v>0.67436199999999991</v>
      </c>
      <c r="K1146" s="347"/>
      <c r="L1146" s="347"/>
    </row>
    <row r="1147" spans="1:12" s="328" customFormat="1" x14ac:dyDescent="0.2">
      <c r="A1147" s="325" t="s">
        <v>92</v>
      </c>
      <c r="B1147" s="332">
        <v>3146</v>
      </c>
      <c r="C1147" s="325" t="s">
        <v>85</v>
      </c>
      <c r="D1147" s="325" t="s">
        <v>789</v>
      </c>
      <c r="E1147" s="427" t="s">
        <v>119</v>
      </c>
      <c r="F1147" s="427"/>
      <c r="G1147" s="190" t="s">
        <v>174</v>
      </c>
      <c r="H1147" s="191">
        <v>2.1000000000000001E-2</v>
      </c>
      <c r="I1147" s="336">
        <f>VLOOKUP(B1147,'SINAPI09-2021'!$A$1:$E$15000,5,FALSE)</f>
        <v>5</v>
      </c>
      <c r="J1147" s="203">
        <f t="shared" si="75"/>
        <v>0.10500000000000001</v>
      </c>
      <c r="K1147" s="347"/>
      <c r="L1147" s="347"/>
    </row>
    <row r="1148" spans="1:12" s="328" customFormat="1" ht="25.5" x14ac:dyDescent="0.2">
      <c r="A1148" s="325" t="s">
        <v>92</v>
      </c>
      <c r="B1148" s="332">
        <v>13417</v>
      </c>
      <c r="C1148" s="325" t="s">
        <v>85</v>
      </c>
      <c r="D1148" s="325" t="s">
        <v>845</v>
      </c>
      <c r="E1148" s="427" t="s">
        <v>119</v>
      </c>
      <c r="F1148" s="427"/>
      <c r="G1148" s="190" t="s">
        <v>174</v>
      </c>
      <c r="H1148" s="191">
        <v>1</v>
      </c>
      <c r="I1148" s="336">
        <f>VLOOKUP(B1148,'SINAPI09-2021'!$A$1:$E$15000,5,FALSE)</f>
        <v>70.31</v>
      </c>
      <c r="J1148" s="203">
        <f t="shared" si="75"/>
        <v>70.31</v>
      </c>
      <c r="K1148" s="347"/>
      <c r="L1148" s="347"/>
    </row>
    <row r="1149" spans="1:12" s="328" customFormat="1" x14ac:dyDescent="0.2">
      <c r="A1149" s="327"/>
      <c r="B1149" s="327"/>
      <c r="C1149" s="327"/>
      <c r="D1149" s="327"/>
      <c r="E1149" s="327"/>
      <c r="F1149" s="193"/>
      <c r="G1149" s="327"/>
      <c r="H1149" s="193"/>
      <c r="I1149" s="327"/>
      <c r="J1149" s="193"/>
      <c r="K1149" s="347"/>
      <c r="L1149" s="347"/>
    </row>
    <row r="1150" spans="1:12" s="328" customFormat="1" ht="15" thickBot="1" x14ac:dyDescent="0.25">
      <c r="A1150" s="327"/>
      <c r="B1150" s="327"/>
      <c r="C1150" s="327"/>
      <c r="D1150" s="327"/>
      <c r="E1150" s="327"/>
      <c r="F1150" s="193"/>
      <c r="G1150" s="327"/>
      <c r="H1150" s="428"/>
      <c r="I1150" s="428"/>
      <c r="J1150" s="193"/>
      <c r="K1150" s="347"/>
      <c r="L1150" s="347"/>
    </row>
    <row r="1151" spans="1:12" s="106" customFormat="1" ht="15" thickTop="1" x14ac:dyDescent="0.2">
      <c r="A1151" s="194"/>
      <c r="B1151" s="194"/>
      <c r="C1151" s="194"/>
      <c r="D1151" s="194"/>
      <c r="E1151" s="194"/>
      <c r="F1151" s="194"/>
      <c r="G1151" s="194"/>
      <c r="H1151" s="194"/>
      <c r="I1151" s="194"/>
      <c r="J1151" s="194"/>
      <c r="K1151" s="347"/>
      <c r="L1151" s="347"/>
    </row>
    <row r="1152" spans="1:12" s="106" customFormat="1" ht="15" x14ac:dyDescent="0.2">
      <c r="A1152" s="242" t="s">
        <v>846</v>
      </c>
      <c r="B1152" s="195" t="s">
        <v>77</v>
      </c>
      <c r="C1152" s="242" t="s">
        <v>78</v>
      </c>
      <c r="D1152" s="242" t="s">
        <v>4</v>
      </c>
      <c r="E1152" s="430" t="s">
        <v>79</v>
      </c>
      <c r="F1152" s="430"/>
      <c r="G1152" s="196" t="s">
        <v>80</v>
      </c>
      <c r="H1152" s="195" t="s">
        <v>81</v>
      </c>
      <c r="I1152" s="195" t="s">
        <v>82</v>
      </c>
      <c r="J1152" s="195" t="s">
        <v>5</v>
      </c>
      <c r="K1152" s="347"/>
      <c r="L1152" s="347"/>
    </row>
    <row r="1153" spans="1:12" s="106" customFormat="1" ht="51" x14ac:dyDescent="0.2">
      <c r="A1153" s="240" t="s">
        <v>83</v>
      </c>
      <c r="B1153" s="197" t="s">
        <v>847</v>
      </c>
      <c r="C1153" s="240" t="s">
        <v>109</v>
      </c>
      <c r="D1153" s="240" t="s">
        <v>848</v>
      </c>
      <c r="E1153" s="429" t="s">
        <v>179</v>
      </c>
      <c r="F1153" s="429"/>
      <c r="G1153" s="198" t="s">
        <v>174</v>
      </c>
      <c r="H1153" s="199">
        <v>1</v>
      </c>
      <c r="I1153" s="203">
        <f>SUM(J1154:J1156)</f>
        <v>356.66499999999996</v>
      </c>
      <c r="J1153" s="203">
        <f>H1153*I1153</f>
        <v>356.66499999999996</v>
      </c>
      <c r="K1153" s="347"/>
      <c r="L1153" s="347"/>
    </row>
    <row r="1154" spans="1:12" s="106" customFormat="1" ht="38.25" x14ac:dyDescent="0.2">
      <c r="A1154" s="241" t="s">
        <v>89</v>
      </c>
      <c r="B1154" s="332">
        <v>86877</v>
      </c>
      <c r="C1154" s="241" t="s">
        <v>85</v>
      </c>
      <c r="D1154" s="241" t="s">
        <v>795</v>
      </c>
      <c r="E1154" s="427" t="s">
        <v>179</v>
      </c>
      <c r="F1154" s="427"/>
      <c r="G1154" s="190" t="s">
        <v>174</v>
      </c>
      <c r="H1154" s="191">
        <v>1</v>
      </c>
      <c r="I1154" s="336">
        <f>VLOOKUP(B1154,'SINAPI09-2021'!$A$1:$E$15000,5,FALSE)</f>
        <v>51.25</v>
      </c>
      <c r="J1154" s="203">
        <f t="shared" ref="J1154:J1156" si="76">H1154*I1154</f>
        <v>51.25</v>
      </c>
      <c r="K1154" s="347"/>
      <c r="L1154" s="347"/>
    </row>
    <row r="1155" spans="1:12" s="106" customFormat="1" ht="25.5" x14ac:dyDescent="0.2">
      <c r="A1155" s="241" t="s">
        <v>89</v>
      </c>
      <c r="B1155" s="332">
        <v>86881</v>
      </c>
      <c r="C1155" s="241" t="s">
        <v>85</v>
      </c>
      <c r="D1155" s="241" t="s">
        <v>797</v>
      </c>
      <c r="E1155" s="427" t="s">
        <v>179</v>
      </c>
      <c r="F1155" s="427"/>
      <c r="G1155" s="190" t="s">
        <v>174</v>
      </c>
      <c r="H1155" s="191">
        <v>1</v>
      </c>
      <c r="I1155" s="336">
        <f>VLOOKUP(B1155,'SINAPI09-2021'!$A$1:$E$15000,5,FALSE)</f>
        <v>156.16999999999999</v>
      </c>
      <c r="J1155" s="203">
        <f t="shared" si="76"/>
        <v>156.16999999999999</v>
      </c>
      <c r="K1155" s="347"/>
      <c r="L1155" s="347"/>
    </row>
    <row r="1156" spans="1:12" s="106" customFormat="1" x14ac:dyDescent="0.2">
      <c r="A1156" s="241" t="s">
        <v>92</v>
      </c>
      <c r="B1156" s="189" t="s">
        <v>849</v>
      </c>
      <c r="C1156" s="241" t="s">
        <v>109</v>
      </c>
      <c r="D1156" s="241" t="s">
        <v>850</v>
      </c>
      <c r="E1156" s="427" t="s">
        <v>119</v>
      </c>
      <c r="F1156" s="427"/>
      <c r="G1156" s="190" t="s">
        <v>174</v>
      </c>
      <c r="H1156" s="191">
        <v>1</v>
      </c>
      <c r="I1156" s="192">
        <f>'MAPA DE COTAÇÃO'!M16</f>
        <v>149.245</v>
      </c>
      <c r="J1156" s="203">
        <f t="shared" si="76"/>
        <v>149.245</v>
      </c>
      <c r="K1156" s="347"/>
      <c r="L1156" s="347"/>
    </row>
    <row r="1157" spans="1:12" s="106" customFormat="1" x14ac:dyDescent="0.2">
      <c r="A1157" s="244"/>
      <c r="B1157" s="244"/>
      <c r="C1157" s="244"/>
      <c r="D1157" s="244"/>
      <c r="E1157" s="244"/>
      <c r="F1157" s="193"/>
      <c r="G1157" s="244"/>
      <c r="H1157" s="193"/>
      <c r="I1157" s="244"/>
      <c r="J1157" s="193"/>
      <c r="K1157" s="347"/>
      <c r="L1157" s="347"/>
    </row>
    <row r="1158" spans="1:12" s="106" customFormat="1" ht="15" thickBot="1" x14ac:dyDescent="0.25">
      <c r="A1158" s="244"/>
      <c r="B1158" s="244"/>
      <c r="C1158" s="244"/>
      <c r="D1158" s="244"/>
      <c r="E1158" s="244"/>
      <c r="F1158" s="193"/>
      <c r="G1158" s="244"/>
      <c r="H1158" s="428"/>
      <c r="I1158" s="428"/>
      <c r="J1158" s="193"/>
      <c r="K1158" s="347"/>
      <c r="L1158" s="347"/>
    </row>
    <row r="1159" spans="1:12" s="106" customFormat="1" ht="15" thickTop="1" x14ac:dyDescent="0.2">
      <c r="A1159" s="194"/>
      <c r="B1159" s="194"/>
      <c r="C1159" s="194"/>
      <c r="D1159" s="194"/>
      <c r="E1159" s="194"/>
      <c r="F1159" s="194"/>
      <c r="G1159" s="194"/>
      <c r="H1159" s="194"/>
      <c r="I1159" s="194"/>
      <c r="J1159" s="194"/>
      <c r="K1159" s="347"/>
      <c r="L1159" s="347"/>
    </row>
    <row r="1160" spans="1:12" s="106" customFormat="1" ht="15" x14ac:dyDescent="0.2">
      <c r="A1160" s="242" t="s">
        <v>851</v>
      </c>
      <c r="B1160" s="195" t="s">
        <v>77</v>
      </c>
      <c r="C1160" s="242" t="s">
        <v>78</v>
      </c>
      <c r="D1160" s="242" t="s">
        <v>4</v>
      </c>
      <c r="E1160" s="430" t="s">
        <v>79</v>
      </c>
      <c r="F1160" s="430"/>
      <c r="G1160" s="196" t="s">
        <v>80</v>
      </c>
      <c r="H1160" s="195" t="s">
        <v>81</v>
      </c>
      <c r="I1160" s="195" t="s">
        <v>82</v>
      </c>
      <c r="J1160" s="195" t="s">
        <v>5</v>
      </c>
      <c r="K1160" s="347"/>
      <c r="L1160" s="347"/>
    </row>
    <row r="1161" spans="1:12" s="106" customFormat="1" ht="25.5" x14ac:dyDescent="0.2">
      <c r="A1161" s="240" t="s">
        <v>83</v>
      </c>
      <c r="B1161" s="197" t="s">
        <v>852</v>
      </c>
      <c r="C1161" s="240" t="s">
        <v>109</v>
      </c>
      <c r="D1161" s="240" t="s">
        <v>853</v>
      </c>
      <c r="E1161" s="429">
        <v>190</v>
      </c>
      <c r="F1161" s="429"/>
      <c r="G1161" s="198" t="s">
        <v>174</v>
      </c>
      <c r="H1161" s="199">
        <v>1</v>
      </c>
      <c r="I1161" s="203">
        <f>SUM(J1162:J1165)</f>
        <v>98.10566</v>
      </c>
      <c r="J1161" s="203">
        <f>H1161*I1161</f>
        <v>98.10566</v>
      </c>
      <c r="K1161" s="347"/>
      <c r="L1161" s="347"/>
    </row>
    <row r="1162" spans="1:12" s="106" customFormat="1" ht="25.5" x14ac:dyDescent="0.2">
      <c r="A1162" s="241" t="s">
        <v>89</v>
      </c>
      <c r="B1162" s="332">
        <v>88248</v>
      </c>
      <c r="C1162" s="241" t="s">
        <v>85</v>
      </c>
      <c r="D1162" s="241" t="s">
        <v>220</v>
      </c>
      <c r="E1162" s="427" t="s">
        <v>87</v>
      </c>
      <c r="F1162" s="427"/>
      <c r="G1162" s="190" t="s">
        <v>88</v>
      </c>
      <c r="H1162" s="191">
        <v>0.61899999999999999</v>
      </c>
      <c r="I1162" s="336">
        <f>VLOOKUP(B1162,'SINAPI09-2021'!$A$1:$E$15000,5,FALSE)</f>
        <v>13.48</v>
      </c>
      <c r="J1162" s="203">
        <f t="shared" ref="J1162:J1165" si="77">H1162*I1162</f>
        <v>8.3441200000000002</v>
      </c>
      <c r="K1162" s="347"/>
      <c r="L1162" s="347"/>
    </row>
    <row r="1163" spans="1:12" s="106" customFormat="1" ht="25.5" x14ac:dyDescent="0.2">
      <c r="A1163" s="241" t="s">
        <v>89</v>
      </c>
      <c r="B1163" s="332">
        <v>88267</v>
      </c>
      <c r="C1163" s="241" t="s">
        <v>85</v>
      </c>
      <c r="D1163" s="241" t="s">
        <v>222</v>
      </c>
      <c r="E1163" s="427" t="s">
        <v>87</v>
      </c>
      <c r="F1163" s="427"/>
      <c r="G1163" s="190" t="s">
        <v>88</v>
      </c>
      <c r="H1163" s="191">
        <v>0.61899999999999999</v>
      </c>
      <c r="I1163" s="336">
        <f>VLOOKUP(B1163,'SINAPI09-2021'!$A$1:$E$15000,5,FALSE)</f>
        <v>17.66</v>
      </c>
      <c r="J1163" s="203">
        <f t="shared" si="77"/>
        <v>10.93154</v>
      </c>
      <c r="K1163" s="347"/>
      <c r="L1163" s="347"/>
    </row>
    <row r="1164" spans="1:12" s="106" customFormat="1" x14ac:dyDescent="0.2">
      <c r="A1164" s="241" t="s">
        <v>92</v>
      </c>
      <c r="B1164" s="332">
        <f>'MAPA DE COTAÇÃO'!A83</f>
        <v>73</v>
      </c>
      <c r="C1164" s="343" t="s">
        <v>109</v>
      </c>
      <c r="D1164" s="241" t="s">
        <v>803</v>
      </c>
      <c r="E1164" s="427" t="s">
        <v>119</v>
      </c>
      <c r="F1164" s="427"/>
      <c r="G1164" s="190" t="s">
        <v>174</v>
      </c>
      <c r="H1164" s="191">
        <v>9</v>
      </c>
      <c r="I1164" s="192">
        <f>'MAPA DE COTAÇÃO'!M83</f>
        <v>0.76</v>
      </c>
      <c r="J1164" s="203">
        <f t="shared" si="77"/>
        <v>6.84</v>
      </c>
      <c r="K1164" s="347"/>
      <c r="L1164" s="347"/>
    </row>
    <row r="1165" spans="1:12" s="106" customFormat="1" x14ac:dyDescent="0.2">
      <c r="A1165" s="241" t="s">
        <v>92</v>
      </c>
      <c r="B1165" s="189" t="s">
        <v>854</v>
      </c>
      <c r="C1165" s="241" t="s">
        <v>109</v>
      </c>
      <c r="D1165" s="241" t="s">
        <v>855</v>
      </c>
      <c r="E1165" s="427" t="s">
        <v>119</v>
      </c>
      <c r="F1165" s="427"/>
      <c r="G1165" s="190" t="s">
        <v>174</v>
      </c>
      <c r="H1165" s="191">
        <v>1</v>
      </c>
      <c r="I1165" s="192">
        <f>'MAPA DE COTAÇÃO'!M17</f>
        <v>71.989999999999995</v>
      </c>
      <c r="J1165" s="203">
        <f t="shared" si="77"/>
        <v>71.989999999999995</v>
      </c>
      <c r="K1165" s="347"/>
      <c r="L1165" s="347"/>
    </row>
    <row r="1166" spans="1:12" s="106" customFormat="1" x14ac:dyDescent="0.2">
      <c r="A1166" s="244"/>
      <c r="B1166" s="244"/>
      <c r="C1166" s="244"/>
      <c r="D1166" s="244"/>
      <c r="E1166" s="244"/>
      <c r="F1166" s="193"/>
      <c r="G1166" s="244"/>
      <c r="H1166" s="193"/>
      <c r="I1166" s="244"/>
      <c r="J1166" s="193"/>
      <c r="K1166" s="347"/>
      <c r="L1166" s="347"/>
    </row>
    <row r="1167" spans="1:12" s="106" customFormat="1" ht="15" thickBot="1" x14ac:dyDescent="0.25">
      <c r="A1167" s="244"/>
      <c r="B1167" s="244"/>
      <c r="C1167" s="244"/>
      <c r="D1167" s="244"/>
      <c r="E1167" s="244"/>
      <c r="F1167" s="193"/>
      <c r="G1167" s="244"/>
      <c r="H1167" s="428"/>
      <c r="I1167" s="428"/>
      <c r="J1167" s="193"/>
      <c r="K1167" s="347"/>
    </row>
    <row r="1168" spans="1:12" s="328" customFormat="1" ht="15" thickTop="1" x14ac:dyDescent="0.2">
      <c r="A1168" s="194"/>
      <c r="B1168" s="194"/>
      <c r="C1168" s="194"/>
      <c r="D1168" s="194"/>
      <c r="E1168" s="194"/>
      <c r="F1168" s="194"/>
      <c r="G1168" s="194"/>
      <c r="H1168" s="194"/>
      <c r="I1168" s="194"/>
      <c r="J1168" s="194"/>
      <c r="K1168" s="347"/>
    </row>
    <row r="1169" spans="1:11" s="328" customFormat="1" ht="15" x14ac:dyDescent="0.2">
      <c r="A1169" s="326" t="s">
        <v>856</v>
      </c>
      <c r="B1169" s="195" t="s">
        <v>77</v>
      </c>
      <c r="C1169" s="326" t="s">
        <v>78</v>
      </c>
      <c r="D1169" s="326" t="s">
        <v>4</v>
      </c>
      <c r="E1169" s="430" t="s">
        <v>79</v>
      </c>
      <c r="F1169" s="430"/>
      <c r="G1169" s="196" t="s">
        <v>80</v>
      </c>
      <c r="H1169" s="195" t="s">
        <v>81</v>
      </c>
      <c r="I1169" s="195" t="s">
        <v>82</v>
      </c>
      <c r="J1169" s="195" t="s">
        <v>5</v>
      </c>
      <c r="K1169" s="347"/>
    </row>
    <row r="1170" spans="1:11" s="328" customFormat="1" ht="51" x14ac:dyDescent="0.2">
      <c r="A1170" s="324" t="s">
        <v>83</v>
      </c>
      <c r="B1170" s="333">
        <v>94500</v>
      </c>
      <c r="C1170" s="324" t="s">
        <v>85</v>
      </c>
      <c r="D1170" s="324" t="s">
        <v>858</v>
      </c>
      <c r="E1170" s="429" t="s">
        <v>179</v>
      </c>
      <c r="F1170" s="429"/>
      <c r="G1170" s="198" t="s">
        <v>174</v>
      </c>
      <c r="H1170" s="199">
        <v>1</v>
      </c>
      <c r="I1170" s="203">
        <f>SUM(J1171:J1174)</f>
        <v>173.81665999999998</v>
      </c>
      <c r="J1170" s="203">
        <f>H1170*I1170</f>
        <v>173.81665999999998</v>
      </c>
      <c r="K1170" s="347"/>
    </row>
    <row r="1171" spans="1:11" s="328" customFormat="1" ht="25.5" x14ac:dyDescent="0.2">
      <c r="A1171" s="325" t="s">
        <v>89</v>
      </c>
      <c r="B1171" s="332">
        <v>88248</v>
      </c>
      <c r="C1171" s="325" t="s">
        <v>85</v>
      </c>
      <c r="D1171" s="325" t="s">
        <v>220</v>
      </c>
      <c r="E1171" s="427" t="s">
        <v>87</v>
      </c>
      <c r="F1171" s="427"/>
      <c r="G1171" s="190" t="s">
        <v>88</v>
      </c>
      <c r="H1171" s="191">
        <v>0.84699999999999998</v>
      </c>
      <c r="I1171" s="336">
        <f>VLOOKUP(B1171,'SINAPI09-2021'!$A$1:$E$15000,5,FALSE)</f>
        <v>13.48</v>
      </c>
      <c r="J1171" s="203">
        <f t="shared" ref="J1171:J1174" si="78">H1171*I1171</f>
        <v>11.41756</v>
      </c>
      <c r="K1171" s="347"/>
    </row>
    <row r="1172" spans="1:11" s="328" customFormat="1" ht="25.5" x14ac:dyDescent="0.2">
      <c r="A1172" s="325" t="s">
        <v>89</v>
      </c>
      <c r="B1172" s="332">
        <v>88267</v>
      </c>
      <c r="C1172" s="325" t="s">
        <v>85</v>
      </c>
      <c r="D1172" s="325" t="s">
        <v>222</v>
      </c>
      <c r="E1172" s="427" t="s">
        <v>87</v>
      </c>
      <c r="F1172" s="427"/>
      <c r="G1172" s="190" t="s">
        <v>88</v>
      </c>
      <c r="H1172" s="191">
        <v>0.84699999999999998</v>
      </c>
      <c r="I1172" s="336">
        <f>VLOOKUP(B1172,'SINAPI09-2021'!$A$1:$E$15000,5,FALSE)</f>
        <v>17.66</v>
      </c>
      <c r="J1172" s="203">
        <f t="shared" si="78"/>
        <v>14.958019999999999</v>
      </c>
      <c r="K1172" s="347"/>
    </row>
    <row r="1173" spans="1:11" s="328" customFormat="1" x14ac:dyDescent="0.2">
      <c r="A1173" s="325" t="s">
        <v>92</v>
      </c>
      <c r="B1173" s="332">
        <v>3148</v>
      </c>
      <c r="C1173" s="325" t="s">
        <v>85</v>
      </c>
      <c r="D1173" s="325" t="s">
        <v>234</v>
      </c>
      <c r="E1173" s="427" t="s">
        <v>119</v>
      </c>
      <c r="F1173" s="427"/>
      <c r="G1173" s="190" t="s">
        <v>174</v>
      </c>
      <c r="H1173" s="191">
        <v>5.7000000000000002E-2</v>
      </c>
      <c r="I1173" s="336">
        <f>VLOOKUP(B1173,'SINAPI09-2021'!$A$1:$E$15000,5,FALSE)</f>
        <v>18.440000000000001</v>
      </c>
      <c r="J1173" s="203">
        <f t="shared" si="78"/>
        <v>1.05108</v>
      </c>
      <c r="K1173" s="347"/>
    </row>
    <row r="1174" spans="1:11" s="328" customFormat="1" ht="25.5" x14ac:dyDescent="0.2">
      <c r="A1174" s="325" t="s">
        <v>92</v>
      </c>
      <c r="B1174" s="332">
        <v>6012</v>
      </c>
      <c r="C1174" s="325" t="s">
        <v>85</v>
      </c>
      <c r="D1174" s="325" t="s">
        <v>859</v>
      </c>
      <c r="E1174" s="427" t="s">
        <v>119</v>
      </c>
      <c r="F1174" s="427"/>
      <c r="G1174" s="190" t="s">
        <v>174</v>
      </c>
      <c r="H1174" s="191">
        <v>1</v>
      </c>
      <c r="I1174" s="336">
        <f>VLOOKUP(B1174,'SINAPI09-2021'!$A$1:$E$15000,5,FALSE)</f>
        <v>146.38999999999999</v>
      </c>
      <c r="J1174" s="203">
        <f t="shared" si="78"/>
        <v>146.38999999999999</v>
      </c>
      <c r="K1174" s="347"/>
    </row>
    <row r="1175" spans="1:11" s="328" customFormat="1" x14ac:dyDescent="0.2">
      <c r="A1175" s="327"/>
      <c r="B1175" s="327"/>
      <c r="C1175" s="327"/>
      <c r="D1175" s="327"/>
      <c r="E1175" s="327"/>
      <c r="F1175" s="193"/>
      <c r="G1175" s="327"/>
      <c r="H1175" s="193"/>
      <c r="I1175" s="327"/>
      <c r="J1175" s="193"/>
      <c r="K1175" s="347"/>
    </row>
    <row r="1176" spans="1:11" s="328" customFormat="1" ht="15" thickBot="1" x14ac:dyDescent="0.25">
      <c r="A1176" s="327"/>
      <c r="B1176" s="327"/>
      <c r="C1176" s="327"/>
      <c r="D1176" s="327"/>
      <c r="E1176" s="327"/>
      <c r="F1176" s="193"/>
      <c r="G1176" s="327"/>
      <c r="H1176" s="428"/>
      <c r="I1176" s="428"/>
      <c r="J1176" s="193"/>
      <c r="K1176" s="347"/>
    </row>
    <row r="1177" spans="1:11" s="328" customFormat="1" ht="15" thickTop="1" x14ac:dyDescent="0.2">
      <c r="A1177" s="194"/>
      <c r="B1177" s="194"/>
      <c r="C1177" s="194"/>
      <c r="D1177" s="194"/>
      <c r="E1177" s="194"/>
      <c r="F1177" s="194"/>
      <c r="G1177" s="194"/>
      <c r="H1177" s="194"/>
      <c r="I1177" s="194"/>
      <c r="J1177" s="194"/>
      <c r="K1177" s="347"/>
    </row>
    <row r="1178" spans="1:11" s="328" customFormat="1" ht="15" x14ac:dyDescent="0.2">
      <c r="A1178" s="326" t="s">
        <v>860</v>
      </c>
      <c r="B1178" s="195" t="s">
        <v>77</v>
      </c>
      <c r="C1178" s="326" t="s">
        <v>78</v>
      </c>
      <c r="D1178" s="326" t="s">
        <v>4</v>
      </c>
      <c r="E1178" s="430" t="s">
        <v>79</v>
      </c>
      <c r="F1178" s="430"/>
      <c r="G1178" s="196" t="s">
        <v>80</v>
      </c>
      <c r="H1178" s="195" t="s">
        <v>81</v>
      </c>
      <c r="I1178" s="195" t="s">
        <v>82</v>
      </c>
      <c r="J1178" s="195" t="s">
        <v>5</v>
      </c>
      <c r="K1178" s="347"/>
    </row>
    <row r="1179" spans="1:11" s="328" customFormat="1" ht="25.5" x14ac:dyDescent="0.2">
      <c r="A1179" s="324" t="s">
        <v>83</v>
      </c>
      <c r="B1179" s="333">
        <v>86900</v>
      </c>
      <c r="C1179" s="324" t="s">
        <v>85</v>
      </c>
      <c r="D1179" s="324" t="s">
        <v>862</v>
      </c>
      <c r="E1179" s="429" t="s">
        <v>179</v>
      </c>
      <c r="F1179" s="429"/>
      <c r="G1179" s="198" t="s">
        <v>174</v>
      </c>
      <c r="H1179" s="199">
        <v>1</v>
      </c>
      <c r="I1179" s="203">
        <f>SUM(J1180:J1183)</f>
        <v>202.68366999999998</v>
      </c>
      <c r="J1179" s="203">
        <f>H1179*I1179</f>
        <v>202.68366999999998</v>
      </c>
      <c r="K1179" s="347"/>
    </row>
    <row r="1180" spans="1:11" s="328" customFormat="1" ht="25.5" x14ac:dyDescent="0.2">
      <c r="A1180" s="325" t="s">
        <v>89</v>
      </c>
      <c r="B1180" s="332">
        <v>88274</v>
      </c>
      <c r="C1180" s="325" t="s">
        <v>85</v>
      </c>
      <c r="D1180" s="325" t="s">
        <v>648</v>
      </c>
      <c r="E1180" s="427" t="s">
        <v>87</v>
      </c>
      <c r="F1180" s="427"/>
      <c r="G1180" s="190" t="s">
        <v>88</v>
      </c>
      <c r="H1180" s="191">
        <v>0.47739999999999999</v>
      </c>
      <c r="I1180" s="336">
        <f>VLOOKUP(B1180,'SINAPI09-2021'!$A$1:$E$15000,5,FALSE)</f>
        <v>17.899999999999999</v>
      </c>
      <c r="J1180" s="203">
        <f t="shared" ref="J1180:J1183" si="79">H1180*I1180</f>
        <v>8.5454599999999985</v>
      </c>
      <c r="K1180" s="347"/>
    </row>
    <row r="1181" spans="1:11" s="328" customFormat="1" ht="25.5" x14ac:dyDescent="0.2">
      <c r="A1181" s="325" t="s">
        <v>89</v>
      </c>
      <c r="B1181" s="332">
        <v>88316</v>
      </c>
      <c r="C1181" s="325" t="s">
        <v>85</v>
      </c>
      <c r="D1181" s="325" t="s">
        <v>204</v>
      </c>
      <c r="E1181" s="427" t="s">
        <v>87</v>
      </c>
      <c r="F1181" s="427"/>
      <c r="G1181" s="190" t="s">
        <v>88</v>
      </c>
      <c r="H1181" s="191">
        <v>0.15040000000000001</v>
      </c>
      <c r="I1181" s="336">
        <f>VLOOKUP(B1181,'SINAPI09-2021'!$A$1:$E$15000,5,FALSE)</f>
        <v>14.02</v>
      </c>
      <c r="J1181" s="203">
        <f t="shared" si="79"/>
        <v>2.1086079999999998</v>
      </c>
      <c r="K1181" s="347"/>
    </row>
    <row r="1182" spans="1:11" s="328" customFormat="1" ht="25.5" x14ac:dyDescent="0.2">
      <c r="A1182" s="325" t="s">
        <v>92</v>
      </c>
      <c r="B1182" s="332">
        <v>1743</v>
      </c>
      <c r="C1182" s="325" t="s">
        <v>85</v>
      </c>
      <c r="D1182" s="325" t="s">
        <v>863</v>
      </c>
      <c r="E1182" s="427" t="s">
        <v>119</v>
      </c>
      <c r="F1182" s="427"/>
      <c r="G1182" s="190" t="s">
        <v>174</v>
      </c>
      <c r="H1182" s="191">
        <v>1</v>
      </c>
      <c r="I1182" s="336">
        <f>VLOOKUP(B1182,'SINAPI09-2021'!$A$1:$E$15000,5,FALSE)</f>
        <v>180.66</v>
      </c>
      <c r="J1182" s="203">
        <f t="shared" si="79"/>
        <v>180.66</v>
      </c>
      <c r="K1182" s="347"/>
    </row>
    <row r="1183" spans="1:11" s="328" customFormat="1" x14ac:dyDescent="0.2">
      <c r="A1183" s="325" t="s">
        <v>92</v>
      </c>
      <c r="B1183" s="332">
        <v>4823</v>
      </c>
      <c r="C1183" s="325" t="s">
        <v>85</v>
      </c>
      <c r="D1183" s="325" t="s">
        <v>865</v>
      </c>
      <c r="E1183" s="427" t="s">
        <v>119</v>
      </c>
      <c r="F1183" s="427"/>
      <c r="G1183" s="190" t="s">
        <v>160</v>
      </c>
      <c r="H1183" s="191">
        <v>0.2974</v>
      </c>
      <c r="I1183" s="336">
        <f>VLOOKUP(B1183,'SINAPI09-2021'!$A$1:$E$15000,5,FALSE)</f>
        <v>38.229999999999997</v>
      </c>
      <c r="J1183" s="203">
        <f t="shared" si="79"/>
        <v>11.369601999999999</v>
      </c>
      <c r="K1183" s="347"/>
    </row>
    <row r="1184" spans="1:11" s="328" customFormat="1" x14ac:dyDescent="0.2">
      <c r="A1184" s="327"/>
      <c r="B1184" s="327"/>
      <c r="C1184" s="327"/>
      <c r="D1184" s="327"/>
      <c r="E1184" s="327"/>
      <c r="F1184" s="193"/>
      <c r="G1184" s="327"/>
      <c r="H1184" s="193"/>
      <c r="I1184" s="327"/>
      <c r="J1184" s="193"/>
      <c r="K1184" s="347"/>
    </row>
    <row r="1185" spans="1:11" s="328" customFormat="1" ht="15" thickBot="1" x14ac:dyDescent="0.25">
      <c r="A1185" s="327"/>
      <c r="B1185" s="327"/>
      <c r="C1185" s="327"/>
      <c r="D1185" s="327"/>
      <c r="E1185" s="327"/>
      <c r="F1185" s="193"/>
      <c r="G1185" s="327"/>
      <c r="H1185" s="428"/>
      <c r="I1185" s="428"/>
      <c r="J1185" s="193"/>
      <c r="K1185" s="347"/>
    </row>
    <row r="1186" spans="1:11" s="328" customFormat="1" ht="15" thickTop="1" x14ac:dyDescent="0.2">
      <c r="A1186" s="194"/>
      <c r="B1186" s="194"/>
      <c r="C1186" s="194"/>
      <c r="D1186" s="194"/>
      <c r="E1186" s="194"/>
      <c r="F1186" s="194"/>
      <c r="G1186" s="194"/>
      <c r="H1186" s="194"/>
      <c r="I1186" s="194"/>
      <c r="J1186" s="194"/>
      <c r="K1186" s="347"/>
    </row>
    <row r="1187" spans="1:11" s="328" customFormat="1" ht="15" x14ac:dyDescent="0.2">
      <c r="A1187" s="326" t="s">
        <v>866</v>
      </c>
      <c r="B1187" s="195" t="s">
        <v>77</v>
      </c>
      <c r="C1187" s="326" t="s">
        <v>78</v>
      </c>
      <c r="D1187" s="326" t="s">
        <v>4</v>
      </c>
      <c r="E1187" s="430" t="s">
        <v>79</v>
      </c>
      <c r="F1187" s="430"/>
      <c r="G1187" s="196" t="s">
        <v>80</v>
      </c>
      <c r="H1187" s="195" t="s">
        <v>81</v>
      </c>
      <c r="I1187" s="195" t="s">
        <v>82</v>
      </c>
      <c r="J1187" s="195" t="s">
        <v>5</v>
      </c>
      <c r="K1187" s="347"/>
    </row>
    <row r="1188" spans="1:11" s="328" customFormat="1" ht="51" x14ac:dyDescent="0.2">
      <c r="A1188" s="324" t="s">
        <v>83</v>
      </c>
      <c r="B1188" s="333">
        <v>94489</v>
      </c>
      <c r="C1188" s="324" t="s">
        <v>85</v>
      </c>
      <c r="D1188" s="324" t="s">
        <v>868</v>
      </c>
      <c r="E1188" s="429" t="s">
        <v>179</v>
      </c>
      <c r="F1188" s="429"/>
      <c r="G1188" s="198" t="s">
        <v>174</v>
      </c>
      <c r="H1188" s="199">
        <v>1</v>
      </c>
      <c r="I1188" s="203">
        <f>SUM(J1189:J1194)</f>
        <v>15.961139999999999</v>
      </c>
      <c r="J1188" s="203">
        <f>H1188*I1188</f>
        <v>15.961139999999999</v>
      </c>
      <c r="K1188" s="347"/>
    </row>
    <row r="1189" spans="1:11" s="328" customFormat="1" ht="25.5" x14ac:dyDescent="0.2">
      <c r="A1189" s="325" t="s">
        <v>89</v>
      </c>
      <c r="B1189" s="332">
        <v>88248</v>
      </c>
      <c r="C1189" s="325" t="s">
        <v>85</v>
      </c>
      <c r="D1189" s="325" t="s">
        <v>220</v>
      </c>
      <c r="E1189" s="427" t="s">
        <v>87</v>
      </c>
      <c r="F1189" s="427"/>
      <c r="G1189" s="190" t="s">
        <v>88</v>
      </c>
      <c r="H1189" s="191">
        <v>5.2999999999999999E-2</v>
      </c>
      <c r="I1189" s="336">
        <f>VLOOKUP(B1189,'SINAPI09-2021'!$A$1:$E$15000,5,FALSE)</f>
        <v>13.48</v>
      </c>
      <c r="J1189" s="203">
        <f t="shared" ref="J1189:J1194" si="80">H1189*I1189</f>
        <v>0.71443999999999996</v>
      </c>
      <c r="K1189" s="347"/>
    </row>
    <row r="1190" spans="1:11" s="328" customFormat="1" ht="25.5" x14ac:dyDescent="0.2">
      <c r="A1190" s="325" t="s">
        <v>89</v>
      </c>
      <c r="B1190" s="332">
        <v>88267</v>
      </c>
      <c r="C1190" s="325" t="s">
        <v>85</v>
      </c>
      <c r="D1190" s="325" t="s">
        <v>222</v>
      </c>
      <c r="E1190" s="427" t="s">
        <v>87</v>
      </c>
      <c r="F1190" s="427"/>
      <c r="G1190" s="190" t="s">
        <v>88</v>
      </c>
      <c r="H1190" s="191">
        <v>5.2999999999999999E-2</v>
      </c>
      <c r="I1190" s="336">
        <f>VLOOKUP(B1190,'SINAPI09-2021'!$A$1:$E$15000,5,FALSE)</f>
        <v>17.66</v>
      </c>
      <c r="J1190" s="203">
        <f t="shared" si="80"/>
        <v>0.93598000000000003</v>
      </c>
      <c r="K1190" s="347"/>
    </row>
    <row r="1191" spans="1:11" s="328" customFormat="1" x14ac:dyDescent="0.2">
      <c r="A1191" s="325" t="s">
        <v>92</v>
      </c>
      <c r="B1191" s="332">
        <v>20080</v>
      </c>
      <c r="C1191" s="325" t="s">
        <v>85</v>
      </c>
      <c r="D1191" s="325" t="s">
        <v>224</v>
      </c>
      <c r="E1191" s="427" t="s">
        <v>119</v>
      </c>
      <c r="F1191" s="427"/>
      <c r="G1191" s="190" t="s">
        <v>174</v>
      </c>
      <c r="H1191" s="191">
        <v>0.06</v>
      </c>
      <c r="I1191" s="336">
        <f>VLOOKUP(B1191,'SINAPI09-2021'!$A$1:$E$15000,5,FALSE)</f>
        <v>22.35</v>
      </c>
      <c r="J1191" s="203">
        <f t="shared" si="80"/>
        <v>1.341</v>
      </c>
      <c r="K1191" s="347"/>
    </row>
    <row r="1192" spans="1:11" s="328" customFormat="1" x14ac:dyDescent="0.2">
      <c r="A1192" s="325" t="s">
        <v>92</v>
      </c>
      <c r="B1192" s="332">
        <v>38383</v>
      </c>
      <c r="C1192" s="325" t="s">
        <v>85</v>
      </c>
      <c r="D1192" s="325" t="s">
        <v>227</v>
      </c>
      <c r="E1192" s="427" t="s">
        <v>119</v>
      </c>
      <c r="F1192" s="427"/>
      <c r="G1192" s="190" t="s">
        <v>174</v>
      </c>
      <c r="H1192" s="191">
        <v>0.02</v>
      </c>
      <c r="I1192" s="336">
        <f>VLOOKUP(B1192,'SINAPI09-2021'!$A$1:$E$15000,5,FALSE)</f>
        <v>2.1800000000000002</v>
      </c>
      <c r="J1192" s="203">
        <f t="shared" si="80"/>
        <v>4.3600000000000007E-2</v>
      </c>
      <c r="K1192" s="347"/>
    </row>
    <row r="1193" spans="1:11" s="328" customFormat="1" ht="25.5" x14ac:dyDescent="0.2">
      <c r="A1193" s="325" t="s">
        <v>92</v>
      </c>
      <c r="B1193" s="332">
        <v>11674</v>
      </c>
      <c r="C1193" s="325" t="s">
        <v>85</v>
      </c>
      <c r="D1193" s="325" t="s">
        <v>869</v>
      </c>
      <c r="E1193" s="427" t="s">
        <v>119</v>
      </c>
      <c r="F1193" s="427"/>
      <c r="G1193" s="190" t="s">
        <v>174</v>
      </c>
      <c r="H1193" s="191">
        <v>1</v>
      </c>
      <c r="I1193" s="336">
        <f>VLOOKUP(B1193,'SINAPI09-2021'!$A$1:$E$15000,5,FALSE)</f>
        <v>11.84</v>
      </c>
      <c r="J1193" s="203">
        <f t="shared" si="80"/>
        <v>11.84</v>
      </c>
      <c r="K1193" s="347"/>
    </row>
    <row r="1194" spans="1:11" s="328" customFormat="1" x14ac:dyDescent="0.2">
      <c r="A1194" s="325" t="s">
        <v>92</v>
      </c>
      <c r="B1194" s="332">
        <v>20083</v>
      </c>
      <c r="C1194" s="325" t="s">
        <v>85</v>
      </c>
      <c r="D1194" s="325" t="s">
        <v>229</v>
      </c>
      <c r="E1194" s="427" t="s">
        <v>119</v>
      </c>
      <c r="F1194" s="427"/>
      <c r="G1194" s="190" t="s">
        <v>174</v>
      </c>
      <c r="H1194" s="191">
        <v>1.4E-2</v>
      </c>
      <c r="I1194" s="336">
        <f>VLOOKUP(B1194,'SINAPI09-2021'!$A$1:$E$15000,5,FALSE)</f>
        <v>77.58</v>
      </c>
      <c r="J1194" s="203">
        <f t="shared" si="80"/>
        <v>1.08612</v>
      </c>
      <c r="K1194" s="347"/>
    </row>
    <row r="1195" spans="1:11" s="328" customFormat="1" x14ac:dyDescent="0.2">
      <c r="A1195" s="327"/>
      <c r="B1195" s="327"/>
      <c r="C1195" s="327"/>
      <c r="D1195" s="327"/>
      <c r="E1195" s="327"/>
      <c r="F1195" s="193"/>
      <c r="G1195" s="327"/>
      <c r="H1195" s="193"/>
      <c r="I1195" s="327"/>
      <c r="J1195" s="193"/>
      <c r="K1195" s="347"/>
    </row>
    <row r="1196" spans="1:11" s="328" customFormat="1" ht="15" thickBot="1" x14ac:dyDescent="0.25">
      <c r="A1196" s="327"/>
      <c r="B1196" s="327"/>
      <c r="C1196" s="327"/>
      <c r="D1196" s="327"/>
      <c r="E1196" s="327"/>
      <c r="F1196" s="193"/>
      <c r="G1196" s="327"/>
      <c r="H1196" s="428"/>
      <c r="I1196" s="428"/>
      <c r="J1196" s="193"/>
      <c r="K1196" s="347"/>
    </row>
    <row r="1197" spans="1:11" s="328" customFormat="1" ht="15" thickTop="1" x14ac:dyDescent="0.2">
      <c r="A1197" s="194"/>
      <c r="B1197" s="194"/>
      <c r="C1197" s="194"/>
      <c r="D1197" s="194"/>
      <c r="E1197" s="194"/>
      <c r="F1197" s="194"/>
      <c r="G1197" s="194"/>
      <c r="H1197" s="194"/>
      <c r="I1197" s="194"/>
      <c r="J1197" s="194"/>
      <c r="K1197" s="347"/>
    </row>
    <row r="1198" spans="1:11" s="328" customFormat="1" ht="15" x14ac:dyDescent="0.2">
      <c r="A1198" s="326" t="s">
        <v>870</v>
      </c>
      <c r="B1198" s="195" t="s">
        <v>77</v>
      </c>
      <c r="C1198" s="326" t="s">
        <v>78</v>
      </c>
      <c r="D1198" s="326" t="s">
        <v>4</v>
      </c>
      <c r="E1198" s="430" t="s">
        <v>79</v>
      </c>
      <c r="F1198" s="430"/>
      <c r="G1198" s="196" t="s">
        <v>80</v>
      </c>
      <c r="H1198" s="195" t="s">
        <v>81</v>
      </c>
      <c r="I1198" s="195" t="s">
        <v>82</v>
      </c>
      <c r="J1198" s="195" t="s">
        <v>5</v>
      </c>
      <c r="K1198" s="347"/>
    </row>
    <row r="1199" spans="1:11" s="328" customFormat="1" ht="51" x14ac:dyDescent="0.2">
      <c r="A1199" s="324" t="s">
        <v>83</v>
      </c>
      <c r="B1199" s="333">
        <v>94495</v>
      </c>
      <c r="C1199" s="324" t="s">
        <v>85</v>
      </c>
      <c r="D1199" s="324" t="s">
        <v>872</v>
      </c>
      <c r="E1199" s="429" t="s">
        <v>179</v>
      </c>
      <c r="F1199" s="429"/>
      <c r="G1199" s="198" t="s">
        <v>174</v>
      </c>
      <c r="H1199" s="199">
        <v>1</v>
      </c>
      <c r="I1199" s="203">
        <f>SUM(J1200:J1203)</f>
        <v>48.613110000000006</v>
      </c>
      <c r="J1199" s="203">
        <f>H1199*I1199</f>
        <v>48.613110000000006</v>
      </c>
      <c r="K1199" s="347"/>
    </row>
    <row r="1200" spans="1:11" s="328" customFormat="1" ht="25.5" x14ac:dyDescent="0.2">
      <c r="A1200" s="325" t="s">
        <v>89</v>
      </c>
      <c r="B1200" s="332">
        <v>88248</v>
      </c>
      <c r="C1200" s="325" t="s">
        <v>85</v>
      </c>
      <c r="D1200" s="325" t="s">
        <v>220</v>
      </c>
      <c r="E1200" s="427" t="s">
        <v>87</v>
      </c>
      <c r="F1200" s="427"/>
      <c r="G1200" s="190" t="s">
        <v>88</v>
      </c>
      <c r="H1200" s="191">
        <v>0.77449999999999997</v>
      </c>
      <c r="I1200" s="336">
        <f>VLOOKUP(B1200,'SINAPI09-2021'!$A$1:$E$15000,5,FALSE)</f>
        <v>13.48</v>
      </c>
      <c r="J1200" s="203">
        <f t="shared" ref="J1200:J1203" si="81">H1200*I1200</f>
        <v>10.44026</v>
      </c>
      <c r="K1200" s="347"/>
    </row>
    <row r="1201" spans="1:11" s="328" customFormat="1" ht="25.5" x14ac:dyDescent="0.2">
      <c r="A1201" s="325" t="s">
        <v>89</v>
      </c>
      <c r="B1201" s="332">
        <v>88267</v>
      </c>
      <c r="C1201" s="325" t="s">
        <v>85</v>
      </c>
      <c r="D1201" s="325" t="s">
        <v>222</v>
      </c>
      <c r="E1201" s="427" t="s">
        <v>87</v>
      </c>
      <c r="F1201" s="427"/>
      <c r="G1201" s="190" t="s">
        <v>88</v>
      </c>
      <c r="H1201" s="191">
        <v>0.77449999999999997</v>
      </c>
      <c r="I1201" s="336">
        <f>VLOOKUP(B1201,'SINAPI09-2021'!$A$1:$E$15000,5,FALSE)</f>
        <v>17.66</v>
      </c>
      <c r="J1201" s="203">
        <f t="shared" si="81"/>
        <v>13.677669999999999</v>
      </c>
      <c r="K1201" s="347"/>
    </row>
    <row r="1202" spans="1:11" s="328" customFormat="1" x14ac:dyDescent="0.2">
      <c r="A1202" s="325" t="s">
        <v>92</v>
      </c>
      <c r="B1202" s="332">
        <v>3148</v>
      </c>
      <c r="C1202" s="325" t="s">
        <v>85</v>
      </c>
      <c r="D1202" s="325" t="s">
        <v>234</v>
      </c>
      <c r="E1202" s="427" t="s">
        <v>119</v>
      </c>
      <c r="F1202" s="427"/>
      <c r="G1202" s="190" t="s">
        <v>174</v>
      </c>
      <c r="H1202" s="191">
        <v>9.4999999999999998E-3</v>
      </c>
      <c r="I1202" s="336">
        <f>VLOOKUP(B1202,'SINAPI09-2021'!$A$1:$E$15000,5,FALSE)</f>
        <v>18.440000000000001</v>
      </c>
      <c r="J1202" s="203">
        <f t="shared" si="81"/>
        <v>0.17518</v>
      </c>
      <c r="K1202" s="347"/>
    </row>
    <row r="1203" spans="1:11" s="328" customFormat="1" ht="25.5" x14ac:dyDescent="0.2">
      <c r="A1203" s="325" t="s">
        <v>92</v>
      </c>
      <c r="B1203" s="332">
        <v>6019</v>
      </c>
      <c r="C1203" s="325" t="s">
        <v>85</v>
      </c>
      <c r="D1203" s="325" t="s">
        <v>873</v>
      </c>
      <c r="E1203" s="427" t="s">
        <v>119</v>
      </c>
      <c r="F1203" s="427"/>
      <c r="G1203" s="190" t="s">
        <v>174</v>
      </c>
      <c r="H1203" s="191">
        <v>1</v>
      </c>
      <c r="I1203" s="336">
        <f>VLOOKUP(B1203,'SINAPI09-2021'!$A$1:$E$15000,5,FALSE)</f>
        <v>24.32</v>
      </c>
      <c r="J1203" s="203">
        <f t="shared" si="81"/>
        <v>24.32</v>
      </c>
      <c r="K1203" s="347"/>
    </row>
    <row r="1204" spans="1:11" s="328" customFormat="1" x14ac:dyDescent="0.2">
      <c r="A1204" s="327"/>
      <c r="B1204" s="327"/>
      <c r="C1204" s="327"/>
      <c r="D1204" s="327"/>
      <c r="E1204" s="327"/>
      <c r="F1204" s="193"/>
      <c r="G1204" s="327"/>
      <c r="H1204" s="193"/>
      <c r="I1204" s="327"/>
      <c r="J1204" s="193"/>
      <c r="K1204" s="347"/>
    </row>
    <row r="1205" spans="1:11" s="328" customFormat="1" ht="15" thickBot="1" x14ac:dyDescent="0.25">
      <c r="A1205" s="327"/>
      <c r="B1205" s="327"/>
      <c r="C1205" s="327"/>
      <c r="D1205" s="327"/>
      <c r="E1205" s="327"/>
      <c r="F1205" s="193"/>
      <c r="G1205" s="327"/>
      <c r="H1205" s="428"/>
      <c r="I1205" s="428"/>
      <c r="J1205" s="193"/>
      <c r="K1205" s="347"/>
    </row>
    <row r="1206" spans="1:11" s="328" customFormat="1" ht="15" thickTop="1" x14ac:dyDescent="0.2">
      <c r="A1206" s="194"/>
      <c r="B1206" s="194"/>
      <c r="C1206" s="194"/>
      <c r="D1206" s="194"/>
      <c r="E1206" s="194"/>
      <c r="F1206" s="194"/>
      <c r="G1206" s="194"/>
      <c r="H1206" s="194"/>
      <c r="I1206" s="194"/>
      <c r="J1206" s="194"/>
      <c r="K1206" s="347"/>
    </row>
    <row r="1207" spans="1:11" s="328" customFormat="1" ht="15" x14ac:dyDescent="0.2">
      <c r="A1207" s="326" t="s">
        <v>874</v>
      </c>
      <c r="B1207" s="195" t="s">
        <v>77</v>
      </c>
      <c r="C1207" s="326" t="s">
        <v>78</v>
      </c>
      <c r="D1207" s="326" t="s">
        <v>4</v>
      </c>
      <c r="E1207" s="430" t="s">
        <v>79</v>
      </c>
      <c r="F1207" s="430"/>
      <c r="G1207" s="196" t="s">
        <v>80</v>
      </c>
      <c r="H1207" s="195" t="s">
        <v>81</v>
      </c>
      <c r="I1207" s="195" t="s">
        <v>82</v>
      </c>
      <c r="J1207" s="195" t="s">
        <v>5</v>
      </c>
      <c r="K1207" s="347"/>
    </row>
    <row r="1208" spans="1:11" s="328" customFormat="1" ht="51" x14ac:dyDescent="0.2">
      <c r="A1208" s="324" t="s">
        <v>83</v>
      </c>
      <c r="B1208" s="333">
        <v>94496</v>
      </c>
      <c r="C1208" s="324" t="s">
        <v>85</v>
      </c>
      <c r="D1208" s="324" t="s">
        <v>876</v>
      </c>
      <c r="E1208" s="429" t="s">
        <v>179</v>
      </c>
      <c r="F1208" s="429"/>
      <c r="G1208" s="198" t="s">
        <v>174</v>
      </c>
      <c r="H1208" s="199">
        <v>1</v>
      </c>
      <c r="I1208" s="203">
        <f>SUM(J1209:J1212)</f>
        <v>58.069819999999993</v>
      </c>
      <c r="J1208" s="203">
        <f>H1208*I1208</f>
        <v>58.069819999999993</v>
      </c>
      <c r="K1208" s="347"/>
    </row>
    <row r="1209" spans="1:11" s="328" customFormat="1" ht="25.5" x14ac:dyDescent="0.2">
      <c r="A1209" s="325" t="s">
        <v>89</v>
      </c>
      <c r="B1209" s="332">
        <v>88248</v>
      </c>
      <c r="C1209" s="325" t="s">
        <v>85</v>
      </c>
      <c r="D1209" s="325" t="s">
        <v>220</v>
      </c>
      <c r="E1209" s="427" t="s">
        <v>87</v>
      </c>
      <c r="F1209" s="427"/>
      <c r="G1209" s="190" t="s">
        <v>88</v>
      </c>
      <c r="H1209" s="191">
        <v>0.78900000000000003</v>
      </c>
      <c r="I1209" s="336">
        <f>VLOOKUP(B1209,'SINAPI09-2021'!$A$1:$E$15000,5,FALSE)</f>
        <v>13.48</v>
      </c>
      <c r="J1209" s="203">
        <f t="shared" ref="J1209:J1212" si="82">H1209*I1209</f>
        <v>10.635720000000001</v>
      </c>
      <c r="K1209" s="347"/>
    </row>
    <row r="1210" spans="1:11" s="328" customFormat="1" ht="25.5" x14ac:dyDescent="0.2">
      <c r="A1210" s="325" t="s">
        <v>89</v>
      </c>
      <c r="B1210" s="332">
        <v>88267</v>
      </c>
      <c r="C1210" s="325" t="s">
        <v>85</v>
      </c>
      <c r="D1210" s="325" t="s">
        <v>222</v>
      </c>
      <c r="E1210" s="427" t="s">
        <v>87</v>
      </c>
      <c r="F1210" s="427"/>
      <c r="G1210" s="190" t="s">
        <v>88</v>
      </c>
      <c r="H1210" s="191">
        <v>0.78900000000000003</v>
      </c>
      <c r="I1210" s="336">
        <f>VLOOKUP(B1210,'SINAPI09-2021'!$A$1:$E$15000,5,FALSE)</f>
        <v>17.66</v>
      </c>
      <c r="J1210" s="203">
        <f t="shared" si="82"/>
        <v>13.93374</v>
      </c>
      <c r="K1210" s="347"/>
    </row>
    <row r="1211" spans="1:11" s="328" customFormat="1" x14ac:dyDescent="0.2">
      <c r="A1211" s="325" t="s">
        <v>92</v>
      </c>
      <c r="B1211" s="332">
        <v>3148</v>
      </c>
      <c r="C1211" s="325" t="s">
        <v>85</v>
      </c>
      <c r="D1211" s="325" t="s">
        <v>234</v>
      </c>
      <c r="E1211" s="427" t="s">
        <v>119</v>
      </c>
      <c r="F1211" s="427"/>
      <c r="G1211" s="190" t="s">
        <v>174</v>
      </c>
      <c r="H1211" s="191">
        <v>1.9E-2</v>
      </c>
      <c r="I1211" s="336">
        <f>VLOOKUP(B1211,'SINAPI09-2021'!$A$1:$E$15000,5,FALSE)</f>
        <v>18.440000000000001</v>
      </c>
      <c r="J1211" s="203">
        <f t="shared" si="82"/>
        <v>0.35036</v>
      </c>
      <c r="K1211" s="347"/>
    </row>
    <row r="1212" spans="1:11" s="328" customFormat="1" ht="25.5" x14ac:dyDescent="0.2">
      <c r="A1212" s="325" t="s">
        <v>92</v>
      </c>
      <c r="B1212" s="332">
        <v>6017</v>
      </c>
      <c r="C1212" s="325" t="s">
        <v>85</v>
      </c>
      <c r="D1212" s="325" t="s">
        <v>877</v>
      </c>
      <c r="E1212" s="427" t="s">
        <v>119</v>
      </c>
      <c r="F1212" s="427"/>
      <c r="G1212" s="190" t="s">
        <v>174</v>
      </c>
      <c r="H1212" s="191">
        <v>1</v>
      </c>
      <c r="I1212" s="336">
        <f>VLOOKUP(B1212,'SINAPI09-2021'!$A$1:$E$15000,5,FALSE)</f>
        <v>33.15</v>
      </c>
      <c r="J1212" s="203">
        <f t="shared" si="82"/>
        <v>33.15</v>
      </c>
      <c r="K1212" s="347"/>
    </row>
    <row r="1213" spans="1:11" s="328" customFormat="1" x14ac:dyDescent="0.2">
      <c r="A1213" s="327"/>
      <c r="B1213" s="327"/>
      <c r="C1213" s="327"/>
      <c r="D1213" s="327"/>
      <c r="E1213" s="327"/>
      <c r="F1213" s="193"/>
      <c r="G1213" s="327"/>
      <c r="H1213" s="193"/>
      <c r="I1213" s="327"/>
      <c r="J1213" s="193"/>
      <c r="K1213" s="347"/>
    </row>
    <row r="1214" spans="1:11" s="328" customFormat="1" ht="15" thickBot="1" x14ac:dyDescent="0.25">
      <c r="A1214" s="327"/>
      <c r="B1214" s="327"/>
      <c r="C1214" s="327"/>
      <c r="D1214" s="327"/>
      <c r="E1214" s="327"/>
      <c r="F1214" s="193"/>
      <c r="G1214" s="327"/>
      <c r="H1214" s="428"/>
      <c r="I1214" s="428"/>
      <c r="J1214" s="193"/>
      <c r="K1214" s="347"/>
    </row>
    <row r="1215" spans="1:11" s="328" customFormat="1" ht="15" thickTop="1" x14ac:dyDescent="0.2">
      <c r="A1215" s="194"/>
      <c r="B1215" s="194"/>
      <c r="C1215" s="194"/>
      <c r="D1215" s="194"/>
      <c r="E1215" s="194"/>
      <c r="F1215" s="194"/>
      <c r="G1215" s="194"/>
      <c r="H1215" s="194"/>
      <c r="I1215" s="194"/>
      <c r="J1215" s="194"/>
      <c r="K1215" s="347"/>
    </row>
    <row r="1216" spans="1:11" s="328" customFormat="1" ht="15" x14ac:dyDescent="0.2">
      <c r="A1216" s="326" t="s">
        <v>878</v>
      </c>
      <c r="B1216" s="195" t="s">
        <v>77</v>
      </c>
      <c r="C1216" s="326" t="s">
        <v>78</v>
      </c>
      <c r="D1216" s="326" t="s">
        <v>4</v>
      </c>
      <c r="E1216" s="430" t="s">
        <v>79</v>
      </c>
      <c r="F1216" s="430"/>
      <c r="G1216" s="196" t="s">
        <v>80</v>
      </c>
      <c r="H1216" s="195" t="s">
        <v>81</v>
      </c>
      <c r="I1216" s="195" t="s">
        <v>82</v>
      </c>
      <c r="J1216" s="195" t="s">
        <v>5</v>
      </c>
      <c r="K1216" s="347"/>
    </row>
    <row r="1217" spans="1:11" s="328" customFormat="1" ht="51" x14ac:dyDescent="0.2">
      <c r="A1217" s="324" t="s">
        <v>83</v>
      </c>
      <c r="B1217" s="333" t="s">
        <v>14335</v>
      </c>
      <c r="C1217" s="324" t="s">
        <v>14333</v>
      </c>
      <c r="D1217" s="324" t="s">
        <v>879</v>
      </c>
      <c r="E1217" s="429" t="s">
        <v>179</v>
      </c>
      <c r="F1217" s="429"/>
      <c r="G1217" s="198" t="s">
        <v>174</v>
      </c>
      <c r="H1217" s="199">
        <v>1</v>
      </c>
      <c r="I1217" s="203">
        <f>SUM(J1218:J1221)</f>
        <v>39.703110000000002</v>
      </c>
      <c r="J1217" s="203">
        <f>H1217*I1217</f>
        <v>39.703110000000002</v>
      </c>
      <c r="K1217" s="347"/>
    </row>
    <row r="1218" spans="1:11" s="328" customFormat="1" ht="25.5" x14ac:dyDescent="0.2">
      <c r="A1218" s="325" t="s">
        <v>89</v>
      </c>
      <c r="B1218" s="332">
        <v>88248</v>
      </c>
      <c r="C1218" s="325" t="s">
        <v>85</v>
      </c>
      <c r="D1218" s="325" t="s">
        <v>220</v>
      </c>
      <c r="E1218" s="427" t="s">
        <v>87</v>
      </c>
      <c r="F1218" s="427"/>
      <c r="G1218" s="190" t="s">
        <v>88</v>
      </c>
      <c r="H1218" s="191">
        <v>0.77449999999999997</v>
      </c>
      <c r="I1218" s="336">
        <f>VLOOKUP(B1218,'SINAPI09-2021'!$A$1:$E$15000,5,FALSE)</f>
        <v>13.48</v>
      </c>
      <c r="J1218" s="203">
        <f t="shared" ref="J1218:J1221" si="83">H1218*I1218</f>
        <v>10.44026</v>
      </c>
      <c r="K1218" s="347"/>
    </row>
    <row r="1219" spans="1:11" s="328" customFormat="1" ht="25.5" x14ac:dyDescent="0.2">
      <c r="A1219" s="325" t="s">
        <v>89</v>
      </c>
      <c r="B1219" s="332">
        <v>88267</v>
      </c>
      <c r="C1219" s="325" t="s">
        <v>85</v>
      </c>
      <c r="D1219" s="325" t="s">
        <v>222</v>
      </c>
      <c r="E1219" s="427" t="s">
        <v>87</v>
      </c>
      <c r="F1219" s="427"/>
      <c r="G1219" s="190" t="s">
        <v>88</v>
      </c>
      <c r="H1219" s="191">
        <v>0.77449999999999997</v>
      </c>
      <c r="I1219" s="336">
        <f>VLOOKUP(B1219,'SINAPI09-2021'!$A$1:$E$15000,5,FALSE)</f>
        <v>17.66</v>
      </c>
      <c r="J1219" s="203">
        <f t="shared" si="83"/>
        <v>13.677669999999999</v>
      </c>
      <c r="K1219" s="347"/>
    </row>
    <row r="1220" spans="1:11" s="328" customFormat="1" x14ac:dyDescent="0.2">
      <c r="A1220" s="325" t="s">
        <v>92</v>
      </c>
      <c r="B1220" s="332">
        <v>3148</v>
      </c>
      <c r="C1220" s="325" t="s">
        <v>85</v>
      </c>
      <c r="D1220" s="325" t="s">
        <v>234</v>
      </c>
      <c r="E1220" s="427" t="s">
        <v>119</v>
      </c>
      <c r="F1220" s="427"/>
      <c r="G1220" s="190" t="s">
        <v>174</v>
      </c>
      <c r="H1220" s="191">
        <v>9.4999999999999998E-3</v>
      </c>
      <c r="I1220" s="336">
        <f>VLOOKUP(B1220,'SINAPI09-2021'!$A$1:$E$15000,5,FALSE)</f>
        <v>18.440000000000001</v>
      </c>
      <c r="J1220" s="203">
        <f t="shared" si="83"/>
        <v>0.17518</v>
      </c>
      <c r="K1220" s="347"/>
    </row>
    <row r="1221" spans="1:11" s="328" customFormat="1" ht="25.5" x14ac:dyDescent="0.2">
      <c r="A1221" s="325" t="s">
        <v>92</v>
      </c>
      <c r="B1221" s="332">
        <v>6016</v>
      </c>
      <c r="C1221" s="325" t="s">
        <v>85</v>
      </c>
      <c r="D1221" s="325" t="s">
        <v>881</v>
      </c>
      <c r="E1221" s="427" t="s">
        <v>119</v>
      </c>
      <c r="F1221" s="427"/>
      <c r="G1221" s="190" t="s">
        <v>174</v>
      </c>
      <c r="H1221" s="191">
        <v>1</v>
      </c>
      <c r="I1221" s="336">
        <f>VLOOKUP(B1221,'SINAPI09-2021'!$A$1:$E$15000,5,FALSE)</f>
        <v>15.41</v>
      </c>
      <c r="J1221" s="203">
        <f t="shared" si="83"/>
        <v>15.41</v>
      </c>
      <c r="K1221" s="347"/>
    </row>
    <row r="1222" spans="1:11" s="328" customFormat="1" x14ac:dyDescent="0.2">
      <c r="A1222" s="327"/>
      <c r="B1222" s="327"/>
      <c r="C1222" s="327"/>
      <c r="D1222" s="327"/>
      <c r="E1222" s="327"/>
      <c r="F1222" s="193"/>
      <c r="G1222" s="327"/>
      <c r="H1222" s="193"/>
      <c r="I1222" s="327"/>
      <c r="J1222" s="193"/>
      <c r="K1222" s="347"/>
    </row>
    <row r="1223" spans="1:11" s="328" customFormat="1" ht="15" thickBot="1" x14ac:dyDescent="0.25">
      <c r="A1223" s="327"/>
      <c r="B1223" s="327"/>
      <c r="C1223" s="327"/>
      <c r="D1223" s="327"/>
      <c r="E1223" s="327"/>
      <c r="F1223" s="193"/>
      <c r="G1223" s="327"/>
      <c r="H1223" s="428"/>
      <c r="I1223" s="428"/>
      <c r="J1223" s="193"/>
      <c r="K1223" s="347"/>
    </row>
    <row r="1224" spans="1:11" s="328" customFormat="1" ht="15" thickTop="1" x14ac:dyDescent="0.2">
      <c r="A1224" s="194"/>
      <c r="B1224" s="194"/>
      <c r="C1224" s="194"/>
      <c r="D1224" s="194"/>
      <c r="E1224" s="194"/>
      <c r="F1224" s="194"/>
      <c r="G1224" s="194"/>
      <c r="H1224" s="194"/>
      <c r="I1224" s="194"/>
      <c r="J1224" s="194"/>
      <c r="K1224" s="347"/>
    </row>
    <row r="1225" spans="1:11" s="328" customFormat="1" ht="15" x14ac:dyDescent="0.2">
      <c r="A1225" s="326" t="s">
        <v>882</v>
      </c>
      <c r="B1225" s="195" t="s">
        <v>77</v>
      </c>
      <c r="C1225" s="326" t="s">
        <v>78</v>
      </c>
      <c r="D1225" s="326" t="s">
        <v>4</v>
      </c>
      <c r="E1225" s="430" t="s">
        <v>79</v>
      </c>
      <c r="F1225" s="430"/>
      <c r="G1225" s="196" t="s">
        <v>80</v>
      </c>
      <c r="H1225" s="195" t="s">
        <v>81</v>
      </c>
      <c r="I1225" s="195" t="s">
        <v>82</v>
      </c>
      <c r="J1225" s="195" t="s">
        <v>5</v>
      </c>
      <c r="K1225" s="347"/>
    </row>
    <row r="1226" spans="1:11" s="328" customFormat="1" ht="63.75" x14ac:dyDescent="0.2">
      <c r="A1226" s="324" t="s">
        <v>83</v>
      </c>
      <c r="B1226" s="333">
        <v>94794</v>
      </c>
      <c r="C1226" s="324" t="s">
        <v>85</v>
      </c>
      <c r="D1226" s="324" t="s">
        <v>884</v>
      </c>
      <c r="E1226" s="429" t="s">
        <v>179</v>
      </c>
      <c r="F1226" s="429"/>
      <c r="G1226" s="198" t="s">
        <v>174</v>
      </c>
      <c r="H1226" s="199">
        <v>1</v>
      </c>
      <c r="I1226" s="203">
        <f>SUM(J1227:J1230)</f>
        <v>91.849820000000008</v>
      </c>
      <c r="J1226" s="203">
        <f>H1226*I1226</f>
        <v>91.849820000000008</v>
      </c>
      <c r="K1226" s="347"/>
    </row>
    <row r="1227" spans="1:11" s="328" customFormat="1" ht="25.5" x14ac:dyDescent="0.2">
      <c r="A1227" s="325" t="s">
        <v>89</v>
      </c>
      <c r="B1227" s="332">
        <v>88248</v>
      </c>
      <c r="C1227" s="325" t="s">
        <v>85</v>
      </c>
      <c r="D1227" s="325" t="s">
        <v>220</v>
      </c>
      <c r="E1227" s="427" t="s">
        <v>87</v>
      </c>
      <c r="F1227" s="427"/>
      <c r="G1227" s="190" t="s">
        <v>88</v>
      </c>
      <c r="H1227" s="191">
        <v>0.78900000000000003</v>
      </c>
      <c r="I1227" s="336">
        <f>VLOOKUP(B1227,'SINAPI09-2021'!$A$1:$E$15000,5,FALSE)</f>
        <v>13.48</v>
      </c>
      <c r="J1227" s="203">
        <f t="shared" ref="J1227:J1230" si="84">H1227*I1227</f>
        <v>10.635720000000001</v>
      </c>
      <c r="K1227" s="347"/>
    </row>
    <row r="1228" spans="1:11" s="328" customFormat="1" ht="25.5" x14ac:dyDescent="0.2">
      <c r="A1228" s="325" t="s">
        <v>89</v>
      </c>
      <c r="B1228" s="332">
        <v>88267</v>
      </c>
      <c r="C1228" s="325" t="s">
        <v>85</v>
      </c>
      <c r="D1228" s="325" t="s">
        <v>222</v>
      </c>
      <c r="E1228" s="427" t="s">
        <v>87</v>
      </c>
      <c r="F1228" s="427"/>
      <c r="G1228" s="190" t="s">
        <v>88</v>
      </c>
      <c r="H1228" s="191">
        <v>0.78900000000000003</v>
      </c>
      <c r="I1228" s="336">
        <f>VLOOKUP(B1228,'SINAPI09-2021'!$A$1:$E$15000,5,FALSE)</f>
        <v>17.66</v>
      </c>
      <c r="J1228" s="203">
        <f t="shared" si="84"/>
        <v>13.93374</v>
      </c>
      <c r="K1228" s="347"/>
    </row>
    <row r="1229" spans="1:11" s="328" customFormat="1" x14ac:dyDescent="0.2">
      <c r="A1229" s="325" t="s">
        <v>92</v>
      </c>
      <c r="B1229" s="332">
        <v>3148</v>
      </c>
      <c r="C1229" s="325" t="s">
        <v>85</v>
      </c>
      <c r="D1229" s="325" t="s">
        <v>234</v>
      </c>
      <c r="E1229" s="427" t="s">
        <v>119</v>
      </c>
      <c r="F1229" s="427"/>
      <c r="G1229" s="190" t="s">
        <v>174</v>
      </c>
      <c r="H1229" s="191">
        <v>1.9E-2</v>
      </c>
      <c r="I1229" s="336">
        <f>VLOOKUP(B1229,'SINAPI09-2021'!$A$1:$E$15000,5,FALSE)</f>
        <v>18.440000000000001</v>
      </c>
      <c r="J1229" s="203">
        <f t="shared" si="84"/>
        <v>0.35036</v>
      </c>
      <c r="K1229" s="347"/>
    </row>
    <row r="1230" spans="1:11" s="328" customFormat="1" ht="25.5" x14ac:dyDescent="0.2">
      <c r="A1230" s="325" t="s">
        <v>92</v>
      </c>
      <c r="B1230" s="332">
        <v>6015</v>
      </c>
      <c r="C1230" s="325" t="s">
        <v>85</v>
      </c>
      <c r="D1230" s="325" t="s">
        <v>885</v>
      </c>
      <c r="E1230" s="427" t="s">
        <v>119</v>
      </c>
      <c r="F1230" s="427"/>
      <c r="G1230" s="190" t="s">
        <v>174</v>
      </c>
      <c r="H1230" s="191">
        <v>1</v>
      </c>
      <c r="I1230" s="336">
        <f>VLOOKUP(B1230,'SINAPI09-2021'!$A$1:$E$15000,5,FALSE)</f>
        <v>66.930000000000007</v>
      </c>
      <c r="J1230" s="203">
        <f t="shared" si="84"/>
        <v>66.930000000000007</v>
      </c>
      <c r="K1230" s="347"/>
    </row>
    <row r="1231" spans="1:11" s="328" customFormat="1" x14ac:dyDescent="0.2">
      <c r="A1231" s="327"/>
      <c r="B1231" s="327"/>
      <c r="C1231" s="327"/>
      <c r="D1231" s="327"/>
      <c r="E1231" s="327"/>
      <c r="F1231" s="193"/>
      <c r="G1231" s="327"/>
      <c r="H1231" s="193"/>
      <c r="I1231" s="327"/>
      <c r="J1231" s="193"/>
      <c r="K1231" s="347"/>
    </row>
    <row r="1232" spans="1:11" s="328" customFormat="1" ht="15" thickBot="1" x14ac:dyDescent="0.25">
      <c r="A1232" s="327"/>
      <c r="B1232" s="327"/>
      <c r="C1232" s="327"/>
      <c r="D1232" s="327"/>
      <c r="E1232" s="327"/>
      <c r="F1232" s="193"/>
      <c r="G1232" s="327"/>
      <c r="H1232" s="428"/>
      <c r="I1232" s="428"/>
      <c r="J1232" s="193"/>
      <c r="K1232" s="347"/>
    </row>
    <row r="1233" spans="1:11" s="328" customFormat="1" ht="15" thickTop="1" x14ac:dyDescent="0.2">
      <c r="A1233" s="194"/>
      <c r="B1233" s="194"/>
      <c r="C1233" s="194"/>
      <c r="D1233" s="194"/>
      <c r="E1233" s="194"/>
      <c r="F1233" s="194"/>
      <c r="G1233" s="194"/>
      <c r="H1233" s="194"/>
      <c r="I1233" s="194"/>
      <c r="J1233" s="194"/>
      <c r="K1233" s="347"/>
    </row>
    <row r="1234" spans="1:11" s="328" customFormat="1" ht="15" x14ac:dyDescent="0.2">
      <c r="A1234" s="326" t="s">
        <v>886</v>
      </c>
      <c r="B1234" s="195" t="s">
        <v>77</v>
      </c>
      <c r="C1234" s="326" t="s">
        <v>78</v>
      </c>
      <c r="D1234" s="326" t="s">
        <v>4</v>
      </c>
      <c r="E1234" s="430" t="s">
        <v>79</v>
      </c>
      <c r="F1234" s="430"/>
      <c r="G1234" s="196" t="s">
        <v>80</v>
      </c>
      <c r="H1234" s="195" t="s">
        <v>81</v>
      </c>
      <c r="I1234" s="195" t="s">
        <v>82</v>
      </c>
      <c r="J1234" s="195" t="s">
        <v>5</v>
      </c>
      <c r="K1234" s="347"/>
    </row>
    <row r="1235" spans="1:11" s="328" customFormat="1" ht="38.25" x14ac:dyDescent="0.2">
      <c r="A1235" s="324" t="s">
        <v>83</v>
      </c>
      <c r="B1235" s="333">
        <v>89986</v>
      </c>
      <c r="C1235" s="324" t="s">
        <v>85</v>
      </c>
      <c r="D1235" s="324" t="s">
        <v>888</v>
      </c>
      <c r="E1235" s="429" t="s">
        <v>179</v>
      </c>
      <c r="F1235" s="429"/>
      <c r="G1235" s="198" t="s">
        <v>174</v>
      </c>
      <c r="H1235" s="199">
        <v>1</v>
      </c>
      <c r="I1235" s="203">
        <f>SUM(J1236:J1239)</f>
        <v>41.968119999999999</v>
      </c>
      <c r="J1235" s="203">
        <f>H1235*I1235</f>
        <v>41.968119999999999</v>
      </c>
      <c r="K1235" s="347"/>
    </row>
    <row r="1236" spans="1:11" s="328" customFormat="1" ht="25.5" x14ac:dyDescent="0.2">
      <c r="A1236" s="325" t="s">
        <v>89</v>
      </c>
      <c r="B1236" s="332">
        <v>88248</v>
      </c>
      <c r="C1236" s="325" t="s">
        <v>85</v>
      </c>
      <c r="D1236" s="325" t="s">
        <v>220</v>
      </c>
      <c r="E1236" s="427" t="s">
        <v>87</v>
      </c>
      <c r="F1236" s="427"/>
      <c r="G1236" s="190" t="s">
        <v>88</v>
      </c>
      <c r="H1236" s="191">
        <v>0.23</v>
      </c>
      <c r="I1236" s="336">
        <f>VLOOKUP(B1236,'SINAPI09-2021'!$A$1:$E$15000,5,FALSE)</f>
        <v>13.48</v>
      </c>
      <c r="J1236" s="203">
        <f t="shared" ref="J1236:J1239" si="85">H1236*I1236</f>
        <v>3.1004</v>
      </c>
      <c r="K1236" s="347"/>
    </row>
    <row r="1237" spans="1:11" s="328" customFormat="1" ht="25.5" x14ac:dyDescent="0.2">
      <c r="A1237" s="325" t="s">
        <v>89</v>
      </c>
      <c r="B1237" s="332">
        <v>88267</v>
      </c>
      <c r="C1237" s="325" t="s">
        <v>85</v>
      </c>
      <c r="D1237" s="325" t="s">
        <v>222</v>
      </c>
      <c r="E1237" s="427" t="s">
        <v>87</v>
      </c>
      <c r="F1237" s="427"/>
      <c r="G1237" s="190" t="s">
        <v>88</v>
      </c>
      <c r="H1237" s="191">
        <v>0.3</v>
      </c>
      <c r="I1237" s="336">
        <f>VLOOKUP(B1237,'SINAPI09-2021'!$A$1:$E$15000,5,FALSE)</f>
        <v>17.66</v>
      </c>
      <c r="J1237" s="203">
        <f t="shared" si="85"/>
        <v>5.298</v>
      </c>
      <c r="K1237" s="347"/>
    </row>
    <row r="1238" spans="1:11" s="328" customFormat="1" x14ac:dyDescent="0.2">
      <c r="A1238" s="325" t="s">
        <v>92</v>
      </c>
      <c r="B1238" s="332">
        <v>3148</v>
      </c>
      <c r="C1238" s="325" t="s">
        <v>85</v>
      </c>
      <c r="D1238" s="325" t="s">
        <v>234</v>
      </c>
      <c r="E1238" s="427" t="s">
        <v>119</v>
      </c>
      <c r="F1238" s="427"/>
      <c r="G1238" s="190" t="s">
        <v>174</v>
      </c>
      <c r="H1238" s="191">
        <v>1.2999999999999999E-2</v>
      </c>
      <c r="I1238" s="336">
        <f>VLOOKUP(B1238,'SINAPI09-2021'!$A$1:$E$15000,5,FALSE)</f>
        <v>18.440000000000001</v>
      </c>
      <c r="J1238" s="203">
        <f t="shared" si="85"/>
        <v>0.23972000000000002</v>
      </c>
      <c r="K1238" s="347"/>
    </row>
    <row r="1239" spans="1:11" s="328" customFormat="1" ht="25.5" x14ac:dyDescent="0.2">
      <c r="A1239" s="325" t="s">
        <v>92</v>
      </c>
      <c r="B1239" s="332">
        <v>6006</v>
      </c>
      <c r="C1239" s="325" t="s">
        <v>85</v>
      </c>
      <c r="D1239" s="325" t="s">
        <v>889</v>
      </c>
      <c r="E1239" s="427" t="s">
        <v>119</v>
      </c>
      <c r="F1239" s="427"/>
      <c r="G1239" s="190" t="s">
        <v>174</v>
      </c>
      <c r="H1239" s="191">
        <v>1</v>
      </c>
      <c r="I1239" s="336">
        <f>VLOOKUP(B1239,'SINAPI09-2021'!$A$1:$E$15000,5,FALSE)</f>
        <v>33.33</v>
      </c>
      <c r="J1239" s="203">
        <f t="shared" si="85"/>
        <v>33.33</v>
      </c>
      <c r="K1239" s="347"/>
    </row>
    <row r="1240" spans="1:11" s="328" customFormat="1" x14ac:dyDescent="0.2">
      <c r="A1240" s="327"/>
      <c r="B1240" s="327"/>
      <c r="C1240" s="327"/>
      <c r="D1240" s="327"/>
      <c r="E1240" s="327"/>
      <c r="F1240" s="193"/>
      <c r="G1240" s="327"/>
      <c r="H1240" s="193"/>
      <c r="I1240" s="327"/>
      <c r="J1240" s="193"/>
      <c r="K1240" s="347"/>
    </row>
    <row r="1241" spans="1:11" s="328" customFormat="1" ht="15" thickBot="1" x14ac:dyDescent="0.25">
      <c r="A1241" s="327"/>
      <c r="B1241" s="327"/>
      <c r="C1241" s="327"/>
      <c r="D1241" s="327"/>
      <c r="E1241" s="327"/>
      <c r="F1241" s="193"/>
      <c r="G1241" s="327"/>
      <c r="H1241" s="428"/>
      <c r="I1241" s="428"/>
      <c r="J1241" s="193"/>
      <c r="K1241" s="347"/>
    </row>
    <row r="1242" spans="1:11" s="328" customFormat="1" ht="15" thickTop="1" x14ac:dyDescent="0.2">
      <c r="A1242" s="194"/>
      <c r="B1242" s="194"/>
      <c r="C1242" s="194"/>
      <c r="D1242" s="194"/>
      <c r="E1242" s="194"/>
      <c r="F1242" s="194"/>
      <c r="G1242" s="194"/>
      <c r="H1242" s="194"/>
      <c r="I1242" s="194"/>
      <c r="J1242" s="194"/>
      <c r="K1242" s="347"/>
    </row>
    <row r="1243" spans="1:11" s="328" customFormat="1" ht="15" x14ac:dyDescent="0.2">
      <c r="A1243" s="326" t="s">
        <v>890</v>
      </c>
      <c r="B1243" s="195" t="s">
        <v>77</v>
      </c>
      <c r="C1243" s="326" t="s">
        <v>78</v>
      </c>
      <c r="D1243" s="326" t="s">
        <v>4</v>
      </c>
      <c r="E1243" s="430" t="s">
        <v>79</v>
      </c>
      <c r="F1243" s="430"/>
      <c r="G1243" s="196" t="s">
        <v>80</v>
      </c>
      <c r="H1243" s="195" t="s">
        <v>81</v>
      </c>
      <c r="I1243" s="195" t="s">
        <v>82</v>
      </c>
      <c r="J1243" s="195" t="s">
        <v>5</v>
      </c>
      <c r="K1243" s="347"/>
    </row>
    <row r="1244" spans="1:11" s="328" customFormat="1" ht="38.25" x14ac:dyDescent="0.2">
      <c r="A1244" s="324" t="s">
        <v>83</v>
      </c>
      <c r="B1244" s="333">
        <v>89987</v>
      </c>
      <c r="C1244" s="324" t="s">
        <v>85</v>
      </c>
      <c r="D1244" s="324" t="s">
        <v>892</v>
      </c>
      <c r="E1244" s="429" t="s">
        <v>179</v>
      </c>
      <c r="F1244" s="429"/>
      <c r="G1244" s="198" t="s">
        <v>174</v>
      </c>
      <c r="H1244" s="199">
        <v>1</v>
      </c>
      <c r="I1244" s="203">
        <f>SUM(J1245:J1248)</f>
        <v>46.238120000000002</v>
      </c>
      <c r="J1244" s="203">
        <f>H1244*I1244</f>
        <v>46.238120000000002</v>
      </c>
      <c r="K1244" s="347"/>
    </row>
    <row r="1245" spans="1:11" s="328" customFormat="1" ht="25.5" x14ac:dyDescent="0.2">
      <c r="A1245" s="325" t="s">
        <v>89</v>
      </c>
      <c r="B1245" s="332">
        <v>88248</v>
      </c>
      <c r="C1245" s="325" t="s">
        <v>85</v>
      </c>
      <c r="D1245" s="325" t="s">
        <v>220</v>
      </c>
      <c r="E1245" s="427" t="s">
        <v>87</v>
      </c>
      <c r="F1245" s="427"/>
      <c r="G1245" s="190" t="s">
        <v>88</v>
      </c>
      <c r="H1245" s="191">
        <v>0.23</v>
      </c>
      <c r="I1245" s="336">
        <f>VLOOKUP(B1245,'SINAPI09-2021'!$A$1:$E$15000,5,FALSE)</f>
        <v>13.48</v>
      </c>
      <c r="J1245" s="203">
        <f t="shared" ref="J1245:J1248" si="86">H1245*I1245</f>
        <v>3.1004</v>
      </c>
      <c r="K1245" s="347"/>
    </row>
    <row r="1246" spans="1:11" s="328" customFormat="1" ht="25.5" x14ac:dyDescent="0.2">
      <c r="A1246" s="325" t="s">
        <v>89</v>
      </c>
      <c r="B1246" s="332">
        <v>88267</v>
      </c>
      <c r="C1246" s="325" t="s">
        <v>85</v>
      </c>
      <c r="D1246" s="325" t="s">
        <v>222</v>
      </c>
      <c r="E1246" s="427" t="s">
        <v>87</v>
      </c>
      <c r="F1246" s="427"/>
      <c r="G1246" s="190" t="s">
        <v>88</v>
      </c>
      <c r="H1246" s="191">
        <v>0.3</v>
      </c>
      <c r="I1246" s="336">
        <f>VLOOKUP(B1246,'SINAPI09-2021'!$A$1:$E$15000,5,FALSE)</f>
        <v>17.66</v>
      </c>
      <c r="J1246" s="203">
        <f t="shared" si="86"/>
        <v>5.298</v>
      </c>
      <c r="K1246" s="347"/>
    </row>
    <row r="1247" spans="1:11" s="328" customFormat="1" x14ac:dyDescent="0.2">
      <c r="A1247" s="325" t="s">
        <v>92</v>
      </c>
      <c r="B1247" s="332">
        <v>3148</v>
      </c>
      <c r="C1247" s="325" t="s">
        <v>85</v>
      </c>
      <c r="D1247" s="325" t="s">
        <v>234</v>
      </c>
      <c r="E1247" s="427" t="s">
        <v>119</v>
      </c>
      <c r="F1247" s="427"/>
      <c r="G1247" s="190" t="s">
        <v>174</v>
      </c>
      <c r="H1247" s="191">
        <v>1.2999999999999999E-2</v>
      </c>
      <c r="I1247" s="336">
        <f>VLOOKUP(B1247,'SINAPI09-2021'!$A$1:$E$15000,5,FALSE)</f>
        <v>18.440000000000001</v>
      </c>
      <c r="J1247" s="203">
        <f t="shared" si="86"/>
        <v>0.23972000000000002</v>
      </c>
      <c r="K1247" s="347"/>
    </row>
    <row r="1248" spans="1:11" s="328" customFormat="1" ht="25.5" x14ac:dyDescent="0.2">
      <c r="A1248" s="325" t="s">
        <v>92</v>
      </c>
      <c r="B1248" s="332">
        <v>6005</v>
      </c>
      <c r="C1248" s="325" t="s">
        <v>85</v>
      </c>
      <c r="D1248" s="325" t="s">
        <v>893</v>
      </c>
      <c r="E1248" s="427" t="s">
        <v>119</v>
      </c>
      <c r="F1248" s="427"/>
      <c r="G1248" s="190" t="s">
        <v>174</v>
      </c>
      <c r="H1248" s="191">
        <v>1</v>
      </c>
      <c r="I1248" s="336">
        <f>VLOOKUP(B1248,'SINAPI09-2021'!$A$1:$E$15000,5,FALSE)</f>
        <v>37.6</v>
      </c>
      <c r="J1248" s="203">
        <f t="shared" si="86"/>
        <v>37.6</v>
      </c>
      <c r="K1248" s="347"/>
    </row>
    <row r="1249" spans="1:11" s="328" customFormat="1" x14ac:dyDescent="0.2">
      <c r="A1249" s="327"/>
      <c r="B1249" s="327"/>
      <c r="C1249" s="327"/>
      <c r="D1249" s="327"/>
      <c r="E1249" s="327"/>
      <c r="F1249" s="193"/>
      <c r="G1249" s="327"/>
      <c r="H1249" s="193"/>
      <c r="I1249" s="327"/>
      <c r="J1249" s="193"/>
      <c r="K1249" s="347"/>
    </row>
    <row r="1250" spans="1:11" s="328" customFormat="1" ht="15" thickBot="1" x14ac:dyDescent="0.25">
      <c r="A1250" s="327"/>
      <c r="B1250" s="327"/>
      <c r="C1250" s="327"/>
      <c r="D1250" s="327"/>
      <c r="E1250" s="327"/>
      <c r="F1250" s="193"/>
      <c r="G1250" s="327"/>
      <c r="H1250" s="428"/>
      <c r="I1250" s="428"/>
      <c r="J1250" s="193"/>
      <c r="K1250" s="347"/>
    </row>
    <row r="1251" spans="1:11" s="328" customFormat="1" ht="15" thickTop="1" x14ac:dyDescent="0.2">
      <c r="A1251" s="194"/>
      <c r="B1251" s="194"/>
      <c r="C1251" s="194"/>
      <c r="D1251" s="194"/>
      <c r="E1251" s="194"/>
      <c r="F1251" s="194"/>
      <c r="G1251" s="194"/>
      <c r="H1251" s="194"/>
      <c r="I1251" s="194"/>
      <c r="J1251" s="194"/>
      <c r="K1251" s="347"/>
    </row>
    <row r="1252" spans="1:11" s="328" customFormat="1" ht="15" x14ac:dyDescent="0.2">
      <c r="A1252" s="326" t="s">
        <v>894</v>
      </c>
      <c r="B1252" s="195" t="s">
        <v>77</v>
      </c>
      <c r="C1252" s="326" t="s">
        <v>78</v>
      </c>
      <c r="D1252" s="326" t="s">
        <v>4</v>
      </c>
      <c r="E1252" s="430" t="s">
        <v>79</v>
      </c>
      <c r="F1252" s="430"/>
      <c r="G1252" s="196" t="s">
        <v>80</v>
      </c>
      <c r="H1252" s="195" t="s">
        <v>81</v>
      </c>
      <c r="I1252" s="195" t="s">
        <v>82</v>
      </c>
      <c r="J1252" s="195" t="s">
        <v>5</v>
      </c>
      <c r="K1252" s="347"/>
    </row>
    <row r="1253" spans="1:11" s="328" customFormat="1" ht="38.25" x14ac:dyDescent="0.2">
      <c r="A1253" s="324" t="s">
        <v>83</v>
      </c>
      <c r="B1253" s="333">
        <v>99635</v>
      </c>
      <c r="C1253" s="324" t="s">
        <v>85</v>
      </c>
      <c r="D1253" s="324" t="s">
        <v>896</v>
      </c>
      <c r="E1253" s="429" t="s">
        <v>179</v>
      </c>
      <c r="F1253" s="429"/>
      <c r="G1253" s="198" t="s">
        <v>174</v>
      </c>
      <c r="H1253" s="199">
        <v>1</v>
      </c>
      <c r="I1253" s="203">
        <f>SUM(J1254:J1257)</f>
        <v>169.91981999999999</v>
      </c>
      <c r="J1253" s="203">
        <f>H1253*I1253</f>
        <v>169.91981999999999</v>
      </c>
      <c r="K1253" s="347"/>
    </row>
    <row r="1254" spans="1:11" s="328" customFormat="1" ht="25.5" x14ac:dyDescent="0.2">
      <c r="A1254" s="325" t="s">
        <v>89</v>
      </c>
      <c r="B1254" s="332">
        <v>88248</v>
      </c>
      <c r="C1254" s="325" t="s">
        <v>85</v>
      </c>
      <c r="D1254" s="325" t="s">
        <v>220</v>
      </c>
      <c r="E1254" s="427" t="s">
        <v>87</v>
      </c>
      <c r="F1254" s="427"/>
      <c r="G1254" s="190" t="s">
        <v>88</v>
      </c>
      <c r="H1254" s="191">
        <v>0.78900000000000003</v>
      </c>
      <c r="I1254" s="336">
        <f>VLOOKUP(B1254,'SINAPI09-2021'!$A$1:$E$15000,5,FALSE)</f>
        <v>13.48</v>
      </c>
      <c r="J1254" s="203">
        <f t="shared" ref="J1254:J1257" si="87">H1254*I1254</f>
        <v>10.635720000000001</v>
      </c>
      <c r="K1254" s="347"/>
    </row>
    <row r="1255" spans="1:11" s="328" customFormat="1" ht="25.5" x14ac:dyDescent="0.2">
      <c r="A1255" s="325" t="s">
        <v>89</v>
      </c>
      <c r="B1255" s="332">
        <v>88267</v>
      </c>
      <c r="C1255" s="325" t="s">
        <v>85</v>
      </c>
      <c r="D1255" s="325" t="s">
        <v>222</v>
      </c>
      <c r="E1255" s="427" t="s">
        <v>87</v>
      </c>
      <c r="F1255" s="427"/>
      <c r="G1255" s="190" t="s">
        <v>88</v>
      </c>
      <c r="H1255" s="191">
        <v>0.78900000000000003</v>
      </c>
      <c r="I1255" s="336">
        <f>VLOOKUP(B1255,'SINAPI09-2021'!$A$1:$E$15000,5,FALSE)</f>
        <v>17.66</v>
      </c>
      <c r="J1255" s="203">
        <f t="shared" si="87"/>
        <v>13.93374</v>
      </c>
      <c r="K1255" s="347"/>
    </row>
    <row r="1256" spans="1:11" s="328" customFormat="1" x14ac:dyDescent="0.2">
      <c r="A1256" s="325" t="s">
        <v>92</v>
      </c>
      <c r="B1256" s="332">
        <v>3148</v>
      </c>
      <c r="C1256" s="325" t="s">
        <v>85</v>
      </c>
      <c r="D1256" s="325" t="s">
        <v>234</v>
      </c>
      <c r="E1256" s="427" t="s">
        <v>119</v>
      </c>
      <c r="F1256" s="427"/>
      <c r="G1256" s="190" t="s">
        <v>174</v>
      </c>
      <c r="H1256" s="191">
        <v>1.9E-2</v>
      </c>
      <c r="I1256" s="336">
        <f>VLOOKUP(B1256,'SINAPI09-2021'!$A$1:$E$15000,5,FALSE)</f>
        <v>18.440000000000001</v>
      </c>
      <c r="J1256" s="203">
        <f t="shared" si="87"/>
        <v>0.35036</v>
      </c>
      <c r="K1256" s="347"/>
    </row>
    <row r="1257" spans="1:11" s="328" customFormat="1" ht="25.5" x14ac:dyDescent="0.2">
      <c r="A1257" s="325" t="s">
        <v>92</v>
      </c>
      <c r="B1257" s="332">
        <v>10228</v>
      </c>
      <c r="C1257" s="325" t="s">
        <v>85</v>
      </c>
      <c r="D1257" s="325" t="s">
        <v>897</v>
      </c>
      <c r="E1257" s="427" t="s">
        <v>119</v>
      </c>
      <c r="F1257" s="427"/>
      <c r="G1257" s="190" t="s">
        <v>174</v>
      </c>
      <c r="H1257" s="191">
        <v>1</v>
      </c>
      <c r="I1257" s="336">
        <f>VLOOKUP(B1257,'SINAPI09-2021'!$A$1:$E$15000,5,FALSE)</f>
        <v>145</v>
      </c>
      <c r="J1257" s="203">
        <f t="shared" si="87"/>
        <v>145</v>
      </c>
      <c r="K1257" s="347"/>
    </row>
    <row r="1258" spans="1:11" s="328" customFormat="1" x14ac:dyDescent="0.2">
      <c r="A1258" s="327"/>
      <c r="B1258" s="327"/>
      <c r="C1258" s="327"/>
      <c r="D1258" s="327"/>
      <c r="E1258" s="327"/>
      <c r="F1258" s="193"/>
      <c r="G1258" s="327"/>
      <c r="H1258" s="193"/>
      <c r="I1258" s="327"/>
      <c r="J1258" s="193"/>
      <c r="K1258" s="347"/>
    </row>
    <row r="1259" spans="1:11" s="328" customFormat="1" ht="15" thickBot="1" x14ac:dyDescent="0.25">
      <c r="A1259" s="327"/>
      <c r="B1259" s="327"/>
      <c r="C1259" s="327"/>
      <c r="D1259" s="327"/>
      <c r="E1259" s="327"/>
      <c r="F1259" s="193"/>
      <c r="G1259" s="327"/>
      <c r="H1259" s="428"/>
      <c r="I1259" s="428"/>
      <c r="J1259" s="193"/>
      <c r="K1259" s="347"/>
    </row>
    <row r="1260" spans="1:11" s="106" customFormat="1" ht="15" thickTop="1" x14ac:dyDescent="0.2">
      <c r="A1260" s="194"/>
      <c r="B1260" s="194"/>
      <c r="C1260" s="194"/>
      <c r="D1260" s="194"/>
      <c r="E1260" s="194"/>
      <c r="F1260" s="194"/>
      <c r="G1260" s="194"/>
      <c r="H1260" s="194"/>
      <c r="I1260" s="194"/>
      <c r="J1260" s="194"/>
      <c r="K1260" s="347"/>
    </row>
    <row r="1261" spans="1:11" s="106" customFormat="1" ht="15" x14ac:dyDescent="0.2">
      <c r="A1261" s="242" t="s">
        <v>898</v>
      </c>
      <c r="B1261" s="195" t="s">
        <v>77</v>
      </c>
      <c r="C1261" s="242" t="s">
        <v>78</v>
      </c>
      <c r="D1261" s="242" t="s">
        <v>4</v>
      </c>
      <c r="E1261" s="430" t="s">
        <v>79</v>
      </c>
      <c r="F1261" s="430"/>
      <c r="G1261" s="196" t="s">
        <v>80</v>
      </c>
      <c r="H1261" s="195" t="s">
        <v>81</v>
      </c>
      <c r="I1261" s="195" t="s">
        <v>82</v>
      </c>
      <c r="J1261" s="195" t="s">
        <v>5</v>
      </c>
      <c r="K1261" s="347"/>
    </row>
    <row r="1262" spans="1:11" s="106" customFormat="1" ht="25.5" x14ac:dyDescent="0.2">
      <c r="A1262" s="240" t="s">
        <v>83</v>
      </c>
      <c r="B1262" s="197" t="s">
        <v>899</v>
      </c>
      <c r="C1262" s="240" t="s">
        <v>109</v>
      </c>
      <c r="D1262" s="240" t="s">
        <v>900</v>
      </c>
      <c r="E1262" s="429">
        <v>52</v>
      </c>
      <c r="F1262" s="429"/>
      <c r="G1262" s="198" t="s">
        <v>174</v>
      </c>
      <c r="H1262" s="199">
        <v>1</v>
      </c>
      <c r="I1262" s="203">
        <f>SUM(J1263:J1265)</f>
        <v>58.534100000000002</v>
      </c>
      <c r="J1262" s="203">
        <f>H1262*I1262</f>
        <v>58.534100000000002</v>
      </c>
      <c r="K1262" s="347"/>
    </row>
    <row r="1263" spans="1:11" s="106" customFormat="1" ht="25.5" x14ac:dyDescent="0.2">
      <c r="A1263" s="241" t="s">
        <v>89</v>
      </c>
      <c r="B1263" s="332">
        <v>88248</v>
      </c>
      <c r="C1263" s="241" t="s">
        <v>85</v>
      </c>
      <c r="D1263" s="241" t="s">
        <v>220</v>
      </c>
      <c r="E1263" s="427" t="s">
        <v>87</v>
      </c>
      <c r="F1263" s="427"/>
      <c r="G1263" s="190" t="s">
        <v>88</v>
      </c>
      <c r="H1263" s="191">
        <v>1.3149999999999999</v>
      </c>
      <c r="I1263" s="336">
        <f>VLOOKUP(B1263,'SINAPI09-2021'!$A$1:$E$15000,5,FALSE)</f>
        <v>13.48</v>
      </c>
      <c r="J1263" s="203">
        <f t="shared" ref="J1263:J1265" si="88">H1263*I1263</f>
        <v>17.726199999999999</v>
      </c>
      <c r="K1263" s="347"/>
    </row>
    <row r="1264" spans="1:11" s="106" customFormat="1" ht="25.5" x14ac:dyDescent="0.2">
      <c r="A1264" s="241" t="s">
        <v>89</v>
      </c>
      <c r="B1264" s="332">
        <v>88267</v>
      </c>
      <c r="C1264" s="241" t="s">
        <v>85</v>
      </c>
      <c r="D1264" s="241" t="s">
        <v>222</v>
      </c>
      <c r="E1264" s="427" t="s">
        <v>87</v>
      </c>
      <c r="F1264" s="427"/>
      <c r="G1264" s="190" t="s">
        <v>88</v>
      </c>
      <c r="H1264" s="191">
        <v>1.3149999999999999</v>
      </c>
      <c r="I1264" s="336">
        <f>VLOOKUP(B1264,'SINAPI09-2021'!$A$1:$E$15000,5,FALSE)</f>
        <v>17.66</v>
      </c>
      <c r="J1264" s="203">
        <f t="shared" si="88"/>
        <v>23.222899999999999</v>
      </c>
      <c r="K1264" s="347"/>
    </row>
    <row r="1265" spans="1:12" s="106" customFormat="1" x14ac:dyDescent="0.2">
      <c r="A1265" s="241" t="s">
        <v>92</v>
      </c>
      <c r="B1265" s="189" t="s">
        <v>901</v>
      </c>
      <c r="C1265" s="241" t="s">
        <v>109</v>
      </c>
      <c r="D1265" s="241" t="s">
        <v>902</v>
      </c>
      <c r="E1265" s="427" t="s">
        <v>119</v>
      </c>
      <c r="F1265" s="427"/>
      <c r="G1265" s="190" t="s">
        <v>174</v>
      </c>
      <c r="H1265" s="191">
        <v>1</v>
      </c>
      <c r="I1265" s="192">
        <f>'MAPA DE COTAÇÃO'!M72</f>
        <v>17.585000000000001</v>
      </c>
      <c r="J1265" s="203">
        <f t="shared" si="88"/>
        <v>17.585000000000001</v>
      </c>
      <c r="K1265" s="347"/>
      <c r="L1265" s="347"/>
    </row>
    <row r="1266" spans="1:12" s="106" customFormat="1" x14ac:dyDescent="0.2">
      <c r="A1266" s="244"/>
      <c r="B1266" s="244"/>
      <c r="C1266" s="244"/>
      <c r="D1266" s="244"/>
      <c r="E1266" s="244"/>
      <c r="F1266" s="193"/>
      <c r="G1266" s="244"/>
      <c r="H1266" s="193"/>
      <c r="I1266" s="244"/>
      <c r="J1266" s="193"/>
      <c r="K1266" s="347"/>
      <c r="L1266" s="347"/>
    </row>
    <row r="1267" spans="1:12" s="106" customFormat="1" ht="15" thickBot="1" x14ac:dyDescent="0.25">
      <c r="A1267" s="244"/>
      <c r="B1267" s="244"/>
      <c r="C1267" s="244"/>
      <c r="D1267" s="244"/>
      <c r="E1267" s="244"/>
      <c r="F1267" s="193"/>
      <c r="G1267" s="244"/>
      <c r="H1267" s="428"/>
      <c r="I1267" s="428"/>
      <c r="J1267" s="193"/>
      <c r="K1267" s="347"/>
      <c r="L1267" s="347"/>
    </row>
    <row r="1268" spans="1:12" s="106" customFormat="1" ht="15" thickTop="1" x14ac:dyDescent="0.2">
      <c r="A1268" s="194"/>
      <c r="B1268" s="194"/>
      <c r="C1268" s="194"/>
      <c r="D1268" s="194"/>
      <c r="E1268" s="194"/>
      <c r="F1268" s="194"/>
      <c r="G1268" s="194"/>
      <c r="H1268" s="194"/>
      <c r="I1268" s="194"/>
      <c r="J1268" s="194"/>
      <c r="K1268" s="347"/>
      <c r="L1268" s="347"/>
    </row>
    <row r="1269" spans="1:12" s="328" customFormat="1" ht="15" x14ac:dyDescent="0.2">
      <c r="A1269" s="326" t="s">
        <v>903</v>
      </c>
      <c r="B1269" s="195" t="s">
        <v>77</v>
      </c>
      <c r="C1269" s="326" t="s">
        <v>78</v>
      </c>
      <c r="D1269" s="326" t="s">
        <v>4</v>
      </c>
      <c r="E1269" s="430" t="s">
        <v>79</v>
      </c>
      <c r="F1269" s="430"/>
      <c r="G1269" s="196" t="s">
        <v>80</v>
      </c>
      <c r="H1269" s="195" t="s">
        <v>81</v>
      </c>
      <c r="I1269" s="195" t="s">
        <v>82</v>
      </c>
      <c r="J1269" s="195" t="s">
        <v>5</v>
      </c>
      <c r="K1269" s="347"/>
      <c r="L1269" s="347"/>
    </row>
    <row r="1270" spans="1:12" s="328" customFormat="1" ht="38.25" x14ac:dyDescent="0.2">
      <c r="A1270" s="324" t="s">
        <v>83</v>
      </c>
      <c r="B1270" s="197" t="s">
        <v>904</v>
      </c>
      <c r="C1270" s="324" t="s">
        <v>109</v>
      </c>
      <c r="D1270" s="324" t="s">
        <v>905</v>
      </c>
      <c r="E1270" s="429" t="s">
        <v>179</v>
      </c>
      <c r="F1270" s="429"/>
      <c r="G1270" s="198" t="s">
        <v>174</v>
      </c>
      <c r="H1270" s="199">
        <v>1</v>
      </c>
      <c r="I1270" s="203">
        <f>SUM(J1271:J1279)</f>
        <v>951.21596699999998</v>
      </c>
      <c r="J1270" s="203">
        <f>H1270*I1270</f>
        <v>951.21596699999998</v>
      </c>
      <c r="K1270" s="347"/>
      <c r="L1270" s="347"/>
    </row>
    <row r="1271" spans="1:12" s="328" customFormat="1" ht="25.5" x14ac:dyDescent="0.2">
      <c r="A1271" s="325" t="s">
        <v>89</v>
      </c>
      <c r="B1271" s="332">
        <v>88274</v>
      </c>
      <c r="C1271" s="325" t="s">
        <v>85</v>
      </c>
      <c r="D1271" s="325" t="s">
        <v>648</v>
      </c>
      <c r="E1271" s="427" t="s">
        <v>87</v>
      </c>
      <c r="F1271" s="427"/>
      <c r="G1271" s="190" t="s">
        <v>88</v>
      </c>
      <c r="H1271" s="191">
        <v>1.8648</v>
      </c>
      <c r="I1271" s="336">
        <f>VLOOKUP(B1271,'SINAPI09-2021'!$A$1:$E$15000,5,FALSE)</f>
        <v>17.899999999999999</v>
      </c>
      <c r="J1271" s="203">
        <f t="shared" ref="J1271:J1279" si="89">H1271*I1271</f>
        <v>33.379919999999998</v>
      </c>
      <c r="K1271" s="347"/>
      <c r="L1271" s="347"/>
    </row>
    <row r="1272" spans="1:12" s="328" customFormat="1" ht="25.5" x14ac:dyDescent="0.2">
      <c r="A1272" s="325" t="s">
        <v>89</v>
      </c>
      <c r="B1272" s="332">
        <v>88316</v>
      </c>
      <c r="C1272" s="325" t="s">
        <v>85</v>
      </c>
      <c r="D1272" s="325" t="s">
        <v>204</v>
      </c>
      <c r="E1272" s="427" t="s">
        <v>87</v>
      </c>
      <c r="F1272" s="427"/>
      <c r="G1272" s="190" t="s">
        <v>88</v>
      </c>
      <c r="H1272" s="191">
        <v>1.2284999999999999</v>
      </c>
      <c r="I1272" s="336">
        <f>VLOOKUP(B1272,'SINAPI09-2021'!$A$1:$E$15000,5,FALSE)</f>
        <v>14.02</v>
      </c>
      <c r="J1272" s="203">
        <f t="shared" si="89"/>
        <v>17.223569999999999</v>
      </c>
      <c r="K1272" s="347"/>
      <c r="L1272" s="347"/>
    </row>
    <row r="1273" spans="1:12" s="328" customFormat="1" x14ac:dyDescent="0.2">
      <c r="A1273" s="325" t="s">
        <v>92</v>
      </c>
      <c r="B1273" s="332">
        <v>4823</v>
      </c>
      <c r="C1273" s="325" t="s">
        <v>85</v>
      </c>
      <c r="D1273" s="325" t="s">
        <v>865</v>
      </c>
      <c r="E1273" s="427" t="s">
        <v>119</v>
      </c>
      <c r="F1273" s="427"/>
      <c r="G1273" s="190" t="s">
        <v>160</v>
      </c>
      <c r="H1273" s="191">
        <v>0.6552</v>
      </c>
      <c r="I1273" s="336">
        <f>VLOOKUP(B1273,'SINAPI09-2021'!$A$1:$E$15000,5,FALSE)</f>
        <v>38.229999999999997</v>
      </c>
      <c r="J1273" s="203">
        <f t="shared" si="89"/>
        <v>25.048295999999997</v>
      </c>
      <c r="K1273" s="347"/>
      <c r="L1273" s="347"/>
    </row>
    <row r="1274" spans="1:12" s="328" customFormat="1" ht="38.25" x14ac:dyDescent="0.2">
      <c r="A1274" s="325" t="s">
        <v>92</v>
      </c>
      <c r="B1274" s="332">
        <v>7568</v>
      </c>
      <c r="C1274" s="325" t="s">
        <v>85</v>
      </c>
      <c r="D1274" s="325" t="s">
        <v>738</v>
      </c>
      <c r="E1274" s="427" t="s">
        <v>119</v>
      </c>
      <c r="F1274" s="427"/>
      <c r="G1274" s="190" t="s">
        <v>174</v>
      </c>
      <c r="H1274" s="191">
        <v>6</v>
      </c>
      <c r="I1274" s="336">
        <f>VLOOKUP(B1274,'SINAPI09-2021'!$A$1:$E$15000,5,FALSE)</f>
        <v>0.61</v>
      </c>
      <c r="J1274" s="203">
        <f t="shared" si="89"/>
        <v>3.66</v>
      </c>
      <c r="K1274" s="347"/>
      <c r="L1274" s="347"/>
    </row>
    <row r="1275" spans="1:12" s="328" customFormat="1" ht="38.25" x14ac:dyDescent="0.2">
      <c r="A1275" s="325" t="s">
        <v>92</v>
      </c>
      <c r="B1275" s="332">
        <v>11795</v>
      </c>
      <c r="C1275" s="325" t="s">
        <v>85</v>
      </c>
      <c r="D1275" s="325" t="s">
        <v>906</v>
      </c>
      <c r="E1275" s="427" t="s">
        <v>119</v>
      </c>
      <c r="F1275" s="427"/>
      <c r="G1275" s="190" t="s">
        <v>139</v>
      </c>
      <c r="H1275" s="191">
        <v>1.26</v>
      </c>
      <c r="I1275" s="336">
        <f>VLOOKUP(B1275,'SINAPI09-2021'!$A$1:$E$15000,5,FALSE)</f>
        <v>513.20000000000005</v>
      </c>
      <c r="J1275" s="203">
        <f t="shared" si="89"/>
        <v>646.63200000000006</v>
      </c>
      <c r="K1275" s="347"/>
      <c r="L1275" s="347"/>
    </row>
    <row r="1276" spans="1:12" s="328" customFormat="1" x14ac:dyDescent="0.2">
      <c r="A1276" s="325" t="s">
        <v>92</v>
      </c>
      <c r="B1276" s="332">
        <v>37329</v>
      </c>
      <c r="C1276" s="325" t="s">
        <v>85</v>
      </c>
      <c r="D1276" s="325" t="s">
        <v>834</v>
      </c>
      <c r="E1276" s="427" t="s">
        <v>119</v>
      </c>
      <c r="F1276" s="427"/>
      <c r="G1276" s="190" t="s">
        <v>160</v>
      </c>
      <c r="H1276" s="191">
        <v>4.41E-2</v>
      </c>
      <c r="I1276" s="336">
        <f>VLOOKUP(B1276,'SINAPI09-2021'!$A$1:$E$15000,5,FALSE)</f>
        <v>101.41</v>
      </c>
      <c r="J1276" s="203">
        <f t="shared" si="89"/>
        <v>4.472181</v>
      </c>
      <c r="K1276" s="347"/>
      <c r="L1276" s="347"/>
    </row>
    <row r="1277" spans="1:12" s="328" customFormat="1" ht="25.5" x14ac:dyDescent="0.2">
      <c r="A1277" s="325" t="s">
        <v>92</v>
      </c>
      <c r="B1277" s="332">
        <v>37591</v>
      </c>
      <c r="C1277" s="325" t="s">
        <v>85</v>
      </c>
      <c r="D1277" s="325" t="s">
        <v>907</v>
      </c>
      <c r="E1277" s="427" t="s">
        <v>119</v>
      </c>
      <c r="F1277" s="427"/>
      <c r="G1277" s="190" t="s">
        <v>174</v>
      </c>
      <c r="H1277" s="191">
        <v>2</v>
      </c>
      <c r="I1277" s="336">
        <f>VLOOKUP(B1277,'SINAPI09-2021'!$A$1:$E$15000,5,FALSE)</f>
        <v>26.21</v>
      </c>
      <c r="J1277" s="203">
        <f t="shared" si="89"/>
        <v>52.42</v>
      </c>
      <c r="K1277" s="347"/>
      <c r="L1277" s="347"/>
    </row>
    <row r="1278" spans="1:12" s="328" customFormat="1" ht="38.25" x14ac:dyDescent="0.2">
      <c r="A1278" s="325" t="s">
        <v>92</v>
      </c>
      <c r="B1278" s="332">
        <v>38605</v>
      </c>
      <c r="C1278" s="325" t="s">
        <v>85</v>
      </c>
      <c r="D1278" s="325" t="s">
        <v>908</v>
      </c>
      <c r="E1278" s="427" t="s">
        <v>909</v>
      </c>
      <c r="F1278" s="427"/>
      <c r="G1278" s="190" t="s">
        <v>174</v>
      </c>
      <c r="H1278" s="191">
        <v>1</v>
      </c>
      <c r="I1278" s="336">
        <f>VLOOKUP(B1278,'SINAPI09-2021'!$A$1:$E$15000,5,FALSE)</f>
        <v>146.41999999999999</v>
      </c>
      <c r="J1278" s="203">
        <f t="shared" si="89"/>
        <v>146.41999999999999</v>
      </c>
      <c r="K1278" s="347"/>
      <c r="L1278" s="347"/>
    </row>
    <row r="1279" spans="1:12" s="328" customFormat="1" ht="25.5" x14ac:dyDescent="0.2">
      <c r="A1279" s="325" t="s">
        <v>92</v>
      </c>
      <c r="B1279" s="332">
        <v>38633</v>
      </c>
      <c r="C1279" s="325" t="s">
        <v>85</v>
      </c>
      <c r="D1279" s="325" t="s">
        <v>910</v>
      </c>
      <c r="E1279" s="427" t="s">
        <v>909</v>
      </c>
      <c r="F1279" s="427"/>
      <c r="G1279" s="190" t="s">
        <v>174</v>
      </c>
      <c r="H1279" s="191">
        <v>1</v>
      </c>
      <c r="I1279" s="336">
        <f>VLOOKUP(B1279,'SINAPI09-2021'!$A$1:$E$15000,5,FALSE)</f>
        <v>21.96</v>
      </c>
      <c r="J1279" s="203">
        <f t="shared" si="89"/>
        <v>21.96</v>
      </c>
      <c r="K1279" s="347"/>
      <c r="L1279" s="347"/>
    </row>
    <row r="1280" spans="1:12" s="328" customFormat="1" x14ac:dyDescent="0.2">
      <c r="A1280" s="327"/>
      <c r="B1280" s="327"/>
      <c r="C1280" s="327"/>
      <c r="D1280" s="327"/>
      <c r="E1280" s="327"/>
      <c r="F1280" s="193"/>
      <c r="G1280" s="327"/>
      <c r="H1280" s="193"/>
      <c r="I1280" s="327"/>
      <c r="J1280" s="193"/>
      <c r="K1280" s="347"/>
      <c r="L1280" s="347"/>
    </row>
    <row r="1281" spans="1:12" s="328" customFormat="1" ht="15" thickBot="1" x14ac:dyDescent="0.25">
      <c r="A1281" s="327"/>
      <c r="B1281" s="327"/>
      <c r="C1281" s="327"/>
      <c r="D1281" s="327"/>
      <c r="E1281" s="327"/>
      <c r="F1281" s="193"/>
      <c r="G1281" s="327"/>
      <c r="H1281" s="428"/>
      <c r="I1281" s="428"/>
      <c r="J1281" s="193"/>
      <c r="K1281" s="347"/>
      <c r="L1281" s="347"/>
    </row>
    <row r="1282" spans="1:12" s="328" customFormat="1" ht="15" thickTop="1" x14ac:dyDescent="0.2">
      <c r="A1282" s="194"/>
      <c r="B1282" s="194"/>
      <c r="C1282" s="194"/>
      <c r="D1282" s="194"/>
      <c r="E1282" s="194"/>
      <c r="F1282" s="194"/>
      <c r="G1282" s="194"/>
      <c r="H1282" s="194"/>
      <c r="I1282" s="194"/>
      <c r="J1282" s="194"/>
      <c r="K1282" s="347"/>
      <c r="L1282" s="347"/>
    </row>
    <row r="1283" spans="1:12" s="328" customFormat="1" ht="15" x14ac:dyDescent="0.2">
      <c r="A1283" s="326" t="s">
        <v>911</v>
      </c>
      <c r="B1283" s="195" t="s">
        <v>77</v>
      </c>
      <c r="C1283" s="326" t="s">
        <v>78</v>
      </c>
      <c r="D1283" s="326" t="s">
        <v>4</v>
      </c>
      <c r="E1283" s="430" t="s">
        <v>79</v>
      </c>
      <c r="F1283" s="430"/>
      <c r="G1283" s="196" t="s">
        <v>80</v>
      </c>
      <c r="H1283" s="195" t="s">
        <v>81</v>
      </c>
      <c r="I1283" s="195" t="s">
        <v>82</v>
      </c>
      <c r="J1283" s="195" t="s">
        <v>5</v>
      </c>
      <c r="K1283" s="347"/>
      <c r="L1283" s="347"/>
    </row>
    <row r="1284" spans="1:12" s="328" customFormat="1" ht="25.5" x14ac:dyDescent="0.2">
      <c r="A1284" s="324" t="s">
        <v>83</v>
      </c>
      <c r="B1284" s="197" t="s">
        <v>912</v>
      </c>
      <c r="C1284" s="324" t="s">
        <v>109</v>
      </c>
      <c r="D1284" s="324" t="s">
        <v>913</v>
      </c>
      <c r="E1284" s="429" t="s">
        <v>179</v>
      </c>
      <c r="F1284" s="429"/>
      <c r="G1284" s="198" t="s">
        <v>174</v>
      </c>
      <c r="H1284" s="199">
        <v>1</v>
      </c>
      <c r="I1284" s="203">
        <f>SUM(J1285:J1293)</f>
        <v>1457.1925180000001</v>
      </c>
      <c r="J1284" s="203">
        <f>H1284*I1284</f>
        <v>1457.1925180000001</v>
      </c>
      <c r="K1284" s="347"/>
      <c r="L1284" s="347"/>
    </row>
    <row r="1285" spans="1:12" s="328" customFormat="1" ht="25.5" x14ac:dyDescent="0.2">
      <c r="A1285" s="325" t="s">
        <v>89</v>
      </c>
      <c r="B1285" s="332">
        <v>88274</v>
      </c>
      <c r="C1285" s="325" t="s">
        <v>85</v>
      </c>
      <c r="D1285" s="325" t="s">
        <v>648</v>
      </c>
      <c r="E1285" s="427" t="s">
        <v>87</v>
      </c>
      <c r="F1285" s="427"/>
      <c r="G1285" s="190" t="s">
        <v>88</v>
      </c>
      <c r="H1285" s="191">
        <v>3.0192000000000001</v>
      </c>
      <c r="I1285" s="336">
        <f>VLOOKUP(B1285,'SINAPI09-2021'!$A$1:$E$15000,5,FALSE)</f>
        <v>17.899999999999999</v>
      </c>
      <c r="J1285" s="203">
        <f t="shared" ref="J1285:J1293" si="90">H1285*I1285</f>
        <v>54.043679999999995</v>
      </c>
      <c r="K1285" s="347"/>
      <c r="L1285" s="347"/>
    </row>
    <row r="1286" spans="1:12" s="328" customFormat="1" ht="25.5" x14ac:dyDescent="0.2">
      <c r="A1286" s="325" t="s">
        <v>89</v>
      </c>
      <c r="B1286" s="332">
        <v>88316</v>
      </c>
      <c r="C1286" s="325" t="s">
        <v>85</v>
      </c>
      <c r="D1286" s="325" t="s">
        <v>204</v>
      </c>
      <c r="E1286" s="427" t="s">
        <v>87</v>
      </c>
      <c r="F1286" s="427"/>
      <c r="G1286" s="190" t="s">
        <v>88</v>
      </c>
      <c r="H1286" s="191">
        <v>1.9890000000000001</v>
      </c>
      <c r="I1286" s="336">
        <f>VLOOKUP(B1286,'SINAPI09-2021'!$A$1:$E$15000,5,FALSE)</f>
        <v>14.02</v>
      </c>
      <c r="J1286" s="203">
        <f t="shared" si="90"/>
        <v>27.88578</v>
      </c>
      <c r="K1286" s="347"/>
      <c r="L1286" s="347"/>
    </row>
    <row r="1287" spans="1:12" s="328" customFormat="1" x14ac:dyDescent="0.2">
      <c r="A1287" s="325" t="s">
        <v>92</v>
      </c>
      <c r="B1287" s="332">
        <v>4823</v>
      </c>
      <c r="C1287" s="325" t="s">
        <v>85</v>
      </c>
      <c r="D1287" s="325" t="s">
        <v>865</v>
      </c>
      <c r="E1287" s="427" t="s">
        <v>119</v>
      </c>
      <c r="F1287" s="427"/>
      <c r="G1287" s="190" t="s">
        <v>160</v>
      </c>
      <c r="H1287" s="191">
        <v>1.0608</v>
      </c>
      <c r="I1287" s="336">
        <f>VLOOKUP(B1287,'SINAPI09-2021'!$A$1:$E$15000,5,FALSE)</f>
        <v>38.229999999999997</v>
      </c>
      <c r="J1287" s="203">
        <f t="shared" si="90"/>
        <v>40.554383999999999</v>
      </c>
      <c r="K1287" s="347"/>
      <c r="L1287" s="347"/>
    </row>
    <row r="1288" spans="1:12" s="328" customFormat="1" ht="38.25" x14ac:dyDescent="0.2">
      <c r="A1288" s="325" t="s">
        <v>92</v>
      </c>
      <c r="B1288" s="332">
        <v>7568</v>
      </c>
      <c r="C1288" s="325" t="s">
        <v>85</v>
      </c>
      <c r="D1288" s="325" t="s">
        <v>738</v>
      </c>
      <c r="E1288" s="427" t="s">
        <v>119</v>
      </c>
      <c r="F1288" s="427"/>
      <c r="G1288" s="190" t="s">
        <v>174</v>
      </c>
      <c r="H1288" s="191">
        <v>12</v>
      </c>
      <c r="I1288" s="336">
        <f>VLOOKUP(B1288,'SINAPI09-2021'!$A$1:$E$15000,5,FALSE)</f>
        <v>0.61</v>
      </c>
      <c r="J1288" s="203">
        <f t="shared" si="90"/>
        <v>7.32</v>
      </c>
      <c r="K1288" s="347"/>
      <c r="L1288" s="347"/>
    </row>
    <row r="1289" spans="1:12" s="328" customFormat="1" ht="38.25" x14ac:dyDescent="0.2">
      <c r="A1289" s="325" t="s">
        <v>92</v>
      </c>
      <c r="B1289" s="332">
        <v>11795</v>
      </c>
      <c r="C1289" s="325" t="s">
        <v>85</v>
      </c>
      <c r="D1289" s="325" t="s">
        <v>906</v>
      </c>
      <c r="E1289" s="427" t="s">
        <v>119</v>
      </c>
      <c r="F1289" s="427"/>
      <c r="G1289" s="190" t="s">
        <v>139</v>
      </c>
      <c r="H1289" s="191">
        <v>2.04</v>
      </c>
      <c r="I1289" s="336">
        <f>VLOOKUP(B1289,'SINAPI09-2021'!$A$1:$E$15000,5,FALSE)</f>
        <v>513.20000000000005</v>
      </c>
      <c r="J1289" s="203">
        <f t="shared" si="90"/>
        <v>1046.9280000000001</v>
      </c>
      <c r="K1289" s="347"/>
      <c r="L1289" s="347"/>
    </row>
    <row r="1290" spans="1:12" s="328" customFormat="1" x14ac:dyDescent="0.2">
      <c r="A1290" s="325" t="s">
        <v>92</v>
      </c>
      <c r="B1290" s="332">
        <v>37329</v>
      </c>
      <c r="C1290" s="325" t="s">
        <v>85</v>
      </c>
      <c r="D1290" s="325" t="s">
        <v>834</v>
      </c>
      <c r="E1290" s="427" t="s">
        <v>119</v>
      </c>
      <c r="F1290" s="427"/>
      <c r="G1290" s="190" t="s">
        <v>160</v>
      </c>
      <c r="H1290" s="191">
        <v>7.1400000000000005E-2</v>
      </c>
      <c r="I1290" s="336">
        <f>VLOOKUP(B1290,'SINAPI09-2021'!$A$1:$E$15000,5,FALSE)</f>
        <v>101.41</v>
      </c>
      <c r="J1290" s="203">
        <f t="shared" si="90"/>
        <v>7.2406740000000003</v>
      </c>
      <c r="K1290" s="347"/>
      <c r="L1290" s="347"/>
    </row>
    <row r="1291" spans="1:12" s="328" customFormat="1" ht="25.5" x14ac:dyDescent="0.2">
      <c r="A1291" s="325" t="s">
        <v>92</v>
      </c>
      <c r="B1291" s="332">
        <v>37591</v>
      </c>
      <c r="C1291" s="325" t="s">
        <v>85</v>
      </c>
      <c r="D1291" s="325" t="s">
        <v>907</v>
      </c>
      <c r="E1291" s="427" t="s">
        <v>119</v>
      </c>
      <c r="F1291" s="427"/>
      <c r="G1291" s="190" t="s">
        <v>174</v>
      </c>
      <c r="H1291" s="191">
        <v>4</v>
      </c>
      <c r="I1291" s="336">
        <f>VLOOKUP(B1291,'SINAPI09-2021'!$A$1:$E$15000,5,FALSE)</f>
        <v>26.21</v>
      </c>
      <c r="J1291" s="203">
        <f t="shared" si="90"/>
        <v>104.84</v>
      </c>
      <c r="K1291" s="347"/>
      <c r="L1291" s="347"/>
    </row>
    <row r="1292" spans="1:12" s="328" customFormat="1" ht="38.25" x14ac:dyDescent="0.2">
      <c r="A1292" s="325" t="s">
        <v>92</v>
      </c>
      <c r="B1292" s="332">
        <v>38605</v>
      </c>
      <c r="C1292" s="325" t="s">
        <v>85</v>
      </c>
      <c r="D1292" s="325" t="s">
        <v>908</v>
      </c>
      <c r="E1292" s="427" t="s">
        <v>909</v>
      </c>
      <c r="F1292" s="427"/>
      <c r="G1292" s="190" t="s">
        <v>174</v>
      </c>
      <c r="H1292" s="191">
        <v>1</v>
      </c>
      <c r="I1292" s="336">
        <f>VLOOKUP(B1292,'SINAPI09-2021'!$A$1:$E$15000,5,FALSE)</f>
        <v>146.41999999999999</v>
      </c>
      <c r="J1292" s="203">
        <f t="shared" si="90"/>
        <v>146.41999999999999</v>
      </c>
      <c r="K1292" s="347"/>
      <c r="L1292" s="347"/>
    </row>
    <row r="1293" spans="1:12" s="328" customFormat="1" ht="25.5" x14ac:dyDescent="0.2">
      <c r="A1293" s="325" t="s">
        <v>92</v>
      </c>
      <c r="B1293" s="332">
        <v>38633</v>
      </c>
      <c r="C1293" s="325" t="s">
        <v>85</v>
      </c>
      <c r="D1293" s="325" t="s">
        <v>910</v>
      </c>
      <c r="E1293" s="427" t="s">
        <v>909</v>
      </c>
      <c r="F1293" s="427"/>
      <c r="G1293" s="190" t="s">
        <v>174</v>
      </c>
      <c r="H1293" s="191">
        <v>1</v>
      </c>
      <c r="I1293" s="336">
        <f>VLOOKUP(B1293,'SINAPI09-2021'!$A$1:$E$15000,5,FALSE)</f>
        <v>21.96</v>
      </c>
      <c r="J1293" s="203">
        <f t="shared" si="90"/>
        <v>21.96</v>
      </c>
      <c r="K1293" s="347"/>
      <c r="L1293" s="347"/>
    </row>
    <row r="1294" spans="1:12" s="328" customFormat="1" x14ac:dyDescent="0.2">
      <c r="A1294" s="327"/>
      <c r="B1294" s="327"/>
      <c r="C1294" s="327"/>
      <c r="D1294" s="327"/>
      <c r="E1294" s="327"/>
      <c r="F1294" s="193"/>
      <c r="G1294" s="327"/>
      <c r="H1294" s="193"/>
      <c r="I1294" s="327"/>
      <c r="J1294" s="193"/>
      <c r="K1294" s="347"/>
      <c r="L1294" s="347"/>
    </row>
    <row r="1295" spans="1:12" s="328" customFormat="1" ht="15" thickBot="1" x14ac:dyDescent="0.25">
      <c r="A1295" s="327"/>
      <c r="B1295" s="327"/>
      <c r="C1295" s="327"/>
      <c r="D1295" s="327"/>
      <c r="E1295" s="327"/>
      <c r="F1295" s="193"/>
      <c r="G1295" s="327"/>
      <c r="H1295" s="428"/>
      <c r="I1295" s="428"/>
      <c r="J1295" s="193"/>
      <c r="K1295" s="347"/>
      <c r="L1295" s="347"/>
    </row>
    <row r="1296" spans="1:12" s="328" customFormat="1" ht="15" thickTop="1" x14ac:dyDescent="0.2">
      <c r="A1296" s="194"/>
      <c r="B1296" s="194"/>
      <c r="C1296" s="194"/>
      <c r="D1296" s="194"/>
      <c r="E1296" s="194"/>
      <c r="F1296" s="194"/>
      <c r="G1296" s="194"/>
      <c r="H1296" s="194"/>
      <c r="I1296" s="194"/>
      <c r="J1296" s="194"/>
      <c r="K1296" s="347"/>
      <c r="L1296" s="347"/>
    </row>
    <row r="1297" spans="1:12" s="328" customFormat="1" ht="15" x14ac:dyDescent="0.2">
      <c r="A1297" s="326" t="s">
        <v>914</v>
      </c>
      <c r="B1297" s="195" t="s">
        <v>77</v>
      </c>
      <c r="C1297" s="326" t="s">
        <v>78</v>
      </c>
      <c r="D1297" s="326" t="s">
        <v>4</v>
      </c>
      <c r="E1297" s="430" t="s">
        <v>79</v>
      </c>
      <c r="F1297" s="430"/>
      <c r="G1297" s="196" t="s">
        <v>80</v>
      </c>
      <c r="H1297" s="195" t="s">
        <v>81</v>
      </c>
      <c r="I1297" s="195" t="s">
        <v>82</v>
      </c>
      <c r="J1297" s="195" t="s">
        <v>5</v>
      </c>
      <c r="K1297" s="347"/>
      <c r="L1297" s="347"/>
    </row>
    <row r="1298" spans="1:12" s="328" customFormat="1" ht="25.5" x14ac:dyDescent="0.2">
      <c r="A1298" s="324" t="s">
        <v>83</v>
      </c>
      <c r="B1298" s="197" t="s">
        <v>915</v>
      </c>
      <c r="C1298" s="324" t="s">
        <v>109</v>
      </c>
      <c r="D1298" s="324" t="s">
        <v>916</v>
      </c>
      <c r="E1298" s="429" t="s">
        <v>179</v>
      </c>
      <c r="F1298" s="429"/>
      <c r="G1298" s="198" t="s">
        <v>174</v>
      </c>
      <c r="H1298" s="199">
        <v>1</v>
      </c>
      <c r="I1298" s="203">
        <f>SUM(J1299:J1307)</f>
        <v>660.31244400000003</v>
      </c>
      <c r="J1298" s="203">
        <f>H1298*I1298</f>
        <v>660.31244400000003</v>
      </c>
      <c r="K1298" s="347"/>
      <c r="L1298" s="347"/>
    </row>
    <row r="1299" spans="1:12" s="328" customFormat="1" ht="25.5" x14ac:dyDescent="0.2">
      <c r="A1299" s="325" t="s">
        <v>89</v>
      </c>
      <c r="B1299" s="332">
        <v>88274</v>
      </c>
      <c r="C1299" s="325" t="s">
        <v>85</v>
      </c>
      <c r="D1299" s="325" t="s">
        <v>648</v>
      </c>
      <c r="E1299" s="427" t="s">
        <v>87</v>
      </c>
      <c r="F1299" s="427"/>
      <c r="G1299" s="190" t="s">
        <v>88</v>
      </c>
      <c r="H1299" s="191">
        <v>1.1173999999999999</v>
      </c>
      <c r="I1299" s="336">
        <f>VLOOKUP(B1299,'SINAPI09-2021'!$A$1:$E$15000,5,FALSE)</f>
        <v>17.899999999999999</v>
      </c>
      <c r="J1299" s="203">
        <f t="shared" ref="J1299:J1307" si="91">H1299*I1299</f>
        <v>20.001459999999998</v>
      </c>
      <c r="K1299" s="347"/>
      <c r="L1299" s="347"/>
    </row>
    <row r="1300" spans="1:12" s="328" customFormat="1" ht="25.5" x14ac:dyDescent="0.2">
      <c r="A1300" s="325" t="s">
        <v>89</v>
      </c>
      <c r="B1300" s="332">
        <v>88316</v>
      </c>
      <c r="C1300" s="325" t="s">
        <v>85</v>
      </c>
      <c r="D1300" s="325" t="s">
        <v>204</v>
      </c>
      <c r="E1300" s="427" t="s">
        <v>87</v>
      </c>
      <c r="F1300" s="427"/>
      <c r="G1300" s="190" t="s">
        <v>88</v>
      </c>
      <c r="H1300" s="191">
        <v>0.7631</v>
      </c>
      <c r="I1300" s="336">
        <f>VLOOKUP(B1300,'SINAPI09-2021'!$A$1:$E$15000,5,FALSE)</f>
        <v>14.02</v>
      </c>
      <c r="J1300" s="203">
        <f t="shared" si="91"/>
        <v>10.698662000000001</v>
      </c>
      <c r="K1300" s="347"/>
      <c r="L1300" s="347"/>
    </row>
    <row r="1301" spans="1:12" s="328" customFormat="1" x14ac:dyDescent="0.2">
      <c r="A1301" s="325" t="s">
        <v>92</v>
      </c>
      <c r="B1301" s="332">
        <v>4823</v>
      </c>
      <c r="C1301" s="325" t="s">
        <v>85</v>
      </c>
      <c r="D1301" s="325" t="s">
        <v>865</v>
      </c>
      <c r="E1301" s="427" t="s">
        <v>119</v>
      </c>
      <c r="F1301" s="427"/>
      <c r="G1301" s="190" t="s">
        <v>160</v>
      </c>
      <c r="H1301" s="191">
        <v>0.3926</v>
      </c>
      <c r="I1301" s="336">
        <f>VLOOKUP(B1301,'SINAPI09-2021'!$A$1:$E$15000,5,FALSE)</f>
        <v>38.229999999999997</v>
      </c>
      <c r="J1301" s="203">
        <f t="shared" si="91"/>
        <v>15.009098</v>
      </c>
      <c r="K1301" s="347"/>
      <c r="L1301" s="347"/>
    </row>
    <row r="1302" spans="1:12" s="328" customFormat="1" ht="38.25" x14ac:dyDescent="0.2">
      <c r="A1302" s="325" t="s">
        <v>92</v>
      </c>
      <c r="B1302" s="332">
        <v>7568</v>
      </c>
      <c r="C1302" s="325" t="s">
        <v>85</v>
      </c>
      <c r="D1302" s="325" t="s">
        <v>738</v>
      </c>
      <c r="E1302" s="427" t="s">
        <v>119</v>
      </c>
      <c r="F1302" s="427"/>
      <c r="G1302" s="190" t="s">
        <v>174</v>
      </c>
      <c r="H1302" s="191">
        <v>6</v>
      </c>
      <c r="I1302" s="336">
        <f>VLOOKUP(B1302,'SINAPI09-2021'!$A$1:$E$15000,5,FALSE)</f>
        <v>0.61</v>
      </c>
      <c r="J1302" s="203">
        <f t="shared" si="91"/>
        <v>3.66</v>
      </c>
      <c r="K1302" s="347"/>
      <c r="L1302" s="347"/>
    </row>
    <row r="1303" spans="1:12" s="328" customFormat="1" ht="38.25" x14ac:dyDescent="0.2">
      <c r="A1303" s="325" t="s">
        <v>92</v>
      </c>
      <c r="B1303" s="332">
        <v>11795</v>
      </c>
      <c r="C1303" s="325" t="s">
        <v>85</v>
      </c>
      <c r="D1303" s="325" t="s">
        <v>906</v>
      </c>
      <c r="E1303" s="427" t="s">
        <v>119</v>
      </c>
      <c r="F1303" s="427"/>
      <c r="G1303" s="190" t="s">
        <v>139</v>
      </c>
      <c r="H1303" s="191">
        <v>0.755</v>
      </c>
      <c r="I1303" s="336">
        <f>VLOOKUP(B1303,'SINAPI09-2021'!$A$1:$E$15000,5,FALSE)</f>
        <v>513.20000000000005</v>
      </c>
      <c r="J1303" s="203">
        <f t="shared" si="91"/>
        <v>387.46600000000001</v>
      </c>
      <c r="K1303" s="347"/>
      <c r="L1303" s="347"/>
    </row>
    <row r="1304" spans="1:12" s="328" customFormat="1" x14ac:dyDescent="0.2">
      <c r="A1304" s="325" t="s">
        <v>92</v>
      </c>
      <c r="B1304" s="332">
        <v>37329</v>
      </c>
      <c r="C1304" s="325" t="s">
        <v>85</v>
      </c>
      <c r="D1304" s="325" t="s">
        <v>834</v>
      </c>
      <c r="E1304" s="427" t="s">
        <v>119</v>
      </c>
      <c r="F1304" s="427"/>
      <c r="G1304" s="190" t="s">
        <v>160</v>
      </c>
      <c r="H1304" s="191">
        <v>2.64E-2</v>
      </c>
      <c r="I1304" s="336">
        <f>VLOOKUP(B1304,'SINAPI09-2021'!$A$1:$E$15000,5,FALSE)</f>
        <v>101.41</v>
      </c>
      <c r="J1304" s="203">
        <f t="shared" si="91"/>
        <v>2.6772239999999998</v>
      </c>
      <c r="K1304" s="347"/>
      <c r="L1304" s="347"/>
    </row>
    <row r="1305" spans="1:12" s="328" customFormat="1" ht="25.5" x14ac:dyDescent="0.2">
      <c r="A1305" s="325" t="s">
        <v>92</v>
      </c>
      <c r="B1305" s="332">
        <v>37591</v>
      </c>
      <c r="C1305" s="325" t="s">
        <v>85</v>
      </c>
      <c r="D1305" s="325" t="s">
        <v>907</v>
      </c>
      <c r="E1305" s="427" t="s">
        <v>119</v>
      </c>
      <c r="F1305" s="427"/>
      <c r="G1305" s="190" t="s">
        <v>174</v>
      </c>
      <c r="H1305" s="191">
        <v>2</v>
      </c>
      <c r="I1305" s="336">
        <f>VLOOKUP(B1305,'SINAPI09-2021'!$A$1:$E$15000,5,FALSE)</f>
        <v>26.21</v>
      </c>
      <c r="J1305" s="203">
        <f t="shared" si="91"/>
        <v>52.42</v>
      </c>
      <c r="K1305" s="347"/>
      <c r="L1305" s="347"/>
    </row>
    <row r="1306" spans="1:12" s="328" customFormat="1" ht="38.25" x14ac:dyDescent="0.2">
      <c r="A1306" s="325" t="s">
        <v>92</v>
      </c>
      <c r="B1306" s="332">
        <v>38605</v>
      </c>
      <c r="C1306" s="325" t="s">
        <v>85</v>
      </c>
      <c r="D1306" s="325" t="s">
        <v>908</v>
      </c>
      <c r="E1306" s="427" t="s">
        <v>909</v>
      </c>
      <c r="F1306" s="427"/>
      <c r="G1306" s="190" t="s">
        <v>174</v>
      </c>
      <c r="H1306" s="191">
        <v>1</v>
      </c>
      <c r="I1306" s="336">
        <f>VLOOKUP(B1306,'SINAPI09-2021'!$A$1:$E$15000,5,FALSE)</f>
        <v>146.41999999999999</v>
      </c>
      <c r="J1306" s="203">
        <f t="shared" si="91"/>
        <v>146.41999999999999</v>
      </c>
      <c r="K1306" s="347"/>
      <c r="L1306" s="347"/>
    </row>
    <row r="1307" spans="1:12" s="328" customFormat="1" ht="25.5" x14ac:dyDescent="0.2">
      <c r="A1307" s="325" t="s">
        <v>92</v>
      </c>
      <c r="B1307" s="332">
        <v>38633</v>
      </c>
      <c r="C1307" s="325" t="s">
        <v>85</v>
      </c>
      <c r="D1307" s="325" t="s">
        <v>910</v>
      </c>
      <c r="E1307" s="427" t="s">
        <v>909</v>
      </c>
      <c r="F1307" s="427"/>
      <c r="G1307" s="190" t="s">
        <v>174</v>
      </c>
      <c r="H1307" s="191">
        <v>1</v>
      </c>
      <c r="I1307" s="336">
        <f>VLOOKUP(B1307,'SINAPI09-2021'!$A$1:$E$15000,5,FALSE)</f>
        <v>21.96</v>
      </c>
      <c r="J1307" s="203">
        <f t="shared" si="91"/>
        <v>21.96</v>
      </c>
      <c r="K1307" s="347"/>
      <c r="L1307" s="347"/>
    </row>
    <row r="1308" spans="1:12" s="328" customFormat="1" x14ac:dyDescent="0.2">
      <c r="A1308" s="327"/>
      <c r="B1308" s="327"/>
      <c r="C1308" s="327"/>
      <c r="D1308" s="327"/>
      <c r="E1308" s="327"/>
      <c r="F1308" s="193"/>
      <c r="G1308" s="327"/>
      <c r="H1308" s="193"/>
      <c r="I1308" s="327"/>
      <c r="J1308" s="193"/>
      <c r="K1308" s="347"/>
      <c r="L1308" s="347"/>
    </row>
    <row r="1309" spans="1:12" s="328" customFormat="1" ht="15" thickBot="1" x14ac:dyDescent="0.25">
      <c r="A1309" s="327"/>
      <c r="B1309" s="327"/>
      <c r="C1309" s="327"/>
      <c r="D1309" s="327"/>
      <c r="E1309" s="327"/>
      <c r="F1309" s="193"/>
      <c r="G1309" s="327"/>
      <c r="H1309" s="428"/>
      <c r="I1309" s="428"/>
      <c r="J1309" s="193"/>
      <c r="K1309" s="347"/>
      <c r="L1309" s="347"/>
    </row>
    <row r="1310" spans="1:12" s="106" customFormat="1" ht="15" thickTop="1" x14ac:dyDescent="0.2">
      <c r="A1310" s="194"/>
      <c r="B1310" s="194"/>
      <c r="C1310" s="194"/>
      <c r="D1310" s="194"/>
      <c r="E1310" s="194"/>
      <c r="F1310" s="194"/>
      <c r="G1310" s="194"/>
      <c r="H1310" s="194"/>
      <c r="I1310" s="194"/>
      <c r="J1310" s="194"/>
      <c r="K1310" s="347"/>
      <c r="L1310" s="347"/>
    </row>
    <row r="1311" spans="1:12" s="106" customFormat="1" ht="15" x14ac:dyDescent="0.2">
      <c r="A1311" s="242" t="s">
        <v>917</v>
      </c>
      <c r="B1311" s="195" t="s">
        <v>77</v>
      </c>
      <c r="C1311" s="242" t="s">
        <v>78</v>
      </c>
      <c r="D1311" s="242" t="s">
        <v>4</v>
      </c>
      <c r="E1311" s="430" t="s">
        <v>79</v>
      </c>
      <c r="F1311" s="430"/>
      <c r="G1311" s="196" t="s">
        <v>80</v>
      </c>
      <c r="H1311" s="195" t="s">
        <v>81</v>
      </c>
      <c r="I1311" s="195" t="s">
        <v>82</v>
      </c>
      <c r="J1311" s="195" t="s">
        <v>5</v>
      </c>
      <c r="K1311" s="347"/>
    </row>
    <row r="1312" spans="1:12" s="106" customFormat="1" ht="38.25" x14ac:dyDescent="0.2">
      <c r="A1312" s="240" t="s">
        <v>83</v>
      </c>
      <c r="B1312" s="333">
        <v>98102</v>
      </c>
      <c r="C1312" s="240" t="s">
        <v>85</v>
      </c>
      <c r="D1312" s="240" t="s">
        <v>919</v>
      </c>
      <c r="E1312" s="429" t="s">
        <v>179</v>
      </c>
      <c r="F1312" s="429"/>
      <c r="G1312" s="198" t="s">
        <v>174</v>
      </c>
      <c r="H1312" s="199">
        <v>1</v>
      </c>
      <c r="I1312" s="203">
        <f>SUM(J1313:J1318)</f>
        <v>150.92621203904</v>
      </c>
      <c r="J1312" s="203">
        <f>H1312*I1312</f>
        <v>150.92621203904</v>
      </c>
      <c r="K1312" s="347"/>
    </row>
    <row r="1313" spans="1:12" s="106" customFormat="1" ht="63.75" x14ac:dyDescent="0.2">
      <c r="A1313" s="241" t="s">
        <v>89</v>
      </c>
      <c r="B1313" s="332">
        <v>5678</v>
      </c>
      <c r="C1313" s="241" t="s">
        <v>85</v>
      </c>
      <c r="D1313" s="241" t="s">
        <v>350</v>
      </c>
      <c r="E1313" s="427" t="s">
        <v>142</v>
      </c>
      <c r="F1313" s="427"/>
      <c r="G1313" s="190" t="s">
        <v>143</v>
      </c>
      <c r="H1313" s="191">
        <v>1.55E-2</v>
      </c>
      <c r="I1313" s="336">
        <f>VLOOKUP(B1313,'SINAPI09-2021'!$A$1:$E$15000,5,FALSE)</f>
        <v>106.32</v>
      </c>
      <c r="J1313" s="203">
        <f t="shared" ref="J1313:J1318" si="92">H1313*I1313</f>
        <v>1.6479599999999999</v>
      </c>
      <c r="K1313" s="347"/>
    </row>
    <row r="1314" spans="1:12" s="106" customFormat="1" ht="63.75" x14ac:dyDescent="0.2">
      <c r="A1314" s="241" t="s">
        <v>89</v>
      </c>
      <c r="B1314" s="332">
        <v>5679</v>
      </c>
      <c r="C1314" s="241" t="s">
        <v>85</v>
      </c>
      <c r="D1314" s="241" t="s">
        <v>352</v>
      </c>
      <c r="E1314" s="427" t="s">
        <v>142</v>
      </c>
      <c r="F1314" s="427"/>
      <c r="G1314" s="190" t="s">
        <v>146</v>
      </c>
      <c r="H1314" s="191">
        <v>5.21E-2</v>
      </c>
      <c r="I1314" s="336">
        <f>VLOOKUP(B1314,'SINAPI09-2021'!$A$1:$E$15000,5,FALSE)</f>
        <v>37.74</v>
      </c>
      <c r="J1314" s="203">
        <f t="shared" si="92"/>
        <v>1.9662540000000002</v>
      </c>
      <c r="K1314" s="347"/>
    </row>
    <row r="1315" spans="1:12" s="106" customFormat="1" ht="53.25" customHeight="1" x14ac:dyDescent="0.2">
      <c r="A1315" s="241" t="s">
        <v>89</v>
      </c>
      <c r="B1315" s="332" t="str">
        <f>'COMPOSIÇOES AUXILIARES '!A13</f>
        <v>CP-001</v>
      </c>
      <c r="C1315" s="241" t="s">
        <v>85</v>
      </c>
      <c r="D1315" s="241" t="str">
        <f>'COMPOSIÇOES AUXILIARES '!D14</f>
        <v>LASTRO DE VALA COM PREPARO DE FUNDO, LARGURA MENOR QUE 1,5 M, COM CAMADA DE AREIA, LANÇAMENTO MANUAL, EM LOCAL COM NÍVEL BAIXO DE INTERFERÊNCIA. AF_06/2016 REFERENCIA SINAPI 94102. 8/2020</v>
      </c>
      <c r="E1315" s="427" t="s">
        <v>270</v>
      </c>
      <c r="F1315" s="427"/>
      <c r="G1315" s="190" t="s">
        <v>150</v>
      </c>
      <c r="H1315" s="191">
        <v>1.9199999999999998E-2</v>
      </c>
      <c r="I1315" s="192">
        <f>'COMPOSIÇOES AUXILIARES '!J14</f>
        <v>174.8697937</v>
      </c>
      <c r="J1315" s="203">
        <f t="shared" si="92"/>
        <v>3.3575000390399996</v>
      </c>
      <c r="K1315" s="347"/>
      <c r="L1315" s="347"/>
    </row>
    <row r="1316" spans="1:12" s="106" customFormat="1" ht="25.5" x14ac:dyDescent="0.2">
      <c r="A1316" s="241" t="s">
        <v>89</v>
      </c>
      <c r="B1316" s="332">
        <v>88309</v>
      </c>
      <c r="C1316" s="241" t="s">
        <v>85</v>
      </c>
      <c r="D1316" s="241" t="s">
        <v>354</v>
      </c>
      <c r="E1316" s="427" t="s">
        <v>87</v>
      </c>
      <c r="F1316" s="427"/>
      <c r="G1316" s="190" t="s">
        <v>88</v>
      </c>
      <c r="H1316" s="191">
        <v>6.4199999999999993E-2</v>
      </c>
      <c r="I1316" s="336">
        <f>VLOOKUP(B1316,'SINAPI09-2021'!$A$1:$E$15000,5,FALSE)</f>
        <v>17.670000000000002</v>
      </c>
      <c r="J1316" s="203">
        <f t="shared" si="92"/>
        <v>1.134414</v>
      </c>
      <c r="K1316" s="347"/>
      <c r="L1316" s="347"/>
    </row>
    <row r="1317" spans="1:12" s="106" customFormat="1" ht="25.5" x14ac:dyDescent="0.2">
      <c r="A1317" s="241" t="s">
        <v>89</v>
      </c>
      <c r="B1317" s="332">
        <v>88316</v>
      </c>
      <c r="C1317" s="241" t="s">
        <v>85</v>
      </c>
      <c r="D1317" s="241" t="s">
        <v>204</v>
      </c>
      <c r="E1317" s="427" t="s">
        <v>87</v>
      </c>
      <c r="F1317" s="427"/>
      <c r="G1317" s="190" t="s">
        <v>88</v>
      </c>
      <c r="H1317" s="191">
        <v>6.4199999999999993E-2</v>
      </c>
      <c r="I1317" s="336">
        <f>VLOOKUP(B1317,'SINAPI09-2021'!$A$1:$E$15000,5,FALSE)</f>
        <v>14.02</v>
      </c>
      <c r="J1317" s="203">
        <f t="shared" si="92"/>
        <v>0.90008399999999988</v>
      </c>
      <c r="K1317" s="347"/>
      <c r="L1317" s="347"/>
    </row>
    <row r="1318" spans="1:12" s="106" customFormat="1" ht="25.5" x14ac:dyDescent="0.2">
      <c r="A1318" s="241" t="s">
        <v>92</v>
      </c>
      <c r="B1318" s="332">
        <v>11881</v>
      </c>
      <c r="C1318" s="241" t="s">
        <v>85</v>
      </c>
      <c r="D1318" s="241" t="s">
        <v>922</v>
      </c>
      <c r="E1318" s="427" t="s">
        <v>119</v>
      </c>
      <c r="F1318" s="427"/>
      <c r="G1318" s="190" t="s">
        <v>174</v>
      </c>
      <c r="H1318" s="191">
        <v>1</v>
      </c>
      <c r="I1318" s="336">
        <f>VLOOKUP(B1318,'SINAPI09-2021'!$A$1:$E$15000,5,FALSE)</f>
        <v>141.91999999999999</v>
      </c>
      <c r="J1318" s="203">
        <f t="shared" si="92"/>
        <v>141.91999999999999</v>
      </c>
      <c r="K1318" s="347"/>
    </row>
    <row r="1319" spans="1:12" s="106" customFormat="1" x14ac:dyDescent="0.2">
      <c r="A1319" s="244"/>
      <c r="B1319" s="244"/>
      <c r="C1319" s="244"/>
      <c r="D1319" s="244"/>
      <c r="E1319" s="244"/>
      <c r="F1319" s="193"/>
      <c r="G1319" s="244"/>
      <c r="H1319" s="193"/>
      <c r="I1319" s="244"/>
      <c r="J1319" s="193"/>
      <c r="K1319" s="347"/>
      <c r="L1319" s="339"/>
    </row>
    <row r="1320" spans="1:12" s="227" customFormat="1" ht="15" thickBot="1" x14ac:dyDescent="0.25">
      <c r="A1320" s="244"/>
      <c r="B1320" s="244"/>
      <c r="C1320" s="244"/>
      <c r="D1320" s="244"/>
      <c r="E1320" s="244"/>
      <c r="F1320" s="193"/>
      <c r="G1320" s="244"/>
      <c r="H1320" s="428"/>
      <c r="I1320" s="428"/>
      <c r="J1320" s="193"/>
      <c r="K1320" s="347"/>
      <c r="L1320" s="339"/>
    </row>
    <row r="1321" spans="1:12" s="106" customFormat="1" ht="15" thickTop="1" x14ac:dyDescent="0.2">
      <c r="A1321" s="194"/>
      <c r="B1321" s="194"/>
      <c r="C1321" s="194"/>
      <c r="D1321" s="194"/>
      <c r="E1321" s="194"/>
      <c r="F1321" s="194"/>
      <c r="G1321" s="194"/>
      <c r="H1321" s="194"/>
      <c r="I1321" s="194"/>
      <c r="J1321" s="194"/>
      <c r="K1321" s="347"/>
      <c r="L1321" s="339"/>
    </row>
    <row r="1322" spans="1:12" s="328" customFormat="1" ht="15" x14ac:dyDescent="0.2">
      <c r="A1322" s="326" t="s">
        <v>923</v>
      </c>
      <c r="B1322" s="195" t="s">
        <v>77</v>
      </c>
      <c r="C1322" s="326" t="s">
        <v>78</v>
      </c>
      <c r="D1322" s="326" t="s">
        <v>4</v>
      </c>
      <c r="E1322" s="430" t="s">
        <v>79</v>
      </c>
      <c r="F1322" s="430"/>
      <c r="G1322" s="196" t="s">
        <v>80</v>
      </c>
      <c r="H1322" s="195" t="s">
        <v>81</v>
      </c>
      <c r="I1322" s="195" t="s">
        <v>82</v>
      </c>
      <c r="J1322" s="195" t="s">
        <v>5</v>
      </c>
      <c r="K1322" s="347"/>
      <c r="L1322" s="339"/>
    </row>
    <row r="1323" spans="1:12" s="328" customFormat="1" x14ac:dyDescent="0.2">
      <c r="A1323" s="324" t="s">
        <v>83</v>
      </c>
      <c r="B1323" s="333" t="s">
        <v>14336</v>
      </c>
      <c r="C1323" s="324" t="s">
        <v>14327</v>
      </c>
      <c r="D1323" s="324" t="s">
        <v>924</v>
      </c>
      <c r="E1323" s="429" t="s">
        <v>925</v>
      </c>
      <c r="F1323" s="429"/>
      <c r="G1323" s="198" t="s">
        <v>174</v>
      </c>
      <c r="H1323" s="199">
        <v>1</v>
      </c>
      <c r="I1323" s="203">
        <f>SUM(J1324:J1333)</f>
        <v>191.170683</v>
      </c>
      <c r="J1323" s="203">
        <f>H1323*I1323</f>
        <v>191.170683</v>
      </c>
      <c r="K1323" s="347"/>
      <c r="L1323" s="339"/>
    </row>
    <row r="1324" spans="1:12" s="328" customFormat="1" ht="25.5" x14ac:dyDescent="0.2">
      <c r="A1324" s="325" t="s">
        <v>89</v>
      </c>
      <c r="B1324" s="332">
        <v>88309</v>
      </c>
      <c r="C1324" s="325" t="s">
        <v>85</v>
      </c>
      <c r="D1324" s="325" t="s">
        <v>354</v>
      </c>
      <c r="E1324" s="427" t="s">
        <v>87</v>
      </c>
      <c r="F1324" s="427"/>
      <c r="G1324" s="190" t="s">
        <v>88</v>
      </c>
      <c r="H1324" s="191">
        <v>1.6789000000000001</v>
      </c>
      <c r="I1324" s="336">
        <f>VLOOKUP(B1324,'SINAPI09-2021'!$A$1:$E$15000,5,FALSE)</f>
        <v>17.670000000000002</v>
      </c>
      <c r="J1324" s="203">
        <f t="shared" ref="J1324:J1333" si="93">H1324*I1324</f>
        <v>29.666163000000005</v>
      </c>
      <c r="K1324" s="347"/>
      <c r="L1324" s="339"/>
    </row>
    <row r="1325" spans="1:12" s="328" customFormat="1" ht="25.5" x14ac:dyDescent="0.2">
      <c r="A1325" s="325" t="s">
        <v>89</v>
      </c>
      <c r="B1325" s="332">
        <v>88316</v>
      </c>
      <c r="C1325" s="325" t="s">
        <v>85</v>
      </c>
      <c r="D1325" s="325" t="s">
        <v>204</v>
      </c>
      <c r="E1325" s="427" t="s">
        <v>87</v>
      </c>
      <c r="F1325" s="427"/>
      <c r="G1325" s="190" t="s">
        <v>88</v>
      </c>
      <c r="H1325" s="191">
        <v>4.4832000000000001</v>
      </c>
      <c r="I1325" s="336">
        <f>VLOOKUP(B1325,'SINAPI09-2021'!$A$1:$E$15000,5,FALSE)</f>
        <v>14.02</v>
      </c>
      <c r="J1325" s="203">
        <f t="shared" si="93"/>
        <v>62.854464</v>
      </c>
      <c r="K1325" s="347"/>
      <c r="L1325" s="339"/>
    </row>
    <row r="1326" spans="1:12" s="328" customFormat="1" ht="25.5" x14ac:dyDescent="0.2">
      <c r="A1326" s="325" t="s">
        <v>92</v>
      </c>
      <c r="B1326" s="332">
        <v>43059</v>
      </c>
      <c r="C1326" s="325" t="s">
        <v>85</v>
      </c>
      <c r="D1326" s="325" t="s">
        <v>927</v>
      </c>
      <c r="E1326" s="427" t="s">
        <v>119</v>
      </c>
      <c r="F1326" s="427"/>
      <c r="G1326" s="190" t="s">
        <v>160</v>
      </c>
      <c r="H1326" s="191">
        <v>2.1560000000000001</v>
      </c>
      <c r="I1326" s="336">
        <f>VLOOKUP(B1326,'SINAPI09-2021'!$A$1:$E$15000,5,FALSE)</f>
        <v>11.74</v>
      </c>
      <c r="J1326" s="203">
        <f t="shared" si="93"/>
        <v>25.311440000000001</v>
      </c>
      <c r="K1326" s="347"/>
      <c r="L1326" s="339"/>
    </row>
    <row r="1327" spans="1:12" s="328" customFormat="1" ht="25.5" x14ac:dyDescent="0.2">
      <c r="A1327" s="325" t="s">
        <v>92</v>
      </c>
      <c r="B1327" s="332">
        <v>370</v>
      </c>
      <c r="C1327" s="325" t="s">
        <v>85</v>
      </c>
      <c r="D1327" s="325" t="s">
        <v>722</v>
      </c>
      <c r="E1327" s="427" t="s">
        <v>119</v>
      </c>
      <c r="F1327" s="427"/>
      <c r="G1327" s="190" t="s">
        <v>150</v>
      </c>
      <c r="H1327" s="191">
        <v>6.5299999999999997E-2</v>
      </c>
      <c r="I1327" s="336">
        <f>VLOOKUP(B1327,'SINAPI09-2021'!$A$1:$E$15000,5,FALSE)</f>
        <v>72.09</v>
      </c>
      <c r="J1327" s="203">
        <f t="shared" si="93"/>
        <v>4.7074769999999999</v>
      </c>
      <c r="K1327" s="347"/>
      <c r="L1327" s="339"/>
    </row>
    <row r="1328" spans="1:12" s="328" customFormat="1" x14ac:dyDescent="0.2">
      <c r="A1328" s="325" t="s">
        <v>92</v>
      </c>
      <c r="B1328" s="332">
        <v>1106</v>
      </c>
      <c r="C1328" s="325" t="s">
        <v>85</v>
      </c>
      <c r="D1328" s="325" t="s">
        <v>929</v>
      </c>
      <c r="E1328" s="427" t="s">
        <v>119</v>
      </c>
      <c r="F1328" s="427"/>
      <c r="G1328" s="190" t="s">
        <v>160</v>
      </c>
      <c r="H1328" s="191">
        <v>3.0095999999999998</v>
      </c>
      <c r="I1328" s="336">
        <f>VLOOKUP(B1328,'SINAPI09-2021'!$A$1:$E$15000,5,FALSE)</f>
        <v>0.8</v>
      </c>
      <c r="J1328" s="203">
        <f t="shared" si="93"/>
        <v>2.40768</v>
      </c>
      <c r="K1328" s="347"/>
      <c r="L1328" s="339"/>
    </row>
    <row r="1329" spans="1:12" s="328" customFormat="1" ht="25.5" x14ac:dyDescent="0.2">
      <c r="A1329" s="325" t="s">
        <v>92</v>
      </c>
      <c r="B1329" s="332">
        <v>1358</v>
      </c>
      <c r="C1329" s="325" t="s">
        <v>85</v>
      </c>
      <c r="D1329" s="325" t="s">
        <v>931</v>
      </c>
      <c r="E1329" s="427" t="s">
        <v>119</v>
      </c>
      <c r="F1329" s="427"/>
      <c r="G1329" s="190" t="s">
        <v>139</v>
      </c>
      <c r="H1329" s="191">
        <v>0.06</v>
      </c>
      <c r="I1329" s="336">
        <f>VLOOKUP(B1329,'SINAPI09-2021'!$A$1:$E$15000,5,FALSE)</f>
        <v>40.409999999999997</v>
      </c>
      <c r="J1329" s="203">
        <f t="shared" si="93"/>
        <v>2.4245999999999999</v>
      </c>
      <c r="K1329" s="347"/>
      <c r="L1329" s="339"/>
    </row>
    <row r="1330" spans="1:12" s="328" customFormat="1" x14ac:dyDescent="0.2">
      <c r="A1330" s="325" t="s">
        <v>92</v>
      </c>
      <c r="B1330" s="332">
        <v>1379</v>
      </c>
      <c r="C1330" s="325" t="s">
        <v>85</v>
      </c>
      <c r="D1330" s="325" t="s">
        <v>933</v>
      </c>
      <c r="E1330" s="427" t="s">
        <v>119</v>
      </c>
      <c r="F1330" s="427"/>
      <c r="G1330" s="190" t="s">
        <v>160</v>
      </c>
      <c r="H1330" s="191">
        <v>18.508400000000002</v>
      </c>
      <c r="I1330" s="336">
        <f>VLOOKUP(B1330,'SINAPI09-2021'!$A$1:$E$15000,5,FALSE)</f>
        <v>0.66</v>
      </c>
      <c r="J1330" s="203">
        <f t="shared" si="93"/>
        <v>12.215544000000001</v>
      </c>
      <c r="K1330" s="347"/>
      <c r="L1330" s="339"/>
    </row>
    <row r="1331" spans="1:12" s="328" customFormat="1" ht="25.5" x14ac:dyDescent="0.2">
      <c r="A1331" s="325" t="s">
        <v>92</v>
      </c>
      <c r="B1331" s="332">
        <v>4721</v>
      </c>
      <c r="C1331" s="325" t="s">
        <v>85</v>
      </c>
      <c r="D1331" s="325" t="s">
        <v>482</v>
      </c>
      <c r="E1331" s="427" t="s">
        <v>119</v>
      </c>
      <c r="F1331" s="427"/>
      <c r="G1331" s="190" t="s">
        <v>150</v>
      </c>
      <c r="H1331" s="191">
        <v>3.6499999999999998E-2</v>
      </c>
      <c r="I1331" s="336">
        <f>VLOOKUP(B1331,'SINAPI09-2021'!$A$1:$E$15000,5,FALSE)</f>
        <v>79.430000000000007</v>
      </c>
      <c r="J1331" s="203">
        <f t="shared" si="93"/>
        <v>2.8991950000000002</v>
      </c>
      <c r="K1331" s="347"/>
      <c r="L1331" s="339"/>
    </row>
    <row r="1332" spans="1:12" s="328" customFormat="1" ht="25.5" x14ac:dyDescent="0.2">
      <c r="A1332" s="325" t="s">
        <v>92</v>
      </c>
      <c r="B1332" s="332">
        <v>4722</v>
      </c>
      <c r="C1332" s="325" t="s">
        <v>85</v>
      </c>
      <c r="D1332" s="325" t="s">
        <v>934</v>
      </c>
      <c r="E1332" s="427" t="s">
        <v>119</v>
      </c>
      <c r="F1332" s="427"/>
      <c r="G1332" s="190" t="s">
        <v>150</v>
      </c>
      <c r="H1332" s="191">
        <v>4.0000000000000001E-3</v>
      </c>
      <c r="I1332" s="336">
        <f>VLOOKUP(B1332,'SINAPI09-2021'!$A$1:$E$15000,5,FALSE)</f>
        <v>75.03</v>
      </c>
      <c r="J1332" s="203">
        <f t="shared" si="93"/>
        <v>0.30012</v>
      </c>
      <c r="K1332" s="347"/>
      <c r="L1332" s="339"/>
    </row>
    <row r="1333" spans="1:12" s="328" customFormat="1" x14ac:dyDescent="0.2">
      <c r="A1333" s="325" t="s">
        <v>92</v>
      </c>
      <c r="B1333" s="332">
        <v>7258</v>
      </c>
      <c r="C1333" s="325" t="s">
        <v>85</v>
      </c>
      <c r="D1333" s="325" t="s">
        <v>598</v>
      </c>
      <c r="E1333" s="427" t="s">
        <v>119</v>
      </c>
      <c r="F1333" s="427"/>
      <c r="G1333" s="190" t="s">
        <v>174</v>
      </c>
      <c r="H1333" s="191">
        <v>60.48</v>
      </c>
      <c r="I1333" s="336">
        <f>VLOOKUP(B1333,'SINAPI09-2021'!$A$1:$E$15000,5,FALSE)</f>
        <v>0.8</v>
      </c>
      <c r="J1333" s="203">
        <f t="shared" si="93"/>
        <v>48.384</v>
      </c>
      <c r="K1333" s="347"/>
      <c r="L1333" s="339"/>
    </row>
    <row r="1334" spans="1:12" s="328" customFormat="1" x14ac:dyDescent="0.2">
      <c r="A1334" s="327"/>
      <c r="B1334" s="327"/>
      <c r="C1334" s="327"/>
      <c r="D1334" s="327"/>
      <c r="E1334" s="327"/>
      <c r="F1334" s="193"/>
      <c r="G1334" s="327"/>
      <c r="H1334" s="193"/>
      <c r="I1334" s="327"/>
      <c r="J1334" s="193"/>
      <c r="K1334" s="347"/>
      <c r="L1334" s="339"/>
    </row>
    <row r="1335" spans="1:12" s="328" customFormat="1" ht="15" thickBot="1" x14ac:dyDescent="0.25">
      <c r="A1335" s="327"/>
      <c r="B1335" s="327"/>
      <c r="C1335" s="327"/>
      <c r="D1335" s="327"/>
      <c r="E1335" s="327"/>
      <c r="F1335" s="193"/>
      <c r="G1335" s="327"/>
      <c r="H1335" s="428"/>
      <c r="I1335" s="428"/>
      <c r="J1335" s="193"/>
      <c r="K1335" s="347"/>
      <c r="L1335" s="339"/>
    </row>
    <row r="1336" spans="1:12" s="328" customFormat="1" ht="15" thickTop="1" x14ac:dyDescent="0.2">
      <c r="A1336" s="194"/>
      <c r="B1336" s="194"/>
      <c r="C1336" s="194"/>
      <c r="D1336" s="194"/>
      <c r="E1336" s="194"/>
      <c r="F1336" s="194"/>
      <c r="G1336" s="194"/>
      <c r="H1336" s="194"/>
      <c r="I1336" s="194"/>
      <c r="J1336" s="194"/>
      <c r="K1336" s="347"/>
      <c r="L1336" s="339"/>
    </row>
    <row r="1337" spans="1:12" s="328" customFormat="1" ht="15" x14ac:dyDescent="0.2">
      <c r="A1337" s="326" t="s">
        <v>935</v>
      </c>
      <c r="B1337" s="195" t="s">
        <v>77</v>
      </c>
      <c r="C1337" s="326" t="s">
        <v>78</v>
      </c>
      <c r="D1337" s="326" t="s">
        <v>4</v>
      </c>
      <c r="E1337" s="430" t="s">
        <v>79</v>
      </c>
      <c r="F1337" s="430"/>
      <c r="G1337" s="196" t="s">
        <v>80</v>
      </c>
      <c r="H1337" s="195" t="s">
        <v>81</v>
      </c>
      <c r="I1337" s="195" t="s">
        <v>82</v>
      </c>
      <c r="J1337" s="195" t="s">
        <v>5</v>
      </c>
      <c r="K1337" s="347"/>
      <c r="L1337" s="339"/>
    </row>
    <row r="1338" spans="1:12" s="328" customFormat="1" ht="51" x14ac:dyDescent="0.2">
      <c r="A1338" s="324" t="s">
        <v>83</v>
      </c>
      <c r="B1338" s="333">
        <v>98416</v>
      </c>
      <c r="C1338" s="324" t="s">
        <v>85</v>
      </c>
      <c r="D1338" s="324" t="s">
        <v>937</v>
      </c>
      <c r="E1338" s="429" t="s">
        <v>938</v>
      </c>
      <c r="F1338" s="429"/>
      <c r="G1338" s="198" t="s">
        <v>174</v>
      </c>
      <c r="H1338" s="199">
        <v>1</v>
      </c>
      <c r="I1338" s="203">
        <f>SUM(J1339:J1340)</f>
        <v>1227.07</v>
      </c>
      <c r="J1338" s="203">
        <f>H1338*I1338</f>
        <v>1227.07</v>
      </c>
      <c r="K1338" s="347"/>
      <c r="L1338" s="339"/>
    </row>
    <row r="1339" spans="1:12" s="328" customFormat="1" ht="38.25" x14ac:dyDescent="0.2">
      <c r="A1339" s="325" t="s">
        <v>89</v>
      </c>
      <c r="B1339" s="332">
        <v>97983</v>
      </c>
      <c r="C1339" s="325" t="s">
        <v>85</v>
      </c>
      <c r="D1339" s="325" t="s">
        <v>940</v>
      </c>
      <c r="E1339" s="427" t="s">
        <v>938</v>
      </c>
      <c r="F1339" s="427"/>
      <c r="G1339" s="190" t="s">
        <v>157</v>
      </c>
      <c r="H1339" s="191">
        <v>0.5</v>
      </c>
      <c r="I1339" s="336">
        <f>VLOOKUP(B1339,'SINAPI09-2021'!$A$1:$E$15000,5,FALSE)</f>
        <v>435.62</v>
      </c>
      <c r="J1339" s="203">
        <f t="shared" ref="J1339:J1340" si="94">H1339*I1339</f>
        <v>217.81</v>
      </c>
      <c r="K1339" s="347"/>
      <c r="L1339" s="339"/>
    </row>
    <row r="1340" spans="1:12" s="328" customFormat="1" ht="38.25" x14ac:dyDescent="0.2">
      <c r="A1340" s="325" t="s">
        <v>89</v>
      </c>
      <c r="B1340" s="332">
        <v>98414</v>
      </c>
      <c r="C1340" s="325" t="s">
        <v>85</v>
      </c>
      <c r="D1340" s="325" t="s">
        <v>942</v>
      </c>
      <c r="E1340" s="427" t="s">
        <v>938</v>
      </c>
      <c r="F1340" s="427"/>
      <c r="G1340" s="190" t="s">
        <v>174</v>
      </c>
      <c r="H1340" s="191">
        <v>1</v>
      </c>
      <c r="I1340" s="336">
        <f>VLOOKUP(B1340,'SINAPI09-2021'!$A$1:$E$15000,5,FALSE)</f>
        <v>1009.26</v>
      </c>
      <c r="J1340" s="203">
        <f t="shared" si="94"/>
        <v>1009.26</v>
      </c>
      <c r="K1340" s="347"/>
      <c r="L1340" s="339"/>
    </row>
    <row r="1341" spans="1:12" s="328" customFormat="1" x14ac:dyDescent="0.2">
      <c r="A1341" s="327"/>
      <c r="B1341" s="327"/>
      <c r="C1341" s="327"/>
      <c r="D1341" s="327"/>
      <c r="E1341" s="327"/>
      <c r="F1341" s="193"/>
      <c r="G1341" s="327"/>
      <c r="H1341" s="193"/>
      <c r="I1341" s="327"/>
      <c r="J1341" s="193"/>
      <c r="K1341" s="347"/>
      <c r="L1341" s="339"/>
    </row>
    <row r="1342" spans="1:12" s="328" customFormat="1" ht="15" thickBot="1" x14ac:dyDescent="0.25">
      <c r="A1342" s="327"/>
      <c r="B1342" s="327"/>
      <c r="C1342" s="327"/>
      <c r="D1342" s="327"/>
      <c r="E1342" s="327"/>
      <c r="F1342" s="193"/>
      <c r="G1342" s="327"/>
      <c r="H1342" s="428"/>
      <c r="I1342" s="428"/>
      <c r="J1342" s="193"/>
      <c r="K1342" s="347"/>
      <c r="L1342" s="339"/>
    </row>
    <row r="1343" spans="1:12" s="328" customFormat="1" ht="15" thickTop="1" x14ac:dyDescent="0.2">
      <c r="A1343" s="194"/>
      <c r="B1343" s="194"/>
      <c r="C1343" s="194"/>
      <c r="D1343" s="194"/>
      <c r="E1343" s="194"/>
      <c r="F1343" s="194"/>
      <c r="G1343" s="194"/>
      <c r="H1343" s="194"/>
      <c r="I1343" s="194"/>
      <c r="J1343" s="194"/>
      <c r="K1343" s="347"/>
      <c r="L1343" s="339"/>
    </row>
    <row r="1344" spans="1:12" s="328" customFormat="1" ht="15" x14ac:dyDescent="0.2">
      <c r="A1344" s="326" t="s">
        <v>943</v>
      </c>
      <c r="B1344" s="195" t="s">
        <v>77</v>
      </c>
      <c r="C1344" s="326" t="s">
        <v>78</v>
      </c>
      <c r="D1344" s="326" t="s">
        <v>4</v>
      </c>
      <c r="E1344" s="430" t="s">
        <v>79</v>
      </c>
      <c r="F1344" s="430"/>
      <c r="G1344" s="196" t="s">
        <v>80</v>
      </c>
      <c r="H1344" s="195" t="s">
        <v>81</v>
      </c>
      <c r="I1344" s="195" t="s">
        <v>82</v>
      </c>
      <c r="J1344" s="195" t="s">
        <v>5</v>
      </c>
      <c r="K1344" s="347"/>
      <c r="L1344" s="339"/>
    </row>
    <row r="1345" spans="1:12" s="328" customFormat="1" ht="51" x14ac:dyDescent="0.2">
      <c r="A1345" s="324" t="s">
        <v>83</v>
      </c>
      <c r="B1345" s="333">
        <v>91796</v>
      </c>
      <c r="C1345" s="324" t="s">
        <v>85</v>
      </c>
      <c r="D1345" s="324" t="s">
        <v>945</v>
      </c>
      <c r="E1345" s="429" t="s">
        <v>179</v>
      </c>
      <c r="F1345" s="429"/>
      <c r="G1345" s="198" t="s">
        <v>157</v>
      </c>
      <c r="H1345" s="199">
        <v>1</v>
      </c>
      <c r="I1345" s="203">
        <f>SUM(J1346:J1350)</f>
        <v>65.967725999999999</v>
      </c>
      <c r="J1345" s="203">
        <f>H1345*I1345</f>
        <v>65.967725999999999</v>
      </c>
      <c r="K1345" s="347"/>
      <c r="L1345" s="339"/>
    </row>
    <row r="1346" spans="1:12" s="328" customFormat="1" ht="38.25" x14ac:dyDescent="0.2">
      <c r="A1346" s="325" t="s">
        <v>89</v>
      </c>
      <c r="B1346" s="332">
        <v>89849</v>
      </c>
      <c r="C1346" s="325" t="s">
        <v>85</v>
      </c>
      <c r="D1346" s="325" t="s">
        <v>947</v>
      </c>
      <c r="E1346" s="427" t="s">
        <v>179</v>
      </c>
      <c r="F1346" s="427"/>
      <c r="G1346" s="190" t="s">
        <v>157</v>
      </c>
      <c r="H1346" s="191">
        <v>1</v>
      </c>
      <c r="I1346" s="336">
        <f>VLOOKUP(B1346,'SINAPI09-2021'!$A$1:$E$15000,5,FALSE)</f>
        <v>54.92</v>
      </c>
      <c r="J1346" s="203">
        <f t="shared" ref="J1346:J1350" si="95">H1346*I1346</f>
        <v>54.92</v>
      </c>
      <c r="K1346" s="347"/>
      <c r="L1346" s="339"/>
    </row>
    <row r="1347" spans="1:12" s="328" customFormat="1" ht="38.25" x14ac:dyDescent="0.2">
      <c r="A1347" s="325" t="s">
        <v>89</v>
      </c>
      <c r="B1347" s="332">
        <v>89855</v>
      </c>
      <c r="C1347" s="325" t="s">
        <v>85</v>
      </c>
      <c r="D1347" s="325" t="s">
        <v>949</v>
      </c>
      <c r="E1347" s="427" t="s">
        <v>179</v>
      </c>
      <c r="F1347" s="427"/>
      <c r="G1347" s="190" t="s">
        <v>174</v>
      </c>
      <c r="H1347" s="191">
        <v>1.11E-2</v>
      </c>
      <c r="I1347" s="336">
        <f>VLOOKUP(B1347,'SINAPI09-2021'!$A$1:$E$15000,5,FALSE)</f>
        <v>88.65</v>
      </c>
      <c r="J1347" s="203">
        <f t="shared" si="95"/>
        <v>0.98401500000000008</v>
      </c>
      <c r="K1347" s="347"/>
      <c r="L1347" s="339"/>
    </row>
    <row r="1348" spans="1:12" s="328" customFormat="1" ht="25.5" x14ac:dyDescent="0.2">
      <c r="A1348" s="325" t="s">
        <v>89</v>
      </c>
      <c r="B1348" s="332">
        <v>90438</v>
      </c>
      <c r="C1348" s="325" t="s">
        <v>85</v>
      </c>
      <c r="D1348" s="325" t="s">
        <v>951</v>
      </c>
      <c r="E1348" s="427" t="s">
        <v>179</v>
      </c>
      <c r="F1348" s="427"/>
      <c r="G1348" s="190" t="s">
        <v>174</v>
      </c>
      <c r="H1348" s="191">
        <v>8.9599999999999999E-2</v>
      </c>
      <c r="I1348" s="336">
        <f>VLOOKUP(B1348,'SINAPI09-2021'!$A$1:$E$15000,5,FALSE)</f>
        <v>33.97</v>
      </c>
      <c r="J1348" s="203">
        <f t="shared" si="95"/>
        <v>3.0437119999999998</v>
      </c>
      <c r="K1348" s="347"/>
      <c r="L1348" s="339"/>
    </row>
    <row r="1349" spans="1:12" s="328" customFormat="1" ht="38.25" x14ac:dyDescent="0.2">
      <c r="A1349" s="325" t="s">
        <v>89</v>
      </c>
      <c r="B1349" s="332">
        <v>91189</v>
      </c>
      <c r="C1349" s="325" t="s">
        <v>85</v>
      </c>
      <c r="D1349" s="325" t="s">
        <v>953</v>
      </c>
      <c r="E1349" s="427" t="s">
        <v>179</v>
      </c>
      <c r="F1349" s="427"/>
      <c r="G1349" s="190" t="s">
        <v>174</v>
      </c>
      <c r="H1349" s="191">
        <v>0.17150000000000001</v>
      </c>
      <c r="I1349" s="336">
        <f>VLOOKUP(B1349,'SINAPI09-2021'!$A$1:$E$15000,5,FALSE)</f>
        <v>38.770000000000003</v>
      </c>
      <c r="J1349" s="203">
        <f t="shared" si="95"/>
        <v>6.6490550000000015</v>
      </c>
      <c r="K1349" s="347"/>
      <c r="L1349" s="339"/>
    </row>
    <row r="1350" spans="1:12" s="328" customFormat="1" ht="25.5" x14ac:dyDescent="0.2">
      <c r="A1350" s="325" t="s">
        <v>89</v>
      </c>
      <c r="B1350" s="332">
        <v>91192</v>
      </c>
      <c r="C1350" s="325" t="s">
        <v>85</v>
      </c>
      <c r="D1350" s="325" t="s">
        <v>955</v>
      </c>
      <c r="E1350" s="427" t="s">
        <v>179</v>
      </c>
      <c r="F1350" s="427"/>
      <c r="G1350" s="190" t="s">
        <v>174</v>
      </c>
      <c r="H1350" s="191">
        <v>8.9599999999999999E-2</v>
      </c>
      <c r="I1350" s="336">
        <f>VLOOKUP(B1350,'SINAPI09-2021'!$A$1:$E$15000,5,FALSE)</f>
        <v>4.1399999999999997</v>
      </c>
      <c r="J1350" s="203">
        <f t="shared" si="95"/>
        <v>0.37094399999999994</v>
      </c>
      <c r="K1350" s="347"/>
      <c r="L1350" s="339"/>
    </row>
    <row r="1351" spans="1:12" s="328" customFormat="1" x14ac:dyDescent="0.2">
      <c r="A1351" s="327"/>
      <c r="B1351" s="327"/>
      <c r="C1351" s="327"/>
      <c r="D1351" s="327"/>
      <c r="E1351" s="327"/>
      <c r="F1351" s="193"/>
      <c r="G1351" s="327"/>
      <c r="H1351" s="193"/>
      <c r="I1351" s="327"/>
      <c r="J1351" s="193"/>
      <c r="K1351" s="347"/>
      <c r="L1351" s="339"/>
    </row>
    <row r="1352" spans="1:12" s="328" customFormat="1" ht="15" thickBot="1" x14ac:dyDescent="0.25">
      <c r="A1352" s="327"/>
      <c r="B1352" s="327"/>
      <c r="C1352" s="327"/>
      <c r="D1352" s="327"/>
      <c r="E1352" s="327"/>
      <c r="F1352" s="193"/>
      <c r="G1352" s="327"/>
      <c r="H1352" s="428"/>
      <c r="I1352" s="428"/>
      <c r="J1352" s="193"/>
      <c r="K1352" s="347"/>
      <c r="L1352" s="339"/>
    </row>
    <row r="1353" spans="1:12" s="328" customFormat="1" ht="15" thickTop="1" x14ac:dyDescent="0.2">
      <c r="A1353" s="194"/>
      <c r="B1353" s="194"/>
      <c r="C1353" s="194"/>
      <c r="D1353" s="194"/>
      <c r="E1353" s="194"/>
      <c r="F1353" s="194"/>
      <c r="G1353" s="194"/>
      <c r="H1353" s="194"/>
      <c r="I1353" s="194"/>
      <c r="J1353" s="194"/>
      <c r="K1353" s="347"/>
      <c r="L1353" s="339"/>
    </row>
    <row r="1354" spans="1:12" s="328" customFormat="1" ht="15" x14ac:dyDescent="0.2">
      <c r="A1354" s="326" t="s">
        <v>956</v>
      </c>
      <c r="B1354" s="195" t="s">
        <v>77</v>
      </c>
      <c r="C1354" s="326" t="s">
        <v>78</v>
      </c>
      <c r="D1354" s="326" t="s">
        <v>4</v>
      </c>
      <c r="E1354" s="430" t="s">
        <v>79</v>
      </c>
      <c r="F1354" s="430"/>
      <c r="G1354" s="196" t="s">
        <v>80</v>
      </c>
      <c r="H1354" s="195" t="s">
        <v>81</v>
      </c>
      <c r="I1354" s="195" t="s">
        <v>82</v>
      </c>
      <c r="J1354" s="195" t="s">
        <v>5</v>
      </c>
      <c r="K1354" s="347"/>
      <c r="L1354" s="339"/>
    </row>
    <row r="1355" spans="1:12" s="328" customFormat="1" ht="63.75" x14ac:dyDescent="0.2">
      <c r="A1355" s="324" t="s">
        <v>83</v>
      </c>
      <c r="B1355" s="333">
        <v>91795</v>
      </c>
      <c r="C1355" s="324" t="s">
        <v>85</v>
      </c>
      <c r="D1355" s="324" t="s">
        <v>958</v>
      </c>
      <c r="E1355" s="429" t="s">
        <v>179</v>
      </c>
      <c r="F1355" s="429"/>
      <c r="G1355" s="198" t="s">
        <v>157</v>
      </c>
      <c r="H1355" s="199">
        <v>1</v>
      </c>
      <c r="I1355" s="203">
        <f>SUM(J1356:J1374)</f>
        <v>61.820653499999992</v>
      </c>
      <c r="J1355" s="203">
        <f>H1355*I1355</f>
        <v>61.820653499999992</v>
      </c>
      <c r="K1355" s="347"/>
      <c r="L1355" s="339"/>
    </row>
    <row r="1356" spans="1:12" s="328" customFormat="1" ht="38.25" x14ac:dyDescent="0.2">
      <c r="A1356" s="325" t="s">
        <v>89</v>
      </c>
      <c r="B1356" s="332">
        <v>89714</v>
      </c>
      <c r="C1356" s="325" t="s">
        <v>85</v>
      </c>
      <c r="D1356" s="325" t="s">
        <v>960</v>
      </c>
      <c r="E1356" s="427" t="s">
        <v>179</v>
      </c>
      <c r="F1356" s="427"/>
      <c r="G1356" s="190" t="s">
        <v>157</v>
      </c>
      <c r="H1356" s="191">
        <v>0.18459999999999999</v>
      </c>
      <c r="I1356" s="336">
        <f>VLOOKUP(B1356,'SINAPI09-2021'!$A$1:$E$15000,5,FALSE)</f>
        <v>46.2</v>
      </c>
      <c r="J1356" s="203">
        <f t="shared" ref="J1356:J1374" si="96">H1356*I1356</f>
        <v>8.5285200000000003</v>
      </c>
      <c r="K1356" s="347"/>
      <c r="L1356" s="339"/>
    </row>
    <row r="1357" spans="1:12" s="328" customFormat="1" ht="38.25" x14ac:dyDescent="0.2">
      <c r="A1357" s="325" t="s">
        <v>89</v>
      </c>
      <c r="B1357" s="332">
        <v>89800</v>
      </c>
      <c r="C1357" s="325" t="s">
        <v>85</v>
      </c>
      <c r="D1357" s="325" t="s">
        <v>962</v>
      </c>
      <c r="E1357" s="427" t="s">
        <v>179</v>
      </c>
      <c r="F1357" s="427"/>
      <c r="G1357" s="190" t="s">
        <v>157</v>
      </c>
      <c r="H1357" s="191">
        <v>0.56100000000000005</v>
      </c>
      <c r="I1357" s="336">
        <f>VLOOKUP(B1357,'SINAPI09-2021'!$A$1:$E$15000,5,FALSE)</f>
        <v>22.92</v>
      </c>
      <c r="J1357" s="203">
        <f t="shared" si="96"/>
        <v>12.858120000000001</v>
      </c>
      <c r="K1357" s="347"/>
      <c r="L1357" s="339"/>
    </row>
    <row r="1358" spans="1:12" s="328" customFormat="1" ht="38.25" x14ac:dyDescent="0.2">
      <c r="A1358" s="325" t="s">
        <v>89</v>
      </c>
      <c r="B1358" s="332">
        <v>89848</v>
      </c>
      <c r="C1358" s="325" t="s">
        <v>85</v>
      </c>
      <c r="D1358" s="325" t="s">
        <v>964</v>
      </c>
      <c r="E1358" s="427" t="s">
        <v>179</v>
      </c>
      <c r="F1358" s="427"/>
      <c r="G1358" s="190" t="s">
        <v>157</v>
      </c>
      <c r="H1358" s="191">
        <v>0.25440000000000002</v>
      </c>
      <c r="I1358" s="336">
        <f>VLOOKUP(B1358,'SINAPI09-2021'!$A$1:$E$15000,5,FALSE)</f>
        <v>26.82</v>
      </c>
      <c r="J1358" s="203">
        <f t="shared" si="96"/>
        <v>6.8230080000000006</v>
      </c>
      <c r="K1358" s="347"/>
      <c r="L1358" s="339"/>
    </row>
    <row r="1359" spans="1:12" s="328" customFormat="1" ht="38.25" x14ac:dyDescent="0.2">
      <c r="A1359" s="325" t="s">
        <v>89</v>
      </c>
      <c r="B1359" s="332">
        <v>89746</v>
      </c>
      <c r="C1359" s="325" t="s">
        <v>85</v>
      </c>
      <c r="D1359" s="325" t="s">
        <v>966</v>
      </c>
      <c r="E1359" s="427" t="s">
        <v>179</v>
      </c>
      <c r="F1359" s="427"/>
      <c r="G1359" s="190" t="s">
        <v>174</v>
      </c>
      <c r="H1359" s="191">
        <v>6.5299999999999997E-2</v>
      </c>
      <c r="I1359" s="336">
        <f>VLOOKUP(B1359,'SINAPI09-2021'!$A$1:$E$15000,5,FALSE)</f>
        <v>22.94</v>
      </c>
      <c r="J1359" s="203">
        <f t="shared" si="96"/>
        <v>1.4979819999999999</v>
      </c>
      <c r="K1359" s="347"/>
      <c r="L1359" s="339"/>
    </row>
    <row r="1360" spans="1:12" s="328" customFormat="1" ht="51" x14ac:dyDescent="0.2">
      <c r="A1360" s="325" t="s">
        <v>89</v>
      </c>
      <c r="B1360" s="332">
        <v>89748</v>
      </c>
      <c r="C1360" s="325" t="s">
        <v>85</v>
      </c>
      <c r="D1360" s="325" t="s">
        <v>968</v>
      </c>
      <c r="E1360" s="427" t="s">
        <v>179</v>
      </c>
      <c r="F1360" s="427"/>
      <c r="G1360" s="190" t="s">
        <v>174</v>
      </c>
      <c r="H1360" s="191">
        <v>0.2122</v>
      </c>
      <c r="I1360" s="336">
        <f>VLOOKUP(B1360,'SINAPI09-2021'!$A$1:$E$15000,5,FALSE)</f>
        <v>36.869999999999997</v>
      </c>
      <c r="J1360" s="203">
        <f t="shared" si="96"/>
        <v>7.8238139999999996</v>
      </c>
      <c r="K1360" s="347"/>
      <c r="L1360" s="339"/>
    </row>
    <row r="1361" spans="1:12" s="328" customFormat="1" ht="38.25" x14ac:dyDescent="0.2">
      <c r="A1361" s="325" t="s">
        <v>89</v>
      </c>
      <c r="B1361" s="332">
        <v>89778</v>
      </c>
      <c r="C1361" s="325" t="s">
        <v>85</v>
      </c>
      <c r="D1361" s="325" t="s">
        <v>970</v>
      </c>
      <c r="E1361" s="427" t="s">
        <v>179</v>
      </c>
      <c r="F1361" s="427"/>
      <c r="G1361" s="190" t="s">
        <v>174</v>
      </c>
      <c r="H1361" s="191">
        <v>9.8199999999999996E-2</v>
      </c>
      <c r="I1361" s="336">
        <f>VLOOKUP(B1361,'SINAPI09-2021'!$A$1:$E$15000,5,FALSE)</f>
        <v>18.5</v>
      </c>
      <c r="J1361" s="203">
        <f t="shared" si="96"/>
        <v>1.8167</v>
      </c>
      <c r="K1361" s="347"/>
      <c r="L1361" s="339"/>
    </row>
    <row r="1362" spans="1:12" s="328" customFormat="1" ht="38.25" x14ac:dyDescent="0.2">
      <c r="A1362" s="325" t="s">
        <v>89</v>
      </c>
      <c r="B1362" s="332">
        <v>89796</v>
      </c>
      <c r="C1362" s="325" t="s">
        <v>85</v>
      </c>
      <c r="D1362" s="325" t="s">
        <v>972</v>
      </c>
      <c r="E1362" s="427" t="s">
        <v>179</v>
      </c>
      <c r="F1362" s="427"/>
      <c r="G1362" s="190" t="s">
        <v>174</v>
      </c>
      <c r="H1362" s="191">
        <v>4.7800000000000002E-2</v>
      </c>
      <c r="I1362" s="336">
        <f>VLOOKUP(B1362,'SINAPI09-2021'!$A$1:$E$15000,5,FALSE)</f>
        <v>40.03</v>
      </c>
      <c r="J1362" s="203">
        <f t="shared" si="96"/>
        <v>1.9134340000000001</v>
      </c>
      <c r="K1362" s="347"/>
      <c r="L1362" s="339"/>
    </row>
    <row r="1363" spans="1:12" s="328" customFormat="1" ht="51" x14ac:dyDescent="0.2">
      <c r="A1363" s="325" t="s">
        <v>89</v>
      </c>
      <c r="B1363" s="332">
        <v>89797</v>
      </c>
      <c r="C1363" s="325" t="s">
        <v>85</v>
      </c>
      <c r="D1363" s="325" t="s">
        <v>974</v>
      </c>
      <c r="E1363" s="427" t="s">
        <v>179</v>
      </c>
      <c r="F1363" s="427"/>
      <c r="G1363" s="190" t="s">
        <v>174</v>
      </c>
      <c r="H1363" s="191">
        <v>0.1086</v>
      </c>
      <c r="I1363" s="336">
        <f>VLOOKUP(B1363,'SINAPI09-2021'!$A$1:$E$15000,5,FALSE)</f>
        <v>45.77</v>
      </c>
      <c r="J1363" s="203">
        <f t="shared" si="96"/>
        <v>4.9706220000000005</v>
      </c>
      <c r="K1363" s="347"/>
      <c r="L1363" s="339"/>
    </row>
    <row r="1364" spans="1:12" s="328" customFormat="1" ht="38.25" x14ac:dyDescent="0.2">
      <c r="A1364" s="325" t="s">
        <v>89</v>
      </c>
      <c r="B1364" s="332">
        <v>89810</v>
      </c>
      <c r="C1364" s="325" t="s">
        <v>85</v>
      </c>
      <c r="D1364" s="325" t="s">
        <v>976</v>
      </c>
      <c r="E1364" s="427" t="s">
        <v>179</v>
      </c>
      <c r="F1364" s="427"/>
      <c r="G1364" s="190" t="s">
        <v>174</v>
      </c>
      <c r="H1364" s="191">
        <v>8.5000000000000006E-3</v>
      </c>
      <c r="I1364" s="336">
        <f>VLOOKUP(B1364,'SINAPI09-2021'!$A$1:$E$15000,5,FALSE)</f>
        <v>18.88</v>
      </c>
      <c r="J1364" s="203">
        <f t="shared" si="96"/>
        <v>0.16048000000000001</v>
      </c>
      <c r="K1364" s="347"/>
      <c r="L1364" s="339"/>
    </row>
    <row r="1365" spans="1:12" s="328" customFormat="1" ht="38.25" x14ac:dyDescent="0.2">
      <c r="A1365" s="325" t="s">
        <v>89</v>
      </c>
      <c r="B1365" s="332">
        <v>89821</v>
      </c>
      <c r="C1365" s="325" t="s">
        <v>85</v>
      </c>
      <c r="D1365" s="325" t="s">
        <v>978</v>
      </c>
      <c r="E1365" s="427" t="s">
        <v>179</v>
      </c>
      <c r="F1365" s="427"/>
      <c r="G1365" s="190" t="s">
        <v>174</v>
      </c>
      <c r="H1365" s="191">
        <v>0.2392</v>
      </c>
      <c r="I1365" s="336">
        <f>VLOOKUP(B1365,'SINAPI09-2021'!$A$1:$E$15000,5,FALSE)</f>
        <v>15.69</v>
      </c>
      <c r="J1365" s="203">
        <f t="shared" si="96"/>
        <v>3.7530479999999997</v>
      </c>
      <c r="K1365" s="347"/>
      <c r="L1365" s="339"/>
    </row>
    <row r="1366" spans="1:12" s="328" customFormat="1" ht="38.25" x14ac:dyDescent="0.2">
      <c r="A1366" s="325" t="s">
        <v>89</v>
      </c>
      <c r="B1366" s="332">
        <v>89833</v>
      </c>
      <c r="C1366" s="325" t="s">
        <v>85</v>
      </c>
      <c r="D1366" s="325" t="s">
        <v>980</v>
      </c>
      <c r="E1366" s="427" t="s">
        <v>179</v>
      </c>
      <c r="F1366" s="427"/>
      <c r="G1366" s="190" t="s">
        <v>174</v>
      </c>
      <c r="H1366" s="191">
        <v>5.9799999999999999E-2</v>
      </c>
      <c r="I1366" s="336">
        <f>VLOOKUP(B1366,'SINAPI09-2021'!$A$1:$E$15000,5,FALSE)</f>
        <v>34.74</v>
      </c>
      <c r="J1366" s="203">
        <f t="shared" si="96"/>
        <v>2.0774520000000001</v>
      </c>
      <c r="K1366" s="347"/>
      <c r="L1366" s="339"/>
    </row>
    <row r="1367" spans="1:12" s="328" customFormat="1" ht="38.25" x14ac:dyDescent="0.2">
      <c r="A1367" s="325" t="s">
        <v>89</v>
      </c>
      <c r="B1367" s="332">
        <v>89834</v>
      </c>
      <c r="C1367" s="325" t="s">
        <v>85</v>
      </c>
      <c r="D1367" s="325" t="s">
        <v>982</v>
      </c>
      <c r="E1367" s="427" t="s">
        <v>179</v>
      </c>
      <c r="F1367" s="427"/>
      <c r="G1367" s="190" t="s">
        <v>174</v>
      </c>
      <c r="H1367" s="191">
        <v>3.1099999999999999E-2</v>
      </c>
      <c r="I1367" s="336">
        <f>VLOOKUP(B1367,'SINAPI09-2021'!$A$1:$E$15000,5,FALSE)</f>
        <v>40.479999999999997</v>
      </c>
      <c r="J1367" s="203">
        <f t="shared" si="96"/>
        <v>1.2589279999999998</v>
      </c>
      <c r="K1367" s="347"/>
      <c r="L1367" s="339"/>
    </row>
    <row r="1368" spans="1:12" s="328" customFormat="1" ht="38.25" x14ac:dyDescent="0.2">
      <c r="A1368" s="325" t="s">
        <v>89</v>
      </c>
      <c r="B1368" s="332">
        <v>89851</v>
      </c>
      <c r="C1368" s="325" t="s">
        <v>85</v>
      </c>
      <c r="D1368" s="325" t="s">
        <v>984</v>
      </c>
      <c r="E1368" s="427" t="s">
        <v>179</v>
      </c>
      <c r="F1368" s="427"/>
      <c r="G1368" s="190" t="s">
        <v>174</v>
      </c>
      <c r="H1368" s="191">
        <v>1.78E-2</v>
      </c>
      <c r="I1368" s="336">
        <f>VLOOKUP(B1368,'SINAPI09-2021'!$A$1:$E$15000,5,FALSE)</f>
        <v>22.62</v>
      </c>
      <c r="J1368" s="203">
        <f t="shared" si="96"/>
        <v>0.40263599999999999</v>
      </c>
      <c r="K1368" s="347"/>
      <c r="L1368" s="339"/>
    </row>
    <row r="1369" spans="1:12" s="328" customFormat="1" ht="38.25" x14ac:dyDescent="0.2">
      <c r="A1369" s="325" t="s">
        <v>89</v>
      </c>
      <c r="B1369" s="332">
        <v>89856</v>
      </c>
      <c r="C1369" s="325" t="s">
        <v>85</v>
      </c>
      <c r="D1369" s="325" t="s">
        <v>986</v>
      </c>
      <c r="E1369" s="427" t="s">
        <v>179</v>
      </c>
      <c r="F1369" s="427"/>
      <c r="G1369" s="190" t="s">
        <v>174</v>
      </c>
      <c r="H1369" s="191">
        <v>0.12670000000000001</v>
      </c>
      <c r="I1369" s="336">
        <f>VLOOKUP(B1369,'SINAPI09-2021'!$A$1:$E$15000,5,FALSE)</f>
        <v>18.18</v>
      </c>
      <c r="J1369" s="203">
        <f t="shared" si="96"/>
        <v>2.3034060000000003</v>
      </c>
      <c r="K1369" s="347"/>
      <c r="L1369" s="339"/>
    </row>
    <row r="1370" spans="1:12" s="328" customFormat="1" ht="38.25" x14ac:dyDescent="0.2">
      <c r="A1370" s="325" t="s">
        <v>89</v>
      </c>
      <c r="B1370" s="332">
        <v>89861</v>
      </c>
      <c r="C1370" s="325" t="s">
        <v>85</v>
      </c>
      <c r="D1370" s="325" t="s">
        <v>988</v>
      </c>
      <c r="E1370" s="427" t="s">
        <v>179</v>
      </c>
      <c r="F1370" s="427"/>
      <c r="G1370" s="190" t="s">
        <v>174</v>
      </c>
      <c r="H1370" s="191">
        <v>8.0000000000000004E-4</v>
      </c>
      <c r="I1370" s="336">
        <f>VLOOKUP(B1370,'SINAPI09-2021'!$A$1:$E$15000,5,FALSE)</f>
        <v>45.47</v>
      </c>
      <c r="J1370" s="203">
        <f t="shared" si="96"/>
        <v>3.6375999999999999E-2</v>
      </c>
      <c r="K1370" s="347"/>
      <c r="L1370" s="339"/>
    </row>
    <row r="1371" spans="1:12" s="328" customFormat="1" ht="25.5" x14ac:dyDescent="0.2">
      <c r="A1371" s="325" t="s">
        <v>89</v>
      </c>
      <c r="B1371" s="332">
        <v>90438</v>
      </c>
      <c r="C1371" s="325" t="s">
        <v>85</v>
      </c>
      <c r="D1371" s="325" t="s">
        <v>951</v>
      </c>
      <c r="E1371" s="427" t="s">
        <v>179</v>
      </c>
      <c r="F1371" s="427"/>
      <c r="G1371" s="190" t="s">
        <v>174</v>
      </c>
      <c r="H1371" s="191">
        <v>9.9949999999999997E-2</v>
      </c>
      <c r="I1371" s="336">
        <f>VLOOKUP(B1371,'SINAPI09-2021'!$A$1:$E$15000,5,FALSE)</f>
        <v>33.97</v>
      </c>
      <c r="J1371" s="203">
        <f t="shared" si="96"/>
        <v>3.3953015</v>
      </c>
      <c r="K1371" s="347"/>
      <c r="L1371" s="339"/>
    </row>
    <row r="1372" spans="1:12" s="328" customFormat="1" ht="25.5" x14ac:dyDescent="0.2">
      <c r="A1372" s="325" t="s">
        <v>89</v>
      </c>
      <c r="B1372" s="332">
        <v>90455</v>
      </c>
      <c r="C1372" s="325" t="s">
        <v>85</v>
      </c>
      <c r="D1372" s="325" t="s">
        <v>990</v>
      </c>
      <c r="E1372" s="427" t="s">
        <v>179</v>
      </c>
      <c r="F1372" s="427"/>
      <c r="G1372" s="190" t="s">
        <v>174</v>
      </c>
      <c r="H1372" s="191">
        <v>0.23230000000000001</v>
      </c>
      <c r="I1372" s="336">
        <f>VLOOKUP(B1372,'SINAPI09-2021'!$A$1:$E$15000,5,FALSE)</f>
        <v>5.21</v>
      </c>
      <c r="J1372" s="203">
        <f t="shared" si="96"/>
        <v>1.210283</v>
      </c>
      <c r="K1372" s="347"/>
      <c r="L1372" s="339"/>
    </row>
    <row r="1373" spans="1:12" s="328" customFormat="1" ht="38.25" x14ac:dyDescent="0.2">
      <c r="A1373" s="325" t="s">
        <v>89</v>
      </c>
      <c r="B1373" s="332">
        <v>91187</v>
      </c>
      <c r="C1373" s="325" t="s">
        <v>85</v>
      </c>
      <c r="D1373" s="325" t="s">
        <v>992</v>
      </c>
      <c r="E1373" s="427" t="s">
        <v>179</v>
      </c>
      <c r="F1373" s="427"/>
      <c r="G1373" s="190" t="s">
        <v>157</v>
      </c>
      <c r="H1373" s="191">
        <v>0.1239</v>
      </c>
      <c r="I1373" s="336">
        <f>VLOOKUP(B1373,'SINAPI09-2021'!$A$1:$E$15000,5,FALSE)</f>
        <v>4.67</v>
      </c>
      <c r="J1373" s="203">
        <f t="shared" si="96"/>
        <v>0.57861299999999993</v>
      </c>
      <c r="K1373" s="347"/>
      <c r="L1373" s="339"/>
    </row>
    <row r="1374" spans="1:12" s="328" customFormat="1" ht="25.5" x14ac:dyDescent="0.2">
      <c r="A1374" s="325" t="s">
        <v>89</v>
      </c>
      <c r="B1374" s="332">
        <v>91192</v>
      </c>
      <c r="C1374" s="325" t="s">
        <v>85</v>
      </c>
      <c r="D1374" s="325" t="s">
        <v>955</v>
      </c>
      <c r="E1374" s="427" t="s">
        <v>179</v>
      </c>
      <c r="F1374" s="427"/>
      <c r="G1374" s="190" t="s">
        <v>174</v>
      </c>
      <c r="H1374" s="191">
        <v>9.9500000000000005E-2</v>
      </c>
      <c r="I1374" s="336">
        <f>VLOOKUP(B1374,'SINAPI09-2021'!$A$1:$E$15000,5,FALSE)</f>
        <v>4.1399999999999997</v>
      </c>
      <c r="J1374" s="203">
        <f t="shared" si="96"/>
        <v>0.41192999999999996</v>
      </c>
      <c r="K1374" s="347"/>
      <c r="L1374" s="339"/>
    </row>
    <row r="1375" spans="1:12" s="328" customFormat="1" x14ac:dyDescent="0.2">
      <c r="A1375" s="327"/>
      <c r="B1375" s="327"/>
      <c r="C1375" s="327"/>
      <c r="D1375" s="327"/>
      <c r="E1375" s="327"/>
      <c r="F1375" s="193"/>
      <c r="G1375" s="327"/>
      <c r="H1375" s="193"/>
      <c r="I1375" s="327"/>
      <c r="J1375" s="193"/>
      <c r="K1375" s="347"/>
      <c r="L1375" s="339"/>
    </row>
    <row r="1376" spans="1:12" s="328" customFormat="1" ht="15" thickBot="1" x14ac:dyDescent="0.25">
      <c r="A1376" s="327"/>
      <c r="B1376" s="327"/>
      <c r="C1376" s="327"/>
      <c r="D1376" s="327"/>
      <c r="E1376" s="327"/>
      <c r="F1376" s="193"/>
      <c r="G1376" s="327"/>
      <c r="H1376" s="428"/>
      <c r="I1376" s="428"/>
      <c r="J1376" s="193"/>
      <c r="K1376" s="347"/>
      <c r="L1376" s="339"/>
    </row>
    <row r="1377" spans="1:12" s="328" customFormat="1" ht="15" thickTop="1" x14ac:dyDescent="0.2">
      <c r="A1377" s="194"/>
      <c r="B1377" s="194"/>
      <c r="C1377" s="194"/>
      <c r="D1377" s="194"/>
      <c r="E1377" s="194"/>
      <c r="F1377" s="194"/>
      <c r="G1377" s="194"/>
      <c r="H1377" s="194"/>
      <c r="I1377" s="194"/>
      <c r="J1377" s="194"/>
      <c r="K1377" s="347"/>
      <c r="L1377" s="339"/>
    </row>
    <row r="1378" spans="1:12" s="328" customFormat="1" ht="15" x14ac:dyDescent="0.2">
      <c r="A1378" s="326" t="s">
        <v>993</v>
      </c>
      <c r="B1378" s="195" t="s">
        <v>77</v>
      </c>
      <c r="C1378" s="326" t="s">
        <v>78</v>
      </c>
      <c r="D1378" s="326" t="s">
        <v>4</v>
      </c>
      <c r="E1378" s="430" t="s">
        <v>79</v>
      </c>
      <c r="F1378" s="430"/>
      <c r="G1378" s="196" t="s">
        <v>80</v>
      </c>
      <c r="H1378" s="195" t="s">
        <v>81</v>
      </c>
      <c r="I1378" s="195" t="s">
        <v>82</v>
      </c>
      <c r="J1378" s="195" t="s">
        <v>5</v>
      </c>
      <c r="K1378" s="347"/>
      <c r="L1378" s="339"/>
    </row>
    <row r="1379" spans="1:12" s="328" customFormat="1" ht="63.75" x14ac:dyDescent="0.2">
      <c r="A1379" s="324" t="s">
        <v>83</v>
      </c>
      <c r="B1379" s="333">
        <v>91793</v>
      </c>
      <c r="C1379" s="324" t="s">
        <v>85</v>
      </c>
      <c r="D1379" s="324" t="s">
        <v>995</v>
      </c>
      <c r="E1379" s="429" t="s">
        <v>179</v>
      </c>
      <c r="F1379" s="429"/>
      <c r="G1379" s="198" t="s">
        <v>157</v>
      </c>
      <c r="H1379" s="199">
        <v>1</v>
      </c>
      <c r="I1379" s="203">
        <f>SUM(J1380:J1391)</f>
        <v>75.488910000000004</v>
      </c>
      <c r="J1379" s="203">
        <f>H1379*I1379</f>
        <v>75.488910000000004</v>
      </c>
      <c r="K1379" s="347"/>
      <c r="L1379" s="339"/>
    </row>
    <row r="1380" spans="1:12" s="328" customFormat="1" ht="38.25" x14ac:dyDescent="0.2">
      <c r="A1380" s="325" t="s">
        <v>89</v>
      </c>
      <c r="B1380" s="332">
        <v>89712</v>
      </c>
      <c r="C1380" s="325" t="s">
        <v>85</v>
      </c>
      <c r="D1380" s="325" t="s">
        <v>997</v>
      </c>
      <c r="E1380" s="427" t="s">
        <v>179</v>
      </c>
      <c r="F1380" s="427"/>
      <c r="G1380" s="190" t="s">
        <v>157</v>
      </c>
      <c r="H1380" s="191">
        <v>1</v>
      </c>
      <c r="I1380" s="336">
        <f>VLOOKUP(B1380,'SINAPI09-2021'!$A$1:$E$15000,5,FALSE)</f>
        <v>23.64</v>
      </c>
      <c r="J1380" s="203">
        <f t="shared" ref="J1380:J1391" si="97">H1380*I1380</f>
        <v>23.64</v>
      </c>
      <c r="K1380" s="347"/>
      <c r="L1380" s="339"/>
    </row>
    <row r="1381" spans="1:12" s="328" customFormat="1" ht="38.25" x14ac:dyDescent="0.2">
      <c r="A1381" s="325" t="s">
        <v>89</v>
      </c>
      <c r="B1381" s="332">
        <v>89731</v>
      </c>
      <c r="C1381" s="325" t="s">
        <v>85</v>
      </c>
      <c r="D1381" s="325" t="s">
        <v>999</v>
      </c>
      <c r="E1381" s="427" t="s">
        <v>179</v>
      </c>
      <c r="F1381" s="427"/>
      <c r="G1381" s="190" t="s">
        <v>174</v>
      </c>
      <c r="H1381" s="191">
        <v>1.4222999999999999</v>
      </c>
      <c r="I1381" s="336">
        <f>VLOOKUP(B1381,'SINAPI09-2021'!$A$1:$E$15000,5,FALSE)</f>
        <v>10.26</v>
      </c>
      <c r="J1381" s="203">
        <f t="shared" si="97"/>
        <v>14.592797999999998</v>
      </c>
      <c r="K1381" s="347"/>
      <c r="L1381" s="339"/>
    </row>
    <row r="1382" spans="1:12" s="328" customFormat="1" ht="38.25" x14ac:dyDescent="0.2">
      <c r="A1382" s="325" t="s">
        <v>89</v>
      </c>
      <c r="B1382" s="332">
        <v>89732</v>
      </c>
      <c r="C1382" s="325" t="s">
        <v>85</v>
      </c>
      <c r="D1382" s="325" t="s">
        <v>1001</v>
      </c>
      <c r="E1382" s="427" t="s">
        <v>179</v>
      </c>
      <c r="F1382" s="427"/>
      <c r="G1382" s="190" t="s">
        <v>174</v>
      </c>
      <c r="H1382" s="191">
        <v>1.4991000000000001</v>
      </c>
      <c r="I1382" s="336">
        <f>VLOOKUP(B1382,'SINAPI09-2021'!$A$1:$E$15000,5,FALSE)</f>
        <v>10.88</v>
      </c>
      <c r="J1382" s="203">
        <f t="shared" si="97"/>
        <v>16.310208000000003</v>
      </c>
      <c r="K1382" s="347"/>
      <c r="L1382" s="339"/>
    </row>
    <row r="1383" spans="1:12" s="328" customFormat="1" ht="38.25" x14ac:dyDescent="0.2">
      <c r="A1383" s="325" t="s">
        <v>89</v>
      </c>
      <c r="B1383" s="332">
        <v>89753</v>
      </c>
      <c r="C1383" s="325" t="s">
        <v>85</v>
      </c>
      <c r="D1383" s="325" t="s">
        <v>1003</v>
      </c>
      <c r="E1383" s="427" t="s">
        <v>179</v>
      </c>
      <c r="F1383" s="427"/>
      <c r="G1383" s="190" t="s">
        <v>174</v>
      </c>
      <c r="H1383" s="191">
        <v>1.2919</v>
      </c>
      <c r="I1383" s="336">
        <f>VLOOKUP(B1383,'SINAPI09-2021'!$A$1:$E$15000,5,FALSE)</f>
        <v>9.08</v>
      </c>
      <c r="J1383" s="203">
        <f t="shared" si="97"/>
        <v>11.730452</v>
      </c>
      <c r="K1383" s="347"/>
      <c r="L1383" s="339"/>
    </row>
    <row r="1384" spans="1:12" s="328" customFormat="1" ht="38.25" x14ac:dyDescent="0.2">
      <c r="A1384" s="325" t="s">
        <v>89</v>
      </c>
      <c r="B1384" s="332">
        <v>89784</v>
      </c>
      <c r="C1384" s="325" t="s">
        <v>85</v>
      </c>
      <c r="D1384" s="325" t="s">
        <v>1005</v>
      </c>
      <c r="E1384" s="427" t="s">
        <v>179</v>
      </c>
      <c r="F1384" s="427"/>
      <c r="G1384" s="190" t="s">
        <v>174</v>
      </c>
      <c r="H1384" s="191">
        <v>7.0000000000000007E-2</v>
      </c>
      <c r="I1384" s="336">
        <f>VLOOKUP(B1384,'SINAPI09-2021'!$A$1:$E$15000,5,FALSE)</f>
        <v>19.829999999999998</v>
      </c>
      <c r="J1384" s="203">
        <f t="shared" si="97"/>
        <v>1.3881000000000001</v>
      </c>
      <c r="K1384" s="347"/>
      <c r="L1384" s="339"/>
    </row>
    <row r="1385" spans="1:12" s="328" customFormat="1" ht="38.25" x14ac:dyDescent="0.2">
      <c r="A1385" s="325" t="s">
        <v>89</v>
      </c>
      <c r="B1385" s="332">
        <v>89813</v>
      </c>
      <c r="C1385" s="325" t="s">
        <v>85</v>
      </c>
      <c r="D1385" s="325" t="s">
        <v>1007</v>
      </c>
      <c r="E1385" s="427" t="s">
        <v>179</v>
      </c>
      <c r="F1385" s="427"/>
      <c r="G1385" s="190" t="s">
        <v>174</v>
      </c>
      <c r="H1385" s="191">
        <v>2.7799999999999998E-2</v>
      </c>
      <c r="I1385" s="336">
        <f>VLOOKUP(B1385,'SINAPI09-2021'!$A$1:$E$15000,5,FALSE)</f>
        <v>7.52</v>
      </c>
      <c r="J1385" s="203">
        <f t="shared" si="97"/>
        <v>0.20905599999999996</v>
      </c>
      <c r="K1385" s="347"/>
      <c r="L1385" s="339"/>
    </row>
    <row r="1386" spans="1:12" s="328" customFormat="1" ht="25.5" x14ac:dyDescent="0.2">
      <c r="A1386" s="325" t="s">
        <v>89</v>
      </c>
      <c r="B1386" s="332">
        <v>90437</v>
      </c>
      <c r="C1386" s="325" t="s">
        <v>85</v>
      </c>
      <c r="D1386" s="325" t="s">
        <v>1009</v>
      </c>
      <c r="E1386" s="427" t="s">
        <v>179</v>
      </c>
      <c r="F1386" s="427"/>
      <c r="G1386" s="190" t="s">
        <v>174</v>
      </c>
      <c r="H1386" s="191">
        <v>0.17180000000000001</v>
      </c>
      <c r="I1386" s="336">
        <f>VLOOKUP(B1386,'SINAPI09-2021'!$A$1:$E$15000,5,FALSE)</f>
        <v>23.71</v>
      </c>
      <c r="J1386" s="203">
        <f t="shared" si="97"/>
        <v>4.0733779999999999</v>
      </c>
      <c r="K1386" s="347"/>
      <c r="L1386" s="339"/>
    </row>
    <row r="1387" spans="1:12" s="328" customFormat="1" ht="25.5" x14ac:dyDescent="0.2">
      <c r="A1387" s="325" t="s">
        <v>89</v>
      </c>
      <c r="B1387" s="332">
        <v>90454</v>
      </c>
      <c r="C1387" s="325" t="s">
        <v>85</v>
      </c>
      <c r="D1387" s="325" t="s">
        <v>1011</v>
      </c>
      <c r="E1387" s="427" t="s">
        <v>179</v>
      </c>
      <c r="F1387" s="427"/>
      <c r="G1387" s="190" t="s">
        <v>174</v>
      </c>
      <c r="H1387" s="191">
        <v>4.2099999999999999E-2</v>
      </c>
      <c r="I1387" s="336">
        <f>VLOOKUP(B1387,'SINAPI09-2021'!$A$1:$E$15000,5,FALSE)</f>
        <v>4.04</v>
      </c>
      <c r="J1387" s="203">
        <f t="shared" si="97"/>
        <v>0.17008399999999999</v>
      </c>
      <c r="K1387" s="347"/>
      <c r="L1387" s="339"/>
    </row>
    <row r="1388" spans="1:12" s="328" customFormat="1" ht="38.25" x14ac:dyDescent="0.2">
      <c r="A1388" s="325" t="s">
        <v>89</v>
      </c>
      <c r="B1388" s="332">
        <v>90467</v>
      </c>
      <c r="C1388" s="325" t="s">
        <v>85</v>
      </c>
      <c r="D1388" s="325" t="s">
        <v>1013</v>
      </c>
      <c r="E1388" s="427" t="s">
        <v>179</v>
      </c>
      <c r="F1388" s="427"/>
      <c r="G1388" s="190" t="s">
        <v>157</v>
      </c>
      <c r="H1388" s="191">
        <v>0.1074</v>
      </c>
      <c r="I1388" s="336">
        <f>VLOOKUP(B1388,'SINAPI09-2021'!$A$1:$E$15000,5,FALSE)</f>
        <v>14.55</v>
      </c>
      <c r="J1388" s="203">
        <f t="shared" si="97"/>
        <v>1.56267</v>
      </c>
      <c r="K1388" s="347"/>
      <c r="L1388" s="339"/>
    </row>
    <row r="1389" spans="1:12" s="328" customFormat="1" ht="51" x14ac:dyDescent="0.2">
      <c r="A1389" s="325" t="s">
        <v>89</v>
      </c>
      <c r="B1389" s="332">
        <v>91186</v>
      </c>
      <c r="C1389" s="325" t="s">
        <v>85</v>
      </c>
      <c r="D1389" s="325" t="s">
        <v>1015</v>
      </c>
      <c r="E1389" s="427" t="s">
        <v>179</v>
      </c>
      <c r="F1389" s="427"/>
      <c r="G1389" s="190" t="s">
        <v>157</v>
      </c>
      <c r="H1389" s="191">
        <v>3.5299999999999998E-2</v>
      </c>
      <c r="I1389" s="336">
        <f>VLOOKUP(B1389,'SINAPI09-2021'!$A$1:$E$15000,5,FALSE)</f>
        <v>4.0599999999999996</v>
      </c>
      <c r="J1389" s="203">
        <f t="shared" si="97"/>
        <v>0.14331799999999997</v>
      </c>
      <c r="K1389" s="347"/>
      <c r="L1389" s="339"/>
    </row>
    <row r="1390" spans="1:12" s="328" customFormat="1" ht="25.5" x14ac:dyDescent="0.2">
      <c r="A1390" s="325" t="s">
        <v>89</v>
      </c>
      <c r="B1390" s="332">
        <v>91191</v>
      </c>
      <c r="C1390" s="325" t="s">
        <v>85</v>
      </c>
      <c r="D1390" s="325" t="s">
        <v>1017</v>
      </c>
      <c r="E1390" s="427" t="s">
        <v>179</v>
      </c>
      <c r="F1390" s="427"/>
      <c r="G1390" s="190" t="s">
        <v>174</v>
      </c>
      <c r="H1390" s="191">
        <v>0.17180000000000001</v>
      </c>
      <c r="I1390" s="336">
        <f>VLOOKUP(B1390,'SINAPI09-2021'!$A$1:$E$15000,5,FALSE)</f>
        <v>3.75</v>
      </c>
      <c r="J1390" s="203">
        <f t="shared" si="97"/>
        <v>0.64424999999999999</v>
      </c>
      <c r="K1390" s="347"/>
      <c r="L1390" s="339"/>
    </row>
    <row r="1391" spans="1:12" s="328" customFormat="1" ht="38.25" x14ac:dyDescent="0.2">
      <c r="A1391" s="325" t="s">
        <v>89</v>
      </c>
      <c r="B1391" s="332">
        <v>91222</v>
      </c>
      <c r="C1391" s="325" t="s">
        <v>85</v>
      </c>
      <c r="D1391" s="325" t="s">
        <v>1019</v>
      </c>
      <c r="E1391" s="427" t="s">
        <v>179</v>
      </c>
      <c r="F1391" s="427"/>
      <c r="G1391" s="190" t="s">
        <v>157</v>
      </c>
      <c r="H1391" s="191">
        <v>0.1074</v>
      </c>
      <c r="I1391" s="336">
        <f>VLOOKUP(B1391,'SINAPI09-2021'!$A$1:$E$15000,5,FALSE)</f>
        <v>9.5399999999999991</v>
      </c>
      <c r="J1391" s="203">
        <f t="shared" si="97"/>
        <v>1.0245959999999998</v>
      </c>
      <c r="K1391" s="347"/>
      <c r="L1391" s="339"/>
    </row>
    <row r="1392" spans="1:12" s="328" customFormat="1" x14ac:dyDescent="0.2">
      <c r="A1392" s="327"/>
      <c r="B1392" s="327"/>
      <c r="C1392" s="327"/>
      <c r="D1392" s="327"/>
      <c r="E1392" s="327"/>
      <c r="F1392" s="193"/>
      <c r="G1392" s="327"/>
      <c r="H1392" s="193"/>
      <c r="I1392" s="327"/>
      <c r="J1392" s="193"/>
      <c r="K1392" s="347"/>
      <c r="L1392" s="339"/>
    </row>
    <row r="1393" spans="1:12" s="328" customFormat="1" ht="15" thickBot="1" x14ac:dyDescent="0.25">
      <c r="A1393" s="327"/>
      <c r="B1393" s="327"/>
      <c r="C1393" s="327"/>
      <c r="D1393" s="327"/>
      <c r="E1393" s="327"/>
      <c r="F1393" s="193"/>
      <c r="G1393" s="327"/>
      <c r="H1393" s="428"/>
      <c r="I1393" s="428"/>
      <c r="J1393" s="193"/>
      <c r="K1393" s="347"/>
      <c r="L1393" s="339"/>
    </row>
    <row r="1394" spans="1:12" s="328" customFormat="1" ht="15" thickTop="1" x14ac:dyDescent="0.2">
      <c r="A1394" s="194"/>
      <c r="B1394" s="194"/>
      <c r="C1394" s="194"/>
      <c r="D1394" s="194"/>
      <c r="E1394" s="194"/>
      <c r="F1394" s="194"/>
      <c r="G1394" s="194"/>
      <c r="H1394" s="194"/>
      <c r="I1394" s="194"/>
      <c r="J1394" s="194"/>
      <c r="K1394" s="347"/>
      <c r="L1394" s="339"/>
    </row>
    <row r="1395" spans="1:12" s="328" customFormat="1" ht="15" x14ac:dyDescent="0.2">
      <c r="A1395" s="326" t="s">
        <v>1020</v>
      </c>
      <c r="B1395" s="195" t="s">
        <v>77</v>
      </c>
      <c r="C1395" s="326" t="s">
        <v>78</v>
      </c>
      <c r="D1395" s="326" t="s">
        <v>4</v>
      </c>
      <c r="E1395" s="430" t="s">
        <v>79</v>
      </c>
      <c r="F1395" s="430"/>
      <c r="G1395" s="196" t="s">
        <v>80</v>
      </c>
      <c r="H1395" s="195" t="s">
        <v>81</v>
      </c>
      <c r="I1395" s="195" t="s">
        <v>82</v>
      </c>
      <c r="J1395" s="195" t="s">
        <v>5</v>
      </c>
      <c r="K1395" s="347"/>
      <c r="L1395" s="339"/>
    </row>
    <row r="1396" spans="1:12" s="328" customFormat="1" ht="63.75" x14ac:dyDescent="0.2">
      <c r="A1396" s="324" t="s">
        <v>83</v>
      </c>
      <c r="B1396" s="333">
        <v>91792</v>
      </c>
      <c r="C1396" s="324" t="s">
        <v>85</v>
      </c>
      <c r="D1396" s="324" t="s">
        <v>1022</v>
      </c>
      <c r="E1396" s="429" t="s">
        <v>179</v>
      </c>
      <c r="F1396" s="429"/>
      <c r="G1396" s="198" t="s">
        <v>157</v>
      </c>
      <c r="H1396" s="199">
        <v>1</v>
      </c>
      <c r="I1396" s="203">
        <f>SUM(J1397:J1407)</f>
        <v>44.623716999999999</v>
      </c>
      <c r="J1396" s="203">
        <f>H1396*I1396</f>
        <v>44.623716999999999</v>
      </c>
      <c r="K1396" s="347"/>
      <c r="L1396" s="339"/>
    </row>
    <row r="1397" spans="1:12" s="328" customFormat="1" ht="38.25" x14ac:dyDescent="0.2">
      <c r="A1397" s="325" t="s">
        <v>89</v>
      </c>
      <c r="B1397" s="332">
        <v>89711</v>
      </c>
      <c r="C1397" s="325" t="s">
        <v>85</v>
      </c>
      <c r="D1397" s="325" t="s">
        <v>1024</v>
      </c>
      <c r="E1397" s="427" t="s">
        <v>179</v>
      </c>
      <c r="F1397" s="427"/>
      <c r="G1397" s="190" t="s">
        <v>157</v>
      </c>
      <c r="H1397" s="191">
        <v>1</v>
      </c>
      <c r="I1397" s="336">
        <f>VLOOKUP(B1397,'SINAPI09-2021'!$A$1:$E$15000,5,FALSE)</f>
        <v>15.14</v>
      </c>
      <c r="J1397" s="203">
        <f t="shared" ref="J1397:J1407" si="98">H1397*I1397</f>
        <v>15.14</v>
      </c>
      <c r="K1397" s="347"/>
      <c r="L1397" s="339"/>
    </row>
    <row r="1398" spans="1:12" s="328" customFormat="1" ht="38.25" x14ac:dyDescent="0.2">
      <c r="A1398" s="325" t="s">
        <v>89</v>
      </c>
      <c r="B1398" s="332">
        <v>89724</v>
      </c>
      <c r="C1398" s="325" t="s">
        <v>85</v>
      </c>
      <c r="D1398" s="325" t="s">
        <v>1026</v>
      </c>
      <c r="E1398" s="427" t="s">
        <v>179</v>
      </c>
      <c r="F1398" s="427"/>
      <c r="G1398" s="190" t="s">
        <v>174</v>
      </c>
      <c r="H1398" s="191">
        <v>0.85840000000000005</v>
      </c>
      <c r="I1398" s="336">
        <f>VLOOKUP(B1398,'SINAPI09-2021'!$A$1:$E$15000,5,FALSE)</f>
        <v>8.67</v>
      </c>
      <c r="J1398" s="203">
        <f t="shared" si="98"/>
        <v>7.4423280000000007</v>
      </c>
      <c r="K1398" s="347"/>
      <c r="L1398" s="339"/>
    </row>
    <row r="1399" spans="1:12" s="328" customFormat="1" ht="38.25" x14ac:dyDescent="0.2">
      <c r="A1399" s="325" t="s">
        <v>89</v>
      </c>
      <c r="B1399" s="332">
        <v>89726</v>
      </c>
      <c r="C1399" s="325" t="s">
        <v>85</v>
      </c>
      <c r="D1399" s="325" t="s">
        <v>1028</v>
      </c>
      <c r="E1399" s="427" t="s">
        <v>179</v>
      </c>
      <c r="F1399" s="427"/>
      <c r="G1399" s="190" t="s">
        <v>174</v>
      </c>
      <c r="H1399" s="191">
        <v>0.76910000000000001</v>
      </c>
      <c r="I1399" s="336">
        <f>VLOOKUP(B1399,'SINAPI09-2021'!$A$1:$E$15000,5,FALSE)</f>
        <v>6.03</v>
      </c>
      <c r="J1399" s="203">
        <f t="shared" si="98"/>
        <v>4.6376730000000004</v>
      </c>
      <c r="K1399" s="347"/>
      <c r="L1399" s="339"/>
    </row>
    <row r="1400" spans="1:12" s="328" customFormat="1" ht="38.25" x14ac:dyDescent="0.2">
      <c r="A1400" s="325" t="s">
        <v>89</v>
      </c>
      <c r="B1400" s="332">
        <v>89752</v>
      </c>
      <c r="C1400" s="325" t="s">
        <v>85</v>
      </c>
      <c r="D1400" s="325" t="s">
        <v>1030</v>
      </c>
      <c r="E1400" s="427" t="s">
        <v>179</v>
      </c>
      <c r="F1400" s="427"/>
      <c r="G1400" s="190" t="s">
        <v>174</v>
      </c>
      <c r="H1400" s="191">
        <v>0.29239999999999999</v>
      </c>
      <c r="I1400" s="336">
        <f>VLOOKUP(B1400,'SINAPI09-2021'!$A$1:$E$15000,5,FALSE)</f>
        <v>5.35</v>
      </c>
      <c r="J1400" s="203">
        <f t="shared" si="98"/>
        <v>1.5643399999999998</v>
      </c>
      <c r="K1400" s="347"/>
      <c r="L1400" s="339"/>
    </row>
    <row r="1401" spans="1:12" s="328" customFormat="1" ht="38.25" x14ac:dyDescent="0.2">
      <c r="A1401" s="325" t="s">
        <v>89</v>
      </c>
      <c r="B1401" s="332">
        <v>89783</v>
      </c>
      <c r="C1401" s="325" t="s">
        <v>85</v>
      </c>
      <c r="D1401" s="325" t="s">
        <v>1032</v>
      </c>
      <c r="E1401" s="427" t="s">
        <v>179</v>
      </c>
      <c r="F1401" s="427"/>
      <c r="G1401" s="190" t="s">
        <v>174</v>
      </c>
      <c r="H1401" s="191">
        <v>0.31159999999999999</v>
      </c>
      <c r="I1401" s="336">
        <f>VLOOKUP(B1401,'SINAPI09-2021'!$A$1:$E$15000,5,FALSE)</f>
        <v>10.34</v>
      </c>
      <c r="J1401" s="203">
        <f t="shared" si="98"/>
        <v>3.2219439999999997</v>
      </c>
      <c r="K1401" s="347"/>
      <c r="L1401" s="339"/>
    </row>
    <row r="1402" spans="1:12" s="328" customFormat="1" ht="25.5" x14ac:dyDescent="0.2">
      <c r="A1402" s="325" t="s">
        <v>89</v>
      </c>
      <c r="B1402" s="332">
        <v>90436</v>
      </c>
      <c r="C1402" s="325" t="s">
        <v>85</v>
      </c>
      <c r="D1402" s="325" t="s">
        <v>1034</v>
      </c>
      <c r="E1402" s="427" t="s">
        <v>179</v>
      </c>
      <c r="F1402" s="427"/>
      <c r="G1402" s="190" t="s">
        <v>174</v>
      </c>
      <c r="H1402" s="191">
        <v>0.2596</v>
      </c>
      <c r="I1402" s="336">
        <f>VLOOKUP(B1402,'SINAPI09-2021'!$A$1:$E$15000,5,FALSE)</f>
        <v>9.75</v>
      </c>
      <c r="J1402" s="203">
        <f t="shared" si="98"/>
        <v>2.5310999999999999</v>
      </c>
      <c r="K1402" s="347"/>
      <c r="L1402" s="339"/>
    </row>
    <row r="1403" spans="1:12" s="328" customFormat="1" ht="25.5" x14ac:dyDescent="0.2">
      <c r="A1403" s="325" t="s">
        <v>89</v>
      </c>
      <c r="B1403" s="332">
        <v>90443</v>
      </c>
      <c r="C1403" s="325" t="s">
        <v>85</v>
      </c>
      <c r="D1403" s="325" t="s">
        <v>1036</v>
      </c>
      <c r="E1403" s="427" t="s">
        <v>179</v>
      </c>
      <c r="F1403" s="427"/>
      <c r="G1403" s="190" t="s">
        <v>157</v>
      </c>
      <c r="H1403" s="191">
        <v>0.26090000000000002</v>
      </c>
      <c r="I1403" s="336">
        <f>VLOOKUP(B1403,'SINAPI09-2021'!$A$1:$E$15000,5,FALSE)</f>
        <v>8.86</v>
      </c>
      <c r="J1403" s="203">
        <f t="shared" si="98"/>
        <v>2.3115740000000002</v>
      </c>
      <c r="K1403" s="347"/>
      <c r="L1403" s="339"/>
    </row>
    <row r="1404" spans="1:12" s="328" customFormat="1" ht="25.5" x14ac:dyDescent="0.2">
      <c r="A1404" s="325" t="s">
        <v>89</v>
      </c>
      <c r="B1404" s="332">
        <v>90453</v>
      </c>
      <c r="C1404" s="325" t="s">
        <v>85</v>
      </c>
      <c r="D1404" s="325" t="s">
        <v>1038</v>
      </c>
      <c r="E1404" s="427" t="s">
        <v>179</v>
      </c>
      <c r="F1404" s="427"/>
      <c r="G1404" s="190" t="s">
        <v>174</v>
      </c>
      <c r="H1404" s="191">
        <v>0.22220000000000001</v>
      </c>
      <c r="I1404" s="336">
        <f>VLOOKUP(B1404,'SINAPI09-2021'!$A$1:$E$15000,5,FALSE)</f>
        <v>2.1800000000000002</v>
      </c>
      <c r="J1404" s="203">
        <f t="shared" si="98"/>
        <v>0.48439600000000005</v>
      </c>
      <c r="K1404" s="347"/>
      <c r="L1404" s="339"/>
    </row>
    <row r="1405" spans="1:12" s="328" customFormat="1" ht="38.25" x14ac:dyDescent="0.2">
      <c r="A1405" s="325" t="s">
        <v>89</v>
      </c>
      <c r="B1405" s="332">
        <v>90466</v>
      </c>
      <c r="C1405" s="325" t="s">
        <v>85</v>
      </c>
      <c r="D1405" s="325" t="s">
        <v>1040</v>
      </c>
      <c r="E1405" s="427" t="s">
        <v>179</v>
      </c>
      <c r="F1405" s="427"/>
      <c r="G1405" s="190" t="s">
        <v>157</v>
      </c>
      <c r="H1405" s="191">
        <v>0.26090000000000002</v>
      </c>
      <c r="I1405" s="336">
        <f>VLOOKUP(B1405,'SINAPI09-2021'!$A$1:$E$15000,5,FALSE)</f>
        <v>9.18</v>
      </c>
      <c r="J1405" s="203">
        <f t="shared" si="98"/>
        <v>2.3950620000000002</v>
      </c>
      <c r="K1405" s="347"/>
      <c r="L1405" s="339"/>
    </row>
    <row r="1406" spans="1:12" s="328" customFormat="1" ht="51" x14ac:dyDescent="0.2">
      <c r="A1406" s="325" t="s">
        <v>89</v>
      </c>
      <c r="B1406" s="332">
        <v>91185</v>
      </c>
      <c r="C1406" s="325" t="s">
        <v>85</v>
      </c>
      <c r="D1406" s="325" t="s">
        <v>1042</v>
      </c>
      <c r="E1406" s="427" t="s">
        <v>179</v>
      </c>
      <c r="F1406" s="427"/>
      <c r="G1406" s="190" t="s">
        <v>157</v>
      </c>
      <c r="H1406" s="191">
        <v>0.80220000000000002</v>
      </c>
      <c r="I1406" s="336">
        <f>VLOOKUP(B1406,'SINAPI09-2021'!$A$1:$E$15000,5,FALSE)</f>
        <v>4.96</v>
      </c>
      <c r="J1406" s="203">
        <f t="shared" si="98"/>
        <v>3.9789120000000002</v>
      </c>
      <c r="K1406" s="347"/>
      <c r="L1406" s="339"/>
    </row>
    <row r="1407" spans="1:12" s="328" customFormat="1" ht="25.5" x14ac:dyDescent="0.2">
      <c r="A1407" s="325" t="s">
        <v>89</v>
      </c>
      <c r="B1407" s="332">
        <v>91190</v>
      </c>
      <c r="C1407" s="325" t="s">
        <v>85</v>
      </c>
      <c r="D1407" s="325" t="s">
        <v>1044</v>
      </c>
      <c r="E1407" s="427" t="s">
        <v>179</v>
      </c>
      <c r="F1407" s="427"/>
      <c r="G1407" s="190" t="s">
        <v>174</v>
      </c>
      <c r="H1407" s="191">
        <v>0.2596</v>
      </c>
      <c r="I1407" s="336">
        <f>VLOOKUP(B1407,'SINAPI09-2021'!$A$1:$E$15000,5,FALSE)</f>
        <v>3.53</v>
      </c>
      <c r="J1407" s="203">
        <f t="shared" si="98"/>
        <v>0.91638799999999998</v>
      </c>
      <c r="K1407" s="347"/>
      <c r="L1407" s="339"/>
    </row>
    <row r="1408" spans="1:12" s="328" customFormat="1" x14ac:dyDescent="0.2">
      <c r="A1408" s="327"/>
      <c r="B1408" s="327"/>
      <c r="C1408" s="327"/>
      <c r="D1408" s="327"/>
      <c r="E1408" s="327"/>
      <c r="F1408" s="193"/>
      <c r="G1408" s="327"/>
      <c r="H1408" s="193"/>
      <c r="I1408" s="327"/>
      <c r="J1408" s="193"/>
      <c r="K1408" s="347"/>
      <c r="L1408" s="339"/>
    </row>
    <row r="1409" spans="1:12" s="106" customFormat="1" ht="15" thickBot="1" x14ac:dyDescent="0.25">
      <c r="A1409" s="244"/>
      <c r="B1409" s="244"/>
      <c r="C1409" s="244"/>
      <c r="D1409" s="244"/>
      <c r="E1409" s="244"/>
      <c r="F1409" s="193"/>
      <c r="G1409" s="244"/>
      <c r="H1409" s="428"/>
      <c r="I1409" s="428"/>
      <c r="J1409" s="193"/>
      <c r="K1409" s="347"/>
      <c r="L1409" s="339"/>
    </row>
    <row r="1410" spans="1:12" s="106" customFormat="1" ht="15" thickTop="1" x14ac:dyDescent="0.2">
      <c r="A1410" s="194"/>
      <c r="B1410" s="194"/>
      <c r="C1410" s="194"/>
      <c r="D1410" s="194"/>
      <c r="E1410" s="194"/>
      <c r="F1410" s="194"/>
      <c r="G1410" s="194"/>
      <c r="H1410" s="194"/>
      <c r="I1410" s="194"/>
      <c r="J1410" s="194"/>
      <c r="K1410" s="347"/>
      <c r="L1410" s="339"/>
    </row>
    <row r="1411" spans="1:12" s="106" customFormat="1" ht="15" x14ac:dyDescent="0.2">
      <c r="A1411" s="242" t="s">
        <v>1045</v>
      </c>
      <c r="B1411" s="195" t="s">
        <v>77</v>
      </c>
      <c r="C1411" s="242" t="s">
        <v>78</v>
      </c>
      <c r="D1411" s="242" t="s">
        <v>4</v>
      </c>
      <c r="E1411" s="430" t="s">
        <v>79</v>
      </c>
      <c r="F1411" s="430"/>
      <c r="G1411" s="196" t="s">
        <v>80</v>
      </c>
      <c r="H1411" s="195" t="s">
        <v>81</v>
      </c>
      <c r="I1411" s="195" t="s">
        <v>82</v>
      </c>
      <c r="J1411" s="195" t="s">
        <v>5</v>
      </c>
      <c r="K1411" s="347"/>
    </row>
    <row r="1412" spans="1:12" s="106" customFormat="1" ht="63.75" x14ac:dyDescent="0.2">
      <c r="A1412" s="240" t="s">
        <v>83</v>
      </c>
      <c r="B1412" s="197" t="s">
        <v>1046</v>
      </c>
      <c r="C1412" s="240" t="s">
        <v>109</v>
      </c>
      <c r="D1412" s="240" t="s">
        <v>1047</v>
      </c>
      <c r="E1412" s="429" t="s">
        <v>179</v>
      </c>
      <c r="F1412" s="429"/>
      <c r="G1412" s="198" t="s">
        <v>157</v>
      </c>
      <c r="H1412" s="199">
        <v>1</v>
      </c>
      <c r="I1412" s="203">
        <f>SUM(J1413:J1417)</f>
        <v>131.021537</v>
      </c>
      <c r="J1412" s="203">
        <f>H1412*I1412</f>
        <v>131.021537</v>
      </c>
      <c r="K1412" s="347"/>
    </row>
    <row r="1413" spans="1:12" s="106" customFormat="1" ht="25.5" x14ac:dyDescent="0.2">
      <c r="A1413" s="241" t="s">
        <v>89</v>
      </c>
      <c r="B1413" s="332">
        <v>90438</v>
      </c>
      <c r="C1413" s="241" t="s">
        <v>85</v>
      </c>
      <c r="D1413" s="241" t="s">
        <v>951</v>
      </c>
      <c r="E1413" s="427" t="s">
        <v>179</v>
      </c>
      <c r="F1413" s="427"/>
      <c r="G1413" s="190" t="s">
        <v>174</v>
      </c>
      <c r="H1413" s="191">
        <v>8.9599999999999999E-2</v>
      </c>
      <c r="I1413" s="336">
        <f>VLOOKUP(B1413,'SINAPI09-2021'!$A$1:$E$15000,5,FALSE)</f>
        <v>33.97</v>
      </c>
      <c r="J1413" s="203">
        <f t="shared" ref="J1413:J1417" si="99">H1413*I1413</f>
        <v>3.0437119999999998</v>
      </c>
      <c r="K1413" s="347"/>
    </row>
    <row r="1414" spans="1:12" s="106" customFormat="1" ht="38.25" x14ac:dyDescent="0.2">
      <c r="A1414" s="241" t="s">
        <v>89</v>
      </c>
      <c r="B1414" s="332">
        <v>91189</v>
      </c>
      <c r="C1414" s="241" t="s">
        <v>85</v>
      </c>
      <c r="D1414" s="241" t="s">
        <v>953</v>
      </c>
      <c r="E1414" s="427" t="s">
        <v>179</v>
      </c>
      <c r="F1414" s="427"/>
      <c r="G1414" s="190" t="s">
        <v>174</v>
      </c>
      <c r="H1414" s="191">
        <v>0.17150000000000001</v>
      </c>
      <c r="I1414" s="336">
        <f>VLOOKUP(B1414,'SINAPI09-2021'!$A$1:$E$15000,5,FALSE)</f>
        <v>38.770000000000003</v>
      </c>
      <c r="J1414" s="203">
        <f t="shared" si="99"/>
        <v>6.6490550000000015</v>
      </c>
      <c r="K1414" s="347"/>
    </row>
    <row r="1415" spans="1:12" s="106" customFormat="1" ht="25.5" x14ac:dyDescent="0.2">
      <c r="A1415" s="241" t="s">
        <v>89</v>
      </c>
      <c r="B1415" s="332">
        <v>91192</v>
      </c>
      <c r="C1415" s="241" t="s">
        <v>85</v>
      </c>
      <c r="D1415" s="241" t="s">
        <v>955</v>
      </c>
      <c r="E1415" s="427" t="s">
        <v>179</v>
      </c>
      <c r="F1415" s="427"/>
      <c r="G1415" s="190" t="s">
        <v>174</v>
      </c>
      <c r="H1415" s="191">
        <v>8.9599999999999999E-2</v>
      </c>
      <c r="I1415" s="336">
        <f>VLOOKUP(B1415,'SINAPI09-2021'!$A$1:$E$15000,5,FALSE)</f>
        <v>4.1399999999999997</v>
      </c>
      <c r="J1415" s="203">
        <f t="shared" si="99"/>
        <v>0.37094399999999994</v>
      </c>
      <c r="K1415" s="347"/>
    </row>
    <row r="1416" spans="1:12" s="106" customFormat="1" x14ac:dyDescent="0.2">
      <c r="A1416" s="241" t="s">
        <v>92</v>
      </c>
      <c r="B1416" s="332">
        <v>41930</v>
      </c>
      <c r="C1416" s="338" t="s">
        <v>85</v>
      </c>
      <c r="D1416" s="241" t="s">
        <v>1048</v>
      </c>
      <c r="E1416" s="427" t="s">
        <v>119</v>
      </c>
      <c r="F1416" s="427"/>
      <c r="G1416" s="190" t="s">
        <v>157</v>
      </c>
      <c r="H1416" s="191">
        <v>1</v>
      </c>
      <c r="I1416" s="336">
        <f>VLOOKUP(B1416,'SINAPI09-2021'!$A$1:$E$15000,5,FALSE)</f>
        <v>119.23</v>
      </c>
      <c r="J1416" s="203">
        <f t="shared" ref="J1416" si="100">H1416*I1416</f>
        <v>119.23</v>
      </c>
      <c r="K1416" s="347"/>
      <c r="L1416" s="347"/>
    </row>
    <row r="1417" spans="1:12" s="106" customFormat="1" x14ac:dyDescent="0.2">
      <c r="A1417" s="241" t="s">
        <v>92</v>
      </c>
      <c r="B1417" s="332">
        <f>'MAPA DE COTAÇÃO'!A82</f>
        <v>72</v>
      </c>
      <c r="C1417" s="345" t="s">
        <v>109</v>
      </c>
      <c r="D1417" s="343" t="s">
        <v>1049</v>
      </c>
      <c r="E1417" s="427" t="s">
        <v>119</v>
      </c>
      <c r="F1417" s="427"/>
      <c r="G1417" s="190" t="s">
        <v>174</v>
      </c>
      <c r="H1417" s="191">
        <v>1.11E-2</v>
      </c>
      <c r="I1417" s="336">
        <f>'MAPA DE COTAÇÃO'!M82</f>
        <v>155.66</v>
      </c>
      <c r="J1417" s="203">
        <f t="shared" si="99"/>
        <v>1.7278260000000001</v>
      </c>
      <c r="K1417" s="347"/>
      <c r="L1417" s="347"/>
    </row>
    <row r="1418" spans="1:12" s="106" customFormat="1" x14ac:dyDescent="0.2">
      <c r="A1418" s="244"/>
      <c r="B1418" s="244"/>
      <c r="C1418" s="244"/>
      <c r="D1418" s="244"/>
      <c r="E1418" s="244"/>
      <c r="F1418" s="193"/>
      <c r="G1418" s="244"/>
      <c r="H1418" s="193"/>
      <c r="I1418" s="244"/>
      <c r="J1418" s="193"/>
      <c r="K1418" s="347"/>
      <c r="L1418" s="347"/>
    </row>
    <row r="1419" spans="1:12" s="106" customFormat="1" ht="21" customHeight="1" thickBot="1" x14ac:dyDescent="0.25">
      <c r="A1419" s="244"/>
      <c r="B1419" s="244"/>
      <c r="C1419" s="244"/>
      <c r="D1419" s="244"/>
      <c r="E1419" s="244"/>
      <c r="F1419" s="193"/>
      <c r="G1419" s="244"/>
      <c r="H1419" s="428"/>
      <c r="I1419" s="428"/>
      <c r="J1419" s="193"/>
      <c r="K1419" s="347"/>
    </row>
    <row r="1420" spans="1:12" s="106" customFormat="1" ht="15" thickTop="1" x14ac:dyDescent="0.2">
      <c r="A1420" s="194"/>
      <c r="B1420" s="194"/>
      <c r="C1420" s="194"/>
      <c r="D1420" s="194"/>
      <c r="E1420" s="194"/>
      <c r="F1420" s="194"/>
      <c r="G1420" s="194"/>
      <c r="H1420" s="194"/>
      <c r="I1420" s="194"/>
      <c r="J1420" s="194"/>
      <c r="K1420" s="347"/>
    </row>
    <row r="1421" spans="1:12" s="328" customFormat="1" ht="15" x14ac:dyDescent="0.2">
      <c r="A1421" s="326" t="s">
        <v>1050</v>
      </c>
      <c r="B1421" s="195" t="s">
        <v>77</v>
      </c>
      <c r="C1421" s="326" t="s">
        <v>78</v>
      </c>
      <c r="D1421" s="326" t="s">
        <v>4</v>
      </c>
      <c r="E1421" s="430" t="s">
        <v>79</v>
      </c>
      <c r="F1421" s="430"/>
      <c r="G1421" s="196" t="s">
        <v>80</v>
      </c>
      <c r="H1421" s="195" t="s">
        <v>81</v>
      </c>
      <c r="I1421" s="195" t="s">
        <v>82</v>
      </c>
      <c r="J1421" s="195" t="s">
        <v>5</v>
      </c>
      <c r="K1421" s="347"/>
    </row>
    <row r="1422" spans="1:12" s="328" customFormat="1" ht="38.25" x14ac:dyDescent="0.2">
      <c r="A1422" s="324" t="s">
        <v>83</v>
      </c>
      <c r="B1422" s="333" t="s">
        <v>14337</v>
      </c>
      <c r="C1422" s="324" t="s">
        <v>14327</v>
      </c>
      <c r="D1422" s="324" t="s">
        <v>1051</v>
      </c>
      <c r="E1422" s="429" t="s">
        <v>270</v>
      </c>
      <c r="F1422" s="429"/>
      <c r="G1422" s="198" t="s">
        <v>150</v>
      </c>
      <c r="H1422" s="199">
        <v>1</v>
      </c>
      <c r="I1422" s="203">
        <f>SUM(J1423:J1427)</f>
        <v>164.85569000000001</v>
      </c>
      <c r="J1422" s="203">
        <f>H1422*I1422</f>
        <v>164.85569000000001</v>
      </c>
      <c r="K1422" s="347"/>
    </row>
    <row r="1423" spans="1:12" s="328" customFormat="1" ht="38.25" x14ac:dyDescent="0.2">
      <c r="A1423" s="325" t="s">
        <v>89</v>
      </c>
      <c r="B1423" s="332">
        <v>91533</v>
      </c>
      <c r="C1423" s="325" t="s">
        <v>85</v>
      </c>
      <c r="D1423" s="325" t="s">
        <v>276</v>
      </c>
      <c r="E1423" s="427" t="s">
        <v>142</v>
      </c>
      <c r="F1423" s="427"/>
      <c r="G1423" s="190" t="s">
        <v>143</v>
      </c>
      <c r="H1423" s="191">
        <v>6.9000000000000006E-2</v>
      </c>
      <c r="I1423" s="336">
        <f>VLOOKUP(B1423,'SINAPI09-2021'!$A$1:$E$15000,5,FALSE)</f>
        <v>21.38</v>
      </c>
      <c r="J1423" s="203">
        <f t="shared" ref="J1423:J1427" si="101">H1423*I1423</f>
        <v>1.47522</v>
      </c>
      <c r="K1423" s="347"/>
    </row>
    <row r="1424" spans="1:12" s="328" customFormat="1" ht="38.25" x14ac:dyDescent="0.2">
      <c r="A1424" s="325" t="s">
        <v>89</v>
      </c>
      <c r="B1424" s="332">
        <v>91534</v>
      </c>
      <c r="C1424" s="325" t="s">
        <v>85</v>
      </c>
      <c r="D1424" s="325" t="s">
        <v>282</v>
      </c>
      <c r="E1424" s="427" t="s">
        <v>142</v>
      </c>
      <c r="F1424" s="427"/>
      <c r="G1424" s="190" t="s">
        <v>146</v>
      </c>
      <c r="H1424" s="191">
        <v>6.4000000000000001E-2</v>
      </c>
      <c r="I1424" s="336">
        <f>VLOOKUP(B1424,'SINAPI09-2021'!$A$1:$E$15000,5,FALSE)</f>
        <v>14.19</v>
      </c>
      <c r="J1424" s="203">
        <f t="shared" si="101"/>
        <v>0.90815999999999997</v>
      </c>
      <c r="K1424" s="347"/>
    </row>
    <row r="1425" spans="1:11" s="328" customFormat="1" ht="25.5" x14ac:dyDescent="0.2">
      <c r="A1425" s="325" t="s">
        <v>89</v>
      </c>
      <c r="B1425" s="332">
        <v>88309</v>
      </c>
      <c r="C1425" s="325" t="s">
        <v>85</v>
      </c>
      <c r="D1425" s="325" t="s">
        <v>354</v>
      </c>
      <c r="E1425" s="427" t="s">
        <v>87</v>
      </c>
      <c r="F1425" s="427"/>
      <c r="G1425" s="190" t="s">
        <v>88</v>
      </c>
      <c r="H1425" s="191">
        <v>2.149</v>
      </c>
      <c r="I1425" s="336">
        <f>VLOOKUP(B1425,'SINAPI09-2021'!$A$1:$E$15000,5,FALSE)</f>
        <v>17.670000000000002</v>
      </c>
      <c r="J1425" s="203">
        <f t="shared" si="101"/>
        <v>37.972830000000002</v>
      </c>
      <c r="K1425" s="347"/>
    </row>
    <row r="1426" spans="1:11" s="328" customFormat="1" ht="25.5" x14ac:dyDescent="0.2">
      <c r="A1426" s="325" t="s">
        <v>89</v>
      </c>
      <c r="B1426" s="332">
        <v>88316</v>
      </c>
      <c r="C1426" s="325" t="s">
        <v>85</v>
      </c>
      <c r="D1426" s="325" t="s">
        <v>204</v>
      </c>
      <c r="E1426" s="427" t="s">
        <v>87</v>
      </c>
      <c r="F1426" s="427"/>
      <c r="G1426" s="190" t="s">
        <v>88</v>
      </c>
      <c r="H1426" s="191">
        <v>3.2240000000000002</v>
      </c>
      <c r="I1426" s="336">
        <f>VLOOKUP(B1426,'SINAPI09-2021'!$A$1:$E$15000,5,FALSE)</f>
        <v>14.02</v>
      </c>
      <c r="J1426" s="203">
        <f t="shared" si="101"/>
        <v>45.200479999999999</v>
      </c>
      <c r="K1426" s="347"/>
    </row>
    <row r="1427" spans="1:11" s="328" customFormat="1" ht="25.5" x14ac:dyDescent="0.2">
      <c r="A1427" s="325" t="s">
        <v>92</v>
      </c>
      <c r="B1427" s="332">
        <v>370</v>
      </c>
      <c r="C1427" s="325" t="s">
        <v>85</v>
      </c>
      <c r="D1427" s="325" t="s">
        <v>722</v>
      </c>
      <c r="E1427" s="427" t="s">
        <v>119</v>
      </c>
      <c r="F1427" s="427"/>
      <c r="G1427" s="190" t="s">
        <v>150</v>
      </c>
      <c r="H1427" s="191">
        <v>1.1000000000000001</v>
      </c>
      <c r="I1427" s="336">
        <f>VLOOKUP(B1427,'SINAPI09-2021'!$A$1:$E$15000,5,FALSE)</f>
        <v>72.09</v>
      </c>
      <c r="J1427" s="203">
        <f t="shared" si="101"/>
        <v>79.299000000000007</v>
      </c>
      <c r="K1427" s="347"/>
    </row>
    <row r="1428" spans="1:11" s="328" customFormat="1" x14ac:dyDescent="0.2">
      <c r="A1428" s="327"/>
      <c r="B1428" s="327"/>
      <c r="C1428" s="327"/>
      <c r="D1428" s="327"/>
      <c r="E1428" s="327"/>
      <c r="F1428" s="193"/>
      <c r="G1428" s="327"/>
      <c r="H1428" s="193"/>
      <c r="I1428" s="327"/>
      <c r="J1428" s="193"/>
      <c r="K1428" s="347"/>
    </row>
    <row r="1429" spans="1:11" s="328" customFormat="1" ht="15" thickBot="1" x14ac:dyDescent="0.25">
      <c r="A1429" s="327"/>
      <c r="B1429" s="327"/>
      <c r="C1429" s="327"/>
      <c r="D1429" s="327"/>
      <c r="E1429" s="327"/>
      <c r="F1429" s="193"/>
      <c r="G1429" s="327"/>
      <c r="H1429" s="428"/>
      <c r="I1429" s="428"/>
      <c r="J1429" s="193"/>
      <c r="K1429" s="347"/>
    </row>
    <row r="1430" spans="1:11" s="328" customFormat="1" ht="15" thickTop="1" x14ac:dyDescent="0.2">
      <c r="A1430" s="194"/>
      <c r="B1430" s="194"/>
      <c r="C1430" s="194"/>
      <c r="D1430" s="194"/>
      <c r="E1430" s="194"/>
      <c r="F1430" s="194"/>
      <c r="G1430" s="194"/>
      <c r="H1430" s="194"/>
      <c r="I1430" s="194"/>
      <c r="J1430" s="194"/>
      <c r="K1430" s="347"/>
    </row>
    <row r="1431" spans="1:11" s="328" customFormat="1" ht="15" x14ac:dyDescent="0.2">
      <c r="A1431" s="326" t="s">
        <v>1052</v>
      </c>
      <c r="B1431" s="195" t="s">
        <v>77</v>
      </c>
      <c r="C1431" s="326" t="s">
        <v>78</v>
      </c>
      <c r="D1431" s="326" t="s">
        <v>4</v>
      </c>
      <c r="E1431" s="430" t="s">
        <v>79</v>
      </c>
      <c r="F1431" s="430"/>
      <c r="G1431" s="196" t="s">
        <v>80</v>
      </c>
      <c r="H1431" s="195" t="s">
        <v>81</v>
      </c>
      <c r="I1431" s="195" t="s">
        <v>82</v>
      </c>
      <c r="J1431" s="195" t="s">
        <v>5</v>
      </c>
      <c r="K1431" s="347"/>
    </row>
    <row r="1432" spans="1:11" s="328" customFormat="1" x14ac:dyDescent="0.2">
      <c r="A1432" s="324" t="s">
        <v>83</v>
      </c>
      <c r="B1432" s="333">
        <v>96995</v>
      </c>
      <c r="C1432" s="324" t="s">
        <v>85</v>
      </c>
      <c r="D1432" s="324" t="s">
        <v>1054</v>
      </c>
      <c r="E1432" s="429" t="s">
        <v>270</v>
      </c>
      <c r="F1432" s="429"/>
      <c r="G1432" s="198" t="s">
        <v>150</v>
      </c>
      <c r="H1432" s="199">
        <v>1</v>
      </c>
      <c r="I1432" s="203">
        <f>SUM(J1433)</f>
        <v>33.628371999999999</v>
      </c>
      <c r="J1432" s="203">
        <f>H1432*I1432</f>
        <v>33.628371999999999</v>
      </c>
      <c r="K1432" s="347"/>
    </row>
    <row r="1433" spans="1:11" s="328" customFormat="1" ht="25.5" x14ac:dyDescent="0.2">
      <c r="A1433" s="325" t="s">
        <v>89</v>
      </c>
      <c r="B1433" s="332">
        <v>88316</v>
      </c>
      <c r="C1433" s="325" t="s">
        <v>85</v>
      </c>
      <c r="D1433" s="325" t="s">
        <v>204</v>
      </c>
      <c r="E1433" s="427" t="s">
        <v>87</v>
      </c>
      <c r="F1433" s="427"/>
      <c r="G1433" s="190" t="s">
        <v>88</v>
      </c>
      <c r="H1433" s="191">
        <v>2.3986000000000001</v>
      </c>
      <c r="I1433" s="336">
        <f>VLOOKUP(B1433,'SINAPI09-2021'!$A$1:$E$15000,5,FALSE)</f>
        <v>14.02</v>
      </c>
      <c r="J1433" s="203">
        <f t="shared" ref="J1433" si="102">H1433*I1433</f>
        <v>33.628371999999999</v>
      </c>
      <c r="K1433" s="347"/>
    </row>
    <row r="1434" spans="1:11" s="328" customFormat="1" x14ac:dyDescent="0.2">
      <c r="A1434" s="327"/>
      <c r="B1434" s="327"/>
      <c r="C1434" s="327"/>
      <c r="D1434" s="327"/>
      <c r="E1434" s="327"/>
      <c r="F1434" s="193"/>
      <c r="G1434" s="327"/>
      <c r="H1434" s="193"/>
      <c r="I1434" s="327"/>
      <c r="J1434" s="193"/>
      <c r="K1434" s="347"/>
    </row>
    <row r="1435" spans="1:11" s="106" customFormat="1" ht="15" thickBot="1" x14ac:dyDescent="0.25">
      <c r="A1435" s="244"/>
      <c r="B1435" s="244"/>
      <c r="C1435" s="244"/>
      <c r="D1435" s="244"/>
      <c r="E1435" s="244"/>
      <c r="F1435" s="193"/>
      <c r="G1435" s="244"/>
      <c r="H1435" s="428"/>
      <c r="I1435" s="428"/>
      <c r="J1435" s="193"/>
      <c r="K1435" s="347"/>
    </row>
    <row r="1436" spans="1:11" s="106" customFormat="1" ht="15" thickTop="1" x14ac:dyDescent="0.2">
      <c r="A1436" s="194"/>
      <c r="B1436" s="194"/>
      <c r="C1436" s="194"/>
      <c r="D1436" s="194"/>
      <c r="E1436" s="194"/>
      <c r="F1436" s="194"/>
      <c r="G1436" s="194"/>
      <c r="H1436" s="194"/>
      <c r="I1436" s="194"/>
      <c r="J1436" s="194"/>
      <c r="K1436" s="347"/>
    </row>
    <row r="1437" spans="1:11" s="106" customFormat="1" ht="15" x14ac:dyDescent="0.2">
      <c r="A1437" s="242" t="s">
        <v>1055</v>
      </c>
      <c r="B1437" s="195" t="s">
        <v>77</v>
      </c>
      <c r="C1437" s="242" t="s">
        <v>78</v>
      </c>
      <c r="D1437" s="242" t="s">
        <v>4</v>
      </c>
      <c r="E1437" s="430" t="s">
        <v>79</v>
      </c>
      <c r="F1437" s="430"/>
      <c r="G1437" s="196" t="s">
        <v>80</v>
      </c>
      <c r="H1437" s="195" t="s">
        <v>81</v>
      </c>
      <c r="I1437" s="195" t="s">
        <v>82</v>
      </c>
      <c r="J1437" s="195" t="s">
        <v>5</v>
      </c>
      <c r="K1437" s="347"/>
    </row>
    <row r="1438" spans="1:11" s="106" customFormat="1" ht="38.25" x14ac:dyDescent="0.2">
      <c r="A1438" s="240" t="s">
        <v>83</v>
      </c>
      <c r="B1438" s="197" t="s">
        <v>1056</v>
      </c>
      <c r="C1438" s="240" t="s">
        <v>109</v>
      </c>
      <c r="D1438" s="240" t="s">
        <v>1057</v>
      </c>
      <c r="E1438" s="429" t="s">
        <v>179</v>
      </c>
      <c r="F1438" s="429"/>
      <c r="G1438" s="198" t="s">
        <v>174</v>
      </c>
      <c r="H1438" s="199">
        <v>1</v>
      </c>
      <c r="I1438" s="203">
        <f>SUM(J1439:J1446)</f>
        <v>55.897724000000004</v>
      </c>
      <c r="J1438" s="203">
        <f>H1438*I1438</f>
        <v>55.897724000000004</v>
      </c>
      <c r="K1438" s="347"/>
    </row>
    <row r="1439" spans="1:11" s="106" customFormat="1" ht="25.5" x14ac:dyDescent="0.2">
      <c r="A1439" s="241" t="s">
        <v>89</v>
      </c>
      <c r="B1439" s="332">
        <v>88248</v>
      </c>
      <c r="C1439" s="241" t="s">
        <v>85</v>
      </c>
      <c r="D1439" s="241" t="s">
        <v>220</v>
      </c>
      <c r="E1439" s="427" t="s">
        <v>87</v>
      </c>
      <c r="F1439" s="427"/>
      <c r="G1439" s="190" t="s">
        <v>88</v>
      </c>
      <c r="H1439" s="191">
        <v>0.13500000000000001</v>
      </c>
      <c r="I1439" s="336">
        <f>VLOOKUP(B1439,'SINAPI09-2021'!$A$1:$E$15000,5,FALSE)</f>
        <v>13.48</v>
      </c>
      <c r="J1439" s="203">
        <f t="shared" ref="J1439:J1446" si="103">H1439*I1439</f>
        <v>1.8198000000000001</v>
      </c>
      <c r="K1439" s="347"/>
    </row>
    <row r="1440" spans="1:11" s="106" customFormat="1" ht="25.5" x14ac:dyDescent="0.2">
      <c r="A1440" s="241" t="s">
        <v>89</v>
      </c>
      <c r="B1440" s="332">
        <v>88267</v>
      </c>
      <c r="C1440" s="241" t="s">
        <v>85</v>
      </c>
      <c r="D1440" s="241" t="s">
        <v>222</v>
      </c>
      <c r="E1440" s="427" t="s">
        <v>87</v>
      </c>
      <c r="F1440" s="427"/>
      <c r="G1440" s="190" t="s">
        <v>88</v>
      </c>
      <c r="H1440" s="191">
        <v>0.13500000000000001</v>
      </c>
      <c r="I1440" s="336">
        <f>VLOOKUP(B1440,'SINAPI09-2021'!$A$1:$E$15000,5,FALSE)</f>
        <v>17.66</v>
      </c>
      <c r="J1440" s="203">
        <f t="shared" si="103"/>
        <v>2.3841000000000001</v>
      </c>
      <c r="K1440" s="347"/>
    </row>
    <row r="1441" spans="1:12" s="106" customFormat="1" x14ac:dyDescent="0.2">
      <c r="A1441" s="241" t="s">
        <v>92</v>
      </c>
      <c r="B1441" s="332">
        <v>122</v>
      </c>
      <c r="C1441" s="241" t="s">
        <v>85</v>
      </c>
      <c r="D1441" s="241" t="s">
        <v>1059</v>
      </c>
      <c r="E1441" s="427" t="s">
        <v>119</v>
      </c>
      <c r="F1441" s="427"/>
      <c r="G1441" s="190" t="s">
        <v>174</v>
      </c>
      <c r="H1441" s="191">
        <v>1.4800000000000001E-2</v>
      </c>
      <c r="I1441" s="336">
        <f>VLOOKUP(B1441,'SINAPI09-2021'!$A$1:$E$15000,5,FALSE)</f>
        <v>68.48</v>
      </c>
      <c r="J1441" s="203">
        <f t="shared" si="103"/>
        <v>1.0135040000000002</v>
      </c>
      <c r="K1441" s="347"/>
    </row>
    <row r="1442" spans="1:12" s="106" customFormat="1" ht="38.25" x14ac:dyDescent="0.2">
      <c r="A1442" s="241" t="s">
        <v>92</v>
      </c>
      <c r="B1442" s="332">
        <v>20078</v>
      </c>
      <c r="C1442" s="241" t="s">
        <v>85</v>
      </c>
      <c r="D1442" s="241" t="s">
        <v>1061</v>
      </c>
      <c r="E1442" s="427" t="s">
        <v>119</v>
      </c>
      <c r="F1442" s="427"/>
      <c r="G1442" s="190" t="s">
        <v>174</v>
      </c>
      <c r="H1442" s="191">
        <v>0.02</v>
      </c>
      <c r="I1442" s="336">
        <f>VLOOKUP(B1442,'SINAPI09-2021'!$A$1:$E$15000,5,FALSE)</f>
        <v>28.26</v>
      </c>
      <c r="J1442" s="203">
        <f t="shared" si="103"/>
        <v>0.56520000000000004</v>
      </c>
      <c r="K1442" s="347"/>
    </row>
    <row r="1443" spans="1:12" s="106" customFormat="1" x14ac:dyDescent="0.2">
      <c r="A1443" s="241" t="s">
        <v>92</v>
      </c>
      <c r="B1443" s="332">
        <v>20083</v>
      </c>
      <c r="C1443" s="241" t="s">
        <v>85</v>
      </c>
      <c r="D1443" s="241" t="s">
        <v>229</v>
      </c>
      <c r="E1443" s="427" t="s">
        <v>119</v>
      </c>
      <c r="F1443" s="427"/>
      <c r="G1443" s="190" t="s">
        <v>174</v>
      </c>
      <c r="H1443" s="191">
        <v>2.2499999999999999E-2</v>
      </c>
      <c r="I1443" s="336">
        <f>VLOOKUP(B1443,'SINAPI09-2021'!$A$1:$E$15000,5,FALSE)</f>
        <v>77.58</v>
      </c>
      <c r="J1443" s="203">
        <f t="shared" si="103"/>
        <v>1.7455499999999999</v>
      </c>
      <c r="K1443" s="347"/>
    </row>
    <row r="1444" spans="1:12" s="106" customFormat="1" ht="25.5" x14ac:dyDescent="0.2">
      <c r="A1444" s="241" t="s">
        <v>92</v>
      </c>
      <c r="B1444" s="332">
        <v>20085</v>
      </c>
      <c r="C1444" s="241" t="s">
        <v>85</v>
      </c>
      <c r="D1444" s="241" t="s">
        <v>1062</v>
      </c>
      <c r="E1444" s="427" t="s">
        <v>119</v>
      </c>
      <c r="F1444" s="427"/>
      <c r="G1444" s="190" t="s">
        <v>174</v>
      </c>
      <c r="H1444" s="191">
        <v>1</v>
      </c>
      <c r="I1444" s="336">
        <f>VLOOKUP(B1444,'SINAPI09-2021'!$A$1:$E$15000,5,FALSE)</f>
        <v>2.77</v>
      </c>
      <c r="J1444" s="203">
        <f t="shared" si="103"/>
        <v>2.77</v>
      </c>
      <c r="K1444" s="347"/>
    </row>
    <row r="1445" spans="1:12" s="106" customFormat="1" x14ac:dyDescent="0.2">
      <c r="A1445" s="241" t="s">
        <v>92</v>
      </c>
      <c r="B1445" s="332">
        <v>38383</v>
      </c>
      <c r="C1445" s="241" t="s">
        <v>85</v>
      </c>
      <c r="D1445" s="241" t="s">
        <v>227</v>
      </c>
      <c r="E1445" s="427" t="s">
        <v>119</v>
      </c>
      <c r="F1445" s="427"/>
      <c r="G1445" s="190" t="s">
        <v>174</v>
      </c>
      <c r="H1445" s="191">
        <v>3.6499999999999998E-2</v>
      </c>
      <c r="I1445" s="336">
        <f>VLOOKUP(B1445,'SINAPI09-2021'!$A$1:$E$15000,5,FALSE)</f>
        <v>2.1800000000000002</v>
      </c>
      <c r="J1445" s="203">
        <f t="shared" si="103"/>
        <v>7.9570000000000002E-2</v>
      </c>
      <c r="K1445" s="347"/>
      <c r="L1445" s="347"/>
    </row>
    <row r="1446" spans="1:12" s="106" customFormat="1" x14ac:dyDescent="0.2">
      <c r="A1446" s="241" t="s">
        <v>92</v>
      </c>
      <c r="B1446" s="189" t="s">
        <v>1063</v>
      </c>
      <c r="C1446" s="241" t="s">
        <v>109</v>
      </c>
      <c r="D1446" s="241" t="s">
        <v>1064</v>
      </c>
      <c r="E1446" s="427" t="s">
        <v>119</v>
      </c>
      <c r="F1446" s="427"/>
      <c r="G1446" s="190" t="s">
        <v>174</v>
      </c>
      <c r="H1446" s="191">
        <v>1</v>
      </c>
      <c r="I1446" s="192">
        <f>'MAPA DE COTAÇÃO'!M73</f>
        <v>45.52</v>
      </c>
      <c r="J1446" s="203">
        <f t="shared" si="103"/>
        <v>45.52</v>
      </c>
      <c r="K1446" s="347"/>
      <c r="L1446" s="347"/>
    </row>
    <row r="1447" spans="1:12" s="106" customFormat="1" x14ac:dyDescent="0.2">
      <c r="A1447" s="244"/>
      <c r="B1447" s="244"/>
      <c r="C1447" s="244"/>
      <c r="D1447" s="244"/>
      <c r="E1447" s="244"/>
      <c r="F1447" s="193"/>
      <c r="G1447" s="244"/>
      <c r="H1447" s="193"/>
      <c r="I1447" s="244"/>
      <c r="J1447" s="193"/>
      <c r="K1447" s="347"/>
      <c r="L1447" s="347"/>
    </row>
    <row r="1448" spans="1:12" s="106" customFormat="1" ht="15" customHeight="1" thickBot="1" x14ac:dyDescent="0.25">
      <c r="A1448" s="244"/>
      <c r="B1448" s="244"/>
      <c r="C1448" s="244"/>
      <c r="D1448" s="244"/>
      <c r="E1448" s="244"/>
      <c r="F1448" s="193"/>
      <c r="G1448" s="244"/>
      <c r="H1448" s="428"/>
      <c r="I1448" s="428"/>
      <c r="J1448" s="193"/>
      <c r="K1448" s="347"/>
      <c r="L1448" s="347"/>
    </row>
    <row r="1449" spans="1:12" s="106" customFormat="1" ht="15" thickTop="1" x14ac:dyDescent="0.2">
      <c r="A1449" s="194"/>
      <c r="B1449" s="194"/>
      <c r="C1449" s="194"/>
      <c r="D1449" s="194"/>
      <c r="E1449" s="194"/>
      <c r="F1449" s="194"/>
      <c r="G1449" s="194"/>
      <c r="H1449" s="194"/>
      <c r="I1449" s="194"/>
      <c r="J1449" s="194"/>
      <c r="K1449" s="347"/>
      <c r="L1449" s="347"/>
    </row>
    <row r="1450" spans="1:12" s="328" customFormat="1" ht="15" x14ac:dyDescent="0.2">
      <c r="A1450" s="326" t="s">
        <v>1065</v>
      </c>
      <c r="B1450" s="195" t="s">
        <v>77</v>
      </c>
      <c r="C1450" s="326" t="s">
        <v>78</v>
      </c>
      <c r="D1450" s="326" t="s">
        <v>4</v>
      </c>
      <c r="E1450" s="430" t="s">
        <v>79</v>
      </c>
      <c r="F1450" s="430"/>
      <c r="G1450" s="196" t="s">
        <v>80</v>
      </c>
      <c r="H1450" s="195" t="s">
        <v>81</v>
      </c>
      <c r="I1450" s="195" t="s">
        <v>82</v>
      </c>
      <c r="J1450" s="195" t="s">
        <v>5</v>
      </c>
      <c r="K1450" s="347"/>
      <c r="L1450" s="347"/>
    </row>
    <row r="1451" spans="1:12" s="328" customFormat="1" ht="38.25" x14ac:dyDescent="0.2">
      <c r="A1451" s="324" t="s">
        <v>83</v>
      </c>
      <c r="B1451" s="333">
        <v>89866</v>
      </c>
      <c r="C1451" s="324" t="s">
        <v>85</v>
      </c>
      <c r="D1451" s="324" t="s">
        <v>1067</v>
      </c>
      <c r="E1451" s="429" t="s">
        <v>179</v>
      </c>
      <c r="F1451" s="429"/>
      <c r="G1451" s="198" t="s">
        <v>174</v>
      </c>
      <c r="H1451" s="199">
        <v>1</v>
      </c>
      <c r="I1451" s="203">
        <f>SUM(J1452:J1457)</f>
        <v>4.1124280000000004</v>
      </c>
      <c r="J1451" s="203">
        <f>H1451*I1451</f>
        <v>4.1124280000000004</v>
      </c>
      <c r="K1451" s="347"/>
      <c r="L1451" s="347"/>
    </row>
    <row r="1452" spans="1:12" s="328" customFormat="1" ht="25.5" x14ac:dyDescent="0.2">
      <c r="A1452" s="325" t="s">
        <v>89</v>
      </c>
      <c r="B1452" s="332">
        <v>88248</v>
      </c>
      <c r="C1452" s="325" t="s">
        <v>85</v>
      </c>
      <c r="D1452" s="325" t="s">
        <v>220</v>
      </c>
      <c r="E1452" s="427" t="s">
        <v>87</v>
      </c>
      <c r="F1452" s="427"/>
      <c r="G1452" s="190" t="s">
        <v>88</v>
      </c>
      <c r="H1452" s="191">
        <v>7.0000000000000007E-2</v>
      </c>
      <c r="I1452" s="336">
        <f>VLOOKUP(B1452,'SINAPI09-2021'!$A$1:$E$15000,5,FALSE)</f>
        <v>13.48</v>
      </c>
      <c r="J1452" s="203">
        <f t="shared" ref="J1452:J1457" si="104">H1452*I1452</f>
        <v>0.94360000000000011</v>
      </c>
      <c r="K1452" s="347"/>
      <c r="L1452" s="347"/>
    </row>
    <row r="1453" spans="1:12" s="328" customFormat="1" ht="25.5" x14ac:dyDescent="0.2">
      <c r="A1453" s="325" t="s">
        <v>89</v>
      </c>
      <c r="B1453" s="332">
        <v>88267</v>
      </c>
      <c r="C1453" s="325" t="s">
        <v>85</v>
      </c>
      <c r="D1453" s="325" t="s">
        <v>222</v>
      </c>
      <c r="E1453" s="427" t="s">
        <v>87</v>
      </c>
      <c r="F1453" s="427"/>
      <c r="G1453" s="190" t="s">
        <v>88</v>
      </c>
      <c r="H1453" s="191">
        <v>7.0000000000000007E-2</v>
      </c>
      <c r="I1453" s="336">
        <f>VLOOKUP(B1453,'SINAPI09-2021'!$A$1:$E$15000,5,FALSE)</f>
        <v>17.66</v>
      </c>
      <c r="J1453" s="203">
        <f t="shared" si="104"/>
        <v>1.2362000000000002</v>
      </c>
      <c r="K1453" s="347"/>
      <c r="L1453" s="347"/>
    </row>
    <row r="1454" spans="1:12" s="328" customFormat="1" x14ac:dyDescent="0.2">
      <c r="A1454" s="325" t="s">
        <v>92</v>
      </c>
      <c r="B1454" s="332">
        <v>122</v>
      </c>
      <c r="C1454" s="325" t="s">
        <v>85</v>
      </c>
      <c r="D1454" s="325" t="s">
        <v>1059</v>
      </c>
      <c r="E1454" s="427" t="s">
        <v>119</v>
      </c>
      <c r="F1454" s="427"/>
      <c r="G1454" s="190" t="s">
        <v>174</v>
      </c>
      <c r="H1454" s="191">
        <v>7.1000000000000004E-3</v>
      </c>
      <c r="I1454" s="336">
        <f>VLOOKUP(B1454,'SINAPI09-2021'!$A$1:$E$15000,5,FALSE)</f>
        <v>68.48</v>
      </c>
      <c r="J1454" s="203">
        <f t="shared" si="104"/>
        <v>0.48620800000000003</v>
      </c>
      <c r="K1454" s="347"/>
      <c r="L1454" s="347"/>
    </row>
    <row r="1455" spans="1:12" s="328" customFormat="1" ht="25.5" x14ac:dyDescent="0.2">
      <c r="A1455" s="325" t="s">
        <v>92</v>
      </c>
      <c r="B1455" s="332">
        <v>3529</v>
      </c>
      <c r="C1455" s="325" t="s">
        <v>85</v>
      </c>
      <c r="D1455" s="325" t="s">
        <v>1069</v>
      </c>
      <c r="E1455" s="427" t="s">
        <v>119</v>
      </c>
      <c r="F1455" s="427"/>
      <c r="G1455" s="190" t="s">
        <v>174</v>
      </c>
      <c r="H1455" s="191">
        <v>1</v>
      </c>
      <c r="I1455" s="336">
        <f>VLOOKUP(B1455,'SINAPI09-2021'!$A$1:$E$15000,5,FALSE)</f>
        <v>0.78</v>
      </c>
      <c r="J1455" s="203">
        <f t="shared" si="104"/>
        <v>0.78</v>
      </c>
      <c r="K1455" s="347"/>
      <c r="L1455" s="347"/>
    </row>
    <row r="1456" spans="1:12" s="328" customFormat="1" x14ac:dyDescent="0.2">
      <c r="A1456" s="325" t="s">
        <v>92</v>
      </c>
      <c r="B1456" s="332">
        <v>38383</v>
      </c>
      <c r="C1456" s="325" t="s">
        <v>85</v>
      </c>
      <c r="D1456" s="325" t="s">
        <v>227</v>
      </c>
      <c r="E1456" s="427" t="s">
        <v>119</v>
      </c>
      <c r="F1456" s="427"/>
      <c r="G1456" s="190" t="s">
        <v>174</v>
      </c>
      <c r="H1456" s="191">
        <v>2.1000000000000001E-2</v>
      </c>
      <c r="I1456" s="336">
        <f>VLOOKUP(B1456,'SINAPI09-2021'!$A$1:$E$15000,5,FALSE)</f>
        <v>2.1800000000000002</v>
      </c>
      <c r="J1456" s="203">
        <f t="shared" si="104"/>
        <v>4.5780000000000008E-2</v>
      </c>
      <c r="K1456" s="347"/>
      <c r="L1456" s="347"/>
    </row>
    <row r="1457" spans="1:12" s="328" customFormat="1" x14ac:dyDescent="0.2">
      <c r="A1457" s="325" t="s">
        <v>92</v>
      </c>
      <c r="B1457" s="332">
        <v>20083</v>
      </c>
      <c r="C1457" s="325" t="s">
        <v>85</v>
      </c>
      <c r="D1457" s="325" t="s">
        <v>229</v>
      </c>
      <c r="E1457" s="427" t="s">
        <v>119</v>
      </c>
      <c r="F1457" s="427"/>
      <c r="G1457" s="190" t="s">
        <v>174</v>
      </c>
      <c r="H1457" s="191">
        <v>8.0000000000000002E-3</v>
      </c>
      <c r="I1457" s="336">
        <f>VLOOKUP(B1457,'SINAPI09-2021'!$A$1:$E$15000,5,FALSE)</f>
        <v>77.58</v>
      </c>
      <c r="J1457" s="203">
        <f t="shared" si="104"/>
        <v>0.62063999999999997</v>
      </c>
      <c r="K1457" s="347"/>
      <c r="L1457" s="347"/>
    </row>
    <row r="1458" spans="1:12" s="328" customFormat="1" x14ac:dyDescent="0.2">
      <c r="A1458" s="327"/>
      <c r="B1458" s="327"/>
      <c r="C1458" s="327"/>
      <c r="D1458" s="327"/>
      <c r="E1458" s="327"/>
      <c r="F1458" s="193"/>
      <c r="G1458" s="327"/>
      <c r="H1458" s="193"/>
      <c r="I1458" s="327"/>
      <c r="J1458" s="193"/>
      <c r="K1458" s="347"/>
      <c r="L1458" s="347"/>
    </row>
    <row r="1459" spans="1:12" s="328" customFormat="1" ht="15" thickBot="1" x14ac:dyDescent="0.25">
      <c r="A1459" s="327"/>
      <c r="B1459" s="327"/>
      <c r="C1459" s="327"/>
      <c r="D1459" s="327"/>
      <c r="E1459" s="327"/>
      <c r="F1459" s="193"/>
      <c r="G1459" s="327"/>
      <c r="H1459" s="428"/>
      <c r="I1459" s="428"/>
      <c r="J1459" s="193"/>
      <c r="K1459" s="347"/>
      <c r="L1459" s="347"/>
    </row>
    <row r="1460" spans="1:12" s="328" customFormat="1" ht="15" thickTop="1" x14ac:dyDescent="0.2">
      <c r="A1460" s="194"/>
      <c r="B1460" s="194"/>
      <c r="C1460" s="194"/>
      <c r="D1460" s="194"/>
      <c r="E1460" s="194"/>
      <c r="F1460" s="194"/>
      <c r="G1460" s="194"/>
      <c r="H1460" s="194"/>
      <c r="I1460" s="194"/>
      <c r="J1460" s="194"/>
      <c r="K1460" s="347"/>
      <c r="L1460" s="347"/>
    </row>
    <row r="1461" spans="1:12" s="328" customFormat="1" ht="15" x14ac:dyDescent="0.2">
      <c r="A1461" s="326" t="s">
        <v>1070</v>
      </c>
      <c r="B1461" s="195" t="s">
        <v>77</v>
      </c>
      <c r="C1461" s="326" t="s">
        <v>78</v>
      </c>
      <c r="D1461" s="326" t="s">
        <v>4</v>
      </c>
      <c r="E1461" s="430" t="s">
        <v>79</v>
      </c>
      <c r="F1461" s="430"/>
      <c r="G1461" s="196" t="s">
        <v>80</v>
      </c>
      <c r="H1461" s="195" t="s">
        <v>81</v>
      </c>
      <c r="I1461" s="195" t="s">
        <v>82</v>
      </c>
      <c r="J1461" s="195" t="s">
        <v>5</v>
      </c>
      <c r="K1461" s="347"/>
      <c r="L1461" s="347"/>
    </row>
    <row r="1462" spans="1:12" s="328" customFormat="1" ht="25.5" x14ac:dyDescent="0.2">
      <c r="A1462" s="324" t="s">
        <v>83</v>
      </c>
      <c r="B1462" s="333">
        <v>89865</v>
      </c>
      <c r="C1462" s="324" t="s">
        <v>85</v>
      </c>
      <c r="D1462" s="324" t="s">
        <v>1072</v>
      </c>
      <c r="E1462" s="429" t="s">
        <v>179</v>
      </c>
      <c r="F1462" s="429"/>
      <c r="G1462" s="198" t="s">
        <v>157</v>
      </c>
      <c r="H1462" s="199">
        <v>1</v>
      </c>
      <c r="I1462" s="203">
        <f>SUM(J1463:J1466)</f>
        <v>10.232939999999999</v>
      </c>
      <c r="J1462" s="203">
        <f>H1462*I1462</f>
        <v>10.232939999999999</v>
      </c>
      <c r="K1462" s="347"/>
      <c r="L1462" s="347"/>
    </row>
    <row r="1463" spans="1:12" s="328" customFormat="1" ht="25.5" x14ac:dyDescent="0.2">
      <c r="A1463" s="325" t="s">
        <v>89</v>
      </c>
      <c r="B1463" s="332">
        <v>88248</v>
      </c>
      <c r="C1463" s="325" t="s">
        <v>85</v>
      </c>
      <c r="D1463" s="325" t="s">
        <v>220</v>
      </c>
      <c r="E1463" s="427" t="s">
        <v>87</v>
      </c>
      <c r="F1463" s="427"/>
      <c r="G1463" s="190" t="s">
        <v>88</v>
      </c>
      <c r="H1463" s="191">
        <v>0.19</v>
      </c>
      <c r="I1463" s="336">
        <f>VLOOKUP(B1463,'SINAPI09-2021'!$A$1:$E$15000,5,FALSE)</f>
        <v>13.48</v>
      </c>
      <c r="J1463" s="203">
        <f t="shared" ref="J1463:J1466" si="105">H1463*I1463</f>
        <v>2.5611999999999999</v>
      </c>
      <c r="K1463" s="347"/>
      <c r="L1463" s="347"/>
    </row>
    <row r="1464" spans="1:12" s="328" customFormat="1" ht="25.5" x14ac:dyDescent="0.2">
      <c r="A1464" s="325" t="s">
        <v>89</v>
      </c>
      <c r="B1464" s="332">
        <v>88267</v>
      </c>
      <c r="C1464" s="325" t="s">
        <v>85</v>
      </c>
      <c r="D1464" s="325" t="s">
        <v>222</v>
      </c>
      <c r="E1464" s="427" t="s">
        <v>87</v>
      </c>
      <c r="F1464" s="427"/>
      <c r="G1464" s="190" t="s">
        <v>88</v>
      </c>
      <c r="H1464" s="191">
        <v>0.19</v>
      </c>
      <c r="I1464" s="336">
        <f>VLOOKUP(B1464,'SINAPI09-2021'!$A$1:$E$15000,5,FALSE)</f>
        <v>17.66</v>
      </c>
      <c r="J1464" s="203">
        <f t="shared" si="105"/>
        <v>3.3553999999999999</v>
      </c>
      <c r="K1464" s="347"/>
      <c r="L1464" s="347"/>
    </row>
    <row r="1465" spans="1:12" s="328" customFormat="1" x14ac:dyDescent="0.2">
      <c r="A1465" s="325" t="s">
        <v>92</v>
      </c>
      <c r="B1465" s="332">
        <v>38383</v>
      </c>
      <c r="C1465" s="325" t="s">
        <v>85</v>
      </c>
      <c r="D1465" s="325" t="s">
        <v>227</v>
      </c>
      <c r="E1465" s="427" t="s">
        <v>119</v>
      </c>
      <c r="F1465" s="427"/>
      <c r="G1465" s="190" t="s">
        <v>174</v>
      </c>
      <c r="H1465" s="191">
        <v>6.3E-2</v>
      </c>
      <c r="I1465" s="336">
        <f>VLOOKUP(B1465,'SINAPI09-2021'!$A$1:$E$15000,5,FALSE)</f>
        <v>2.1800000000000002</v>
      </c>
      <c r="J1465" s="203">
        <f t="shared" si="105"/>
        <v>0.13734000000000002</v>
      </c>
      <c r="K1465" s="347"/>
      <c r="L1465" s="347"/>
    </row>
    <row r="1466" spans="1:12" s="328" customFormat="1" x14ac:dyDescent="0.2">
      <c r="A1466" s="325" t="s">
        <v>92</v>
      </c>
      <c r="B1466" s="332">
        <v>9868</v>
      </c>
      <c r="C1466" s="325" t="s">
        <v>85</v>
      </c>
      <c r="D1466" s="325" t="s">
        <v>1074</v>
      </c>
      <c r="E1466" s="427" t="s">
        <v>119</v>
      </c>
      <c r="F1466" s="427"/>
      <c r="G1466" s="190" t="s">
        <v>157</v>
      </c>
      <c r="H1466" s="191">
        <v>1.05</v>
      </c>
      <c r="I1466" s="336">
        <f>VLOOKUP(B1466,'SINAPI09-2021'!$A$1:$E$15000,5,FALSE)</f>
        <v>3.98</v>
      </c>
      <c r="J1466" s="203">
        <f t="shared" si="105"/>
        <v>4.1790000000000003</v>
      </c>
      <c r="K1466" s="347"/>
      <c r="L1466" s="347"/>
    </row>
    <row r="1467" spans="1:12" s="328" customFormat="1" x14ac:dyDescent="0.2">
      <c r="A1467" s="327"/>
      <c r="B1467" s="327"/>
      <c r="C1467" s="327"/>
      <c r="D1467" s="327"/>
      <c r="E1467" s="327"/>
      <c r="F1467" s="193"/>
      <c r="G1467" s="327"/>
      <c r="H1467" s="193"/>
      <c r="I1467" s="327"/>
      <c r="J1467" s="193"/>
      <c r="K1467" s="347"/>
      <c r="L1467" s="347"/>
    </row>
    <row r="1468" spans="1:12" s="328" customFormat="1" ht="15" thickBot="1" x14ac:dyDescent="0.25">
      <c r="A1468" s="327"/>
      <c r="B1468" s="327"/>
      <c r="C1468" s="327"/>
      <c r="D1468" s="327"/>
      <c r="E1468" s="327"/>
      <c r="F1468" s="193"/>
      <c r="G1468" s="327"/>
      <c r="H1468" s="428"/>
      <c r="I1468" s="428"/>
      <c r="J1468" s="193"/>
      <c r="K1468" s="347"/>
      <c r="L1468" s="347"/>
    </row>
    <row r="1469" spans="1:12" s="328" customFormat="1" ht="15" thickTop="1" x14ac:dyDescent="0.2">
      <c r="A1469" s="194"/>
      <c r="B1469" s="194"/>
      <c r="C1469" s="194"/>
      <c r="D1469" s="194"/>
      <c r="E1469" s="194"/>
      <c r="F1469" s="194"/>
      <c r="G1469" s="194"/>
      <c r="H1469" s="194"/>
      <c r="I1469" s="194"/>
      <c r="J1469" s="194"/>
      <c r="K1469" s="347"/>
      <c r="L1469" s="347"/>
    </row>
    <row r="1470" spans="1:12" s="328" customFormat="1" ht="15" x14ac:dyDescent="0.2">
      <c r="A1470" s="326" t="s">
        <v>1075</v>
      </c>
      <c r="B1470" s="195" t="s">
        <v>77</v>
      </c>
      <c r="C1470" s="326" t="s">
        <v>78</v>
      </c>
      <c r="D1470" s="326" t="s">
        <v>4</v>
      </c>
      <c r="E1470" s="430" t="s">
        <v>79</v>
      </c>
      <c r="F1470" s="430"/>
      <c r="G1470" s="196" t="s">
        <v>80</v>
      </c>
      <c r="H1470" s="195" t="s">
        <v>81</v>
      </c>
      <c r="I1470" s="195" t="s">
        <v>82</v>
      </c>
      <c r="J1470" s="195" t="s">
        <v>5</v>
      </c>
      <c r="K1470" s="347"/>
      <c r="L1470" s="347"/>
    </row>
    <row r="1471" spans="1:12" s="328" customFormat="1" ht="25.5" x14ac:dyDescent="0.2">
      <c r="A1471" s="324" t="s">
        <v>83</v>
      </c>
      <c r="B1471" s="197" t="s">
        <v>1076</v>
      </c>
      <c r="C1471" s="324" t="s">
        <v>109</v>
      </c>
      <c r="D1471" s="324" t="s">
        <v>1077</v>
      </c>
      <c r="E1471" s="429" t="s">
        <v>179</v>
      </c>
      <c r="F1471" s="429"/>
      <c r="G1471" s="198" t="s">
        <v>174</v>
      </c>
      <c r="H1471" s="199">
        <v>1</v>
      </c>
      <c r="I1471" s="203">
        <f>SUM(J1472:J1476)</f>
        <v>5153.8046599999998</v>
      </c>
      <c r="J1471" s="203">
        <f>H1471*I1471</f>
        <v>5153.8046599999998</v>
      </c>
      <c r="K1471" s="347"/>
      <c r="L1471" s="347"/>
    </row>
    <row r="1472" spans="1:12" s="328" customFormat="1" ht="25.5" x14ac:dyDescent="0.2">
      <c r="A1472" s="325" t="s">
        <v>89</v>
      </c>
      <c r="B1472" s="332">
        <v>88309</v>
      </c>
      <c r="C1472" s="325" t="s">
        <v>85</v>
      </c>
      <c r="D1472" s="325" t="s">
        <v>354</v>
      </c>
      <c r="E1472" s="427" t="s">
        <v>87</v>
      </c>
      <c r="F1472" s="427"/>
      <c r="G1472" s="190" t="s">
        <v>88</v>
      </c>
      <c r="H1472" s="191">
        <v>6.3780000000000001</v>
      </c>
      <c r="I1472" s="336">
        <f>VLOOKUP(B1472,'SINAPI09-2021'!$A$1:$E$15000,5,FALSE)</f>
        <v>17.670000000000002</v>
      </c>
      <c r="J1472" s="203">
        <f t="shared" ref="J1472:J1476" si="106">H1472*I1472</f>
        <v>112.69926000000001</v>
      </c>
      <c r="K1472" s="347"/>
      <c r="L1472" s="347"/>
    </row>
    <row r="1473" spans="1:12" s="328" customFormat="1" ht="25.5" x14ac:dyDescent="0.2">
      <c r="A1473" s="325" t="s">
        <v>89</v>
      </c>
      <c r="B1473" s="332">
        <v>88304</v>
      </c>
      <c r="C1473" s="325" t="s">
        <v>85</v>
      </c>
      <c r="D1473" s="325" t="s">
        <v>475</v>
      </c>
      <c r="E1473" s="427" t="s">
        <v>87</v>
      </c>
      <c r="F1473" s="427"/>
      <c r="G1473" s="190" t="s">
        <v>88</v>
      </c>
      <c r="H1473" s="191">
        <v>0.63200000000000001</v>
      </c>
      <c r="I1473" s="336">
        <f>VLOOKUP(B1473,'SINAPI09-2021'!$A$1:$E$15000,5,FALSE)</f>
        <v>14.21</v>
      </c>
      <c r="J1473" s="203">
        <f t="shared" si="106"/>
        <v>8.9807199999999998</v>
      </c>
      <c r="K1473" s="347"/>
      <c r="L1473" s="347"/>
    </row>
    <row r="1474" spans="1:12" s="328" customFormat="1" ht="25.5" x14ac:dyDescent="0.2">
      <c r="A1474" s="325" t="s">
        <v>89</v>
      </c>
      <c r="B1474" s="332">
        <v>88243</v>
      </c>
      <c r="C1474" s="325" t="s">
        <v>85</v>
      </c>
      <c r="D1474" s="325" t="s">
        <v>477</v>
      </c>
      <c r="E1474" s="427" t="s">
        <v>87</v>
      </c>
      <c r="F1474" s="427"/>
      <c r="G1474" s="190" t="s">
        <v>88</v>
      </c>
      <c r="H1474" s="191">
        <v>2.5920000000000001</v>
      </c>
      <c r="I1474" s="336">
        <f>VLOOKUP(B1474,'SINAPI09-2021'!$A$1:$E$15000,5,FALSE)</f>
        <v>16.98</v>
      </c>
      <c r="J1474" s="203">
        <f t="shared" si="106"/>
        <v>44.012160000000002</v>
      </c>
      <c r="K1474" s="347"/>
      <c r="L1474" s="347"/>
    </row>
    <row r="1475" spans="1:12" s="328" customFormat="1" ht="25.5" x14ac:dyDescent="0.2">
      <c r="A1475" s="325" t="s">
        <v>89</v>
      </c>
      <c r="B1475" s="332">
        <v>88316</v>
      </c>
      <c r="C1475" s="325" t="s">
        <v>85</v>
      </c>
      <c r="D1475" s="325" t="s">
        <v>204</v>
      </c>
      <c r="E1475" s="427" t="s">
        <v>87</v>
      </c>
      <c r="F1475" s="427"/>
      <c r="G1475" s="190" t="s">
        <v>88</v>
      </c>
      <c r="H1475" s="191">
        <v>19.925999999999998</v>
      </c>
      <c r="I1475" s="336">
        <f>VLOOKUP(B1475,'SINAPI09-2021'!$A$1:$E$15000,5,FALSE)</f>
        <v>14.02</v>
      </c>
      <c r="J1475" s="203">
        <f t="shared" si="106"/>
        <v>279.36251999999996</v>
      </c>
      <c r="K1475" s="347"/>
      <c r="L1475" s="347"/>
    </row>
    <row r="1476" spans="1:12" s="328" customFormat="1" ht="38.25" x14ac:dyDescent="0.2">
      <c r="A1476" s="325" t="s">
        <v>92</v>
      </c>
      <c r="B1476" s="332">
        <v>39363</v>
      </c>
      <c r="C1476" s="325" t="s">
        <v>85</v>
      </c>
      <c r="D1476" s="325" t="s">
        <v>1078</v>
      </c>
      <c r="E1476" s="427" t="s">
        <v>119</v>
      </c>
      <c r="F1476" s="427"/>
      <c r="G1476" s="190" t="s">
        <v>174</v>
      </c>
      <c r="H1476" s="191">
        <v>1</v>
      </c>
      <c r="I1476" s="336">
        <f>VLOOKUP(B1476,'SINAPI09-2021'!$A$1:$E$15000,5,FALSE)</f>
        <v>4708.75</v>
      </c>
      <c r="J1476" s="203">
        <f t="shared" si="106"/>
        <v>4708.75</v>
      </c>
      <c r="K1476" s="347"/>
      <c r="L1476" s="347"/>
    </row>
    <row r="1477" spans="1:12" s="328" customFormat="1" x14ac:dyDescent="0.2">
      <c r="A1477" s="327"/>
      <c r="B1477" s="327"/>
      <c r="C1477" s="327"/>
      <c r="D1477" s="327"/>
      <c r="E1477" s="327"/>
      <c r="F1477" s="193"/>
      <c r="G1477" s="327"/>
      <c r="H1477" s="193"/>
      <c r="I1477" s="327"/>
      <c r="J1477" s="193"/>
      <c r="K1477" s="347"/>
      <c r="L1477" s="347"/>
    </row>
    <row r="1478" spans="1:12" s="328" customFormat="1" ht="15" thickBot="1" x14ac:dyDescent="0.25">
      <c r="A1478" s="327"/>
      <c r="B1478" s="327"/>
      <c r="C1478" s="327"/>
      <c r="D1478" s="327"/>
      <c r="E1478" s="327"/>
      <c r="F1478" s="193"/>
      <c r="G1478" s="327"/>
      <c r="H1478" s="428"/>
      <c r="I1478" s="428"/>
      <c r="J1478" s="193"/>
      <c r="K1478" s="347"/>
      <c r="L1478" s="347"/>
    </row>
    <row r="1479" spans="1:12" s="328" customFormat="1" ht="15" thickTop="1" x14ac:dyDescent="0.2">
      <c r="A1479" s="194"/>
      <c r="B1479" s="194"/>
      <c r="C1479" s="194"/>
      <c r="D1479" s="194"/>
      <c r="E1479" s="194"/>
      <c r="F1479" s="194"/>
      <c r="G1479" s="194"/>
      <c r="H1479" s="194"/>
      <c r="I1479" s="194"/>
      <c r="J1479" s="194"/>
      <c r="K1479" s="347"/>
      <c r="L1479" s="347"/>
    </row>
    <row r="1480" spans="1:12" s="328" customFormat="1" ht="15" x14ac:dyDescent="0.2">
      <c r="A1480" s="326" t="s">
        <v>1079</v>
      </c>
      <c r="B1480" s="195" t="s">
        <v>77</v>
      </c>
      <c r="C1480" s="326" t="s">
        <v>78</v>
      </c>
      <c r="D1480" s="326" t="s">
        <v>4</v>
      </c>
      <c r="E1480" s="430" t="s">
        <v>79</v>
      </c>
      <c r="F1480" s="430"/>
      <c r="G1480" s="196" t="s">
        <v>80</v>
      </c>
      <c r="H1480" s="195" t="s">
        <v>81</v>
      </c>
      <c r="I1480" s="195" t="s">
        <v>82</v>
      </c>
      <c r="J1480" s="195" t="s">
        <v>5</v>
      </c>
      <c r="K1480" s="347"/>
      <c r="L1480" s="347"/>
    </row>
    <row r="1481" spans="1:12" s="328" customFormat="1" ht="25.5" x14ac:dyDescent="0.2">
      <c r="A1481" s="324" t="s">
        <v>83</v>
      </c>
      <c r="B1481" s="197" t="s">
        <v>1080</v>
      </c>
      <c r="C1481" s="324" t="s">
        <v>109</v>
      </c>
      <c r="D1481" s="324" t="s">
        <v>1081</v>
      </c>
      <c r="E1481" s="429" t="s">
        <v>179</v>
      </c>
      <c r="F1481" s="429"/>
      <c r="G1481" s="198" t="s">
        <v>174</v>
      </c>
      <c r="H1481" s="199">
        <v>1</v>
      </c>
      <c r="I1481" s="203">
        <f>SUM(J1482:J1486)</f>
        <v>4490.5446599999996</v>
      </c>
      <c r="J1481" s="203">
        <f>H1481*I1481</f>
        <v>4490.5446599999996</v>
      </c>
      <c r="K1481" s="347"/>
      <c r="L1481" s="347"/>
    </row>
    <row r="1482" spans="1:12" s="328" customFormat="1" ht="25.5" x14ac:dyDescent="0.2">
      <c r="A1482" s="325" t="s">
        <v>89</v>
      </c>
      <c r="B1482" s="332">
        <v>88309</v>
      </c>
      <c r="C1482" s="325" t="s">
        <v>85</v>
      </c>
      <c r="D1482" s="325" t="s">
        <v>354</v>
      </c>
      <c r="E1482" s="427" t="s">
        <v>87</v>
      </c>
      <c r="F1482" s="427"/>
      <c r="G1482" s="190" t="s">
        <v>88</v>
      </c>
      <c r="H1482" s="191">
        <v>6.3780000000000001</v>
      </c>
      <c r="I1482" s="336">
        <f>VLOOKUP(B1482,'SINAPI09-2021'!$A$1:$E$15000,5,FALSE)</f>
        <v>17.670000000000002</v>
      </c>
      <c r="J1482" s="203">
        <f t="shared" ref="J1482:J1486" si="107">H1482*I1482</f>
        <v>112.69926000000001</v>
      </c>
      <c r="K1482" s="347"/>
      <c r="L1482" s="347"/>
    </row>
    <row r="1483" spans="1:12" s="328" customFormat="1" ht="25.5" x14ac:dyDescent="0.2">
      <c r="A1483" s="325" t="s">
        <v>89</v>
      </c>
      <c r="B1483" s="332">
        <v>88304</v>
      </c>
      <c r="C1483" s="325" t="s">
        <v>85</v>
      </c>
      <c r="D1483" s="325" t="s">
        <v>475</v>
      </c>
      <c r="E1483" s="427" t="s">
        <v>87</v>
      </c>
      <c r="F1483" s="427"/>
      <c r="G1483" s="190" t="s">
        <v>88</v>
      </c>
      <c r="H1483" s="191">
        <v>0.63200000000000001</v>
      </c>
      <c r="I1483" s="336">
        <f>VLOOKUP(B1483,'SINAPI09-2021'!$A$1:$E$15000,5,FALSE)</f>
        <v>14.21</v>
      </c>
      <c r="J1483" s="203">
        <f t="shared" si="107"/>
        <v>8.9807199999999998</v>
      </c>
      <c r="K1483" s="347"/>
      <c r="L1483" s="347"/>
    </row>
    <row r="1484" spans="1:12" s="328" customFormat="1" ht="25.5" x14ac:dyDescent="0.2">
      <c r="A1484" s="325" t="s">
        <v>89</v>
      </c>
      <c r="B1484" s="332">
        <v>88243</v>
      </c>
      <c r="C1484" s="325" t="s">
        <v>85</v>
      </c>
      <c r="D1484" s="325" t="s">
        <v>477</v>
      </c>
      <c r="E1484" s="427" t="s">
        <v>87</v>
      </c>
      <c r="F1484" s="427"/>
      <c r="G1484" s="190" t="s">
        <v>88</v>
      </c>
      <c r="H1484" s="191">
        <v>2.5920000000000001</v>
      </c>
      <c r="I1484" s="336">
        <f>VLOOKUP(B1484,'SINAPI09-2021'!$A$1:$E$15000,5,FALSE)</f>
        <v>16.98</v>
      </c>
      <c r="J1484" s="203">
        <f t="shared" si="107"/>
        <v>44.012160000000002</v>
      </c>
      <c r="K1484" s="347"/>
      <c r="L1484" s="347"/>
    </row>
    <row r="1485" spans="1:12" s="328" customFormat="1" ht="25.5" x14ac:dyDescent="0.2">
      <c r="A1485" s="325" t="s">
        <v>89</v>
      </c>
      <c r="B1485" s="332">
        <v>88316</v>
      </c>
      <c r="C1485" s="325" t="s">
        <v>85</v>
      </c>
      <c r="D1485" s="325" t="s">
        <v>204</v>
      </c>
      <c r="E1485" s="427" t="s">
        <v>87</v>
      </c>
      <c r="F1485" s="427"/>
      <c r="G1485" s="190" t="s">
        <v>88</v>
      </c>
      <c r="H1485" s="191">
        <v>19.925999999999998</v>
      </c>
      <c r="I1485" s="336">
        <f>VLOOKUP(B1485,'SINAPI09-2021'!$A$1:$E$15000,5,FALSE)</f>
        <v>14.02</v>
      </c>
      <c r="J1485" s="203">
        <f t="shared" si="107"/>
        <v>279.36251999999996</v>
      </c>
      <c r="K1485" s="347"/>
      <c r="L1485" s="347"/>
    </row>
    <row r="1486" spans="1:12" s="328" customFormat="1" ht="25.5" x14ac:dyDescent="0.2">
      <c r="A1486" s="325" t="s">
        <v>92</v>
      </c>
      <c r="B1486" s="332">
        <v>39367</v>
      </c>
      <c r="C1486" s="325" t="s">
        <v>85</v>
      </c>
      <c r="D1486" s="325" t="s">
        <v>1082</v>
      </c>
      <c r="E1486" s="427" t="s">
        <v>119</v>
      </c>
      <c r="F1486" s="427"/>
      <c r="G1486" s="190" t="s">
        <v>174</v>
      </c>
      <c r="H1486" s="191">
        <v>1</v>
      </c>
      <c r="I1486" s="336">
        <f>VLOOKUP(B1486,'SINAPI09-2021'!$A$1:$E$15000,5,FALSE)</f>
        <v>4045.49</v>
      </c>
      <c r="J1486" s="203">
        <f t="shared" si="107"/>
        <v>4045.49</v>
      </c>
      <c r="K1486" s="347"/>
      <c r="L1486" s="347"/>
    </row>
    <row r="1487" spans="1:12" s="328" customFormat="1" x14ac:dyDescent="0.2">
      <c r="A1487" s="327"/>
      <c r="B1487" s="327"/>
      <c r="C1487" s="327"/>
      <c r="D1487" s="327"/>
      <c r="E1487" s="327"/>
      <c r="F1487" s="193"/>
      <c r="G1487" s="327"/>
      <c r="H1487" s="193"/>
      <c r="I1487" s="327"/>
      <c r="J1487" s="193"/>
      <c r="K1487" s="347"/>
      <c r="L1487" s="347"/>
    </row>
    <row r="1488" spans="1:12" s="328" customFormat="1" ht="15" thickBot="1" x14ac:dyDescent="0.25">
      <c r="A1488" s="327"/>
      <c r="B1488" s="327"/>
      <c r="C1488" s="327"/>
      <c r="D1488" s="327"/>
      <c r="E1488" s="327"/>
      <c r="F1488" s="193"/>
      <c r="G1488" s="327"/>
      <c r="H1488" s="428"/>
      <c r="I1488" s="428"/>
      <c r="J1488" s="193"/>
      <c r="K1488" s="347"/>
      <c r="L1488" s="347"/>
    </row>
    <row r="1489" spans="1:12" s="328" customFormat="1" ht="15" thickTop="1" x14ac:dyDescent="0.2">
      <c r="A1489" s="194"/>
      <c r="B1489" s="194"/>
      <c r="C1489" s="194"/>
      <c r="D1489" s="194"/>
      <c r="E1489" s="194"/>
      <c r="F1489" s="194"/>
      <c r="G1489" s="194"/>
      <c r="H1489" s="194"/>
      <c r="I1489" s="194"/>
      <c r="J1489" s="194"/>
      <c r="K1489" s="347"/>
      <c r="L1489" s="347"/>
    </row>
    <row r="1490" spans="1:12" s="328" customFormat="1" ht="15" x14ac:dyDescent="0.2">
      <c r="A1490" s="326" t="s">
        <v>1083</v>
      </c>
      <c r="B1490" s="195" t="s">
        <v>77</v>
      </c>
      <c r="C1490" s="326" t="s">
        <v>78</v>
      </c>
      <c r="D1490" s="326" t="s">
        <v>4</v>
      </c>
      <c r="E1490" s="430" t="s">
        <v>79</v>
      </c>
      <c r="F1490" s="430"/>
      <c r="G1490" s="196" t="s">
        <v>80</v>
      </c>
      <c r="H1490" s="195" t="s">
        <v>81</v>
      </c>
      <c r="I1490" s="195" t="s">
        <v>82</v>
      </c>
      <c r="J1490" s="195" t="s">
        <v>5</v>
      </c>
      <c r="K1490" s="347"/>
      <c r="L1490" s="347"/>
    </row>
    <row r="1491" spans="1:12" s="328" customFormat="1" ht="25.5" x14ac:dyDescent="0.2">
      <c r="A1491" s="324" t="s">
        <v>83</v>
      </c>
      <c r="B1491" s="197" t="s">
        <v>1084</v>
      </c>
      <c r="C1491" s="324" t="s">
        <v>109</v>
      </c>
      <c r="D1491" s="324" t="s">
        <v>1085</v>
      </c>
      <c r="E1491" s="429" t="s">
        <v>179</v>
      </c>
      <c r="F1491" s="429"/>
      <c r="G1491" s="198" t="s">
        <v>157</v>
      </c>
      <c r="H1491" s="199">
        <v>1</v>
      </c>
      <c r="I1491" s="203">
        <f>SUM(J1492:J1495)</f>
        <v>955.37919999999997</v>
      </c>
      <c r="J1491" s="203">
        <f>H1491*I1491</f>
        <v>955.37919999999997</v>
      </c>
      <c r="K1491" s="347"/>
      <c r="L1491" s="347"/>
    </row>
    <row r="1492" spans="1:12" s="328" customFormat="1" ht="25.5" x14ac:dyDescent="0.2">
      <c r="A1492" s="325" t="s">
        <v>89</v>
      </c>
      <c r="B1492" s="332">
        <v>88316</v>
      </c>
      <c r="C1492" s="325" t="s">
        <v>85</v>
      </c>
      <c r="D1492" s="325" t="s">
        <v>204</v>
      </c>
      <c r="E1492" s="427" t="s">
        <v>87</v>
      </c>
      <c r="F1492" s="427"/>
      <c r="G1492" s="190" t="s">
        <v>88</v>
      </c>
      <c r="H1492" s="191">
        <v>2.3199999999999998</v>
      </c>
      <c r="I1492" s="336">
        <f>VLOOKUP(B1492,'SINAPI09-2021'!$A$1:$E$15000,5,FALSE)</f>
        <v>14.02</v>
      </c>
      <c r="J1492" s="203">
        <f t="shared" ref="J1492:J1495" si="108">H1492*I1492</f>
        <v>32.526399999999995</v>
      </c>
      <c r="K1492" s="347"/>
      <c r="L1492" s="347"/>
    </row>
    <row r="1493" spans="1:12" s="328" customFormat="1" ht="25.5" x14ac:dyDescent="0.2">
      <c r="A1493" s="325" t="s">
        <v>89</v>
      </c>
      <c r="B1493" s="332">
        <v>88313</v>
      </c>
      <c r="C1493" s="325" t="s">
        <v>85</v>
      </c>
      <c r="D1493" s="325" t="s">
        <v>1087</v>
      </c>
      <c r="E1493" s="427" t="s">
        <v>87</v>
      </c>
      <c r="F1493" s="427"/>
      <c r="G1493" s="190" t="s">
        <v>88</v>
      </c>
      <c r="H1493" s="191">
        <v>2.5</v>
      </c>
      <c r="I1493" s="336">
        <f>VLOOKUP(B1493,'SINAPI09-2021'!$A$1:$E$15000,5,FALSE)</f>
        <v>12.88</v>
      </c>
      <c r="J1493" s="203">
        <f t="shared" si="108"/>
        <v>32.200000000000003</v>
      </c>
      <c r="K1493" s="347"/>
      <c r="L1493" s="347"/>
    </row>
    <row r="1494" spans="1:12" s="328" customFormat="1" ht="25.5" x14ac:dyDescent="0.2">
      <c r="A1494" s="325" t="s">
        <v>89</v>
      </c>
      <c r="B1494" s="332">
        <v>88309</v>
      </c>
      <c r="C1494" s="325" t="s">
        <v>85</v>
      </c>
      <c r="D1494" s="325" t="s">
        <v>354</v>
      </c>
      <c r="E1494" s="427" t="s">
        <v>87</v>
      </c>
      <c r="F1494" s="427"/>
      <c r="G1494" s="190" t="s">
        <v>88</v>
      </c>
      <c r="H1494" s="191">
        <v>9.84</v>
      </c>
      <c r="I1494" s="336">
        <f>VLOOKUP(B1494,'SINAPI09-2021'!$A$1:$E$15000,5,FALSE)</f>
        <v>17.670000000000002</v>
      </c>
      <c r="J1494" s="203">
        <f t="shared" si="108"/>
        <v>173.87280000000001</v>
      </c>
      <c r="K1494" s="347"/>
      <c r="L1494" s="347"/>
    </row>
    <row r="1495" spans="1:12" s="328" customFormat="1" x14ac:dyDescent="0.2">
      <c r="A1495" s="325" t="s">
        <v>92</v>
      </c>
      <c r="B1495" s="332">
        <v>12563</v>
      </c>
      <c r="C1495" s="325" t="s">
        <v>85</v>
      </c>
      <c r="D1495" s="325" t="s">
        <v>1088</v>
      </c>
      <c r="E1495" s="427" t="s">
        <v>119</v>
      </c>
      <c r="F1495" s="427"/>
      <c r="G1495" s="190" t="s">
        <v>174</v>
      </c>
      <c r="H1495" s="191">
        <v>2</v>
      </c>
      <c r="I1495" s="336">
        <f>VLOOKUP(B1495,'SINAPI09-2021'!$A$1:$E$15000,5,FALSE)</f>
        <v>358.39</v>
      </c>
      <c r="J1495" s="203">
        <f t="shared" si="108"/>
        <v>716.78</v>
      </c>
      <c r="K1495" s="347"/>
      <c r="L1495" s="347"/>
    </row>
    <row r="1496" spans="1:12" s="328" customFormat="1" x14ac:dyDescent="0.2">
      <c r="A1496" s="327"/>
      <c r="B1496" s="327"/>
      <c r="C1496" s="327"/>
      <c r="D1496" s="327"/>
      <c r="E1496" s="327"/>
      <c r="F1496" s="193"/>
      <c r="G1496" s="327"/>
      <c r="H1496" s="193"/>
      <c r="I1496" s="327"/>
      <c r="J1496" s="193"/>
      <c r="K1496" s="347"/>
      <c r="L1496" s="347"/>
    </row>
    <row r="1497" spans="1:12" s="328" customFormat="1" ht="15" thickBot="1" x14ac:dyDescent="0.25">
      <c r="A1497" s="327"/>
      <c r="B1497" s="327"/>
      <c r="C1497" s="327"/>
      <c r="D1497" s="327"/>
      <c r="E1497" s="327"/>
      <c r="F1497" s="193"/>
      <c r="G1497" s="327"/>
      <c r="H1497" s="428"/>
      <c r="I1497" s="428"/>
      <c r="J1497" s="193"/>
      <c r="K1497" s="347"/>
      <c r="L1497" s="347"/>
    </row>
    <row r="1498" spans="1:12" s="328" customFormat="1" ht="15" thickTop="1" x14ac:dyDescent="0.2">
      <c r="A1498" s="194"/>
      <c r="B1498" s="194"/>
      <c r="C1498" s="194"/>
      <c r="D1498" s="194"/>
      <c r="E1498" s="194"/>
      <c r="F1498" s="194"/>
      <c r="G1498" s="194"/>
      <c r="H1498" s="194"/>
      <c r="I1498" s="194"/>
      <c r="J1498" s="194"/>
      <c r="K1498" s="347"/>
      <c r="L1498" s="347"/>
    </row>
    <row r="1499" spans="1:12" s="328" customFormat="1" ht="15" x14ac:dyDescent="0.2">
      <c r="A1499" s="326" t="s">
        <v>1089</v>
      </c>
      <c r="B1499" s="195" t="s">
        <v>77</v>
      </c>
      <c r="C1499" s="326" t="s">
        <v>78</v>
      </c>
      <c r="D1499" s="326" t="s">
        <v>4</v>
      </c>
      <c r="E1499" s="430" t="s">
        <v>79</v>
      </c>
      <c r="F1499" s="430"/>
      <c r="G1499" s="196" t="s">
        <v>80</v>
      </c>
      <c r="H1499" s="195" t="s">
        <v>81</v>
      </c>
      <c r="I1499" s="195" t="s">
        <v>82</v>
      </c>
      <c r="J1499" s="195" t="s">
        <v>5</v>
      </c>
      <c r="K1499" s="347"/>
      <c r="L1499" s="347"/>
    </row>
    <row r="1500" spans="1:12" s="328" customFormat="1" ht="63.75" x14ac:dyDescent="0.2">
      <c r="A1500" s="324" t="s">
        <v>83</v>
      </c>
      <c r="B1500" s="333">
        <v>90087</v>
      </c>
      <c r="C1500" s="324" t="s">
        <v>85</v>
      </c>
      <c r="D1500" s="324" t="s">
        <v>1091</v>
      </c>
      <c r="E1500" s="429" t="s">
        <v>270</v>
      </c>
      <c r="F1500" s="429"/>
      <c r="G1500" s="198" t="s">
        <v>150</v>
      </c>
      <c r="H1500" s="199">
        <v>1</v>
      </c>
      <c r="I1500" s="203">
        <f>SUM(J1501:J1503)</f>
        <v>6.9190899999999997</v>
      </c>
      <c r="J1500" s="203">
        <f>H1500*I1500</f>
        <v>6.9190899999999997</v>
      </c>
      <c r="K1500" s="347"/>
      <c r="L1500" s="347"/>
    </row>
    <row r="1501" spans="1:12" s="328" customFormat="1" ht="38.25" x14ac:dyDescent="0.2">
      <c r="A1501" s="325" t="s">
        <v>89</v>
      </c>
      <c r="B1501" s="332">
        <v>88907</v>
      </c>
      <c r="C1501" s="325" t="s">
        <v>85</v>
      </c>
      <c r="D1501" s="325" t="s">
        <v>1093</v>
      </c>
      <c r="E1501" s="427" t="s">
        <v>142</v>
      </c>
      <c r="F1501" s="427"/>
      <c r="G1501" s="190" t="s">
        <v>143</v>
      </c>
      <c r="H1501" s="191">
        <v>2.5100000000000001E-2</v>
      </c>
      <c r="I1501" s="336">
        <f>VLOOKUP(B1501,'SINAPI09-2021'!$A$1:$E$15000,5,FALSE)</f>
        <v>182.36</v>
      </c>
      <c r="J1501" s="203">
        <f t="shared" ref="J1501:J1503" si="109">H1501*I1501</f>
        <v>4.5772360000000001</v>
      </c>
      <c r="K1501" s="347"/>
      <c r="L1501" s="347"/>
    </row>
    <row r="1502" spans="1:12" s="328" customFormat="1" ht="38.25" x14ac:dyDescent="0.2">
      <c r="A1502" s="325" t="s">
        <v>89</v>
      </c>
      <c r="B1502" s="332">
        <v>88908</v>
      </c>
      <c r="C1502" s="325" t="s">
        <v>85</v>
      </c>
      <c r="D1502" s="325" t="s">
        <v>1095</v>
      </c>
      <c r="E1502" s="427" t="s">
        <v>142</v>
      </c>
      <c r="F1502" s="427"/>
      <c r="G1502" s="190" t="s">
        <v>146</v>
      </c>
      <c r="H1502" s="191">
        <v>2.7199999999999998E-2</v>
      </c>
      <c r="I1502" s="336">
        <f>VLOOKUP(B1502,'SINAPI09-2021'!$A$1:$E$15000,5,FALSE)</f>
        <v>59.14</v>
      </c>
      <c r="J1502" s="203">
        <f t="shared" si="109"/>
        <v>1.6086079999999998</v>
      </c>
      <c r="K1502" s="347"/>
      <c r="L1502" s="347"/>
    </row>
    <row r="1503" spans="1:12" s="328" customFormat="1" ht="25.5" x14ac:dyDescent="0.2">
      <c r="A1503" s="325" t="s">
        <v>89</v>
      </c>
      <c r="B1503" s="332">
        <v>88316</v>
      </c>
      <c r="C1503" s="325" t="s">
        <v>85</v>
      </c>
      <c r="D1503" s="325" t="s">
        <v>204</v>
      </c>
      <c r="E1503" s="427" t="s">
        <v>87</v>
      </c>
      <c r="F1503" s="427"/>
      <c r="G1503" s="190" t="s">
        <v>88</v>
      </c>
      <c r="H1503" s="191">
        <v>5.2299999999999999E-2</v>
      </c>
      <c r="I1503" s="336">
        <f>VLOOKUP(B1503,'SINAPI09-2021'!$A$1:$E$15000,5,FALSE)</f>
        <v>14.02</v>
      </c>
      <c r="J1503" s="203">
        <f t="shared" si="109"/>
        <v>0.73324599999999995</v>
      </c>
      <c r="K1503" s="347"/>
      <c r="L1503" s="347"/>
    </row>
    <row r="1504" spans="1:12" s="328" customFormat="1" x14ac:dyDescent="0.2">
      <c r="A1504" s="327"/>
      <c r="B1504" s="327"/>
      <c r="C1504" s="327"/>
      <c r="D1504" s="327"/>
      <c r="E1504" s="327"/>
      <c r="F1504" s="193"/>
      <c r="G1504" s="327"/>
      <c r="H1504" s="193"/>
      <c r="I1504" s="327"/>
      <c r="J1504" s="193"/>
      <c r="K1504" s="347"/>
      <c r="L1504" s="347"/>
    </row>
    <row r="1505" spans="1:12" s="328" customFormat="1" ht="15" thickBot="1" x14ac:dyDescent="0.25">
      <c r="A1505" s="327"/>
      <c r="B1505" s="327"/>
      <c r="C1505" s="327"/>
      <c r="D1505" s="327"/>
      <c r="E1505" s="327"/>
      <c r="F1505" s="193"/>
      <c r="G1505" s="327"/>
      <c r="H1505" s="428"/>
      <c r="I1505" s="428"/>
      <c r="J1505" s="193"/>
      <c r="K1505" s="347"/>
      <c r="L1505" s="347"/>
    </row>
    <row r="1506" spans="1:12" s="328" customFormat="1" ht="15" thickTop="1" x14ac:dyDescent="0.2">
      <c r="A1506" s="194"/>
      <c r="B1506" s="194"/>
      <c r="C1506" s="194"/>
      <c r="D1506" s="194"/>
      <c r="E1506" s="194"/>
      <c r="F1506" s="194"/>
      <c r="G1506" s="194"/>
      <c r="H1506" s="194"/>
      <c r="I1506" s="194"/>
      <c r="J1506" s="194"/>
      <c r="K1506" s="347"/>
      <c r="L1506" s="347"/>
    </row>
    <row r="1507" spans="1:12" s="328" customFormat="1" ht="15" x14ac:dyDescent="0.2">
      <c r="A1507" s="326" t="s">
        <v>1096</v>
      </c>
      <c r="B1507" s="195" t="s">
        <v>77</v>
      </c>
      <c r="C1507" s="326" t="s">
        <v>78</v>
      </c>
      <c r="D1507" s="326" t="s">
        <v>4</v>
      </c>
      <c r="E1507" s="430" t="s">
        <v>79</v>
      </c>
      <c r="F1507" s="430"/>
      <c r="G1507" s="196" t="s">
        <v>80</v>
      </c>
      <c r="H1507" s="195" t="s">
        <v>81</v>
      </c>
      <c r="I1507" s="195" t="s">
        <v>82</v>
      </c>
      <c r="J1507" s="195" t="s">
        <v>5</v>
      </c>
      <c r="K1507" s="347"/>
      <c r="L1507" s="347"/>
    </row>
    <row r="1508" spans="1:12" s="328" customFormat="1" ht="38.25" x14ac:dyDescent="0.2">
      <c r="A1508" s="324" t="s">
        <v>83</v>
      </c>
      <c r="B1508" s="197" t="s">
        <v>1097</v>
      </c>
      <c r="C1508" s="324" t="s">
        <v>109</v>
      </c>
      <c r="D1508" s="324" t="s">
        <v>1098</v>
      </c>
      <c r="E1508" s="429" t="s">
        <v>1099</v>
      </c>
      <c r="F1508" s="429"/>
      <c r="G1508" s="198" t="s">
        <v>150</v>
      </c>
      <c r="H1508" s="199">
        <v>1</v>
      </c>
      <c r="I1508" s="203">
        <f>SUM(J1509:J1521)</f>
        <v>80.43377237</v>
      </c>
      <c r="J1508" s="203">
        <f>H1508*I1508</f>
        <v>80.43377237</v>
      </c>
      <c r="K1508" s="347"/>
      <c r="L1508" s="347"/>
    </row>
    <row r="1509" spans="1:12" s="328" customFormat="1" ht="51" x14ac:dyDescent="0.2">
      <c r="A1509" s="325" t="s">
        <v>89</v>
      </c>
      <c r="B1509" s="332">
        <v>5684</v>
      </c>
      <c r="C1509" s="325" t="s">
        <v>85</v>
      </c>
      <c r="D1509" s="325" t="s">
        <v>1101</v>
      </c>
      <c r="E1509" s="427" t="s">
        <v>142</v>
      </c>
      <c r="F1509" s="427"/>
      <c r="G1509" s="190" t="s">
        <v>143</v>
      </c>
      <c r="H1509" s="191">
        <v>1.3313999999999999E-2</v>
      </c>
      <c r="I1509" s="336">
        <f>VLOOKUP(B1509,'SINAPI09-2021'!$A$1:$E$15000,5,FALSE)</f>
        <v>118.1</v>
      </c>
      <c r="J1509" s="203">
        <f t="shared" ref="J1509:J1521" si="110">H1509*I1509</f>
        <v>1.5723833999999999</v>
      </c>
      <c r="K1509" s="347"/>
      <c r="L1509" s="347"/>
    </row>
    <row r="1510" spans="1:12" s="328" customFormat="1" ht="38.25" x14ac:dyDescent="0.2">
      <c r="A1510" s="325" t="s">
        <v>89</v>
      </c>
      <c r="B1510" s="332">
        <v>5932</v>
      </c>
      <c r="C1510" s="325" t="s">
        <v>85</v>
      </c>
      <c r="D1510" s="325" t="s">
        <v>1103</v>
      </c>
      <c r="E1510" s="427" t="s">
        <v>142</v>
      </c>
      <c r="F1510" s="427"/>
      <c r="G1510" s="190" t="s">
        <v>143</v>
      </c>
      <c r="H1510" s="191">
        <v>4.1269999999999996E-3</v>
      </c>
      <c r="I1510" s="336">
        <f>VLOOKUP(B1510,'SINAPI09-2021'!$A$1:$E$15000,5,FALSE)</f>
        <v>189.21</v>
      </c>
      <c r="J1510" s="203">
        <f t="shared" si="110"/>
        <v>0.78086966999999996</v>
      </c>
      <c r="K1510" s="347"/>
      <c r="L1510" s="347"/>
    </row>
    <row r="1511" spans="1:12" s="328" customFormat="1" ht="38.25" x14ac:dyDescent="0.2">
      <c r="A1511" s="325" t="s">
        <v>89</v>
      </c>
      <c r="B1511" s="332">
        <v>5934</v>
      </c>
      <c r="C1511" s="325" t="s">
        <v>85</v>
      </c>
      <c r="D1511" s="325" t="s">
        <v>1105</v>
      </c>
      <c r="E1511" s="427" t="s">
        <v>142</v>
      </c>
      <c r="F1511" s="427"/>
      <c r="G1511" s="190" t="s">
        <v>146</v>
      </c>
      <c r="H1511" s="191">
        <v>9.1870000000000007E-3</v>
      </c>
      <c r="I1511" s="336">
        <f>VLOOKUP(B1511,'SINAPI09-2021'!$A$1:$E$15000,5,FALSE)</f>
        <v>60.66</v>
      </c>
      <c r="J1511" s="203">
        <f t="shared" si="110"/>
        <v>0.55728341999999997</v>
      </c>
      <c r="K1511" s="347"/>
      <c r="L1511" s="347"/>
    </row>
    <row r="1512" spans="1:12" s="328" customFormat="1" ht="38.25" x14ac:dyDescent="0.2">
      <c r="A1512" s="325" t="s">
        <v>89</v>
      </c>
      <c r="B1512" s="332">
        <v>5944</v>
      </c>
      <c r="C1512" s="325" t="s">
        <v>85</v>
      </c>
      <c r="D1512" s="325" t="s">
        <v>1107</v>
      </c>
      <c r="E1512" s="427" t="s">
        <v>142</v>
      </c>
      <c r="F1512" s="427"/>
      <c r="G1512" s="190" t="s">
        <v>143</v>
      </c>
      <c r="H1512" s="191">
        <v>8.5210000000000008E-3</v>
      </c>
      <c r="I1512" s="336">
        <f>VLOOKUP(B1512,'SINAPI09-2021'!$A$1:$E$15000,5,FALSE)</f>
        <v>171.26</v>
      </c>
      <c r="J1512" s="203">
        <f t="shared" si="110"/>
        <v>1.4593064600000001</v>
      </c>
      <c r="K1512" s="347"/>
      <c r="L1512" s="347"/>
    </row>
    <row r="1513" spans="1:12" s="328" customFormat="1" ht="38.25" x14ac:dyDescent="0.2">
      <c r="A1513" s="325" t="s">
        <v>89</v>
      </c>
      <c r="B1513" s="332">
        <v>5946</v>
      </c>
      <c r="C1513" s="325" t="s">
        <v>85</v>
      </c>
      <c r="D1513" s="325" t="s">
        <v>1109</v>
      </c>
      <c r="E1513" s="427" t="s">
        <v>142</v>
      </c>
      <c r="F1513" s="427"/>
      <c r="G1513" s="190" t="s">
        <v>146</v>
      </c>
      <c r="H1513" s="191">
        <v>4.7930000000000004E-3</v>
      </c>
      <c r="I1513" s="336">
        <f>VLOOKUP(B1513,'SINAPI09-2021'!$A$1:$E$15000,5,FALSE)</f>
        <v>60.55</v>
      </c>
      <c r="J1513" s="203">
        <f t="shared" si="110"/>
        <v>0.29021615000000001</v>
      </c>
      <c r="K1513" s="347"/>
      <c r="L1513" s="347"/>
    </row>
    <row r="1514" spans="1:12" s="328" customFormat="1" ht="38.25" x14ac:dyDescent="0.2">
      <c r="A1514" s="325" t="s">
        <v>89</v>
      </c>
      <c r="B1514" s="332">
        <v>6879</v>
      </c>
      <c r="C1514" s="325" t="s">
        <v>85</v>
      </c>
      <c r="D1514" s="325" t="s">
        <v>1111</v>
      </c>
      <c r="E1514" s="427" t="s">
        <v>142</v>
      </c>
      <c r="F1514" s="427"/>
      <c r="G1514" s="190" t="s">
        <v>143</v>
      </c>
      <c r="H1514" s="191">
        <v>4.5269999999999998E-3</v>
      </c>
      <c r="I1514" s="336">
        <f>VLOOKUP(B1514,'SINAPI09-2021'!$A$1:$E$15000,5,FALSE)</f>
        <v>155.88999999999999</v>
      </c>
      <c r="J1514" s="203">
        <f t="shared" si="110"/>
        <v>0.70571402999999988</v>
      </c>
      <c r="K1514" s="347"/>
      <c r="L1514" s="347"/>
    </row>
    <row r="1515" spans="1:12" s="328" customFormat="1" ht="38.25" x14ac:dyDescent="0.2">
      <c r="A1515" s="325" t="s">
        <v>89</v>
      </c>
      <c r="B1515" s="332">
        <v>6880</v>
      </c>
      <c r="C1515" s="325" t="s">
        <v>85</v>
      </c>
      <c r="D1515" s="325" t="s">
        <v>1113</v>
      </c>
      <c r="E1515" s="427" t="s">
        <v>142</v>
      </c>
      <c r="F1515" s="427"/>
      <c r="G1515" s="190" t="s">
        <v>146</v>
      </c>
      <c r="H1515" s="191">
        <v>8.7869999999999997E-3</v>
      </c>
      <c r="I1515" s="336">
        <f>VLOOKUP(B1515,'SINAPI09-2021'!$A$1:$E$15000,5,FALSE)</f>
        <v>55.16</v>
      </c>
      <c r="J1515" s="203">
        <f t="shared" si="110"/>
        <v>0.48469091999999997</v>
      </c>
      <c r="K1515" s="347"/>
      <c r="L1515" s="347"/>
    </row>
    <row r="1516" spans="1:12" s="328" customFormat="1" ht="25.5" x14ac:dyDescent="0.2">
      <c r="A1516" s="325" t="s">
        <v>89</v>
      </c>
      <c r="B1516" s="332">
        <v>73395</v>
      </c>
      <c r="C1516" s="325" t="s">
        <v>85</v>
      </c>
      <c r="D1516" s="325" t="s">
        <v>1115</v>
      </c>
      <c r="E1516" s="427" t="s">
        <v>142</v>
      </c>
      <c r="F1516" s="427"/>
      <c r="G1516" s="190" t="s">
        <v>146</v>
      </c>
      <c r="H1516" s="191">
        <v>3.3279999999999998E-3</v>
      </c>
      <c r="I1516" s="336">
        <f>VLOOKUP(B1516,'SINAPI09-2021'!$A$1:$E$15000,5,FALSE)</f>
        <v>5.24</v>
      </c>
      <c r="J1516" s="203">
        <f t="shared" si="110"/>
        <v>1.7438720000000001E-2</v>
      </c>
      <c r="K1516" s="347"/>
      <c r="L1516" s="347"/>
    </row>
    <row r="1517" spans="1:12" s="328" customFormat="1" ht="25.5" x14ac:dyDescent="0.2">
      <c r="A1517" s="325" t="s">
        <v>89</v>
      </c>
      <c r="B1517" s="332">
        <v>73417</v>
      </c>
      <c r="C1517" s="325" t="s">
        <v>85</v>
      </c>
      <c r="D1517" s="325" t="s">
        <v>1117</v>
      </c>
      <c r="E1517" s="427" t="s">
        <v>142</v>
      </c>
      <c r="F1517" s="427"/>
      <c r="G1517" s="190" t="s">
        <v>143</v>
      </c>
      <c r="H1517" s="191">
        <v>9.9850000000000008E-3</v>
      </c>
      <c r="I1517" s="336">
        <f>VLOOKUP(B1517,'SINAPI09-2021'!$A$1:$E$15000,5,FALSE)</f>
        <v>159.91999999999999</v>
      </c>
      <c r="J1517" s="203">
        <f t="shared" si="110"/>
        <v>1.5968012</v>
      </c>
      <c r="K1517" s="347"/>
      <c r="L1517" s="347"/>
    </row>
    <row r="1518" spans="1:12" s="328" customFormat="1" ht="25.5" x14ac:dyDescent="0.2">
      <c r="A1518" s="325" t="s">
        <v>89</v>
      </c>
      <c r="B1518" s="332">
        <v>88316</v>
      </c>
      <c r="C1518" s="325" t="s">
        <v>85</v>
      </c>
      <c r="D1518" s="325" t="s">
        <v>204</v>
      </c>
      <c r="E1518" s="427" t="s">
        <v>87</v>
      </c>
      <c r="F1518" s="427"/>
      <c r="G1518" s="190" t="s">
        <v>88</v>
      </c>
      <c r="H1518" s="191">
        <v>5.3254999999999997E-2</v>
      </c>
      <c r="I1518" s="336">
        <f>VLOOKUP(B1518,'SINAPI09-2021'!$A$1:$E$15000,5,FALSE)</f>
        <v>14.02</v>
      </c>
      <c r="J1518" s="203">
        <f t="shared" si="110"/>
        <v>0.74663509999999988</v>
      </c>
      <c r="K1518" s="347"/>
      <c r="L1518" s="347"/>
    </row>
    <row r="1519" spans="1:12" s="328" customFormat="1" ht="25.5" x14ac:dyDescent="0.2">
      <c r="A1519" s="325" t="s">
        <v>89</v>
      </c>
      <c r="B1519" s="332">
        <v>95121</v>
      </c>
      <c r="C1519" s="325" t="s">
        <v>85</v>
      </c>
      <c r="D1519" s="325" t="s">
        <v>1119</v>
      </c>
      <c r="E1519" s="427" t="s">
        <v>142</v>
      </c>
      <c r="F1519" s="427"/>
      <c r="G1519" s="190" t="s">
        <v>143</v>
      </c>
      <c r="H1519" s="191">
        <v>9.9850000000000008E-3</v>
      </c>
      <c r="I1519" s="336">
        <f>VLOOKUP(B1519,'SINAPI09-2021'!$A$1:$E$15000,5,FALSE)</f>
        <v>249.62</v>
      </c>
      <c r="J1519" s="203">
        <f t="shared" si="110"/>
        <v>2.4924557000000003</v>
      </c>
      <c r="K1519" s="347"/>
      <c r="L1519" s="347"/>
    </row>
    <row r="1520" spans="1:12" s="328" customFormat="1" ht="25.5" x14ac:dyDescent="0.2">
      <c r="A1520" s="325" t="s">
        <v>89</v>
      </c>
      <c r="B1520" s="332">
        <v>95122</v>
      </c>
      <c r="C1520" s="325" t="s">
        <v>85</v>
      </c>
      <c r="D1520" s="325" t="s">
        <v>1121</v>
      </c>
      <c r="E1520" s="427" t="s">
        <v>142</v>
      </c>
      <c r="F1520" s="427"/>
      <c r="G1520" s="190" t="s">
        <v>146</v>
      </c>
      <c r="H1520" s="191">
        <v>3.3279999999999998E-3</v>
      </c>
      <c r="I1520" s="336">
        <f>VLOOKUP(B1520,'SINAPI09-2021'!$A$1:$E$15000,5,FALSE)</f>
        <v>129.19999999999999</v>
      </c>
      <c r="J1520" s="203">
        <f t="shared" si="110"/>
        <v>0.42997759999999996</v>
      </c>
      <c r="K1520" s="347"/>
      <c r="L1520" s="347"/>
    </row>
    <row r="1521" spans="1:12" s="328" customFormat="1" x14ac:dyDescent="0.2">
      <c r="A1521" s="325" t="s">
        <v>92</v>
      </c>
      <c r="B1521" s="332">
        <v>1379</v>
      </c>
      <c r="C1521" s="325" t="s">
        <v>85</v>
      </c>
      <c r="D1521" s="325" t="s">
        <v>933</v>
      </c>
      <c r="E1521" s="427" t="s">
        <v>119</v>
      </c>
      <c r="F1521" s="427"/>
      <c r="G1521" s="190" t="s">
        <v>160</v>
      </c>
      <c r="H1521" s="191">
        <v>105</v>
      </c>
      <c r="I1521" s="336">
        <f>VLOOKUP(B1521,'SINAPI09-2021'!$A$1:$E$15000,5,FALSE)</f>
        <v>0.66</v>
      </c>
      <c r="J1521" s="203">
        <f t="shared" si="110"/>
        <v>69.3</v>
      </c>
      <c r="K1521" s="347"/>
      <c r="L1521" s="347"/>
    </row>
    <row r="1522" spans="1:12" s="328" customFormat="1" x14ac:dyDescent="0.2">
      <c r="A1522" s="327"/>
      <c r="B1522" s="327"/>
      <c r="C1522" s="327"/>
      <c r="D1522" s="327"/>
      <c r="E1522" s="327"/>
      <c r="F1522" s="193"/>
      <c r="G1522" s="327"/>
      <c r="H1522" s="193"/>
      <c r="I1522" s="327"/>
      <c r="J1522" s="193"/>
      <c r="K1522" s="347"/>
      <c r="L1522" s="347"/>
    </row>
    <row r="1523" spans="1:12" s="106" customFormat="1" ht="15" thickBot="1" x14ac:dyDescent="0.25">
      <c r="A1523" s="244"/>
      <c r="B1523" s="244"/>
      <c r="C1523" s="244"/>
      <c r="D1523" s="244"/>
      <c r="E1523" s="244"/>
      <c r="F1523" s="193"/>
      <c r="G1523" s="244"/>
      <c r="H1523" s="428"/>
      <c r="I1523" s="428"/>
      <c r="J1523" s="193"/>
      <c r="K1523" s="347"/>
      <c r="L1523" s="347"/>
    </row>
    <row r="1524" spans="1:12" s="106" customFormat="1" ht="15" thickTop="1" x14ac:dyDescent="0.2">
      <c r="A1524" s="194"/>
      <c r="B1524" s="194"/>
      <c r="C1524" s="194"/>
      <c r="D1524" s="194"/>
      <c r="E1524" s="194"/>
      <c r="F1524" s="194"/>
      <c r="G1524" s="194"/>
      <c r="H1524" s="194"/>
      <c r="I1524" s="194"/>
      <c r="J1524" s="194"/>
      <c r="K1524" s="312"/>
    </row>
    <row r="1525" spans="1:12" s="106" customFormat="1" ht="15" x14ac:dyDescent="0.2">
      <c r="A1525" s="242" t="s">
        <v>1122</v>
      </c>
      <c r="B1525" s="195" t="s">
        <v>77</v>
      </c>
      <c r="C1525" s="242" t="s">
        <v>78</v>
      </c>
      <c r="D1525" s="242" t="s">
        <v>4</v>
      </c>
      <c r="E1525" s="430" t="s">
        <v>79</v>
      </c>
      <c r="F1525" s="430"/>
      <c r="G1525" s="196" t="s">
        <v>80</v>
      </c>
      <c r="H1525" s="195" t="s">
        <v>81</v>
      </c>
      <c r="I1525" s="195" t="s">
        <v>82</v>
      </c>
      <c r="J1525" s="195" t="s">
        <v>5</v>
      </c>
      <c r="K1525" s="312"/>
    </row>
    <row r="1526" spans="1:12" s="106" customFormat="1" ht="38.25" x14ac:dyDescent="0.2">
      <c r="A1526" s="240" t="s">
        <v>83</v>
      </c>
      <c r="B1526" s="197" t="s">
        <v>1123</v>
      </c>
      <c r="C1526" s="240" t="s">
        <v>109</v>
      </c>
      <c r="D1526" s="240" t="s">
        <v>14378</v>
      </c>
      <c r="E1526" s="429" t="s">
        <v>179</v>
      </c>
      <c r="F1526" s="429"/>
      <c r="G1526" s="198" t="s">
        <v>174</v>
      </c>
      <c r="H1526" s="199">
        <v>1</v>
      </c>
      <c r="I1526" s="203">
        <f>SUM(J1527:J1533)</f>
        <v>469.54060543966</v>
      </c>
      <c r="J1526" s="203">
        <f>H1526*I1526</f>
        <v>469.54060543966</v>
      </c>
      <c r="K1526" s="312"/>
    </row>
    <row r="1527" spans="1:12" s="106" customFormat="1" ht="63.75" x14ac:dyDescent="0.2">
      <c r="A1527" s="241" t="s">
        <v>89</v>
      </c>
      <c r="B1527" s="332">
        <v>5678</v>
      </c>
      <c r="C1527" s="241" t="s">
        <v>85</v>
      </c>
      <c r="D1527" s="241" t="s">
        <v>350</v>
      </c>
      <c r="E1527" s="427" t="s">
        <v>142</v>
      </c>
      <c r="F1527" s="427"/>
      <c r="G1527" s="190" t="s">
        <v>143</v>
      </c>
      <c r="H1527" s="191">
        <v>2.7400000000000001E-2</v>
      </c>
      <c r="I1527" s="336">
        <f>VLOOKUP(B1527,'SINAPI09-2021'!$A$1:$E$15000,5,FALSE)</f>
        <v>106.32</v>
      </c>
      <c r="J1527" s="203">
        <f t="shared" ref="J1527:J1533" si="111">H1527*I1527</f>
        <v>2.9131679999999998</v>
      </c>
      <c r="K1527" s="312"/>
    </row>
    <row r="1528" spans="1:12" s="106" customFormat="1" ht="63.75" x14ac:dyDescent="0.2">
      <c r="A1528" s="241" t="s">
        <v>89</v>
      </c>
      <c r="B1528" s="332">
        <v>5679</v>
      </c>
      <c r="C1528" s="241" t="s">
        <v>85</v>
      </c>
      <c r="D1528" s="241" t="s">
        <v>352</v>
      </c>
      <c r="E1528" s="427" t="s">
        <v>142</v>
      </c>
      <c r="F1528" s="427"/>
      <c r="G1528" s="190" t="s">
        <v>146</v>
      </c>
      <c r="H1528" s="191">
        <v>9.2100000000000001E-2</v>
      </c>
      <c r="I1528" s="336">
        <f>VLOOKUP(B1528,'SINAPI09-2021'!$A$1:$E$15000,5,FALSE)</f>
        <v>37.74</v>
      </c>
      <c r="J1528" s="203">
        <f t="shared" si="111"/>
        <v>3.4758540000000004</v>
      </c>
      <c r="K1528" s="312"/>
    </row>
    <row r="1529" spans="1:12" s="106" customFormat="1" ht="25.5" x14ac:dyDescent="0.2">
      <c r="A1529" s="241" t="s">
        <v>89</v>
      </c>
      <c r="B1529" s="332">
        <v>88309</v>
      </c>
      <c r="C1529" s="241" t="s">
        <v>85</v>
      </c>
      <c r="D1529" s="241" t="s">
        <v>354</v>
      </c>
      <c r="E1529" s="427" t="s">
        <v>87</v>
      </c>
      <c r="F1529" s="427"/>
      <c r="G1529" s="190" t="s">
        <v>88</v>
      </c>
      <c r="H1529" s="191">
        <v>9.9599999999999994E-2</v>
      </c>
      <c r="I1529" s="336">
        <f>VLOOKUP(B1529,'SINAPI09-2021'!$A$1:$E$15000,5,FALSE)</f>
        <v>17.670000000000002</v>
      </c>
      <c r="J1529" s="203">
        <f t="shared" si="111"/>
        <v>1.7599320000000001</v>
      </c>
      <c r="K1529" s="312"/>
    </row>
    <row r="1530" spans="1:12" s="106" customFormat="1" ht="25.5" x14ac:dyDescent="0.2">
      <c r="A1530" s="241" t="s">
        <v>89</v>
      </c>
      <c r="B1530" s="332">
        <v>88316</v>
      </c>
      <c r="C1530" s="241" t="s">
        <v>85</v>
      </c>
      <c r="D1530" s="241" t="s">
        <v>204</v>
      </c>
      <c r="E1530" s="427" t="s">
        <v>87</v>
      </c>
      <c r="F1530" s="427"/>
      <c r="G1530" s="190" t="s">
        <v>88</v>
      </c>
      <c r="H1530" s="191">
        <v>9.9599999999999994E-2</v>
      </c>
      <c r="I1530" s="336">
        <f>VLOOKUP(B1530,'SINAPI09-2021'!$A$1:$E$15000,5,FALSE)</f>
        <v>14.02</v>
      </c>
      <c r="J1530" s="203">
        <f t="shared" si="111"/>
        <v>1.3963919999999999</v>
      </c>
      <c r="K1530" s="347"/>
      <c r="L1530" s="347"/>
    </row>
    <row r="1531" spans="1:12" s="106" customFormat="1" ht="51" x14ac:dyDescent="0.2">
      <c r="A1531" s="241" t="s">
        <v>89</v>
      </c>
      <c r="B1531" s="332" t="str">
        <f>'COMPOSIÇOES AUXILIARES '!A13</f>
        <v>CP-001</v>
      </c>
      <c r="C1531" s="345" t="s">
        <v>109</v>
      </c>
      <c r="D1531" s="241" t="str">
        <f>'COMPOSIÇOES AUXILIARES '!D14</f>
        <v>LASTRO DE VALA COM PREPARO DE FUNDO, LARGURA MENOR QUE 1,5 M, COM CAMADA DE AREIA, LANÇAMENTO MANUAL, EM LOCAL COM NÍVEL BAIXO DE INTERFERÊNCIA. AF_06/2016 REFERENCIA SINAPI 94102. 8/2020</v>
      </c>
      <c r="E1531" s="427" t="s">
        <v>270</v>
      </c>
      <c r="F1531" s="427"/>
      <c r="G1531" s="190" t="s">
        <v>150</v>
      </c>
      <c r="H1531" s="191">
        <v>3.1800000000000002E-2</v>
      </c>
      <c r="I1531" s="192">
        <f>'COMPOSIÇOES AUXILIARES '!J14</f>
        <v>174.8697937</v>
      </c>
      <c r="J1531" s="203">
        <f t="shared" si="111"/>
        <v>5.5608594396600006</v>
      </c>
      <c r="K1531" s="347"/>
      <c r="L1531" s="347"/>
    </row>
    <row r="1532" spans="1:12" s="106" customFormat="1" ht="25.5" x14ac:dyDescent="0.2">
      <c r="A1532" s="241" t="s">
        <v>92</v>
      </c>
      <c r="B1532" s="332">
        <v>43431</v>
      </c>
      <c r="C1532" s="241" t="s">
        <v>85</v>
      </c>
      <c r="D1532" s="241" t="s">
        <v>1125</v>
      </c>
      <c r="E1532" s="427" t="s">
        <v>119</v>
      </c>
      <c r="F1532" s="427"/>
      <c r="G1532" s="190" t="s">
        <v>174</v>
      </c>
      <c r="H1532" s="191">
        <v>1</v>
      </c>
      <c r="I1532" s="336">
        <f>VLOOKUP(B1532,'SINAPI09-2021'!$A$1:$E$15000,5,FALSE)</f>
        <v>257.14</v>
      </c>
      <c r="J1532" s="203">
        <f t="shared" si="111"/>
        <v>257.14</v>
      </c>
      <c r="K1532" s="360"/>
      <c r="L1532" s="360"/>
    </row>
    <row r="1533" spans="1:12" s="106" customFormat="1" ht="25.5" x14ac:dyDescent="0.2">
      <c r="A1533" s="359" t="s">
        <v>89</v>
      </c>
      <c r="B1533" s="332">
        <v>99861</v>
      </c>
      <c r="C1533" s="241" t="s">
        <v>85</v>
      </c>
      <c r="D1533" s="241" t="s">
        <v>4749</v>
      </c>
      <c r="E1533" s="427" t="s">
        <v>119</v>
      </c>
      <c r="F1533" s="427"/>
      <c r="G1533" s="190" t="s">
        <v>139</v>
      </c>
      <c r="H1533" s="191">
        <v>0.36</v>
      </c>
      <c r="I1533" s="336">
        <f>VLOOKUP(B1533,'SINAPI09-2021'!$A$1:$E$15000,5,FALSE)</f>
        <v>548.04</v>
      </c>
      <c r="J1533" s="203">
        <f t="shared" si="111"/>
        <v>197.29439999999997</v>
      </c>
      <c r="K1533" s="360"/>
      <c r="L1533" s="360"/>
    </row>
    <row r="1534" spans="1:12" s="106" customFormat="1" x14ac:dyDescent="0.2">
      <c r="A1534" s="244"/>
      <c r="B1534" s="244"/>
      <c r="C1534" s="244"/>
      <c r="D1534" s="244"/>
      <c r="E1534" s="244"/>
      <c r="F1534" s="193"/>
      <c r="G1534" s="244"/>
      <c r="H1534" s="193"/>
      <c r="I1534" s="244"/>
      <c r="J1534" s="193"/>
      <c r="K1534" s="360"/>
      <c r="L1534" s="360"/>
    </row>
    <row r="1535" spans="1:12" s="106" customFormat="1" ht="15" thickBot="1" x14ac:dyDescent="0.25">
      <c r="A1535" s="244"/>
      <c r="B1535" s="244"/>
      <c r="C1535" s="244"/>
      <c r="D1535" s="244"/>
      <c r="E1535" s="244"/>
      <c r="F1535" s="193"/>
      <c r="G1535" s="244"/>
      <c r="H1535" s="428"/>
      <c r="I1535" s="428"/>
      <c r="J1535" s="193"/>
      <c r="K1535" s="360"/>
      <c r="L1535" s="360"/>
    </row>
    <row r="1536" spans="1:12" s="106" customFormat="1" ht="15" thickTop="1" x14ac:dyDescent="0.2">
      <c r="A1536" s="194"/>
      <c r="B1536" s="194"/>
      <c r="C1536" s="194"/>
      <c r="D1536" s="194"/>
      <c r="E1536" s="194"/>
      <c r="F1536" s="194"/>
      <c r="G1536" s="194"/>
      <c r="H1536" s="194"/>
      <c r="I1536" s="194"/>
      <c r="J1536" s="194"/>
      <c r="K1536" s="360"/>
      <c r="L1536" s="360"/>
    </row>
    <row r="1537" spans="1:12" s="328" customFormat="1" ht="15" x14ac:dyDescent="0.2">
      <c r="A1537" s="326" t="s">
        <v>1126</v>
      </c>
      <c r="B1537" s="195" t="s">
        <v>77</v>
      </c>
      <c r="C1537" s="326" t="s">
        <v>78</v>
      </c>
      <c r="D1537" s="326" t="s">
        <v>4</v>
      </c>
      <c r="E1537" s="430" t="s">
        <v>79</v>
      </c>
      <c r="F1537" s="430"/>
      <c r="G1537" s="196" t="s">
        <v>80</v>
      </c>
      <c r="H1537" s="195" t="s">
        <v>81</v>
      </c>
      <c r="I1537" s="195" t="s">
        <v>82</v>
      </c>
      <c r="J1537" s="195" t="s">
        <v>5</v>
      </c>
      <c r="K1537" s="360"/>
      <c r="L1537" s="360"/>
    </row>
    <row r="1538" spans="1:12" s="328" customFormat="1" ht="63.75" x14ac:dyDescent="0.2">
      <c r="A1538" s="324" t="s">
        <v>83</v>
      </c>
      <c r="B1538" s="333">
        <v>91784</v>
      </c>
      <c r="C1538" s="324" t="s">
        <v>85</v>
      </c>
      <c r="D1538" s="324" t="s">
        <v>1128</v>
      </c>
      <c r="E1538" s="429" t="s">
        <v>179</v>
      </c>
      <c r="F1538" s="429"/>
      <c r="G1538" s="198" t="s">
        <v>157</v>
      </c>
      <c r="H1538" s="199">
        <v>1</v>
      </c>
      <c r="I1538" s="203">
        <f>SUM(J1539:J1557)</f>
        <v>32.835646999999994</v>
      </c>
      <c r="J1538" s="203">
        <f>H1538*I1538</f>
        <v>32.835646999999994</v>
      </c>
      <c r="K1538" s="360"/>
      <c r="L1538" s="360"/>
    </row>
    <row r="1539" spans="1:12" s="328" customFormat="1" ht="38.25" x14ac:dyDescent="0.2">
      <c r="A1539" s="325" t="s">
        <v>89</v>
      </c>
      <c r="B1539" s="332">
        <v>89355</v>
      </c>
      <c r="C1539" s="325" t="s">
        <v>85</v>
      </c>
      <c r="D1539" s="325" t="s">
        <v>1130</v>
      </c>
      <c r="E1539" s="427" t="s">
        <v>179</v>
      </c>
      <c r="F1539" s="427"/>
      <c r="G1539" s="190" t="s">
        <v>157</v>
      </c>
      <c r="H1539" s="191">
        <v>0.82450000000000001</v>
      </c>
      <c r="I1539" s="336">
        <f>VLOOKUP(B1539,'SINAPI09-2021'!$A$1:$E$15000,5,FALSE)</f>
        <v>13.44</v>
      </c>
      <c r="J1539" s="203">
        <f t="shared" ref="J1539:J1557" si="112">H1539*I1539</f>
        <v>11.08128</v>
      </c>
      <c r="K1539" s="360"/>
      <c r="L1539" s="360"/>
    </row>
    <row r="1540" spans="1:12" s="328" customFormat="1" ht="38.25" x14ac:dyDescent="0.2">
      <c r="A1540" s="325" t="s">
        <v>89</v>
      </c>
      <c r="B1540" s="332">
        <v>89401</v>
      </c>
      <c r="C1540" s="325" t="s">
        <v>85</v>
      </c>
      <c r="D1540" s="325" t="s">
        <v>1132</v>
      </c>
      <c r="E1540" s="427" t="s">
        <v>179</v>
      </c>
      <c r="F1540" s="427"/>
      <c r="G1540" s="190" t="s">
        <v>157</v>
      </c>
      <c r="H1540" s="191">
        <v>0.17549999999999999</v>
      </c>
      <c r="I1540" s="336">
        <f>VLOOKUP(B1540,'SINAPI09-2021'!$A$1:$E$15000,5,FALSE)</f>
        <v>6.35</v>
      </c>
      <c r="J1540" s="203">
        <f t="shared" si="112"/>
        <v>1.1144249999999998</v>
      </c>
      <c r="K1540" s="360"/>
      <c r="L1540" s="360"/>
    </row>
    <row r="1541" spans="1:12" s="328" customFormat="1" ht="38.25" x14ac:dyDescent="0.2">
      <c r="A1541" s="325" t="s">
        <v>89</v>
      </c>
      <c r="B1541" s="332">
        <v>89358</v>
      </c>
      <c r="C1541" s="325" t="s">
        <v>85</v>
      </c>
      <c r="D1541" s="325" t="s">
        <v>1134</v>
      </c>
      <c r="E1541" s="427" t="s">
        <v>179</v>
      </c>
      <c r="F1541" s="427"/>
      <c r="G1541" s="190" t="s">
        <v>174</v>
      </c>
      <c r="H1541" s="191">
        <v>0.57740000000000002</v>
      </c>
      <c r="I1541" s="336">
        <f>VLOOKUP(B1541,'SINAPI09-2021'!$A$1:$E$15000,5,FALSE)</f>
        <v>5.53</v>
      </c>
      <c r="J1541" s="203">
        <f t="shared" si="112"/>
        <v>3.1930220000000005</v>
      </c>
      <c r="K1541" s="360"/>
      <c r="L1541" s="360"/>
    </row>
    <row r="1542" spans="1:12" s="328" customFormat="1" ht="38.25" x14ac:dyDescent="0.2">
      <c r="A1542" s="325" t="s">
        <v>89</v>
      </c>
      <c r="B1542" s="332">
        <v>89371</v>
      </c>
      <c r="C1542" s="325" t="s">
        <v>85</v>
      </c>
      <c r="D1542" s="325" t="s">
        <v>1136</v>
      </c>
      <c r="E1542" s="427" t="s">
        <v>179</v>
      </c>
      <c r="F1542" s="427"/>
      <c r="G1542" s="190" t="s">
        <v>174</v>
      </c>
      <c r="H1542" s="191">
        <v>6.9699999999999998E-2</v>
      </c>
      <c r="I1542" s="336">
        <f>VLOOKUP(B1542,'SINAPI09-2021'!$A$1:$E$15000,5,FALSE)</f>
        <v>4.3099999999999996</v>
      </c>
      <c r="J1542" s="203">
        <f t="shared" si="112"/>
        <v>0.30040699999999998</v>
      </c>
      <c r="K1542" s="360"/>
      <c r="L1542" s="360"/>
    </row>
    <row r="1543" spans="1:12" s="328" customFormat="1" ht="38.25" x14ac:dyDescent="0.2">
      <c r="A1543" s="325" t="s">
        <v>89</v>
      </c>
      <c r="B1543" s="332">
        <v>89373</v>
      </c>
      <c r="C1543" s="325" t="s">
        <v>85</v>
      </c>
      <c r="D1543" s="325" t="s">
        <v>1138</v>
      </c>
      <c r="E1543" s="427" t="s">
        <v>179</v>
      </c>
      <c r="F1543" s="427"/>
      <c r="G1543" s="190" t="s">
        <v>174</v>
      </c>
      <c r="H1543" s="191">
        <v>0.14510000000000001</v>
      </c>
      <c r="I1543" s="336">
        <f>VLOOKUP(B1543,'SINAPI09-2021'!$A$1:$E$15000,5,FALSE)</f>
        <v>5</v>
      </c>
      <c r="J1543" s="203">
        <f t="shared" si="112"/>
        <v>0.72550000000000003</v>
      </c>
      <c r="K1543" s="360"/>
      <c r="L1543" s="360"/>
    </row>
    <row r="1544" spans="1:12" s="328" customFormat="1" ht="38.25" x14ac:dyDescent="0.2">
      <c r="A1544" s="325" t="s">
        <v>89</v>
      </c>
      <c r="B1544" s="332">
        <v>89374</v>
      </c>
      <c r="C1544" s="325" t="s">
        <v>85</v>
      </c>
      <c r="D1544" s="325" t="s">
        <v>1140</v>
      </c>
      <c r="E1544" s="427" t="s">
        <v>179</v>
      </c>
      <c r="F1544" s="427"/>
      <c r="G1544" s="190" t="s">
        <v>174</v>
      </c>
      <c r="H1544" s="191">
        <v>0.2984</v>
      </c>
      <c r="I1544" s="336">
        <f>VLOOKUP(B1544,'SINAPI09-2021'!$A$1:$E$15000,5,FALSE)</f>
        <v>9.11</v>
      </c>
      <c r="J1544" s="203">
        <f t="shared" si="112"/>
        <v>2.7184239999999997</v>
      </c>
      <c r="K1544" s="360"/>
      <c r="L1544" s="360"/>
    </row>
    <row r="1545" spans="1:12" s="328" customFormat="1" ht="38.25" x14ac:dyDescent="0.2">
      <c r="A1545" s="325" t="s">
        <v>89</v>
      </c>
      <c r="B1545" s="332">
        <v>89376</v>
      </c>
      <c r="C1545" s="325" t="s">
        <v>85</v>
      </c>
      <c r="D1545" s="325" t="s">
        <v>1142</v>
      </c>
      <c r="E1545" s="427" t="s">
        <v>179</v>
      </c>
      <c r="F1545" s="427"/>
      <c r="G1545" s="190" t="s">
        <v>174</v>
      </c>
      <c r="H1545" s="191">
        <v>0.72789999999999999</v>
      </c>
      <c r="I1545" s="336">
        <f>VLOOKUP(B1545,'SINAPI09-2021'!$A$1:$E$15000,5,FALSE)</f>
        <v>4.38</v>
      </c>
      <c r="J1545" s="203">
        <f t="shared" si="112"/>
        <v>3.188202</v>
      </c>
      <c r="K1545" s="360"/>
      <c r="L1545" s="360"/>
    </row>
    <row r="1546" spans="1:12" s="328" customFormat="1" ht="25.5" x14ac:dyDescent="0.2">
      <c r="A1546" s="325" t="s">
        <v>89</v>
      </c>
      <c r="B1546" s="332">
        <v>89393</v>
      </c>
      <c r="C1546" s="325" t="s">
        <v>85</v>
      </c>
      <c r="D1546" s="325" t="s">
        <v>1144</v>
      </c>
      <c r="E1546" s="427" t="s">
        <v>179</v>
      </c>
      <c r="F1546" s="427"/>
      <c r="G1546" s="190" t="s">
        <v>174</v>
      </c>
      <c r="H1546" s="191">
        <v>7.7600000000000002E-2</v>
      </c>
      <c r="I1546" s="336">
        <f>VLOOKUP(B1546,'SINAPI09-2021'!$A$1:$E$15000,5,FALSE)</f>
        <v>7.79</v>
      </c>
      <c r="J1546" s="203">
        <f t="shared" si="112"/>
        <v>0.60450400000000004</v>
      </c>
      <c r="K1546" s="360"/>
      <c r="L1546" s="360"/>
    </row>
    <row r="1547" spans="1:12" s="328" customFormat="1" ht="38.25" x14ac:dyDescent="0.2">
      <c r="A1547" s="325" t="s">
        <v>89</v>
      </c>
      <c r="B1547" s="332">
        <v>89397</v>
      </c>
      <c r="C1547" s="325" t="s">
        <v>85</v>
      </c>
      <c r="D1547" s="325" t="s">
        <v>1146</v>
      </c>
      <c r="E1547" s="427" t="s">
        <v>179</v>
      </c>
      <c r="F1547" s="427"/>
      <c r="G1547" s="190" t="s">
        <v>174</v>
      </c>
      <c r="H1547" s="191">
        <v>0.33019999999999999</v>
      </c>
      <c r="I1547" s="336">
        <f>VLOOKUP(B1547,'SINAPI09-2021'!$A$1:$E$15000,5,FALSE)</f>
        <v>11.55</v>
      </c>
      <c r="J1547" s="203">
        <f t="shared" si="112"/>
        <v>3.8138100000000001</v>
      </c>
      <c r="K1547" s="360"/>
      <c r="L1547" s="360"/>
    </row>
    <row r="1548" spans="1:12" s="328" customFormat="1" ht="38.25" x14ac:dyDescent="0.2">
      <c r="A1548" s="325" t="s">
        <v>89</v>
      </c>
      <c r="B1548" s="332">
        <v>89404</v>
      </c>
      <c r="C1548" s="325" t="s">
        <v>85</v>
      </c>
      <c r="D1548" s="325" t="s">
        <v>1148</v>
      </c>
      <c r="E1548" s="427" t="s">
        <v>179</v>
      </c>
      <c r="F1548" s="427"/>
      <c r="G1548" s="190" t="s">
        <v>174</v>
      </c>
      <c r="H1548" s="191">
        <v>1.6899999999999998E-2</v>
      </c>
      <c r="I1548" s="336">
        <f>VLOOKUP(B1548,'SINAPI09-2021'!$A$1:$E$15000,5,FALSE)</f>
        <v>3.87</v>
      </c>
      <c r="J1548" s="203">
        <f t="shared" si="112"/>
        <v>6.5402999999999989E-2</v>
      </c>
      <c r="K1548" s="360"/>
      <c r="L1548" s="360"/>
    </row>
    <row r="1549" spans="1:12" s="328" customFormat="1" ht="38.25" x14ac:dyDescent="0.2">
      <c r="A1549" s="325" t="s">
        <v>89</v>
      </c>
      <c r="B1549" s="332">
        <v>89405</v>
      </c>
      <c r="C1549" s="325" t="s">
        <v>85</v>
      </c>
      <c r="D1549" s="325" t="s">
        <v>1150</v>
      </c>
      <c r="E1549" s="427" t="s">
        <v>179</v>
      </c>
      <c r="F1549" s="427"/>
      <c r="G1549" s="190" t="s">
        <v>174</v>
      </c>
      <c r="H1549" s="191">
        <v>8.3000000000000001E-3</v>
      </c>
      <c r="I1549" s="336">
        <f>VLOOKUP(B1549,'SINAPI09-2021'!$A$1:$E$15000,5,FALSE)</f>
        <v>4.25</v>
      </c>
      <c r="J1549" s="203">
        <f t="shared" si="112"/>
        <v>3.5275000000000001E-2</v>
      </c>
      <c r="K1549" s="360"/>
      <c r="L1549" s="360"/>
    </row>
    <row r="1550" spans="1:12" s="328" customFormat="1" ht="38.25" x14ac:dyDescent="0.2">
      <c r="A1550" s="325" t="s">
        <v>89</v>
      </c>
      <c r="B1550" s="332">
        <v>89417</v>
      </c>
      <c r="C1550" s="325" t="s">
        <v>85</v>
      </c>
      <c r="D1550" s="325" t="s">
        <v>1152</v>
      </c>
      <c r="E1550" s="427" t="s">
        <v>179</v>
      </c>
      <c r="F1550" s="427"/>
      <c r="G1550" s="190" t="s">
        <v>174</v>
      </c>
      <c r="H1550" s="191">
        <v>2.47E-2</v>
      </c>
      <c r="I1550" s="336">
        <f>VLOOKUP(B1550,'SINAPI09-2021'!$A$1:$E$15000,5,FALSE)</f>
        <v>3.22</v>
      </c>
      <c r="J1550" s="203">
        <f t="shared" si="112"/>
        <v>7.9534000000000007E-2</v>
      </c>
      <c r="K1550" s="360"/>
      <c r="L1550" s="360"/>
    </row>
    <row r="1551" spans="1:12" s="328" customFormat="1" ht="51" x14ac:dyDescent="0.2">
      <c r="A1551" s="325" t="s">
        <v>89</v>
      </c>
      <c r="B1551" s="332">
        <v>89422</v>
      </c>
      <c r="C1551" s="325" t="s">
        <v>85</v>
      </c>
      <c r="D1551" s="325" t="s">
        <v>1154</v>
      </c>
      <c r="E1551" s="427" t="s">
        <v>179</v>
      </c>
      <c r="F1551" s="427"/>
      <c r="G1551" s="190" t="s">
        <v>174</v>
      </c>
      <c r="H1551" s="191">
        <v>0.16170000000000001</v>
      </c>
      <c r="I1551" s="336">
        <f>VLOOKUP(B1551,'SINAPI09-2021'!$A$1:$E$15000,5,FALSE)</f>
        <v>3.29</v>
      </c>
      <c r="J1551" s="203">
        <f t="shared" si="112"/>
        <v>0.53199300000000005</v>
      </c>
      <c r="K1551" s="360"/>
      <c r="L1551" s="360"/>
    </row>
    <row r="1552" spans="1:12" s="328" customFormat="1" ht="38.25" x14ac:dyDescent="0.2">
      <c r="A1552" s="325" t="s">
        <v>89</v>
      </c>
      <c r="B1552" s="332">
        <v>89438</v>
      </c>
      <c r="C1552" s="325" t="s">
        <v>85</v>
      </c>
      <c r="D1552" s="325" t="s">
        <v>1156</v>
      </c>
      <c r="E1552" s="427" t="s">
        <v>179</v>
      </c>
      <c r="F1552" s="427"/>
      <c r="G1552" s="190" t="s">
        <v>174</v>
      </c>
      <c r="H1552" s="191">
        <v>2.5000000000000001E-3</v>
      </c>
      <c r="I1552" s="336">
        <f>VLOOKUP(B1552,'SINAPI09-2021'!$A$1:$E$15000,5,FALSE)</f>
        <v>5.58</v>
      </c>
      <c r="J1552" s="203">
        <f t="shared" si="112"/>
        <v>1.3950000000000001E-2</v>
      </c>
      <c r="K1552" s="360"/>
      <c r="L1552" s="360"/>
    </row>
    <row r="1553" spans="1:12" s="328" customFormat="1" ht="38.25" x14ac:dyDescent="0.2">
      <c r="A1553" s="325" t="s">
        <v>89</v>
      </c>
      <c r="B1553" s="332">
        <v>89442</v>
      </c>
      <c r="C1553" s="325" t="s">
        <v>85</v>
      </c>
      <c r="D1553" s="325" t="s">
        <v>1158</v>
      </c>
      <c r="E1553" s="427" t="s">
        <v>179</v>
      </c>
      <c r="F1553" s="427"/>
      <c r="G1553" s="190" t="s">
        <v>174</v>
      </c>
      <c r="H1553" s="191">
        <v>2.3E-3</v>
      </c>
      <c r="I1553" s="336">
        <f>VLOOKUP(B1553,'SINAPI09-2021'!$A$1:$E$15000,5,FALSE)</f>
        <v>8.98</v>
      </c>
      <c r="J1553" s="203">
        <f t="shared" si="112"/>
        <v>2.0654000000000002E-2</v>
      </c>
      <c r="K1553" s="360"/>
      <c r="L1553" s="360"/>
    </row>
    <row r="1554" spans="1:12" s="328" customFormat="1" ht="25.5" x14ac:dyDescent="0.2">
      <c r="A1554" s="325" t="s">
        <v>89</v>
      </c>
      <c r="B1554" s="332">
        <v>90436</v>
      </c>
      <c r="C1554" s="325" t="s">
        <v>85</v>
      </c>
      <c r="D1554" s="325" t="s">
        <v>1034</v>
      </c>
      <c r="E1554" s="427" t="s">
        <v>179</v>
      </c>
      <c r="F1554" s="427"/>
      <c r="G1554" s="190" t="s">
        <v>174</v>
      </c>
      <c r="H1554" s="191">
        <v>5.5999999999999999E-3</v>
      </c>
      <c r="I1554" s="336">
        <f>VLOOKUP(B1554,'SINAPI09-2021'!$A$1:$E$15000,5,FALSE)</f>
        <v>9.75</v>
      </c>
      <c r="J1554" s="203">
        <f t="shared" si="112"/>
        <v>5.4600000000000003E-2</v>
      </c>
      <c r="K1554" s="360"/>
      <c r="L1554" s="360"/>
    </row>
    <row r="1555" spans="1:12" s="328" customFormat="1" ht="25.5" x14ac:dyDescent="0.2">
      <c r="A1555" s="325" t="s">
        <v>89</v>
      </c>
      <c r="B1555" s="332">
        <v>90443</v>
      </c>
      <c r="C1555" s="325" t="s">
        <v>85</v>
      </c>
      <c r="D1555" s="325" t="s">
        <v>1036</v>
      </c>
      <c r="E1555" s="427" t="s">
        <v>179</v>
      </c>
      <c r="F1555" s="427"/>
      <c r="G1555" s="190" t="s">
        <v>157</v>
      </c>
      <c r="H1555" s="191">
        <v>0.29239999999999999</v>
      </c>
      <c r="I1555" s="336">
        <f>VLOOKUP(B1555,'SINAPI09-2021'!$A$1:$E$15000,5,FALSE)</f>
        <v>8.86</v>
      </c>
      <c r="J1555" s="203">
        <f t="shared" si="112"/>
        <v>2.5906639999999999</v>
      </c>
      <c r="K1555" s="360"/>
      <c r="L1555" s="360"/>
    </row>
    <row r="1556" spans="1:12" s="328" customFormat="1" ht="38.25" x14ac:dyDescent="0.2">
      <c r="A1556" s="325" t="s">
        <v>89</v>
      </c>
      <c r="B1556" s="332">
        <v>90466</v>
      </c>
      <c r="C1556" s="325" t="s">
        <v>85</v>
      </c>
      <c r="D1556" s="325" t="s">
        <v>1040</v>
      </c>
      <c r="E1556" s="427" t="s">
        <v>179</v>
      </c>
      <c r="F1556" s="427"/>
      <c r="G1556" s="190" t="s">
        <v>157</v>
      </c>
      <c r="H1556" s="191">
        <v>0.29239999999999999</v>
      </c>
      <c r="I1556" s="336">
        <f>VLOOKUP(B1556,'SINAPI09-2021'!$A$1:$E$15000,5,FALSE)</f>
        <v>9.18</v>
      </c>
      <c r="J1556" s="203">
        <f t="shared" si="112"/>
        <v>2.6842319999999997</v>
      </c>
      <c r="K1556" s="360"/>
      <c r="L1556" s="360"/>
    </row>
    <row r="1557" spans="1:12" s="328" customFormat="1" ht="25.5" x14ac:dyDescent="0.2">
      <c r="A1557" s="325" t="s">
        <v>89</v>
      </c>
      <c r="B1557" s="332">
        <v>91190</v>
      </c>
      <c r="C1557" s="325" t="s">
        <v>85</v>
      </c>
      <c r="D1557" s="325" t="s">
        <v>1044</v>
      </c>
      <c r="E1557" s="427" t="s">
        <v>179</v>
      </c>
      <c r="F1557" s="427"/>
      <c r="G1557" s="190" t="s">
        <v>174</v>
      </c>
      <c r="H1557" s="191">
        <v>5.5999999999999999E-3</v>
      </c>
      <c r="I1557" s="336">
        <f>VLOOKUP(B1557,'SINAPI09-2021'!$A$1:$E$15000,5,FALSE)</f>
        <v>3.53</v>
      </c>
      <c r="J1557" s="203">
        <f t="shared" si="112"/>
        <v>1.9767999999999997E-2</v>
      </c>
      <c r="K1557" s="360"/>
      <c r="L1557" s="360"/>
    </row>
    <row r="1558" spans="1:12" s="328" customFormat="1" x14ac:dyDescent="0.2">
      <c r="A1558" s="327"/>
      <c r="B1558" s="327"/>
      <c r="C1558" s="327"/>
      <c r="D1558" s="327"/>
      <c r="E1558" s="327"/>
      <c r="F1558" s="193"/>
      <c r="G1558" s="327"/>
      <c r="H1558" s="193"/>
      <c r="I1558" s="327"/>
      <c r="J1558" s="193"/>
      <c r="K1558" s="360"/>
      <c r="L1558" s="360"/>
    </row>
    <row r="1559" spans="1:12" s="328" customFormat="1" ht="15" thickBot="1" x14ac:dyDescent="0.25">
      <c r="A1559" s="327"/>
      <c r="B1559" s="327"/>
      <c r="C1559" s="327"/>
      <c r="D1559" s="327"/>
      <c r="E1559" s="327"/>
      <c r="F1559" s="193"/>
      <c r="G1559" s="327"/>
      <c r="H1559" s="428"/>
      <c r="I1559" s="428"/>
      <c r="J1559" s="193"/>
      <c r="K1559" s="360"/>
      <c r="L1559" s="360"/>
    </row>
    <row r="1560" spans="1:12" s="328" customFormat="1" ht="15" thickTop="1" x14ac:dyDescent="0.2">
      <c r="A1560" s="194"/>
      <c r="B1560" s="194"/>
      <c r="C1560" s="194"/>
      <c r="D1560" s="194"/>
      <c r="E1560" s="194"/>
      <c r="F1560" s="194"/>
      <c r="G1560" s="194"/>
      <c r="H1560" s="194"/>
      <c r="I1560" s="194"/>
      <c r="J1560" s="194"/>
      <c r="K1560" s="360"/>
      <c r="L1560" s="360"/>
    </row>
    <row r="1561" spans="1:12" s="328" customFormat="1" ht="15" x14ac:dyDescent="0.2">
      <c r="A1561" s="326" t="s">
        <v>1159</v>
      </c>
      <c r="B1561" s="195" t="s">
        <v>77</v>
      </c>
      <c r="C1561" s="326" t="s">
        <v>78</v>
      </c>
      <c r="D1561" s="326" t="s">
        <v>4</v>
      </c>
      <c r="E1561" s="430" t="s">
        <v>79</v>
      </c>
      <c r="F1561" s="430"/>
      <c r="G1561" s="196" t="s">
        <v>80</v>
      </c>
      <c r="H1561" s="195" t="s">
        <v>81</v>
      </c>
      <c r="I1561" s="195" t="s">
        <v>82</v>
      </c>
      <c r="J1561" s="195" t="s">
        <v>5</v>
      </c>
      <c r="K1561" s="360"/>
      <c r="L1561" s="360"/>
    </row>
    <row r="1562" spans="1:12" s="328" customFormat="1" ht="63.75" x14ac:dyDescent="0.2">
      <c r="A1562" s="324" t="s">
        <v>83</v>
      </c>
      <c r="B1562" s="333">
        <v>91785</v>
      </c>
      <c r="C1562" s="324" t="s">
        <v>85</v>
      </c>
      <c r="D1562" s="324" t="s">
        <v>1161</v>
      </c>
      <c r="E1562" s="429" t="s">
        <v>179</v>
      </c>
      <c r="F1562" s="429"/>
      <c r="G1562" s="198" t="s">
        <v>157</v>
      </c>
      <c r="H1562" s="199">
        <v>1</v>
      </c>
      <c r="I1562" s="203">
        <f>SUM(J1563:J1587)</f>
        <v>32.706032999999998</v>
      </c>
      <c r="J1562" s="203">
        <f>H1562*I1562</f>
        <v>32.706032999999998</v>
      </c>
      <c r="K1562" s="360"/>
      <c r="L1562" s="360"/>
    </row>
    <row r="1563" spans="1:12" s="328" customFormat="1" ht="38.25" x14ac:dyDescent="0.2">
      <c r="A1563" s="325" t="s">
        <v>89</v>
      </c>
      <c r="B1563" s="332">
        <v>89356</v>
      </c>
      <c r="C1563" s="325" t="s">
        <v>85</v>
      </c>
      <c r="D1563" s="325" t="s">
        <v>1163</v>
      </c>
      <c r="E1563" s="427" t="s">
        <v>179</v>
      </c>
      <c r="F1563" s="427"/>
      <c r="G1563" s="190" t="s">
        <v>157</v>
      </c>
      <c r="H1563" s="191">
        <v>0.79400000000000004</v>
      </c>
      <c r="I1563" s="336">
        <f>VLOOKUP(B1563,'SINAPI09-2021'!$A$1:$E$15000,5,FALSE)</f>
        <v>15.96</v>
      </c>
      <c r="J1563" s="203">
        <f t="shared" ref="J1563:J1587" si="113">H1563*I1563</f>
        <v>12.672240000000002</v>
      </c>
      <c r="K1563" s="360"/>
      <c r="L1563" s="360"/>
    </row>
    <row r="1564" spans="1:12" s="328" customFormat="1" ht="38.25" x14ac:dyDescent="0.2">
      <c r="A1564" s="325" t="s">
        <v>89</v>
      </c>
      <c r="B1564" s="332">
        <v>89402</v>
      </c>
      <c r="C1564" s="325" t="s">
        <v>85</v>
      </c>
      <c r="D1564" s="325" t="s">
        <v>1165</v>
      </c>
      <c r="E1564" s="427" t="s">
        <v>179</v>
      </c>
      <c r="F1564" s="427"/>
      <c r="G1564" s="190" t="s">
        <v>157</v>
      </c>
      <c r="H1564" s="191">
        <v>7.8E-2</v>
      </c>
      <c r="I1564" s="336">
        <f>VLOOKUP(B1564,'SINAPI09-2021'!$A$1:$E$15000,5,FALSE)</f>
        <v>7.81</v>
      </c>
      <c r="J1564" s="203">
        <f t="shared" si="113"/>
        <v>0.60917999999999994</v>
      </c>
      <c r="K1564" s="360"/>
      <c r="L1564" s="360"/>
    </row>
    <row r="1565" spans="1:12" s="328" customFormat="1" ht="25.5" x14ac:dyDescent="0.2">
      <c r="A1565" s="325" t="s">
        <v>89</v>
      </c>
      <c r="B1565" s="332">
        <v>89446</v>
      </c>
      <c r="C1565" s="325" t="s">
        <v>85</v>
      </c>
      <c r="D1565" s="325" t="s">
        <v>1167</v>
      </c>
      <c r="E1565" s="427" t="s">
        <v>179</v>
      </c>
      <c r="F1565" s="427"/>
      <c r="G1565" s="190" t="s">
        <v>157</v>
      </c>
      <c r="H1565" s="191">
        <v>0.128</v>
      </c>
      <c r="I1565" s="336">
        <f>VLOOKUP(B1565,'SINAPI09-2021'!$A$1:$E$15000,5,FALSE)</f>
        <v>4.71</v>
      </c>
      <c r="J1565" s="203">
        <f t="shared" si="113"/>
        <v>0.60287999999999997</v>
      </c>
      <c r="K1565" s="360"/>
      <c r="L1565" s="360"/>
    </row>
    <row r="1566" spans="1:12" s="328" customFormat="1" ht="38.25" x14ac:dyDescent="0.2">
      <c r="A1566" s="325" t="s">
        <v>89</v>
      </c>
      <c r="B1566" s="332">
        <v>89362</v>
      </c>
      <c r="C1566" s="325" t="s">
        <v>85</v>
      </c>
      <c r="D1566" s="325" t="s">
        <v>1169</v>
      </c>
      <c r="E1566" s="427" t="s">
        <v>179</v>
      </c>
      <c r="F1566" s="427"/>
      <c r="G1566" s="190" t="s">
        <v>174</v>
      </c>
      <c r="H1566" s="191">
        <v>0.65429999999999999</v>
      </c>
      <c r="I1566" s="336">
        <f>VLOOKUP(B1566,'SINAPI09-2021'!$A$1:$E$15000,5,FALSE)</f>
        <v>6.63</v>
      </c>
      <c r="J1566" s="203">
        <f t="shared" si="113"/>
        <v>4.3380089999999996</v>
      </c>
      <c r="K1566" s="360"/>
      <c r="L1566" s="360"/>
    </row>
    <row r="1567" spans="1:12" s="328" customFormat="1" ht="38.25" x14ac:dyDescent="0.2">
      <c r="A1567" s="325" t="s">
        <v>89</v>
      </c>
      <c r="B1567" s="332">
        <v>89366</v>
      </c>
      <c r="C1567" s="325" t="s">
        <v>85</v>
      </c>
      <c r="D1567" s="325" t="s">
        <v>1171</v>
      </c>
      <c r="E1567" s="427" t="s">
        <v>179</v>
      </c>
      <c r="F1567" s="427"/>
      <c r="G1567" s="190" t="s">
        <v>174</v>
      </c>
      <c r="H1567" s="191">
        <v>0.1694</v>
      </c>
      <c r="I1567" s="336">
        <f>VLOOKUP(B1567,'SINAPI09-2021'!$A$1:$E$15000,5,FALSE)</f>
        <v>13.62</v>
      </c>
      <c r="J1567" s="203">
        <f t="shared" si="113"/>
        <v>2.3072279999999998</v>
      </c>
      <c r="K1567" s="360"/>
      <c r="L1567" s="360"/>
    </row>
    <row r="1568" spans="1:12" s="328" customFormat="1" ht="38.25" x14ac:dyDescent="0.2">
      <c r="A1568" s="325" t="s">
        <v>89</v>
      </c>
      <c r="B1568" s="332">
        <v>89378</v>
      </c>
      <c r="C1568" s="325" t="s">
        <v>85</v>
      </c>
      <c r="D1568" s="325" t="s">
        <v>1173</v>
      </c>
      <c r="E1568" s="427" t="s">
        <v>179</v>
      </c>
      <c r="F1568" s="427"/>
      <c r="G1568" s="190" t="s">
        <v>174</v>
      </c>
      <c r="H1568" s="191">
        <v>7.7299999999999994E-2</v>
      </c>
      <c r="I1568" s="336">
        <f>VLOOKUP(B1568,'SINAPI09-2021'!$A$1:$E$15000,5,FALSE)</f>
        <v>5.13</v>
      </c>
      <c r="J1568" s="203">
        <f t="shared" si="113"/>
        <v>0.39654899999999998</v>
      </c>
      <c r="K1568" s="360"/>
      <c r="L1568" s="360"/>
    </row>
    <row r="1569" spans="1:12" s="328" customFormat="1" ht="38.25" x14ac:dyDescent="0.2">
      <c r="A1569" s="325" t="s">
        <v>89</v>
      </c>
      <c r="B1569" s="332">
        <v>89383</v>
      </c>
      <c r="C1569" s="325" t="s">
        <v>85</v>
      </c>
      <c r="D1569" s="325" t="s">
        <v>1175</v>
      </c>
      <c r="E1569" s="427" t="s">
        <v>179</v>
      </c>
      <c r="F1569" s="427"/>
      <c r="G1569" s="190" t="s">
        <v>174</v>
      </c>
      <c r="H1569" s="191">
        <v>0.6522</v>
      </c>
      <c r="I1569" s="336">
        <f>VLOOKUP(B1569,'SINAPI09-2021'!$A$1:$E$15000,5,FALSE)</f>
        <v>5.23</v>
      </c>
      <c r="J1569" s="203">
        <f t="shared" si="113"/>
        <v>3.4110060000000004</v>
      </c>
      <c r="K1569" s="360"/>
      <c r="L1569" s="360"/>
    </row>
    <row r="1570" spans="1:12" s="328" customFormat="1" ht="25.5" x14ac:dyDescent="0.2">
      <c r="A1570" s="325" t="s">
        <v>89</v>
      </c>
      <c r="B1570" s="332">
        <v>89395</v>
      </c>
      <c r="C1570" s="325" t="s">
        <v>85</v>
      </c>
      <c r="D1570" s="325" t="s">
        <v>1177</v>
      </c>
      <c r="E1570" s="427" t="s">
        <v>179</v>
      </c>
      <c r="F1570" s="427"/>
      <c r="G1570" s="190" t="s">
        <v>174</v>
      </c>
      <c r="H1570" s="191">
        <v>0.30370000000000003</v>
      </c>
      <c r="I1570" s="336">
        <f>VLOOKUP(B1570,'SINAPI09-2021'!$A$1:$E$15000,5,FALSE)</f>
        <v>9.39</v>
      </c>
      <c r="J1570" s="203">
        <f t="shared" si="113"/>
        <v>2.8517430000000004</v>
      </c>
      <c r="K1570" s="360"/>
      <c r="L1570" s="360"/>
    </row>
    <row r="1571" spans="1:12" s="328" customFormat="1" ht="38.25" x14ac:dyDescent="0.2">
      <c r="A1571" s="325" t="s">
        <v>89</v>
      </c>
      <c r="B1571" s="332">
        <v>89396</v>
      </c>
      <c r="C1571" s="325" t="s">
        <v>85</v>
      </c>
      <c r="D1571" s="325" t="s">
        <v>1179</v>
      </c>
      <c r="E1571" s="427" t="s">
        <v>179</v>
      </c>
      <c r="F1571" s="427"/>
      <c r="G1571" s="190" t="s">
        <v>174</v>
      </c>
      <c r="H1571" s="191">
        <v>1.6799999999999999E-2</v>
      </c>
      <c r="I1571" s="336">
        <f>VLOOKUP(B1571,'SINAPI09-2021'!$A$1:$E$15000,5,FALSE)</f>
        <v>17.489999999999998</v>
      </c>
      <c r="J1571" s="203">
        <f t="shared" si="113"/>
        <v>0.29383199999999998</v>
      </c>
      <c r="K1571" s="360"/>
      <c r="L1571" s="360"/>
    </row>
    <row r="1572" spans="1:12" s="328" customFormat="1" ht="38.25" x14ac:dyDescent="0.2">
      <c r="A1572" s="325" t="s">
        <v>89</v>
      </c>
      <c r="B1572" s="332">
        <v>89400</v>
      </c>
      <c r="C1572" s="325" t="s">
        <v>85</v>
      </c>
      <c r="D1572" s="325" t="s">
        <v>1181</v>
      </c>
      <c r="E1572" s="427" t="s">
        <v>179</v>
      </c>
      <c r="F1572" s="427"/>
      <c r="G1572" s="190" t="s">
        <v>174</v>
      </c>
      <c r="H1572" s="191">
        <v>1.15E-2</v>
      </c>
      <c r="I1572" s="336">
        <f>VLOOKUP(B1572,'SINAPI09-2021'!$A$1:$E$15000,5,FALSE)</f>
        <v>16.420000000000002</v>
      </c>
      <c r="J1572" s="203">
        <f t="shared" si="113"/>
        <v>0.18883000000000003</v>
      </c>
      <c r="K1572" s="360"/>
      <c r="L1572" s="360"/>
    </row>
    <row r="1573" spans="1:12" s="328" customFormat="1" ht="38.25" x14ac:dyDescent="0.2">
      <c r="A1573" s="325" t="s">
        <v>89</v>
      </c>
      <c r="B1573" s="332">
        <v>89408</v>
      </c>
      <c r="C1573" s="325" t="s">
        <v>85</v>
      </c>
      <c r="D1573" s="325" t="s">
        <v>181</v>
      </c>
      <c r="E1573" s="427" t="s">
        <v>179</v>
      </c>
      <c r="F1573" s="427"/>
      <c r="G1573" s="190" t="s">
        <v>174</v>
      </c>
      <c r="H1573" s="191">
        <v>7.6E-3</v>
      </c>
      <c r="I1573" s="336">
        <f>VLOOKUP(B1573,'SINAPI09-2021'!$A$1:$E$15000,5,FALSE)</f>
        <v>4.72</v>
      </c>
      <c r="J1573" s="203">
        <f t="shared" si="113"/>
        <v>3.5872000000000001E-2</v>
      </c>
      <c r="K1573" s="360"/>
      <c r="L1573" s="360"/>
    </row>
    <row r="1574" spans="1:12" s="328" customFormat="1" ht="38.25" x14ac:dyDescent="0.2">
      <c r="A1574" s="325" t="s">
        <v>89</v>
      </c>
      <c r="B1574" s="332">
        <v>89424</v>
      </c>
      <c r="C1574" s="325" t="s">
        <v>85</v>
      </c>
      <c r="D1574" s="325" t="s">
        <v>1183</v>
      </c>
      <c r="E1574" s="427" t="s">
        <v>179</v>
      </c>
      <c r="F1574" s="427"/>
      <c r="G1574" s="190" t="s">
        <v>174</v>
      </c>
      <c r="H1574" s="191">
        <v>1.35E-2</v>
      </c>
      <c r="I1574" s="336">
        <f>VLOOKUP(B1574,'SINAPI09-2021'!$A$1:$E$15000,5,FALSE)</f>
        <v>3.84</v>
      </c>
      <c r="J1574" s="203">
        <f t="shared" si="113"/>
        <v>5.1839999999999997E-2</v>
      </c>
      <c r="K1574" s="360"/>
      <c r="L1574" s="360"/>
    </row>
    <row r="1575" spans="1:12" s="328" customFormat="1" ht="38.25" x14ac:dyDescent="0.2">
      <c r="A1575" s="325" t="s">
        <v>89</v>
      </c>
      <c r="B1575" s="332">
        <v>89440</v>
      </c>
      <c r="C1575" s="325" t="s">
        <v>85</v>
      </c>
      <c r="D1575" s="325" t="s">
        <v>1185</v>
      </c>
      <c r="E1575" s="427" t="s">
        <v>179</v>
      </c>
      <c r="F1575" s="427"/>
      <c r="G1575" s="190" t="s">
        <v>174</v>
      </c>
      <c r="H1575" s="191">
        <v>1.6999999999999999E-3</v>
      </c>
      <c r="I1575" s="336">
        <f>VLOOKUP(B1575,'SINAPI09-2021'!$A$1:$E$15000,5,FALSE)</f>
        <v>6.82</v>
      </c>
      <c r="J1575" s="203">
        <f t="shared" si="113"/>
        <v>1.1594E-2</v>
      </c>
      <c r="K1575" s="360"/>
      <c r="L1575" s="360"/>
    </row>
    <row r="1576" spans="1:12" s="328" customFormat="1" ht="38.25" x14ac:dyDescent="0.2">
      <c r="A1576" s="325" t="s">
        <v>89</v>
      </c>
      <c r="B1576" s="332">
        <v>89445</v>
      </c>
      <c r="C1576" s="325" t="s">
        <v>85</v>
      </c>
      <c r="D1576" s="325" t="s">
        <v>1187</v>
      </c>
      <c r="E1576" s="427" t="s">
        <v>179</v>
      </c>
      <c r="F1576" s="427"/>
      <c r="G1576" s="190" t="s">
        <v>174</v>
      </c>
      <c r="H1576" s="191">
        <v>3.3999999999999998E-3</v>
      </c>
      <c r="I1576" s="336">
        <f>VLOOKUP(B1576,'SINAPI09-2021'!$A$1:$E$15000,5,FALSE)</f>
        <v>13.38</v>
      </c>
      <c r="J1576" s="203">
        <f t="shared" si="113"/>
        <v>4.5491999999999998E-2</v>
      </c>
      <c r="K1576" s="360"/>
      <c r="L1576" s="360"/>
    </row>
    <row r="1577" spans="1:12" s="328" customFormat="1" ht="38.25" x14ac:dyDescent="0.2">
      <c r="A1577" s="325" t="s">
        <v>89</v>
      </c>
      <c r="B1577" s="332">
        <v>89481</v>
      </c>
      <c r="C1577" s="325" t="s">
        <v>85</v>
      </c>
      <c r="D1577" s="325" t="s">
        <v>1189</v>
      </c>
      <c r="E1577" s="427" t="s">
        <v>179</v>
      </c>
      <c r="F1577" s="427"/>
      <c r="G1577" s="190" t="s">
        <v>174</v>
      </c>
      <c r="H1577" s="191">
        <v>6.7000000000000004E-2</v>
      </c>
      <c r="I1577" s="336">
        <f>VLOOKUP(B1577,'SINAPI09-2021'!$A$1:$E$15000,5,FALSE)</f>
        <v>3.74</v>
      </c>
      <c r="J1577" s="203">
        <f t="shared" si="113"/>
        <v>0.25058000000000002</v>
      </c>
      <c r="K1577" s="360"/>
      <c r="L1577" s="360"/>
    </row>
    <row r="1578" spans="1:12" s="328" customFormat="1" ht="25.5" x14ac:dyDescent="0.2">
      <c r="A1578" s="325" t="s">
        <v>89</v>
      </c>
      <c r="B1578" s="332">
        <v>89528</v>
      </c>
      <c r="C1578" s="325" t="s">
        <v>85</v>
      </c>
      <c r="D1578" s="325" t="s">
        <v>1191</v>
      </c>
      <c r="E1578" s="427" t="s">
        <v>179</v>
      </c>
      <c r="F1578" s="427"/>
      <c r="G1578" s="190" t="s">
        <v>174</v>
      </c>
      <c r="H1578" s="191">
        <v>1.35E-2</v>
      </c>
      <c r="I1578" s="336">
        <f>VLOOKUP(B1578,'SINAPI09-2021'!$A$1:$E$15000,5,FALSE)</f>
        <v>3.18</v>
      </c>
      <c r="J1578" s="203">
        <f t="shared" si="113"/>
        <v>4.2930000000000003E-2</v>
      </c>
      <c r="K1578" s="360"/>
      <c r="L1578" s="360"/>
    </row>
    <row r="1579" spans="1:12" s="328" customFormat="1" ht="38.25" x14ac:dyDescent="0.2">
      <c r="A1579" s="325" t="s">
        <v>89</v>
      </c>
      <c r="B1579" s="332">
        <v>89532</v>
      </c>
      <c r="C1579" s="325" t="s">
        <v>85</v>
      </c>
      <c r="D1579" s="325" t="s">
        <v>1193</v>
      </c>
      <c r="E1579" s="427" t="s">
        <v>179</v>
      </c>
      <c r="F1579" s="427"/>
      <c r="G1579" s="190" t="s">
        <v>174</v>
      </c>
      <c r="H1579" s="191">
        <v>4.6100000000000002E-2</v>
      </c>
      <c r="I1579" s="336">
        <f>VLOOKUP(B1579,'SINAPI09-2021'!$A$1:$E$15000,5,FALSE)</f>
        <v>6.28</v>
      </c>
      <c r="J1579" s="203">
        <f t="shared" si="113"/>
        <v>0.28950800000000004</v>
      </c>
      <c r="K1579" s="360"/>
      <c r="L1579" s="360"/>
    </row>
    <row r="1580" spans="1:12" s="328" customFormat="1" ht="38.25" x14ac:dyDescent="0.2">
      <c r="A1580" s="325" t="s">
        <v>89</v>
      </c>
      <c r="B1580" s="332">
        <v>89622</v>
      </c>
      <c r="C1580" s="325" t="s">
        <v>85</v>
      </c>
      <c r="D1580" s="325" t="s">
        <v>1195</v>
      </c>
      <c r="E1580" s="427" t="s">
        <v>179</v>
      </c>
      <c r="F1580" s="427"/>
      <c r="G1580" s="190" t="s">
        <v>174</v>
      </c>
      <c r="H1580" s="191">
        <v>3.85E-2</v>
      </c>
      <c r="I1580" s="336">
        <f>VLOOKUP(B1580,'SINAPI09-2021'!$A$1:$E$15000,5,FALSE)</f>
        <v>11.93</v>
      </c>
      <c r="J1580" s="203">
        <f t="shared" si="113"/>
        <v>0.45930499999999996</v>
      </c>
      <c r="K1580" s="360"/>
      <c r="L1580" s="360"/>
    </row>
    <row r="1581" spans="1:12" s="328" customFormat="1" ht="38.25" x14ac:dyDescent="0.2">
      <c r="A1581" s="325" t="s">
        <v>89</v>
      </c>
      <c r="B1581" s="332">
        <v>89627</v>
      </c>
      <c r="C1581" s="325" t="s">
        <v>85</v>
      </c>
      <c r="D1581" s="325" t="s">
        <v>1197</v>
      </c>
      <c r="E1581" s="427" t="s">
        <v>179</v>
      </c>
      <c r="F1581" s="427"/>
      <c r="G1581" s="190" t="s">
        <v>174</v>
      </c>
      <c r="H1581" s="191">
        <v>3.0999999999999999E-3</v>
      </c>
      <c r="I1581" s="336">
        <f>VLOOKUP(B1581,'SINAPI09-2021'!$A$1:$E$15000,5,FALSE)</f>
        <v>18.47</v>
      </c>
      <c r="J1581" s="203">
        <f t="shared" si="113"/>
        <v>5.7256999999999995E-2</v>
      </c>
      <c r="K1581" s="360"/>
      <c r="L1581" s="360"/>
    </row>
    <row r="1582" spans="1:12" s="328" customFormat="1" ht="25.5" x14ac:dyDescent="0.2">
      <c r="A1582" s="325" t="s">
        <v>89</v>
      </c>
      <c r="B1582" s="332">
        <v>90436</v>
      </c>
      <c r="C1582" s="325" t="s">
        <v>85</v>
      </c>
      <c r="D1582" s="325" t="s">
        <v>1034</v>
      </c>
      <c r="E1582" s="427" t="s">
        <v>179</v>
      </c>
      <c r="F1582" s="427"/>
      <c r="G1582" s="190" t="s">
        <v>174</v>
      </c>
      <c r="H1582" s="191">
        <v>8.3000000000000001E-3</v>
      </c>
      <c r="I1582" s="336">
        <f>VLOOKUP(B1582,'SINAPI09-2021'!$A$1:$E$15000,5,FALSE)</f>
        <v>9.75</v>
      </c>
      <c r="J1582" s="203">
        <f t="shared" si="113"/>
        <v>8.0924999999999997E-2</v>
      </c>
      <c r="K1582" s="360"/>
      <c r="L1582" s="360"/>
    </row>
    <row r="1583" spans="1:12" s="328" customFormat="1" ht="25.5" x14ac:dyDescent="0.2">
      <c r="A1583" s="325" t="s">
        <v>89</v>
      </c>
      <c r="B1583" s="332">
        <v>90443</v>
      </c>
      <c r="C1583" s="325" t="s">
        <v>85</v>
      </c>
      <c r="D1583" s="325" t="s">
        <v>1036</v>
      </c>
      <c r="E1583" s="427" t="s">
        <v>179</v>
      </c>
      <c r="F1583" s="427"/>
      <c r="G1583" s="190" t="s">
        <v>157</v>
      </c>
      <c r="H1583" s="191">
        <v>0.2006</v>
      </c>
      <c r="I1583" s="336">
        <f>VLOOKUP(B1583,'SINAPI09-2021'!$A$1:$E$15000,5,FALSE)</f>
        <v>8.86</v>
      </c>
      <c r="J1583" s="203">
        <f t="shared" si="113"/>
        <v>1.7773159999999999</v>
      </c>
      <c r="K1583" s="360"/>
      <c r="L1583" s="360"/>
    </row>
    <row r="1584" spans="1:12" s="328" customFormat="1" ht="25.5" x14ac:dyDescent="0.2">
      <c r="A1584" s="325" t="s">
        <v>89</v>
      </c>
      <c r="B1584" s="332">
        <v>90453</v>
      </c>
      <c r="C1584" s="325" t="s">
        <v>85</v>
      </c>
      <c r="D1584" s="325" t="s">
        <v>1038</v>
      </c>
      <c r="E1584" s="427" t="s">
        <v>179</v>
      </c>
      <c r="F1584" s="427"/>
      <c r="G1584" s="190" t="s">
        <v>174</v>
      </c>
      <c r="H1584" s="191">
        <v>7.1000000000000004E-3</v>
      </c>
      <c r="I1584" s="336">
        <f>VLOOKUP(B1584,'SINAPI09-2021'!$A$1:$E$15000,5,FALSE)</f>
        <v>2.1800000000000002</v>
      </c>
      <c r="J1584" s="203">
        <f t="shared" si="113"/>
        <v>1.5478000000000002E-2</v>
      </c>
      <c r="K1584" s="360"/>
      <c r="L1584" s="360"/>
    </row>
    <row r="1585" spans="1:12" s="328" customFormat="1" ht="38.25" x14ac:dyDescent="0.2">
      <c r="A1585" s="325" t="s">
        <v>89</v>
      </c>
      <c r="B1585" s="332">
        <v>90466</v>
      </c>
      <c r="C1585" s="325" t="s">
        <v>85</v>
      </c>
      <c r="D1585" s="325" t="s">
        <v>1040</v>
      </c>
      <c r="E1585" s="427" t="s">
        <v>179</v>
      </c>
      <c r="F1585" s="427"/>
      <c r="G1585" s="190" t="s">
        <v>157</v>
      </c>
      <c r="H1585" s="191">
        <v>0.2006</v>
      </c>
      <c r="I1585" s="336">
        <f>VLOOKUP(B1585,'SINAPI09-2021'!$A$1:$E$15000,5,FALSE)</f>
        <v>9.18</v>
      </c>
      <c r="J1585" s="203">
        <f t="shared" si="113"/>
        <v>1.8415079999999999</v>
      </c>
      <c r="K1585" s="360"/>
      <c r="L1585" s="360"/>
    </row>
    <row r="1586" spans="1:12" s="328" customFormat="1" ht="51" x14ac:dyDescent="0.2">
      <c r="A1586" s="325" t="s">
        <v>89</v>
      </c>
      <c r="B1586" s="332">
        <v>91185</v>
      </c>
      <c r="C1586" s="325" t="s">
        <v>85</v>
      </c>
      <c r="D1586" s="325" t="s">
        <v>1042</v>
      </c>
      <c r="E1586" s="427" t="s">
        <v>179</v>
      </c>
      <c r="F1586" s="427"/>
      <c r="G1586" s="190" t="s">
        <v>157</v>
      </c>
      <c r="H1586" s="191">
        <v>9.1999999999999998E-3</v>
      </c>
      <c r="I1586" s="336">
        <f>VLOOKUP(B1586,'SINAPI09-2021'!$A$1:$E$15000,5,FALSE)</f>
        <v>4.96</v>
      </c>
      <c r="J1586" s="203">
        <f t="shared" si="113"/>
        <v>4.5631999999999999E-2</v>
      </c>
      <c r="K1586" s="360"/>
      <c r="L1586" s="360"/>
    </row>
    <row r="1587" spans="1:12" s="328" customFormat="1" ht="25.5" x14ac:dyDescent="0.2">
      <c r="A1587" s="325" t="s">
        <v>89</v>
      </c>
      <c r="B1587" s="332">
        <v>91190</v>
      </c>
      <c r="C1587" s="325" t="s">
        <v>85</v>
      </c>
      <c r="D1587" s="325" t="s">
        <v>1044</v>
      </c>
      <c r="E1587" s="427" t="s">
        <v>179</v>
      </c>
      <c r="F1587" s="427"/>
      <c r="G1587" s="190" t="s">
        <v>174</v>
      </c>
      <c r="H1587" s="191">
        <v>8.3000000000000001E-3</v>
      </c>
      <c r="I1587" s="336">
        <f>VLOOKUP(B1587,'SINAPI09-2021'!$A$1:$E$15000,5,FALSE)</f>
        <v>3.53</v>
      </c>
      <c r="J1587" s="203">
        <f t="shared" si="113"/>
        <v>2.9298999999999999E-2</v>
      </c>
      <c r="K1587" s="360"/>
      <c r="L1587" s="360"/>
    </row>
    <row r="1588" spans="1:12" s="328" customFormat="1" x14ac:dyDescent="0.2">
      <c r="A1588" s="327"/>
      <c r="B1588" s="327"/>
      <c r="C1588" s="327"/>
      <c r="D1588" s="327"/>
      <c r="E1588" s="327"/>
      <c r="F1588" s="193"/>
      <c r="G1588" s="327"/>
      <c r="H1588" s="193"/>
      <c r="I1588" s="327"/>
      <c r="J1588" s="193"/>
      <c r="K1588" s="360"/>
      <c r="L1588" s="360"/>
    </row>
    <row r="1589" spans="1:12" s="328" customFormat="1" ht="15" thickBot="1" x14ac:dyDescent="0.25">
      <c r="A1589" s="327"/>
      <c r="B1589" s="327"/>
      <c r="C1589" s="327"/>
      <c r="D1589" s="327"/>
      <c r="E1589" s="327"/>
      <c r="F1589" s="193"/>
      <c r="G1589" s="327"/>
      <c r="H1589" s="428"/>
      <c r="I1589" s="428"/>
      <c r="J1589" s="193"/>
      <c r="K1589" s="360"/>
      <c r="L1589" s="360"/>
    </row>
    <row r="1590" spans="1:12" s="328" customFormat="1" ht="15" thickTop="1" x14ac:dyDescent="0.2">
      <c r="A1590" s="194"/>
      <c r="B1590" s="194"/>
      <c r="C1590" s="194"/>
      <c r="D1590" s="194"/>
      <c r="E1590" s="194"/>
      <c r="F1590" s="194"/>
      <c r="G1590" s="194"/>
      <c r="H1590" s="194"/>
      <c r="I1590" s="194"/>
      <c r="J1590" s="194"/>
      <c r="K1590" s="360"/>
      <c r="L1590" s="360"/>
    </row>
    <row r="1591" spans="1:12" s="328" customFormat="1" ht="15" x14ac:dyDescent="0.2">
      <c r="A1591" s="326" t="s">
        <v>1198</v>
      </c>
      <c r="B1591" s="195" t="s">
        <v>77</v>
      </c>
      <c r="C1591" s="326" t="s">
        <v>78</v>
      </c>
      <c r="D1591" s="326" t="s">
        <v>4</v>
      </c>
      <c r="E1591" s="430" t="s">
        <v>79</v>
      </c>
      <c r="F1591" s="430"/>
      <c r="G1591" s="196" t="s">
        <v>80</v>
      </c>
      <c r="H1591" s="195" t="s">
        <v>81</v>
      </c>
      <c r="I1591" s="195" t="s">
        <v>82</v>
      </c>
      <c r="J1591" s="195" t="s">
        <v>5</v>
      </c>
      <c r="K1591" s="360"/>
      <c r="L1591" s="360"/>
    </row>
    <row r="1592" spans="1:12" s="328" customFormat="1" ht="63.75" x14ac:dyDescent="0.2">
      <c r="A1592" s="324" t="s">
        <v>83</v>
      </c>
      <c r="B1592" s="333">
        <v>91786</v>
      </c>
      <c r="C1592" s="324" t="s">
        <v>85</v>
      </c>
      <c r="D1592" s="324" t="s">
        <v>1200</v>
      </c>
      <c r="E1592" s="429" t="s">
        <v>179</v>
      </c>
      <c r="F1592" s="429"/>
      <c r="G1592" s="198" t="s">
        <v>157</v>
      </c>
      <c r="H1592" s="199">
        <v>1</v>
      </c>
      <c r="I1592" s="203">
        <f>SUM(J1593:J1617)</f>
        <v>25.236276999999994</v>
      </c>
      <c r="J1592" s="203">
        <f>H1592*I1592</f>
        <v>25.236276999999994</v>
      </c>
      <c r="K1592" s="360"/>
      <c r="L1592" s="360"/>
    </row>
    <row r="1593" spans="1:12" s="328" customFormat="1" ht="38.25" x14ac:dyDescent="0.2">
      <c r="A1593" s="325" t="s">
        <v>89</v>
      </c>
      <c r="B1593" s="332">
        <v>89357</v>
      </c>
      <c r="C1593" s="325" t="s">
        <v>85</v>
      </c>
      <c r="D1593" s="325" t="s">
        <v>1202</v>
      </c>
      <c r="E1593" s="427" t="s">
        <v>179</v>
      </c>
      <c r="F1593" s="427"/>
      <c r="G1593" s="190" t="s">
        <v>157</v>
      </c>
      <c r="H1593" s="191">
        <v>7.6499999999999999E-2</v>
      </c>
      <c r="I1593" s="336">
        <f>VLOOKUP(B1593,'SINAPI09-2021'!$A$1:$E$15000,5,FALSE)</f>
        <v>23.5</v>
      </c>
      <c r="J1593" s="203">
        <f t="shared" ref="J1593:J1617" si="114">H1593*I1593</f>
        <v>1.79775</v>
      </c>
      <c r="K1593" s="360"/>
      <c r="L1593" s="360"/>
    </row>
    <row r="1594" spans="1:12" s="328" customFormat="1" ht="38.25" x14ac:dyDescent="0.2">
      <c r="A1594" s="325" t="s">
        <v>89</v>
      </c>
      <c r="B1594" s="332">
        <v>89403</v>
      </c>
      <c r="C1594" s="325" t="s">
        <v>85</v>
      </c>
      <c r="D1594" s="325" t="s">
        <v>1204</v>
      </c>
      <c r="E1594" s="427" t="s">
        <v>179</v>
      </c>
      <c r="F1594" s="427"/>
      <c r="G1594" s="190" t="s">
        <v>157</v>
      </c>
      <c r="H1594" s="191">
        <v>0.36699999999999999</v>
      </c>
      <c r="I1594" s="336">
        <f>VLOOKUP(B1594,'SINAPI09-2021'!$A$1:$E$15000,5,FALSE)</f>
        <v>13.73</v>
      </c>
      <c r="J1594" s="203">
        <f t="shared" si="114"/>
        <v>5.0389100000000004</v>
      </c>
      <c r="K1594" s="360"/>
      <c r="L1594" s="360"/>
    </row>
    <row r="1595" spans="1:12" s="328" customFormat="1" ht="25.5" x14ac:dyDescent="0.2">
      <c r="A1595" s="325" t="s">
        <v>89</v>
      </c>
      <c r="B1595" s="332">
        <v>89447</v>
      </c>
      <c r="C1595" s="325" t="s">
        <v>85</v>
      </c>
      <c r="D1595" s="325" t="s">
        <v>1206</v>
      </c>
      <c r="E1595" s="427" t="s">
        <v>179</v>
      </c>
      <c r="F1595" s="427"/>
      <c r="G1595" s="190" t="s">
        <v>157</v>
      </c>
      <c r="H1595" s="191">
        <v>0.55649999999999999</v>
      </c>
      <c r="I1595" s="336">
        <f>VLOOKUP(B1595,'SINAPI09-2021'!$A$1:$E$15000,5,FALSE)</f>
        <v>10.09</v>
      </c>
      <c r="J1595" s="203">
        <f t="shared" si="114"/>
        <v>5.6150849999999997</v>
      </c>
      <c r="K1595" s="360"/>
      <c r="L1595" s="360"/>
    </row>
    <row r="1596" spans="1:12" s="328" customFormat="1" ht="38.25" x14ac:dyDescent="0.2">
      <c r="A1596" s="325" t="s">
        <v>89</v>
      </c>
      <c r="B1596" s="332">
        <v>89386</v>
      </c>
      <c r="C1596" s="325" t="s">
        <v>85</v>
      </c>
      <c r="D1596" s="325" t="s">
        <v>1208</v>
      </c>
      <c r="E1596" s="427" t="s">
        <v>179</v>
      </c>
      <c r="F1596" s="427"/>
      <c r="G1596" s="190" t="s">
        <v>174</v>
      </c>
      <c r="H1596" s="191">
        <v>1.14E-2</v>
      </c>
      <c r="I1596" s="336">
        <f>VLOOKUP(B1596,'SINAPI09-2021'!$A$1:$E$15000,5,FALSE)</f>
        <v>7.35</v>
      </c>
      <c r="J1596" s="203">
        <f t="shared" si="114"/>
        <v>8.3790000000000003E-2</v>
      </c>
      <c r="K1596" s="360"/>
      <c r="L1596" s="360"/>
    </row>
    <row r="1597" spans="1:12" s="328" customFormat="1" ht="38.25" x14ac:dyDescent="0.2">
      <c r="A1597" s="325" t="s">
        <v>89</v>
      </c>
      <c r="B1597" s="332">
        <v>89388</v>
      </c>
      <c r="C1597" s="325" t="s">
        <v>85</v>
      </c>
      <c r="D1597" s="325" t="s">
        <v>1210</v>
      </c>
      <c r="E1597" s="427" t="s">
        <v>179</v>
      </c>
      <c r="F1597" s="427"/>
      <c r="G1597" s="190" t="s">
        <v>174</v>
      </c>
      <c r="H1597" s="191">
        <v>8.5599999999999996E-2</v>
      </c>
      <c r="I1597" s="336">
        <f>VLOOKUP(B1597,'SINAPI09-2021'!$A$1:$E$15000,5,FALSE)</f>
        <v>10.08</v>
      </c>
      <c r="J1597" s="203">
        <f t="shared" si="114"/>
        <v>0.86284799999999995</v>
      </c>
      <c r="K1597" s="360"/>
      <c r="L1597" s="360"/>
    </row>
    <row r="1598" spans="1:12" s="328" customFormat="1" ht="25.5" x14ac:dyDescent="0.2">
      <c r="A1598" s="325" t="s">
        <v>89</v>
      </c>
      <c r="B1598" s="332">
        <v>89398</v>
      </c>
      <c r="C1598" s="325" t="s">
        <v>85</v>
      </c>
      <c r="D1598" s="325" t="s">
        <v>1212</v>
      </c>
      <c r="E1598" s="427" t="s">
        <v>179</v>
      </c>
      <c r="F1598" s="427"/>
      <c r="G1598" s="190" t="s">
        <v>174</v>
      </c>
      <c r="H1598" s="191">
        <v>0.28470000000000001</v>
      </c>
      <c r="I1598" s="336">
        <f>VLOOKUP(B1598,'SINAPI09-2021'!$A$1:$E$15000,5,FALSE)</f>
        <v>14.28</v>
      </c>
      <c r="J1598" s="203">
        <f t="shared" si="114"/>
        <v>4.0655159999999997</v>
      </c>
      <c r="K1598" s="360"/>
      <c r="L1598" s="360"/>
    </row>
    <row r="1599" spans="1:12" s="328" customFormat="1" ht="38.25" x14ac:dyDescent="0.2">
      <c r="A1599" s="325" t="s">
        <v>89</v>
      </c>
      <c r="B1599" s="332">
        <v>89413</v>
      </c>
      <c r="C1599" s="325" t="s">
        <v>85</v>
      </c>
      <c r="D1599" s="325" t="s">
        <v>1214</v>
      </c>
      <c r="E1599" s="427" t="s">
        <v>179</v>
      </c>
      <c r="F1599" s="427"/>
      <c r="G1599" s="190" t="s">
        <v>174</v>
      </c>
      <c r="H1599" s="191">
        <v>5.9900000000000002E-2</v>
      </c>
      <c r="I1599" s="336">
        <f>VLOOKUP(B1599,'SINAPI09-2021'!$A$1:$E$15000,5,FALSE)</f>
        <v>7.19</v>
      </c>
      <c r="J1599" s="203">
        <f t="shared" si="114"/>
        <v>0.43068100000000004</v>
      </c>
      <c r="K1599" s="360"/>
      <c r="L1599" s="360"/>
    </row>
    <row r="1600" spans="1:12" s="328" customFormat="1" ht="38.25" x14ac:dyDescent="0.2">
      <c r="A1600" s="325" t="s">
        <v>89</v>
      </c>
      <c r="B1600" s="332">
        <v>89414</v>
      </c>
      <c r="C1600" s="325" t="s">
        <v>85</v>
      </c>
      <c r="D1600" s="325" t="s">
        <v>1216</v>
      </c>
      <c r="E1600" s="427" t="s">
        <v>179</v>
      </c>
      <c r="F1600" s="427"/>
      <c r="G1600" s="190" t="s">
        <v>174</v>
      </c>
      <c r="H1600" s="191">
        <v>2.4199999999999999E-2</v>
      </c>
      <c r="I1600" s="336">
        <f>VLOOKUP(B1600,'SINAPI09-2021'!$A$1:$E$15000,5,FALSE)</f>
        <v>9.49</v>
      </c>
      <c r="J1600" s="203">
        <f t="shared" si="114"/>
        <v>0.229658</v>
      </c>
      <c r="K1600" s="360"/>
      <c r="L1600" s="360"/>
    </row>
    <row r="1601" spans="1:12" s="328" customFormat="1" ht="38.25" x14ac:dyDescent="0.2">
      <c r="A1601" s="325" t="s">
        <v>89</v>
      </c>
      <c r="B1601" s="332">
        <v>89431</v>
      </c>
      <c r="C1601" s="325" t="s">
        <v>85</v>
      </c>
      <c r="D1601" s="325" t="s">
        <v>1218</v>
      </c>
      <c r="E1601" s="427" t="s">
        <v>179</v>
      </c>
      <c r="F1601" s="427"/>
      <c r="G1601" s="190" t="s">
        <v>174</v>
      </c>
      <c r="H1601" s="191">
        <v>5.5500000000000001E-2</v>
      </c>
      <c r="I1601" s="336">
        <f>VLOOKUP(B1601,'SINAPI09-2021'!$A$1:$E$15000,5,FALSE)</f>
        <v>5.79</v>
      </c>
      <c r="J1601" s="203">
        <f t="shared" si="114"/>
        <v>0.32134499999999999</v>
      </c>
      <c r="K1601" s="360"/>
      <c r="L1601" s="360"/>
    </row>
    <row r="1602" spans="1:12" s="328" customFormat="1" ht="38.25" x14ac:dyDescent="0.2">
      <c r="A1602" s="325" t="s">
        <v>89</v>
      </c>
      <c r="B1602" s="332">
        <v>89435</v>
      </c>
      <c r="C1602" s="325" t="s">
        <v>85</v>
      </c>
      <c r="D1602" s="325" t="s">
        <v>1220</v>
      </c>
      <c r="E1602" s="427" t="s">
        <v>179</v>
      </c>
      <c r="F1602" s="427"/>
      <c r="G1602" s="190" t="s">
        <v>174</v>
      </c>
      <c r="H1602" s="191">
        <v>1.78E-2</v>
      </c>
      <c r="I1602" s="336">
        <f>VLOOKUP(B1602,'SINAPI09-2021'!$A$1:$E$15000,5,FALSE)</f>
        <v>19.39</v>
      </c>
      <c r="J1602" s="203">
        <f t="shared" si="114"/>
        <v>0.345142</v>
      </c>
      <c r="K1602" s="360"/>
      <c r="L1602" s="360"/>
    </row>
    <row r="1603" spans="1:12" s="328" customFormat="1" ht="51" x14ac:dyDescent="0.2">
      <c r="A1603" s="325" t="s">
        <v>89</v>
      </c>
      <c r="B1603" s="332">
        <v>89436</v>
      </c>
      <c r="C1603" s="325" t="s">
        <v>85</v>
      </c>
      <c r="D1603" s="325" t="s">
        <v>1222</v>
      </c>
      <c r="E1603" s="427" t="s">
        <v>179</v>
      </c>
      <c r="F1603" s="427"/>
      <c r="G1603" s="190" t="s">
        <v>174</v>
      </c>
      <c r="H1603" s="191">
        <v>5.8400000000000001E-2</v>
      </c>
      <c r="I1603" s="336">
        <f>VLOOKUP(B1603,'SINAPI09-2021'!$A$1:$E$15000,5,FALSE)</f>
        <v>5.68</v>
      </c>
      <c r="J1603" s="203">
        <f t="shared" si="114"/>
        <v>0.33171200000000001</v>
      </c>
      <c r="K1603" s="360"/>
      <c r="L1603" s="360"/>
    </row>
    <row r="1604" spans="1:12" s="328" customFormat="1" ht="38.25" x14ac:dyDescent="0.2">
      <c r="A1604" s="325" t="s">
        <v>89</v>
      </c>
      <c r="B1604" s="332">
        <v>89443</v>
      </c>
      <c r="C1604" s="325" t="s">
        <v>85</v>
      </c>
      <c r="D1604" s="325" t="s">
        <v>1224</v>
      </c>
      <c r="E1604" s="427" t="s">
        <v>179</v>
      </c>
      <c r="F1604" s="427"/>
      <c r="G1604" s="190" t="s">
        <v>174</v>
      </c>
      <c r="H1604" s="191">
        <v>4.0599999999999997E-2</v>
      </c>
      <c r="I1604" s="336">
        <f>VLOOKUP(B1604,'SINAPI09-2021'!$A$1:$E$15000,5,FALSE)</f>
        <v>11.24</v>
      </c>
      <c r="J1604" s="203">
        <f t="shared" si="114"/>
        <v>0.45634399999999997</v>
      </c>
      <c r="K1604" s="360"/>
      <c r="L1604" s="360"/>
    </row>
    <row r="1605" spans="1:12" s="328" customFormat="1" ht="38.25" x14ac:dyDescent="0.2">
      <c r="A1605" s="325" t="s">
        <v>89</v>
      </c>
      <c r="B1605" s="332">
        <v>89492</v>
      </c>
      <c r="C1605" s="325" t="s">
        <v>85</v>
      </c>
      <c r="D1605" s="325" t="s">
        <v>1226</v>
      </c>
      <c r="E1605" s="427" t="s">
        <v>179</v>
      </c>
      <c r="F1605" s="427"/>
      <c r="G1605" s="190" t="s">
        <v>174</v>
      </c>
      <c r="H1605" s="191">
        <v>0.15640000000000001</v>
      </c>
      <c r="I1605" s="336">
        <f>VLOOKUP(B1605,'SINAPI09-2021'!$A$1:$E$15000,5,FALSE)</f>
        <v>6.09</v>
      </c>
      <c r="J1605" s="203">
        <f t="shared" si="114"/>
        <v>0.9524760000000001</v>
      </c>
      <c r="K1605" s="360"/>
      <c r="L1605" s="360"/>
    </row>
    <row r="1606" spans="1:12" s="328" customFormat="1" ht="25.5" x14ac:dyDescent="0.2">
      <c r="A1606" s="325" t="s">
        <v>89</v>
      </c>
      <c r="B1606" s="332">
        <v>89541</v>
      </c>
      <c r="C1606" s="325" t="s">
        <v>85</v>
      </c>
      <c r="D1606" s="325" t="s">
        <v>1228</v>
      </c>
      <c r="E1606" s="427" t="s">
        <v>179</v>
      </c>
      <c r="F1606" s="427"/>
      <c r="G1606" s="190" t="s">
        <v>174</v>
      </c>
      <c r="H1606" s="191">
        <v>0.21079999999999999</v>
      </c>
      <c r="I1606" s="336">
        <f>VLOOKUP(B1606,'SINAPI09-2021'!$A$1:$E$15000,5,FALSE)</f>
        <v>5.07</v>
      </c>
      <c r="J1606" s="203">
        <f t="shared" si="114"/>
        <v>1.068756</v>
      </c>
      <c r="K1606" s="360"/>
      <c r="L1606" s="360"/>
    </row>
    <row r="1607" spans="1:12" s="328" customFormat="1" ht="38.25" x14ac:dyDescent="0.2">
      <c r="A1607" s="325" t="s">
        <v>89</v>
      </c>
      <c r="B1607" s="332">
        <v>89553</v>
      </c>
      <c r="C1607" s="325" t="s">
        <v>85</v>
      </c>
      <c r="D1607" s="325" t="s">
        <v>1230</v>
      </c>
      <c r="E1607" s="427" t="s">
        <v>179</v>
      </c>
      <c r="F1607" s="427"/>
      <c r="G1607" s="190" t="s">
        <v>174</v>
      </c>
      <c r="H1607" s="191">
        <v>9.8500000000000004E-2</v>
      </c>
      <c r="I1607" s="336">
        <f>VLOOKUP(B1607,'SINAPI09-2021'!$A$1:$E$15000,5,FALSE)</f>
        <v>4.96</v>
      </c>
      <c r="J1607" s="203">
        <f t="shared" si="114"/>
        <v>0.48855999999999999</v>
      </c>
      <c r="K1607" s="360"/>
      <c r="L1607" s="360"/>
    </row>
    <row r="1608" spans="1:12" s="328" customFormat="1" ht="38.25" x14ac:dyDescent="0.2">
      <c r="A1608" s="325" t="s">
        <v>89</v>
      </c>
      <c r="B1608" s="332">
        <v>89562</v>
      </c>
      <c r="C1608" s="325" t="s">
        <v>85</v>
      </c>
      <c r="D1608" s="325" t="s">
        <v>1232</v>
      </c>
      <c r="E1608" s="427" t="s">
        <v>179</v>
      </c>
      <c r="F1608" s="427"/>
      <c r="G1608" s="190" t="s">
        <v>174</v>
      </c>
      <c r="H1608" s="191">
        <v>2.58E-2</v>
      </c>
      <c r="I1608" s="336">
        <f>VLOOKUP(B1608,'SINAPI09-2021'!$A$1:$E$15000,5,FALSE)</f>
        <v>8.56</v>
      </c>
      <c r="J1608" s="203">
        <f t="shared" si="114"/>
        <v>0.22084800000000002</v>
      </c>
      <c r="K1608" s="360"/>
      <c r="L1608" s="360"/>
    </row>
    <row r="1609" spans="1:12" s="328" customFormat="1" ht="25.5" x14ac:dyDescent="0.2">
      <c r="A1609" s="325" t="s">
        <v>89</v>
      </c>
      <c r="B1609" s="332">
        <v>89620</v>
      </c>
      <c r="C1609" s="325" t="s">
        <v>85</v>
      </c>
      <c r="D1609" s="325" t="s">
        <v>1234</v>
      </c>
      <c r="E1609" s="427" t="s">
        <v>179</v>
      </c>
      <c r="F1609" s="427"/>
      <c r="G1609" s="190" t="s">
        <v>174</v>
      </c>
      <c r="H1609" s="191">
        <v>0.13120000000000001</v>
      </c>
      <c r="I1609" s="336">
        <f>VLOOKUP(B1609,'SINAPI09-2021'!$A$1:$E$15000,5,FALSE)</f>
        <v>9.7899999999999991</v>
      </c>
      <c r="J1609" s="203">
        <f t="shared" si="114"/>
        <v>1.284448</v>
      </c>
      <c r="K1609" s="360"/>
      <c r="L1609" s="360"/>
    </row>
    <row r="1610" spans="1:12" s="328" customFormat="1" ht="38.25" x14ac:dyDescent="0.2">
      <c r="A1610" s="325" t="s">
        <v>89</v>
      </c>
      <c r="B1610" s="332">
        <v>89622</v>
      </c>
      <c r="C1610" s="325" t="s">
        <v>85</v>
      </c>
      <c r="D1610" s="325" t="s">
        <v>1195</v>
      </c>
      <c r="E1610" s="427" t="s">
        <v>179</v>
      </c>
      <c r="F1610" s="427"/>
      <c r="G1610" s="190" t="s">
        <v>174</v>
      </c>
      <c r="H1610" s="191">
        <v>6.4100000000000004E-2</v>
      </c>
      <c r="I1610" s="336">
        <f>VLOOKUP(B1610,'SINAPI09-2021'!$A$1:$E$15000,5,FALSE)</f>
        <v>11.93</v>
      </c>
      <c r="J1610" s="203">
        <f t="shared" si="114"/>
        <v>0.76471300000000009</v>
      </c>
      <c r="K1610" s="360"/>
      <c r="L1610" s="360"/>
    </row>
    <row r="1611" spans="1:12" s="328" customFormat="1" ht="38.25" x14ac:dyDescent="0.2">
      <c r="A1611" s="325" t="s">
        <v>89</v>
      </c>
      <c r="B1611" s="332">
        <v>89624</v>
      </c>
      <c r="C1611" s="325" t="s">
        <v>85</v>
      </c>
      <c r="D1611" s="325" t="s">
        <v>1236</v>
      </c>
      <c r="E1611" s="427" t="s">
        <v>179</v>
      </c>
      <c r="F1611" s="427"/>
      <c r="G1611" s="190" t="s">
        <v>174</v>
      </c>
      <c r="H1611" s="191">
        <v>1.52E-2</v>
      </c>
      <c r="I1611" s="336">
        <f>VLOOKUP(B1611,'SINAPI09-2021'!$A$1:$E$15000,5,FALSE)</f>
        <v>17.38</v>
      </c>
      <c r="J1611" s="203">
        <f t="shared" si="114"/>
        <v>0.26417599999999997</v>
      </c>
      <c r="K1611" s="360"/>
      <c r="L1611" s="360"/>
    </row>
    <row r="1612" spans="1:12" s="328" customFormat="1" ht="25.5" x14ac:dyDescent="0.2">
      <c r="A1612" s="325" t="s">
        <v>89</v>
      </c>
      <c r="B1612" s="332">
        <v>90436</v>
      </c>
      <c r="C1612" s="325" t="s">
        <v>85</v>
      </c>
      <c r="D1612" s="325" t="s">
        <v>1034</v>
      </c>
      <c r="E1612" s="427" t="s">
        <v>179</v>
      </c>
      <c r="F1612" s="427"/>
      <c r="G1612" s="190" t="s">
        <v>174</v>
      </c>
      <c r="H1612" s="191">
        <v>1.06E-2</v>
      </c>
      <c r="I1612" s="336">
        <f>VLOOKUP(B1612,'SINAPI09-2021'!$A$1:$E$15000,5,FALSE)</f>
        <v>9.75</v>
      </c>
      <c r="J1612" s="203">
        <f t="shared" si="114"/>
        <v>0.10335</v>
      </c>
      <c r="K1612" s="360"/>
      <c r="L1612" s="360"/>
    </row>
    <row r="1613" spans="1:12" s="328" customFormat="1" ht="25.5" x14ac:dyDescent="0.2">
      <c r="A1613" s="325" t="s">
        <v>89</v>
      </c>
      <c r="B1613" s="332">
        <v>90439</v>
      </c>
      <c r="C1613" s="325" t="s">
        <v>85</v>
      </c>
      <c r="D1613" s="325" t="s">
        <v>1238</v>
      </c>
      <c r="E1613" s="427" t="s">
        <v>179</v>
      </c>
      <c r="F1613" s="427"/>
      <c r="G1613" s="190" t="s">
        <v>174</v>
      </c>
      <c r="H1613" s="191">
        <v>3.0000000000000001E-3</v>
      </c>
      <c r="I1613" s="336">
        <f>VLOOKUP(B1613,'SINAPI09-2021'!$A$1:$E$15000,5,FALSE)</f>
        <v>39.21</v>
      </c>
      <c r="J1613" s="203">
        <f t="shared" si="114"/>
        <v>0.11763</v>
      </c>
      <c r="K1613" s="360"/>
      <c r="L1613" s="360"/>
    </row>
    <row r="1614" spans="1:12" s="328" customFormat="1" ht="25.5" x14ac:dyDescent="0.2">
      <c r="A1614" s="325" t="s">
        <v>89</v>
      </c>
      <c r="B1614" s="332">
        <v>90443</v>
      </c>
      <c r="C1614" s="325" t="s">
        <v>85</v>
      </c>
      <c r="D1614" s="325" t="s">
        <v>1036</v>
      </c>
      <c r="E1614" s="427" t="s">
        <v>179</v>
      </c>
      <c r="F1614" s="427"/>
      <c r="G1614" s="190" t="s">
        <v>157</v>
      </c>
      <c r="H1614" s="191">
        <v>1.4999999999999999E-2</v>
      </c>
      <c r="I1614" s="336">
        <f>VLOOKUP(B1614,'SINAPI09-2021'!$A$1:$E$15000,5,FALSE)</f>
        <v>8.86</v>
      </c>
      <c r="J1614" s="203">
        <f t="shared" si="114"/>
        <v>0.13289999999999999</v>
      </c>
      <c r="K1614" s="360"/>
      <c r="L1614" s="360"/>
    </row>
    <row r="1615" spans="1:12" s="328" customFormat="1" ht="25.5" x14ac:dyDescent="0.2">
      <c r="A1615" s="325" t="s">
        <v>89</v>
      </c>
      <c r="B1615" s="332">
        <v>90453</v>
      </c>
      <c r="C1615" s="325" t="s">
        <v>85</v>
      </c>
      <c r="D1615" s="325" t="s">
        <v>1038</v>
      </c>
      <c r="E1615" s="427" t="s">
        <v>179</v>
      </c>
      <c r="F1615" s="427"/>
      <c r="G1615" s="190" t="s">
        <v>174</v>
      </c>
      <c r="H1615" s="191">
        <v>4.1200000000000001E-2</v>
      </c>
      <c r="I1615" s="336">
        <f>VLOOKUP(B1615,'SINAPI09-2021'!$A$1:$E$15000,5,FALSE)</f>
        <v>2.1800000000000002</v>
      </c>
      <c r="J1615" s="203">
        <f t="shared" si="114"/>
        <v>8.9816000000000007E-2</v>
      </c>
      <c r="K1615" s="360"/>
      <c r="L1615" s="360"/>
    </row>
    <row r="1616" spans="1:12" s="328" customFormat="1" ht="38.25" x14ac:dyDescent="0.2">
      <c r="A1616" s="325" t="s">
        <v>89</v>
      </c>
      <c r="B1616" s="332">
        <v>90466</v>
      </c>
      <c r="C1616" s="325" t="s">
        <v>85</v>
      </c>
      <c r="D1616" s="325" t="s">
        <v>1040</v>
      </c>
      <c r="E1616" s="427" t="s">
        <v>179</v>
      </c>
      <c r="F1616" s="427"/>
      <c r="G1616" s="190" t="s">
        <v>157</v>
      </c>
      <c r="H1616" s="191">
        <v>1.4999999999999999E-2</v>
      </c>
      <c r="I1616" s="336">
        <f>VLOOKUP(B1616,'SINAPI09-2021'!$A$1:$E$15000,5,FALSE)</f>
        <v>9.18</v>
      </c>
      <c r="J1616" s="203">
        <f t="shared" si="114"/>
        <v>0.13769999999999999</v>
      </c>
      <c r="K1616" s="360"/>
      <c r="L1616" s="360"/>
    </row>
    <row r="1617" spans="1:12" s="328" customFormat="1" ht="25.5" x14ac:dyDescent="0.2">
      <c r="A1617" s="325" t="s">
        <v>89</v>
      </c>
      <c r="B1617" s="332">
        <v>91190</v>
      </c>
      <c r="C1617" s="325" t="s">
        <v>85</v>
      </c>
      <c r="D1617" s="325" t="s">
        <v>1044</v>
      </c>
      <c r="E1617" s="427" t="s">
        <v>179</v>
      </c>
      <c r="F1617" s="427"/>
      <c r="G1617" s="190" t="s">
        <v>174</v>
      </c>
      <c r="H1617" s="191">
        <v>9.1000000000000004E-3</v>
      </c>
      <c r="I1617" s="336">
        <f>VLOOKUP(B1617,'SINAPI09-2021'!$A$1:$E$15000,5,FALSE)</f>
        <v>3.53</v>
      </c>
      <c r="J1617" s="203">
        <f t="shared" si="114"/>
        <v>3.2122999999999999E-2</v>
      </c>
      <c r="K1617" s="360"/>
      <c r="L1617" s="360"/>
    </row>
    <row r="1618" spans="1:12" s="328" customFormat="1" x14ac:dyDescent="0.2">
      <c r="A1618" s="327"/>
      <c r="B1618" s="327"/>
      <c r="C1618" s="327"/>
      <c r="D1618" s="327"/>
      <c r="E1618" s="327"/>
      <c r="F1618" s="193"/>
      <c r="G1618" s="327"/>
      <c r="H1618" s="193"/>
      <c r="I1618" s="327"/>
      <c r="J1618" s="193"/>
      <c r="K1618" s="360"/>
      <c r="L1618" s="360"/>
    </row>
    <row r="1619" spans="1:12" s="328" customFormat="1" ht="15" thickBot="1" x14ac:dyDescent="0.25">
      <c r="A1619" s="327"/>
      <c r="B1619" s="327"/>
      <c r="C1619" s="327"/>
      <c r="D1619" s="327"/>
      <c r="E1619" s="327"/>
      <c r="F1619" s="193"/>
      <c r="G1619" s="327"/>
      <c r="H1619" s="428"/>
      <c r="I1619" s="428"/>
      <c r="J1619" s="193"/>
      <c r="K1619" s="360"/>
      <c r="L1619" s="360"/>
    </row>
    <row r="1620" spans="1:12" s="328" customFormat="1" ht="15" thickTop="1" x14ac:dyDescent="0.2">
      <c r="A1620" s="194"/>
      <c r="B1620" s="194"/>
      <c r="C1620" s="194"/>
      <c r="D1620" s="194"/>
      <c r="E1620" s="194"/>
      <c r="F1620" s="194"/>
      <c r="G1620" s="194"/>
      <c r="H1620" s="194"/>
      <c r="I1620" s="194"/>
      <c r="J1620" s="194"/>
      <c r="K1620" s="360"/>
      <c r="L1620" s="360"/>
    </row>
    <row r="1621" spans="1:12" s="328" customFormat="1" ht="15" x14ac:dyDescent="0.2">
      <c r="A1621" s="326" t="s">
        <v>1239</v>
      </c>
      <c r="B1621" s="195" t="s">
        <v>77</v>
      </c>
      <c r="C1621" s="326" t="s">
        <v>78</v>
      </c>
      <c r="D1621" s="326" t="s">
        <v>4</v>
      </c>
      <c r="E1621" s="430" t="s">
        <v>79</v>
      </c>
      <c r="F1621" s="430"/>
      <c r="G1621" s="196" t="s">
        <v>80</v>
      </c>
      <c r="H1621" s="195" t="s">
        <v>81</v>
      </c>
      <c r="I1621" s="195" t="s">
        <v>82</v>
      </c>
      <c r="J1621" s="195" t="s">
        <v>5</v>
      </c>
      <c r="K1621" s="360"/>
      <c r="L1621" s="360"/>
    </row>
    <row r="1622" spans="1:12" s="328" customFormat="1" ht="51" x14ac:dyDescent="0.2">
      <c r="A1622" s="324" t="s">
        <v>83</v>
      </c>
      <c r="B1622" s="333">
        <v>91787</v>
      </c>
      <c r="C1622" s="324" t="s">
        <v>85</v>
      </c>
      <c r="D1622" s="324" t="s">
        <v>1241</v>
      </c>
      <c r="E1622" s="429" t="s">
        <v>179</v>
      </c>
      <c r="F1622" s="429"/>
      <c r="G1622" s="198" t="s">
        <v>157</v>
      </c>
      <c r="H1622" s="199">
        <v>1</v>
      </c>
      <c r="I1622" s="203">
        <f>SUM(J1623:J1635)</f>
        <v>30.367192999999997</v>
      </c>
      <c r="J1622" s="203">
        <f>H1622*I1622</f>
        <v>30.367192999999997</v>
      </c>
      <c r="K1622" s="360"/>
      <c r="L1622" s="360"/>
    </row>
    <row r="1623" spans="1:12" s="328" customFormat="1" ht="25.5" x14ac:dyDescent="0.2">
      <c r="A1623" s="325" t="s">
        <v>89</v>
      </c>
      <c r="B1623" s="332">
        <v>89448</v>
      </c>
      <c r="C1623" s="325" t="s">
        <v>85</v>
      </c>
      <c r="D1623" s="325" t="s">
        <v>1243</v>
      </c>
      <c r="E1623" s="427" t="s">
        <v>179</v>
      </c>
      <c r="F1623" s="427"/>
      <c r="G1623" s="190" t="s">
        <v>157</v>
      </c>
      <c r="H1623" s="191">
        <v>1</v>
      </c>
      <c r="I1623" s="336">
        <f>VLOOKUP(B1623,'SINAPI09-2021'!$A$1:$E$15000,5,FALSE)</f>
        <v>14.55</v>
      </c>
      <c r="J1623" s="203">
        <f t="shared" ref="J1623" si="115">H1623*I1623</f>
        <v>14.55</v>
      </c>
      <c r="K1623" s="360"/>
      <c r="L1623" s="360"/>
    </row>
    <row r="1624" spans="1:12" s="328" customFormat="1" ht="51" x14ac:dyDescent="0.2">
      <c r="A1624" s="325" t="s">
        <v>89</v>
      </c>
      <c r="B1624" s="332">
        <v>89436</v>
      </c>
      <c r="C1624" s="325" t="s">
        <v>85</v>
      </c>
      <c r="D1624" s="325" t="s">
        <v>1222</v>
      </c>
      <c r="E1624" s="427" t="s">
        <v>179</v>
      </c>
      <c r="F1624" s="427"/>
      <c r="G1624" s="190" t="s">
        <v>174</v>
      </c>
      <c r="H1624" s="191">
        <v>2.7000000000000001E-3</v>
      </c>
      <c r="I1624" s="336">
        <f>VLOOKUP(B1624,'SINAPI09-2021'!$A$1:$E$15000,5,FALSE)</f>
        <v>5.68</v>
      </c>
      <c r="J1624" s="203">
        <f t="shared" ref="J1624:J1635" si="116">H1624*I1624</f>
        <v>1.5336000000000001E-2</v>
      </c>
      <c r="K1624" s="360"/>
      <c r="L1624" s="360"/>
    </row>
    <row r="1625" spans="1:12" s="328" customFormat="1" ht="38.25" x14ac:dyDescent="0.2">
      <c r="A1625" s="325" t="s">
        <v>89</v>
      </c>
      <c r="B1625" s="332">
        <v>89497</v>
      </c>
      <c r="C1625" s="325" t="s">
        <v>85</v>
      </c>
      <c r="D1625" s="325" t="s">
        <v>1245</v>
      </c>
      <c r="E1625" s="427" t="s">
        <v>179</v>
      </c>
      <c r="F1625" s="427"/>
      <c r="G1625" s="190" t="s">
        <v>174</v>
      </c>
      <c r="H1625" s="191">
        <v>0.17430000000000001</v>
      </c>
      <c r="I1625" s="336">
        <f>VLOOKUP(B1625,'SINAPI09-2021'!$A$1:$E$15000,5,FALSE)</f>
        <v>10.26</v>
      </c>
      <c r="J1625" s="203">
        <f t="shared" si="116"/>
        <v>1.7883180000000001</v>
      </c>
      <c r="K1625" s="360"/>
      <c r="L1625" s="360"/>
    </row>
    <row r="1626" spans="1:12" s="328" customFormat="1" ht="38.25" x14ac:dyDescent="0.2">
      <c r="A1626" s="325" t="s">
        <v>89</v>
      </c>
      <c r="B1626" s="332">
        <v>89498</v>
      </c>
      <c r="C1626" s="325" t="s">
        <v>85</v>
      </c>
      <c r="D1626" s="325" t="s">
        <v>1247</v>
      </c>
      <c r="E1626" s="427" t="s">
        <v>179</v>
      </c>
      <c r="F1626" s="427"/>
      <c r="G1626" s="190" t="s">
        <v>174</v>
      </c>
      <c r="H1626" s="191">
        <v>4.5100000000000001E-2</v>
      </c>
      <c r="I1626" s="336">
        <f>VLOOKUP(B1626,'SINAPI09-2021'!$A$1:$E$15000,5,FALSE)</f>
        <v>11.3</v>
      </c>
      <c r="J1626" s="203">
        <f t="shared" si="116"/>
        <v>0.50963000000000003</v>
      </c>
      <c r="K1626" s="360"/>
      <c r="L1626" s="360"/>
    </row>
    <row r="1627" spans="1:12" s="328" customFormat="1" ht="25.5" x14ac:dyDescent="0.2">
      <c r="A1627" s="325" t="s">
        <v>89</v>
      </c>
      <c r="B1627" s="332">
        <v>89558</v>
      </c>
      <c r="C1627" s="325" t="s">
        <v>85</v>
      </c>
      <c r="D1627" s="325" t="s">
        <v>1249</v>
      </c>
      <c r="E1627" s="427" t="s">
        <v>179</v>
      </c>
      <c r="F1627" s="427"/>
      <c r="G1627" s="190" t="s">
        <v>174</v>
      </c>
      <c r="H1627" s="191">
        <v>0.124</v>
      </c>
      <c r="I1627" s="336">
        <f>VLOOKUP(B1627,'SINAPI09-2021'!$A$1:$E$15000,5,FALSE)</f>
        <v>7.97</v>
      </c>
      <c r="J1627" s="203">
        <f t="shared" si="116"/>
        <v>0.98827999999999994</v>
      </c>
      <c r="K1627" s="360"/>
      <c r="L1627" s="360"/>
    </row>
    <row r="1628" spans="1:12" s="328" customFormat="1" ht="25.5" x14ac:dyDescent="0.2">
      <c r="A1628" s="325" t="s">
        <v>89</v>
      </c>
      <c r="B1628" s="332">
        <v>89568</v>
      </c>
      <c r="C1628" s="325" t="s">
        <v>85</v>
      </c>
      <c r="D1628" s="325" t="s">
        <v>1251</v>
      </c>
      <c r="E1628" s="427" t="s">
        <v>179</v>
      </c>
      <c r="F1628" s="427"/>
      <c r="G1628" s="190" t="s">
        <v>174</v>
      </c>
      <c r="H1628" s="191">
        <v>0.11559999999999999</v>
      </c>
      <c r="I1628" s="336">
        <f>VLOOKUP(B1628,'SINAPI09-2021'!$A$1:$E$15000,5,FALSE)</f>
        <v>34.28</v>
      </c>
      <c r="J1628" s="203">
        <f t="shared" si="116"/>
        <v>3.9627680000000001</v>
      </c>
      <c r="K1628" s="360"/>
      <c r="L1628" s="360"/>
    </row>
    <row r="1629" spans="1:12" s="328" customFormat="1" ht="38.25" x14ac:dyDescent="0.2">
      <c r="A1629" s="325" t="s">
        <v>89</v>
      </c>
      <c r="B1629" s="332">
        <v>89570</v>
      </c>
      <c r="C1629" s="325" t="s">
        <v>85</v>
      </c>
      <c r="D1629" s="325" t="s">
        <v>1253</v>
      </c>
      <c r="E1629" s="427" t="s">
        <v>179</v>
      </c>
      <c r="F1629" s="427"/>
      <c r="G1629" s="190" t="s">
        <v>174</v>
      </c>
      <c r="H1629" s="191">
        <v>5.67E-2</v>
      </c>
      <c r="I1629" s="336">
        <f>VLOOKUP(B1629,'SINAPI09-2021'!$A$1:$E$15000,5,FALSE)</f>
        <v>11.31</v>
      </c>
      <c r="J1629" s="203">
        <f t="shared" si="116"/>
        <v>0.64127699999999999</v>
      </c>
      <c r="K1629" s="360"/>
      <c r="L1629" s="360"/>
    </row>
    <row r="1630" spans="1:12" s="328" customFormat="1" ht="38.25" x14ac:dyDescent="0.2">
      <c r="A1630" s="325" t="s">
        <v>89</v>
      </c>
      <c r="B1630" s="332">
        <v>89572</v>
      </c>
      <c r="C1630" s="325" t="s">
        <v>85</v>
      </c>
      <c r="D1630" s="325" t="s">
        <v>1255</v>
      </c>
      <c r="E1630" s="427" t="s">
        <v>179</v>
      </c>
      <c r="F1630" s="427"/>
      <c r="G1630" s="190" t="s">
        <v>174</v>
      </c>
      <c r="H1630" s="191">
        <v>2.8899999999999999E-2</v>
      </c>
      <c r="I1630" s="336">
        <f>VLOOKUP(B1630,'SINAPI09-2021'!$A$1:$E$15000,5,FALSE)</f>
        <v>7.49</v>
      </c>
      <c r="J1630" s="203">
        <f t="shared" si="116"/>
        <v>0.21646099999999999</v>
      </c>
      <c r="K1630" s="360"/>
      <c r="L1630" s="360"/>
    </row>
    <row r="1631" spans="1:12" s="328" customFormat="1" ht="25.5" x14ac:dyDescent="0.2">
      <c r="A1631" s="325" t="s">
        <v>89</v>
      </c>
      <c r="B1631" s="332">
        <v>89623</v>
      </c>
      <c r="C1631" s="325" t="s">
        <v>85</v>
      </c>
      <c r="D1631" s="325" t="s">
        <v>1257</v>
      </c>
      <c r="E1631" s="427" t="s">
        <v>179</v>
      </c>
      <c r="F1631" s="427"/>
      <c r="G1631" s="190" t="s">
        <v>174</v>
      </c>
      <c r="H1631" s="191">
        <v>0.38529999999999998</v>
      </c>
      <c r="I1631" s="336">
        <f>VLOOKUP(B1631,'SINAPI09-2021'!$A$1:$E$15000,5,FALSE)</f>
        <v>16.3</v>
      </c>
      <c r="J1631" s="203">
        <f t="shared" si="116"/>
        <v>6.2803899999999997</v>
      </c>
      <c r="K1631" s="360"/>
      <c r="L1631" s="360"/>
    </row>
    <row r="1632" spans="1:12" s="328" customFormat="1" ht="38.25" x14ac:dyDescent="0.2">
      <c r="A1632" s="325" t="s">
        <v>89</v>
      </c>
      <c r="B1632" s="332">
        <v>89626</v>
      </c>
      <c r="C1632" s="325" t="s">
        <v>85</v>
      </c>
      <c r="D1632" s="325" t="s">
        <v>1259</v>
      </c>
      <c r="E1632" s="427" t="s">
        <v>179</v>
      </c>
      <c r="F1632" s="427"/>
      <c r="G1632" s="190" t="s">
        <v>174</v>
      </c>
      <c r="H1632" s="191">
        <v>3.9300000000000002E-2</v>
      </c>
      <c r="I1632" s="336">
        <f>VLOOKUP(B1632,'SINAPI09-2021'!$A$1:$E$15000,5,FALSE)</f>
        <v>28.05</v>
      </c>
      <c r="J1632" s="203">
        <f t="shared" si="116"/>
        <v>1.102365</v>
      </c>
      <c r="K1632" s="360"/>
      <c r="L1632" s="360"/>
    </row>
    <row r="1633" spans="1:12" s="328" customFormat="1" ht="25.5" x14ac:dyDescent="0.2">
      <c r="A1633" s="325" t="s">
        <v>89</v>
      </c>
      <c r="B1633" s="332">
        <v>90453</v>
      </c>
      <c r="C1633" s="325" t="s">
        <v>85</v>
      </c>
      <c r="D1633" s="325" t="s">
        <v>1038</v>
      </c>
      <c r="E1633" s="427" t="s">
        <v>179</v>
      </c>
      <c r="F1633" s="427"/>
      <c r="G1633" s="190" t="s">
        <v>174</v>
      </c>
      <c r="H1633" s="191">
        <v>3.6499999999999998E-2</v>
      </c>
      <c r="I1633" s="336">
        <f>VLOOKUP(B1633,'SINAPI09-2021'!$A$1:$E$15000,5,FALSE)</f>
        <v>2.1800000000000002</v>
      </c>
      <c r="J1633" s="203">
        <f t="shared" si="116"/>
        <v>7.9570000000000002E-2</v>
      </c>
      <c r="K1633" s="360"/>
      <c r="L1633" s="360"/>
    </row>
    <row r="1634" spans="1:12" s="328" customFormat="1" ht="51" x14ac:dyDescent="0.2">
      <c r="A1634" s="325" t="s">
        <v>89</v>
      </c>
      <c r="B1634" s="332">
        <v>91185</v>
      </c>
      <c r="C1634" s="325" t="s">
        <v>85</v>
      </c>
      <c r="D1634" s="325" t="s">
        <v>1042</v>
      </c>
      <c r="E1634" s="427" t="s">
        <v>179</v>
      </c>
      <c r="F1634" s="427"/>
      <c r="G1634" s="190" t="s">
        <v>157</v>
      </c>
      <c r="H1634" s="191">
        <v>4.48E-2</v>
      </c>
      <c r="I1634" s="336">
        <f>VLOOKUP(B1634,'SINAPI09-2021'!$A$1:$E$15000,5,FALSE)</f>
        <v>4.96</v>
      </c>
      <c r="J1634" s="203">
        <f t="shared" si="116"/>
        <v>0.22220799999999999</v>
      </c>
      <c r="K1634" s="360"/>
      <c r="L1634" s="360"/>
    </row>
    <row r="1635" spans="1:12" s="328" customFormat="1" ht="25.5" x14ac:dyDescent="0.2">
      <c r="A1635" s="325" t="s">
        <v>89</v>
      </c>
      <c r="B1635" s="332">
        <v>91190</v>
      </c>
      <c r="C1635" s="325" t="s">
        <v>85</v>
      </c>
      <c r="D1635" s="325" t="s">
        <v>1044</v>
      </c>
      <c r="E1635" s="427" t="s">
        <v>179</v>
      </c>
      <c r="F1635" s="427"/>
      <c r="G1635" s="190" t="s">
        <v>174</v>
      </c>
      <c r="H1635" s="191">
        <v>3.0000000000000001E-3</v>
      </c>
      <c r="I1635" s="336">
        <f>VLOOKUP(B1635,'SINAPI09-2021'!$A$1:$E$15000,5,FALSE)</f>
        <v>3.53</v>
      </c>
      <c r="J1635" s="203">
        <f t="shared" si="116"/>
        <v>1.059E-2</v>
      </c>
      <c r="K1635" s="360"/>
      <c r="L1635" s="360"/>
    </row>
    <row r="1636" spans="1:12" s="328" customFormat="1" x14ac:dyDescent="0.2">
      <c r="A1636" s="327"/>
      <c r="B1636" s="327"/>
      <c r="C1636" s="327"/>
      <c r="D1636" s="327"/>
      <c r="E1636" s="327"/>
      <c r="F1636" s="193"/>
      <c r="G1636" s="327"/>
      <c r="H1636" s="193"/>
      <c r="I1636" s="327"/>
      <c r="J1636" s="193"/>
      <c r="K1636" s="360"/>
      <c r="L1636" s="360"/>
    </row>
    <row r="1637" spans="1:12" s="328" customFormat="1" ht="15" thickBot="1" x14ac:dyDescent="0.25">
      <c r="A1637" s="327"/>
      <c r="B1637" s="327"/>
      <c r="C1637" s="327"/>
      <c r="D1637" s="327"/>
      <c r="E1637" s="327"/>
      <c r="F1637" s="193"/>
      <c r="G1637" s="327"/>
      <c r="H1637" s="428"/>
      <c r="I1637" s="428"/>
      <c r="J1637" s="193"/>
      <c r="K1637" s="360"/>
      <c r="L1637" s="360"/>
    </row>
    <row r="1638" spans="1:12" s="328" customFormat="1" ht="15" thickTop="1" x14ac:dyDescent="0.2">
      <c r="A1638" s="194"/>
      <c r="B1638" s="194"/>
      <c r="C1638" s="194"/>
      <c r="D1638" s="194"/>
      <c r="E1638" s="194"/>
      <c r="F1638" s="194"/>
      <c r="G1638" s="194"/>
      <c r="H1638" s="194"/>
      <c r="I1638" s="194"/>
      <c r="J1638" s="194"/>
      <c r="K1638" s="360"/>
      <c r="L1638" s="360"/>
    </row>
    <row r="1639" spans="1:12" s="328" customFormat="1" ht="15" x14ac:dyDescent="0.2">
      <c r="A1639" s="326" t="s">
        <v>1260</v>
      </c>
      <c r="B1639" s="195" t="s">
        <v>77</v>
      </c>
      <c r="C1639" s="326" t="s">
        <v>78</v>
      </c>
      <c r="D1639" s="326" t="s">
        <v>4</v>
      </c>
      <c r="E1639" s="430" t="s">
        <v>79</v>
      </c>
      <c r="F1639" s="430"/>
      <c r="G1639" s="196" t="s">
        <v>80</v>
      </c>
      <c r="H1639" s="195" t="s">
        <v>81</v>
      </c>
      <c r="I1639" s="195" t="s">
        <v>82</v>
      </c>
      <c r="J1639" s="195" t="s">
        <v>5</v>
      </c>
      <c r="K1639" s="360"/>
      <c r="L1639" s="360"/>
    </row>
    <row r="1640" spans="1:12" s="328" customFormat="1" ht="51" x14ac:dyDescent="0.2">
      <c r="A1640" s="324" t="s">
        <v>83</v>
      </c>
      <c r="B1640" s="333">
        <v>91788</v>
      </c>
      <c r="C1640" s="324" t="s">
        <v>85</v>
      </c>
      <c r="D1640" s="324" t="s">
        <v>1262</v>
      </c>
      <c r="E1640" s="429" t="s">
        <v>179</v>
      </c>
      <c r="F1640" s="429"/>
      <c r="G1640" s="198" t="s">
        <v>157</v>
      </c>
      <c r="H1640" s="199">
        <v>1</v>
      </c>
      <c r="I1640" s="203">
        <f>SUM(J1641:J1651)</f>
        <v>38.083915000000005</v>
      </c>
      <c r="J1640" s="203">
        <f>H1640*I1640</f>
        <v>38.083915000000005</v>
      </c>
      <c r="K1640" s="360"/>
      <c r="L1640" s="360"/>
    </row>
    <row r="1641" spans="1:12" s="328" customFormat="1" ht="25.5" x14ac:dyDescent="0.2">
      <c r="A1641" s="325" t="s">
        <v>89</v>
      </c>
      <c r="B1641" s="332">
        <v>89449</v>
      </c>
      <c r="C1641" s="325" t="s">
        <v>85</v>
      </c>
      <c r="D1641" s="325" t="s">
        <v>1264</v>
      </c>
      <c r="E1641" s="427" t="s">
        <v>179</v>
      </c>
      <c r="F1641" s="427"/>
      <c r="G1641" s="190" t="s">
        <v>157</v>
      </c>
      <c r="H1641" s="191">
        <v>1</v>
      </c>
      <c r="I1641" s="336">
        <f>VLOOKUP(B1641,'SINAPI09-2021'!$A$1:$E$15000,5,FALSE)</f>
        <v>16.72</v>
      </c>
      <c r="J1641" s="203">
        <f t="shared" ref="J1641" si="117">H1641*I1641</f>
        <v>16.72</v>
      </c>
      <c r="K1641" s="360"/>
      <c r="L1641" s="360"/>
    </row>
    <row r="1642" spans="1:12" s="328" customFormat="1" ht="38.25" x14ac:dyDescent="0.2">
      <c r="A1642" s="325" t="s">
        <v>89</v>
      </c>
      <c r="B1642" s="332">
        <v>89501</v>
      </c>
      <c r="C1642" s="325" t="s">
        <v>85</v>
      </c>
      <c r="D1642" s="325" t="s">
        <v>1266</v>
      </c>
      <c r="E1642" s="427" t="s">
        <v>179</v>
      </c>
      <c r="F1642" s="427"/>
      <c r="G1642" s="190" t="s">
        <v>174</v>
      </c>
      <c r="H1642" s="191">
        <v>0.28510000000000002</v>
      </c>
      <c r="I1642" s="336">
        <f>VLOOKUP(B1642,'SINAPI09-2021'!$A$1:$E$15000,5,FALSE)</f>
        <v>12.34</v>
      </c>
      <c r="J1642" s="203">
        <f t="shared" ref="J1642:J1651" si="118">H1642*I1642</f>
        <v>3.5181340000000003</v>
      </c>
      <c r="K1642" s="360"/>
      <c r="L1642" s="360"/>
    </row>
    <row r="1643" spans="1:12" s="328" customFormat="1" ht="38.25" x14ac:dyDescent="0.2">
      <c r="A1643" s="325" t="s">
        <v>89</v>
      </c>
      <c r="B1643" s="332">
        <v>89502</v>
      </c>
      <c r="C1643" s="325" t="s">
        <v>85</v>
      </c>
      <c r="D1643" s="325" t="s">
        <v>1268</v>
      </c>
      <c r="E1643" s="427" t="s">
        <v>179</v>
      </c>
      <c r="F1643" s="427"/>
      <c r="G1643" s="190" t="s">
        <v>174</v>
      </c>
      <c r="H1643" s="191">
        <v>0.1948</v>
      </c>
      <c r="I1643" s="336">
        <f>VLOOKUP(B1643,'SINAPI09-2021'!$A$1:$E$15000,5,FALSE)</f>
        <v>14.24</v>
      </c>
      <c r="J1643" s="203">
        <f t="shared" si="118"/>
        <v>2.773952</v>
      </c>
      <c r="K1643" s="360"/>
      <c r="L1643" s="360"/>
    </row>
    <row r="1644" spans="1:12" s="328" customFormat="1" ht="25.5" x14ac:dyDescent="0.2">
      <c r="A1644" s="325" t="s">
        <v>89</v>
      </c>
      <c r="B1644" s="332">
        <v>89575</v>
      </c>
      <c r="C1644" s="325" t="s">
        <v>85</v>
      </c>
      <c r="D1644" s="325" t="s">
        <v>1270</v>
      </c>
      <c r="E1644" s="427" t="s">
        <v>179</v>
      </c>
      <c r="F1644" s="427"/>
      <c r="G1644" s="190" t="s">
        <v>174</v>
      </c>
      <c r="H1644" s="191">
        <v>0.21460000000000001</v>
      </c>
      <c r="I1644" s="336">
        <f>VLOOKUP(B1644,'SINAPI09-2021'!$A$1:$E$15000,5,FALSE)</f>
        <v>10.15</v>
      </c>
      <c r="J1644" s="203">
        <f t="shared" si="118"/>
        <v>2.1781900000000003</v>
      </c>
      <c r="K1644" s="360"/>
      <c r="L1644" s="360"/>
    </row>
    <row r="1645" spans="1:12" s="328" customFormat="1" ht="25.5" x14ac:dyDescent="0.2">
      <c r="A1645" s="325" t="s">
        <v>89</v>
      </c>
      <c r="B1645" s="332">
        <v>89594</v>
      </c>
      <c r="C1645" s="325" t="s">
        <v>85</v>
      </c>
      <c r="D1645" s="325" t="s">
        <v>1272</v>
      </c>
      <c r="E1645" s="427" t="s">
        <v>179</v>
      </c>
      <c r="F1645" s="427"/>
      <c r="G1645" s="190" t="s">
        <v>174</v>
      </c>
      <c r="H1645" s="191">
        <v>0.22700000000000001</v>
      </c>
      <c r="I1645" s="336">
        <f>VLOOKUP(B1645,'SINAPI09-2021'!$A$1:$E$15000,5,FALSE)</f>
        <v>38.26</v>
      </c>
      <c r="J1645" s="203">
        <f t="shared" si="118"/>
        <v>8.6850199999999997</v>
      </c>
      <c r="K1645" s="360"/>
      <c r="L1645" s="360"/>
    </row>
    <row r="1646" spans="1:12" s="328" customFormat="1" ht="38.25" x14ac:dyDescent="0.2">
      <c r="A1646" s="325" t="s">
        <v>89</v>
      </c>
      <c r="B1646" s="332">
        <v>89596</v>
      </c>
      <c r="C1646" s="325" t="s">
        <v>85</v>
      </c>
      <c r="D1646" s="325" t="s">
        <v>1274</v>
      </c>
      <c r="E1646" s="427" t="s">
        <v>179</v>
      </c>
      <c r="F1646" s="427"/>
      <c r="G1646" s="190" t="s">
        <v>174</v>
      </c>
      <c r="H1646" s="191">
        <v>7.51E-2</v>
      </c>
      <c r="I1646" s="336">
        <f>VLOOKUP(B1646,'SINAPI09-2021'!$A$1:$E$15000,5,FALSE)</f>
        <v>9.9499999999999993</v>
      </c>
      <c r="J1646" s="203">
        <f t="shared" si="118"/>
        <v>0.74724499999999994</v>
      </c>
      <c r="K1646" s="360"/>
      <c r="L1646" s="360"/>
    </row>
    <row r="1647" spans="1:12" s="328" customFormat="1" ht="25.5" x14ac:dyDescent="0.2">
      <c r="A1647" s="325" t="s">
        <v>89</v>
      </c>
      <c r="B1647" s="332">
        <v>89625</v>
      </c>
      <c r="C1647" s="325" t="s">
        <v>85</v>
      </c>
      <c r="D1647" s="325" t="s">
        <v>1276</v>
      </c>
      <c r="E1647" s="427" t="s">
        <v>179</v>
      </c>
      <c r="F1647" s="427"/>
      <c r="G1647" s="190" t="s">
        <v>174</v>
      </c>
      <c r="H1647" s="191">
        <v>4.5999999999999999E-3</v>
      </c>
      <c r="I1647" s="336">
        <f>VLOOKUP(B1647,'SINAPI09-2021'!$A$1:$E$15000,5,FALSE)</f>
        <v>19.72</v>
      </c>
      <c r="J1647" s="203">
        <f t="shared" si="118"/>
        <v>9.0711999999999987E-2</v>
      </c>
      <c r="K1647" s="360"/>
      <c r="L1647" s="360"/>
    </row>
    <row r="1648" spans="1:12" s="328" customFormat="1" ht="25.5" x14ac:dyDescent="0.2">
      <c r="A1648" s="325" t="s">
        <v>89</v>
      </c>
      <c r="B1648" s="332">
        <v>90437</v>
      </c>
      <c r="C1648" s="325" t="s">
        <v>85</v>
      </c>
      <c r="D1648" s="325" t="s">
        <v>1009</v>
      </c>
      <c r="E1648" s="427" t="s">
        <v>179</v>
      </c>
      <c r="F1648" s="427"/>
      <c r="G1648" s="190" t="s">
        <v>174</v>
      </c>
      <c r="H1648" s="191">
        <v>4.1799999999999997E-2</v>
      </c>
      <c r="I1648" s="336">
        <f>VLOOKUP(B1648,'SINAPI09-2021'!$A$1:$E$15000,5,FALSE)</f>
        <v>23.71</v>
      </c>
      <c r="J1648" s="203">
        <f t="shared" si="118"/>
        <v>0.99107800000000001</v>
      </c>
      <c r="K1648" s="360"/>
      <c r="L1648" s="360"/>
    </row>
    <row r="1649" spans="1:12" s="328" customFormat="1" ht="25.5" x14ac:dyDescent="0.2">
      <c r="A1649" s="325" t="s">
        <v>89</v>
      </c>
      <c r="B1649" s="332">
        <v>90454</v>
      </c>
      <c r="C1649" s="325" t="s">
        <v>85</v>
      </c>
      <c r="D1649" s="325" t="s">
        <v>1011</v>
      </c>
      <c r="E1649" s="427" t="s">
        <v>179</v>
      </c>
      <c r="F1649" s="427"/>
      <c r="G1649" s="190" t="s">
        <v>174</v>
      </c>
      <c r="H1649" s="191">
        <v>0.1023</v>
      </c>
      <c r="I1649" s="336">
        <f>VLOOKUP(B1649,'SINAPI09-2021'!$A$1:$E$15000,5,FALSE)</f>
        <v>4.04</v>
      </c>
      <c r="J1649" s="203">
        <f t="shared" si="118"/>
        <v>0.41329199999999999</v>
      </c>
      <c r="K1649" s="360"/>
      <c r="L1649" s="360"/>
    </row>
    <row r="1650" spans="1:12" s="328" customFormat="1" ht="51" x14ac:dyDescent="0.2">
      <c r="A1650" s="325" t="s">
        <v>89</v>
      </c>
      <c r="B1650" s="332">
        <v>91186</v>
      </c>
      <c r="C1650" s="325" t="s">
        <v>85</v>
      </c>
      <c r="D1650" s="325" t="s">
        <v>1015</v>
      </c>
      <c r="E1650" s="427" t="s">
        <v>179</v>
      </c>
      <c r="F1650" s="427"/>
      <c r="G1650" s="190" t="s">
        <v>157</v>
      </c>
      <c r="H1650" s="191">
        <v>0.44569999999999999</v>
      </c>
      <c r="I1650" s="336">
        <f>VLOOKUP(B1650,'SINAPI09-2021'!$A$1:$E$15000,5,FALSE)</f>
        <v>4.0599999999999996</v>
      </c>
      <c r="J1650" s="203">
        <f t="shared" si="118"/>
        <v>1.8095419999999998</v>
      </c>
      <c r="K1650" s="360"/>
      <c r="L1650" s="360"/>
    </row>
    <row r="1651" spans="1:12" s="328" customFormat="1" ht="25.5" x14ac:dyDescent="0.2">
      <c r="A1651" s="325" t="s">
        <v>89</v>
      </c>
      <c r="B1651" s="332">
        <v>91191</v>
      </c>
      <c r="C1651" s="325" t="s">
        <v>85</v>
      </c>
      <c r="D1651" s="325" t="s">
        <v>1017</v>
      </c>
      <c r="E1651" s="427" t="s">
        <v>179</v>
      </c>
      <c r="F1651" s="427"/>
      <c r="G1651" s="190" t="s">
        <v>174</v>
      </c>
      <c r="H1651" s="191">
        <v>4.1799999999999997E-2</v>
      </c>
      <c r="I1651" s="336">
        <f>VLOOKUP(B1651,'SINAPI09-2021'!$A$1:$E$15000,5,FALSE)</f>
        <v>3.75</v>
      </c>
      <c r="J1651" s="203">
        <f t="shared" si="118"/>
        <v>0.15675</v>
      </c>
      <c r="K1651" s="360"/>
      <c r="L1651" s="360"/>
    </row>
    <row r="1652" spans="1:12" s="328" customFormat="1" x14ac:dyDescent="0.2">
      <c r="A1652" s="327"/>
      <c r="B1652" s="327"/>
      <c r="C1652" s="327"/>
      <c r="D1652" s="327"/>
      <c r="E1652" s="327"/>
      <c r="F1652" s="193"/>
      <c r="G1652" s="327"/>
      <c r="H1652" s="193"/>
      <c r="I1652" s="327"/>
      <c r="J1652" s="193"/>
      <c r="K1652" s="360"/>
      <c r="L1652" s="360"/>
    </row>
    <row r="1653" spans="1:12" s="328" customFormat="1" ht="15" thickBot="1" x14ac:dyDescent="0.25">
      <c r="A1653" s="327"/>
      <c r="B1653" s="327"/>
      <c r="C1653" s="327"/>
      <c r="D1653" s="327"/>
      <c r="E1653" s="327"/>
      <c r="F1653" s="193"/>
      <c r="G1653" s="327"/>
      <c r="H1653" s="428"/>
      <c r="I1653" s="428"/>
      <c r="J1653" s="193"/>
      <c r="K1653" s="360"/>
      <c r="L1653" s="360"/>
    </row>
    <row r="1654" spans="1:12" s="328" customFormat="1" ht="15" thickTop="1" x14ac:dyDescent="0.2">
      <c r="A1654" s="194"/>
      <c r="B1654" s="194"/>
      <c r="C1654" s="194"/>
      <c r="D1654" s="194"/>
      <c r="E1654" s="194"/>
      <c r="F1654" s="194"/>
      <c r="G1654" s="194"/>
      <c r="H1654" s="194"/>
      <c r="I1654" s="194"/>
      <c r="J1654" s="194"/>
      <c r="K1654" s="360"/>
      <c r="L1654" s="360"/>
    </row>
    <row r="1655" spans="1:12" s="328" customFormat="1" ht="15" x14ac:dyDescent="0.2">
      <c r="A1655" s="326" t="s">
        <v>1277</v>
      </c>
      <c r="B1655" s="195" t="s">
        <v>77</v>
      </c>
      <c r="C1655" s="326" t="s">
        <v>78</v>
      </c>
      <c r="D1655" s="326" t="s">
        <v>4</v>
      </c>
      <c r="E1655" s="430" t="s">
        <v>79</v>
      </c>
      <c r="F1655" s="430"/>
      <c r="G1655" s="196" t="s">
        <v>80</v>
      </c>
      <c r="H1655" s="195" t="s">
        <v>81</v>
      </c>
      <c r="I1655" s="195" t="s">
        <v>82</v>
      </c>
      <c r="J1655" s="195" t="s">
        <v>5</v>
      </c>
      <c r="K1655" s="360"/>
      <c r="L1655" s="360"/>
    </row>
    <row r="1656" spans="1:12" s="328" customFormat="1" ht="51" x14ac:dyDescent="0.2">
      <c r="A1656" s="324" t="s">
        <v>83</v>
      </c>
      <c r="B1656" s="197" t="s">
        <v>1278</v>
      </c>
      <c r="C1656" s="324" t="s">
        <v>109</v>
      </c>
      <c r="D1656" s="324" t="s">
        <v>1279</v>
      </c>
      <c r="E1656" s="429" t="s">
        <v>179</v>
      </c>
      <c r="F1656" s="429"/>
      <c r="G1656" s="198" t="s">
        <v>157</v>
      </c>
      <c r="H1656" s="199">
        <v>1</v>
      </c>
      <c r="I1656" s="203">
        <f>SUM(J1657:J1667)</f>
        <v>146.50747699999999</v>
      </c>
      <c r="J1656" s="203">
        <f>H1656*I1656</f>
        <v>146.50747699999999</v>
      </c>
      <c r="K1656" s="360"/>
      <c r="L1656" s="360"/>
    </row>
    <row r="1657" spans="1:12" s="328" customFormat="1" ht="25.5" x14ac:dyDescent="0.2">
      <c r="A1657" s="325" t="s">
        <v>89</v>
      </c>
      <c r="B1657" s="332">
        <v>90437</v>
      </c>
      <c r="C1657" s="325" t="s">
        <v>85</v>
      </c>
      <c r="D1657" s="325" t="s">
        <v>1009</v>
      </c>
      <c r="E1657" s="427" t="s">
        <v>179</v>
      </c>
      <c r="F1657" s="427"/>
      <c r="G1657" s="190" t="s">
        <v>174</v>
      </c>
      <c r="H1657" s="191">
        <v>4.1799999999999997E-2</v>
      </c>
      <c r="I1657" s="336">
        <f>VLOOKUP(B1657,'SINAPI09-2021'!$A$1:$E$15000,5,FALSE)</f>
        <v>23.71</v>
      </c>
      <c r="J1657" s="203">
        <f t="shared" ref="J1657" si="119">H1657*I1657</f>
        <v>0.99107800000000001</v>
      </c>
      <c r="K1657" s="360"/>
      <c r="L1657" s="360"/>
    </row>
    <row r="1658" spans="1:12" s="328" customFormat="1" ht="25.5" x14ac:dyDescent="0.2">
      <c r="A1658" s="325" t="s">
        <v>89</v>
      </c>
      <c r="B1658" s="332">
        <v>90454</v>
      </c>
      <c r="C1658" s="325" t="s">
        <v>85</v>
      </c>
      <c r="D1658" s="325" t="s">
        <v>1011</v>
      </c>
      <c r="E1658" s="427" t="s">
        <v>179</v>
      </c>
      <c r="F1658" s="427"/>
      <c r="G1658" s="190" t="s">
        <v>174</v>
      </c>
      <c r="H1658" s="191">
        <v>0.1023</v>
      </c>
      <c r="I1658" s="336">
        <f>VLOOKUP(B1658,'SINAPI09-2021'!$A$1:$E$15000,5,FALSE)</f>
        <v>4.04</v>
      </c>
      <c r="J1658" s="203">
        <f t="shared" ref="J1658:J1667" si="120">H1658*I1658</f>
        <v>0.41329199999999999</v>
      </c>
      <c r="K1658" s="360"/>
      <c r="L1658" s="360"/>
    </row>
    <row r="1659" spans="1:12" s="328" customFormat="1" ht="51" x14ac:dyDescent="0.2">
      <c r="A1659" s="325" t="s">
        <v>89</v>
      </c>
      <c r="B1659" s="332">
        <v>91186</v>
      </c>
      <c r="C1659" s="325" t="s">
        <v>85</v>
      </c>
      <c r="D1659" s="325" t="s">
        <v>1015</v>
      </c>
      <c r="E1659" s="427" t="s">
        <v>179</v>
      </c>
      <c r="F1659" s="427"/>
      <c r="G1659" s="190" t="s">
        <v>157</v>
      </c>
      <c r="H1659" s="191">
        <v>0.44569999999999999</v>
      </c>
      <c r="I1659" s="336">
        <f>VLOOKUP(B1659,'SINAPI09-2021'!$A$1:$E$15000,5,FALSE)</f>
        <v>4.0599999999999996</v>
      </c>
      <c r="J1659" s="203">
        <f t="shared" si="120"/>
        <v>1.8095419999999998</v>
      </c>
      <c r="K1659" s="360"/>
      <c r="L1659" s="360"/>
    </row>
    <row r="1660" spans="1:12" s="328" customFormat="1" ht="25.5" x14ac:dyDescent="0.2">
      <c r="A1660" s="325" t="s">
        <v>89</v>
      </c>
      <c r="B1660" s="332">
        <v>91191</v>
      </c>
      <c r="C1660" s="325" t="s">
        <v>85</v>
      </c>
      <c r="D1660" s="325" t="s">
        <v>1017</v>
      </c>
      <c r="E1660" s="427" t="s">
        <v>179</v>
      </c>
      <c r="F1660" s="427"/>
      <c r="G1660" s="190" t="s">
        <v>174</v>
      </c>
      <c r="H1660" s="191">
        <v>4.1799999999999997E-2</v>
      </c>
      <c r="I1660" s="336">
        <f>VLOOKUP(B1660,'SINAPI09-2021'!$A$1:$E$15000,5,FALSE)</f>
        <v>3.75</v>
      </c>
      <c r="J1660" s="203">
        <f t="shared" si="120"/>
        <v>0.15675</v>
      </c>
      <c r="K1660" s="360"/>
      <c r="L1660" s="360"/>
    </row>
    <row r="1661" spans="1:12" s="328" customFormat="1" ht="25.5" x14ac:dyDescent="0.2">
      <c r="A1661" s="325" t="s">
        <v>89</v>
      </c>
      <c r="B1661" s="332">
        <v>89612</v>
      </c>
      <c r="C1661" s="325" t="s">
        <v>85</v>
      </c>
      <c r="D1661" s="325" t="s">
        <v>1281</v>
      </c>
      <c r="E1661" s="427" t="s">
        <v>179</v>
      </c>
      <c r="F1661" s="427"/>
      <c r="G1661" s="190" t="s">
        <v>174</v>
      </c>
      <c r="H1661" s="191">
        <v>0.22700000000000001</v>
      </c>
      <c r="I1661" s="336">
        <f>VLOOKUP(B1661,'SINAPI09-2021'!$A$1:$E$15000,5,FALSE)</f>
        <v>177.86</v>
      </c>
      <c r="J1661" s="203">
        <f t="shared" si="120"/>
        <v>40.374220000000001</v>
      </c>
      <c r="K1661" s="360"/>
      <c r="L1661" s="360"/>
    </row>
    <row r="1662" spans="1:12" s="328" customFormat="1" ht="38.25" x14ac:dyDescent="0.2">
      <c r="A1662" s="325" t="s">
        <v>89</v>
      </c>
      <c r="B1662" s="332">
        <v>89513</v>
      </c>
      <c r="C1662" s="325" t="s">
        <v>85</v>
      </c>
      <c r="D1662" s="325" t="s">
        <v>1283</v>
      </c>
      <c r="E1662" s="427" t="s">
        <v>179</v>
      </c>
      <c r="F1662" s="427"/>
      <c r="G1662" s="190" t="s">
        <v>174</v>
      </c>
      <c r="H1662" s="191">
        <v>0.28510000000000002</v>
      </c>
      <c r="I1662" s="336">
        <f>VLOOKUP(B1662,'SINAPI09-2021'!$A$1:$E$15000,5,FALSE)</f>
        <v>109.7</v>
      </c>
      <c r="J1662" s="203">
        <f t="shared" si="120"/>
        <v>31.275470000000002</v>
      </c>
      <c r="K1662" s="360"/>
      <c r="L1662" s="360"/>
    </row>
    <row r="1663" spans="1:12" s="328" customFormat="1" ht="38.25" x14ac:dyDescent="0.2">
      <c r="A1663" s="325" t="s">
        <v>89</v>
      </c>
      <c r="B1663" s="332">
        <v>89613</v>
      </c>
      <c r="C1663" s="325" t="s">
        <v>85</v>
      </c>
      <c r="D1663" s="325" t="s">
        <v>1285</v>
      </c>
      <c r="E1663" s="427" t="s">
        <v>179</v>
      </c>
      <c r="F1663" s="427"/>
      <c r="G1663" s="190" t="s">
        <v>174</v>
      </c>
      <c r="H1663" s="191">
        <v>7.51E-2</v>
      </c>
      <c r="I1663" s="336">
        <f>VLOOKUP(B1663,'SINAPI09-2021'!$A$1:$E$15000,5,FALSE)</f>
        <v>28.75</v>
      </c>
      <c r="J1663" s="203">
        <f t="shared" si="120"/>
        <v>2.159125</v>
      </c>
      <c r="K1663" s="360"/>
      <c r="L1663" s="360"/>
    </row>
    <row r="1664" spans="1:12" s="328" customFormat="1" ht="25.5" x14ac:dyDescent="0.2">
      <c r="A1664" s="325" t="s">
        <v>89</v>
      </c>
      <c r="B1664" s="332">
        <v>89629</v>
      </c>
      <c r="C1664" s="325" t="s">
        <v>85</v>
      </c>
      <c r="D1664" s="325" t="s">
        <v>1287</v>
      </c>
      <c r="E1664" s="427" t="s">
        <v>179</v>
      </c>
      <c r="F1664" s="427"/>
      <c r="G1664" s="190" t="s">
        <v>174</v>
      </c>
      <c r="H1664" s="191">
        <v>4.5999999999999999E-3</v>
      </c>
      <c r="I1664" s="336">
        <f>VLOOKUP(B1664,'SINAPI09-2021'!$A$1:$E$15000,5,FALSE)</f>
        <v>81.31</v>
      </c>
      <c r="J1664" s="203">
        <f t="shared" si="120"/>
        <v>0.37402600000000003</v>
      </c>
      <c r="K1664" s="360"/>
      <c r="L1664" s="360"/>
    </row>
    <row r="1665" spans="1:12" s="328" customFormat="1" ht="25.5" x14ac:dyDescent="0.2">
      <c r="A1665" s="325" t="s">
        <v>89</v>
      </c>
      <c r="B1665" s="332">
        <v>89451</v>
      </c>
      <c r="C1665" s="325" t="s">
        <v>85</v>
      </c>
      <c r="D1665" s="325" t="s">
        <v>1289</v>
      </c>
      <c r="E1665" s="427" t="s">
        <v>179</v>
      </c>
      <c r="F1665" s="427"/>
      <c r="G1665" s="190" t="s">
        <v>157</v>
      </c>
      <c r="H1665" s="191">
        <v>1</v>
      </c>
      <c r="I1665" s="336">
        <f>VLOOKUP(B1665,'SINAPI09-2021'!$A$1:$E$15000,5,FALSE)</f>
        <v>46.01</v>
      </c>
      <c r="J1665" s="203">
        <f t="shared" si="120"/>
        <v>46.01</v>
      </c>
      <c r="K1665" s="360"/>
      <c r="L1665" s="360"/>
    </row>
    <row r="1666" spans="1:12" s="328" customFormat="1" ht="38.25" x14ac:dyDescent="0.2">
      <c r="A1666" s="325" t="s">
        <v>89</v>
      </c>
      <c r="B1666" s="332">
        <v>89515</v>
      </c>
      <c r="C1666" s="325" t="s">
        <v>85</v>
      </c>
      <c r="D1666" s="325" t="s">
        <v>1291</v>
      </c>
      <c r="E1666" s="427" t="s">
        <v>179</v>
      </c>
      <c r="F1666" s="427"/>
      <c r="G1666" s="190" t="s">
        <v>174</v>
      </c>
      <c r="H1666" s="191">
        <v>0.1948</v>
      </c>
      <c r="I1666" s="336">
        <f>VLOOKUP(B1666,'SINAPI09-2021'!$A$1:$E$15000,5,FALSE)</f>
        <v>82.1</v>
      </c>
      <c r="J1666" s="203">
        <f t="shared" si="120"/>
        <v>15.993079999999999</v>
      </c>
      <c r="K1666" s="360"/>
      <c r="L1666" s="360"/>
    </row>
    <row r="1667" spans="1:12" s="328" customFormat="1" ht="25.5" x14ac:dyDescent="0.2">
      <c r="A1667" s="325" t="s">
        <v>89</v>
      </c>
      <c r="B1667" s="332">
        <v>89611</v>
      </c>
      <c r="C1667" s="325" t="s">
        <v>85</v>
      </c>
      <c r="D1667" s="325" t="s">
        <v>1293</v>
      </c>
      <c r="E1667" s="427" t="s">
        <v>179</v>
      </c>
      <c r="F1667" s="427"/>
      <c r="G1667" s="190" t="s">
        <v>174</v>
      </c>
      <c r="H1667" s="191">
        <v>0.21460000000000001</v>
      </c>
      <c r="I1667" s="336">
        <f>VLOOKUP(B1667,'SINAPI09-2021'!$A$1:$E$15000,5,FALSE)</f>
        <v>32.39</v>
      </c>
      <c r="J1667" s="203">
        <f t="shared" si="120"/>
        <v>6.9508940000000008</v>
      </c>
      <c r="K1667" s="360"/>
      <c r="L1667" s="360"/>
    </row>
    <row r="1668" spans="1:12" s="328" customFormat="1" x14ac:dyDescent="0.2">
      <c r="A1668" s="327"/>
      <c r="B1668" s="327"/>
      <c r="C1668" s="327"/>
      <c r="D1668" s="327"/>
      <c r="E1668" s="327"/>
      <c r="F1668" s="193"/>
      <c r="G1668" s="327"/>
      <c r="H1668" s="193"/>
      <c r="I1668" s="327"/>
      <c r="J1668" s="193"/>
      <c r="K1668" s="360"/>
      <c r="L1668" s="360"/>
    </row>
    <row r="1669" spans="1:12" s="328" customFormat="1" ht="15" thickBot="1" x14ac:dyDescent="0.25">
      <c r="A1669" s="327"/>
      <c r="B1669" s="327"/>
      <c r="C1669" s="327"/>
      <c r="D1669" s="327"/>
      <c r="E1669" s="327"/>
      <c r="F1669" s="193"/>
      <c r="G1669" s="327"/>
      <c r="H1669" s="428"/>
      <c r="I1669" s="428"/>
      <c r="J1669" s="193"/>
      <c r="K1669" s="360"/>
      <c r="L1669" s="360"/>
    </row>
    <row r="1670" spans="1:12" s="328" customFormat="1" ht="15" thickTop="1" x14ac:dyDescent="0.2">
      <c r="A1670" s="194"/>
      <c r="B1670" s="194"/>
      <c r="C1670" s="194"/>
      <c r="D1670" s="194"/>
      <c r="E1670" s="194"/>
      <c r="F1670" s="194"/>
      <c r="G1670" s="194"/>
      <c r="H1670" s="194"/>
      <c r="I1670" s="194"/>
      <c r="J1670" s="194"/>
      <c r="K1670" s="360"/>
      <c r="L1670" s="360"/>
    </row>
    <row r="1671" spans="1:12" s="328" customFormat="1" ht="15" x14ac:dyDescent="0.2">
      <c r="A1671" s="326" t="s">
        <v>1294</v>
      </c>
      <c r="B1671" s="195" t="s">
        <v>77</v>
      </c>
      <c r="C1671" s="326" t="s">
        <v>78</v>
      </c>
      <c r="D1671" s="326" t="s">
        <v>4</v>
      </c>
      <c r="E1671" s="430" t="s">
        <v>79</v>
      </c>
      <c r="F1671" s="430"/>
      <c r="G1671" s="196" t="s">
        <v>80</v>
      </c>
      <c r="H1671" s="195" t="s">
        <v>81</v>
      </c>
      <c r="I1671" s="195" t="s">
        <v>82</v>
      </c>
      <c r="J1671" s="195" t="s">
        <v>5</v>
      </c>
      <c r="K1671" s="360"/>
      <c r="L1671" s="360"/>
    </row>
    <row r="1672" spans="1:12" s="328" customFormat="1" ht="51" x14ac:dyDescent="0.2">
      <c r="A1672" s="324" t="s">
        <v>83</v>
      </c>
      <c r="B1672" s="197" t="s">
        <v>1295</v>
      </c>
      <c r="C1672" s="324" t="s">
        <v>109</v>
      </c>
      <c r="D1672" s="324" t="s">
        <v>1296</v>
      </c>
      <c r="E1672" s="429" t="s">
        <v>179</v>
      </c>
      <c r="F1672" s="429"/>
      <c r="G1672" s="198" t="s">
        <v>157</v>
      </c>
      <c r="H1672" s="199">
        <v>1</v>
      </c>
      <c r="I1672" s="203">
        <f>SUM(J1673:J1683)</f>
        <v>195.71021600000006</v>
      </c>
      <c r="J1672" s="203">
        <f>H1672*I1672</f>
        <v>195.71021600000006</v>
      </c>
      <c r="K1672" s="360"/>
      <c r="L1672" s="360"/>
    </row>
    <row r="1673" spans="1:12" s="328" customFormat="1" ht="25.5" x14ac:dyDescent="0.2">
      <c r="A1673" s="325" t="s">
        <v>89</v>
      </c>
      <c r="B1673" s="332">
        <v>89615</v>
      </c>
      <c r="C1673" s="325" t="s">
        <v>85</v>
      </c>
      <c r="D1673" s="325" t="s">
        <v>1298</v>
      </c>
      <c r="E1673" s="427" t="s">
        <v>179</v>
      </c>
      <c r="F1673" s="427"/>
      <c r="G1673" s="190" t="s">
        <v>174</v>
      </c>
      <c r="H1673" s="191">
        <v>0.22700000000000001</v>
      </c>
      <c r="I1673" s="336">
        <f>VLOOKUP(B1673,'SINAPI09-2021'!$A$1:$E$15000,5,FALSE)</f>
        <v>269.58</v>
      </c>
      <c r="J1673" s="203">
        <f t="shared" ref="J1673" si="121">H1673*I1673</f>
        <v>61.194659999999999</v>
      </c>
      <c r="K1673" s="360"/>
      <c r="L1673" s="360"/>
    </row>
    <row r="1674" spans="1:12" s="328" customFormat="1" ht="38.25" x14ac:dyDescent="0.2">
      <c r="A1674" s="325" t="s">
        <v>89</v>
      </c>
      <c r="B1674" s="332">
        <v>89521</v>
      </c>
      <c r="C1674" s="325" t="s">
        <v>85</v>
      </c>
      <c r="D1674" s="325" t="s">
        <v>1300</v>
      </c>
      <c r="E1674" s="427" t="s">
        <v>179</v>
      </c>
      <c r="F1674" s="427"/>
      <c r="G1674" s="190" t="s">
        <v>174</v>
      </c>
      <c r="H1674" s="191">
        <v>0.28510000000000002</v>
      </c>
      <c r="I1674" s="336">
        <f>VLOOKUP(B1674,'SINAPI09-2021'!$A$1:$E$15000,5,FALSE)</f>
        <v>129.41999999999999</v>
      </c>
      <c r="J1674" s="203">
        <f t="shared" ref="J1674:J1683" si="122">H1674*I1674</f>
        <v>36.897641999999998</v>
      </c>
      <c r="K1674" s="360"/>
      <c r="L1674" s="360"/>
    </row>
    <row r="1675" spans="1:12" s="328" customFormat="1" ht="25.5" x14ac:dyDescent="0.2">
      <c r="A1675" s="325" t="s">
        <v>89</v>
      </c>
      <c r="B1675" s="332">
        <v>89452</v>
      </c>
      <c r="C1675" s="325" t="s">
        <v>85</v>
      </c>
      <c r="D1675" s="325" t="s">
        <v>1302</v>
      </c>
      <c r="E1675" s="427" t="s">
        <v>179</v>
      </c>
      <c r="F1675" s="427"/>
      <c r="G1675" s="190" t="s">
        <v>157</v>
      </c>
      <c r="H1675" s="191">
        <v>1</v>
      </c>
      <c r="I1675" s="336">
        <f>VLOOKUP(B1675,'SINAPI09-2021'!$A$1:$E$15000,5,FALSE)</f>
        <v>57.33</v>
      </c>
      <c r="J1675" s="203">
        <f t="shared" si="122"/>
        <v>57.33</v>
      </c>
      <c r="K1675" s="360"/>
      <c r="L1675" s="360"/>
    </row>
    <row r="1676" spans="1:12" s="328" customFormat="1" ht="38.25" x14ac:dyDescent="0.2">
      <c r="A1676" s="325" t="s">
        <v>89</v>
      </c>
      <c r="B1676" s="332">
        <v>89523</v>
      </c>
      <c r="C1676" s="325" t="s">
        <v>85</v>
      </c>
      <c r="D1676" s="325" t="s">
        <v>1304</v>
      </c>
      <c r="E1676" s="427" t="s">
        <v>179</v>
      </c>
      <c r="F1676" s="427"/>
      <c r="G1676" s="190" t="s">
        <v>174</v>
      </c>
      <c r="H1676" s="191">
        <v>0.1948</v>
      </c>
      <c r="I1676" s="336">
        <f>VLOOKUP(B1676,'SINAPI09-2021'!$A$1:$E$15000,5,FALSE)</f>
        <v>96.92</v>
      </c>
      <c r="J1676" s="203">
        <f t="shared" si="122"/>
        <v>18.880016000000001</v>
      </c>
      <c r="K1676" s="360"/>
      <c r="L1676" s="360"/>
    </row>
    <row r="1677" spans="1:12" s="328" customFormat="1" ht="25.5" x14ac:dyDescent="0.2">
      <c r="A1677" s="325" t="s">
        <v>89</v>
      </c>
      <c r="B1677" s="332">
        <v>89614</v>
      </c>
      <c r="C1677" s="325" t="s">
        <v>85</v>
      </c>
      <c r="D1677" s="325" t="s">
        <v>1306</v>
      </c>
      <c r="E1677" s="427" t="s">
        <v>179</v>
      </c>
      <c r="F1677" s="427"/>
      <c r="G1677" s="190" t="s">
        <v>174</v>
      </c>
      <c r="H1677" s="191">
        <v>0.21460000000000001</v>
      </c>
      <c r="I1677" s="336">
        <f>VLOOKUP(B1677,'SINAPI09-2021'!$A$1:$E$15000,5,FALSE)</f>
        <v>62.68</v>
      </c>
      <c r="J1677" s="203">
        <f t="shared" si="122"/>
        <v>13.451128000000001</v>
      </c>
      <c r="K1677" s="360"/>
      <c r="L1677" s="360"/>
    </row>
    <row r="1678" spans="1:12" s="328" customFormat="1" ht="38.25" x14ac:dyDescent="0.2">
      <c r="A1678" s="325" t="s">
        <v>89</v>
      </c>
      <c r="B1678" s="332">
        <v>89616</v>
      </c>
      <c r="C1678" s="325" t="s">
        <v>85</v>
      </c>
      <c r="D1678" s="325" t="s">
        <v>1308</v>
      </c>
      <c r="E1678" s="427" t="s">
        <v>179</v>
      </c>
      <c r="F1678" s="427"/>
      <c r="G1678" s="190" t="s">
        <v>174</v>
      </c>
      <c r="H1678" s="191">
        <v>7.51E-2</v>
      </c>
      <c r="I1678" s="336">
        <f>VLOOKUP(B1678,'SINAPI09-2021'!$A$1:$E$15000,5,FALSE)</f>
        <v>42.26</v>
      </c>
      <c r="J1678" s="203">
        <f t="shared" si="122"/>
        <v>3.1737259999999998</v>
      </c>
      <c r="K1678" s="360"/>
      <c r="L1678" s="360"/>
    </row>
    <row r="1679" spans="1:12" s="328" customFormat="1" ht="25.5" x14ac:dyDescent="0.2">
      <c r="A1679" s="325" t="s">
        <v>89</v>
      </c>
      <c r="B1679" s="332">
        <v>89631</v>
      </c>
      <c r="C1679" s="325" t="s">
        <v>85</v>
      </c>
      <c r="D1679" s="325" t="s">
        <v>1310</v>
      </c>
      <c r="E1679" s="427" t="s">
        <v>179</v>
      </c>
      <c r="F1679" s="427"/>
      <c r="G1679" s="190" t="s">
        <v>174</v>
      </c>
      <c r="H1679" s="191">
        <v>4.5999999999999999E-3</v>
      </c>
      <c r="I1679" s="336">
        <f>VLOOKUP(B1679,'SINAPI09-2021'!$A$1:$E$15000,5,FALSE)</f>
        <v>125.14</v>
      </c>
      <c r="J1679" s="203">
        <f t="shared" si="122"/>
        <v>0.57564400000000004</v>
      </c>
      <c r="K1679" s="360"/>
      <c r="L1679" s="360"/>
    </row>
    <row r="1680" spans="1:12" s="328" customFormat="1" ht="25.5" x14ac:dyDescent="0.2">
      <c r="A1680" s="325" t="s">
        <v>89</v>
      </c>
      <c r="B1680" s="332">
        <v>90438</v>
      </c>
      <c r="C1680" s="325" t="s">
        <v>85</v>
      </c>
      <c r="D1680" s="325" t="s">
        <v>951</v>
      </c>
      <c r="E1680" s="427" t="s">
        <v>179</v>
      </c>
      <c r="F1680" s="427"/>
      <c r="G1680" s="190" t="s">
        <v>174</v>
      </c>
      <c r="H1680" s="191">
        <v>4.1799999999999997E-2</v>
      </c>
      <c r="I1680" s="336">
        <f>VLOOKUP(B1680,'SINAPI09-2021'!$A$1:$E$15000,5,FALSE)</f>
        <v>33.97</v>
      </c>
      <c r="J1680" s="203">
        <f t="shared" si="122"/>
        <v>1.4199459999999999</v>
      </c>
      <c r="K1680" s="360"/>
      <c r="L1680" s="360"/>
    </row>
    <row r="1681" spans="1:12" s="328" customFormat="1" ht="25.5" x14ac:dyDescent="0.2">
      <c r="A1681" s="325" t="s">
        <v>89</v>
      </c>
      <c r="B1681" s="332">
        <v>90455</v>
      </c>
      <c r="C1681" s="325" t="s">
        <v>85</v>
      </c>
      <c r="D1681" s="325" t="s">
        <v>990</v>
      </c>
      <c r="E1681" s="427" t="s">
        <v>179</v>
      </c>
      <c r="F1681" s="427"/>
      <c r="G1681" s="190" t="s">
        <v>174</v>
      </c>
      <c r="H1681" s="191">
        <v>0.1023</v>
      </c>
      <c r="I1681" s="336">
        <f>VLOOKUP(B1681,'SINAPI09-2021'!$A$1:$E$15000,5,FALSE)</f>
        <v>5.21</v>
      </c>
      <c r="J1681" s="203">
        <f t="shared" si="122"/>
        <v>0.53298299999999998</v>
      </c>
      <c r="K1681" s="360"/>
      <c r="L1681" s="360"/>
    </row>
    <row r="1682" spans="1:12" s="328" customFormat="1" ht="38.25" x14ac:dyDescent="0.2">
      <c r="A1682" s="325" t="s">
        <v>89</v>
      </c>
      <c r="B1682" s="332">
        <v>91187</v>
      </c>
      <c r="C1682" s="325" t="s">
        <v>85</v>
      </c>
      <c r="D1682" s="325" t="s">
        <v>992</v>
      </c>
      <c r="E1682" s="427" t="s">
        <v>179</v>
      </c>
      <c r="F1682" s="427"/>
      <c r="G1682" s="190" t="s">
        <v>157</v>
      </c>
      <c r="H1682" s="191">
        <v>0.44569999999999999</v>
      </c>
      <c r="I1682" s="336">
        <f>VLOOKUP(B1682,'SINAPI09-2021'!$A$1:$E$15000,5,FALSE)</f>
        <v>4.67</v>
      </c>
      <c r="J1682" s="203">
        <f t="shared" si="122"/>
        <v>2.0814189999999999</v>
      </c>
      <c r="K1682" s="360"/>
      <c r="L1682" s="360"/>
    </row>
    <row r="1683" spans="1:12" s="328" customFormat="1" ht="25.5" x14ac:dyDescent="0.2">
      <c r="A1683" s="325" t="s">
        <v>89</v>
      </c>
      <c r="B1683" s="332">
        <v>91192</v>
      </c>
      <c r="C1683" s="325" t="s">
        <v>85</v>
      </c>
      <c r="D1683" s="325" t="s">
        <v>955</v>
      </c>
      <c r="E1683" s="427" t="s">
        <v>179</v>
      </c>
      <c r="F1683" s="427"/>
      <c r="G1683" s="190" t="s">
        <v>174</v>
      </c>
      <c r="H1683" s="191">
        <v>4.1799999999999997E-2</v>
      </c>
      <c r="I1683" s="336">
        <f>VLOOKUP(B1683,'SINAPI09-2021'!$A$1:$E$15000,5,FALSE)</f>
        <v>4.1399999999999997</v>
      </c>
      <c r="J1683" s="203">
        <f t="shared" si="122"/>
        <v>0.17305199999999998</v>
      </c>
      <c r="K1683" s="360"/>
      <c r="L1683" s="360"/>
    </row>
    <row r="1684" spans="1:12" s="328" customFormat="1" x14ac:dyDescent="0.2">
      <c r="A1684" s="327"/>
      <c r="B1684" s="327"/>
      <c r="C1684" s="327"/>
      <c r="D1684" s="327"/>
      <c r="E1684" s="327"/>
      <c r="F1684" s="193"/>
      <c r="G1684" s="327"/>
      <c r="H1684" s="193"/>
      <c r="I1684" s="327"/>
      <c r="J1684" s="193"/>
      <c r="K1684" s="360"/>
      <c r="L1684" s="360"/>
    </row>
    <row r="1685" spans="1:12" s="328" customFormat="1" ht="15" thickBot="1" x14ac:dyDescent="0.25">
      <c r="A1685" s="327"/>
      <c r="B1685" s="327"/>
      <c r="C1685" s="327"/>
      <c r="D1685" s="327"/>
      <c r="E1685" s="327"/>
      <c r="F1685" s="193"/>
      <c r="G1685" s="327"/>
      <c r="H1685" s="428"/>
      <c r="I1685" s="428"/>
      <c r="J1685" s="193"/>
      <c r="K1685" s="360"/>
      <c r="L1685" s="360"/>
    </row>
    <row r="1686" spans="1:12" s="106" customFormat="1" ht="15" thickTop="1" x14ac:dyDescent="0.2">
      <c r="A1686" s="194"/>
      <c r="B1686" s="194"/>
      <c r="C1686" s="194"/>
      <c r="D1686" s="194"/>
      <c r="E1686" s="194"/>
      <c r="F1686" s="194"/>
      <c r="G1686" s="194"/>
      <c r="H1686" s="194"/>
      <c r="I1686" s="194"/>
      <c r="J1686" s="194"/>
      <c r="K1686" s="360"/>
      <c r="L1686" s="360"/>
    </row>
    <row r="1687" spans="1:12" s="106" customFormat="1" ht="15" x14ac:dyDescent="0.2">
      <c r="A1687" s="242" t="s">
        <v>1311</v>
      </c>
      <c r="B1687" s="195" t="s">
        <v>77</v>
      </c>
      <c r="C1687" s="242" t="s">
        <v>78</v>
      </c>
      <c r="D1687" s="242" t="s">
        <v>4</v>
      </c>
      <c r="E1687" s="430" t="s">
        <v>79</v>
      </c>
      <c r="F1687" s="430"/>
      <c r="G1687" s="196" t="s">
        <v>80</v>
      </c>
      <c r="H1687" s="195" t="s">
        <v>81</v>
      </c>
      <c r="I1687" s="195" t="s">
        <v>82</v>
      </c>
      <c r="J1687" s="195" t="s">
        <v>5</v>
      </c>
      <c r="K1687" s="360"/>
      <c r="L1687" s="360"/>
    </row>
    <row r="1688" spans="1:12" s="106" customFormat="1" ht="51" x14ac:dyDescent="0.2">
      <c r="A1688" s="240" t="s">
        <v>83</v>
      </c>
      <c r="B1688" s="197" t="s">
        <v>1312</v>
      </c>
      <c r="C1688" s="240" t="s">
        <v>109</v>
      </c>
      <c r="D1688" s="240" t="s">
        <v>1313</v>
      </c>
      <c r="E1688" s="429" t="s">
        <v>342</v>
      </c>
      <c r="F1688" s="429"/>
      <c r="G1688" s="198" t="s">
        <v>174</v>
      </c>
      <c r="H1688" s="199">
        <v>1</v>
      </c>
      <c r="I1688" s="203">
        <f>SUM(J1689)</f>
        <v>19899.28</v>
      </c>
      <c r="J1688" s="203">
        <f>H1688*I1688</f>
        <v>19899.28</v>
      </c>
      <c r="K1688" s="360"/>
      <c r="L1688" s="360"/>
    </row>
    <row r="1689" spans="1:12" s="106" customFormat="1" ht="51" x14ac:dyDescent="0.2">
      <c r="A1689" s="241" t="s">
        <v>92</v>
      </c>
      <c r="B1689" s="189" t="s">
        <v>1314</v>
      </c>
      <c r="C1689" s="241" t="s">
        <v>109</v>
      </c>
      <c r="D1689" s="241" t="s">
        <v>1315</v>
      </c>
      <c r="E1689" s="427" t="s">
        <v>1316</v>
      </c>
      <c r="F1689" s="427"/>
      <c r="G1689" s="190" t="s">
        <v>174</v>
      </c>
      <c r="H1689" s="191">
        <v>1</v>
      </c>
      <c r="I1689" s="192">
        <f>'MAPA DE COTAÇÃO'!M24</f>
        <v>20550</v>
      </c>
      <c r="J1689" s="192">
        <v>19899.28</v>
      </c>
      <c r="K1689" s="360"/>
      <c r="L1689" s="360"/>
    </row>
    <row r="1690" spans="1:12" s="106" customFormat="1" x14ac:dyDescent="0.2">
      <c r="A1690" s="244"/>
      <c r="B1690" s="244"/>
      <c r="C1690" s="244"/>
      <c r="D1690" s="244"/>
      <c r="E1690" s="244"/>
      <c r="F1690" s="193"/>
      <c r="G1690" s="244"/>
      <c r="H1690" s="193"/>
      <c r="I1690" s="244"/>
      <c r="J1690" s="193"/>
      <c r="K1690" s="360"/>
      <c r="L1690" s="360"/>
    </row>
    <row r="1691" spans="1:12" s="106" customFormat="1" ht="15" thickBot="1" x14ac:dyDescent="0.25">
      <c r="A1691" s="244"/>
      <c r="B1691" s="244"/>
      <c r="C1691" s="244"/>
      <c r="D1691" s="244"/>
      <c r="E1691" s="244"/>
      <c r="F1691" s="193"/>
      <c r="G1691" s="244"/>
      <c r="H1691" s="428"/>
      <c r="I1691" s="428"/>
      <c r="J1691" s="193"/>
      <c r="K1691" s="360"/>
      <c r="L1691" s="360"/>
    </row>
    <row r="1692" spans="1:12" s="106" customFormat="1" ht="15" thickTop="1" x14ac:dyDescent="0.2">
      <c r="A1692" s="194"/>
      <c r="B1692" s="194"/>
      <c r="C1692" s="194"/>
      <c r="D1692" s="194"/>
      <c r="E1692" s="194"/>
      <c r="F1692" s="194"/>
      <c r="G1692" s="194"/>
      <c r="H1692" s="194"/>
      <c r="I1692" s="194"/>
      <c r="J1692" s="194"/>
      <c r="K1692" s="360"/>
      <c r="L1692" s="360"/>
    </row>
    <row r="1693" spans="1:12" s="328" customFormat="1" ht="15" x14ac:dyDescent="0.2">
      <c r="A1693" s="326" t="s">
        <v>1317</v>
      </c>
      <c r="B1693" s="195" t="s">
        <v>77</v>
      </c>
      <c r="C1693" s="326" t="s">
        <v>78</v>
      </c>
      <c r="D1693" s="326" t="s">
        <v>4</v>
      </c>
      <c r="E1693" s="430" t="s">
        <v>79</v>
      </c>
      <c r="F1693" s="430"/>
      <c r="G1693" s="196" t="s">
        <v>80</v>
      </c>
      <c r="H1693" s="195" t="s">
        <v>81</v>
      </c>
      <c r="I1693" s="195" t="s">
        <v>82</v>
      </c>
      <c r="J1693" s="195" t="s">
        <v>5</v>
      </c>
      <c r="K1693" s="360"/>
      <c r="L1693" s="360"/>
    </row>
    <row r="1694" spans="1:12" s="328" customFormat="1" ht="38.25" x14ac:dyDescent="0.2">
      <c r="A1694" s="324" t="s">
        <v>83</v>
      </c>
      <c r="B1694" s="333">
        <v>92867</v>
      </c>
      <c r="C1694" s="324" t="s">
        <v>85</v>
      </c>
      <c r="D1694" s="324" t="s">
        <v>1319</v>
      </c>
      <c r="E1694" s="429" t="s">
        <v>925</v>
      </c>
      <c r="F1694" s="429"/>
      <c r="G1694" s="198" t="s">
        <v>174</v>
      </c>
      <c r="H1694" s="199">
        <v>1</v>
      </c>
      <c r="I1694" s="203">
        <f>SUM(J1695:J1698)</f>
        <v>18.918127000000002</v>
      </c>
      <c r="J1694" s="203">
        <f>H1694*I1694</f>
        <v>18.918127000000002</v>
      </c>
      <c r="K1694" s="360"/>
      <c r="L1694" s="360"/>
    </row>
    <row r="1695" spans="1:12" s="328" customFormat="1" ht="25.5" x14ac:dyDescent="0.2">
      <c r="A1695" s="325" t="s">
        <v>89</v>
      </c>
      <c r="B1695" s="332">
        <v>88629</v>
      </c>
      <c r="C1695" s="325" t="s">
        <v>85</v>
      </c>
      <c r="D1695" s="325" t="s">
        <v>1321</v>
      </c>
      <c r="E1695" s="427" t="s">
        <v>87</v>
      </c>
      <c r="F1695" s="427"/>
      <c r="G1695" s="190" t="s">
        <v>150</v>
      </c>
      <c r="H1695" s="191">
        <v>8.9999999999999998E-4</v>
      </c>
      <c r="I1695" s="336">
        <f>VLOOKUP(B1695,'SINAPI09-2021'!$A$1:$E$15000,5,FALSE)</f>
        <v>516.03</v>
      </c>
      <c r="J1695" s="203">
        <f t="shared" ref="J1695" si="123">H1695*I1695</f>
        <v>0.46442699999999998</v>
      </c>
      <c r="K1695" s="360"/>
      <c r="L1695" s="360"/>
    </row>
    <row r="1696" spans="1:12" s="328" customFormat="1" ht="25.5" x14ac:dyDescent="0.2">
      <c r="A1696" s="325" t="s">
        <v>89</v>
      </c>
      <c r="B1696" s="332">
        <v>88247</v>
      </c>
      <c r="C1696" s="325" t="s">
        <v>85</v>
      </c>
      <c r="D1696" s="325" t="s">
        <v>1323</v>
      </c>
      <c r="E1696" s="427" t="s">
        <v>87</v>
      </c>
      <c r="F1696" s="427"/>
      <c r="G1696" s="190" t="s">
        <v>88</v>
      </c>
      <c r="H1696" s="191">
        <v>0.51900000000000002</v>
      </c>
      <c r="I1696" s="336">
        <f>VLOOKUP(B1696,'SINAPI09-2021'!$A$1:$E$15000,5,FALSE)</f>
        <v>14</v>
      </c>
      <c r="J1696" s="203">
        <f t="shared" ref="J1696:J1698" si="124">H1696*I1696</f>
        <v>7.266</v>
      </c>
      <c r="K1696" s="360"/>
      <c r="L1696" s="360"/>
    </row>
    <row r="1697" spans="1:12" s="328" customFormat="1" ht="25.5" x14ac:dyDescent="0.2">
      <c r="A1697" s="325" t="s">
        <v>89</v>
      </c>
      <c r="B1697" s="332">
        <v>88264</v>
      </c>
      <c r="C1697" s="325" t="s">
        <v>85</v>
      </c>
      <c r="D1697" s="325" t="s">
        <v>202</v>
      </c>
      <c r="E1697" s="427" t="s">
        <v>87</v>
      </c>
      <c r="F1697" s="427"/>
      <c r="G1697" s="190" t="s">
        <v>88</v>
      </c>
      <c r="H1697" s="191">
        <v>0.51900000000000002</v>
      </c>
      <c r="I1697" s="336">
        <f>VLOOKUP(B1697,'SINAPI09-2021'!$A$1:$E$15000,5,FALSE)</f>
        <v>18.3</v>
      </c>
      <c r="J1697" s="203">
        <f t="shared" si="124"/>
        <v>9.4977</v>
      </c>
      <c r="K1697" s="360"/>
      <c r="L1697" s="360"/>
    </row>
    <row r="1698" spans="1:12" s="328" customFormat="1" x14ac:dyDescent="0.2">
      <c r="A1698" s="325" t="s">
        <v>92</v>
      </c>
      <c r="B1698" s="332">
        <v>2556</v>
      </c>
      <c r="C1698" s="325" t="s">
        <v>85</v>
      </c>
      <c r="D1698" s="325" t="s">
        <v>1324</v>
      </c>
      <c r="E1698" s="427" t="s">
        <v>119</v>
      </c>
      <c r="F1698" s="427"/>
      <c r="G1698" s="190" t="s">
        <v>174</v>
      </c>
      <c r="H1698" s="191">
        <v>1</v>
      </c>
      <c r="I1698" s="336">
        <f>VLOOKUP(B1698,'SINAPI09-2021'!$A$1:$E$15000,5,FALSE)</f>
        <v>1.69</v>
      </c>
      <c r="J1698" s="203">
        <f t="shared" si="124"/>
        <v>1.69</v>
      </c>
      <c r="K1698" s="360"/>
      <c r="L1698" s="360"/>
    </row>
    <row r="1699" spans="1:12" s="328" customFormat="1" x14ac:dyDescent="0.2">
      <c r="A1699" s="327"/>
      <c r="B1699" s="327"/>
      <c r="C1699" s="327"/>
      <c r="D1699" s="327"/>
      <c r="E1699" s="327"/>
      <c r="F1699" s="193"/>
      <c r="G1699" s="327"/>
      <c r="H1699" s="193"/>
      <c r="I1699" s="327"/>
      <c r="J1699" s="193"/>
      <c r="K1699" s="360"/>
      <c r="L1699" s="360"/>
    </row>
    <row r="1700" spans="1:12" s="328" customFormat="1" ht="15" thickBot="1" x14ac:dyDescent="0.25">
      <c r="A1700" s="327"/>
      <c r="B1700" s="327"/>
      <c r="C1700" s="327"/>
      <c r="D1700" s="327"/>
      <c r="E1700" s="327"/>
      <c r="F1700" s="193"/>
      <c r="G1700" s="327"/>
      <c r="H1700" s="428"/>
      <c r="I1700" s="428"/>
      <c r="J1700" s="193"/>
      <c r="K1700" s="360"/>
      <c r="L1700" s="360"/>
    </row>
    <row r="1701" spans="1:12" s="328" customFormat="1" ht="15" thickTop="1" x14ac:dyDescent="0.2">
      <c r="A1701" s="194"/>
      <c r="B1701" s="194"/>
      <c r="C1701" s="194"/>
      <c r="D1701" s="194"/>
      <c r="E1701" s="194"/>
      <c r="F1701" s="194"/>
      <c r="G1701" s="194"/>
      <c r="H1701" s="194"/>
      <c r="I1701" s="194"/>
      <c r="J1701" s="194"/>
      <c r="K1701" s="360"/>
      <c r="L1701" s="360"/>
    </row>
    <row r="1702" spans="1:12" s="328" customFormat="1" ht="15" x14ac:dyDescent="0.2">
      <c r="A1702" s="326" t="s">
        <v>1325</v>
      </c>
      <c r="B1702" s="195" t="s">
        <v>77</v>
      </c>
      <c r="C1702" s="326" t="s">
        <v>78</v>
      </c>
      <c r="D1702" s="326" t="s">
        <v>4</v>
      </c>
      <c r="E1702" s="430" t="s">
        <v>79</v>
      </c>
      <c r="F1702" s="430"/>
      <c r="G1702" s="196" t="s">
        <v>80</v>
      </c>
      <c r="H1702" s="195" t="s">
        <v>81</v>
      </c>
      <c r="I1702" s="195" t="s">
        <v>82</v>
      </c>
      <c r="J1702" s="195" t="s">
        <v>5</v>
      </c>
      <c r="K1702" s="360"/>
      <c r="L1702" s="360"/>
    </row>
    <row r="1703" spans="1:12" s="328" customFormat="1" ht="25.5" x14ac:dyDescent="0.2">
      <c r="A1703" s="324" t="s">
        <v>83</v>
      </c>
      <c r="B1703" s="333">
        <v>92866</v>
      </c>
      <c r="C1703" s="324" t="s">
        <v>85</v>
      </c>
      <c r="D1703" s="324" t="s">
        <v>1327</v>
      </c>
      <c r="E1703" s="429" t="s">
        <v>925</v>
      </c>
      <c r="F1703" s="429"/>
      <c r="G1703" s="198" t="s">
        <v>174</v>
      </c>
      <c r="H1703" s="199">
        <v>1</v>
      </c>
      <c r="I1703" s="203">
        <f>SUM(J1704:J1706)</f>
        <v>6.2488999999999999</v>
      </c>
      <c r="J1703" s="203">
        <f>H1703*I1703</f>
        <v>6.2488999999999999</v>
      </c>
      <c r="K1703" s="360"/>
      <c r="L1703" s="360"/>
    </row>
    <row r="1704" spans="1:12" s="328" customFormat="1" ht="25.5" x14ac:dyDescent="0.2">
      <c r="A1704" s="325" t="s">
        <v>89</v>
      </c>
      <c r="B1704" s="332">
        <v>88247</v>
      </c>
      <c r="C1704" s="325" t="s">
        <v>85</v>
      </c>
      <c r="D1704" s="325" t="s">
        <v>1323</v>
      </c>
      <c r="E1704" s="427" t="s">
        <v>87</v>
      </c>
      <c r="F1704" s="427"/>
      <c r="G1704" s="190" t="s">
        <v>88</v>
      </c>
      <c r="H1704" s="191">
        <v>0.14299999999999999</v>
      </c>
      <c r="I1704" s="336">
        <f>VLOOKUP(B1704,'SINAPI09-2021'!$A$1:$E$15000,5,FALSE)</f>
        <v>14</v>
      </c>
      <c r="J1704" s="203">
        <f t="shared" ref="J1704" si="125">H1704*I1704</f>
        <v>2.0019999999999998</v>
      </c>
      <c r="K1704" s="360"/>
      <c r="L1704" s="360"/>
    </row>
    <row r="1705" spans="1:12" s="328" customFormat="1" ht="25.5" x14ac:dyDescent="0.2">
      <c r="A1705" s="325" t="s">
        <v>89</v>
      </c>
      <c r="B1705" s="332">
        <v>88264</v>
      </c>
      <c r="C1705" s="325" t="s">
        <v>85</v>
      </c>
      <c r="D1705" s="325" t="s">
        <v>202</v>
      </c>
      <c r="E1705" s="427" t="s">
        <v>87</v>
      </c>
      <c r="F1705" s="427"/>
      <c r="G1705" s="190" t="s">
        <v>88</v>
      </c>
      <c r="H1705" s="191">
        <v>0.14299999999999999</v>
      </c>
      <c r="I1705" s="336">
        <f>VLOOKUP(B1705,'SINAPI09-2021'!$A$1:$E$15000,5,FALSE)</f>
        <v>18.3</v>
      </c>
      <c r="J1705" s="203">
        <f t="shared" ref="J1705:J1706" si="126">H1705*I1705</f>
        <v>2.6168999999999998</v>
      </c>
      <c r="K1705" s="360"/>
      <c r="L1705" s="360"/>
    </row>
    <row r="1706" spans="1:12" s="328" customFormat="1" x14ac:dyDescent="0.2">
      <c r="A1706" s="325" t="s">
        <v>92</v>
      </c>
      <c r="B1706" s="332">
        <v>2555</v>
      </c>
      <c r="C1706" s="325" t="s">
        <v>85</v>
      </c>
      <c r="D1706" s="325" t="s">
        <v>1328</v>
      </c>
      <c r="E1706" s="427" t="s">
        <v>119</v>
      </c>
      <c r="F1706" s="427"/>
      <c r="G1706" s="190" t="s">
        <v>174</v>
      </c>
      <c r="H1706" s="191">
        <v>1</v>
      </c>
      <c r="I1706" s="336">
        <f>VLOOKUP(B1706,'SINAPI09-2021'!$A$1:$E$15000,5,FALSE)</f>
        <v>1.63</v>
      </c>
      <c r="J1706" s="203">
        <f t="shared" si="126"/>
        <v>1.63</v>
      </c>
      <c r="K1706" s="360"/>
      <c r="L1706" s="360"/>
    </row>
    <row r="1707" spans="1:12" s="328" customFormat="1" x14ac:dyDescent="0.2">
      <c r="A1707" s="327"/>
      <c r="B1707" s="327"/>
      <c r="C1707" s="327"/>
      <c r="D1707" s="327"/>
      <c r="E1707" s="327"/>
      <c r="F1707" s="193"/>
      <c r="G1707" s="327"/>
      <c r="H1707" s="193"/>
      <c r="I1707" s="327"/>
      <c r="J1707" s="193"/>
      <c r="K1707" s="360"/>
      <c r="L1707" s="360"/>
    </row>
    <row r="1708" spans="1:12" s="328" customFormat="1" ht="15" thickBot="1" x14ac:dyDescent="0.25">
      <c r="A1708" s="327"/>
      <c r="B1708" s="327"/>
      <c r="C1708" s="327"/>
      <c r="D1708" s="327"/>
      <c r="E1708" s="327"/>
      <c r="F1708" s="193"/>
      <c r="G1708" s="327"/>
      <c r="H1708" s="428"/>
      <c r="I1708" s="428"/>
      <c r="J1708" s="193"/>
      <c r="K1708" s="360"/>
      <c r="L1708" s="360"/>
    </row>
    <row r="1709" spans="1:12" s="328" customFormat="1" ht="15" thickTop="1" x14ac:dyDescent="0.2">
      <c r="A1709" s="194"/>
      <c r="B1709" s="194"/>
      <c r="C1709" s="194"/>
      <c r="D1709" s="194"/>
      <c r="E1709" s="194"/>
      <c r="F1709" s="194"/>
      <c r="G1709" s="194"/>
      <c r="H1709" s="194"/>
      <c r="I1709" s="194"/>
      <c r="J1709" s="194"/>
      <c r="K1709" s="360"/>
      <c r="L1709" s="360"/>
    </row>
    <row r="1710" spans="1:12" s="328" customFormat="1" ht="15" x14ac:dyDescent="0.2">
      <c r="A1710" s="326" t="s">
        <v>1329</v>
      </c>
      <c r="B1710" s="195" t="s">
        <v>77</v>
      </c>
      <c r="C1710" s="326" t="s">
        <v>78</v>
      </c>
      <c r="D1710" s="326" t="s">
        <v>4</v>
      </c>
      <c r="E1710" s="430" t="s">
        <v>79</v>
      </c>
      <c r="F1710" s="430"/>
      <c r="G1710" s="196" t="s">
        <v>80</v>
      </c>
      <c r="H1710" s="195" t="s">
        <v>81</v>
      </c>
      <c r="I1710" s="195" t="s">
        <v>82</v>
      </c>
      <c r="J1710" s="195" t="s">
        <v>5</v>
      </c>
      <c r="K1710" s="360"/>
      <c r="L1710" s="360"/>
    </row>
    <row r="1711" spans="1:12" s="328" customFormat="1" ht="38.25" x14ac:dyDescent="0.2">
      <c r="A1711" s="324" t="s">
        <v>83</v>
      </c>
      <c r="B1711" s="197" t="s">
        <v>1330</v>
      </c>
      <c r="C1711" s="324" t="s">
        <v>85</v>
      </c>
      <c r="D1711" s="324" t="s">
        <v>1331</v>
      </c>
      <c r="E1711" s="429" t="s">
        <v>925</v>
      </c>
      <c r="F1711" s="429"/>
      <c r="G1711" s="198" t="s">
        <v>157</v>
      </c>
      <c r="H1711" s="199">
        <v>1</v>
      </c>
      <c r="I1711" s="203">
        <f>SUM(J1712:J1714)</f>
        <v>32.840000000000003</v>
      </c>
      <c r="J1711" s="203">
        <f>H1711*I1711</f>
        <v>32.840000000000003</v>
      </c>
      <c r="K1711" s="360"/>
      <c r="L1711" s="360"/>
    </row>
    <row r="1712" spans="1:12" s="328" customFormat="1" ht="25.5" x14ac:dyDescent="0.2">
      <c r="A1712" s="325" t="s">
        <v>89</v>
      </c>
      <c r="B1712" s="332">
        <v>88247</v>
      </c>
      <c r="C1712" s="325" t="s">
        <v>85</v>
      </c>
      <c r="D1712" s="325" t="s">
        <v>1323</v>
      </c>
      <c r="E1712" s="427" t="s">
        <v>87</v>
      </c>
      <c r="F1712" s="427"/>
      <c r="G1712" s="190" t="s">
        <v>88</v>
      </c>
      <c r="H1712" s="191">
        <v>0.8</v>
      </c>
      <c r="I1712" s="336">
        <f>VLOOKUP(B1712,'SINAPI09-2021'!$A$1:$E$15000,5,FALSE)</f>
        <v>14</v>
      </c>
      <c r="J1712" s="203">
        <f t="shared" ref="J1712" si="127">H1712*I1712</f>
        <v>11.200000000000001</v>
      </c>
      <c r="K1712" s="360"/>
      <c r="L1712" s="360"/>
    </row>
    <row r="1713" spans="1:12" s="328" customFormat="1" ht="25.5" x14ac:dyDescent="0.2">
      <c r="A1713" s="325" t="s">
        <v>89</v>
      </c>
      <c r="B1713" s="332">
        <v>88264</v>
      </c>
      <c r="C1713" s="325" t="s">
        <v>85</v>
      </c>
      <c r="D1713" s="325" t="s">
        <v>202</v>
      </c>
      <c r="E1713" s="427" t="s">
        <v>87</v>
      </c>
      <c r="F1713" s="427"/>
      <c r="G1713" s="190" t="s">
        <v>88</v>
      </c>
      <c r="H1713" s="191">
        <v>0.8</v>
      </c>
      <c r="I1713" s="336">
        <f>VLOOKUP(B1713,'SINAPI09-2021'!$A$1:$E$15000,5,FALSE)</f>
        <v>18.3</v>
      </c>
      <c r="J1713" s="203">
        <f t="shared" ref="J1713:J1714" si="128">H1713*I1713</f>
        <v>14.64</v>
      </c>
      <c r="K1713" s="360"/>
      <c r="L1713" s="360"/>
    </row>
    <row r="1714" spans="1:12" s="328" customFormat="1" ht="38.25" x14ac:dyDescent="0.2">
      <c r="A1714" s="325" t="s">
        <v>92</v>
      </c>
      <c r="B1714" s="332">
        <v>2442</v>
      </c>
      <c r="C1714" s="325" t="s">
        <v>85</v>
      </c>
      <c r="D1714" s="325" t="s">
        <v>1332</v>
      </c>
      <c r="E1714" s="427" t="s">
        <v>119</v>
      </c>
      <c r="F1714" s="427"/>
      <c r="G1714" s="190" t="s">
        <v>157</v>
      </c>
      <c r="H1714" s="191">
        <v>1</v>
      </c>
      <c r="I1714" s="336">
        <f>VLOOKUP(B1714,'SINAPI09-2021'!$A$1:$E$15000,5,FALSE)</f>
        <v>7</v>
      </c>
      <c r="J1714" s="203">
        <f t="shared" si="128"/>
        <v>7</v>
      </c>
      <c r="K1714" s="360"/>
      <c r="L1714" s="360"/>
    </row>
    <row r="1715" spans="1:12" s="328" customFormat="1" x14ac:dyDescent="0.2">
      <c r="A1715" s="327"/>
      <c r="B1715" s="327"/>
      <c r="C1715" s="327"/>
      <c r="D1715" s="327"/>
      <c r="E1715" s="327"/>
      <c r="F1715" s="193"/>
      <c r="G1715" s="327"/>
      <c r="H1715" s="193"/>
      <c r="I1715" s="327"/>
      <c r="J1715" s="193"/>
      <c r="K1715" s="360"/>
      <c r="L1715" s="360"/>
    </row>
    <row r="1716" spans="1:12" s="328" customFormat="1" ht="15" thickBot="1" x14ac:dyDescent="0.25">
      <c r="A1716" s="327"/>
      <c r="B1716" s="327"/>
      <c r="C1716" s="327"/>
      <c r="D1716" s="327"/>
      <c r="E1716" s="327"/>
      <c r="F1716" s="193"/>
      <c r="G1716" s="327"/>
      <c r="H1716" s="428"/>
      <c r="I1716" s="428"/>
      <c r="J1716" s="193"/>
      <c r="K1716" s="360"/>
      <c r="L1716" s="360"/>
    </row>
    <row r="1717" spans="1:12" s="328" customFormat="1" ht="15" thickTop="1" x14ac:dyDescent="0.2">
      <c r="A1717" s="194"/>
      <c r="B1717" s="194"/>
      <c r="C1717" s="194"/>
      <c r="D1717" s="194"/>
      <c r="E1717" s="194"/>
      <c r="F1717" s="194"/>
      <c r="G1717" s="194"/>
      <c r="H1717" s="194"/>
      <c r="I1717" s="194"/>
      <c r="J1717" s="194"/>
      <c r="K1717" s="360"/>
      <c r="L1717" s="360"/>
    </row>
    <row r="1718" spans="1:12" s="328" customFormat="1" ht="15" x14ac:dyDescent="0.2">
      <c r="A1718" s="326" t="s">
        <v>1333</v>
      </c>
      <c r="B1718" s="195" t="s">
        <v>77</v>
      </c>
      <c r="C1718" s="326" t="s">
        <v>78</v>
      </c>
      <c r="D1718" s="326" t="s">
        <v>4</v>
      </c>
      <c r="E1718" s="430" t="s">
        <v>79</v>
      </c>
      <c r="F1718" s="430"/>
      <c r="G1718" s="196" t="s">
        <v>80</v>
      </c>
      <c r="H1718" s="195" t="s">
        <v>81</v>
      </c>
      <c r="I1718" s="195" t="s">
        <v>82</v>
      </c>
      <c r="J1718" s="195" t="s">
        <v>5</v>
      </c>
      <c r="K1718" s="360"/>
      <c r="L1718" s="360"/>
    </row>
    <row r="1719" spans="1:12" s="328" customFormat="1" ht="38.25" x14ac:dyDescent="0.2">
      <c r="A1719" s="324" t="s">
        <v>83</v>
      </c>
      <c r="B1719" s="333">
        <v>91834</v>
      </c>
      <c r="C1719" s="324" t="s">
        <v>85</v>
      </c>
      <c r="D1719" s="324" t="s">
        <v>1335</v>
      </c>
      <c r="E1719" s="429" t="s">
        <v>925</v>
      </c>
      <c r="F1719" s="429"/>
      <c r="G1719" s="198" t="s">
        <v>157</v>
      </c>
      <c r="H1719" s="199">
        <v>1</v>
      </c>
      <c r="I1719" s="203">
        <f>SUM(J1720:J1723)</f>
        <v>6.7310000000000008</v>
      </c>
      <c r="J1719" s="203">
        <f>H1719*I1719</f>
        <v>6.7310000000000008</v>
      </c>
      <c r="K1719" s="360"/>
      <c r="L1719" s="360"/>
    </row>
    <row r="1720" spans="1:12" s="328" customFormat="1" ht="51" x14ac:dyDescent="0.2">
      <c r="A1720" s="325" t="s">
        <v>89</v>
      </c>
      <c r="B1720" s="332">
        <v>91170</v>
      </c>
      <c r="C1720" s="325" t="s">
        <v>85</v>
      </c>
      <c r="D1720" s="325" t="s">
        <v>1337</v>
      </c>
      <c r="E1720" s="427" t="s">
        <v>179</v>
      </c>
      <c r="F1720" s="427"/>
      <c r="G1720" s="190" t="s">
        <v>157</v>
      </c>
      <c r="H1720" s="191">
        <v>1</v>
      </c>
      <c r="I1720" s="336">
        <f>VLOOKUP(B1720,'SINAPI09-2021'!$A$1:$E$15000,5,FALSE)</f>
        <v>2.4900000000000002</v>
      </c>
      <c r="J1720" s="203">
        <f t="shared" ref="J1720" si="129">H1720*I1720</f>
        <v>2.4900000000000002</v>
      </c>
      <c r="K1720" s="360"/>
      <c r="L1720" s="360"/>
    </row>
    <row r="1721" spans="1:12" s="328" customFormat="1" ht="25.5" x14ac:dyDescent="0.2">
      <c r="A1721" s="325" t="s">
        <v>89</v>
      </c>
      <c r="B1721" s="332">
        <v>88247</v>
      </c>
      <c r="C1721" s="325" t="s">
        <v>85</v>
      </c>
      <c r="D1721" s="325" t="s">
        <v>1323</v>
      </c>
      <c r="E1721" s="427" t="s">
        <v>87</v>
      </c>
      <c r="F1721" s="427"/>
      <c r="G1721" s="190" t="s">
        <v>88</v>
      </c>
      <c r="H1721" s="191">
        <v>7.0000000000000007E-2</v>
      </c>
      <c r="I1721" s="336">
        <f>VLOOKUP(B1721,'SINAPI09-2021'!$A$1:$E$15000,5,FALSE)</f>
        <v>14</v>
      </c>
      <c r="J1721" s="203">
        <f t="shared" ref="J1721:J1723" si="130">H1721*I1721</f>
        <v>0.98000000000000009</v>
      </c>
      <c r="K1721" s="360"/>
      <c r="L1721" s="360"/>
    </row>
    <row r="1722" spans="1:12" s="328" customFormat="1" ht="25.5" x14ac:dyDescent="0.2">
      <c r="A1722" s="325" t="s">
        <v>89</v>
      </c>
      <c r="B1722" s="332">
        <v>88264</v>
      </c>
      <c r="C1722" s="325" t="s">
        <v>85</v>
      </c>
      <c r="D1722" s="325" t="s">
        <v>202</v>
      </c>
      <c r="E1722" s="427" t="s">
        <v>87</v>
      </c>
      <c r="F1722" s="427"/>
      <c r="G1722" s="190" t="s">
        <v>88</v>
      </c>
      <c r="H1722" s="191">
        <v>7.0000000000000007E-2</v>
      </c>
      <c r="I1722" s="336">
        <f>VLOOKUP(B1722,'SINAPI09-2021'!$A$1:$E$15000,5,FALSE)</f>
        <v>18.3</v>
      </c>
      <c r="J1722" s="203">
        <f t="shared" si="130"/>
        <v>1.2810000000000001</v>
      </c>
      <c r="K1722" s="360"/>
      <c r="L1722" s="360"/>
    </row>
    <row r="1723" spans="1:12" s="328" customFormat="1" ht="25.5" x14ac:dyDescent="0.2">
      <c r="A1723" s="325" t="s">
        <v>92</v>
      </c>
      <c r="B1723" s="332">
        <v>2688</v>
      </c>
      <c r="C1723" s="325" t="s">
        <v>85</v>
      </c>
      <c r="D1723" s="325" t="s">
        <v>1338</v>
      </c>
      <c r="E1723" s="427" t="s">
        <v>119</v>
      </c>
      <c r="F1723" s="427"/>
      <c r="G1723" s="190" t="s">
        <v>157</v>
      </c>
      <c r="H1723" s="191">
        <v>1.1000000000000001</v>
      </c>
      <c r="I1723" s="336">
        <f>VLOOKUP(B1723,'SINAPI09-2021'!$A$1:$E$15000,5,FALSE)</f>
        <v>1.8</v>
      </c>
      <c r="J1723" s="203">
        <f t="shared" si="130"/>
        <v>1.9800000000000002</v>
      </c>
      <c r="K1723" s="360"/>
      <c r="L1723" s="360"/>
    </row>
    <row r="1724" spans="1:12" s="328" customFormat="1" x14ac:dyDescent="0.2">
      <c r="A1724" s="327"/>
      <c r="B1724" s="327"/>
      <c r="C1724" s="327"/>
      <c r="D1724" s="327"/>
      <c r="E1724" s="327"/>
      <c r="F1724" s="193"/>
      <c r="G1724" s="327"/>
      <c r="H1724" s="193"/>
      <c r="I1724" s="327"/>
      <c r="J1724" s="193"/>
      <c r="K1724" s="360"/>
      <c r="L1724" s="360"/>
    </row>
    <row r="1725" spans="1:12" s="328" customFormat="1" ht="15" thickBot="1" x14ac:dyDescent="0.25">
      <c r="A1725" s="327"/>
      <c r="B1725" s="327"/>
      <c r="C1725" s="327"/>
      <c r="D1725" s="327"/>
      <c r="E1725" s="327"/>
      <c r="F1725" s="193"/>
      <c r="G1725" s="327"/>
      <c r="H1725" s="428"/>
      <c r="I1725" s="428"/>
      <c r="J1725" s="193"/>
      <c r="K1725" s="360"/>
      <c r="L1725" s="360"/>
    </row>
    <row r="1726" spans="1:12" s="328" customFormat="1" ht="15" thickTop="1" x14ac:dyDescent="0.2">
      <c r="A1726" s="194"/>
      <c r="B1726" s="194"/>
      <c r="C1726" s="194"/>
      <c r="D1726" s="194"/>
      <c r="E1726" s="194"/>
      <c r="F1726" s="194"/>
      <c r="G1726" s="194"/>
      <c r="H1726" s="194"/>
      <c r="I1726" s="194"/>
      <c r="J1726" s="194"/>
      <c r="K1726" s="360"/>
      <c r="L1726" s="360"/>
    </row>
    <row r="1727" spans="1:12" s="328" customFormat="1" ht="15" x14ac:dyDescent="0.2">
      <c r="A1727" s="326" t="s">
        <v>1339</v>
      </c>
      <c r="B1727" s="195" t="s">
        <v>77</v>
      </c>
      <c r="C1727" s="326" t="s">
        <v>78</v>
      </c>
      <c r="D1727" s="326" t="s">
        <v>4</v>
      </c>
      <c r="E1727" s="430" t="s">
        <v>79</v>
      </c>
      <c r="F1727" s="430"/>
      <c r="G1727" s="196" t="s">
        <v>80</v>
      </c>
      <c r="H1727" s="195" t="s">
        <v>81</v>
      </c>
      <c r="I1727" s="195" t="s">
        <v>82</v>
      </c>
      <c r="J1727" s="195" t="s">
        <v>5</v>
      </c>
      <c r="K1727" s="360"/>
      <c r="L1727" s="360"/>
    </row>
    <row r="1728" spans="1:12" s="328" customFormat="1" ht="38.25" x14ac:dyDescent="0.2">
      <c r="A1728" s="324" t="s">
        <v>83</v>
      </c>
      <c r="B1728" s="333">
        <v>91836</v>
      </c>
      <c r="C1728" s="324" t="s">
        <v>85</v>
      </c>
      <c r="D1728" s="324" t="s">
        <v>1341</v>
      </c>
      <c r="E1728" s="429" t="s">
        <v>925</v>
      </c>
      <c r="F1728" s="429"/>
      <c r="G1728" s="198" t="s">
        <v>157</v>
      </c>
      <c r="H1728" s="199">
        <v>1</v>
      </c>
      <c r="I1728" s="203">
        <f>SUM(J1729:J1732)</f>
        <v>8.7959999999999994</v>
      </c>
      <c r="J1728" s="203">
        <f>H1728*I1728</f>
        <v>8.7959999999999994</v>
      </c>
      <c r="K1728" s="360"/>
      <c r="L1728" s="360"/>
    </row>
    <row r="1729" spans="1:12" s="328" customFormat="1" ht="51" x14ac:dyDescent="0.2">
      <c r="A1729" s="325" t="s">
        <v>89</v>
      </c>
      <c r="B1729" s="332">
        <v>91170</v>
      </c>
      <c r="C1729" s="325" t="s">
        <v>85</v>
      </c>
      <c r="D1729" s="325" t="s">
        <v>1337</v>
      </c>
      <c r="E1729" s="427" t="s">
        <v>179</v>
      </c>
      <c r="F1729" s="427"/>
      <c r="G1729" s="190" t="s">
        <v>157</v>
      </c>
      <c r="H1729" s="191">
        <v>1</v>
      </c>
      <c r="I1729" s="336">
        <f>VLOOKUP(B1729,'SINAPI09-2021'!$A$1:$E$15000,5,FALSE)</f>
        <v>2.4900000000000002</v>
      </c>
      <c r="J1729" s="203">
        <f t="shared" ref="J1729" si="131">H1729*I1729</f>
        <v>2.4900000000000002</v>
      </c>
      <c r="K1729" s="360"/>
      <c r="L1729" s="360"/>
    </row>
    <row r="1730" spans="1:12" s="328" customFormat="1" ht="25.5" x14ac:dyDescent="0.2">
      <c r="A1730" s="325" t="s">
        <v>89</v>
      </c>
      <c r="B1730" s="332">
        <v>88247</v>
      </c>
      <c r="C1730" s="325" t="s">
        <v>85</v>
      </c>
      <c r="D1730" s="325" t="s">
        <v>1323</v>
      </c>
      <c r="E1730" s="427" t="s">
        <v>87</v>
      </c>
      <c r="F1730" s="427"/>
      <c r="G1730" s="190" t="s">
        <v>88</v>
      </c>
      <c r="H1730" s="191">
        <v>0.09</v>
      </c>
      <c r="I1730" s="336">
        <f>VLOOKUP(B1730,'SINAPI09-2021'!$A$1:$E$15000,5,FALSE)</f>
        <v>14</v>
      </c>
      <c r="J1730" s="203">
        <f t="shared" ref="J1730:J1732" si="132">H1730*I1730</f>
        <v>1.26</v>
      </c>
      <c r="K1730" s="360"/>
      <c r="L1730" s="360"/>
    </row>
    <row r="1731" spans="1:12" s="328" customFormat="1" ht="25.5" x14ac:dyDescent="0.2">
      <c r="A1731" s="325" t="s">
        <v>89</v>
      </c>
      <c r="B1731" s="332">
        <v>88264</v>
      </c>
      <c r="C1731" s="325" t="s">
        <v>85</v>
      </c>
      <c r="D1731" s="325" t="s">
        <v>202</v>
      </c>
      <c r="E1731" s="427" t="s">
        <v>87</v>
      </c>
      <c r="F1731" s="427"/>
      <c r="G1731" s="190" t="s">
        <v>88</v>
      </c>
      <c r="H1731" s="191">
        <v>0.09</v>
      </c>
      <c r="I1731" s="336">
        <f>VLOOKUP(B1731,'SINAPI09-2021'!$A$1:$E$15000,5,FALSE)</f>
        <v>18.3</v>
      </c>
      <c r="J1731" s="203">
        <f t="shared" si="132"/>
        <v>1.647</v>
      </c>
      <c r="K1731" s="360"/>
      <c r="L1731" s="360"/>
    </row>
    <row r="1732" spans="1:12" s="328" customFormat="1" ht="25.5" x14ac:dyDescent="0.2">
      <c r="A1732" s="325" t="s">
        <v>92</v>
      </c>
      <c r="B1732" s="332">
        <v>2690</v>
      </c>
      <c r="C1732" s="325" t="s">
        <v>85</v>
      </c>
      <c r="D1732" s="325" t="s">
        <v>1342</v>
      </c>
      <c r="E1732" s="427" t="s">
        <v>119</v>
      </c>
      <c r="F1732" s="427"/>
      <c r="G1732" s="190" t="s">
        <v>157</v>
      </c>
      <c r="H1732" s="191">
        <v>1.1000000000000001</v>
      </c>
      <c r="I1732" s="336">
        <f>VLOOKUP(B1732,'SINAPI09-2021'!$A$1:$E$15000,5,FALSE)</f>
        <v>3.09</v>
      </c>
      <c r="J1732" s="203">
        <f t="shared" si="132"/>
        <v>3.399</v>
      </c>
      <c r="K1732" s="360"/>
      <c r="L1732" s="360"/>
    </row>
    <row r="1733" spans="1:12" s="328" customFormat="1" x14ac:dyDescent="0.2">
      <c r="A1733" s="327"/>
      <c r="B1733" s="327"/>
      <c r="C1733" s="327"/>
      <c r="D1733" s="327"/>
      <c r="E1733" s="327"/>
      <c r="F1733" s="193"/>
      <c r="G1733" s="327"/>
      <c r="H1733" s="193"/>
      <c r="I1733" s="327"/>
      <c r="J1733" s="193"/>
      <c r="K1733" s="360"/>
      <c r="L1733" s="360"/>
    </row>
    <row r="1734" spans="1:12" s="328" customFormat="1" ht="15" thickBot="1" x14ac:dyDescent="0.25">
      <c r="A1734" s="327"/>
      <c r="B1734" s="327"/>
      <c r="C1734" s="327"/>
      <c r="D1734" s="327"/>
      <c r="E1734" s="327"/>
      <c r="F1734" s="193"/>
      <c r="G1734" s="327"/>
      <c r="H1734" s="428"/>
      <c r="I1734" s="428"/>
      <c r="J1734" s="193"/>
      <c r="K1734" s="360"/>
      <c r="L1734" s="360"/>
    </row>
    <row r="1735" spans="1:12" s="328" customFormat="1" ht="15" thickTop="1" x14ac:dyDescent="0.2">
      <c r="A1735" s="194"/>
      <c r="B1735" s="194"/>
      <c r="C1735" s="194"/>
      <c r="D1735" s="194"/>
      <c r="E1735" s="194"/>
      <c r="F1735" s="194"/>
      <c r="G1735" s="194"/>
      <c r="H1735" s="194"/>
      <c r="I1735" s="194"/>
      <c r="J1735" s="194"/>
      <c r="K1735" s="360"/>
      <c r="L1735" s="360"/>
    </row>
    <row r="1736" spans="1:12" s="328" customFormat="1" ht="15" x14ac:dyDescent="0.2">
      <c r="A1736" s="326" t="s">
        <v>1343</v>
      </c>
      <c r="B1736" s="195" t="s">
        <v>77</v>
      </c>
      <c r="C1736" s="326" t="s">
        <v>78</v>
      </c>
      <c r="D1736" s="326" t="s">
        <v>4</v>
      </c>
      <c r="E1736" s="430" t="s">
        <v>79</v>
      </c>
      <c r="F1736" s="430"/>
      <c r="G1736" s="196" t="s">
        <v>80</v>
      </c>
      <c r="H1736" s="195" t="s">
        <v>81</v>
      </c>
      <c r="I1736" s="195" t="s">
        <v>82</v>
      </c>
      <c r="J1736" s="195" t="s">
        <v>5</v>
      </c>
      <c r="K1736" s="360"/>
      <c r="L1736" s="360"/>
    </row>
    <row r="1737" spans="1:12" s="328" customFormat="1" ht="25.5" x14ac:dyDescent="0.2">
      <c r="A1737" s="324" t="s">
        <v>83</v>
      </c>
      <c r="B1737" s="333" t="s">
        <v>14338</v>
      </c>
      <c r="C1737" s="324" t="s">
        <v>14327</v>
      </c>
      <c r="D1737" s="324" t="s">
        <v>1345</v>
      </c>
      <c r="E1737" s="429" t="s">
        <v>270</v>
      </c>
      <c r="F1737" s="429"/>
      <c r="G1737" s="198" t="s">
        <v>150</v>
      </c>
      <c r="H1737" s="199">
        <v>1</v>
      </c>
      <c r="I1737" s="203">
        <f>SUM(J1738)</f>
        <v>2.4567840000000003</v>
      </c>
      <c r="J1737" s="203">
        <f>H1737*I1737</f>
        <v>2.4567840000000003</v>
      </c>
      <c r="K1737" s="360"/>
      <c r="L1737" s="360"/>
    </row>
    <row r="1738" spans="1:12" s="328" customFormat="1" ht="25.5" x14ac:dyDescent="0.2">
      <c r="A1738" s="325" t="s">
        <v>89</v>
      </c>
      <c r="B1738" s="332">
        <v>89032</v>
      </c>
      <c r="C1738" s="325" t="s">
        <v>85</v>
      </c>
      <c r="D1738" s="325" t="s">
        <v>247</v>
      </c>
      <c r="E1738" s="427" t="s">
        <v>142</v>
      </c>
      <c r="F1738" s="427"/>
      <c r="G1738" s="190" t="s">
        <v>143</v>
      </c>
      <c r="H1738" s="191">
        <v>1.7600000000000001E-2</v>
      </c>
      <c r="I1738" s="336">
        <f>VLOOKUP(B1738,'SINAPI09-2021'!$A$1:$E$15000,5,FALSE)</f>
        <v>139.59</v>
      </c>
      <c r="J1738" s="203">
        <f t="shared" ref="J1738" si="133">H1738*I1738</f>
        <v>2.4567840000000003</v>
      </c>
      <c r="K1738" s="360"/>
      <c r="L1738" s="360"/>
    </row>
    <row r="1739" spans="1:12" s="328" customFormat="1" x14ac:dyDescent="0.2">
      <c r="A1739" s="327"/>
      <c r="B1739" s="327"/>
      <c r="C1739" s="327"/>
      <c r="D1739" s="327"/>
      <c r="E1739" s="327"/>
      <c r="F1739" s="193"/>
      <c r="G1739" s="327"/>
      <c r="H1739" s="193"/>
      <c r="I1739" s="327"/>
      <c r="J1739" s="193"/>
      <c r="K1739" s="360"/>
      <c r="L1739" s="360"/>
    </row>
    <row r="1740" spans="1:12" s="328" customFormat="1" ht="15" thickBot="1" x14ac:dyDescent="0.25">
      <c r="A1740" s="327"/>
      <c r="B1740" s="327"/>
      <c r="C1740" s="327"/>
      <c r="D1740" s="327"/>
      <c r="E1740" s="327"/>
      <c r="F1740" s="193"/>
      <c r="G1740" s="327"/>
      <c r="H1740" s="428"/>
      <c r="I1740" s="428"/>
      <c r="J1740" s="193"/>
      <c r="K1740" s="360"/>
      <c r="L1740" s="360"/>
    </row>
    <row r="1741" spans="1:12" s="106" customFormat="1" ht="15" thickTop="1" x14ac:dyDescent="0.2">
      <c r="A1741" s="194"/>
      <c r="B1741" s="194"/>
      <c r="C1741" s="194"/>
      <c r="D1741" s="194"/>
      <c r="E1741" s="194"/>
      <c r="F1741" s="194"/>
      <c r="G1741" s="194"/>
      <c r="H1741" s="194"/>
      <c r="I1741" s="194"/>
      <c r="J1741" s="194"/>
      <c r="K1741" s="360"/>
      <c r="L1741" s="360"/>
    </row>
    <row r="1742" spans="1:12" s="106" customFormat="1" ht="15" x14ac:dyDescent="0.2">
      <c r="A1742" s="242" t="s">
        <v>1346</v>
      </c>
      <c r="B1742" s="195" t="s">
        <v>77</v>
      </c>
      <c r="C1742" s="242" t="s">
        <v>78</v>
      </c>
      <c r="D1742" s="242" t="s">
        <v>4</v>
      </c>
      <c r="E1742" s="430" t="s">
        <v>79</v>
      </c>
      <c r="F1742" s="430"/>
      <c r="G1742" s="196" t="s">
        <v>80</v>
      </c>
      <c r="H1742" s="195" t="s">
        <v>81</v>
      </c>
      <c r="I1742" s="195" t="s">
        <v>82</v>
      </c>
      <c r="J1742" s="195" t="s">
        <v>5</v>
      </c>
      <c r="K1742" s="360"/>
      <c r="L1742" s="360"/>
    </row>
    <row r="1743" spans="1:12" s="106" customFormat="1" ht="38.25" x14ac:dyDescent="0.2">
      <c r="A1743" s="240" t="s">
        <v>83</v>
      </c>
      <c r="B1743" s="332" t="s">
        <v>14371</v>
      </c>
      <c r="C1743" s="343" t="s">
        <v>14327</v>
      </c>
      <c r="D1743" s="240" t="s">
        <v>1347</v>
      </c>
      <c r="E1743" s="429" t="s">
        <v>925</v>
      </c>
      <c r="F1743" s="429"/>
      <c r="G1743" s="198" t="s">
        <v>174</v>
      </c>
      <c r="H1743" s="199">
        <v>1</v>
      </c>
      <c r="I1743" s="203">
        <f>SUM(J1744:J1750)</f>
        <v>231.8480308913</v>
      </c>
      <c r="J1743" s="203">
        <f>H1743*I1743</f>
        <v>231.8480308913</v>
      </c>
      <c r="K1743" s="360"/>
      <c r="L1743" s="360"/>
    </row>
    <row r="1744" spans="1:12" s="106" customFormat="1" ht="38.25" x14ac:dyDescent="0.2">
      <c r="A1744" s="241" t="s">
        <v>89</v>
      </c>
      <c r="B1744" s="332">
        <v>97734</v>
      </c>
      <c r="C1744" s="241" t="s">
        <v>85</v>
      </c>
      <c r="D1744" s="241" t="s">
        <v>1349</v>
      </c>
      <c r="E1744" s="427" t="s">
        <v>149</v>
      </c>
      <c r="F1744" s="427"/>
      <c r="G1744" s="190" t="s">
        <v>150</v>
      </c>
      <c r="H1744" s="191">
        <v>2.52E-2</v>
      </c>
      <c r="I1744" s="336">
        <f>VLOOKUP(B1744,'SINAPI09-2021'!$A$1:$E$15000,5,FALSE)</f>
        <v>2272.2600000000002</v>
      </c>
      <c r="J1744" s="203">
        <f t="shared" ref="J1744:J1746" si="134">H1744*I1744</f>
        <v>57.260952000000003</v>
      </c>
      <c r="K1744" s="360"/>
      <c r="L1744" s="360"/>
    </row>
    <row r="1745" spans="1:12" s="106" customFormat="1" ht="38.25" x14ac:dyDescent="0.2">
      <c r="A1745" s="241" t="s">
        <v>89</v>
      </c>
      <c r="B1745" s="332" t="str">
        <f>'COMPOSIÇOES AUXILIARES '!B14</f>
        <v>CP-001</v>
      </c>
      <c r="C1745" s="241" t="s">
        <v>14327</v>
      </c>
      <c r="D1745" s="241" t="s">
        <v>1351</v>
      </c>
      <c r="E1745" s="427" t="s">
        <v>270</v>
      </c>
      <c r="F1745" s="427"/>
      <c r="G1745" s="190" t="s">
        <v>150</v>
      </c>
      <c r="H1745" s="191">
        <v>4.9000000000000002E-2</v>
      </c>
      <c r="I1745" s="192">
        <f>'COMPOSIÇOES AUXILIARES '!J14</f>
        <v>174.8697937</v>
      </c>
      <c r="J1745" s="203">
        <f t="shared" si="134"/>
        <v>8.5686198913000009</v>
      </c>
      <c r="K1745" s="360"/>
      <c r="L1745" s="360"/>
    </row>
    <row r="1746" spans="1:12" s="106" customFormat="1" ht="38.25" x14ac:dyDescent="0.2">
      <c r="A1746" s="241" t="s">
        <v>89</v>
      </c>
      <c r="B1746" s="332">
        <v>87316</v>
      </c>
      <c r="C1746" s="241" t="s">
        <v>85</v>
      </c>
      <c r="D1746" s="241" t="s">
        <v>1353</v>
      </c>
      <c r="E1746" s="427" t="s">
        <v>87</v>
      </c>
      <c r="F1746" s="427"/>
      <c r="G1746" s="190" t="s">
        <v>150</v>
      </c>
      <c r="H1746" s="191">
        <v>6.9999999999999999E-4</v>
      </c>
      <c r="I1746" s="336">
        <f>VLOOKUP(B1746,'SINAPI09-2021'!$A$1:$E$15000,5,FALSE)</f>
        <v>368.45</v>
      </c>
      <c r="J1746" s="203">
        <f t="shared" si="134"/>
        <v>0.25791500000000001</v>
      </c>
      <c r="K1746" s="360"/>
      <c r="L1746" s="360"/>
    </row>
    <row r="1747" spans="1:12" s="106" customFormat="1" ht="38.25" x14ac:dyDescent="0.2">
      <c r="A1747" s="241" t="s">
        <v>89</v>
      </c>
      <c r="B1747" s="332">
        <v>88628</v>
      </c>
      <c r="C1747" s="241" t="s">
        <v>85</v>
      </c>
      <c r="D1747" s="241" t="s">
        <v>1355</v>
      </c>
      <c r="E1747" s="427" t="s">
        <v>87</v>
      </c>
      <c r="F1747" s="427"/>
      <c r="G1747" s="190" t="s">
        <v>150</v>
      </c>
      <c r="H1747" s="191">
        <v>4.6800000000000001E-2</v>
      </c>
      <c r="I1747" s="336">
        <f>VLOOKUP(B1747,'SINAPI09-2021'!$A$1:$E$15000,5,FALSE)</f>
        <v>442.19</v>
      </c>
      <c r="J1747" s="203">
        <f t="shared" ref="J1747:J1750" si="135">H1747*I1747</f>
        <v>20.694492</v>
      </c>
      <c r="K1747" s="360"/>
      <c r="L1747" s="360"/>
    </row>
    <row r="1748" spans="1:12" s="106" customFormat="1" ht="25.5" x14ac:dyDescent="0.2">
      <c r="A1748" s="241" t="s">
        <v>89</v>
      </c>
      <c r="B1748" s="332">
        <v>88309</v>
      </c>
      <c r="C1748" s="241" t="s">
        <v>85</v>
      </c>
      <c r="D1748" s="241" t="s">
        <v>354</v>
      </c>
      <c r="E1748" s="427" t="s">
        <v>87</v>
      </c>
      <c r="F1748" s="427"/>
      <c r="G1748" s="190" t="s">
        <v>88</v>
      </c>
      <c r="H1748" s="191">
        <v>2.5508000000000002</v>
      </c>
      <c r="I1748" s="336">
        <f>VLOOKUP(B1748,'SINAPI09-2021'!$A$1:$E$15000,5,FALSE)</f>
        <v>17.670000000000002</v>
      </c>
      <c r="J1748" s="203">
        <f t="shared" si="135"/>
        <v>45.07263600000001</v>
      </c>
      <c r="K1748" s="360"/>
      <c r="L1748" s="360"/>
    </row>
    <row r="1749" spans="1:12" s="106" customFormat="1" ht="25.5" x14ac:dyDescent="0.2">
      <c r="A1749" s="241" t="s">
        <v>89</v>
      </c>
      <c r="B1749" s="332">
        <v>88316</v>
      </c>
      <c r="C1749" s="241" t="s">
        <v>85</v>
      </c>
      <c r="D1749" s="241" t="s">
        <v>204</v>
      </c>
      <c r="E1749" s="427" t="s">
        <v>87</v>
      </c>
      <c r="F1749" s="427"/>
      <c r="G1749" s="190" t="s">
        <v>88</v>
      </c>
      <c r="H1749" s="191">
        <v>2.5508000000000002</v>
      </c>
      <c r="I1749" s="336">
        <f>VLOOKUP(B1749,'SINAPI09-2021'!$A$1:$E$15000,5,FALSE)</f>
        <v>14.02</v>
      </c>
      <c r="J1749" s="203">
        <f t="shared" si="135"/>
        <v>35.762216000000002</v>
      </c>
      <c r="K1749" s="360"/>
      <c r="L1749" s="360"/>
    </row>
    <row r="1750" spans="1:12" s="106" customFormat="1" x14ac:dyDescent="0.2">
      <c r="A1750" s="241" t="s">
        <v>92</v>
      </c>
      <c r="B1750" s="332">
        <v>7258</v>
      </c>
      <c r="C1750" s="241" t="s">
        <v>85</v>
      </c>
      <c r="D1750" s="241" t="s">
        <v>598</v>
      </c>
      <c r="E1750" s="427" t="s">
        <v>119</v>
      </c>
      <c r="F1750" s="427"/>
      <c r="G1750" s="190" t="s">
        <v>174</v>
      </c>
      <c r="H1750" s="191">
        <v>80.289000000000001</v>
      </c>
      <c r="I1750" s="336">
        <f>VLOOKUP(B1750,'SINAPI09-2021'!$A$1:$E$15000,5,FALSE)</f>
        <v>0.8</v>
      </c>
      <c r="J1750" s="203">
        <f t="shared" si="135"/>
        <v>64.231200000000001</v>
      </c>
      <c r="K1750" s="360"/>
      <c r="L1750" s="360"/>
    </row>
    <row r="1751" spans="1:12" s="106" customFormat="1" x14ac:dyDescent="0.2">
      <c r="A1751" s="244"/>
      <c r="B1751" s="244"/>
      <c r="C1751" s="244"/>
      <c r="D1751" s="244"/>
      <c r="E1751" s="244"/>
      <c r="F1751" s="193"/>
      <c r="G1751" s="244"/>
      <c r="H1751" s="193"/>
      <c r="I1751" s="244"/>
      <c r="J1751" s="193"/>
      <c r="K1751" s="360"/>
      <c r="L1751" s="360"/>
    </row>
    <row r="1752" spans="1:12" s="106" customFormat="1" ht="15" thickBot="1" x14ac:dyDescent="0.25">
      <c r="A1752" s="244"/>
      <c r="B1752" s="244"/>
      <c r="C1752" s="244"/>
      <c r="D1752" s="244"/>
      <c r="E1752" s="244"/>
      <c r="F1752" s="193"/>
      <c r="G1752" s="244"/>
      <c r="H1752" s="428"/>
      <c r="I1752" s="428"/>
      <c r="J1752" s="193"/>
      <c r="K1752" s="360"/>
      <c r="L1752" s="360"/>
    </row>
    <row r="1753" spans="1:12" s="106" customFormat="1" ht="15" thickTop="1" x14ac:dyDescent="0.2">
      <c r="A1753" s="194"/>
      <c r="B1753" s="194"/>
      <c r="C1753" s="194"/>
      <c r="D1753" s="194"/>
      <c r="E1753" s="194"/>
      <c r="F1753" s="194"/>
      <c r="G1753" s="194"/>
      <c r="H1753" s="194"/>
      <c r="I1753" s="194"/>
      <c r="J1753" s="194"/>
      <c r="K1753" s="360"/>
      <c r="L1753" s="360"/>
    </row>
    <row r="1754" spans="1:12" s="328" customFormat="1" ht="15" x14ac:dyDescent="0.2">
      <c r="A1754" s="326" t="s">
        <v>1356</v>
      </c>
      <c r="B1754" s="195" t="s">
        <v>77</v>
      </c>
      <c r="C1754" s="326" t="s">
        <v>78</v>
      </c>
      <c r="D1754" s="326" t="s">
        <v>4</v>
      </c>
      <c r="E1754" s="430" t="s">
        <v>79</v>
      </c>
      <c r="F1754" s="430"/>
      <c r="G1754" s="196" t="s">
        <v>80</v>
      </c>
      <c r="H1754" s="195" t="s">
        <v>81</v>
      </c>
      <c r="I1754" s="195" t="s">
        <v>82</v>
      </c>
      <c r="J1754" s="195" t="s">
        <v>5</v>
      </c>
      <c r="K1754" s="360"/>
    </row>
    <row r="1755" spans="1:12" s="328" customFormat="1" ht="38.25" x14ac:dyDescent="0.2">
      <c r="A1755" s="324" t="s">
        <v>83</v>
      </c>
      <c r="B1755" s="333">
        <v>92984</v>
      </c>
      <c r="C1755" s="324" t="s">
        <v>85</v>
      </c>
      <c r="D1755" s="324" t="s">
        <v>1358</v>
      </c>
      <c r="E1755" s="429" t="s">
        <v>925</v>
      </c>
      <c r="F1755" s="429"/>
      <c r="G1755" s="198" t="s">
        <v>157</v>
      </c>
      <c r="H1755" s="199">
        <v>1</v>
      </c>
      <c r="I1755" s="203">
        <f>SUM(J1756:J1759)</f>
        <v>28.113239999999998</v>
      </c>
      <c r="J1755" s="203">
        <f>H1755*I1755</f>
        <v>28.113239999999998</v>
      </c>
      <c r="K1755" s="360"/>
    </row>
    <row r="1756" spans="1:12" s="328" customFormat="1" ht="25.5" x14ac:dyDescent="0.2">
      <c r="A1756" s="325" t="s">
        <v>89</v>
      </c>
      <c r="B1756" s="332">
        <v>88247</v>
      </c>
      <c r="C1756" s="325" t="s">
        <v>85</v>
      </c>
      <c r="D1756" s="325" t="s">
        <v>1323</v>
      </c>
      <c r="E1756" s="427" t="s">
        <v>87</v>
      </c>
      <c r="F1756" s="427"/>
      <c r="G1756" s="190" t="s">
        <v>88</v>
      </c>
      <c r="H1756" s="191">
        <v>6.4000000000000001E-2</v>
      </c>
      <c r="I1756" s="336">
        <f>VLOOKUP(B1756,'SINAPI09-2021'!$A$1:$E$15000,5,FALSE)</f>
        <v>14</v>
      </c>
      <c r="J1756" s="203">
        <f t="shared" ref="J1756" si="136">H1756*I1756</f>
        <v>0.89600000000000002</v>
      </c>
      <c r="K1756" s="360"/>
    </row>
    <row r="1757" spans="1:12" s="328" customFormat="1" ht="25.5" x14ac:dyDescent="0.2">
      <c r="A1757" s="325" t="s">
        <v>89</v>
      </c>
      <c r="B1757" s="332">
        <v>88264</v>
      </c>
      <c r="C1757" s="325" t="s">
        <v>85</v>
      </c>
      <c r="D1757" s="325" t="s">
        <v>202</v>
      </c>
      <c r="E1757" s="427" t="s">
        <v>87</v>
      </c>
      <c r="F1757" s="427"/>
      <c r="G1757" s="190" t="s">
        <v>88</v>
      </c>
      <c r="H1757" s="191">
        <v>6.4000000000000001E-2</v>
      </c>
      <c r="I1757" s="336">
        <f>VLOOKUP(B1757,'SINAPI09-2021'!$A$1:$E$15000,5,FALSE)</f>
        <v>18.3</v>
      </c>
      <c r="J1757" s="203">
        <f t="shared" ref="J1757:J1759" si="137">H1757*I1757</f>
        <v>1.1712</v>
      </c>
      <c r="K1757" s="360"/>
    </row>
    <row r="1758" spans="1:12" s="328" customFormat="1" ht="38.25" x14ac:dyDescent="0.2">
      <c r="A1758" s="325" t="s">
        <v>92</v>
      </c>
      <c r="B1758" s="332">
        <v>996</v>
      </c>
      <c r="C1758" s="325" t="s">
        <v>85</v>
      </c>
      <c r="D1758" s="325" t="s">
        <v>1359</v>
      </c>
      <c r="E1758" s="427" t="s">
        <v>119</v>
      </c>
      <c r="F1758" s="427"/>
      <c r="G1758" s="190" t="s">
        <v>157</v>
      </c>
      <c r="H1758" s="191">
        <v>1.0149999999999999</v>
      </c>
      <c r="I1758" s="336">
        <f>VLOOKUP(B1758,'SINAPI09-2021'!$A$1:$E$15000,5,FALSE)</f>
        <v>25.63</v>
      </c>
      <c r="J1758" s="203">
        <f t="shared" si="137"/>
        <v>26.014449999999997</v>
      </c>
      <c r="K1758" s="360"/>
    </row>
    <row r="1759" spans="1:12" s="328" customFormat="1" ht="25.5" x14ac:dyDescent="0.2">
      <c r="A1759" s="325" t="s">
        <v>92</v>
      </c>
      <c r="B1759" s="332">
        <v>21127</v>
      </c>
      <c r="C1759" s="325" t="s">
        <v>85</v>
      </c>
      <c r="D1759" s="325" t="s">
        <v>1360</v>
      </c>
      <c r="E1759" s="427" t="s">
        <v>119</v>
      </c>
      <c r="F1759" s="427"/>
      <c r="G1759" s="190" t="s">
        <v>174</v>
      </c>
      <c r="H1759" s="191">
        <v>8.9999999999999993E-3</v>
      </c>
      <c r="I1759" s="336">
        <f>VLOOKUP(B1759,'SINAPI09-2021'!$A$1:$E$15000,5,FALSE)</f>
        <v>3.51</v>
      </c>
      <c r="J1759" s="203">
        <f t="shared" si="137"/>
        <v>3.1589999999999993E-2</v>
      </c>
      <c r="K1759" s="360"/>
    </row>
    <row r="1760" spans="1:12" s="328" customFormat="1" x14ac:dyDescent="0.2">
      <c r="A1760" s="327"/>
      <c r="B1760" s="327"/>
      <c r="C1760" s="327"/>
      <c r="D1760" s="327"/>
      <c r="E1760" s="327"/>
      <c r="F1760" s="193"/>
      <c r="G1760" s="327"/>
      <c r="H1760" s="193"/>
      <c r="I1760" s="327"/>
      <c r="J1760" s="193"/>
      <c r="K1760" s="360"/>
    </row>
    <row r="1761" spans="1:11" s="328" customFormat="1" ht="15" thickBot="1" x14ac:dyDescent="0.25">
      <c r="A1761" s="327"/>
      <c r="B1761" s="327"/>
      <c r="C1761" s="327"/>
      <c r="D1761" s="327"/>
      <c r="E1761" s="327"/>
      <c r="F1761" s="193"/>
      <c r="G1761" s="327"/>
      <c r="H1761" s="428"/>
      <c r="I1761" s="428"/>
      <c r="J1761" s="193"/>
      <c r="K1761" s="360"/>
    </row>
    <row r="1762" spans="1:11" s="328" customFormat="1" ht="15" thickTop="1" x14ac:dyDescent="0.2">
      <c r="A1762" s="194"/>
      <c r="B1762" s="194"/>
      <c r="C1762" s="194"/>
      <c r="D1762" s="194"/>
      <c r="E1762" s="194"/>
      <c r="F1762" s="194"/>
      <c r="G1762" s="194"/>
      <c r="H1762" s="194"/>
      <c r="I1762" s="194"/>
      <c r="J1762" s="194"/>
      <c r="K1762" s="360"/>
    </row>
    <row r="1763" spans="1:11" s="328" customFormat="1" ht="15" x14ac:dyDescent="0.2">
      <c r="A1763" s="326" t="s">
        <v>1361</v>
      </c>
      <c r="B1763" s="195" t="s">
        <v>77</v>
      </c>
      <c r="C1763" s="326" t="s">
        <v>78</v>
      </c>
      <c r="D1763" s="326" t="s">
        <v>4</v>
      </c>
      <c r="E1763" s="430" t="s">
        <v>79</v>
      </c>
      <c r="F1763" s="430"/>
      <c r="G1763" s="196" t="s">
        <v>80</v>
      </c>
      <c r="H1763" s="195" t="s">
        <v>81</v>
      </c>
      <c r="I1763" s="195" t="s">
        <v>82</v>
      </c>
      <c r="J1763" s="195" t="s">
        <v>5</v>
      </c>
      <c r="K1763" s="360"/>
    </row>
    <row r="1764" spans="1:11" s="328" customFormat="1" ht="38.25" x14ac:dyDescent="0.2">
      <c r="A1764" s="324" t="s">
        <v>83</v>
      </c>
      <c r="B1764" s="333">
        <v>92982</v>
      </c>
      <c r="C1764" s="324" t="s">
        <v>85</v>
      </c>
      <c r="D1764" s="324" t="s">
        <v>1363</v>
      </c>
      <c r="E1764" s="429" t="s">
        <v>925</v>
      </c>
      <c r="F1764" s="429"/>
      <c r="G1764" s="198" t="s">
        <v>157</v>
      </c>
      <c r="H1764" s="199">
        <v>1</v>
      </c>
      <c r="I1764" s="203">
        <f>SUM(J1765:J1768)</f>
        <v>17.739409999999996</v>
      </c>
      <c r="J1764" s="203">
        <f>H1764*I1764</f>
        <v>17.739409999999996</v>
      </c>
      <c r="K1764" s="360"/>
    </row>
    <row r="1765" spans="1:11" s="328" customFormat="1" ht="25.5" x14ac:dyDescent="0.2">
      <c r="A1765" s="325" t="s">
        <v>89</v>
      </c>
      <c r="B1765" s="332">
        <v>88247</v>
      </c>
      <c r="C1765" s="325" t="s">
        <v>85</v>
      </c>
      <c r="D1765" s="325" t="s">
        <v>1323</v>
      </c>
      <c r="E1765" s="427" t="s">
        <v>87</v>
      </c>
      <c r="F1765" s="427"/>
      <c r="G1765" s="190" t="s">
        <v>88</v>
      </c>
      <c r="H1765" s="191">
        <v>1.2999999999999999E-2</v>
      </c>
      <c r="I1765" s="336">
        <f>VLOOKUP(B1765,'SINAPI09-2021'!$A$1:$E$15000,5,FALSE)</f>
        <v>14</v>
      </c>
      <c r="J1765" s="203">
        <f t="shared" ref="J1765" si="138">H1765*I1765</f>
        <v>0.182</v>
      </c>
      <c r="K1765" s="360"/>
    </row>
    <row r="1766" spans="1:11" s="328" customFormat="1" ht="25.5" x14ac:dyDescent="0.2">
      <c r="A1766" s="325" t="s">
        <v>89</v>
      </c>
      <c r="B1766" s="332">
        <v>88264</v>
      </c>
      <c r="C1766" s="325" t="s">
        <v>85</v>
      </c>
      <c r="D1766" s="325" t="s">
        <v>202</v>
      </c>
      <c r="E1766" s="427" t="s">
        <v>87</v>
      </c>
      <c r="F1766" s="427"/>
      <c r="G1766" s="190" t="s">
        <v>88</v>
      </c>
      <c r="H1766" s="191">
        <v>1.2999999999999999E-2</v>
      </c>
      <c r="I1766" s="336">
        <f>VLOOKUP(B1766,'SINAPI09-2021'!$A$1:$E$15000,5,FALSE)</f>
        <v>18.3</v>
      </c>
      <c r="J1766" s="203">
        <f t="shared" ref="J1766:J1768" si="139">H1766*I1766</f>
        <v>0.2379</v>
      </c>
      <c r="K1766" s="360"/>
    </row>
    <row r="1767" spans="1:11" s="328" customFormat="1" ht="38.25" x14ac:dyDescent="0.2">
      <c r="A1767" s="325" t="s">
        <v>92</v>
      </c>
      <c r="B1767" s="332">
        <v>995</v>
      </c>
      <c r="C1767" s="325" t="s">
        <v>85</v>
      </c>
      <c r="D1767" s="325" t="s">
        <v>1364</v>
      </c>
      <c r="E1767" s="427" t="s">
        <v>119</v>
      </c>
      <c r="F1767" s="427"/>
      <c r="G1767" s="190" t="s">
        <v>157</v>
      </c>
      <c r="H1767" s="191">
        <v>1.0269999999999999</v>
      </c>
      <c r="I1767" s="336">
        <f>VLOOKUP(B1767,'SINAPI09-2021'!$A$1:$E$15000,5,FALSE)</f>
        <v>16.829999999999998</v>
      </c>
      <c r="J1767" s="203">
        <f t="shared" si="139"/>
        <v>17.284409999999998</v>
      </c>
      <c r="K1767" s="360"/>
    </row>
    <row r="1768" spans="1:11" s="328" customFormat="1" ht="25.5" x14ac:dyDescent="0.2">
      <c r="A1768" s="325" t="s">
        <v>92</v>
      </c>
      <c r="B1768" s="332">
        <v>21127</v>
      </c>
      <c r="C1768" s="325" t="s">
        <v>85</v>
      </c>
      <c r="D1768" s="325" t="s">
        <v>1360</v>
      </c>
      <c r="E1768" s="427" t="s">
        <v>119</v>
      </c>
      <c r="F1768" s="427"/>
      <c r="G1768" s="190" t="s">
        <v>174</v>
      </c>
      <c r="H1768" s="191">
        <v>0.01</v>
      </c>
      <c r="I1768" s="336">
        <f>VLOOKUP(B1768,'SINAPI09-2021'!$A$1:$E$15000,5,FALSE)</f>
        <v>3.51</v>
      </c>
      <c r="J1768" s="203">
        <f t="shared" si="139"/>
        <v>3.5099999999999999E-2</v>
      </c>
      <c r="K1768" s="360"/>
    </row>
    <row r="1769" spans="1:11" s="328" customFormat="1" x14ac:dyDescent="0.2">
      <c r="A1769" s="327"/>
      <c r="B1769" s="327"/>
      <c r="C1769" s="327"/>
      <c r="D1769" s="327"/>
      <c r="E1769" s="327"/>
      <c r="F1769" s="193"/>
      <c r="G1769" s="327"/>
      <c r="H1769" s="193"/>
      <c r="I1769" s="327"/>
      <c r="J1769" s="193"/>
      <c r="K1769" s="360"/>
    </row>
    <row r="1770" spans="1:11" s="328" customFormat="1" ht="15" thickBot="1" x14ac:dyDescent="0.25">
      <c r="A1770" s="327"/>
      <c r="B1770" s="327"/>
      <c r="C1770" s="327"/>
      <c r="D1770" s="327"/>
      <c r="E1770" s="327"/>
      <c r="F1770" s="193"/>
      <c r="G1770" s="327"/>
      <c r="H1770" s="428"/>
      <c r="I1770" s="428"/>
      <c r="J1770" s="193"/>
      <c r="K1770" s="360"/>
    </row>
    <row r="1771" spans="1:11" s="328" customFormat="1" ht="15" thickTop="1" x14ac:dyDescent="0.2">
      <c r="A1771" s="194"/>
      <c r="B1771" s="194"/>
      <c r="C1771" s="194"/>
      <c r="D1771" s="194"/>
      <c r="E1771" s="194"/>
      <c r="F1771" s="194"/>
      <c r="G1771" s="194"/>
      <c r="H1771" s="194"/>
      <c r="I1771" s="194"/>
      <c r="J1771" s="194"/>
      <c r="K1771" s="360"/>
    </row>
    <row r="1772" spans="1:11" s="328" customFormat="1" ht="15" x14ac:dyDescent="0.2">
      <c r="A1772" s="326" t="s">
        <v>1365</v>
      </c>
      <c r="B1772" s="195" t="s">
        <v>77</v>
      </c>
      <c r="C1772" s="326" t="s">
        <v>78</v>
      </c>
      <c r="D1772" s="326" t="s">
        <v>4</v>
      </c>
      <c r="E1772" s="430" t="s">
        <v>79</v>
      </c>
      <c r="F1772" s="430"/>
      <c r="G1772" s="196" t="s">
        <v>80</v>
      </c>
      <c r="H1772" s="195" t="s">
        <v>81</v>
      </c>
      <c r="I1772" s="195" t="s">
        <v>82</v>
      </c>
      <c r="J1772" s="195" t="s">
        <v>5</v>
      </c>
      <c r="K1772" s="360"/>
    </row>
    <row r="1773" spans="1:11" s="328" customFormat="1" ht="38.25" x14ac:dyDescent="0.2">
      <c r="A1773" s="324" t="s">
        <v>83</v>
      </c>
      <c r="B1773" s="333">
        <v>92985</v>
      </c>
      <c r="C1773" s="324" t="s">
        <v>85</v>
      </c>
      <c r="D1773" s="324" t="s">
        <v>1367</v>
      </c>
      <c r="E1773" s="429" t="s">
        <v>925</v>
      </c>
      <c r="F1773" s="429"/>
      <c r="G1773" s="198" t="s">
        <v>157</v>
      </c>
      <c r="H1773" s="199">
        <v>1</v>
      </c>
      <c r="I1773" s="203">
        <f>SUM(J1774:J1777)</f>
        <v>37.112639999999999</v>
      </c>
      <c r="J1773" s="203">
        <f>H1773*I1773</f>
        <v>37.112639999999999</v>
      </c>
      <c r="K1773" s="360"/>
    </row>
    <row r="1774" spans="1:11" s="328" customFormat="1" ht="25.5" x14ac:dyDescent="0.2">
      <c r="A1774" s="325" t="s">
        <v>89</v>
      </c>
      <c r="B1774" s="332">
        <v>88247</v>
      </c>
      <c r="C1774" s="325" t="s">
        <v>85</v>
      </c>
      <c r="D1774" s="325" t="s">
        <v>1323</v>
      </c>
      <c r="E1774" s="427" t="s">
        <v>87</v>
      </c>
      <c r="F1774" s="427"/>
      <c r="G1774" s="190" t="s">
        <v>88</v>
      </c>
      <c r="H1774" s="191">
        <v>7.2999999999999995E-2</v>
      </c>
      <c r="I1774" s="336">
        <f>VLOOKUP(B1774,'SINAPI09-2021'!$A$1:$E$15000,5,FALSE)</f>
        <v>14</v>
      </c>
      <c r="J1774" s="203">
        <f t="shared" ref="J1774" si="140">H1774*I1774</f>
        <v>1.022</v>
      </c>
      <c r="K1774" s="360"/>
    </row>
    <row r="1775" spans="1:11" s="328" customFormat="1" ht="25.5" x14ac:dyDescent="0.2">
      <c r="A1775" s="325" t="s">
        <v>89</v>
      </c>
      <c r="B1775" s="332">
        <v>88264</v>
      </c>
      <c r="C1775" s="325" t="s">
        <v>85</v>
      </c>
      <c r="D1775" s="325" t="s">
        <v>202</v>
      </c>
      <c r="E1775" s="427" t="s">
        <v>87</v>
      </c>
      <c r="F1775" s="427"/>
      <c r="G1775" s="190" t="s">
        <v>88</v>
      </c>
      <c r="H1775" s="191">
        <v>7.2999999999999995E-2</v>
      </c>
      <c r="I1775" s="336">
        <f>VLOOKUP(B1775,'SINAPI09-2021'!$A$1:$E$15000,5,FALSE)</f>
        <v>18.3</v>
      </c>
      <c r="J1775" s="203">
        <f t="shared" ref="J1775:J1777" si="141">H1775*I1775</f>
        <v>1.3358999999999999</v>
      </c>
      <c r="K1775" s="360"/>
    </row>
    <row r="1776" spans="1:11" s="328" customFormat="1" ht="38.25" x14ac:dyDescent="0.2">
      <c r="A1776" s="325" t="s">
        <v>92</v>
      </c>
      <c r="B1776" s="332">
        <v>39233</v>
      </c>
      <c r="C1776" s="325" t="s">
        <v>85</v>
      </c>
      <c r="D1776" s="325" t="s">
        <v>1368</v>
      </c>
      <c r="E1776" s="427" t="s">
        <v>119</v>
      </c>
      <c r="F1776" s="427"/>
      <c r="G1776" s="190" t="s">
        <v>157</v>
      </c>
      <c r="H1776" s="191">
        <v>1.0149999999999999</v>
      </c>
      <c r="I1776" s="336">
        <f>VLOOKUP(B1776,'SINAPI09-2021'!$A$1:$E$15000,5,FALSE)</f>
        <v>34.21</v>
      </c>
      <c r="J1776" s="203">
        <f t="shared" si="141"/>
        <v>34.723149999999997</v>
      </c>
      <c r="K1776" s="360"/>
    </row>
    <row r="1777" spans="1:11" s="328" customFormat="1" ht="25.5" x14ac:dyDescent="0.2">
      <c r="A1777" s="325" t="s">
        <v>92</v>
      </c>
      <c r="B1777" s="332">
        <v>21127</v>
      </c>
      <c r="C1777" s="325" t="s">
        <v>85</v>
      </c>
      <c r="D1777" s="325" t="s">
        <v>1360</v>
      </c>
      <c r="E1777" s="427" t="s">
        <v>119</v>
      </c>
      <c r="F1777" s="427"/>
      <c r="G1777" s="190" t="s">
        <v>174</v>
      </c>
      <c r="H1777" s="191">
        <v>8.9999999999999993E-3</v>
      </c>
      <c r="I1777" s="336">
        <f>VLOOKUP(B1777,'SINAPI09-2021'!$A$1:$E$15000,5,FALSE)</f>
        <v>3.51</v>
      </c>
      <c r="J1777" s="203">
        <f t="shared" si="141"/>
        <v>3.1589999999999993E-2</v>
      </c>
      <c r="K1777" s="360"/>
    </row>
    <row r="1778" spans="1:11" s="328" customFormat="1" x14ac:dyDescent="0.2">
      <c r="A1778" s="327"/>
      <c r="B1778" s="327"/>
      <c r="C1778" s="327"/>
      <c r="D1778" s="327"/>
      <c r="E1778" s="327"/>
      <c r="F1778" s="193"/>
      <c r="G1778" s="327"/>
      <c r="H1778" s="193"/>
      <c r="I1778" s="327"/>
      <c r="J1778" s="193"/>
      <c r="K1778" s="360"/>
    </row>
    <row r="1779" spans="1:11" s="328" customFormat="1" ht="15" thickBot="1" x14ac:dyDescent="0.25">
      <c r="A1779" s="327"/>
      <c r="B1779" s="327"/>
      <c r="C1779" s="327"/>
      <c r="D1779" s="327"/>
      <c r="E1779" s="327"/>
      <c r="F1779" s="193"/>
      <c r="G1779" s="327"/>
      <c r="H1779" s="428"/>
      <c r="I1779" s="428"/>
      <c r="J1779" s="193"/>
      <c r="K1779" s="360"/>
    </row>
    <row r="1780" spans="1:11" s="328" customFormat="1" ht="15" thickTop="1" x14ac:dyDescent="0.2">
      <c r="A1780" s="194"/>
      <c r="B1780" s="194"/>
      <c r="C1780" s="194"/>
      <c r="D1780" s="194"/>
      <c r="E1780" s="194"/>
      <c r="F1780" s="194"/>
      <c r="G1780" s="194"/>
      <c r="H1780" s="194"/>
      <c r="I1780" s="194"/>
      <c r="J1780" s="194"/>
      <c r="K1780" s="360"/>
    </row>
    <row r="1781" spans="1:11" s="328" customFormat="1" ht="15" x14ac:dyDescent="0.2">
      <c r="A1781" s="326" t="s">
        <v>1369</v>
      </c>
      <c r="B1781" s="195" t="s">
        <v>77</v>
      </c>
      <c r="C1781" s="326" t="s">
        <v>78</v>
      </c>
      <c r="D1781" s="326" t="s">
        <v>4</v>
      </c>
      <c r="E1781" s="430" t="s">
        <v>79</v>
      </c>
      <c r="F1781" s="430"/>
      <c r="G1781" s="196" t="s">
        <v>80</v>
      </c>
      <c r="H1781" s="195" t="s">
        <v>81</v>
      </c>
      <c r="I1781" s="195" t="s">
        <v>82</v>
      </c>
      <c r="J1781" s="195" t="s">
        <v>5</v>
      </c>
      <c r="K1781" s="360"/>
    </row>
    <row r="1782" spans="1:11" s="328" customFormat="1" ht="38.25" x14ac:dyDescent="0.2">
      <c r="A1782" s="324" t="s">
        <v>83</v>
      </c>
      <c r="B1782" s="333">
        <v>92988</v>
      </c>
      <c r="C1782" s="324" t="s">
        <v>85</v>
      </c>
      <c r="D1782" s="324" t="s">
        <v>1371</v>
      </c>
      <c r="E1782" s="429" t="s">
        <v>925</v>
      </c>
      <c r="F1782" s="429"/>
      <c r="G1782" s="198" t="s">
        <v>157</v>
      </c>
      <c r="H1782" s="199">
        <v>1</v>
      </c>
      <c r="I1782" s="203">
        <f>SUM(J1783:J1786)</f>
        <v>53.946939999999998</v>
      </c>
      <c r="J1782" s="203">
        <f>H1782*I1782</f>
        <v>53.946939999999998</v>
      </c>
      <c r="K1782" s="360"/>
    </row>
    <row r="1783" spans="1:11" s="328" customFormat="1" ht="25.5" x14ac:dyDescent="0.2">
      <c r="A1783" s="325" t="s">
        <v>89</v>
      </c>
      <c r="B1783" s="332">
        <v>88247</v>
      </c>
      <c r="C1783" s="325" t="s">
        <v>85</v>
      </c>
      <c r="D1783" s="325" t="s">
        <v>1323</v>
      </c>
      <c r="E1783" s="427" t="s">
        <v>87</v>
      </c>
      <c r="F1783" s="427"/>
      <c r="G1783" s="190" t="s">
        <v>88</v>
      </c>
      <c r="H1783" s="191">
        <v>8.6999999999999994E-2</v>
      </c>
      <c r="I1783" s="336">
        <f>VLOOKUP(B1783,'SINAPI09-2021'!$A$1:$E$15000,5,FALSE)</f>
        <v>14</v>
      </c>
      <c r="J1783" s="203">
        <f t="shared" ref="J1783" si="142">H1783*I1783</f>
        <v>1.218</v>
      </c>
      <c r="K1783" s="360"/>
    </row>
    <row r="1784" spans="1:11" s="328" customFormat="1" ht="25.5" x14ac:dyDescent="0.2">
      <c r="A1784" s="325" t="s">
        <v>89</v>
      </c>
      <c r="B1784" s="332">
        <v>88264</v>
      </c>
      <c r="C1784" s="325" t="s">
        <v>85</v>
      </c>
      <c r="D1784" s="325" t="s">
        <v>202</v>
      </c>
      <c r="E1784" s="427" t="s">
        <v>87</v>
      </c>
      <c r="F1784" s="427"/>
      <c r="G1784" s="190" t="s">
        <v>88</v>
      </c>
      <c r="H1784" s="191">
        <v>8.6999999999999994E-2</v>
      </c>
      <c r="I1784" s="336">
        <f>VLOOKUP(B1784,'SINAPI09-2021'!$A$1:$E$15000,5,FALSE)</f>
        <v>18.3</v>
      </c>
      <c r="J1784" s="203">
        <f t="shared" ref="J1784:J1786" si="143">H1784*I1784</f>
        <v>1.5920999999999998</v>
      </c>
      <c r="K1784" s="360"/>
    </row>
    <row r="1785" spans="1:11" s="328" customFormat="1" ht="38.25" x14ac:dyDescent="0.2">
      <c r="A1785" s="325" t="s">
        <v>92</v>
      </c>
      <c r="B1785" s="332">
        <v>1018</v>
      </c>
      <c r="C1785" s="325" t="s">
        <v>85</v>
      </c>
      <c r="D1785" s="325" t="s">
        <v>1372</v>
      </c>
      <c r="E1785" s="427" t="s">
        <v>119</v>
      </c>
      <c r="F1785" s="427"/>
      <c r="G1785" s="190" t="s">
        <v>157</v>
      </c>
      <c r="H1785" s="191">
        <v>1.0149999999999999</v>
      </c>
      <c r="I1785" s="336">
        <f>VLOOKUP(B1785,'SINAPI09-2021'!$A$1:$E$15000,5,FALSE)</f>
        <v>50.35</v>
      </c>
      <c r="J1785" s="203">
        <f t="shared" si="143"/>
        <v>51.105249999999998</v>
      </c>
      <c r="K1785" s="360"/>
    </row>
    <row r="1786" spans="1:11" s="328" customFormat="1" ht="25.5" x14ac:dyDescent="0.2">
      <c r="A1786" s="325" t="s">
        <v>92</v>
      </c>
      <c r="B1786" s="332">
        <v>21127</v>
      </c>
      <c r="C1786" s="325" t="s">
        <v>85</v>
      </c>
      <c r="D1786" s="325" t="s">
        <v>1360</v>
      </c>
      <c r="E1786" s="427" t="s">
        <v>119</v>
      </c>
      <c r="F1786" s="427"/>
      <c r="G1786" s="190" t="s">
        <v>174</v>
      </c>
      <c r="H1786" s="191">
        <v>8.9999999999999993E-3</v>
      </c>
      <c r="I1786" s="336">
        <f>VLOOKUP(B1786,'SINAPI09-2021'!$A$1:$E$15000,5,FALSE)</f>
        <v>3.51</v>
      </c>
      <c r="J1786" s="203">
        <f t="shared" si="143"/>
        <v>3.1589999999999993E-2</v>
      </c>
      <c r="K1786" s="360"/>
    </row>
    <row r="1787" spans="1:11" s="328" customFormat="1" x14ac:dyDescent="0.2">
      <c r="A1787" s="327"/>
      <c r="B1787" s="327"/>
      <c r="C1787" s="327"/>
      <c r="D1787" s="327"/>
      <c r="E1787" s="327"/>
      <c r="F1787" s="193"/>
      <c r="G1787" s="327"/>
      <c r="H1787" s="193"/>
      <c r="I1787" s="327"/>
      <c r="J1787" s="193"/>
      <c r="K1787" s="360"/>
    </row>
    <row r="1788" spans="1:11" s="328" customFormat="1" ht="15" thickBot="1" x14ac:dyDescent="0.25">
      <c r="A1788" s="327"/>
      <c r="B1788" s="327"/>
      <c r="C1788" s="327"/>
      <c r="D1788" s="327"/>
      <c r="E1788" s="327"/>
      <c r="F1788" s="193"/>
      <c r="G1788" s="327"/>
      <c r="H1788" s="428"/>
      <c r="I1788" s="428"/>
      <c r="J1788" s="193"/>
      <c r="K1788" s="360"/>
    </row>
    <row r="1789" spans="1:11" s="328" customFormat="1" ht="15" thickTop="1" x14ac:dyDescent="0.2">
      <c r="A1789" s="194"/>
      <c r="B1789" s="194"/>
      <c r="C1789" s="194"/>
      <c r="D1789" s="194"/>
      <c r="E1789" s="194"/>
      <c r="F1789" s="194"/>
      <c r="G1789" s="194"/>
      <c r="H1789" s="194"/>
      <c r="I1789" s="194"/>
      <c r="J1789" s="194"/>
      <c r="K1789" s="360"/>
    </row>
    <row r="1790" spans="1:11" s="328" customFormat="1" ht="15" x14ac:dyDescent="0.2">
      <c r="A1790" s="326" t="s">
        <v>1373</v>
      </c>
      <c r="B1790" s="195" t="s">
        <v>77</v>
      </c>
      <c r="C1790" s="326" t="s">
        <v>78</v>
      </c>
      <c r="D1790" s="326" t="s">
        <v>4</v>
      </c>
      <c r="E1790" s="430" t="s">
        <v>79</v>
      </c>
      <c r="F1790" s="430"/>
      <c r="G1790" s="196" t="s">
        <v>80</v>
      </c>
      <c r="H1790" s="195" t="s">
        <v>81</v>
      </c>
      <c r="I1790" s="195" t="s">
        <v>82</v>
      </c>
      <c r="J1790" s="195" t="s">
        <v>5</v>
      </c>
      <c r="K1790" s="360"/>
    </row>
    <row r="1791" spans="1:11" s="328" customFormat="1" ht="38.25" x14ac:dyDescent="0.2">
      <c r="A1791" s="324" t="s">
        <v>83</v>
      </c>
      <c r="B1791" s="333">
        <v>92992</v>
      </c>
      <c r="C1791" s="324" t="s">
        <v>85</v>
      </c>
      <c r="D1791" s="324" t="s">
        <v>1375</v>
      </c>
      <c r="E1791" s="429" t="s">
        <v>925</v>
      </c>
      <c r="F1791" s="429"/>
      <c r="G1791" s="198" t="s">
        <v>157</v>
      </c>
      <c r="H1791" s="199">
        <v>1</v>
      </c>
      <c r="I1791" s="203">
        <f>SUM(J1792:J1795)</f>
        <v>98.205739999999992</v>
      </c>
      <c r="J1791" s="203">
        <f>H1791*I1791</f>
        <v>98.205739999999992</v>
      </c>
      <c r="K1791" s="360"/>
    </row>
    <row r="1792" spans="1:11" s="328" customFormat="1" ht="25.5" x14ac:dyDescent="0.2">
      <c r="A1792" s="325" t="s">
        <v>89</v>
      </c>
      <c r="B1792" s="332">
        <v>88247</v>
      </c>
      <c r="C1792" s="325" t="s">
        <v>85</v>
      </c>
      <c r="D1792" s="325" t="s">
        <v>1323</v>
      </c>
      <c r="E1792" s="427" t="s">
        <v>87</v>
      </c>
      <c r="F1792" s="427"/>
      <c r="G1792" s="190" t="s">
        <v>88</v>
      </c>
      <c r="H1792" s="191">
        <v>0.128</v>
      </c>
      <c r="I1792" s="336">
        <f>VLOOKUP(B1792,'SINAPI09-2021'!$A$1:$E$15000,5,FALSE)</f>
        <v>14</v>
      </c>
      <c r="J1792" s="203">
        <f t="shared" ref="J1792" si="144">H1792*I1792</f>
        <v>1.792</v>
      </c>
      <c r="K1792" s="360"/>
    </row>
    <row r="1793" spans="1:11" s="328" customFormat="1" ht="25.5" x14ac:dyDescent="0.2">
      <c r="A1793" s="325" t="s">
        <v>89</v>
      </c>
      <c r="B1793" s="332">
        <v>88264</v>
      </c>
      <c r="C1793" s="325" t="s">
        <v>85</v>
      </c>
      <c r="D1793" s="325" t="s">
        <v>202</v>
      </c>
      <c r="E1793" s="427" t="s">
        <v>87</v>
      </c>
      <c r="F1793" s="427"/>
      <c r="G1793" s="190" t="s">
        <v>88</v>
      </c>
      <c r="H1793" s="191">
        <v>0.128</v>
      </c>
      <c r="I1793" s="336">
        <f>VLOOKUP(B1793,'SINAPI09-2021'!$A$1:$E$15000,5,FALSE)</f>
        <v>18.3</v>
      </c>
      <c r="J1793" s="203">
        <f t="shared" ref="J1793:J1795" si="145">H1793*I1793</f>
        <v>2.3424</v>
      </c>
      <c r="K1793" s="360"/>
    </row>
    <row r="1794" spans="1:11" s="328" customFormat="1" ht="38.25" x14ac:dyDescent="0.2">
      <c r="A1794" s="325" t="s">
        <v>92</v>
      </c>
      <c r="B1794" s="332">
        <v>998</v>
      </c>
      <c r="C1794" s="325" t="s">
        <v>85</v>
      </c>
      <c r="D1794" s="325" t="s">
        <v>1376</v>
      </c>
      <c r="E1794" s="427" t="s">
        <v>119</v>
      </c>
      <c r="F1794" s="427"/>
      <c r="G1794" s="190" t="s">
        <v>157</v>
      </c>
      <c r="H1794" s="191">
        <v>1.0149999999999999</v>
      </c>
      <c r="I1794" s="336">
        <f>VLOOKUP(B1794,'SINAPI09-2021'!$A$1:$E$15000,5,FALSE)</f>
        <v>92.65</v>
      </c>
      <c r="J1794" s="203">
        <f t="shared" si="145"/>
        <v>94.039749999999998</v>
      </c>
      <c r="K1794" s="360"/>
    </row>
    <row r="1795" spans="1:11" s="328" customFormat="1" ht="25.5" x14ac:dyDescent="0.2">
      <c r="A1795" s="325" t="s">
        <v>92</v>
      </c>
      <c r="B1795" s="332">
        <v>21127</v>
      </c>
      <c r="C1795" s="325" t="s">
        <v>85</v>
      </c>
      <c r="D1795" s="325" t="s">
        <v>1360</v>
      </c>
      <c r="E1795" s="427" t="s">
        <v>119</v>
      </c>
      <c r="F1795" s="427"/>
      <c r="G1795" s="190" t="s">
        <v>174</v>
      </c>
      <c r="H1795" s="191">
        <v>8.9999999999999993E-3</v>
      </c>
      <c r="I1795" s="336">
        <f>VLOOKUP(B1795,'SINAPI09-2021'!$A$1:$E$15000,5,FALSE)</f>
        <v>3.51</v>
      </c>
      <c r="J1795" s="203">
        <f t="shared" si="145"/>
        <v>3.1589999999999993E-2</v>
      </c>
      <c r="K1795" s="360"/>
    </row>
    <row r="1796" spans="1:11" s="328" customFormat="1" x14ac:dyDescent="0.2">
      <c r="A1796" s="327"/>
      <c r="B1796" s="327"/>
      <c r="C1796" s="327"/>
      <c r="D1796" s="327"/>
      <c r="E1796" s="327"/>
      <c r="F1796" s="193"/>
      <c r="G1796" s="327"/>
      <c r="H1796" s="193"/>
      <c r="I1796" s="327"/>
      <c r="J1796" s="193"/>
      <c r="K1796" s="360"/>
    </row>
    <row r="1797" spans="1:11" s="328" customFormat="1" ht="15" thickBot="1" x14ac:dyDescent="0.25">
      <c r="A1797" s="327"/>
      <c r="B1797" s="327"/>
      <c r="C1797" s="327"/>
      <c r="D1797" s="327"/>
      <c r="E1797" s="327"/>
      <c r="F1797" s="193"/>
      <c r="G1797" s="327"/>
      <c r="H1797" s="428"/>
      <c r="I1797" s="428"/>
      <c r="J1797" s="193"/>
      <c r="K1797" s="360"/>
    </row>
    <row r="1798" spans="1:11" s="328" customFormat="1" ht="15" thickTop="1" x14ac:dyDescent="0.2">
      <c r="A1798" s="194"/>
      <c r="B1798" s="194"/>
      <c r="C1798" s="194"/>
      <c r="D1798" s="194"/>
      <c r="E1798" s="194"/>
      <c r="F1798" s="194"/>
      <c r="G1798" s="194"/>
      <c r="H1798" s="194"/>
      <c r="I1798" s="194"/>
      <c r="J1798" s="194"/>
      <c r="K1798" s="360"/>
    </row>
    <row r="1799" spans="1:11" s="328" customFormat="1" ht="15" x14ac:dyDescent="0.2">
      <c r="A1799" s="326" t="s">
        <v>1377</v>
      </c>
      <c r="B1799" s="195" t="s">
        <v>77</v>
      </c>
      <c r="C1799" s="326" t="s">
        <v>78</v>
      </c>
      <c r="D1799" s="326" t="s">
        <v>4</v>
      </c>
      <c r="E1799" s="430" t="s">
        <v>79</v>
      </c>
      <c r="F1799" s="430"/>
      <c r="G1799" s="196" t="s">
        <v>80</v>
      </c>
      <c r="H1799" s="195" t="s">
        <v>81</v>
      </c>
      <c r="I1799" s="195" t="s">
        <v>82</v>
      </c>
      <c r="J1799" s="195" t="s">
        <v>5</v>
      </c>
      <c r="K1799" s="360"/>
    </row>
    <row r="1800" spans="1:11" s="328" customFormat="1" ht="38.25" x14ac:dyDescent="0.2">
      <c r="A1800" s="324" t="s">
        <v>83</v>
      </c>
      <c r="B1800" s="333">
        <v>91926</v>
      </c>
      <c r="C1800" s="324" t="s">
        <v>85</v>
      </c>
      <c r="D1800" s="324" t="s">
        <v>1379</v>
      </c>
      <c r="E1800" s="429" t="s">
        <v>925</v>
      </c>
      <c r="F1800" s="429"/>
      <c r="G1800" s="198" t="s">
        <v>157</v>
      </c>
      <c r="H1800" s="199">
        <v>1</v>
      </c>
      <c r="I1800" s="203">
        <f>SUM(J1801:J1804)</f>
        <v>3.7970900000000003</v>
      </c>
      <c r="J1800" s="203">
        <f>H1800*I1800</f>
        <v>3.7970900000000003</v>
      </c>
      <c r="K1800" s="360"/>
    </row>
    <row r="1801" spans="1:11" s="328" customFormat="1" ht="25.5" x14ac:dyDescent="0.2">
      <c r="A1801" s="325" t="s">
        <v>89</v>
      </c>
      <c r="B1801" s="332">
        <v>88247</v>
      </c>
      <c r="C1801" s="325" t="s">
        <v>85</v>
      </c>
      <c r="D1801" s="325" t="s">
        <v>1323</v>
      </c>
      <c r="E1801" s="427" t="s">
        <v>87</v>
      </c>
      <c r="F1801" s="427"/>
      <c r="G1801" s="190" t="s">
        <v>88</v>
      </c>
      <c r="H1801" s="191">
        <v>0.03</v>
      </c>
      <c r="I1801" s="336">
        <f>VLOOKUP(B1801,'SINAPI09-2021'!$A$1:$E$15000,5,FALSE)</f>
        <v>14</v>
      </c>
      <c r="J1801" s="203">
        <f t="shared" ref="J1801" si="146">H1801*I1801</f>
        <v>0.42</v>
      </c>
      <c r="K1801" s="360"/>
    </row>
    <row r="1802" spans="1:11" s="328" customFormat="1" ht="25.5" x14ac:dyDescent="0.2">
      <c r="A1802" s="325" t="s">
        <v>89</v>
      </c>
      <c r="B1802" s="332">
        <v>88264</v>
      </c>
      <c r="C1802" s="325" t="s">
        <v>85</v>
      </c>
      <c r="D1802" s="325" t="s">
        <v>202</v>
      </c>
      <c r="E1802" s="427" t="s">
        <v>87</v>
      </c>
      <c r="F1802" s="427"/>
      <c r="G1802" s="190" t="s">
        <v>88</v>
      </c>
      <c r="H1802" s="191">
        <v>0.03</v>
      </c>
      <c r="I1802" s="336">
        <f>VLOOKUP(B1802,'SINAPI09-2021'!$A$1:$E$15000,5,FALSE)</f>
        <v>18.3</v>
      </c>
      <c r="J1802" s="203">
        <f t="shared" ref="J1802:J1804" si="147">H1802*I1802</f>
        <v>0.54900000000000004</v>
      </c>
      <c r="K1802" s="360"/>
    </row>
    <row r="1803" spans="1:11" s="328" customFormat="1" ht="38.25" x14ac:dyDescent="0.2">
      <c r="A1803" s="325" t="s">
        <v>92</v>
      </c>
      <c r="B1803" s="332">
        <v>1014</v>
      </c>
      <c r="C1803" s="325" t="s">
        <v>85</v>
      </c>
      <c r="D1803" s="325" t="s">
        <v>1380</v>
      </c>
      <c r="E1803" s="427" t="s">
        <v>119</v>
      </c>
      <c r="F1803" s="427"/>
      <c r="G1803" s="190" t="s">
        <v>157</v>
      </c>
      <c r="H1803" s="191">
        <v>1.19</v>
      </c>
      <c r="I1803" s="336">
        <f>VLOOKUP(B1803,'SINAPI09-2021'!$A$1:$E$15000,5,FALSE)</f>
        <v>2.35</v>
      </c>
      <c r="J1803" s="203">
        <f t="shared" si="147"/>
        <v>2.7965</v>
      </c>
      <c r="K1803" s="360"/>
    </row>
    <row r="1804" spans="1:11" s="328" customFormat="1" ht="25.5" x14ac:dyDescent="0.2">
      <c r="A1804" s="325" t="s">
        <v>92</v>
      </c>
      <c r="B1804" s="332">
        <v>21127</v>
      </c>
      <c r="C1804" s="325" t="s">
        <v>85</v>
      </c>
      <c r="D1804" s="325" t="s">
        <v>1360</v>
      </c>
      <c r="E1804" s="427" t="s">
        <v>119</v>
      </c>
      <c r="F1804" s="427"/>
      <c r="G1804" s="190" t="s">
        <v>174</v>
      </c>
      <c r="H1804" s="191">
        <v>8.9999999999999993E-3</v>
      </c>
      <c r="I1804" s="336">
        <f>VLOOKUP(B1804,'SINAPI09-2021'!$A$1:$E$15000,5,FALSE)</f>
        <v>3.51</v>
      </c>
      <c r="J1804" s="203">
        <f t="shared" si="147"/>
        <v>3.1589999999999993E-2</v>
      </c>
      <c r="K1804" s="360"/>
    </row>
    <row r="1805" spans="1:11" s="328" customFormat="1" x14ac:dyDescent="0.2">
      <c r="A1805" s="327"/>
      <c r="B1805" s="327"/>
      <c r="C1805" s="327"/>
      <c r="D1805" s="327"/>
      <c r="E1805" s="327"/>
      <c r="F1805" s="193"/>
      <c r="G1805" s="327"/>
      <c r="H1805" s="193"/>
      <c r="I1805" s="327"/>
      <c r="J1805" s="193"/>
      <c r="K1805" s="360"/>
    </row>
    <row r="1806" spans="1:11" s="328" customFormat="1" ht="15" thickBot="1" x14ac:dyDescent="0.25">
      <c r="A1806" s="327"/>
      <c r="B1806" s="327"/>
      <c r="C1806" s="327"/>
      <c r="D1806" s="327"/>
      <c r="E1806" s="327"/>
      <c r="F1806" s="193"/>
      <c r="G1806" s="327"/>
      <c r="H1806" s="428"/>
      <c r="I1806" s="428"/>
      <c r="J1806" s="193"/>
      <c r="K1806" s="360"/>
    </row>
    <row r="1807" spans="1:11" s="328" customFormat="1" ht="15" thickTop="1" x14ac:dyDescent="0.2">
      <c r="A1807" s="194"/>
      <c r="B1807" s="194"/>
      <c r="C1807" s="194"/>
      <c r="D1807" s="194"/>
      <c r="E1807" s="194"/>
      <c r="F1807" s="194"/>
      <c r="G1807" s="194"/>
      <c r="H1807" s="194"/>
      <c r="I1807" s="194"/>
      <c r="J1807" s="194"/>
      <c r="K1807" s="360"/>
    </row>
    <row r="1808" spans="1:11" s="328" customFormat="1" ht="15" x14ac:dyDescent="0.2">
      <c r="A1808" s="326" t="s">
        <v>1381</v>
      </c>
      <c r="B1808" s="195" t="s">
        <v>77</v>
      </c>
      <c r="C1808" s="326" t="s">
        <v>78</v>
      </c>
      <c r="D1808" s="326" t="s">
        <v>4</v>
      </c>
      <c r="E1808" s="430" t="s">
        <v>79</v>
      </c>
      <c r="F1808" s="430"/>
      <c r="G1808" s="196" t="s">
        <v>80</v>
      </c>
      <c r="H1808" s="195" t="s">
        <v>81</v>
      </c>
      <c r="I1808" s="195" t="s">
        <v>82</v>
      </c>
      <c r="J1808" s="195" t="s">
        <v>5</v>
      </c>
      <c r="K1808" s="360"/>
    </row>
    <row r="1809" spans="1:11" s="328" customFormat="1" ht="38.25" x14ac:dyDescent="0.2">
      <c r="A1809" s="324" t="s">
        <v>83</v>
      </c>
      <c r="B1809" s="333">
        <v>91928</v>
      </c>
      <c r="C1809" s="324" t="s">
        <v>85</v>
      </c>
      <c r="D1809" s="324" t="s">
        <v>1383</v>
      </c>
      <c r="E1809" s="429" t="s">
        <v>925</v>
      </c>
      <c r="F1809" s="429"/>
      <c r="G1809" s="198" t="s">
        <v>157</v>
      </c>
      <c r="H1809" s="199">
        <v>1</v>
      </c>
      <c r="I1809" s="203">
        <f>SUM(J1810:J1813)</f>
        <v>6.3334899999999994</v>
      </c>
      <c r="J1809" s="203">
        <f>H1809*I1809</f>
        <v>6.3334899999999994</v>
      </c>
      <c r="K1809" s="360"/>
    </row>
    <row r="1810" spans="1:11" s="328" customFormat="1" ht="25.5" x14ac:dyDescent="0.2">
      <c r="A1810" s="325" t="s">
        <v>89</v>
      </c>
      <c r="B1810" s="332">
        <v>88247</v>
      </c>
      <c r="C1810" s="325" t="s">
        <v>85</v>
      </c>
      <c r="D1810" s="325" t="s">
        <v>1323</v>
      </c>
      <c r="E1810" s="427" t="s">
        <v>87</v>
      </c>
      <c r="F1810" s="427"/>
      <c r="G1810" s="190" t="s">
        <v>88</v>
      </c>
      <c r="H1810" s="191">
        <v>0.04</v>
      </c>
      <c r="I1810" s="336">
        <f>VLOOKUP(B1810,'SINAPI09-2021'!$A$1:$E$15000,5,FALSE)</f>
        <v>14</v>
      </c>
      <c r="J1810" s="203">
        <f t="shared" ref="J1810" si="148">H1810*I1810</f>
        <v>0.56000000000000005</v>
      </c>
      <c r="K1810" s="360"/>
    </row>
    <row r="1811" spans="1:11" s="328" customFormat="1" ht="25.5" x14ac:dyDescent="0.2">
      <c r="A1811" s="325" t="s">
        <v>89</v>
      </c>
      <c r="B1811" s="332">
        <v>88264</v>
      </c>
      <c r="C1811" s="325" t="s">
        <v>85</v>
      </c>
      <c r="D1811" s="325" t="s">
        <v>202</v>
      </c>
      <c r="E1811" s="427" t="s">
        <v>87</v>
      </c>
      <c r="F1811" s="427"/>
      <c r="G1811" s="190" t="s">
        <v>88</v>
      </c>
      <c r="H1811" s="191">
        <v>0.04</v>
      </c>
      <c r="I1811" s="336">
        <f>VLOOKUP(B1811,'SINAPI09-2021'!$A$1:$E$15000,5,FALSE)</f>
        <v>18.3</v>
      </c>
      <c r="J1811" s="203">
        <f t="shared" ref="J1811:J1813" si="149">H1811*I1811</f>
        <v>0.7320000000000001</v>
      </c>
      <c r="K1811" s="360"/>
    </row>
    <row r="1812" spans="1:11" s="328" customFormat="1" ht="38.25" x14ac:dyDescent="0.2">
      <c r="A1812" s="325" t="s">
        <v>92</v>
      </c>
      <c r="B1812" s="332">
        <v>981</v>
      </c>
      <c r="C1812" s="325" t="s">
        <v>85</v>
      </c>
      <c r="D1812" s="325" t="s">
        <v>1384</v>
      </c>
      <c r="E1812" s="427" t="s">
        <v>119</v>
      </c>
      <c r="F1812" s="427"/>
      <c r="G1812" s="190" t="s">
        <v>157</v>
      </c>
      <c r="H1812" s="191">
        <v>1.19</v>
      </c>
      <c r="I1812" s="336">
        <f>VLOOKUP(B1812,'SINAPI09-2021'!$A$1:$E$15000,5,FALSE)</f>
        <v>4.21</v>
      </c>
      <c r="J1812" s="203">
        <f t="shared" si="149"/>
        <v>5.0099</v>
      </c>
      <c r="K1812" s="360"/>
    </row>
    <row r="1813" spans="1:11" s="328" customFormat="1" ht="25.5" x14ac:dyDescent="0.2">
      <c r="A1813" s="325" t="s">
        <v>92</v>
      </c>
      <c r="B1813" s="332">
        <v>21127</v>
      </c>
      <c r="C1813" s="325" t="s">
        <v>85</v>
      </c>
      <c r="D1813" s="325" t="s">
        <v>1360</v>
      </c>
      <c r="E1813" s="427" t="s">
        <v>119</v>
      </c>
      <c r="F1813" s="427"/>
      <c r="G1813" s="190" t="s">
        <v>174</v>
      </c>
      <c r="H1813" s="191">
        <v>8.9999999999999993E-3</v>
      </c>
      <c r="I1813" s="336">
        <f>VLOOKUP(B1813,'SINAPI09-2021'!$A$1:$E$15000,5,FALSE)</f>
        <v>3.51</v>
      </c>
      <c r="J1813" s="203">
        <f t="shared" si="149"/>
        <v>3.1589999999999993E-2</v>
      </c>
      <c r="K1813" s="360"/>
    </row>
    <row r="1814" spans="1:11" s="328" customFormat="1" x14ac:dyDescent="0.2">
      <c r="A1814" s="327"/>
      <c r="B1814" s="327"/>
      <c r="C1814" s="327"/>
      <c r="D1814" s="327"/>
      <c r="E1814" s="327"/>
      <c r="F1814" s="193"/>
      <c r="G1814" s="327"/>
      <c r="H1814" s="193"/>
      <c r="I1814" s="327"/>
      <c r="J1814" s="193"/>
      <c r="K1814" s="360"/>
    </row>
    <row r="1815" spans="1:11" s="328" customFormat="1" ht="15" thickBot="1" x14ac:dyDescent="0.25">
      <c r="A1815" s="327"/>
      <c r="B1815" s="327"/>
      <c r="C1815" s="327"/>
      <c r="D1815" s="327"/>
      <c r="E1815" s="327"/>
      <c r="F1815" s="193"/>
      <c r="G1815" s="327"/>
      <c r="H1815" s="428"/>
      <c r="I1815" s="428"/>
      <c r="J1815" s="193"/>
      <c r="K1815" s="360"/>
    </row>
    <row r="1816" spans="1:11" s="328" customFormat="1" ht="15" thickTop="1" x14ac:dyDescent="0.2">
      <c r="A1816" s="194"/>
      <c r="B1816" s="194"/>
      <c r="C1816" s="194"/>
      <c r="D1816" s="194"/>
      <c r="E1816" s="194"/>
      <c r="F1816" s="194"/>
      <c r="G1816" s="194"/>
      <c r="H1816" s="194"/>
      <c r="I1816" s="194"/>
      <c r="J1816" s="194"/>
      <c r="K1816" s="360"/>
    </row>
    <row r="1817" spans="1:11" s="328" customFormat="1" ht="15" x14ac:dyDescent="0.2">
      <c r="A1817" s="326" t="s">
        <v>1385</v>
      </c>
      <c r="B1817" s="195" t="s">
        <v>77</v>
      </c>
      <c r="C1817" s="326" t="s">
        <v>78</v>
      </c>
      <c r="D1817" s="326" t="s">
        <v>4</v>
      </c>
      <c r="E1817" s="430" t="s">
        <v>79</v>
      </c>
      <c r="F1817" s="430"/>
      <c r="G1817" s="196" t="s">
        <v>80</v>
      </c>
      <c r="H1817" s="195" t="s">
        <v>81</v>
      </c>
      <c r="I1817" s="195" t="s">
        <v>82</v>
      </c>
      <c r="J1817" s="195" t="s">
        <v>5</v>
      </c>
      <c r="K1817" s="360"/>
    </row>
    <row r="1818" spans="1:11" s="328" customFormat="1" ht="25.5" x14ac:dyDescent="0.2">
      <c r="A1818" s="324" t="s">
        <v>83</v>
      </c>
      <c r="B1818" s="333">
        <v>91992</v>
      </c>
      <c r="C1818" s="324" t="s">
        <v>85</v>
      </c>
      <c r="D1818" s="324" t="s">
        <v>1387</v>
      </c>
      <c r="E1818" s="429" t="s">
        <v>925</v>
      </c>
      <c r="F1818" s="429"/>
      <c r="G1818" s="198" t="s">
        <v>174</v>
      </c>
      <c r="H1818" s="199">
        <v>1</v>
      </c>
      <c r="I1818" s="203">
        <f>SUM(J1819:J1820)</f>
        <v>28.580000000000002</v>
      </c>
      <c r="J1818" s="203">
        <f>H1818*I1818</f>
        <v>28.580000000000002</v>
      </c>
      <c r="K1818" s="360"/>
    </row>
    <row r="1819" spans="1:11" s="328" customFormat="1" ht="38.25" x14ac:dyDescent="0.2">
      <c r="A1819" s="325" t="s">
        <v>89</v>
      </c>
      <c r="B1819" s="332">
        <v>91946</v>
      </c>
      <c r="C1819" s="325" t="s">
        <v>85</v>
      </c>
      <c r="D1819" s="325" t="s">
        <v>1389</v>
      </c>
      <c r="E1819" s="427" t="s">
        <v>925</v>
      </c>
      <c r="F1819" s="427"/>
      <c r="G1819" s="190" t="s">
        <v>174</v>
      </c>
      <c r="H1819" s="191">
        <v>1</v>
      </c>
      <c r="I1819" s="336">
        <f>VLOOKUP(B1819,'SINAPI09-2021'!$A$1:$E$15000,5,FALSE)</f>
        <v>5.98</v>
      </c>
      <c r="J1819" s="203">
        <f t="shared" ref="J1819" si="150">H1819*I1819</f>
        <v>5.98</v>
      </c>
      <c r="K1819" s="360"/>
    </row>
    <row r="1820" spans="1:11" s="328" customFormat="1" ht="38.25" x14ac:dyDescent="0.2">
      <c r="A1820" s="325" t="s">
        <v>89</v>
      </c>
      <c r="B1820" s="332">
        <v>91990</v>
      </c>
      <c r="C1820" s="325" t="s">
        <v>85</v>
      </c>
      <c r="D1820" s="325" t="s">
        <v>1391</v>
      </c>
      <c r="E1820" s="427" t="s">
        <v>925</v>
      </c>
      <c r="F1820" s="427"/>
      <c r="G1820" s="190" t="s">
        <v>174</v>
      </c>
      <c r="H1820" s="191">
        <v>1</v>
      </c>
      <c r="I1820" s="336">
        <f>VLOOKUP(B1820,'SINAPI09-2021'!$A$1:$E$15000,5,FALSE)</f>
        <v>22.6</v>
      </c>
      <c r="J1820" s="203">
        <f t="shared" ref="J1820" si="151">H1820*I1820</f>
        <v>22.6</v>
      </c>
      <c r="K1820" s="360"/>
    </row>
    <row r="1821" spans="1:11" s="328" customFormat="1" x14ac:dyDescent="0.2">
      <c r="A1821" s="327"/>
      <c r="B1821" s="327"/>
      <c r="C1821" s="327"/>
      <c r="D1821" s="327"/>
      <c r="E1821" s="327"/>
      <c r="F1821" s="193"/>
      <c r="G1821" s="327"/>
      <c r="H1821" s="193"/>
      <c r="I1821" s="327"/>
      <c r="J1821" s="193"/>
      <c r="K1821" s="360"/>
    </row>
    <row r="1822" spans="1:11" s="328" customFormat="1" ht="15" thickBot="1" x14ac:dyDescent="0.25">
      <c r="A1822" s="327"/>
      <c r="B1822" s="327"/>
      <c r="C1822" s="327"/>
      <c r="D1822" s="327"/>
      <c r="E1822" s="327"/>
      <c r="F1822" s="193"/>
      <c r="G1822" s="327"/>
      <c r="H1822" s="428"/>
      <c r="I1822" s="428"/>
      <c r="J1822" s="193"/>
      <c r="K1822" s="360"/>
    </row>
    <row r="1823" spans="1:11" s="328" customFormat="1" ht="15" thickTop="1" x14ac:dyDescent="0.2">
      <c r="A1823" s="194"/>
      <c r="B1823" s="194"/>
      <c r="C1823" s="194"/>
      <c r="D1823" s="194"/>
      <c r="E1823" s="194"/>
      <c r="F1823" s="194"/>
      <c r="G1823" s="194"/>
      <c r="H1823" s="194"/>
      <c r="I1823" s="194"/>
      <c r="J1823" s="194"/>
      <c r="K1823" s="360"/>
    </row>
    <row r="1824" spans="1:11" s="328" customFormat="1" ht="15" x14ac:dyDescent="0.2">
      <c r="A1824" s="326" t="s">
        <v>1392</v>
      </c>
      <c r="B1824" s="195" t="s">
        <v>77</v>
      </c>
      <c r="C1824" s="326" t="s">
        <v>78</v>
      </c>
      <c r="D1824" s="326" t="s">
        <v>4</v>
      </c>
      <c r="E1824" s="430" t="s">
        <v>79</v>
      </c>
      <c r="F1824" s="430"/>
      <c r="G1824" s="196" t="s">
        <v>80</v>
      </c>
      <c r="H1824" s="195" t="s">
        <v>81</v>
      </c>
      <c r="I1824" s="195" t="s">
        <v>82</v>
      </c>
      <c r="J1824" s="195" t="s">
        <v>5</v>
      </c>
      <c r="K1824" s="360"/>
    </row>
    <row r="1825" spans="1:11" s="328" customFormat="1" ht="25.5" x14ac:dyDescent="0.2">
      <c r="A1825" s="324" t="s">
        <v>83</v>
      </c>
      <c r="B1825" s="333">
        <v>91997</v>
      </c>
      <c r="C1825" s="324" t="s">
        <v>85</v>
      </c>
      <c r="D1825" s="324" t="s">
        <v>1394</v>
      </c>
      <c r="E1825" s="429" t="s">
        <v>925</v>
      </c>
      <c r="F1825" s="429"/>
      <c r="G1825" s="198" t="s">
        <v>174</v>
      </c>
      <c r="H1825" s="199">
        <v>1</v>
      </c>
      <c r="I1825" s="203">
        <f>SUM(J1826:J1827)</f>
        <v>24.35</v>
      </c>
      <c r="J1825" s="203">
        <f>H1825*I1825</f>
        <v>24.35</v>
      </c>
      <c r="K1825" s="360"/>
    </row>
    <row r="1826" spans="1:11" s="328" customFormat="1" ht="38.25" x14ac:dyDescent="0.2">
      <c r="A1826" s="325" t="s">
        <v>89</v>
      </c>
      <c r="B1826" s="332">
        <v>91946</v>
      </c>
      <c r="C1826" s="325" t="s">
        <v>85</v>
      </c>
      <c r="D1826" s="325" t="s">
        <v>1389</v>
      </c>
      <c r="E1826" s="427" t="s">
        <v>925</v>
      </c>
      <c r="F1826" s="427"/>
      <c r="G1826" s="190" t="s">
        <v>174</v>
      </c>
      <c r="H1826" s="191">
        <v>1</v>
      </c>
      <c r="I1826" s="336">
        <f>VLOOKUP(B1826,'SINAPI09-2021'!$A$1:$E$15000,5,FALSE)</f>
        <v>5.98</v>
      </c>
      <c r="J1826" s="203">
        <f t="shared" ref="J1826:J1827" si="152">H1826*I1826</f>
        <v>5.98</v>
      </c>
      <c r="K1826" s="360"/>
    </row>
    <row r="1827" spans="1:11" s="328" customFormat="1" ht="38.25" x14ac:dyDescent="0.2">
      <c r="A1827" s="325" t="s">
        <v>89</v>
      </c>
      <c r="B1827" s="332">
        <v>91995</v>
      </c>
      <c r="C1827" s="325" t="s">
        <v>85</v>
      </c>
      <c r="D1827" s="325" t="s">
        <v>1396</v>
      </c>
      <c r="E1827" s="427" t="s">
        <v>925</v>
      </c>
      <c r="F1827" s="427"/>
      <c r="G1827" s="190" t="s">
        <v>174</v>
      </c>
      <c r="H1827" s="191">
        <v>1</v>
      </c>
      <c r="I1827" s="336">
        <f>VLOOKUP(B1827,'SINAPI09-2021'!$A$1:$E$15000,5,FALSE)</f>
        <v>18.37</v>
      </c>
      <c r="J1827" s="203">
        <f t="shared" si="152"/>
        <v>18.37</v>
      </c>
      <c r="K1827" s="360"/>
    </row>
    <row r="1828" spans="1:11" s="328" customFormat="1" x14ac:dyDescent="0.2">
      <c r="A1828" s="327"/>
      <c r="B1828" s="327"/>
      <c r="C1828" s="327"/>
      <c r="D1828" s="327"/>
      <c r="E1828" s="327"/>
      <c r="F1828" s="193"/>
      <c r="G1828" s="327"/>
      <c r="H1828" s="193"/>
      <c r="I1828" s="327"/>
      <c r="J1828" s="193"/>
      <c r="K1828" s="360"/>
    </row>
    <row r="1829" spans="1:11" s="328" customFormat="1" ht="15" thickBot="1" x14ac:dyDescent="0.25">
      <c r="A1829" s="327"/>
      <c r="B1829" s="327"/>
      <c r="C1829" s="327"/>
      <c r="D1829" s="327"/>
      <c r="E1829" s="327"/>
      <c r="F1829" s="193"/>
      <c r="G1829" s="327"/>
      <c r="H1829" s="428"/>
      <c r="I1829" s="428"/>
      <c r="J1829" s="193"/>
      <c r="K1829" s="360"/>
    </row>
    <row r="1830" spans="1:11" s="328" customFormat="1" ht="15" thickTop="1" x14ac:dyDescent="0.2">
      <c r="A1830" s="194"/>
      <c r="B1830" s="194"/>
      <c r="C1830" s="194"/>
      <c r="D1830" s="194"/>
      <c r="E1830" s="194"/>
      <c r="F1830" s="194"/>
      <c r="G1830" s="194"/>
      <c r="H1830" s="194"/>
      <c r="I1830" s="194"/>
      <c r="J1830" s="194"/>
      <c r="K1830" s="360"/>
    </row>
    <row r="1831" spans="1:11" s="328" customFormat="1" ht="15" x14ac:dyDescent="0.2">
      <c r="A1831" s="326" t="s">
        <v>1397</v>
      </c>
      <c r="B1831" s="195" t="s">
        <v>77</v>
      </c>
      <c r="C1831" s="326" t="s">
        <v>78</v>
      </c>
      <c r="D1831" s="326" t="s">
        <v>4</v>
      </c>
      <c r="E1831" s="430" t="s">
        <v>79</v>
      </c>
      <c r="F1831" s="430"/>
      <c r="G1831" s="196" t="s">
        <v>80</v>
      </c>
      <c r="H1831" s="195" t="s">
        <v>81</v>
      </c>
      <c r="I1831" s="195" t="s">
        <v>82</v>
      </c>
      <c r="J1831" s="195" t="s">
        <v>5</v>
      </c>
      <c r="K1831" s="360"/>
    </row>
    <row r="1832" spans="1:11" s="328" customFormat="1" ht="25.5" x14ac:dyDescent="0.2">
      <c r="A1832" s="324" t="s">
        <v>83</v>
      </c>
      <c r="B1832" s="333">
        <v>92001</v>
      </c>
      <c r="C1832" s="324" t="s">
        <v>85</v>
      </c>
      <c r="D1832" s="324" t="s">
        <v>1399</v>
      </c>
      <c r="E1832" s="429" t="s">
        <v>925</v>
      </c>
      <c r="F1832" s="429"/>
      <c r="G1832" s="198" t="s">
        <v>174</v>
      </c>
      <c r="H1832" s="199">
        <v>1</v>
      </c>
      <c r="I1832" s="203">
        <f>SUM(J1833:J1834)</f>
        <v>22</v>
      </c>
      <c r="J1832" s="203">
        <f>H1832*I1832</f>
        <v>22</v>
      </c>
      <c r="K1832" s="360"/>
    </row>
    <row r="1833" spans="1:11" s="328" customFormat="1" ht="38.25" x14ac:dyDescent="0.2">
      <c r="A1833" s="325" t="s">
        <v>89</v>
      </c>
      <c r="B1833" s="332">
        <v>91946</v>
      </c>
      <c r="C1833" s="325" t="s">
        <v>85</v>
      </c>
      <c r="D1833" s="325" t="s">
        <v>1389</v>
      </c>
      <c r="E1833" s="427" t="s">
        <v>925</v>
      </c>
      <c r="F1833" s="427"/>
      <c r="G1833" s="190" t="s">
        <v>174</v>
      </c>
      <c r="H1833" s="191">
        <v>1</v>
      </c>
      <c r="I1833" s="336">
        <f>VLOOKUP(B1833,'SINAPI09-2021'!$A$1:$E$15000,5,FALSE)</f>
        <v>5.98</v>
      </c>
      <c r="J1833" s="203">
        <f t="shared" ref="J1833" si="153">H1833*I1833</f>
        <v>5.98</v>
      </c>
      <c r="K1833" s="360"/>
    </row>
    <row r="1834" spans="1:11" s="328" customFormat="1" ht="38.25" x14ac:dyDescent="0.2">
      <c r="A1834" s="325" t="s">
        <v>89</v>
      </c>
      <c r="B1834" s="332">
        <v>91999</v>
      </c>
      <c r="C1834" s="325" t="s">
        <v>85</v>
      </c>
      <c r="D1834" s="325" t="s">
        <v>1401</v>
      </c>
      <c r="E1834" s="427" t="s">
        <v>925</v>
      </c>
      <c r="F1834" s="427"/>
      <c r="G1834" s="190" t="s">
        <v>174</v>
      </c>
      <c r="H1834" s="191">
        <v>1</v>
      </c>
      <c r="I1834" s="336">
        <f>VLOOKUP(B1834,'SINAPI09-2021'!$A$1:$E$15000,5,FALSE)</f>
        <v>16.02</v>
      </c>
      <c r="J1834" s="203">
        <f t="shared" ref="J1834" si="154">H1834*I1834</f>
        <v>16.02</v>
      </c>
      <c r="K1834" s="360"/>
    </row>
    <row r="1835" spans="1:11" s="328" customFormat="1" x14ac:dyDescent="0.2">
      <c r="A1835" s="327"/>
      <c r="B1835" s="327"/>
      <c r="C1835" s="327"/>
      <c r="D1835" s="327"/>
      <c r="E1835" s="327"/>
      <c r="F1835" s="193"/>
      <c r="G1835" s="327"/>
      <c r="H1835" s="193"/>
      <c r="I1835" s="327"/>
      <c r="J1835" s="193"/>
      <c r="K1835" s="360"/>
    </row>
    <row r="1836" spans="1:11" s="328" customFormat="1" ht="15" thickBot="1" x14ac:dyDescent="0.25">
      <c r="A1836" s="327"/>
      <c r="B1836" s="327"/>
      <c r="C1836" s="327"/>
      <c r="D1836" s="327"/>
      <c r="E1836" s="327"/>
      <c r="F1836" s="193"/>
      <c r="G1836" s="327"/>
      <c r="H1836" s="428"/>
      <c r="I1836" s="428"/>
      <c r="J1836" s="193"/>
      <c r="K1836" s="360"/>
    </row>
    <row r="1837" spans="1:11" s="328" customFormat="1" ht="15" thickTop="1" x14ac:dyDescent="0.2">
      <c r="A1837" s="194"/>
      <c r="B1837" s="194"/>
      <c r="C1837" s="194"/>
      <c r="D1837" s="194"/>
      <c r="E1837" s="194"/>
      <c r="F1837" s="194"/>
      <c r="G1837" s="194"/>
      <c r="H1837" s="194"/>
      <c r="I1837" s="194"/>
      <c r="J1837" s="194"/>
      <c r="K1837" s="360"/>
    </row>
    <row r="1838" spans="1:11" s="328" customFormat="1" ht="15" x14ac:dyDescent="0.2">
      <c r="A1838" s="326" t="s">
        <v>1402</v>
      </c>
      <c r="B1838" s="195" t="s">
        <v>77</v>
      </c>
      <c r="C1838" s="326" t="s">
        <v>78</v>
      </c>
      <c r="D1838" s="326" t="s">
        <v>4</v>
      </c>
      <c r="E1838" s="430" t="s">
        <v>79</v>
      </c>
      <c r="F1838" s="430"/>
      <c r="G1838" s="196" t="s">
        <v>80</v>
      </c>
      <c r="H1838" s="195" t="s">
        <v>81</v>
      </c>
      <c r="I1838" s="195" t="s">
        <v>82</v>
      </c>
      <c r="J1838" s="195" t="s">
        <v>5</v>
      </c>
      <c r="K1838" s="360"/>
    </row>
    <row r="1839" spans="1:11" s="328" customFormat="1" ht="25.5" x14ac:dyDescent="0.2">
      <c r="A1839" s="324" t="s">
        <v>83</v>
      </c>
      <c r="B1839" s="333">
        <v>92008</v>
      </c>
      <c r="C1839" s="324" t="s">
        <v>85</v>
      </c>
      <c r="D1839" s="324" t="s">
        <v>1404</v>
      </c>
      <c r="E1839" s="429" t="s">
        <v>925</v>
      </c>
      <c r="F1839" s="429"/>
      <c r="G1839" s="198" t="s">
        <v>174</v>
      </c>
      <c r="H1839" s="199">
        <v>1</v>
      </c>
      <c r="I1839" s="203">
        <f>SUM(J1840:J1841)</f>
        <v>32.36</v>
      </c>
      <c r="J1839" s="203">
        <f>H1839*I1839</f>
        <v>32.36</v>
      </c>
      <c r="K1839" s="360"/>
    </row>
    <row r="1840" spans="1:11" s="328" customFormat="1" ht="38.25" x14ac:dyDescent="0.2">
      <c r="A1840" s="325" t="s">
        <v>89</v>
      </c>
      <c r="B1840" s="332">
        <v>91946</v>
      </c>
      <c r="C1840" s="325" t="s">
        <v>85</v>
      </c>
      <c r="D1840" s="325" t="s">
        <v>1389</v>
      </c>
      <c r="E1840" s="427" t="s">
        <v>925</v>
      </c>
      <c r="F1840" s="427"/>
      <c r="G1840" s="190" t="s">
        <v>174</v>
      </c>
      <c r="H1840" s="191">
        <v>1</v>
      </c>
      <c r="I1840" s="336">
        <f>VLOOKUP(B1840,'SINAPI09-2021'!$A$1:$E$15000,5,FALSE)</f>
        <v>5.98</v>
      </c>
      <c r="J1840" s="203">
        <f t="shared" ref="J1840:J1841" si="155">H1840*I1840</f>
        <v>5.98</v>
      </c>
      <c r="K1840" s="360"/>
    </row>
    <row r="1841" spans="1:11" s="328" customFormat="1" ht="38.25" x14ac:dyDescent="0.2">
      <c r="A1841" s="325" t="s">
        <v>89</v>
      </c>
      <c r="B1841" s="332">
        <v>92006</v>
      </c>
      <c r="C1841" s="325" t="s">
        <v>85</v>
      </c>
      <c r="D1841" s="325" t="s">
        <v>1406</v>
      </c>
      <c r="E1841" s="427" t="s">
        <v>925</v>
      </c>
      <c r="F1841" s="427"/>
      <c r="G1841" s="190" t="s">
        <v>174</v>
      </c>
      <c r="H1841" s="191">
        <v>1</v>
      </c>
      <c r="I1841" s="336">
        <f>VLOOKUP(B1841,'SINAPI09-2021'!$A$1:$E$15000,5,FALSE)</f>
        <v>26.38</v>
      </c>
      <c r="J1841" s="203">
        <f t="shared" si="155"/>
        <v>26.38</v>
      </c>
      <c r="K1841" s="360"/>
    </row>
    <row r="1842" spans="1:11" s="328" customFormat="1" x14ac:dyDescent="0.2">
      <c r="A1842" s="327"/>
      <c r="B1842" s="327"/>
      <c r="C1842" s="327"/>
      <c r="D1842" s="327"/>
      <c r="E1842" s="327"/>
      <c r="F1842" s="193"/>
      <c r="G1842" s="327"/>
      <c r="H1842" s="193"/>
      <c r="I1842" s="327"/>
      <c r="J1842" s="193"/>
      <c r="K1842" s="360"/>
    </row>
    <row r="1843" spans="1:11" s="328" customFormat="1" ht="15" thickBot="1" x14ac:dyDescent="0.25">
      <c r="A1843" s="327"/>
      <c r="B1843" s="327"/>
      <c r="C1843" s="327"/>
      <c r="D1843" s="327"/>
      <c r="E1843" s="327"/>
      <c r="F1843" s="193"/>
      <c r="G1843" s="327"/>
      <c r="H1843" s="428"/>
      <c r="I1843" s="428"/>
      <c r="J1843" s="193"/>
      <c r="K1843" s="360"/>
    </row>
    <row r="1844" spans="1:11" s="328" customFormat="1" ht="15" thickTop="1" x14ac:dyDescent="0.2">
      <c r="A1844" s="194"/>
      <c r="B1844" s="194"/>
      <c r="C1844" s="194"/>
      <c r="D1844" s="194"/>
      <c r="E1844" s="194"/>
      <c r="F1844" s="194"/>
      <c r="G1844" s="194"/>
      <c r="H1844" s="194"/>
      <c r="I1844" s="194"/>
      <c r="J1844" s="194"/>
      <c r="K1844" s="360"/>
    </row>
    <row r="1845" spans="1:11" s="328" customFormat="1" ht="15" x14ac:dyDescent="0.2">
      <c r="A1845" s="326" t="s">
        <v>1407</v>
      </c>
      <c r="B1845" s="195" t="s">
        <v>77</v>
      </c>
      <c r="C1845" s="326" t="s">
        <v>78</v>
      </c>
      <c r="D1845" s="326" t="s">
        <v>4</v>
      </c>
      <c r="E1845" s="430" t="s">
        <v>79</v>
      </c>
      <c r="F1845" s="430"/>
      <c r="G1845" s="196" t="s">
        <v>80</v>
      </c>
      <c r="H1845" s="195" t="s">
        <v>81</v>
      </c>
      <c r="I1845" s="195" t="s">
        <v>82</v>
      </c>
      <c r="J1845" s="195" t="s">
        <v>5</v>
      </c>
      <c r="K1845" s="360"/>
    </row>
    <row r="1846" spans="1:11" s="328" customFormat="1" ht="25.5" x14ac:dyDescent="0.2">
      <c r="A1846" s="324" t="s">
        <v>83</v>
      </c>
      <c r="B1846" s="333">
        <v>91961</v>
      </c>
      <c r="C1846" s="324" t="s">
        <v>85</v>
      </c>
      <c r="D1846" s="324" t="s">
        <v>1409</v>
      </c>
      <c r="E1846" s="429" t="s">
        <v>925</v>
      </c>
      <c r="F1846" s="429"/>
      <c r="G1846" s="198" t="s">
        <v>174</v>
      </c>
      <c r="H1846" s="199">
        <v>1</v>
      </c>
      <c r="I1846" s="203">
        <f>SUM(J1847:J1848)</f>
        <v>39</v>
      </c>
      <c r="J1846" s="203">
        <f>H1846*I1846</f>
        <v>39</v>
      </c>
      <c r="K1846" s="360"/>
    </row>
    <row r="1847" spans="1:11" s="328" customFormat="1" ht="38.25" x14ac:dyDescent="0.2">
      <c r="A1847" s="325" t="s">
        <v>89</v>
      </c>
      <c r="B1847" s="332">
        <v>91946</v>
      </c>
      <c r="C1847" s="325" t="s">
        <v>85</v>
      </c>
      <c r="D1847" s="325" t="s">
        <v>1389</v>
      </c>
      <c r="E1847" s="427" t="s">
        <v>925</v>
      </c>
      <c r="F1847" s="427"/>
      <c r="G1847" s="190" t="s">
        <v>174</v>
      </c>
      <c r="H1847" s="191">
        <v>1</v>
      </c>
      <c r="I1847" s="336">
        <f>VLOOKUP(B1847,'SINAPI09-2021'!$A$1:$E$15000,5,FALSE)</f>
        <v>5.98</v>
      </c>
      <c r="J1847" s="203">
        <f t="shared" ref="J1847" si="156">H1847*I1847</f>
        <v>5.98</v>
      </c>
      <c r="K1847" s="360"/>
    </row>
    <row r="1848" spans="1:11" s="328" customFormat="1" ht="38.25" x14ac:dyDescent="0.2">
      <c r="A1848" s="325" t="s">
        <v>89</v>
      </c>
      <c r="B1848" s="332">
        <v>91960</v>
      </c>
      <c r="C1848" s="325" t="s">
        <v>85</v>
      </c>
      <c r="D1848" s="325" t="s">
        <v>1411</v>
      </c>
      <c r="E1848" s="427" t="s">
        <v>925</v>
      </c>
      <c r="F1848" s="427"/>
      <c r="G1848" s="190" t="s">
        <v>174</v>
      </c>
      <c r="H1848" s="191">
        <v>1</v>
      </c>
      <c r="I1848" s="336">
        <f>VLOOKUP(B1848,'SINAPI09-2021'!$A$1:$E$15000,5,FALSE)</f>
        <v>33.020000000000003</v>
      </c>
      <c r="J1848" s="203">
        <f t="shared" ref="J1848" si="157">H1848*I1848</f>
        <v>33.020000000000003</v>
      </c>
      <c r="K1848" s="360"/>
    </row>
    <row r="1849" spans="1:11" s="328" customFormat="1" x14ac:dyDescent="0.2">
      <c r="A1849" s="327"/>
      <c r="B1849" s="327"/>
      <c r="C1849" s="327"/>
      <c r="D1849" s="327"/>
      <c r="E1849" s="327"/>
      <c r="F1849" s="193"/>
      <c r="G1849" s="327"/>
      <c r="H1849" s="193"/>
      <c r="I1849" s="327"/>
      <c r="J1849" s="193"/>
      <c r="K1849" s="360"/>
    </row>
    <row r="1850" spans="1:11" s="328" customFormat="1" ht="15" thickBot="1" x14ac:dyDescent="0.25">
      <c r="A1850" s="327"/>
      <c r="B1850" s="327"/>
      <c r="C1850" s="327"/>
      <c r="D1850" s="327"/>
      <c r="E1850" s="327"/>
      <c r="F1850" s="193"/>
      <c r="G1850" s="327"/>
      <c r="H1850" s="428"/>
      <c r="I1850" s="428"/>
      <c r="J1850" s="193"/>
      <c r="K1850" s="360"/>
    </row>
    <row r="1851" spans="1:11" s="328" customFormat="1" ht="15" thickTop="1" x14ac:dyDescent="0.2">
      <c r="A1851" s="194"/>
      <c r="B1851" s="194"/>
      <c r="C1851" s="194"/>
      <c r="D1851" s="194"/>
      <c r="E1851" s="194"/>
      <c r="F1851" s="194"/>
      <c r="G1851" s="194"/>
      <c r="H1851" s="194"/>
      <c r="I1851" s="194"/>
      <c r="J1851" s="194"/>
      <c r="K1851" s="360"/>
    </row>
    <row r="1852" spans="1:11" s="328" customFormat="1" ht="15" x14ac:dyDescent="0.2">
      <c r="A1852" s="326" t="s">
        <v>1412</v>
      </c>
      <c r="B1852" s="195" t="s">
        <v>77</v>
      </c>
      <c r="C1852" s="326" t="s">
        <v>78</v>
      </c>
      <c r="D1852" s="326" t="s">
        <v>4</v>
      </c>
      <c r="E1852" s="430" t="s">
        <v>79</v>
      </c>
      <c r="F1852" s="430"/>
      <c r="G1852" s="196" t="s">
        <v>80</v>
      </c>
      <c r="H1852" s="195" t="s">
        <v>81</v>
      </c>
      <c r="I1852" s="195" t="s">
        <v>82</v>
      </c>
      <c r="J1852" s="195" t="s">
        <v>5</v>
      </c>
      <c r="K1852" s="360"/>
    </row>
    <row r="1853" spans="1:11" s="328" customFormat="1" ht="25.5" x14ac:dyDescent="0.2">
      <c r="A1853" s="324" t="s">
        <v>83</v>
      </c>
      <c r="B1853" s="333">
        <v>91953</v>
      </c>
      <c r="C1853" s="324" t="s">
        <v>85</v>
      </c>
      <c r="D1853" s="324" t="s">
        <v>1414</v>
      </c>
      <c r="E1853" s="429" t="s">
        <v>925</v>
      </c>
      <c r="F1853" s="429"/>
      <c r="G1853" s="198" t="s">
        <v>174</v>
      </c>
      <c r="H1853" s="199">
        <v>1</v>
      </c>
      <c r="I1853" s="203">
        <f>SUM(J1854:J1855)</f>
        <v>19.03</v>
      </c>
      <c r="J1853" s="203">
        <f>H1853*I1853</f>
        <v>19.03</v>
      </c>
      <c r="K1853" s="360"/>
    </row>
    <row r="1854" spans="1:11" s="328" customFormat="1" ht="38.25" x14ac:dyDescent="0.2">
      <c r="A1854" s="325" t="s">
        <v>89</v>
      </c>
      <c r="B1854" s="332">
        <v>91946</v>
      </c>
      <c r="C1854" s="325" t="s">
        <v>85</v>
      </c>
      <c r="D1854" s="325" t="s">
        <v>1389</v>
      </c>
      <c r="E1854" s="427" t="s">
        <v>925</v>
      </c>
      <c r="F1854" s="427"/>
      <c r="G1854" s="190" t="s">
        <v>174</v>
      </c>
      <c r="H1854" s="191">
        <v>1</v>
      </c>
      <c r="I1854" s="336">
        <f>VLOOKUP(B1854,'SINAPI09-2021'!$A$1:$E$15000,5,FALSE)</f>
        <v>5.98</v>
      </c>
      <c r="J1854" s="203">
        <f t="shared" ref="J1854" si="158">H1854*I1854</f>
        <v>5.98</v>
      </c>
      <c r="K1854" s="360"/>
    </row>
    <row r="1855" spans="1:11" s="328" customFormat="1" ht="25.5" x14ac:dyDescent="0.2">
      <c r="A1855" s="325" t="s">
        <v>89</v>
      </c>
      <c r="B1855" s="332">
        <v>91952</v>
      </c>
      <c r="C1855" s="325" t="s">
        <v>85</v>
      </c>
      <c r="D1855" s="325" t="s">
        <v>1416</v>
      </c>
      <c r="E1855" s="427" t="s">
        <v>925</v>
      </c>
      <c r="F1855" s="427"/>
      <c r="G1855" s="190" t="s">
        <v>174</v>
      </c>
      <c r="H1855" s="191">
        <v>1</v>
      </c>
      <c r="I1855" s="336">
        <f>VLOOKUP(B1855,'SINAPI09-2021'!$A$1:$E$15000,5,FALSE)</f>
        <v>13.05</v>
      </c>
      <c r="J1855" s="203">
        <f t="shared" ref="J1855" si="159">H1855*I1855</f>
        <v>13.05</v>
      </c>
      <c r="K1855" s="360"/>
    </row>
    <row r="1856" spans="1:11" s="328" customFormat="1" x14ac:dyDescent="0.2">
      <c r="A1856" s="327"/>
      <c r="B1856" s="327"/>
      <c r="C1856" s="327"/>
      <c r="D1856" s="327"/>
      <c r="E1856" s="327"/>
      <c r="F1856" s="193"/>
      <c r="G1856" s="327"/>
      <c r="H1856" s="193"/>
      <c r="I1856" s="327"/>
      <c r="J1856" s="193"/>
      <c r="K1856" s="360"/>
    </row>
    <row r="1857" spans="1:11" s="328" customFormat="1" ht="15" thickBot="1" x14ac:dyDescent="0.25">
      <c r="A1857" s="327"/>
      <c r="B1857" s="327"/>
      <c r="C1857" s="327"/>
      <c r="D1857" s="327"/>
      <c r="E1857" s="327"/>
      <c r="F1857" s="193"/>
      <c r="G1857" s="327"/>
      <c r="H1857" s="428"/>
      <c r="I1857" s="428"/>
      <c r="J1857" s="193"/>
      <c r="K1857" s="360"/>
    </row>
    <row r="1858" spans="1:11" s="328" customFormat="1" ht="15" thickTop="1" x14ac:dyDescent="0.2">
      <c r="A1858" s="194"/>
      <c r="B1858" s="194"/>
      <c r="C1858" s="194"/>
      <c r="D1858" s="194"/>
      <c r="E1858" s="194"/>
      <c r="F1858" s="194"/>
      <c r="G1858" s="194"/>
      <c r="H1858" s="194"/>
      <c r="I1858" s="194"/>
      <c r="J1858" s="194"/>
      <c r="K1858" s="360"/>
    </row>
    <row r="1859" spans="1:11" s="328" customFormat="1" ht="15" x14ac:dyDescent="0.2">
      <c r="A1859" s="326" t="s">
        <v>1417</v>
      </c>
      <c r="B1859" s="195" t="s">
        <v>77</v>
      </c>
      <c r="C1859" s="326" t="s">
        <v>78</v>
      </c>
      <c r="D1859" s="326" t="s">
        <v>4</v>
      </c>
      <c r="E1859" s="430" t="s">
        <v>79</v>
      </c>
      <c r="F1859" s="430"/>
      <c r="G1859" s="196" t="s">
        <v>80</v>
      </c>
      <c r="H1859" s="195" t="s">
        <v>81</v>
      </c>
      <c r="I1859" s="195" t="s">
        <v>82</v>
      </c>
      <c r="J1859" s="195" t="s">
        <v>5</v>
      </c>
      <c r="K1859" s="360"/>
    </row>
    <row r="1860" spans="1:11" s="328" customFormat="1" ht="25.5" x14ac:dyDescent="0.2">
      <c r="A1860" s="324" t="s">
        <v>83</v>
      </c>
      <c r="B1860" s="333">
        <v>91955</v>
      </c>
      <c r="C1860" s="324" t="s">
        <v>85</v>
      </c>
      <c r="D1860" s="324" t="s">
        <v>1419</v>
      </c>
      <c r="E1860" s="429" t="s">
        <v>925</v>
      </c>
      <c r="F1860" s="429"/>
      <c r="G1860" s="198" t="s">
        <v>174</v>
      </c>
      <c r="H1860" s="199">
        <v>1</v>
      </c>
      <c r="I1860" s="203">
        <f>SUM(J1861:J1862)</f>
        <v>23.47</v>
      </c>
      <c r="J1860" s="203">
        <f>H1860*I1860</f>
        <v>23.47</v>
      </c>
      <c r="K1860" s="360"/>
    </row>
    <row r="1861" spans="1:11" s="328" customFormat="1" ht="38.25" x14ac:dyDescent="0.2">
      <c r="A1861" s="325" t="s">
        <v>89</v>
      </c>
      <c r="B1861" s="332">
        <v>91946</v>
      </c>
      <c r="C1861" s="325" t="s">
        <v>85</v>
      </c>
      <c r="D1861" s="325" t="s">
        <v>1389</v>
      </c>
      <c r="E1861" s="427" t="s">
        <v>925</v>
      </c>
      <c r="F1861" s="427"/>
      <c r="G1861" s="190" t="s">
        <v>174</v>
      </c>
      <c r="H1861" s="191">
        <v>1</v>
      </c>
      <c r="I1861" s="336">
        <f>VLOOKUP(B1861,'SINAPI09-2021'!$A$1:$E$15000,5,FALSE)</f>
        <v>5.98</v>
      </c>
      <c r="J1861" s="203">
        <f t="shared" ref="J1861" si="160">H1861*I1861</f>
        <v>5.98</v>
      </c>
      <c r="K1861" s="360"/>
    </row>
    <row r="1862" spans="1:11" s="328" customFormat="1" ht="25.5" x14ac:dyDescent="0.2">
      <c r="A1862" s="325" t="s">
        <v>89</v>
      </c>
      <c r="B1862" s="332">
        <v>91954</v>
      </c>
      <c r="C1862" s="325" t="s">
        <v>85</v>
      </c>
      <c r="D1862" s="325" t="s">
        <v>1421</v>
      </c>
      <c r="E1862" s="427" t="s">
        <v>925</v>
      </c>
      <c r="F1862" s="427"/>
      <c r="G1862" s="190" t="s">
        <v>174</v>
      </c>
      <c r="H1862" s="191">
        <v>1</v>
      </c>
      <c r="I1862" s="336">
        <f>VLOOKUP(B1862,'SINAPI09-2021'!$A$1:$E$15000,5,FALSE)</f>
        <v>17.489999999999998</v>
      </c>
      <c r="J1862" s="203">
        <f t="shared" ref="J1862" si="161">H1862*I1862</f>
        <v>17.489999999999998</v>
      </c>
      <c r="K1862" s="360"/>
    </row>
    <row r="1863" spans="1:11" s="328" customFormat="1" x14ac:dyDescent="0.2">
      <c r="A1863" s="327"/>
      <c r="B1863" s="327"/>
      <c r="C1863" s="327"/>
      <c r="D1863" s="327"/>
      <c r="E1863" s="327"/>
      <c r="F1863" s="193"/>
      <c r="G1863" s="327"/>
      <c r="H1863" s="193"/>
      <c r="I1863" s="327"/>
      <c r="J1863" s="193"/>
      <c r="K1863" s="360"/>
    </row>
    <row r="1864" spans="1:11" s="328" customFormat="1" ht="15" thickBot="1" x14ac:dyDescent="0.25">
      <c r="A1864" s="327"/>
      <c r="B1864" s="327"/>
      <c r="C1864" s="327"/>
      <c r="D1864" s="327"/>
      <c r="E1864" s="327"/>
      <c r="F1864" s="193"/>
      <c r="G1864" s="327"/>
      <c r="H1864" s="428"/>
      <c r="I1864" s="428"/>
      <c r="J1864" s="193"/>
      <c r="K1864" s="360"/>
    </row>
    <row r="1865" spans="1:11" s="328" customFormat="1" ht="15" thickTop="1" x14ac:dyDescent="0.2">
      <c r="A1865" s="194"/>
      <c r="B1865" s="194"/>
      <c r="C1865" s="194"/>
      <c r="D1865" s="194"/>
      <c r="E1865" s="194"/>
      <c r="F1865" s="194"/>
      <c r="G1865" s="194"/>
      <c r="H1865" s="194"/>
      <c r="I1865" s="194"/>
      <c r="J1865" s="194"/>
      <c r="K1865" s="360"/>
    </row>
    <row r="1866" spans="1:11" s="328" customFormat="1" ht="15" x14ac:dyDescent="0.2">
      <c r="A1866" s="326" t="s">
        <v>1422</v>
      </c>
      <c r="B1866" s="195" t="s">
        <v>77</v>
      </c>
      <c r="C1866" s="326" t="s">
        <v>78</v>
      </c>
      <c r="D1866" s="326" t="s">
        <v>4</v>
      </c>
      <c r="E1866" s="430" t="s">
        <v>79</v>
      </c>
      <c r="F1866" s="430"/>
      <c r="G1866" s="196" t="s">
        <v>80</v>
      </c>
      <c r="H1866" s="195" t="s">
        <v>81</v>
      </c>
      <c r="I1866" s="195" t="s">
        <v>82</v>
      </c>
      <c r="J1866" s="195" t="s">
        <v>5</v>
      </c>
      <c r="K1866" s="360"/>
    </row>
    <row r="1867" spans="1:11" s="328" customFormat="1" ht="38.25" x14ac:dyDescent="0.2">
      <c r="A1867" s="324" t="s">
        <v>83</v>
      </c>
      <c r="B1867" s="333">
        <v>91964</v>
      </c>
      <c r="C1867" s="324" t="s">
        <v>85</v>
      </c>
      <c r="D1867" s="324" t="s">
        <v>1424</v>
      </c>
      <c r="E1867" s="429" t="s">
        <v>925</v>
      </c>
      <c r="F1867" s="429"/>
      <c r="G1867" s="198" t="s">
        <v>174</v>
      </c>
      <c r="H1867" s="199">
        <v>1</v>
      </c>
      <c r="I1867" s="203">
        <f>SUM(J1868:J1871)</f>
        <v>39.705100000000002</v>
      </c>
      <c r="J1867" s="203">
        <f>H1867*I1867</f>
        <v>39.705100000000002</v>
      </c>
      <c r="K1867" s="360"/>
    </row>
    <row r="1868" spans="1:11" s="328" customFormat="1" ht="25.5" x14ac:dyDescent="0.2">
      <c r="A1868" s="325" t="s">
        <v>89</v>
      </c>
      <c r="B1868" s="332">
        <v>88247</v>
      </c>
      <c r="C1868" s="325" t="s">
        <v>85</v>
      </c>
      <c r="D1868" s="325" t="s">
        <v>1323</v>
      </c>
      <c r="E1868" s="427" t="s">
        <v>87</v>
      </c>
      <c r="F1868" s="427"/>
      <c r="G1868" s="190" t="s">
        <v>88</v>
      </c>
      <c r="H1868" s="191">
        <v>0.63700000000000001</v>
      </c>
      <c r="I1868" s="336">
        <f>VLOOKUP(B1868,'SINAPI09-2021'!$A$1:$E$15000,5,FALSE)</f>
        <v>14</v>
      </c>
      <c r="J1868" s="203">
        <f t="shared" ref="J1868" si="162">H1868*I1868</f>
        <v>8.9179999999999993</v>
      </c>
      <c r="K1868" s="360"/>
    </row>
    <row r="1869" spans="1:11" s="328" customFormat="1" ht="25.5" x14ac:dyDescent="0.2">
      <c r="A1869" s="325" t="s">
        <v>89</v>
      </c>
      <c r="B1869" s="332">
        <v>88264</v>
      </c>
      <c r="C1869" s="325" t="s">
        <v>85</v>
      </c>
      <c r="D1869" s="325" t="s">
        <v>202</v>
      </c>
      <c r="E1869" s="427" t="s">
        <v>87</v>
      </c>
      <c r="F1869" s="427"/>
      <c r="G1869" s="190" t="s">
        <v>88</v>
      </c>
      <c r="H1869" s="191">
        <v>0.63700000000000001</v>
      </c>
      <c r="I1869" s="336">
        <f>VLOOKUP(B1869,'SINAPI09-2021'!$A$1:$E$15000,5,FALSE)</f>
        <v>18.3</v>
      </c>
      <c r="J1869" s="203">
        <f t="shared" ref="J1869:J1871" si="163">H1869*I1869</f>
        <v>11.6571</v>
      </c>
      <c r="K1869" s="360"/>
    </row>
    <row r="1870" spans="1:11" s="328" customFormat="1" x14ac:dyDescent="0.2">
      <c r="A1870" s="325" t="s">
        <v>92</v>
      </c>
      <c r="B1870" s="332">
        <v>38113</v>
      </c>
      <c r="C1870" s="325" t="s">
        <v>85</v>
      </c>
      <c r="D1870" s="325" t="s">
        <v>1426</v>
      </c>
      <c r="E1870" s="427" t="s">
        <v>119</v>
      </c>
      <c r="F1870" s="427"/>
      <c r="G1870" s="190" t="s">
        <v>174</v>
      </c>
      <c r="H1870" s="191">
        <v>1</v>
      </c>
      <c r="I1870" s="336">
        <f>VLOOKUP(B1870,'SINAPI09-2021'!$A$1:$E$15000,5,FALSE)</f>
        <v>7.55</v>
      </c>
      <c r="J1870" s="203">
        <f t="shared" si="163"/>
        <v>7.55</v>
      </c>
      <c r="K1870" s="360"/>
    </row>
    <row r="1871" spans="1:11" s="328" customFormat="1" x14ac:dyDescent="0.2">
      <c r="A1871" s="325" t="s">
        <v>92</v>
      </c>
      <c r="B1871" s="332">
        <v>38112</v>
      </c>
      <c r="C1871" s="325" t="s">
        <v>85</v>
      </c>
      <c r="D1871" s="325" t="s">
        <v>1428</v>
      </c>
      <c r="E1871" s="427" t="s">
        <v>119</v>
      </c>
      <c r="F1871" s="427"/>
      <c r="G1871" s="190" t="s">
        <v>174</v>
      </c>
      <c r="H1871" s="191">
        <v>2</v>
      </c>
      <c r="I1871" s="336">
        <f>VLOOKUP(B1871,'SINAPI09-2021'!$A$1:$E$15000,5,FALSE)</f>
        <v>5.79</v>
      </c>
      <c r="J1871" s="203">
        <f t="shared" si="163"/>
        <v>11.58</v>
      </c>
      <c r="K1871" s="360"/>
    </row>
    <row r="1872" spans="1:11" s="328" customFormat="1" x14ac:dyDescent="0.2">
      <c r="A1872" s="327"/>
      <c r="B1872" s="327"/>
      <c r="C1872" s="327"/>
      <c r="D1872" s="327"/>
      <c r="E1872" s="327"/>
      <c r="F1872" s="193"/>
      <c r="G1872" s="327"/>
      <c r="H1872" s="193"/>
      <c r="I1872" s="327"/>
      <c r="J1872" s="193"/>
      <c r="K1872" s="360"/>
    </row>
    <row r="1873" spans="1:11" s="328" customFormat="1" ht="15" thickBot="1" x14ac:dyDescent="0.25">
      <c r="A1873" s="327"/>
      <c r="B1873" s="327"/>
      <c r="C1873" s="327"/>
      <c r="D1873" s="327"/>
      <c r="E1873" s="327"/>
      <c r="F1873" s="193"/>
      <c r="G1873" s="327"/>
      <c r="H1873" s="428"/>
      <c r="I1873" s="428"/>
      <c r="J1873" s="193"/>
      <c r="K1873" s="360"/>
    </row>
    <row r="1874" spans="1:11" s="328" customFormat="1" ht="15" thickTop="1" x14ac:dyDescent="0.2">
      <c r="A1874" s="194"/>
      <c r="B1874" s="194"/>
      <c r="C1874" s="194"/>
      <c r="D1874" s="194"/>
      <c r="E1874" s="194"/>
      <c r="F1874" s="194"/>
      <c r="G1874" s="194"/>
      <c r="H1874" s="194"/>
      <c r="I1874" s="194"/>
      <c r="J1874" s="194"/>
      <c r="K1874" s="360"/>
    </row>
    <row r="1875" spans="1:11" s="328" customFormat="1" ht="15" x14ac:dyDescent="0.2">
      <c r="A1875" s="326" t="s">
        <v>1429</v>
      </c>
      <c r="B1875" s="195" t="s">
        <v>77</v>
      </c>
      <c r="C1875" s="326" t="s">
        <v>78</v>
      </c>
      <c r="D1875" s="326" t="s">
        <v>4</v>
      </c>
      <c r="E1875" s="430" t="s">
        <v>79</v>
      </c>
      <c r="F1875" s="430"/>
      <c r="G1875" s="196" t="s">
        <v>80</v>
      </c>
      <c r="H1875" s="195" t="s">
        <v>81</v>
      </c>
      <c r="I1875" s="195" t="s">
        <v>82</v>
      </c>
      <c r="J1875" s="195" t="s">
        <v>5</v>
      </c>
      <c r="K1875" s="360"/>
    </row>
    <row r="1876" spans="1:11" s="328" customFormat="1" ht="25.5" x14ac:dyDescent="0.2">
      <c r="A1876" s="324" t="s">
        <v>83</v>
      </c>
      <c r="B1876" s="197" t="s">
        <v>14339</v>
      </c>
      <c r="C1876" s="324" t="s">
        <v>14333</v>
      </c>
      <c r="D1876" s="324" t="s">
        <v>1430</v>
      </c>
      <c r="E1876" s="429" t="s">
        <v>925</v>
      </c>
      <c r="F1876" s="429"/>
      <c r="G1876" s="198" t="s">
        <v>174</v>
      </c>
      <c r="H1876" s="199">
        <v>1</v>
      </c>
      <c r="I1876" s="203">
        <f>SUM(J1877:J1879)</f>
        <v>121.68</v>
      </c>
      <c r="J1876" s="203">
        <f>H1876*I1876</f>
        <v>121.68</v>
      </c>
      <c r="K1876" s="360"/>
    </row>
    <row r="1877" spans="1:11" s="328" customFormat="1" ht="25.5" x14ac:dyDescent="0.2">
      <c r="A1877" s="325" t="s">
        <v>89</v>
      </c>
      <c r="B1877" s="332">
        <v>88247</v>
      </c>
      <c r="C1877" s="325" t="s">
        <v>85</v>
      </c>
      <c r="D1877" s="325" t="s">
        <v>1323</v>
      </c>
      <c r="E1877" s="427" t="s">
        <v>87</v>
      </c>
      <c r="F1877" s="427"/>
      <c r="G1877" s="190" t="s">
        <v>88</v>
      </c>
      <c r="H1877" s="191">
        <v>0.4</v>
      </c>
      <c r="I1877" s="336">
        <f>VLOOKUP(B1877,'SINAPI09-2021'!$A$1:$E$15000,5,FALSE)</f>
        <v>14</v>
      </c>
      <c r="J1877" s="203">
        <f t="shared" ref="J1877" si="164">H1877*I1877</f>
        <v>5.6000000000000005</v>
      </c>
      <c r="K1877" s="360"/>
    </row>
    <row r="1878" spans="1:11" s="328" customFormat="1" ht="25.5" x14ac:dyDescent="0.2">
      <c r="A1878" s="325" t="s">
        <v>89</v>
      </c>
      <c r="B1878" s="332">
        <v>88264</v>
      </c>
      <c r="C1878" s="325" t="s">
        <v>85</v>
      </c>
      <c r="D1878" s="325" t="s">
        <v>202</v>
      </c>
      <c r="E1878" s="427" t="s">
        <v>87</v>
      </c>
      <c r="F1878" s="427"/>
      <c r="G1878" s="190" t="s">
        <v>88</v>
      </c>
      <c r="H1878" s="191">
        <v>0.4</v>
      </c>
      <c r="I1878" s="336">
        <f>VLOOKUP(B1878,'SINAPI09-2021'!$A$1:$E$15000,5,FALSE)</f>
        <v>18.3</v>
      </c>
      <c r="J1878" s="203">
        <f t="shared" ref="J1878:J1879" si="165">H1878*I1878</f>
        <v>7.32</v>
      </c>
      <c r="K1878" s="360"/>
    </row>
    <row r="1879" spans="1:11" s="328" customFormat="1" ht="25.5" x14ac:dyDescent="0.2">
      <c r="A1879" s="325" t="s">
        <v>92</v>
      </c>
      <c r="B1879" s="332">
        <v>2373</v>
      </c>
      <c r="C1879" s="325" t="s">
        <v>85</v>
      </c>
      <c r="D1879" s="325" t="s">
        <v>1431</v>
      </c>
      <c r="E1879" s="427" t="s">
        <v>119</v>
      </c>
      <c r="F1879" s="427"/>
      <c r="G1879" s="190" t="s">
        <v>174</v>
      </c>
      <c r="H1879" s="191">
        <v>1</v>
      </c>
      <c r="I1879" s="336">
        <f>VLOOKUP(B1879,'SINAPI09-2021'!$A$1:$E$15000,5,FALSE)</f>
        <v>108.76</v>
      </c>
      <c r="J1879" s="203">
        <f t="shared" si="165"/>
        <v>108.76</v>
      </c>
      <c r="K1879" s="360"/>
    </row>
    <row r="1880" spans="1:11" s="328" customFormat="1" x14ac:dyDescent="0.2">
      <c r="A1880" s="327"/>
      <c r="B1880" s="327"/>
      <c r="C1880" s="327"/>
      <c r="D1880" s="327"/>
      <c r="E1880" s="327"/>
      <c r="F1880" s="193"/>
      <c r="G1880" s="327"/>
      <c r="H1880" s="193"/>
      <c r="I1880" s="327"/>
      <c r="J1880" s="193"/>
      <c r="K1880" s="360"/>
    </row>
    <row r="1881" spans="1:11" s="328" customFormat="1" ht="15" thickBot="1" x14ac:dyDescent="0.25">
      <c r="A1881" s="327"/>
      <c r="B1881" s="327"/>
      <c r="C1881" s="327"/>
      <c r="D1881" s="327"/>
      <c r="E1881" s="327"/>
      <c r="F1881" s="193"/>
      <c r="G1881" s="327"/>
      <c r="H1881" s="428"/>
      <c r="I1881" s="428"/>
      <c r="J1881" s="193"/>
      <c r="K1881" s="360"/>
    </row>
    <row r="1882" spans="1:11" s="328" customFormat="1" ht="15" thickTop="1" x14ac:dyDescent="0.2">
      <c r="A1882" s="194"/>
      <c r="B1882" s="194"/>
      <c r="C1882" s="194"/>
      <c r="D1882" s="194"/>
      <c r="E1882" s="194"/>
      <c r="F1882" s="194"/>
      <c r="G1882" s="194"/>
      <c r="H1882" s="194"/>
      <c r="I1882" s="194"/>
      <c r="J1882" s="194"/>
      <c r="K1882" s="360"/>
    </row>
    <row r="1883" spans="1:11" s="328" customFormat="1" ht="15" x14ac:dyDescent="0.2">
      <c r="A1883" s="326" t="s">
        <v>1432</v>
      </c>
      <c r="B1883" s="195" t="s">
        <v>77</v>
      </c>
      <c r="C1883" s="326" t="s">
        <v>78</v>
      </c>
      <c r="D1883" s="326" t="s">
        <v>4</v>
      </c>
      <c r="E1883" s="430" t="s">
        <v>79</v>
      </c>
      <c r="F1883" s="430"/>
      <c r="G1883" s="196" t="s">
        <v>80</v>
      </c>
      <c r="H1883" s="195" t="s">
        <v>81</v>
      </c>
      <c r="I1883" s="195" t="s">
        <v>82</v>
      </c>
      <c r="J1883" s="195" t="s">
        <v>5</v>
      </c>
      <c r="K1883" s="360"/>
    </row>
    <row r="1884" spans="1:11" s="328" customFormat="1" ht="25.5" x14ac:dyDescent="0.2">
      <c r="A1884" s="324" t="s">
        <v>83</v>
      </c>
      <c r="B1884" s="197" t="s">
        <v>14340</v>
      </c>
      <c r="C1884" s="324" t="s">
        <v>14333</v>
      </c>
      <c r="D1884" s="324" t="s">
        <v>1433</v>
      </c>
      <c r="E1884" s="429" t="s">
        <v>925</v>
      </c>
      <c r="F1884" s="429"/>
      <c r="G1884" s="198" t="s">
        <v>174</v>
      </c>
      <c r="H1884" s="199">
        <v>1</v>
      </c>
      <c r="I1884" s="203">
        <f>SUM(J1885:J1887)</f>
        <v>554.45999999999992</v>
      </c>
      <c r="J1884" s="203">
        <f>H1884*I1884</f>
        <v>554.45999999999992</v>
      </c>
      <c r="K1884" s="360"/>
    </row>
    <row r="1885" spans="1:11" s="328" customFormat="1" ht="25.5" x14ac:dyDescent="0.2">
      <c r="A1885" s="325" t="s">
        <v>89</v>
      </c>
      <c r="B1885" s="332">
        <v>88247</v>
      </c>
      <c r="C1885" s="325" t="s">
        <v>85</v>
      </c>
      <c r="D1885" s="325" t="s">
        <v>1323</v>
      </c>
      <c r="E1885" s="427" t="s">
        <v>87</v>
      </c>
      <c r="F1885" s="427"/>
      <c r="G1885" s="190" t="s">
        <v>88</v>
      </c>
      <c r="H1885" s="191">
        <v>0.4</v>
      </c>
      <c r="I1885" s="336">
        <f>VLOOKUP(B1885,'SINAPI09-2021'!$A$1:$E$15000,5,FALSE)</f>
        <v>14</v>
      </c>
      <c r="J1885" s="203">
        <f t="shared" ref="J1885" si="166">H1885*I1885</f>
        <v>5.6000000000000005</v>
      </c>
      <c r="K1885" s="360"/>
    </row>
    <row r="1886" spans="1:11" s="328" customFormat="1" ht="25.5" x14ac:dyDescent="0.2">
      <c r="A1886" s="325" t="s">
        <v>89</v>
      </c>
      <c r="B1886" s="332">
        <v>88264</v>
      </c>
      <c r="C1886" s="325" t="s">
        <v>85</v>
      </c>
      <c r="D1886" s="325" t="s">
        <v>202</v>
      </c>
      <c r="E1886" s="427" t="s">
        <v>87</v>
      </c>
      <c r="F1886" s="427"/>
      <c r="G1886" s="190" t="s">
        <v>88</v>
      </c>
      <c r="H1886" s="191">
        <v>0.4</v>
      </c>
      <c r="I1886" s="336">
        <f>VLOOKUP(B1886,'SINAPI09-2021'!$A$1:$E$15000,5,FALSE)</f>
        <v>18.3</v>
      </c>
      <c r="J1886" s="203">
        <f t="shared" ref="J1886:J1887" si="167">H1886*I1886</f>
        <v>7.32</v>
      </c>
      <c r="K1886" s="360"/>
    </row>
    <row r="1887" spans="1:11" s="328" customFormat="1" ht="25.5" x14ac:dyDescent="0.2">
      <c r="A1887" s="325" t="s">
        <v>92</v>
      </c>
      <c r="B1887" s="332">
        <v>2377</v>
      </c>
      <c r="C1887" s="325" t="s">
        <v>85</v>
      </c>
      <c r="D1887" s="325" t="s">
        <v>1434</v>
      </c>
      <c r="E1887" s="427" t="s">
        <v>119</v>
      </c>
      <c r="F1887" s="427"/>
      <c r="G1887" s="190" t="s">
        <v>174</v>
      </c>
      <c r="H1887" s="191">
        <v>1</v>
      </c>
      <c r="I1887" s="336">
        <f>VLOOKUP(B1887,'SINAPI09-2021'!$A$1:$E$15000,5,FALSE)</f>
        <v>541.54</v>
      </c>
      <c r="J1887" s="203">
        <f t="shared" si="167"/>
        <v>541.54</v>
      </c>
      <c r="K1887" s="360"/>
    </row>
    <row r="1888" spans="1:11" s="328" customFormat="1" x14ac:dyDescent="0.2">
      <c r="A1888" s="327"/>
      <c r="B1888" s="327"/>
      <c r="C1888" s="327"/>
      <c r="D1888" s="327"/>
      <c r="E1888" s="327"/>
      <c r="F1888" s="193"/>
      <c r="G1888" s="327"/>
      <c r="H1888" s="193"/>
      <c r="I1888" s="327"/>
      <c r="J1888" s="193"/>
      <c r="K1888" s="360"/>
    </row>
    <row r="1889" spans="1:11" s="328" customFormat="1" ht="15" thickBot="1" x14ac:dyDescent="0.25">
      <c r="A1889" s="327"/>
      <c r="B1889" s="327"/>
      <c r="C1889" s="327"/>
      <c r="D1889" s="327"/>
      <c r="E1889" s="327"/>
      <c r="F1889" s="193"/>
      <c r="G1889" s="327"/>
      <c r="H1889" s="428"/>
      <c r="I1889" s="428"/>
      <c r="J1889" s="193"/>
      <c r="K1889" s="360"/>
    </row>
    <row r="1890" spans="1:11" s="328" customFormat="1" ht="15" thickTop="1" x14ac:dyDescent="0.2">
      <c r="A1890" s="194"/>
      <c r="B1890" s="194"/>
      <c r="C1890" s="194"/>
      <c r="D1890" s="194"/>
      <c r="E1890" s="194"/>
      <c r="F1890" s="194"/>
      <c r="G1890" s="194"/>
      <c r="H1890" s="194"/>
      <c r="I1890" s="194"/>
      <c r="J1890" s="194"/>
      <c r="K1890" s="360"/>
    </row>
    <row r="1891" spans="1:11" s="328" customFormat="1" ht="15" x14ac:dyDescent="0.2">
      <c r="A1891" s="326" t="s">
        <v>1435</v>
      </c>
      <c r="B1891" s="195" t="s">
        <v>77</v>
      </c>
      <c r="C1891" s="326" t="s">
        <v>78</v>
      </c>
      <c r="D1891" s="326" t="s">
        <v>4</v>
      </c>
      <c r="E1891" s="430" t="s">
        <v>79</v>
      </c>
      <c r="F1891" s="430"/>
      <c r="G1891" s="196" t="s">
        <v>80</v>
      </c>
      <c r="H1891" s="195" t="s">
        <v>81</v>
      </c>
      <c r="I1891" s="195" t="s">
        <v>82</v>
      </c>
      <c r="J1891" s="195" t="s">
        <v>5</v>
      </c>
      <c r="K1891" s="360"/>
    </row>
    <row r="1892" spans="1:11" s="328" customFormat="1" ht="25.5" x14ac:dyDescent="0.2">
      <c r="A1892" s="324" t="s">
        <v>83</v>
      </c>
      <c r="B1892" s="333">
        <v>93663</v>
      </c>
      <c r="C1892" s="324" t="s">
        <v>85</v>
      </c>
      <c r="D1892" s="324" t="s">
        <v>1437</v>
      </c>
      <c r="E1892" s="429" t="s">
        <v>925</v>
      </c>
      <c r="F1892" s="429"/>
      <c r="G1892" s="198" t="s">
        <v>174</v>
      </c>
      <c r="H1892" s="199">
        <v>1</v>
      </c>
      <c r="I1892" s="203">
        <f>SUM(J1893:J1896)</f>
        <v>57.2759</v>
      </c>
      <c r="J1892" s="203">
        <f>H1892*I1892</f>
        <v>57.2759</v>
      </c>
      <c r="K1892" s="360"/>
    </row>
    <row r="1893" spans="1:11" s="328" customFormat="1" ht="25.5" x14ac:dyDescent="0.2">
      <c r="A1893" s="325" t="s">
        <v>89</v>
      </c>
      <c r="B1893" s="332">
        <v>88247</v>
      </c>
      <c r="C1893" s="325" t="s">
        <v>85</v>
      </c>
      <c r="D1893" s="325" t="s">
        <v>1323</v>
      </c>
      <c r="E1893" s="427" t="s">
        <v>87</v>
      </c>
      <c r="F1893" s="427"/>
      <c r="G1893" s="190" t="s">
        <v>88</v>
      </c>
      <c r="H1893" s="191">
        <v>0.13300000000000001</v>
      </c>
      <c r="I1893" s="336">
        <f>VLOOKUP(B1893,'SINAPI09-2021'!$A$1:$E$15000,5,FALSE)</f>
        <v>14</v>
      </c>
      <c r="J1893" s="203">
        <f t="shared" ref="J1893" si="168">H1893*I1893</f>
        <v>1.8620000000000001</v>
      </c>
      <c r="K1893" s="360"/>
    </row>
    <row r="1894" spans="1:11" s="328" customFormat="1" ht="25.5" x14ac:dyDescent="0.2">
      <c r="A1894" s="325" t="s">
        <v>89</v>
      </c>
      <c r="B1894" s="332">
        <v>88264</v>
      </c>
      <c r="C1894" s="325" t="s">
        <v>85</v>
      </c>
      <c r="D1894" s="325" t="s">
        <v>202</v>
      </c>
      <c r="E1894" s="427" t="s">
        <v>87</v>
      </c>
      <c r="F1894" s="427"/>
      <c r="G1894" s="190" t="s">
        <v>88</v>
      </c>
      <c r="H1894" s="191">
        <v>0.13300000000000001</v>
      </c>
      <c r="I1894" s="336">
        <f>VLOOKUP(B1894,'SINAPI09-2021'!$A$1:$E$15000,5,FALSE)</f>
        <v>18.3</v>
      </c>
      <c r="J1894" s="203">
        <f t="shared" ref="J1894:J1896" si="169">H1894*I1894</f>
        <v>2.4339000000000004</v>
      </c>
      <c r="K1894" s="360"/>
    </row>
    <row r="1895" spans="1:11" s="328" customFormat="1" x14ac:dyDescent="0.2">
      <c r="A1895" s="325" t="s">
        <v>92</v>
      </c>
      <c r="B1895" s="332">
        <v>34616</v>
      </c>
      <c r="C1895" s="325" t="s">
        <v>85</v>
      </c>
      <c r="D1895" s="325" t="s">
        <v>1438</v>
      </c>
      <c r="E1895" s="427" t="s">
        <v>119</v>
      </c>
      <c r="F1895" s="427"/>
      <c r="G1895" s="190" t="s">
        <v>174</v>
      </c>
      <c r="H1895" s="191">
        <v>1</v>
      </c>
      <c r="I1895" s="336">
        <f>VLOOKUP(B1895,'SINAPI09-2021'!$A$1:$E$15000,5,FALSE)</f>
        <v>50.9</v>
      </c>
      <c r="J1895" s="203">
        <f t="shared" si="169"/>
        <v>50.9</v>
      </c>
      <c r="K1895" s="360"/>
    </row>
    <row r="1896" spans="1:11" s="328" customFormat="1" ht="38.25" x14ac:dyDescent="0.2">
      <c r="A1896" s="325" t="s">
        <v>92</v>
      </c>
      <c r="B1896" s="332">
        <v>1571</v>
      </c>
      <c r="C1896" s="325" t="s">
        <v>85</v>
      </c>
      <c r="D1896" s="325" t="s">
        <v>1439</v>
      </c>
      <c r="E1896" s="427" t="s">
        <v>119</v>
      </c>
      <c r="F1896" s="427"/>
      <c r="G1896" s="190" t="s">
        <v>174</v>
      </c>
      <c r="H1896" s="191">
        <v>2</v>
      </c>
      <c r="I1896" s="336">
        <f>VLOOKUP(B1896,'SINAPI09-2021'!$A$1:$E$15000,5,FALSE)</f>
        <v>1.04</v>
      </c>
      <c r="J1896" s="203">
        <f t="shared" si="169"/>
        <v>2.08</v>
      </c>
      <c r="K1896" s="360"/>
    </row>
    <row r="1897" spans="1:11" s="328" customFormat="1" x14ac:dyDescent="0.2">
      <c r="A1897" s="327"/>
      <c r="B1897" s="327"/>
      <c r="C1897" s="327"/>
      <c r="D1897" s="327"/>
      <c r="E1897" s="327"/>
      <c r="F1897" s="193"/>
      <c r="G1897" s="327"/>
      <c r="H1897" s="193"/>
      <c r="I1897" s="327"/>
      <c r="J1897" s="193"/>
      <c r="K1897" s="360"/>
    </row>
    <row r="1898" spans="1:11" s="328" customFormat="1" ht="15" thickBot="1" x14ac:dyDescent="0.25">
      <c r="A1898" s="327"/>
      <c r="B1898" s="327"/>
      <c r="C1898" s="327"/>
      <c r="D1898" s="327"/>
      <c r="E1898" s="327"/>
      <c r="F1898" s="193"/>
      <c r="G1898" s="327"/>
      <c r="H1898" s="428"/>
      <c r="I1898" s="428"/>
      <c r="J1898" s="193"/>
      <c r="K1898" s="360"/>
    </row>
    <row r="1899" spans="1:11" s="328" customFormat="1" ht="15" thickTop="1" x14ac:dyDescent="0.2">
      <c r="A1899" s="194"/>
      <c r="B1899" s="194"/>
      <c r="C1899" s="194"/>
      <c r="D1899" s="194"/>
      <c r="E1899" s="194"/>
      <c r="F1899" s="194"/>
      <c r="G1899" s="194"/>
      <c r="H1899" s="194"/>
      <c r="I1899" s="194"/>
      <c r="J1899" s="194"/>
      <c r="K1899" s="360"/>
    </row>
    <row r="1900" spans="1:11" s="328" customFormat="1" ht="15" x14ac:dyDescent="0.2">
      <c r="A1900" s="326" t="s">
        <v>1440</v>
      </c>
      <c r="B1900" s="195" t="s">
        <v>77</v>
      </c>
      <c r="C1900" s="326" t="s">
        <v>78</v>
      </c>
      <c r="D1900" s="326" t="s">
        <v>4</v>
      </c>
      <c r="E1900" s="430" t="s">
        <v>79</v>
      </c>
      <c r="F1900" s="430"/>
      <c r="G1900" s="196" t="s">
        <v>80</v>
      </c>
      <c r="H1900" s="195" t="s">
        <v>81</v>
      </c>
      <c r="I1900" s="195" t="s">
        <v>82</v>
      </c>
      <c r="J1900" s="195" t="s">
        <v>5</v>
      </c>
      <c r="K1900" s="360"/>
    </row>
    <row r="1901" spans="1:11" s="328" customFormat="1" ht="25.5" x14ac:dyDescent="0.2">
      <c r="A1901" s="324" t="s">
        <v>83</v>
      </c>
      <c r="B1901" s="333">
        <v>93654</v>
      </c>
      <c r="C1901" s="324" t="s">
        <v>85</v>
      </c>
      <c r="D1901" s="324" t="s">
        <v>1442</v>
      </c>
      <c r="E1901" s="429" t="s">
        <v>925</v>
      </c>
      <c r="F1901" s="429"/>
      <c r="G1901" s="198" t="s">
        <v>174</v>
      </c>
      <c r="H1901" s="199">
        <v>1</v>
      </c>
      <c r="I1901" s="203">
        <f>SUM(J1902:J1905)</f>
        <v>11.230400000000001</v>
      </c>
      <c r="J1901" s="203">
        <f>H1901*I1901</f>
        <v>11.230400000000001</v>
      </c>
      <c r="K1901" s="360"/>
    </row>
    <row r="1902" spans="1:11" s="328" customFormat="1" ht="25.5" x14ac:dyDescent="0.2">
      <c r="A1902" s="325" t="s">
        <v>89</v>
      </c>
      <c r="B1902" s="332">
        <v>88247</v>
      </c>
      <c r="C1902" s="325" t="s">
        <v>85</v>
      </c>
      <c r="D1902" s="325" t="s">
        <v>1323</v>
      </c>
      <c r="E1902" s="427" t="s">
        <v>87</v>
      </c>
      <c r="F1902" s="427"/>
      <c r="G1902" s="190" t="s">
        <v>88</v>
      </c>
      <c r="H1902" s="191">
        <v>4.8000000000000001E-2</v>
      </c>
      <c r="I1902" s="336">
        <f>VLOOKUP(B1902,'SINAPI09-2021'!$A$1:$E$15000,5,FALSE)</f>
        <v>14</v>
      </c>
      <c r="J1902" s="203">
        <f t="shared" ref="J1902" si="170">H1902*I1902</f>
        <v>0.67200000000000004</v>
      </c>
      <c r="K1902" s="360"/>
    </row>
    <row r="1903" spans="1:11" s="328" customFormat="1" ht="25.5" x14ac:dyDescent="0.2">
      <c r="A1903" s="325" t="s">
        <v>89</v>
      </c>
      <c r="B1903" s="332">
        <v>88264</v>
      </c>
      <c r="C1903" s="325" t="s">
        <v>85</v>
      </c>
      <c r="D1903" s="325" t="s">
        <v>202</v>
      </c>
      <c r="E1903" s="427" t="s">
        <v>87</v>
      </c>
      <c r="F1903" s="427"/>
      <c r="G1903" s="190" t="s">
        <v>88</v>
      </c>
      <c r="H1903" s="191">
        <v>4.8000000000000001E-2</v>
      </c>
      <c r="I1903" s="336">
        <f>VLOOKUP(B1903,'SINAPI09-2021'!$A$1:$E$15000,5,FALSE)</f>
        <v>18.3</v>
      </c>
      <c r="J1903" s="203">
        <f t="shared" ref="J1903:J1905" si="171">H1903*I1903</f>
        <v>0.87840000000000007</v>
      </c>
      <c r="K1903" s="360"/>
    </row>
    <row r="1904" spans="1:11" s="328" customFormat="1" x14ac:dyDescent="0.2">
      <c r="A1904" s="325" t="s">
        <v>92</v>
      </c>
      <c r="B1904" s="332">
        <v>34653</v>
      </c>
      <c r="C1904" s="325" t="s">
        <v>85</v>
      </c>
      <c r="D1904" s="325" t="s">
        <v>1443</v>
      </c>
      <c r="E1904" s="427" t="s">
        <v>119</v>
      </c>
      <c r="F1904" s="427"/>
      <c r="G1904" s="190" t="s">
        <v>174</v>
      </c>
      <c r="H1904" s="191">
        <v>1</v>
      </c>
      <c r="I1904" s="336">
        <f>VLOOKUP(B1904,'SINAPI09-2021'!$A$1:$E$15000,5,FALSE)</f>
        <v>8.8800000000000008</v>
      </c>
      <c r="J1904" s="203">
        <f t="shared" si="171"/>
        <v>8.8800000000000008</v>
      </c>
      <c r="K1904" s="360"/>
    </row>
    <row r="1905" spans="1:11" s="328" customFormat="1" ht="38.25" x14ac:dyDescent="0.2">
      <c r="A1905" s="325" t="s">
        <v>92</v>
      </c>
      <c r="B1905" s="332">
        <v>1570</v>
      </c>
      <c r="C1905" s="325" t="s">
        <v>85</v>
      </c>
      <c r="D1905" s="325" t="s">
        <v>1444</v>
      </c>
      <c r="E1905" s="427" t="s">
        <v>119</v>
      </c>
      <c r="F1905" s="427"/>
      <c r="G1905" s="190" t="s">
        <v>174</v>
      </c>
      <c r="H1905" s="191">
        <v>1</v>
      </c>
      <c r="I1905" s="336">
        <f>VLOOKUP(B1905,'SINAPI09-2021'!$A$1:$E$15000,5,FALSE)</f>
        <v>0.8</v>
      </c>
      <c r="J1905" s="203">
        <f t="shared" si="171"/>
        <v>0.8</v>
      </c>
      <c r="K1905" s="360"/>
    </row>
    <row r="1906" spans="1:11" s="328" customFormat="1" x14ac:dyDescent="0.2">
      <c r="A1906" s="327"/>
      <c r="B1906" s="327"/>
      <c r="C1906" s="327"/>
      <c r="D1906" s="327"/>
      <c r="E1906" s="327"/>
      <c r="F1906" s="193"/>
      <c r="G1906" s="327"/>
      <c r="H1906" s="193"/>
      <c r="I1906" s="327"/>
      <c r="J1906" s="193"/>
      <c r="K1906" s="360"/>
    </row>
    <row r="1907" spans="1:11" s="328" customFormat="1" ht="15" thickBot="1" x14ac:dyDescent="0.25">
      <c r="A1907" s="327"/>
      <c r="B1907" s="327"/>
      <c r="C1907" s="327"/>
      <c r="D1907" s="327"/>
      <c r="E1907" s="327"/>
      <c r="F1907" s="193"/>
      <c r="G1907" s="327"/>
      <c r="H1907" s="428"/>
      <c r="I1907" s="428"/>
      <c r="J1907" s="193"/>
      <c r="K1907" s="360"/>
    </row>
    <row r="1908" spans="1:11" s="328" customFormat="1" ht="15" thickTop="1" x14ac:dyDescent="0.2">
      <c r="A1908" s="194"/>
      <c r="B1908" s="194"/>
      <c r="C1908" s="194"/>
      <c r="D1908" s="194"/>
      <c r="E1908" s="194"/>
      <c r="F1908" s="194"/>
      <c r="G1908" s="194"/>
      <c r="H1908" s="194"/>
      <c r="I1908" s="194"/>
      <c r="J1908" s="194"/>
      <c r="K1908" s="360"/>
    </row>
    <row r="1909" spans="1:11" s="328" customFormat="1" ht="15" x14ac:dyDescent="0.2">
      <c r="A1909" s="326" t="s">
        <v>1445</v>
      </c>
      <c r="B1909" s="195" t="s">
        <v>77</v>
      </c>
      <c r="C1909" s="326" t="s">
        <v>78</v>
      </c>
      <c r="D1909" s="326" t="s">
        <v>4</v>
      </c>
      <c r="E1909" s="430" t="s">
        <v>79</v>
      </c>
      <c r="F1909" s="430"/>
      <c r="G1909" s="196" t="s">
        <v>80</v>
      </c>
      <c r="H1909" s="195" t="s">
        <v>81</v>
      </c>
      <c r="I1909" s="195" t="s">
        <v>82</v>
      </c>
      <c r="J1909" s="195" t="s">
        <v>5</v>
      </c>
      <c r="K1909" s="360"/>
    </row>
    <row r="1910" spans="1:11" s="328" customFormat="1" ht="51" x14ac:dyDescent="0.2">
      <c r="A1910" s="324" t="s">
        <v>83</v>
      </c>
      <c r="B1910" s="197" t="s">
        <v>14341</v>
      </c>
      <c r="C1910" s="324" t="s">
        <v>14333</v>
      </c>
      <c r="D1910" s="324" t="s">
        <v>1446</v>
      </c>
      <c r="E1910" s="429" t="s">
        <v>925</v>
      </c>
      <c r="F1910" s="429"/>
      <c r="G1910" s="198" t="s">
        <v>174</v>
      </c>
      <c r="H1910" s="199">
        <v>1</v>
      </c>
      <c r="I1910" s="203">
        <f>SUM(J1911:J1913)</f>
        <v>1078.1500000000001</v>
      </c>
      <c r="J1910" s="203">
        <f>H1910*I1910</f>
        <v>1078.1500000000001</v>
      </c>
      <c r="K1910" s="360"/>
    </row>
    <row r="1911" spans="1:11" s="328" customFormat="1" ht="25.5" x14ac:dyDescent="0.2">
      <c r="A1911" s="325" t="s">
        <v>89</v>
      </c>
      <c r="B1911" s="332">
        <v>88247</v>
      </c>
      <c r="C1911" s="325" t="s">
        <v>85</v>
      </c>
      <c r="D1911" s="325" t="s">
        <v>1323</v>
      </c>
      <c r="E1911" s="427" t="s">
        <v>87</v>
      </c>
      <c r="F1911" s="427"/>
      <c r="G1911" s="190" t="s">
        <v>88</v>
      </c>
      <c r="H1911" s="191">
        <v>4</v>
      </c>
      <c r="I1911" s="336">
        <f>VLOOKUP(B1911,'SINAPI09-2021'!$A$1:$E$15000,5,FALSE)</f>
        <v>14</v>
      </c>
      <c r="J1911" s="203">
        <f t="shared" ref="J1911" si="172">H1911*I1911</f>
        <v>56</v>
      </c>
      <c r="K1911" s="360"/>
    </row>
    <row r="1912" spans="1:11" s="328" customFormat="1" ht="25.5" x14ac:dyDescent="0.2">
      <c r="A1912" s="325" t="s">
        <v>89</v>
      </c>
      <c r="B1912" s="332">
        <v>88264</v>
      </c>
      <c r="C1912" s="325" t="s">
        <v>85</v>
      </c>
      <c r="D1912" s="325" t="s">
        <v>202</v>
      </c>
      <c r="E1912" s="427" t="s">
        <v>87</v>
      </c>
      <c r="F1912" s="427"/>
      <c r="G1912" s="190" t="s">
        <v>88</v>
      </c>
      <c r="H1912" s="191">
        <v>4</v>
      </c>
      <c r="I1912" s="336">
        <f>VLOOKUP(B1912,'SINAPI09-2021'!$A$1:$E$15000,5,FALSE)</f>
        <v>18.3</v>
      </c>
      <c r="J1912" s="203">
        <f t="shared" ref="J1912:J1913" si="173">H1912*I1912</f>
        <v>73.2</v>
      </c>
      <c r="K1912" s="360"/>
    </row>
    <row r="1913" spans="1:11" s="328" customFormat="1" ht="38.25" x14ac:dyDescent="0.2">
      <c r="A1913" s="325" t="s">
        <v>92</v>
      </c>
      <c r="B1913" s="332">
        <v>12042</v>
      </c>
      <c r="C1913" s="325" t="s">
        <v>85</v>
      </c>
      <c r="D1913" s="325" t="s">
        <v>1447</v>
      </c>
      <c r="E1913" s="427" t="s">
        <v>119</v>
      </c>
      <c r="F1913" s="427"/>
      <c r="G1913" s="190" t="s">
        <v>174</v>
      </c>
      <c r="H1913" s="191">
        <v>1</v>
      </c>
      <c r="I1913" s="336">
        <f>VLOOKUP(B1913,'SINAPI09-2021'!$A$1:$E$15000,5,FALSE)</f>
        <v>948.95</v>
      </c>
      <c r="J1913" s="203">
        <f t="shared" si="173"/>
        <v>948.95</v>
      </c>
      <c r="K1913" s="360"/>
    </row>
    <row r="1914" spans="1:11" s="328" customFormat="1" x14ac:dyDescent="0.2">
      <c r="A1914" s="327"/>
      <c r="B1914" s="327"/>
      <c r="C1914" s="327"/>
      <c r="D1914" s="327"/>
      <c r="E1914" s="327"/>
      <c r="F1914" s="193"/>
      <c r="G1914" s="327"/>
      <c r="H1914" s="193"/>
      <c r="I1914" s="327"/>
      <c r="J1914" s="193"/>
      <c r="K1914" s="360"/>
    </row>
    <row r="1915" spans="1:11" s="328" customFormat="1" ht="15" thickBot="1" x14ac:dyDescent="0.25">
      <c r="A1915" s="327"/>
      <c r="B1915" s="327"/>
      <c r="C1915" s="327"/>
      <c r="D1915" s="327"/>
      <c r="E1915" s="327"/>
      <c r="F1915" s="193"/>
      <c r="G1915" s="327"/>
      <c r="H1915" s="428"/>
      <c r="I1915" s="428"/>
      <c r="J1915" s="193"/>
      <c r="K1915" s="360"/>
    </row>
    <row r="1916" spans="1:11" s="328" customFormat="1" ht="15" thickTop="1" x14ac:dyDescent="0.2">
      <c r="A1916" s="194"/>
      <c r="B1916" s="194"/>
      <c r="C1916" s="194"/>
      <c r="D1916" s="194"/>
      <c r="E1916" s="194"/>
      <c r="F1916" s="194"/>
      <c r="G1916" s="194"/>
      <c r="H1916" s="194"/>
      <c r="I1916" s="194"/>
      <c r="J1916" s="194"/>
      <c r="K1916" s="360"/>
    </row>
    <row r="1917" spans="1:11" s="328" customFormat="1" ht="15" x14ac:dyDescent="0.2">
      <c r="A1917" s="326" t="s">
        <v>1448</v>
      </c>
      <c r="B1917" s="195" t="s">
        <v>77</v>
      </c>
      <c r="C1917" s="326" t="s">
        <v>78</v>
      </c>
      <c r="D1917" s="326" t="s">
        <v>4</v>
      </c>
      <c r="E1917" s="430" t="s">
        <v>79</v>
      </c>
      <c r="F1917" s="430"/>
      <c r="G1917" s="196" t="s">
        <v>80</v>
      </c>
      <c r="H1917" s="195" t="s">
        <v>81</v>
      </c>
      <c r="I1917" s="195" t="s">
        <v>82</v>
      </c>
      <c r="J1917" s="195" t="s">
        <v>5</v>
      </c>
      <c r="K1917" s="360"/>
    </row>
    <row r="1918" spans="1:11" s="328" customFormat="1" ht="25.5" x14ac:dyDescent="0.2">
      <c r="A1918" s="324" t="s">
        <v>83</v>
      </c>
      <c r="B1918" s="333">
        <v>93655</v>
      </c>
      <c r="C1918" s="324" t="s">
        <v>85</v>
      </c>
      <c r="D1918" s="324" t="s">
        <v>1450</v>
      </c>
      <c r="E1918" s="429" t="s">
        <v>925</v>
      </c>
      <c r="F1918" s="429"/>
      <c r="G1918" s="198" t="s">
        <v>174</v>
      </c>
      <c r="H1918" s="199">
        <v>1</v>
      </c>
      <c r="I1918" s="203">
        <f>SUM(J1919:J1922)</f>
        <v>12.0518</v>
      </c>
      <c r="J1918" s="203">
        <f>H1918*I1918</f>
        <v>12.0518</v>
      </c>
      <c r="K1918" s="360"/>
    </row>
    <row r="1919" spans="1:11" s="328" customFormat="1" ht="25.5" x14ac:dyDescent="0.2">
      <c r="A1919" s="325" t="s">
        <v>89</v>
      </c>
      <c r="B1919" s="332">
        <v>88247</v>
      </c>
      <c r="C1919" s="325" t="s">
        <v>85</v>
      </c>
      <c r="D1919" s="325" t="s">
        <v>1323</v>
      </c>
      <c r="E1919" s="427" t="s">
        <v>87</v>
      </c>
      <c r="F1919" s="427"/>
      <c r="G1919" s="190" t="s">
        <v>88</v>
      </c>
      <c r="H1919" s="191">
        <v>6.6000000000000003E-2</v>
      </c>
      <c r="I1919" s="336">
        <f>VLOOKUP(B1919,'SINAPI09-2021'!$A$1:$E$15000,5,FALSE)</f>
        <v>14</v>
      </c>
      <c r="J1919" s="203">
        <f t="shared" ref="J1919" si="174">H1919*I1919</f>
        <v>0.92400000000000004</v>
      </c>
      <c r="K1919" s="360"/>
    </row>
    <row r="1920" spans="1:11" s="328" customFormat="1" ht="25.5" x14ac:dyDescent="0.2">
      <c r="A1920" s="325" t="s">
        <v>89</v>
      </c>
      <c r="B1920" s="332">
        <v>88264</v>
      </c>
      <c r="C1920" s="325" t="s">
        <v>85</v>
      </c>
      <c r="D1920" s="325" t="s">
        <v>202</v>
      </c>
      <c r="E1920" s="427" t="s">
        <v>87</v>
      </c>
      <c r="F1920" s="427"/>
      <c r="G1920" s="190" t="s">
        <v>88</v>
      </c>
      <c r="H1920" s="191">
        <v>6.6000000000000003E-2</v>
      </c>
      <c r="I1920" s="336">
        <f>VLOOKUP(B1920,'SINAPI09-2021'!$A$1:$E$15000,5,FALSE)</f>
        <v>18.3</v>
      </c>
      <c r="J1920" s="203">
        <f t="shared" ref="J1920:J1922" si="175">H1920*I1920</f>
        <v>1.2078000000000002</v>
      </c>
      <c r="K1920" s="360"/>
    </row>
    <row r="1921" spans="1:11" s="328" customFormat="1" x14ac:dyDescent="0.2">
      <c r="A1921" s="325" t="s">
        <v>92</v>
      </c>
      <c r="B1921" s="332">
        <v>34653</v>
      </c>
      <c r="C1921" s="325" t="s">
        <v>85</v>
      </c>
      <c r="D1921" s="325" t="s">
        <v>1443</v>
      </c>
      <c r="E1921" s="427" t="s">
        <v>119</v>
      </c>
      <c r="F1921" s="427"/>
      <c r="G1921" s="190" t="s">
        <v>174</v>
      </c>
      <c r="H1921" s="191">
        <v>1</v>
      </c>
      <c r="I1921" s="336">
        <f>VLOOKUP(B1921,'SINAPI09-2021'!$A$1:$E$15000,5,FALSE)</f>
        <v>8.8800000000000008</v>
      </c>
      <c r="J1921" s="203">
        <f t="shared" si="175"/>
        <v>8.8800000000000008</v>
      </c>
      <c r="K1921" s="360"/>
    </row>
    <row r="1922" spans="1:11" s="328" customFormat="1" ht="38.25" x14ac:dyDescent="0.2">
      <c r="A1922" s="325" t="s">
        <v>92</v>
      </c>
      <c r="B1922" s="332">
        <v>1571</v>
      </c>
      <c r="C1922" s="325" t="s">
        <v>85</v>
      </c>
      <c r="D1922" s="325" t="s">
        <v>1439</v>
      </c>
      <c r="E1922" s="427" t="s">
        <v>119</v>
      </c>
      <c r="F1922" s="427"/>
      <c r="G1922" s="190" t="s">
        <v>174</v>
      </c>
      <c r="H1922" s="191">
        <v>1</v>
      </c>
      <c r="I1922" s="336">
        <f>VLOOKUP(B1922,'SINAPI09-2021'!$A$1:$E$15000,5,FALSE)</f>
        <v>1.04</v>
      </c>
      <c r="J1922" s="203">
        <f t="shared" si="175"/>
        <v>1.04</v>
      </c>
      <c r="K1922" s="360"/>
    </row>
    <row r="1923" spans="1:11" s="328" customFormat="1" x14ac:dyDescent="0.2">
      <c r="A1923" s="327"/>
      <c r="B1923" s="327"/>
      <c r="C1923" s="327"/>
      <c r="D1923" s="327"/>
      <c r="E1923" s="327"/>
      <c r="F1923" s="193"/>
      <c r="G1923" s="327"/>
      <c r="H1923" s="193"/>
      <c r="I1923" s="327"/>
      <c r="J1923" s="193"/>
      <c r="K1923" s="360"/>
    </row>
    <row r="1924" spans="1:11" s="328" customFormat="1" ht="15" thickBot="1" x14ac:dyDescent="0.25">
      <c r="A1924" s="327"/>
      <c r="B1924" s="327"/>
      <c r="C1924" s="327"/>
      <c r="D1924" s="327"/>
      <c r="E1924" s="327"/>
      <c r="F1924" s="193"/>
      <c r="G1924" s="327"/>
      <c r="H1924" s="428"/>
      <c r="I1924" s="428"/>
      <c r="J1924" s="193"/>
      <c r="K1924" s="360"/>
    </row>
    <row r="1925" spans="1:11" s="328" customFormat="1" ht="15" thickTop="1" x14ac:dyDescent="0.2">
      <c r="A1925" s="194"/>
      <c r="B1925" s="194"/>
      <c r="C1925" s="194"/>
      <c r="D1925" s="194"/>
      <c r="E1925" s="194"/>
      <c r="F1925" s="194"/>
      <c r="G1925" s="194"/>
      <c r="H1925" s="194"/>
      <c r="I1925" s="194"/>
      <c r="J1925" s="194"/>
      <c r="K1925" s="360"/>
    </row>
    <row r="1926" spans="1:11" s="328" customFormat="1" ht="15" x14ac:dyDescent="0.2">
      <c r="A1926" s="326" t="s">
        <v>1451</v>
      </c>
      <c r="B1926" s="195" t="s">
        <v>77</v>
      </c>
      <c r="C1926" s="326" t="s">
        <v>78</v>
      </c>
      <c r="D1926" s="326" t="s">
        <v>4</v>
      </c>
      <c r="E1926" s="430" t="s">
        <v>79</v>
      </c>
      <c r="F1926" s="430"/>
      <c r="G1926" s="196" t="s">
        <v>80</v>
      </c>
      <c r="H1926" s="195" t="s">
        <v>81</v>
      </c>
      <c r="I1926" s="195" t="s">
        <v>82</v>
      </c>
      <c r="J1926" s="195" t="s">
        <v>5</v>
      </c>
      <c r="K1926" s="360"/>
    </row>
    <row r="1927" spans="1:11" s="328" customFormat="1" ht="25.5" x14ac:dyDescent="0.2">
      <c r="A1927" s="324" t="s">
        <v>83</v>
      </c>
      <c r="B1927" s="333">
        <v>93656</v>
      </c>
      <c r="C1927" s="324" t="s">
        <v>85</v>
      </c>
      <c r="D1927" s="324" t="s">
        <v>1453</v>
      </c>
      <c r="E1927" s="429" t="s">
        <v>925</v>
      </c>
      <c r="F1927" s="429"/>
      <c r="G1927" s="198" t="s">
        <v>174</v>
      </c>
      <c r="H1927" s="199">
        <v>1</v>
      </c>
      <c r="I1927" s="203">
        <f>SUM(J1928:J1931)</f>
        <v>12.0518</v>
      </c>
      <c r="J1927" s="203">
        <f>H1927*I1927</f>
        <v>12.0518</v>
      </c>
      <c r="K1927" s="360"/>
    </row>
    <row r="1928" spans="1:11" s="328" customFormat="1" ht="25.5" x14ac:dyDescent="0.2">
      <c r="A1928" s="325" t="s">
        <v>89</v>
      </c>
      <c r="B1928" s="332">
        <v>88247</v>
      </c>
      <c r="C1928" s="325" t="s">
        <v>85</v>
      </c>
      <c r="D1928" s="325" t="s">
        <v>1323</v>
      </c>
      <c r="E1928" s="427" t="s">
        <v>87</v>
      </c>
      <c r="F1928" s="427"/>
      <c r="G1928" s="190" t="s">
        <v>88</v>
      </c>
      <c r="H1928" s="191">
        <v>6.6000000000000003E-2</v>
      </c>
      <c r="I1928" s="336">
        <f>VLOOKUP(B1928,'SINAPI09-2021'!$A$1:$E$15000,5,FALSE)</f>
        <v>14</v>
      </c>
      <c r="J1928" s="203">
        <f t="shared" ref="J1928" si="176">H1928*I1928</f>
        <v>0.92400000000000004</v>
      </c>
      <c r="K1928" s="360"/>
    </row>
    <row r="1929" spans="1:11" s="328" customFormat="1" ht="25.5" x14ac:dyDescent="0.2">
      <c r="A1929" s="325" t="s">
        <v>89</v>
      </c>
      <c r="B1929" s="332">
        <v>88264</v>
      </c>
      <c r="C1929" s="325" t="s">
        <v>85</v>
      </c>
      <c r="D1929" s="325" t="s">
        <v>202</v>
      </c>
      <c r="E1929" s="427" t="s">
        <v>87</v>
      </c>
      <c r="F1929" s="427"/>
      <c r="G1929" s="190" t="s">
        <v>88</v>
      </c>
      <c r="H1929" s="191">
        <v>6.6000000000000003E-2</v>
      </c>
      <c r="I1929" s="336">
        <f>VLOOKUP(B1929,'SINAPI09-2021'!$A$1:$E$15000,5,FALSE)</f>
        <v>18.3</v>
      </c>
      <c r="J1929" s="203">
        <f t="shared" ref="J1929:J1931" si="177">H1929*I1929</f>
        <v>1.2078000000000002</v>
      </c>
      <c r="K1929" s="360"/>
    </row>
    <row r="1930" spans="1:11" s="328" customFormat="1" x14ac:dyDescent="0.2">
      <c r="A1930" s="325" t="s">
        <v>92</v>
      </c>
      <c r="B1930" s="332">
        <v>34653</v>
      </c>
      <c r="C1930" s="325" t="s">
        <v>85</v>
      </c>
      <c r="D1930" s="325" t="s">
        <v>1443</v>
      </c>
      <c r="E1930" s="427" t="s">
        <v>119</v>
      </c>
      <c r="F1930" s="427"/>
      <c r="G1930" s="190" t="s">
        <v>174</v>
      </c>
      <c r="H1930" s="191">
        <v>1</v>
      </c>
      <c r="I1930" s="336">
        <f>VLOOKUP(B1930,'SINAPI09-2021'!$A$1:$E$15000,5,FALSE)</f>
        <v>8.8800000000000008</v>
      </c>
      <c r="J1930" s="203">
        <f t="shared" si="177"/>
        <v>8.8800000000000008</v>
      </c>
      <c r="K1930" s="360"/>
    </row>
    <row r="1931" spans="1:11" s="328" customFormat="1" ht="38.25" x14ac:dyDescent="0.2">
      <c r="A1931" s="325" t="s">
        <v>92</v>
      </c>
      <c r="B1931" s="332">
        <v>1571</v>
      </c>
      <c r="C1931" s="325" t="s">
        <v>85</v>
      </c>
      <c r="D1931" s="325" t="s">
        <v>1439</v>
      </c>
      <c r="E1931" s="427" t="s">
        <v>119</v>
      </c>
      <c r="F1931" s="427"/>
      <c r="G1931" s="190" t="s">
        <v>174</v>
      </c>
      <c r="H1931" s="191">
        <v>1</v>
      </c>
      <c r="I1931" s="336">
        <f>VLOOKUP(B1931,'SINAPI09-2021'!$A$1:$E$15000,5,FALSE)</f>
        <v>1.04</v>
      </c>
      <c r="J1931" s="203">
        <f t="shared" si="177"/>
        <v>1.04</v>
      </c>
      <c r="K1931" s="360"/>
    </row>
    <row r="1932" spans="1:11" s="328" customFormat="1" x14ac:dyDescent="0.2">
      <c r="A1932" s="327"/>
      <c r="B1932" s="327"/>
      <c r="C1932" s="327"/>
      <c r="D1932" s="327"/>
      <c r="E1932" s="327"/>
      <c r="F1932" s="193"/>
      <c r="G1932" s="327"/>
      <c r="H1932" s="193"/>
      <c r="I1932" s="327"/>
      <c r="J1932" s="193"/>
      <c r="K1932" s="360"/>
    </row>
    <row r="1933" spans="1:11" s="328" customFormat="1" ht="15" thickBot="1" x14ac:dyDescent="0.25">
      <c r="A1933" s="327"/>
      <c r="B1933" s="327"/>
      <c r="C1933" s="327"/>
      <c r="D1933" s="327"/>
      <c r="E1933" s="327"/>
      <c r="F1933" s="193"/>
      <c r="G1933" s="327"/>
      <c r="H1933" s="428"/>
      <c r="I1933" s="428"/>
      <c r="J1933" s="193"/>
      <c r="K1933" s="360"/>
    </row>
    <row r="1934" spans="1:11" s="328" customFormat="1" ht="15" thickTop="1" x14ac:dyDescent="0.2">
      <c r="A1934" s="194"/>
      <c r="B1934" s="194"/>
      <c r="C1934" s="194"/>
      <c r="D1934" s="194"/>
      <c r="E1934" s="194"/>
      <c r="F1934" s="194"/>
      <c r="G1934" s="194"/>
      <c r="H1934" s="194"/>
      <c r="I1934" s="194"/>
      <c r="J1934" s="194"/>
      <c r="K1934" s="360"/>
    </row>
    <row r="1935" spans="1:11" s="328" customFormat="1" ht="15" x14ac:dyDescent="0.2">
      <c r="A1935" s="326" t="s">
        <v>1454</v>
      </c>
      <c r="B1935" s="195" t="s">
        <v>77</v>
      </c>
      <c r="C1935" s="326" t="s">
        <v>78</v>
      </c>
      <c r="D1935" s="326" t="s">
        <v>4</v>
      </c>
      <c r="E1935" s="430" t="s">
        <v>79</v>
      </c>
      <c r="F1935" s="430"/>
      <c r="G1935" s="196" t="s">
        <v>80</v>
      </c>
      <c r="H1935" s="195" t="s">
        <v>81</v>
      </c>
      <c r="I1935" s="195" t="s">
        <v>82</v>
      </c>
      <c r="J1935" s="195" t="s">
        <v>5</v>
      </c>
      <c r="K1935" s="360"/>
    </row>
    <row r="1936" spans="1:11" s="328" customFormat="1" ht="25.5" x14ac:dyDescent="0.2">
      <c r="A1936" s="324" t="s">
        <v>83</v>
      </c>
      <c r="B1936" s="333">
        <v>93660</v>
      </c>
      <c r="C1936" s="324" t="s">
        <v>85</v>
      </c>
      <c r="D1936" s="324" t="s">
        <v>1456</v>
      </c>
      <c r="E1936" s="429" t="s">
        <v>925</v>
      </c>
      <c r="F1936" s="429"/>
      <c r="G1936" s="198" t="s">
        <v>174</v>
      </c>
      <c r="H1936" s="199">
        <v>1</v>
      </c>
      <c r="I1936" s="203">
        <f>SUM(J1937:J1940)</f>
        <v>54.761000000000003</v>
      </c>
      <c r="J1936" s="203">
        <f>H1936*I1936</f>
        <v>54.761000000000003</v>
      </c>
      <c r="K1936" s="360"/>
    </row>
    <row r="1937" spans="1:11" s="328" customFormat="1" ht="25.5" x14ac:dyDescent="0.2">
      <c r="A1937" s="325" t="s">
        <v>89</v>
      </c>
      <c r="B1937" s="332">
        <v>88247</v>
      </c>
      <c r="C1937" s="325" t="s">
        <v>85</v>
      </c>
      <c r="D1937" s="325" t="s">
        <v>1323</v>
      </c>
      <c r="E1937" s="427" t="s">
        <v>87</v>
      </c>
      <c r="F1937" s="427"/>
      <c r="G1937" s="190" t="s">
        <v>88</v>
      </c>
      <c r="H1937" s="191">
        <v>7.0000000000000007E-2</v>
      </c>
      <c r="I1937" s="336">
        <f>VLOOKUP(B1937,'SINAPI09-2021'!$A$1:$E$15000,5,FALSE)</f>
        <v>14</v>
      </c>
      <c r="J1937" s="203">
        <f t="shared" ref="J1937" si="178">H1937*I1937</f>
        <v>0.98000000000000009</v>
      </c>
      <c r="K1937" s="360"/>
    </row>
    <row r="1938" spans="1:11" s="328" customFormat="1" ht="25.5" x14ac:dyDescent="0.2">
      <c r="A1938" s="325" t="s">
        <v>89</v>
      </c>
      <c r="B1938" s="332">
        <v>88264</v>
      </c>
      <c r="C1938" s="325" t="s">
        <v>85</v>
      </c>
      <c r="D1938" s="325" t="s">
        <v>202</v>
      </c>
      <c r="E1938" s="427" t="s">
        <v>87</v>
      </c>
      <c r="F1938" s="427"/>
      <c r="G1938" s="190" t="s">
        <v>88</v>
      </c>
      <c r="H1938" s="191">
        <v>7.0000000000000007E-2</v>
      </c>
      <c r="I1938" s="336">
        <f>VLOOKUP(B1938,'SINAPI09-2021'!$A$1:$E$15000,5,FALSE)</f>
        <v>18.3</v>
      </c>
      <c r="J1938" s="203">
        <f t="shared" ref="J1938:J1940" si="179">H1938*I1938</f>
        <v>1.2810000000000001</v>
      </c>
      <c r="K1938" s="360"/>
    </row>
    <row r="1939" spans="1:11" s="328" customFormat="1" x14ac:dyDescent="0.2">
      <c r="A1939" s="325" t="s">
        <v>92</v>
      </c>
      <c r="B1939" s="332">
        <v>34616</v>
      </c>
      <c r="C1939" s="325" t="s">
        <v>85</v>
      </c>
      <c r="D1939" s="325" t="s">
        <v>1438</v>
      </c>
      <c r="E1939" s="427" t="s">
        <v>119</v>
      </c>
      <c r="F1939" s="427"/>
      <c r="G1939" s="190" t="s">
        <v>174</v>
      </c>
      <c r="H1939" s="191">
        <v>1</v>
      </c>
      <c r="I1939" s="336">
        <f>VLOOKUP(B1939,'SINAPI09-2021'!$A$1:$E$15000,5,FALSE)</f>
        <v>50.9</v>
      </c>
      <c r="J1939" s="203">
        <f t="shared" si="179"/>
        <v>50.9</v>
      </c>
      <c r="K1939" s="360"/>
    </row>
    <row r="1940" spans="1:11" s="328" customFormat="1" ht="38.25" x14ac:dyDescent="0.2">
      <c r="A1940" s="325" t="s">
        <v>92</v>
      </c>
      <c r="B1940" s="332">
        <v>1570</v>
      </c>
      <c r="C1940" s="325" t="s">
        <v>85</v>
      </c>
      <c r="D1940" s="325" t="s">
        <v>1444</v>
      </c>
      <c r="E1940" s="427" t="s">
        <v>119</v>
      </c>
      <c r="F1940" s="427"/>
      <c r="G1940" s="190" t="s">
        <v>174</v>
      </c>
      <c r="H1940" s="191">
        <v>2</v>
      </c>
      <c r="I1940" s="336">
        <f>VLOOKUP(B1940,'SINAPI09-2021'!$A$1:$E$15000,5,FALSE)</f>
        <v>0.8</v>
      </c>
      <c r="J1940" s="203">
        <f t="shared" si="179"/>
        <v>1.6</v>
      </c>
      <c r="K1940" s="360"/>
    </row>
    <row r="1941" spans="1:11" s="328" customFormat="1" x14ac:dyDescent="0.2">
      <c r="A1941" s="327"/>
      <c r="B1941" s="327"/>
      <c r="C1941" s="327"/>
      <c r="D1941" s="327"/>
      <c r="E1941" s="327"/>
      <c r="F1941" s="193"/>
      <c r="G1941" s="327"/>
      <c r="H1941" s="193"/>
      <c r="I1941" s="327"/>
      <c r="J1941" s="193"/>
      <c r="K1941" s="360"/>
    </row>
    <row r="1942" spans="1:11" s="328" customFormat="1" ht="15" thickBot="1" x14ac:dyDescent="0.25">
      <c r="A1942" s="327"/>
      <c r="B1942" s="327"/>
      <c r="C1942" s="327"/>
      <c r="D1942" s="327"/>
      <c r="E1942" s="327"/>
      <c r="F1942" s="193"/>
      <c r="G1942" s="327"/>
      <c r="H1942" s="428"/>
      <c r="I1942" s="428"/>
      <c r="J1942" s="193"/>
      <c r="K1942" s="360"/>
    </row>
    <row r="1943" spans="1:11" s="328" customFormat="1" ht="15" thickTop="1" x14ac:dyDescent="0.2">
      <c r="A1943" s="194"/>
      <c r="B1943" s="194"/>
      <c r="C1943" s="194"/>
      <c r="D1943" s="194"/>
      <c r="E1943" s="194"/>
      <c r="F1943" s="194"/>
      <c r="G1943" s="194"/>
      <c r="H1943" s="194"/>
      <c r="I1943" s="194"/>
      <c r="J1943" s="194"/>
      <c r="K1943" s="360"/>
    </row>
    <row r="1944" spans="1:11" s="328" customFormat="1" ht="15" x14ac:dyDescent="0.2">
      <c r="A1944" s="326" t="s">
        <v>1457</v>
      </c>
      <c r="B1944" s="195" t="s">
        <v>77</v>
      </c>
      <c r="C1944" s="326" t="s">
        <v>78</v>
      </c>
      <c r="D1944" s="326" t="s">
        <v>4</v>
      </c>
      <c r="E1944" s="430" t="s">
        <v>79</v>
      </c>
      <c r="F1944" s="430"/>
      <c r="G1944" s="196" t="s">
        <v>80</v>
      </c>
      <c r="H1944" s="195" t="s">
        <v>81</v>
      </c>
      <c r="I1944" s="195" t="s">
        <v>82</v>
      </c>
      <c r="J1944" s="195" t="s">
        <v>5</v>
      </c>
      <c r="K1944" s="360"/>
    </row>
    <row r="1945" spans="1:11" s="328" customFormat="1" ht="25.5" x14ac:dyDescent="0.2">
      <c r="A1945" s="324" t="s">
        <v>83</v>
      </c>
      <c r="B1945" s="333">
        <v>93662</v>
      </c>
      <c r="C1945" s="324" t="s">
        <v>85</v>
      </c>
      <c r="D1945" s="324" t="s">
        <v>1459</v>
      </c>
      <c r="E1945" s="429" t="s">
        <v>925</v>
      </c>
      <c r="F1945" s="429"/>
      <c r="G1945" s="198" t="s">
        <v>174</v>
      </c>
      <c r="H1945" s="199">
        <v>1</v>
      </c>
      <c r="I1945" s="203">
        <f>SUM(J1946:J1949)</f>
        <v>57.2759</v>
      </c>
      <c r="J1945" s="203">
        <f>H1945*I1945</f>
        <v>57.2759</v>
      </c>
      <c r="K1945" s="360"/>
    </row>
    <row r="1946" spans="1:11" s="328" customFormat="1" ht="25.5" x14ac:dyDescent="0.2">
      <c r="A1946" s="325" t="s">
        <v>89</v>
      </c>
      <c r="B1946" s="332">
        <v>88247</v>
      </c>
      <c r="C1946" s="325" t="s">
        <v>85</v>
      </c>
      <c r="D1946" s="325" t="s">
        <v>1323</v>
      </c>
      <c r="E1946" s="427" t="s">
        <v>87</v>
      </c>
      <c r="F1946" s="427"/>
      <c r="G1946" s="190" t="s">
        <v>88</v>
      </c>
      <c r="H1946" s="191">
        <v>0.13300000000000001</v>
      </c>
      <c r="I1946" s="336">
        <f>VLOOKUP(B1946,'SINAPI09-2021'!$A$1:$E$15000,5,FALSE)</f>
        <v>14</v>
      </c>
      <c r="J1946" s="203">
        <f t="shared" ref="J1946" si="180">H1946*I1946</f>
        <v>1.8620000000000001</v>
      </c>
      <c r="K1946" s="360"/>
    </row>
    <row r="1947" spans="1:11" s="328" customFormat="1" ht="25.5" x14ac:dyDescent="0.2">
      <c r="A1947" s="325" t="s">
        <v>89</v>
      </c>
      <c r="B1947" s="332">
        <v>88264</v>
      </c>
      <c r="C1947" s="325" t="s">
        <v>85</v>
      </c>
      <c r="D1947" s="325" t="s">
        <v>202</v>
      </c>
      <c r="E1947" s="427" t="s">
        <v>87</v>
      </c>
      <c r="F1947" s="427"/>
      <c r="G1947" s="190" t="s">
        <v>88</v>
      </c>
      <c r="H1947" s="191">
        <v>0.13300000000000001</v>
      </c>
      <c r="I1947" s="336">
        <f>VLOOKUP(B1947,'SINAPI09-2021'!$A$1:$E$15000,5,FALSE)</f>
        <v>18.3</v>
      </c>
      <c r="J1947" s="203">
        <f t="shared" ref="J1947:J1949" si="181">H1947*I1947</f>
        <v>2.4339000000000004</v>
      </c>
      <c r="K1947" s="360"/>
    </row>
    <row r="1948" spans="1:11" s="328" customFormat="1" x14ac:dyDescent="0.2">
      <c r="A1948" s="325" t="s">
        <v>92</v>
      </c>
      <c r="B1948" s="332">
        <v>34616</v>
      </c>
      <c r="C1948" s="325" t="s">
        <v>85</v>
      </c>
      <c r="D1948" s="325" t="s">
        <v>1438</v>
      </c>
      <c r="E1948" s="427" t="s">
        <v>119</v>
      </c>
      <c r="F1948" s="427"/>
      <c r="G1948" s="190" t="s">
        <v>174</v>
      </c>
      <c r="H1948" s="191">
        <v>1</v>
      </c>
      <c r="I1948" s="336">
        <f>VLOOKUP(B1948,'SINAPI09-2021'!$A$1:$E$15000,5,FALSE)</f>
        <v>50.9</v>
      </c>
      <c r="J1948" s="203">
        <f t="shared" si="181"/>
        <v>50.9</v>
      </c>
      <c r="K1948" s="360"/>
    </row>
    <row r="1949" spans="1:11" s="328" customFormat="1" ht="38.25" x14ac:dyDescent="0.2">
      <c r="A1949" s="325" t="s">
        <v>92</v>
      </c>
      <c r="B1949" s="332">
        <v>1571</v>
      </c>
      <c r="C1949" s="325" t="s">
        <v>85</v>
      </c>
      <c r="D1949" s="325" t="s">
        <v>1439</v>
      </c>
      <c r="E1949" s="427" t="s">
        <v>119</v>
      </c>
      <c r="F1949" s="427"/>
      <c r="G1949" s="190" t="s">
        <v>174</v>
      </c>
      <c r="H1949" s="191">
        <v>2</v>
      </c>
      <c r="I1949" s="336">
        <f>VLOOKUP(B1949,'SINAPI09-2021'!$A$1:$E$15000,5,FALSE)</f>
        <v>1.04</v>
      </c>
      <c r="J1949" s="203">
        <f t="shared" si="181"/>
        <v>2.08</v>
      </c>
      <c r="K1949" s="360"/>
    </row>
    <row r="1950" spans="1:11" s="328" customFormat="1" x14ac:dyDescent="0.2">
      <c r="A1950" s="327"/>
      <c r="B1950" s="327"/>
      <c r="C1950" s="327"/>
      <c r="D1950" s="327"/>
      <c r="E1950" s="327"/>
      <c r="F1950" s="193"/>
      <c r="G1950" s="327"/>
      <c r="H1950" s="193"/>
      <c r="I1950" s="327"/>
      <c r="J1950" s="193"/>
      <c r="K1950" s="360"/>
    </row>
    <row r="1951" spans="1:11" s="328" customFormat="1" ht="15" thickBot="1" x14ac:dyDescent="0.25">
      <c r="A1951" s="327"/>
      <c r="B1951" s="327"/>
      <c r="C1951" s="327"/>
      <c r="D1951" s="327"/>
      <c r="E1951" s="327"/>
      <c r="F1951" s="193"/>
      <c r="G1951" s="327"/>
      <c r="H1951" s="428"/>
      <c r="I1951" s="428"/>
      <c r="J1951" s="193"/>
      <c r="K1951" s="360"/>
    </row>
    <row r="1952" spans="1:11" s="328" customFormat="1" ht="15" thickTop="1" x14ac:dyDescent="0.2">
      <c r="A1952" s="194"/>
      <c r="B1952" s="194"/>
      <c r="C1952" s="194"/>
      <c r="D1952" s="194"/>
      <c r="E1952" s="194"/>
      <c r="F1952" s="194"/>
      <c r="G1952" s="194"/>
      <c r="H1952" s="194"/>
      <c r="I1952" s="194"/>
      <c r="J1952" s="194"/>
      <c r="K1952" s="360"/>
    </row>
    <row r="1953" spans="1:11" s="328" customFormat="1" ht="15" x14ac:dyDescent="0.2">
      <c r="A1953" s="326" t="s">
        <v>1460</v>
      </c>
      <c r="B1953" s="195" t="s">
        <v>77</v>
      </c>
      <c r="C1953" s="326" t="s">
        <v>78</v>
      </c>
      <c r="D1953" s="326" t="s">
        <v>4</v>
      </c>
      <c r="E1953" s="430" t="s">
        <v>79</v>
      </c>
      <c r="F1953" s="430"/>
      <c r="G1953" s="196" t="s">
        <v>80</v>
      </c>
      <c r="H1953" s="195" t="s">
        <v>81</v>
      </c>
      <c r="I1953" s="195" t="s">
        <v>82</v>
      </c>
      <c r="J1953" s="195" t="s">
        <v>5</v>
      </c>
      <c r="K1953" s="360"/>
    </row>
    <row r="1954" spans="1:11" s="328" customFormat="1" ht="25.5" x14ac:dyDescent="0.2">
      <c r="A1954" s="324" t="s">
        <v>83</v>
      </c>
      <c r="B1954" s="333">
        <v>97598</v>
      </c>
      <c r="C1954" s="324" t="s">
        <v>85</v>
      </c>
      <c r="D1954" s="324" t="s">
        <v>1462</v>
      </c>
      <c r="E1954" s="429" t="s">
        <v>925</v>
      </c>
      <c r="F1954" s="429"/>
      <c r="G1954" s="198" t="s">
        <v>174</v>
      </c>
      <c r="H1954" s="199">
        <v>1</v>
      </c>
      <c r="I1954" s="203">
        <f>SUM(J1955:J1957)</f>
        <v>57.689539999999994</v>
      </c>
      <c r="J1954" s="203">
        <f>H1954*I1954</f>
        <v>57.689539999999994</v>
      </c>
      <c r="K1954" s="360"/>
    </row>
    <row r="1955" spans="1:11" s="328" customFormat="1" ht="25.5" x14ac:dyDescent="0.2">
      <c r="A1955" s="325" t="s">
        <v>89</v>
      </c>
      <c r="B1955" s="332">
        <v>88247</v>
      </c>
      <c r="C1955" s="325" t="s">
        <v>85</v>
      </c>
      <c r="D1955" s="325" t="s">
        <v>1323</v>
      </c>
      <c r="E1955" s="427" t="s">
        <v>87</v>
      </c>
      <c r="F1955" s="427"/>
      <c r="G1955" s="190" t="s">
        <v>88</v>
      </c>
      <c r="H1955" s="191">
        <v>0.15659999999999999</v>
      </c>
      <c r="I1955" s="336">
        <f>VLOOKUP(B1955,'SINAPI09-2021'!$A$1:$E$15000,5,FALSE)</f>
        <v>14</v>
      </c>
      <c r="J1955" s="203">
        <f t="shared" ref="J1955" si="182">H1955*I1955</f>
        <v>2.1923999999999997</v>
      </c>
      <c r="K1955" s="360"/>
    </row>
    <row r="1956" spans="1:11" s="328" customFormat="1" ht="25.5" x14ac:dyDescent="0.2">
      <c r="A1956" s="325" t="s">
        <v>89</v>
      </c>
      <c r="B1956" s="332">
        <v>88264</v>
      </c>
      <c r="C1956" s="325" t="s">
        <v>85</v>
      </c>
      <c r="D1956" s="325" t="s">
        <v>202</v>
      </c>
      <c r="E1956" s="427" t="s">
        <v>87</v>
      </c>
      <c r="F1956" s="427"/>
      <c r="G1956" s="190" t="s">
        <v>88</v>
      </c>
      <c r="H1956" s="191">
        <v>0.37580000000000002</v>
      </c>
      <c r="I1956" s="336">
        <f>VLOOKUP(B1956,'SINAPI09-2021'!$A$1:$E$15000,5,FALSE)</f>
        <v>18.3</v>
      </c>
      <c r="J1956" s="203">
        <f t="shared" ref="J1956:J1957" si="183">H1956*I1956</f>
        <v>6.8771400000000007</v>
      </c>
      <c r="K1956" s="360"/>
    </row>
    <row r="1957" spans="1:11" s="328" customFormat="1" ht="38.25" x14ac:dyDescent="0.2">
      <c r="A1957" s="325" t="s">
        <v>92</v>
      </c>
      <c r="B1957" s="332">
        <v>39395</v>
      </c>
      <c r="C1957" s="325" t="s">
        <v>85</v>
      </c>
      <c r="D1957" s="325" t="s">
        <v>1463</v>
      </c>
      <c r="E1957" s="427" t="s">
        <v>119</v>
      </c>
      <c r="F1957" s="427"/>
      <c r="G1957" s="190" t="s">
        <v>174</v>
      </c>
      <c r="H1957" s="191">
        <v>1</v>
      </c>
      <c r="I1957" s="336">
        <f>VLOOKUP(B1957,'SINAPI09-2021'!$A$1:$E$15000,5,FALSE)</f>
        <v>48.62</v>
      </c>
      <c r="J1957" s="203">
        <f t="shared" si="183"/>
        <v>48.62</v>
      </c>
      <c r="K1957" s="360"/>
    </row>
    <row r="1958" spans="1:11" s="328" customFormat="1" x14ac:dyDescent="0.2">
      <c r="A1958" s="327"/>
      <c r="B1958" s="327"/>
      <c r="C1958" s="327"/>
      <c r="D1958" s="327"/>
      <c r="E1958" s="327"/>
      <c r="F1958" s="193"/>
      <c r="G1958" s="327"/>
      <c r="H1958" s="193"/>
      <c r="I1958" s="327"/>
      <c r="J1958" s="193"/>
      <c r="K1958" s="360"/>
    </row>
    <row r="1959" spans="1:11" s="328" customFormat="1" ht="15" thickBot="1" x14ac:dyDescent="0.25">
      <c r="A1959" s="327"/>
      <c r="B1959" s="327"/>
      <c r="C1959" s="327"/>
      <c r="D1959" s="327"/>
      <c r="E1959" s="327"/>
      <c r="F1959" s="193"/>
      <c r="G1959" s="327"/>
      <c r="H1959" s="428"/>
      <c r="I1959" s="428"/>
      <c r="J1959" s="193"/>
      <c r="K1959" s="360"/>
    </row>
    <row r="1960" spans="1:11" s="328" customFormat="1" ht="15" thickTop="1" x14ac:dyDescent="0.2">
      <c r="A1960" s="194"/>
      <c r="B1960" s="194"/>
      <c r="C1960" s="194"/>
      <c r="D1960" s="194"/>
      <c r="E1960" s="194"/>
      <c r="F1960" s="194"/>
      <c r="G1960" s="194"/>
      <c r="H1960" s="194"/>
      <c r="I1960" s="194"/>
      <c r="J1960" s="194"/>
      <c r="K1960" s="360"/>
    </row>
    <row r="1961" spans="1:11" s="328" customFormat="1" ht="15" x14ac:dyDescent="0.2">
      <c r="A1961" s="326" t="s">
        <v>1464</v>
      </c>
      <c r="B1961" s="195" t="s">
        <v>77</v>
      </c>
      <c r="C1961" s="326" t="s">
        <v>78</v>
      </c>
      <c r="D1961" s="326" t="s">
        <v>4</v>
      </c>
      <c r="E1961" s="430" t="s">
        <v>79</v>
      </c>
      <c r="F1961" s="430"/>
      <c r="G1961" s="196" t="s">
        <v>80</v>
      </c>
      <c r="H1961" s="195" t="s">
        <v>81</v>
      </c>
      <c r="I1961" s="195" t="s">
        <v>82</v>
      </c>
      <c r="J1961" s="195" t="s">
        <v>5</v>
      </c>
      <c r="K1961" s="360"/>
    </row>
    <row r="1962" spans="1:11" s="328" customFormat="1" ht="25.5" x14ac:dyDescent="0.2">
      <c r="A1962" s="324" t="s">
        <v>83</v>
      </c>
      <c r="B1962" s="333" t="s">
        <v>14342</v>
      </c>
      <c r="C1962" s="324" t="s">
        <v>14333</v>
      </c>
      <c r="D1962" s="324" t="s">
        <v>1465</v>
      </c>
      <c r="E1962" s="429" t="s">
        <v>925</v>
      </c>
      <c r="F1962" s="429"/>
      <c r="G1962" s="198" t="s">
        <v>174</v>
      </c>
      <c r="H1962" s="199">
        <v>1</v>
      </c>
      <c r="I1962" s="203">
        <f>SUM(J1963:J1965)</f>
        <v>45.311999999999998</v>
      </c>
      <c r="J1962" s="203">
        <f>H1962*I1962</f>
        <v>45.311999999999998</v>
      </c>
      <c r="K1962" s="360"/>
    </row>
    <row r="1963" spans="1:11" s="328" customFormat="1" ht="25.5" x14ac:dyDescent="0.2">
      <c r="A1963" s="325" t="s">
        <v>89</v>
      </c>
      <c r="B1963" s="332">
        <v>88264</v>
      </c>
      <c r="C1963" s="325" t="s">
        <v>85</v>
      </c>
      <c r="D1963" s="325" t="s">
        <v>202</v>
      </c>
      <c r="E1963" s="427" t="s">
        <v>87</v>
      </c>
      <c r="F1963" s="427"/>
      <c r="G1963" s="190" t="s">
        <v>88</v>
      </c>
      <c r="H1963" s="191">
        <v>0.35</v>
      </c>
      <c r="I1963" s="336">
        <f>VLOOKUP(B1963,'SINAPI09-2021'!$A$1:$E$15000,5,FALSE)</f>
        <v>18.3</v>
      </c>
      <c r="J1963" s="203">
        <f t="shared" ref="J1963" si="184">H1963*I1963</f>
        <v>6.4050000000000002</v>
      </c>
      <c r="K1963" s="360"/>
    </row>
    <row r="1964" spans="1:11" s="328" customFormat="1" ht="25.5" x14ac:dyDescent="0.2">
      <c r="A1964" s="325" t="s">
        <v>89</v>
      </c>
      <c r="B1964" s="332">
        <v>88316</v>
      </c>
      <c r="C1964" s="325" t="s">
        <v>85</v>
      </c>
      <c r="D1964" s="325" t="s">
        <v>204</v>
      </c>
      <c r="E1964" s="427" t="s">
        <v>87</v>
      </c>
      <c r="F1964" s="427"/>
      <c r="G1964" s="190" t="s">
        <v>88</v>
      </c>
      <c r="H1964" s="191">
        <v>0.35</v>
      </c>
      <c r="I1964" s="336">
        <f>VLOOKUP(B1964,'SINAPI09-2021'!$A$1:$E$15000,5,FALSE)</f>
        <v>14.02</v>
      </c>
      <c r="J1964" s="203">
        <f t="shared" ref="J1964:J1965" si="185">H1964*I1964</f>
        <v>4.9069999999999991</v>
      </c>
      <c r="K1964" s="360"/>
    </row>
    <row r="1965" spans="1:11" s="328" customFormat="1" ht="25.5" x14ac:dyDescent="0.2">
      <c r="A1965" s="325" t="s">
        <v>92</v>
      </c>
      <c r="B1965" s="332">
        <v>2510</v>
      </c>
      <c r="C1965" s="325" t="s">
        <v>85</v>
      </c>
      <c r="D1965" s="325" t="s">
        <v>1466</v>
      </c>
      <c r="E1965" s="427" t="s">
        <v>119</v>
      </c>
      <c r="F1965" s="427"/>
      <c r="G1965" s="190" t="s">
        <v>174</v>
      </c>
      <c r="H1965" s="191">
        <v>1</v>
      </c>
      <c r="I1965" s="336">
        <f>VLOOKUP(B1965,'SINAPI09-2021'!$A$1:$E$15000,5,FALSE)</f>
        <v>34</v>
      </c>
      <c r="J1965" s="203">
        <f t="shared" si="185"/>
        <v>34</v>
      </c>
      <c r="K1965" s="360"/>
    </row>
    <row r="1966" spans="1:11" s="328" customFormat="1" x14ac:dyDescent="0.2">
      <c r="A1966" s="327"/>
      <c r="B1966" s="327"/>
      <c r="C1966" s="327"/>
      <c r="D1966" s="327"/>
      <c r="E1966" s="327"/>
      <c r="F1966" s="193"/>
      <c r="G1966" s="327"/>
      <c r="H1966" s="193"/>
      <c r="I1966" s="327"/>
      <c r="J1966" s="193"/>
      <c r="K1966" s="360"/>
    </row>
    <row r="1967" spans="1:11" s="328" customFormat="1" ht="15" thickBot="1" x14ac:dyDescent="0.25">
      <c r="A1967" s="327"/>
      <c r="B1967" s="327"/>
      <c r="C1967" s="327"/>
      <c r="D1967" s="327"/>
      <c r="E1967" s="327"/>
      <c r="F1967" s="193"/>
      <c r="G1967" s="327"/>
      <c r="H1967" s="428"/>
      <c r="I1967" s="428"/>
      <c r="J1967" s="193"/>
      <c r="K1967" s="360"/>
    </row>
    <row r="1968" spans="1:11" s="328" customFormat="1" ht="15" thickTop="1" x14ac:dyDescent="0.2">
      <c r="A1968" s="194"/>
      <c r="B1968" s="194"/>
      <c r="C1968" s="194"/>
      <c r="D1968" s="194"/>
      <c r="E1968" s="194"/>
      <c r="F1968" s="194"/>
      <c r="G1968" s="194"/>
      <c r="H1968" s="194"/>
      <c r="I1968" s="194"/>
      <c r="J1968" s="194"/>
      <c r="K1968" s="360"/>
    </row>
    <row r="1969" spans="1:11" s="328" customFormat="1" ht="15" x14ac:dyDescent="0.2">
      <c r="A1969" s="326" t="s">
        <v>1467</v>
      </c>
      <c r="B1969" s="195" t="s">
        <v>77</v>
      </c>
      <c r="C1969" s="326" t="s">
        <v>78</v>
      </c>
      <c r="D1969" s="326" t="s">
        <v>4</v>
      </c>
      <c r="E1969" s="430" t="s">
        <v>79</v>
      </c>
      <c r="F1969" s="430"/>
      <c r="G1969" s="196" t="s">
        <v>80</v>
      </c>
      <c r="H1969" s="195" t="s">
        <v>81</v>
      </c>
      <c r="I1969" s="195" t="s">
        <v>82</v>
      </c>
      <c r="J1969" s="195" t="s">
        <v>5</v>
      </c>
      <c r="K1969" s="360"/>
    </row>
    <row r="1970" spans="1:11" s="328" customFormat="1" ht="51" x14ac:dyDescent="0.2">
      <c r="A1970" s="324" t="s">
        <v>83</v>
      </c>
      <c r="B1970" s="197" t="s">
        <v>14343</v>
      </c>
      <c r="C1970" s="324" t="s">
        <v>14333</v>
      </c>
      <c r="D1970" s="324" t="s">
        <v>1468</v>
      </c>
      <c r="E1970" s="429" t="s">
        <v>925</v>
      </c>
      <c r="F1970" s="429"/>
      <c r="G1970" s="198" t="s">
        <v>174</v>
      </c>
      <c r="H1970" s="199">
        <v>1</v>
      </c>
      <c r="I1970" s="203">
        <f>SUM(J1971:J1973)</f>
        <v>1559.22</v>
      </c>
      <c r="J1970" s="203">
        <f>H1970*I1970</f>
        <v>1559.22</v>
      </c>
      <c r="K1970" s="360"/>
    </row>
    <row r="1971" spans="1:11" s="328" customFormat="1" ht="25.5" x14ac:dyDescent="0.2">
      <c r="A1971" s="325" t="s">
        <v>89</v>
      </c>
      <c r="B1971" s="332">
        <v>88247</v>
      </c>
      <c r="C1971" s="325" t="s">
        <v>85</v>
      </c>
      <c r="D1971" s="325" t="s">
        <v>1323</v>
      </c>
      <c r="E1971" s="427" t="s">
        <v>87</v>
      </c>
      <c r="F1971" s="427"/>
      <c r="G1971" s="190" t="s">
        <v>88</v>
      </c>
      <c r="H1971" s="191">
        <v>6</v>
      </c>
      <c r="I1971" s="336">
        <f>VLOOKUP(B1971,'SINAPI09-2021'!$A$1:$E$15000,5,FALSE)</f>
        <v>14</v>
      </c>
      <c r="J1971" s="203">
        <f t="shared" ref="J1971" si="186">H1971*I1971</f>
        <v>84</v>
      </c>
      <c r="K1971" s="360"/>
    </row>
    <row r="1972" spans="1:11" s="328" customFormat="1" ht="25.5" x14ac:dyDescent="0.2">
      <c r="A1972" s="325" t="s">
        <v>89</v>
      </c>
      <c r="B1972" s="332">
        <v>88264</v>
      </c>
      <c r="C1972" s="325" t="s">
        <v>85</v>
      </c>
      <c r="D1972" s="325" t="s">
        <v>202</v>
      </c>
      <c r="E1972" s="427" t="s">
        <v>87</v>
      </c>
      <c r="F1972" s="427"/>
      <c r="G1972" s="190" t="s">
        <v>88</v>
      </c>
      <c r="H1972" s="191">
        <v>6</v>
      </c>
      <c r="I1972" s="336">
        <f>VLOOKUP(B1972,'SINAPI09-2021'!$A$1:$E$15000,5,FALSE)</f>
        <v>18.3</v>
      </c>
      <c r="J1972" s="203">
        <f t="shared" ref="J1972:J1973" si="187">H1972*I1972</f>
        <v>109.80000000000001</v>
      </c>
      <c r="K1972" s="360"/>
    </row>
    <row r="1973" spans="1:11" s="328" customFormat="1" ht="38.25" x14ac:dyDescent="0.2">
      <c r="A1973" s="325" t="s">
        <v>92</v>
      </c>
      <c r="B1973" s="332">
        <v>12043</v>
      </c>
      <c r="C1973" s="325" t="s">
        <v>85</v>
      </c>
      <c r="D1973" s="325" t="s">
        <v>1469</v>
      </c>
      <c r="E1973" s="427" t="s">
        <v>119</v>
      </c>
      <c r="F1973" s="427"/>
      <c r="G1973" s="190" t="s">
        <v>174</v>
      </c>
      <c r="H1973" s="191">
        <v>1</v>
      </c>
      <c r="I1973" s="336">
        <f>VLOOKUP(B1973,'SINAPI09-2021'!$A$1:$E$15000,5,FALSE)</f>
        <v>1365.42</v>
      </c>
      <c r="J1973" s="203">
        <f t="shared" si="187"/>
        <v>1365.42</v>
      </c>
      <c r="K1973" s="360"/>
    </row>
    <row r="1974" spans="1:11" s="328" customFormat="1" x14ac:dyDescent="0.2">
      <c r="A1974" s="327"/>
      <c r="B1974" s="327"/>
      <c r="C1974" s="327"/>
      <c r="D1974" s="327"/>
      <c r="E1974" s="327"/>
      <c r="F1974" s="193"/>
      <c r="G1974" s="327"/>
      <c r="H1974" s="193"/>
      <c r="I1974" s="327"/>
      <c r="J1974" s="193"/>
      <c r="K1974" s="360"/>
    </row>
    <row r="1975" spans="1:11" s="328" customFormat="1" ht="15" thickBot="1" x14ac:dyDescent="0.25">
      <c r="A1975" s="327"/>
      <c r="B1975" s="327"/>
      <c r="C1975" s="327"/>
      <c r="D1975" s="327"/>
      <c r="E1975" s="327"/>
      <c r="F1975" s="193"/>
      <c r="G1975" s="327"/>
      <c r="H1975" s="428"/>
      <c r="I1975" s="428"/>
      <c r="J1975" s="193"/>
      <c r="K1975" s="360"/>
    </row>
    <row r="1976" spans="1:11" s="328" customFormat="1" ht="15" thickTop="1" x14ac:dyDescent="0.2">
      <c r="A1976" s="194"/>
      <c r="B1976" s="194"/>
      <c r="C1976" s="194"/>
      <c r="D1976" s="194"/>
      <c r="E1976" s="194"/>
      <c r="F1976" s="194"/>
      <c r="G1976" s="194"/>
      <c r="H1976" s="194"/>
      <c r="I1976" s="194"/>
      <c r="J1976" s="194"/>
      <c r="K1976" s="360"/>
    </row>
    <row r="1977" spans="1:11" s="328" customFormat="1" ht="15" x14ac:dyDescent="0.2">
      <c r="A1977" s="326" t="s">
        <v>1470</v>
      </c>
      <c r="B1977" s="195" t="s">
        <v>77</v>
      </c>
      <c r="C1977" s="326" t="s">
        <v>78</v>
      </c>
      <c r="D1977" s="326" t="s">
        <v>4</v>
      </c>
      <c r="E1977" s="430" t="s">
        <v>79</v>
      </c>
      <c r="F1977" s="430"/>
      <c r="G1977" s="196" t="s">
        <v>80</v>
      </c>
      <c r="H1977" s="195" t="s">
        <v>81</v>
      </c>
      <c r="I1977" s="195" t="s">
        <v>82</v>
      </c>
      <c r="J1977" s="195" t="s">
        <v>5</v>
      </c>
      <c r="K1977" s="360"/>
    </row>
    <row r="1978" spans="1:11" s="328" customFormat="1" ht="51" x14ac:dyDescent="0.2">
      <c r="A1978" s="324" t="s">
        <v>83</v>
      </c>
      <c r="B1978" s="197" t="s">
        <v>14344</v>
      </c>
      <c r="C1978" s="324" t="s">
        <v>14333</v>
      </c>
      <c r="D1978" s="324" t="s">
        <v>1471</v>
      </c>
      <c r="E1978" s="429" t="s">
        <v>925</v>
      </c>
      <c r="F1978" s="429"/>
      <c r="G1978" s="198" t="s">
        <v>174</v>
      </c>
      <c r="H1978" s="199">
        <v>1</v>
      </c>
      <c r="I1978" s="203">
        <f>SUM(J1979:J1981)</f>
        <v>660.81999999999994</v>
      </c>
      <c r="J1978" s="203">
        <f>H1978*I1978</f>
        <v>660.81999999999994</v>
      </c>
      <c r="K1978" s="360"/>
    </row>
    <row r="1979" spans="1:11" s="328" customFormat="1" ht="25.5" x14ac:dyDescent="0.2">
      <c r="A1979" s="325" t="s">
        <v>89</v>
      </c>
      <c r="B1979" s="332">
        <v>88247</v>
      </c>
      <c r="C1979" s="325" t="s">
        <v>85</v>
      </c>
      <c r="D1979" s="325" t="s">
        <v>1323</v>
      </c>
      <c r="E1979" s="427" t="s">
        <v>87</v>
      </c>
      <c r="F1979" s="427"/>
      <c r="G1979" s="190" t="s">
        <v>88</v>
      </c>
      <c r="H1979" s="191">
        <v>3</v>
      </c>
      <c r="I1979" s="336">
        <f>VLOOKUP(B1979,'SINAPI09-2021'!$A$1:$E$15000,5,FALSE)</f>
        <v>14</v>
      </c>
      <c r="J1979" s="203">
        <f t="shared" ref="J1979" si="188">H1979*I1979</f>
        <v>42</v>
      </c>
      <c r="K1979" s="360"/>
    </row>
    <row r="1980" spans="1:11" s="328" customFormat="1" ht="25.5" x14ac:dyDescent="0.2">
      <c r="A1980" s="325" t="s">
        <v>89</v>
      </c>
      <c r="B1980" s="332">
        <v>88264</v>
      </c>
      <c r="C1980" s="325" t="s">
        <v>85</v>
      </c>
      <c r="D1980" s="325" t="s">
        <v>202</v>
      </c>
      <c r="E1980" s="427" t="s">
        <v>87</v>
      </c>
      <c r="F1980" s="427"/>
      <c r="G1980" s="190" t="s">
        <v>88</v>
      </c>
      <c r="H1980" s="191">
        <v>3</v>
      </c>
      <c r="I1980" s="336">
        <f>VLOOKUP(B1980,'SINAPI09-2021'!$A$1:$E$15000,5,FALSE)</f>
        <v>18.3</v>
      </c>
      <c r="J1980" s="203">
        <f t="shared" ref="J1980:J1981" si="189">H1980*I1980</f>
        <v>54.900000000000006</v>
      </c>
      <c r="K1980" s="360"/>
    </row>
    <row r="1981" spans="1:11" s="328" customFormat="1" ht="38.25" x14ac:dyDescent="0.2">
      <c r="A1981" s="325" t="s">
        <v>92</v>
      </c>
      <c r="B1981" s="332">
        <v>12039</v>
      </c>
      <c r="C1981" s="325" t="s">
        <v>85</v>
      </c>
      <c r="D1981" s="325" t="s">
        <v>1472</v>
      </c>
      <c r="E1981" s="427" t="s">
        <v>119</v>
      </c>
      <c r="F1981" s="427"/>
      <c r="G1981" s="190" t="s">
        <v>174</v>
      </c>
      <c r="H1981" s="191">
        <v>1</v>
      </c>
      <c r="I1981" s="336">
        <f>VLOOKUP(B1981,'SINAPI09-2021'!$A$1:$E$15000,5,FALSE)</f>
        <v>563.91999999999996</v>
      </c>
      <c r="J1981" s="203">
        <f t="shared" si="189"/>
        <v>563.91999999999996</v>
      </c>
      <c r="K1981" s="360"/>
    </row>
    <row r="1982" spans="1:11" s="328" customFormat="1" x14ac:dyDescent="0.2">
      <c r="A1982" s="327"/>
      <c r="B1982" s="327"/>
      <c r="C1982" s="327"/>
      <c r="D1982" s="327"/>
      <c r="E1982" s="327"/>
      <c r="F1982" s="193"/>
      <c r="G1982" s="327"/>
      <c r="H1982" s="193"/>
      <c r="I1982" s="327"/>
      <c r="J1982" s="193"/>
      <c r="K1982" s="360"/>
    </row>
    <row r="1983" spans="1:11" s="328" customFormat="1" ht="15" thickBot="1" x14ac:dyDescent="0.25">
      <c r="A1983" s="327"/>
      <c r="B1983" s="327"/>
      <c r="C1983" s="327"/>
      <c r="D1983" s="327"/>
      <c r="E1983" s="327"/>
      <c r="F1983" s="193"/>
      <c r="G1983" s="327"/>
      <c r="H1983" s="428"/>
      <c r="I1983" s="428"/>
      <c r="J1983" s="193"/>
      <c r="K1983" s="360"/>
    </row>
    <row r="1984" spans="1:11" s="328" customFormat="1" ht="15" thickTop="1" x14ac:dyDescent="0.2">
      <c r="A1984" s="194"/>
      <c r="B1984" s="194"/>
      <c r="C1984" s="194"/>
      <c r="D1984" s="194"/>
      <c r="E1984" s="194"/>
      <c r="F1984" s="194"/>
      <c r="G1984" s="194"/>
      <c r="H1984" s="194"/>
      <c r="I1984" s="194"/>
      <c r="J1984" s="194"/>
      <c r="K1984" s="360"/>
    </row>
    <row r="1985" spans="1:12" s="328" customFormat="1" ht="15" x14ac:dyDescent="0.2">
      <c r="A1985" s="326" t="s">
        <v>1473</v>
      </c>
      <c r="B1985" s="195" t="s">
        <v>77</v>
      </c>
      <c r="C1985" s="326" t="s">
        <v>78</v>
      </c>
      <c r="D1985" s="326" t="s">
        <v>4</v>
      </c>
      <c r="E1985" s="430" t="s">
        <v>79</v>
      </c>
      <c r="F1985" s="430"/>
      <c r="G1985" s="196" t="s">
        <v>80</v>
      </c>
      <c r="H1985" s="195" t="s">
        <v>81</v>
      </c>
      <c r="I1985" s="195" t="s">
        <v>82</v>
      </c>
      <c r="J1985" s="195" t="s">
        <v>5</v>
      </c>
      <c r="K1985" s="360"/>
    </row>
    <row r="1986" spans="1:12" s="328" customFormat="1" ht="25.5" x14ac:dyDescent="0.2">
      <c r="A1986" s="324" t="s">
        <v>83</v>
      </c>
      <c r="B1986" s="333">
        <v>97601</v>
      </c>
      <c r="C1986" s="324" t="s">
        <v>85</v>
      </c>
      <c r="D1986" s="324" t="s">
        <v>1475</v>
      </c>
      <c r="E1986" s="429" t="s">
        <v>925</v>
      </c>
      <c r="F1986" s="429"/>
      <c r="G1986" s="198" t="s">
        <v>174</v>
      </c>
      <c r="H1986" s="199">
        <v>1</v>
      </c>
      <c r="I1986" s="203">
        <f>SUM(J1987:J1991)</f>
        <v>309.62094999999999</v>
      </c>
      <c r="J1986" s="203">
        <f>H1986*I1986</f>
        <v>309.62094999999999</v>
      </c>
      <c r="K1986" s="360"/>
    </row>
    <row r="1987" spans="1:12" s="328" customFormat="1" ht="25.5" x14ac:dyDescent="0.2">
      <c r="A1987" s="325" t="s">
        <v>89</v>
      </c>
      <c r="B1987" s="332">
        <v>88247</v>
      </c>
      <c r="C1987" s="325" t="s">
        <v>85</v>
      </c>
      <c r="D1987" s="325" t="s">
        <v>1323</v>
      </c>
      <c r="E1987" s="427" t="s">
        <v>87</v>
      </c>
      <c r="F1987" s="427"/>
      <c r="G1987" s="190" t="s">
        <v>88</v>
      </c>
      <c r="H1987" s="191">
        <v>0.17349999999999999</v>
      </c>
      <c r="I1987" s="336">
        <f>VLOOKUP(B1987,'SINAPI09-2021'!$A$1:$E$15000,5,FALSE)</f>
        <v>14</v>
      </c>
      <c r="J1987" s="203">
        <f t="shared" ref="J1987" si="190">H1987*I1987</f>
        <v>2.4289999999999998</v>
      </c>
      <c r="K1987" s="360"/>
    </row>
    <row r="1988" spans="1:12" s="328" customFormat="1" ht="25.5" x14ac:dyDescent="0.2">
      <c r="A1988" s="325" t="s">
        <v>89</v>
      </c>
      <c r="B1988" s="332">
        <v>88264</v>
      </c>
      <c r="C1988" s="325" t="s">
        <v>85</v>
      </c>
      <c r="D1988" s="325" t="s">
        <v>202</v>
      </c>
      <c r="E1988" s="427" t="s">
        <v>87</v>
      </c>
      <c r="F1988" s="427"/>
      <c r="G1988" s="190" t="s">
        <v>88</v>
      </c>
      <c r="H1988" s="191">
        <v>0.41649999999999998</v>
      </c>
      <c r="I1988" s="336">
        <f>VLOOKUP(B1988,'SINAPI09-2021'!$A$1:$E$15000,5,FALSE)</f>
        <v>18.3</v>
      </c>
      <c r="J1988" s="203">
        <f t="shared" ref="J1988:J1991" si="191">H1988*I1988</f>
        <v>7.62195</v>
      </c>
      <c r="K1988" s="360"/>
    </row>
    <row r="1989" spans="1:12" s="328" customFormat="1" x14ac:dyDescent="0.2">
      <c r="A1989" s="325" t="s">
        <v>92</v>
      </c>
      <c r="B1989" s="332">
        <v>3749</v>
      </c>
      <c r="C1989" s="325" t="s">
        <v>85</v>
      </c>
      <c r="D1989" s="325" t="s">
        <v>1476</v>
      </c>
      <c r="E1989" s="427" t="s">
        <v>119</v>
      </c>
      <c r="F1989" s="427"/>
      <c r="G1989" s="190" t="s">
        <v>174</v>
      </c>
      <c r="H1989" s="191">
        <v>1</v>
      </c>
      <c r="I1989" s="336">
        <f>VLOOKUP(B1989,'SINAPI09-2021'!$A$1:$E$15000,5,FALSE)</f>
        <v>26.45</v>
      </c>
      <c r="J1989" s="203">
        <f t="shared" si="191"/>
        <v>26.45</v>
      </c>
      <c r="K1989" s="360"/>
    </row>
    <row r="1990" spans="1:12" s="328" customFormat="1" ht="25.5" x14ac:dyDescent="0.2">
      <c r="A1990" s="325" t="s">
        <v>92</v>
      </c>
      <c r="B1990" s="332">
        <v>39374</v>
      </c>
      <c r="C1990" s="325" t="s">
        <v>85</v>
      </c>
      <c r="D1990" s="325" t="s">
        <v>1477</v>
      </c>
      <c r="E1990" s="427" t="s">
        <v>119</v>
      </c>
      <c r="F1990" s="427"/>
      <c r="G1990" s="190" t="s">
        <v>174</v>
      </c>
      <c r="H1990" s="191">
        <v>1</v>
      </c>
      <c r="I1990" s="336">
        <f>VLOOKUP(B1990,'SINAPI09-2021'!$A$1:$E$15000,5,FALSE)</f>
        <v>137.35</v>
      </c>
      <c r="J1990" s="203">
        <f t="shared" si="191"/>
        <v>137.35</v>
      </c>
      <c r="K1990" s="360"/>
    </row>
    <row r="1991" spans="1:12" s="328" customFormat="1" ht="51" x14ac:dyDescent="0.2">
      <c r="A1991" s="325" t="s">
        <v>92</v>
      </c>
      <c r="B1991" s="332">
        <v>13390</v>
      </c>
      <c r="C1991" s="325" t="s">
        <v>85</v>
      </c>
      <c r="D1991" s="325" t="s">
        <v>1478</v>
      </c>
      <c r="E1991" s="427" t="s">
        <v>119</v>
      </c>
      <c r="F1991" s="427"/>
      <c r="G1991" s="190" t="s">
        <v>174</v>
      </c>
      <c r="H1991" s="191">
        <v>1</v>
      </c>
      <c r="I1991" s="336">
        <f>VLOOKUP(B1991,'SINAPI09-2021'!$A$1:$E$15000,5,FALSE)</f>
        <v>135.77000000000001</v>
      </c>
      <c r="J1991" s="203">
        <f t="shared" si="191"/>
        <v>135.77000000000001</v>
      </c>
      <c r="K1991" s="360"/>
    </row>
    <row r="1992" spans="1:12" s="328" customFormat="1" x14ac:dyDescent="0.2">
      <c r="A1992" s="327"/>
      <c r="B1992" s="327"/>
      <c r="C1992" s="327"/>
      <c r="D1992" s="327"/>
      <c r="E1992" s="327"/>
      <c r="F1992" s="193"/>
      <c r="G1992" s="327"/>
      <c r="H1992" s="193"/>
      <c r="I1992" s="327"/>
      <c r="J1992" s="193"/>
      <c r="K1992" s="360"/>
    </row>
    <row r="1993" spans="1:12" s="328" customFormat="1" ht="15" thickBot="1" x14ac:dyDescent="0.25">
      <c r="A1993" s="327"/>
      <c r="B1993" s="327"/>
      <c r="C1993" s="327"/>
      <c r="D1993" s="327"/>
      <c r="E1993" s="327"/>
      <c r="F1993" s="193"/>
      <c r="G1993" s="327"/>
      <c r="H1993" s="428"/>
      <c r="I1993" s="428"/>
      <c r="J1993" s="193"/>
      <c r="K1993" s="360"/>
    </row>
    <row r="1994" spans="1:12" s="106" customFormat="1" ht="15" thickTop="1" x14ac:dyDescent="0.2">
      <c r="A1994" s="194"/>
      <c r="B1994" s="194"/>
      <c r="C1994" s="194"/>
      <c r="D1994" s="194"/>
      <c r="E1994" s="194"/>
      <c r="F1994" s="194"/>
      <c r="G1994" s="194"/>
      <c r="H1994" s="194"/>
      <c r="I1994" s="194"/>
      <c r="J1994" s="194"/>
      <c r="K1994" s="360"/>
    </row>
    <row r="1995" spans="1:12" s="106" customFormat="1" ht="15" x14ac:dyDescent="0.2">
      <c r="A1995" s="242" t="s">
        <v>1479</v>
      </c>
      <c r="B1995" s="195" t="s">
        <v>77</v>
      </c>
      <c r="C1995" s="242" t="s">
        <v>78</v>
      </c>
      <c r="D1995" s="242" t="s">
        <v>4</v>
      </c>
      <c r="E1995" s="430" t="s">
        <v>79</v>
      </c>
      <c r="F1995" s="430"/>
      <c r="G1995" s="196" t="s">
        <v>80</v>
      </c>
      <c r="H1995" s="195" t="s">
        <v>81</v>
      </c>
      <c r="I1995" s="195" t="s">
        <v>82</v>
      </c>
      <c r="J1995" s="195" t="s">
        <v>5</v>
      </c>
      <c r="K1995" s="360"/>
    </row>
    <row r="1996" spans="1:12" s="106" customFormat="1" ht="38.25" x14ac:dyDescent="0.2">
      <c r="A1996" s="240" t="s">
        <v>83</v>
      </c>
      <c r="B1996" s="197" t="s">
        <v>1480</v>
      </c>
      <c r="C1996" s="240" t="s">
        <v>109</v>
      </c>
      <c r="D1996" s="240" t="s">
        <v>1481</v>
      </c>
      <c r="E1996" s="429" t="s">
        <v>925</v>
      </c>
      <c r="F1996" s="429"/>
      <c r="G1996" s="198" t="s">
        <v>174</v>
      </c>
      <c r="H1996" s="199">
        <v>1</v>
      </c>
      <c r="I1996" s="203">
        <f>SUM(J1997:J2000)</f>
        <v>117.274</v>
      </c>
      <c r="J1996" s="203">
        <f>H1996*I1996</f>
        <v>117.274</v>
      </c>
      <c r="K1996" s="360"/>
    </row>
    <row r="1997" spans="1:12" s="106" customFormat="1" ht="25.5" x14ac:dyDescent="0.2">
      <c r="A1997" s="241" t="s">
        <v>89</v>
      </c>
      <c r="B1997" s="332">
        <v>88264</v>
      </c>
      <c r="C1997" s="241" t="s">
        <v>85</v>
      </c>
      <c r="D1997" s="241" t="s">
        <v>202</v>
      </c>
      <c r="E1997" s="427" t="s">
        <v>87</v>
      </c>
      <c r="F1997" s="427"/>
      <c r="G1997" s="190" t="s">
        <v>88</v>
      </c>
      <c r="H1997" s="191">
        <v>1.2</v>
      </c>
      <c r="I1997" s="336">
        <f>VLOOKUP(B1997,'SINAPI09-2021'!$A$1:$E$15000,5,FALSE)</f>
        <v>18.3</v>
      </c>
      <c r="J1997" s="203">
        <f t="shared" ref="J1997" si="192">H1997*I1997</f>
        <v>21.96</v>
      </c>
      <c r="K1997" s="360"/>
    </row>
    <row r="1998" spans="1:12" s="106" customFormat="1" ht="25.5" x14ac:dyDescent="0.2">
      <c r="A1998" s="241" t="s">
        <v>89</v>
      </c>
      <c r="B1998" s="332">
        <v>88316</v>
      </c>
      <c r="C1998" s="241" t="s">
        <v>85</v>
      </c>
      <c r="D1998" s="241" t="s">
        <v>204</v>
      </c>
      <c r="E1998" s="427" t="s">
        <v>87</v>
      </c>
      <c r="F1998" s="427"/>
      <c r="G1998" s="190" t="s">
        <v>88</v>
      </c>
      <c r="H1998" s="191">
        <v>1.2</v>
      </c>
      <c r="I1998" s="336">
        <f>VLOOKUP(B1998,'SINAPI09-2021'!$A$1:$E$15000,5,FALSE)</f>
        <v>14.02</v>
      </c>
      <c r="J1998" s="203">
        <f t="shared" ref="J1998:J1999" si="193">H1998*I1998</f>
        <v>16.823999999999998</v>
      </c>
      <c r="K1998" s="360"/>
    </row>
    <row r="1999" spans="1:12" s="106" customFormat="1" ht="38.25" x14ac:dyDescent="0.2">
      <c r="A1999" s="241" t="s">
        <v>92</v>
      </c>
      <c r="B1999" s="332">
        <v>12232</v>
      </c>
      <c r="C1999" s="241" t="s">
        <v>85</v>
      </c>
      <c r="D1999" s="241" t="s">
        <v>1482</v>
      </c>
      <c r="E1999" s="427" t="s">
        <v>119</v>
      </c>
      <c r="F1999" s="427"/>
      <c r="G1999" s="190" t="s">
        <v>174</v>
      </c>
      <c r="H1999" s="191">
        <v>1</v>
      </c>
      <c r="I1999" s="336">
        <f>VLOOKUP(B1999,'SINAPI09-2021'!$A$1:$E$15000,5,FALSE)</f>
        <v>29.97</v>
      </c>
      <c r="J1999" s="203">
        <f t="shared" si="193"/>
        <v>29.97</v>
      </c>
      <c r="K1999" s="360"/>
      <c r="L1999" s="347"/>
    </row>
    <row r="2000" spans="1:12" s="106" customFormat="1" x14ac:dyDescent="0.2">
      <c r="A2000" s="241" t="s">
        <v>92</v>
      </c>
      <c r="B2000" s="189" t="s">
        <v>1483</v>
      </c>
      <c r="C2000" s="241" t="s">
        <v>109</v>
      </c>
      <c r="D2000" s="241" t="s">
        <v>1484</v>
      </c>
      <c r="E2000" s="427" t="s">
        <v>119</v>
      </c>
      <c r="F2000" s="427"/>
      <c r="G2000" s="190" t="s">
        <v>174</v>
      </c>
      <c r="H2000" s="191">
        <v>2</v>
      </c>
      <c r="I2000" s="192">
        <f>'MAPA DE COTAÇÃO'!M44</f>
        <v>46.46</v>
      </c>
      <c r="J2000" s="192">
        <v>48.52</v>
      </c>
      <c r="K2000" s="360"/>
      <c r="L2000" s="347"/>
    </row>
    <row r="2001" spans="1:12" s="106" customFormat="1" x14ac:dyDescent="0.2">
      <c r="A2001" s="244"/>
      <c r="B2001" s="244"/>
      <c r="C2001" s="244"/>
      <c r="D2001" s="244"/>
      <c r="E2001" s="244"/>
      <c r="F2001" s="193"/>
      <c r="G2001" s="244"/>
      <c r="H2001" s="193"/>
      <c r="I2001" s="244"/>
      <c r="J2001" s="193"/>
      <c r="K2001" s="360"/>
      <c r="L2001" s="347"/>
    </row>
    <row r="2002" spans="1:12" s="106" customFormat="1" ht="15" thickBot="1" x14ac:dyDescent="0.25">
      <c r="A2002" s="244"/>
      <c r="B2002" s="244"/>
      <c r="C2002" s="244"/>
      <c r="D2002" s="244"/>
      <c r="E2002" s="244"/>
      <c r="F2002" s="193"/>
      <c r="G2002" s="244"/>
      <c r="H2002" s="428"/>
      <c r="I2002" s="428"/>
      <c r="J2002" s="193"/>
      <c r="K2002" s="360"/>
      <c r="L2002" s="347"/>
    </row>
    <row r="2003" spans="1:12" s="106" customFormat="1" ht="15" thickTop="1" x14ac:dyDescent="0.2">
      <c r="A2003" s="194"/>
      <c r="B2003" s="194"/>
      <c r="C2003" s="194"/>
      <c r="D2003" s="194"/>
      <c r="E2003" s="194"/>
      <c r="F2003" s="194"/>
      <c r="G2003" s="194"/>
      <c r="H2003" s="194"/>
      <c r="I2003" s="194"/>
      <c r="J2003" s="194"/>
      <c r="K2003" s="360"/>
      <c r="L2003" s="347"/>
    </row>
    <row r="2004" spans="1:12" s="106" customFormat="1" ht="15" x14ac:dyDescent="0.2">
      <c r="A2004" s="242" t="s">
        <v>1485</v>
      </c>
      <c r="B2004" s="195" t="s">
        <v>77</v>
      </c>
      <c r="C2004" s="242" t="s">
        <v>78</v>
      </c>
      <c r="D2004" s="242" t="s">
        <v>4</v>
      </c>
      <c r="E2004" s="430" t="s">
        <v>79</v>
      </c>
      <c r="F2004" s="430"/>
      <c r="G2004" s="196" t="s">
        <v>80</v>
      </c>
      <c r="H2004" s="195" t="s">
        <v>81</v>
      </c>
      <c r="I2004" s="195" t="s">
        <v>82</v>
      </c>
      <c r="J2004" s="195" t="s">
        <v>5</v>
      </c>
      <c r="K2004" s="360"/>
      <c r="L2004" s="347"/>
    </row>
    <row r="2005" spans="1:12" s="106" customFormat="1" ht="25.5" x14ac:dyDescent="0.2">
      <c r="A2005" s="240" t="s">
        <v>83</v>
      </c>
      <c r="B2005" s="197" t="s">
        <v>1486</v>
      </c>
      <c r="C2005" s="240" t="s">
        <v>109</v>
      </c>
      <c r="D2005" s="240" t="s">
        <v>1487</v>
      </c>
      <c r="E2005" s="429" t="s">
        <v>925</v>
      </c>
      <c r="F2005" s="429"/>
      <c r="G2005" s="198" t="s">
        <v>174</v>
      </c>
      <c r="H2005" s="199">
        <v>1</v>
      </c>
      <c r="I2005" s="203">
        <f>SUM(J2006:J2025)</f>
        <v>11449.813997139001</v>
      </c>
      <c r="J2005" s="203">
        <f>H2005*I2005</f>
        <v>11449.813997139001</v>
      </c>
      <c r="K2005" s="360"/>
      <c r="L2005" s="347"/>
    </row>
    <row r="2006" spans="1:12" s="106" customFormat="1" ht="25.5" x14ac:dyDescent="0.2">
      <c r="A2006" s="241" t="s">
        <v>89</v>
      </c>
      <c r="B2006" s="332">
        <v>88264</v>
      </c>
      <c r="C2006" s="241" t="s">
        <v>85</v>
      </c>
      <c r="D2006" s="241" t="s">
        <v>202</v>
      </c>
      <c r="E2006" s="427" t="s">
        <v>87</v>
      </c>
      <c r="F2006" s="427"/>
      <c r="G2006" s="190" t="s">
        <v>88</v>
      </c>
      <c r="H2006" s="191">
        <v>8</v>
      </c>
      <c r="I2006" s="336">
        <f>VLOOKUP(B2006,'SINAPI09-2021'!$A$1:$E$15000,5,FALSE)</f>
        <v>18.3</v>
      </c>
      <c r="J2006" s="203">
        <f t="shared" ref="J2006" si="194">H2006*I2006</f>
        <v>146.4</v>
      </c>
      <c r="K2006" s="360"/>
    </row>
    <row r="2007" spans="1:12" s="106" customFormat="1" ht="25.5" x14ac:dyDescent="0.2">
      <c r="A2007" s="241" t="s">
        <v>89</v>
      </c>
      <c r="B2007" s="332">
        <v>88316</v>
      </c>
      <c r="C2007" s="241" t="s">
        <v>85</v>
      </c>
      <c r="D2007" s="241" t="s">
        <v>204</v>
      </c>
      <c r="E2007" s="427" t="s">
        <v>87</v>
      </c>
      <c r="F2007" s="427"/>
      <c r="G2007" s="190" t="s">
        <v>88</v>
      </c>
      <c r="H2007" s="191">
        <v>8</v>
      </c>
      <c r="I2007" s="336">
        <f>VLOOKUP(B2007,'SINAPI09-2021'!$A$1:$E$15000,5,FALSE)</f>
        <v>14.02</v>
      </c>
      <c r="J2007" s="203">
        <f t="shared" ref="J2007:J2025" si="195">H2007*I2007</f>
        <v>112.16</v>
      </c>
      <c r="K2007" s="360"/>
    </row>
    <row r="2008" spans="1:12" s="106" customFormat="1" ht="25.5" x14ac:dyDescent="0.2">
      <c r="A2008" s="241" t="s">
        <v>92</v>
      </c>
      <c r="B2008" s="332">
        <v>406</v>
      </c>
      <c r="C2008" s="241" t="s">
        <v>85</v>
      </c>
      <c r="D2008" s="241" t="s">
        <v>1488</v>
      </c>
      <c r="E2008" s="427" t="s">
        <v>119</v>
      </c>
      <c r="F2008" s="427"/>
      <c r="G2008" s="190" t="s">
        <v>174</v>
      </c>
      <c r="H2008" s="191">
        <v>0.13333329999999999</v>
      </c>
      <c r="I2008" s="336">
        <f>VLOOKUP(B2008,'SINAPI09-2021'!$A$1:$E$15000,5,FALSE)</f>
        <v>85.83</v>
      </c>
      <c r="J2008" s="203">
        <f t="shared" si="195"/>
        <v>11.443997138999999</v>
      </c>
      <c r="K2008" s="360"/>
    </row>
    <row r="2009" spans="1:12" s="106" customFormat="1" ht="38.25" x14ac:dyDescent="0.2">
      <c r="A2009" s="241" t="s">
        <v>92</v>
      </c>
      <c r="B2009" s="332">
        <v>420</v>
      </c>
      <c r="C2009" s="241" t="s">
        <v>85</v>
      </c>
      <c r="D2009" s="241" t="s">
        <v>1489</v>
      </c>
      <c r="E2009" s="427" t="s">
        <v>119</v>
      </c>
      <c r="F2009" s="427"/>
      <c r="G2009" s="190" t="s">
        <v>174</v>
      </c>
      <c r="H2009" s="191">
        <v>2</v>
      </c>
      <c r="I2009" s="336">
        <f>VLOOKUP(B2009,'SINAPI09-2021'!$A$1:$E$15000,5,FALSE)</f>
        <v>37.22</v>
      </c>
      <c r="J2009" s="203">
        <f t="shared" si="195"/>
        <v>74.44</v>
      </c>
      <c r="K2009" s="360"/>
    </row>
    <row r="2010" spans="1:12" s="106" customFormat="1" x14ac:dyDescent="0.2">
      <c r="A2010" s="241" t="s">
        <v>92</v>
      </c>
      <c r="B2010" s="332">
        <v>857</v>
      </c>
      <c r="C2010" s="241" t="s">
        <v>85</v>
      </c>
      <c r="D2010" s="241" t="s">
        <v>1490</v>
      </c>
      <c r="E2010" s="427" t="s">
        <v>119</v>
      </c>
      <c r="F2010" s="427"/>
      <c r="G2010" s="190" t="s">
        <v>157</v>
      </c>
      <c r="H2010" s="191">
        <v>6</v>
      </c>
      <c r="I2010" s="336">
        <f>VLOOKUP(B2010,'SINAPI09-2021'!$A$1:$E$15000,5,FALSE)</f>
        <v>13.94</v>
      </c>
      <c r="J2010" s="203">
        <f t="shared" si="195"/>
        <v>83.64</v>
      </c>
      <c r="K2010" s="360"/>
    </row>
    <row r="2011" spans="1:12" s="106" customFormat="1" x14ac:dyDescent="0.2">
      <c r="A2011" s="241" t="s">
        <v>92</v>
      </c>
      <c r="B2011" s="332">
        <v>1892</v>
      </c>
      <c r="C2011" s="241" t="s">
        <v>85</v>
      </c>
      <c r="D2011" s="241" t="s">
        <v>1491</v>
      </c>
      <c r="E2011" s="427" t="s">
        <v>119</v>
      </c>
      <c r="F2011" s="427"/>
      <c r="G2011" s="190" t="s">
        <v>174</v>
      </c>
      <c r="H2011" s="191">
        <v>4</v>
      </c>
      <c r="I2011" s="336">
        <f>VLOOKUP(B2011,'SINAPI09-2021'!$A$1:$E$15000,5,FALSE)</f>
        <v>1.41</v>
      </c>
      <c r="J2011" s="203">
        <f t="shared" si="195"/>
        <v>5.64</v>
      </c>
      <c r="K2011" s="360"/>
    </row>
    <row r="2012" spans="1:12" s="106" customFormat="1" ht="25.5" x14ac:dyDescent="0.2">
      <c r="A2012" s="241" t="s">
        <v>92</v>
      </c>
      <c r="B2012" s="332">
        <v>11267</v>
      </c>
      <c r="C2012" s="241" t="s">
        <v>85</v>
      </c>
      <c r="D2012" s="241" t="s">
        <v>1492</v>
      </c>
      <c r="E2012" s="427" t="s">
        <v>119</v>
      </c>
      <c r="F2012" s="427"/>
      <c r="G2012" s="190" t="s">
        <v>174</v>
      </c>
      <c r="H2012" s="191">
        <v>2</v>
      </c>
      <c r="I2012" s="336">
        <f>VLOOKUP(B2012,'SINAPI09-2021'!$A$1:$E$15000,5,FALSE)</f>
        <v>0.87</v>
      </c>
      <c r="J2012" s="203">
        <f t="shared" si="195"/>
        <v>1.74</v>
      </c>
      <c r="K2012" s="360"/>
    </row>
    <row r="2013" spans="1:12" s="106" customFormat="1" ht="25.5" x14ac:dyDescent="0.2">
      <c r="A2013" s="241" t="s">
        <v>92</v>
      </c>
      <c r="B2013" s="332">
        <v>12034</v>
      </c>
      <c r="C2013" s="241" t="s">
        <v>85</v>
      </c>
      <c r="D2013" s="241" t="s">
        <v>1493</v>
      </c>
      <c r="E2013" s="427" t="s">
        <v>119</v>
      </c>
      <c r="F2013" s="427"/>
      <c r="G2013" s="190" t="s">
        <v>174</v>
      </c>
      <c r="H2013" s="191">
        <v>2</v>
      </c>
      <c r="I2013" s="336">
        <f>VLOOKUP(B2013,'SINAPI09-2021'!$A$1:$E$15000,5,FALSE)</f>
        <v>3.99</v>
      </c>
      <c r="J2013" s="203">
        <f t="shared" si="195"/>
        <v>7.98</v>
      </c>
      <c r="K2013" s="360"/>
    </row>
    <row r="2014" spans="1:12" s="106" customFormat="1" x14ac:dyDescent="0.2">
      <c r="A2014" s="241" t="s">
        <v>92</v>
      </c>
      <c r="B2014" s="332">
        <v>39176</v>
      </c>
      <c r="C2014" s="241" t="s">
        <v>85</v>
      </c>
      <c r="D2014" s="241" t="s">
        <v>1494</v>
      </c>
      <c r="E2014" s="427" t="s">
        <v>119</v>
      </c>
      <c r="F2014" s="427"/>
      <c r="G2014" s="190" t="s">
        <v>174</v>
      </c>
      <c r="H2014" s="191">
        <v>2</v>
      </c>
      <c r="I2014" s="336">
        <f>VLOOKUP(B2014,'SINAPI09-2021'!$A$1:$E$15000,5,FALSE)</f>
        <v>0.95</v>
      </c>
      <c r="J2014" s="203">
        <f t="shared" si="195"/>
        <v>1.9</v>
      </c>
      <c r="K2014" s="360"/>
    </row>
    <row r="2015" spans="1:12" s="106" customFormat="1" x14ac:dyDescent="0.2">
      <c r="A2015" s="241" t="s">
        <v>92</v>
      </c>
      <c r="B2015" s="332">
        <v>39210</v>
      </c>
      <c r="C2015" s="241" t="s">
        <v>85</v>
      </c>
      <c r="D2015" s="241" t="s">
        <v>1495</v>
      </c>
      <c r="E2015" s="427" t="s">
        <v>119</v>
      </c>
      <c r="F2015" s="427"/>
      <c r="G2015" s="190" t="s">
        <v>174</v>
      </c>
      <c r="H2015" s="191">
        <v>2</v>
      </c>
      <c r="I2015" s="336">
        <f>VLOOKUP(B2015,'SINAPI09-2021'!$A$1:$E$15000,5,FALSE)</f>
        <v>0.71</v>
      </c>
      <c r="J2015" s="203">
        <f t="shared" si="195"/>
        <v>1.42</v>
      </c>
      <c r="K2015" s="360"/>
    </row>
    <row r="2016" spans="1:12" s="106" customFormat="1" ht="38.25" x14ac:dyDescent="0.2">
      <c r="A2016" s="241" t="s">
        <v>92</v>
      </c>
      <c r="B2016" s="332">
        <v>4346</v>
      </c>
      <c r="C2016" s="241" t="s">
        <v>85</v>
      </c>
      <c r="D2016" s="241" t="s">
        <v>1496</v>
      </c>
      <c r="E2016" s="427" t="s">
        <v>119</v>
      </c>
      <c r="F2016" s="427"/>
      <c r="G2016" s="190" t="s">
        <v>174</v>
      </c>
      <c r="H2016" s="191">
        <v>2</v>
      </c>
      <c r="I2016" s="336">
        <f>VLOOKUP(B2016,'SINAPI09-2021'!$A$1:$E$15000,5,FALSE)</f>
        <v>7.26</v>
      </c>
      <c r="J2016" s="203">
        <f t="shared" si="195"/>
        <v>14.52</v>
      </c>
      <c r="K2016" s="360"/>
    </row>
    <row r="2017" spans="1:12" s="106" customFormat="1" ht="38.25" x14ac:dyDescent="0.2">
      <c r="A2017" s="241" t="s">
        <v>92</v>
      </c>
      <c r="B2017" s="332">
        <v>3379</v>
      </c>
      <c r="C2017" s="241" t="s">
        <v>85</v>
      </c>
      <c r="D2017" s="241" t="s">
        <v>1497</v>
      </c>
      <c r="E2017" s="427" t="s">
        <v>119</v>
      </c>
      <c r="F2017" s="427"/>
      <c r="G2017" s="190" t="s">
        <v>174</v>
      </c>
      <c r="H2017" s="191">
        <v>3</v>
      </c>
      <c r="I2017" s="336">
        <f>VLOOKUP(B2017,'SINAPI09-2021'!$A$1:$E$15000,5,FALSE)</f>
        <v>44.79</v>
      </c>
      <c r="J2017" s="203">
        <f t="shared" si="195"/>
        <v>134.37</v>
      </c>
      <c r="K2017" s="360"/>
    </row>
    <row r="2018" spans="1:12" s="106" customFormat="1" ht="38.25" x14ac:dyDescent="0.2">
      <c r="A2018" s="241" t="s">
        <v>92</v>
      </c>
      <c r="B2018" s="332">
        <v>5052</v>
      </c>
      <c r="C2018" s="241" t="s">
        <v>85</v>
      </c>
      <c r="D2018" s="241" t="s">
        <v>1498</v>
      </c>
      <c r="E2018" s="427" t="s">
        <v>119</v>
      </c>
      <c r="F2018" s="427"/>
      <c r="G2018" s="190" t="s">
        <v>174</v>
      </c>
      <c r="H2018" s="191">
        <v>1</v>
      </c>
      <c r="I2018" s="336">
        <f>VLOOKUP(B2018,'SINAPI09-2021'!$A$1:$E$15000,5,FALSE)</f>
        <v>1621.48</v>
      </c>
      <c r="J2018" s="203">
        <f t="shared" si="195"/>
        <v>1621.48</v>
      </c>
      <c r="K2018" s="360"/>
    </row>
    <row r="2019" spans="1:12" s="106" customFormat="1" x14ac:dyDescent="0.2">
      <c r="A2019" s="241" t="s">
        <v>92</v>
      </c>
      <c r="B2019" s="332">
        <v>2685</v>
      </c>
      <c r="C2019" s="241" t="s">
        <v>85</v>
      </c>
      <c r="D2019" s="241" t="s">
        <v>1499</v>
      </c>
      <c r="E2019" s="427" t="s">
        <v>119</v>
      </c>
      <c r="F2019" s="427"/>
      <c r="G2019" s="190" t="s">
        <v>157</v>
      </c>
      <c r="H2019" s="191">
        <v>8</v>
      </c>
      <c r="I2019" s="336">
        <f>VLOOKUP(B2019,'SINAPI09-2021'!$A$1:$E$15000,5,FALSE)</f>
        <v>5.37</v>
      </c>
      <c r="J2019" s="203">
        <f t="shared" si="195"/>
        <v>42.96</v>
      </c>
      <c r="K2019" s="360"/>
    </row>
    <row r="2020" spans="1:12" s="106" customFormat="1" ht="25.5" x14ac:dyDescent="0.2">
      <c r="A2020" s="241" t="s">
        <v>92</v>
      </c>
      <c r="B2020" s="332">
        <v>2378</v>
      </c>
      <c r="C2020" s="241" t="s">
        <v>85</v>
      </c>
      <c r="D2020" s="241" t="s">
        <v>1500</v>
      </c>
      <c r="E2020" s="427" t="s">
        <v>119</v>
      </c>
      <c r="F2020" s="427"/>
      <c r="G2020" s="190" t="s">
        <v>174</v>
      </c>
      <c r="H2020" s="191">
        <v>1</v>
      </c>
      <c r="I2020" s="336">
        <f>VLOOKUP(B2020,'SINAPI09-2021'!$A$1:$E$15000,5,FALSE)</f>
        <v>1245.73</v>
      </c>
      <c r="J2020" s="203">
        <f t="shared" si="195"/>
        <v>1245.73</v>
      </c>
      <c r="K2020" s="360"/>
    </row>
    <row r="2021" spans="1:12" s="106" customFormat="1" ht="38.25" x14ac:dyDescent="0.2">
      <c r="A2021" s="241" t="s">
        <v>92</v>
      </c>
      <c r="B2021" s="332">
        <v>999</v>
      </c>
      <c r="C2021" s="241" t="s">
        <v>85</v>
      </c>
      <c r="D2021" s="241" t="s">
        <v>1501</v>
      </c>
      <c r="E2021" s="427" t="s">
        <v>119</v>
      </c>
      <c r="F2021" s="427"/>
      <c r="G2021" s="190" t="s">
        <v>157</v>
      </c>
      <c r="H2021" s="191">
        <v>7</v>
      </c>
      <c r="I2021" s="336">
        <f>VLOOKUP(B2021,'SINAPI09-2021'!$A$1:$E$15000,5,FALSE)</f>
        <v>149.43</v>
      </c>
      <c r="J2021" s="203">
        <f t="shared" si="195"/>
        <v>1046.01</v>
      </c>
      <c r="K2021" s="360"/>
    </row>
    <row r="2022" spans="1:12" s="106" customFormat="1" ht="38.25" x14ac:dyDescent="0.2">
      <c r="A2022" s="241" t="s">
        <v>92</v>
      </c>
      <c r="B2022" s="332">
        <v>1001</v>
      </c>
      <c r="C2022" s="241" t="s">
        <v>85</v>
      </c>
      <c r="D2022" s="241" t="s">
        <v>1502</v>
      </c>
      <c r="E2022" s="427" t="s">
        <v>119</v>
      </c>
      <c r="F2022" s="427"/>
      <c r="G2022" s="190" t="s">
        <v>157</v>
      </c>
      <c r="H2022" s="191">
        <v>20</v>
      </c>
      <c r="I2022" s="336">
        <f>VLOOKUP(B2022,'SINAPI09-2021'!$A$1:$E$15000,5,FALSE)</f>
        <v>301.86</v>
      </c>
      <c r="J2022" s="203">
        <f t="shared" si="195"/>
        <v>6037.2000000000007</v>
      </c>
      <c r="K2022" s="360"/>
    </row>
    <row r="2023" spans="1:12" s="106" customFormat="1" ht="25.5" x14ac:dyDescent="0.2">
      <c r="A2023" s="241" t="s">
        <v>92</v>
      </c>
      <c r="B2023" s="332">
        <f>'MAPA DE COTAÇÃO'!A81</f>
        <v>71</v>
      </c>
      <c r="C2023" s="241" t="s">
        <v>14373</v>
      </c>
      <c r="D2023" s="241" t="s">
        <v>1503</v>
      </c>
      <c r="E2023" s="427" t="s">
        <v>119</v>
      </c>
      <c r="F2023" s="427"/>
      <c r="G2023" s="190" t="s">
        <v>174</v>
      </c>
      <c r="H2023" s="191">
        <v>1</v>
      </c>
      <c r="I2023" s="192">
        <f>'MAPA DE COTAÇÃO'!M81</f>
        <v>564.14</v>
      </c>
      <c r="J2023" s="203">
        <f t="shared" si="195"/>
        <v>564.14</v>
      </c>
      <c r="K2023" s="360"/>
      <c r="L2023" s="347"/>
    </row>
    <row r="2024" spans="1:12" s="106" customFormat="1" ht="25.5" x14ac:dyDescent="0.2">
      <c r="A2024" s="241" t="s">
        <v>92</v>
      </c>
      <c r="B2024" s="332">
        <v>1096</v>
      </c>
      <c r="C2024" s="241" t="s">
        <v>85</v>
      </c>
      <c r="D2024" s="241" t="s">
        <v>1504</v>
      </c>
      <c r="E2024" s="427" t="s">
        <v>119</v>
      </c>
      <c r="F2024" s="427"/>
      <c r="G2024" s="190" t="s">
        <v>174</v>
      </c>
      <c r="H2024" s="191">
        <v>2</v>
      </c>
      <c r="I2024" s="336">
        <f>VLOOKUP(B2024,'SINAPI09-2021'!$A$1:$E$15000,5,FALSE)</f>
        <v>123.52</v>
      </c>
      <c r="J2024" s="203">
        <f t="shared" si="195"/>
        <v>247.04</v>
      </c>
      <c r="K2024" s="360"/>
      <c r="L2024" s="347"/>
    </row>
    <row r="2025" spans="1:12" s="106" customFormat="1" ht="25.5" x14ac:dyDescent="0.2">
      <c r="A2025" s="241" t="s">
        <v>92</v>
      </c>
      <c r="B2025" s="332">
        <v>1539</v>
      </c>
      <c r="C2025" s="241" t="s">
        <v>85</v>
      </c>
      <c r="D2025" s="241" t="s">
        <v>1505</v>
      </c>
      <c r="E2025" s="427" t="s">
        <v>119</v>
      </c>
      <c r="F2025" s="427"/>
      <c r="G2025" s="190" t="s">
        <v>174</v>
      </c>
      <c r="H2025" s="191">
        <v>8</v>
      </c>
      <c r="I2025" s="336">
        <f>VLOOKUP(B2025,'SINAPI09-2021'!$A$1:$E$15000,5,FALSE)</f>
        <v>6.2</v>
      </c>
      <c r="J2025" s="203">
        <f t="shared" si="195"/>
        <v>49.6</v>
      </c>
      <c r="K2025" s="360"/>
    </row>
    <row r="2026" spans="1:12" s="106" customFormat="1" x14ac:dyDescent="0.2">
      <c r="A2026" s="244"/>
      <c r="B2026" s="244"/>
      <c r="C2026" s="244"/>
      <c r="D2026" s="244"/>
      <c r="E2026" s="244"/>
      <c r="F2026" s="193"/>
      <c r="G2026" s="244"/>
      <c r="H2026" s="193"/>
      <c r="I2026" s="244"/>
      <c r="J2026" s="193"/>
      <c r="K2026" s="360"/>
    </row>
    <row r="2027" spans="1:12" s="106" customFormat="1" ht="15" thickBot="1" x14ac:dyDescent="0.25">
      <c r="A2027" s="244"/>
      <c r="B2027" s="244"/>
      <c r="C2027" s="244"/>
      <c r="D2027" s="244"/>
      <c r="E2027" s="244"/>
      <c r="F2027" s="193"/>
      <c r="G2027" s="244"/>
      <c r="H2027" s="428"/>
      <c r="I2027" s="428"/>
      <c r="J2027" s="193"/>
      <c r="K2027" s="360"/>
    </row>
    <row r="2028" spans="1:12" s="106" customFormat="1" ht="15" thickTop="1" x14ac:dyDescent="0.2">
      <c r="A2028" s="194"/>
      <c r="B2028" s="194"/>
      <c r="C2028" s="194"/>
      <c r="D2028" s="194"/>
      <c r="E2028" s="194"/>
      <c r="F2028" s="194"/>
      <c r="G2028" s="194"/>
      <c r="H2028" s="194"/>
      <c r="I2028" s="194"/>
      <c r="J2028" s="194"/>
      <c r="K2028" s="360"/>
    </row>
    <row r="2029" spans="1:12" s="328" customFormat="1" ht="15" x14ac:dyDescent="0.2">
      <c r="A2029" s="326" t="s">
        <v>1506</v>
      </c>
      <c r="B2029" s="195" t="s">
        <v>77</v>
      </c>
      <c r="C2029" s="326" t="s">
        <v>78</v>
      </c>
      <c r="D2029" s="326" t="s">
        <v>4</v>
      </c>
      <c r="E2029" s="430" t="s">
        <v>79</v>
      </c>
      <c r="F2029" s="430"/>
      <c r="G2029" s="196" t="s">
        <v>80</v>
      </c>
      <c r="H2029" s="195" t="s">
        <v>81</v>
      </c>
      <c r="I2029" s="195" t="s">
        <v>82</v>
      </c>
      <c r="J2029" s="195" t="s">
        <v>5</v>
      </c>
      <c r="K2029" s="360"/>
    </row>
    <row r="2030" spans="1:12" s="328" customFormat="1" ht="25.5" x14ac:dyDescent="0.2">
      <c r="A2030" s="324" t="s">
        <v>83</v>
      </c>
      <c r="B2030" s="333" t="s">
        <v>14345</v>
      </c>
      <c r="C2030" s="324" t="s">
        <v>14333</v>
      </c>
      <c r="D2030" s="324" t="s">
        <v>1507</v>
      </c>
      <c r="E2030" s="429" t="s">
        <v>1508</v>
      </c>
      <c r="F2030" s="429"/>
      <c r="G2030" s="198" t="s">
        <v>174</v>
      </c>
      <c r="H2030" s="199">
        <v>1</v>
      </c>
      <c r="I2030" s="203">
        <f>SUM(J2031:J2033)</f>
        <v>64.454999999999998</v>
      </c>
      <c r="J2030" s="203">
        <f>H2030*I2030</f>
        <v>64.454999999999998</v>
      </c>
      <c r="K2030" s="360"/>
    </row>
    <row r="2031" spans="1:12" s="328" customFormat="1" ht="25.5" x14ac:dyDescent="0.2">
      <c r="A2031" s="325" t="s">
        <v>89</v>
      </c>
      <c r="B2031" s="332">
        <v>88247</v>
      </c>
      <c r="C2031" s="325" t="s">
        <v>85</v>
      </c>
      <c r="D2031" s="325" t="s">
        <v>1323</v>
      </c>
      <c r="E2031" s="427" t="s">
        <v>87</v>
      </c>
      <c r="F2031" s="427"/>
      <c r="G2031" s="190" t="s">
        <v>88</v>
      </c>
      <c r="H2031" s="191">
        <v>1.25</v>
      </c>
      <c r="I2031" s="336">
        <f>VLOOKUP(B2031,'SINAPI09-2021'!$A$1:$E$15000,5,FALSE)</f>
        <v>14</v>
      </c>
      <c r="J2031" s="203">
        <f t="shared" ref="J2031" si="196">H2031*I2031</f>
        <v>17.5</v>
      </c>
      <c r="K2031" s="360"/>
    </row>
    <row r="2032" spans="1:12" s="328" customFormat="1" ht="25.5" x14ac:dyDescent="0.2">
      <c r="A2032" s="325" t="s">
        <v>89</v>
      </c>
      <c r="B2032" s="332">
        <v>88264</v>
      </c>
      <c r="C2032" s="325" t="s">
        <v>85</v>
      </c>
      <c r="D2032" s="325" t="s">
        <v>202</v>
      </c>
      <c r="E2032" s="427" t="s">
        <v>87</v>
      </c>
      <c r="F2032" s="427"/>
      <c r="G2032" s="190" t="s">
        <v>88</v>
      </c>
      <c r="H2032" s="191">
        <v>1.25</v>
      </c>
      <c r="I2032" s="336">
        <f>VLOOKUP(B2032,'SINAPI09-2021'!$A$1:$E$15000,5,FALSE)</f>
        <v>18.3</v>
      </c>
      <c r="J2032" s="203">
        <f t="shared" ref="J2032:J2033" si="197">H2032*I2032</f>
        <v>22.875</v>
      </c>
      <c r="K2032" s="360"/>
    </row>
    <row r="2033" spans="1:12" s="328" customFormat="1" ht="25.5" x14ac:dyDescent="0.2">
      <c r="A2033" s="325" t="s">
        <v>92</v>
      </c>
      <c r="B2033" s="332">
        <v>20254</v>
      </c>
      <c r="C2033" s="325" t="s">
        <v>85</v>
      </c>
      <c r="D2033" s="325" t="s">
        <v>1509</v>
      </c>
      <c r="E2033" s="427" t="s">
        <v>119</v>
      </c>
      <c r="F2033" s="427"/>
      <c r="G2033" s="190" t="s">
        <v>174</v>
      </c>
      <c r="H2033" s="191">
        <v>1</v>
      </c>
      <c r="I2033" s="336">
        <f>VLOOKUP(B2033,'SINAPI09-2021'!$A$1:$E$15000,5,FALSE)</f>
        <v>24.08</v>
      </c>
      <c r="J2033" s="203">
        <f t="shared" si="197"/>
        <v>24.08</v>
      </c>
      <c r="K2033" s="360"/>
    </row>
    <row r="2034" spans="1:12" s="328" customFormat="1" x14ac:dyDescent="0.2">
      <c r="A2034" s="327"/>
      <c r="B2034" s="327"/>
      <c r="C2034" s="327"/>
      <c r="D2034" s="327"/>
      <c r="E2034" s="327"/>
      <c r="F2034" s="193"/>
      <c r="G2034" s="327"/>
      <c r="H2034" s="193"/>
      <c r="I2034" s="327"/>
      <c r="J2034" s="193"/>
      <c r="K2034" s="360"/>
    </row>
    <row r="2035" spans="1:12" s="328" customFormat="1" ht="15" thickBot="1" x14ac:dyDescent="0.25">
      <c r="A2035" s="327"/>
      <c r="B2035" s="327"/>
      <c r="C2035" s="327"/>
      <c r="D2035" s="327"/>
      <c r="E2035" s="327"/>
      <c r="F2035" s="193"/>
      <c r="G2035" s="327"/>
      <c r="H2035" s="428"/>
      <c r="I2035" s="428"/>
      <c r="J2035" s="193"/>
      <c r="K2035" s="360"/>
    </row>
    <row r="2036" spans="1:12" s="106" customFormat="1" ht="15" thickTop="1" x14ac:dyDescent="0.2">
      <c r="A2036" s="194"/>
      <c r="B2036" s="194"/>
      <c r="C2036" s="194"/>
      <c r="D2036" s="194"/>
      <c r="E2036" s="194"/>
      <c r="F2036" s="194"/>
      <c r="G2036" s="194"/>
      <c r="H2036" s="194"/>
      <c r="I2036" s="194"/>
      <c r="J2036" s="194"/>
      <c r="K2036" s="360"/>
    </row>
    <row r="2037" spans="1:12" s="106" customFormat="1" ht="15" x14ac:dyDescent="0.2">
      <c r="A2037" s="242" t="s">
        <v>1510</v>
      </c>
      <c r="B2037" s="195" t="s">
        <v>77</v>
      </c>
      <c r="C2037" s="242" t="s">
        <v>78</v>
      </c>
      <c r="D2037" s="242" t="s">
        <v>4</v>
      </c>
      <c r="E2037" s="430" t="s">
        <v>79</v>
      </c>
      <c r="F2037" s="430"/>
      <c r="G2037" s="196" t="s">
        <v>80</v>
      </c>
      <c r="H2037" s="195" t="s">
        <v>81</v>
      </c>
      <c r="I2037" s="195" t="s">
        <v>82</v>
      </c>
      <c r="J2037" s="195" t="s">
        <v>5</v>
      </c>
      <c r="K2037" s="360"/>
    </row>
    <row r="2038" spans="1:12" s="106" customFormat="1" ht="25.5" x14ac:dyDescent="0.2">
      <c r="A2038" s="240" t="s">
        <v>83</v>
      </c>
      <c r="B2038" s="197" t="s">
        <v>1511</v>
      </c>
      <c r="C2038" s="240" t="s">
        <v>109</v>
      </c>
      <c r="D2038" s="240" t="s">
        <v>1512</v>
      </c>
      <c r="E2038" s="429" t="s">
        <v>179</v>
      </c>
      <c r="F2038" s="429"/>
      <c r="G2038" s="198" t="s">
        <v>174</v>
      </c>
      <c r="H2038" s="199">
        <v>1</v>
      </c>
      <c r="I2038" s="203">
        <f>SUM(J2039:J2041)</f>
        <v>3.4286820000000002</v>
      </c>
      <c r="J2038" s="203">
        <f>H2038*I2038</f>
        <v>3.4286820000000002</v>
      </c>
      <c r="K2038" s="360"/>
      <c r="L2038" s="347"/>
    </row>
    <row r="2039" spans="1:12" s="106" customFormat="1" ht="25.5" x14ac:dyDescent="0.2">
      <c r="A2039" s="241" t="s">
        <v>89</v>
      </c>
      <c r="B2039" s="332">
        <v>88248</v>
      </c>
      <c r="C2039" s="241" t="s">
        <v>85</v>
      </c>
      <c r="D2039" s="241" t="s">
        <v>220</v>
      </c>
      <c r="E2039" s="427" t="s">
        <v>87</v>
      </c>
      <c r="F2039" s="427"/>
      <c r="G2039" s="190" t="s">
        <v>88</v>
      </c>
      <c r="H2039" s="191">
        <v>2.2700000000000001E-2</v>
      </c>
      <c r="I2039" s="336">
        <f>VLOOKUP(B2039,'SINAPI09-2021'!$A$1:$E$15000,5,FALSE)</f>
        <v>13.48</v>
      </c>
      <c r="J2039" s="203">
        <f t="shared" ref="J2039" si="198">H2039*I2039</f>
        <v>0.30599600000000005</v>
      </c>
      <c r="K2039" s="360"/>
      <c r="L2039" s="347"/>
    </row>
    <row r="2040" spans="1:12" s="106" customFormat="1" ht="25.5" x14ac:dyDescent="0.2">
      <c r="A2040" s="241" t="s">
        <v>89</v>
      </c>
      <c r="B2040" s="332">
        <v>88267</v>
      </c>
      <c r="C2040" s="241" t="s">
        <v>85</v>
      </c>
      <c r="D2040" s="241" t="s">
        <v>222</v>
      </c>
      <c r="E2040" s="427" t="s">
        <v>87</v>
      </c>
      <c r="F2040" s="427"/>
      <c r="G2040" s="190" t="s">
        <v>88</v>
      </c>
      <c r="H2040" s="191">
        <v>0.16209999999999999</v>
      </c>
      <c r="I2040" s="336">
        <f>VLOOKUP(B2040,'SINAPI09-2021'!$A$1:$E$15000,5,FALSE)</f>
        <v>17.66</v>
      </c>
      <c r="J2040" s="203">
        <f t="shared" ref="J2040" si="199">H2040*I2040</f>
        <v>2.8626860000000001</v>
      </c>
      <c r="K2040" s="360"/>
      <c r="L2040" s="347"/>
    </row>
    <row r="2041" spans="1:12" s="106" customFormat="1" x14ac:dyDescent="0.2">
      <c r="A2041" s="241" t="s">
        <v>92</v>
      </c>
      <c r="B2041" s="189" t="s">
        <v>1513</v>
      </c>
      <c r="C2041" s="241" t="s">
        <v>109</v>
      </c>
      <c r="D2041" s="241" t="s">
        <v>1514</v>
      </c>
      <c r="E2041" s="427" t="s">
        <v>119</v>
      </c>
      <c r="F2041" s="427"/>
      <c r="G2041" s="190" t="s">
        <v>174</v>
      </c>
      <c r="H2041" s="191">
        <v>1</v>
      </c>
      <c r="I2041" s="192">
        <f>'MAPA DE COTAÇÃO'!M29</f>
        <v>0.2</v>
      </c>
      <c r="J2041" s="192">
        <v>0.26</v>
      </c>
      <c r="K2041" s="360"/>
      <c r="L2041" s="347"/>
    </row>
    <row r="2042" spans="1:12" s="106" customFormat="1" x14ac:dyDescent="0.2">
      <c r="A2042" s="244"/>
      <c r="B2042" s="244"/>
      <c r="C2042" s="244"/>
      <c r="D2042" s="244"/>
      <c r="E2042" s="244"/>
      <c r="F2042" s="193"/>
      <c r="G2042" s="244"/>
      <c r="H2042" s="193"/>
      <c r="I2042" s="244"/>
      <c r="J2042" s="193"/>
      <c r="K2042" s="360"/>
      <c r="L2042" s="347"/>
    </row>
    <row r="2043" spans="1:12" s="106" customFormat="1" ht="15" thickBot="1" x14ac:dyDescent="0.25">
      <c r="A2043" s="244"/>
      <c r="B2043" s="244"/>
      <c r="C2043" s="244"/>
      <c r="D2043" s="244"/>
      <c r="E2043" s="244"/>
      <c r="F2043" s="193"/>
      <c r="G2043" s="244"/>
      <c r="H2043" s="428"/>
      <c r="I2043" s="428"/>
      <c r="J2043" s="193"/>
      <c r="K2043" s="360"/>
      <c r="L2043" s="347"/>
    </row>
    <row r="2044" spans="1:12" s="106" customFormat="1" ht="15" thickTop="1" x14ac:dyDescent="0.2">
      <c r="A2044" s="194"/>
      <c r="B2044" s="194"/>
      <c r="C2044" s="194"/>
      <c r="D2044" s="194"/>
      <c r="E2044" s="194"/>
      <c r="F2044" s="194"/>
      <c r="G2044" s="194"/>
      <c r="H2044" s="194"/>
      <c r="I2044" s="194"/>
      <c r="J2044" s="194"/>
      <c r="K2044" s="360"/>
      <c r="L2044" s="347"/>
    </row>
    <row r="2045" spans="1:12" s="328" customFormat="1" ht="15" x14ac:dyDescent="0.2">
      <c r="A2045" s="326" t="s">
        <v>1515</v>
      </c>
      <c r="B2045" s="195" t="s">
        <v>77</v>
      </c>
      <c r="C2045" s="326" t="s">
        <v>78</v>
      </c>
      <c r="D2045" s="326" t="s">
        <v>4</v>
      </c>
      <c r="E2045" s="430" t="s">
        <v>79</v>
      </c>
      <c r="F2045" s="430"/>
      <c r="G2045" s="196" t="s">
        <v>80</v>
      </c>
      <c r="H2045" s="195" t="s">
        <v>81</v>
      </c>
      <c r="I2045" s="195" t="s">
        <v>82</v>
      </c>
      <c r="J2045" s="195" t="s">
        <v>5</v>
      </c>
      <c r="K2045" s="360"/>
      <c r="L2045" s="347"/>
    </row>
    <row r="2046" spans="1:12" s="328" customFormat="1" ht="25.5" x14ac:dyDescent="0.2">
      <c r="A2046" s="324" t="s">
        <v>83</v>
      </c>
      <c r="B2046" s="197" t="s">
        <v>1516</v>
      </c>
      <c r="C2046" s="324" t="s">
        <v>109</v>
      </c>
      <c r="D2046" s="324" t="s">
        <v>1517</v>
      </c>
      <c r="E2046" s="429" t="s">
        <v>179</v>
      </c>
      <c r="F2046" s="429"/>
      <c r="G2046" s="198" t="s">
        <v>174</v>
      </c>
      <c r="H2046" s="199">
        <v>1</v>
      </c>
      <c r="I2046" s="203">
        <f>SUM(J2047:J2049)</f>
        <v>3.5586820000000001</v>
      </c>
      <c r="J2046" s="203">
        <f>H2046*I2046</f>
        <v>3.5586820000000001</v>
      </c>
      <c r="K2046" s="360"/>
      <c r="L2046" s="347"/>
    </row>
    <row r="2047" spans="1:12" s="328" customFormat="1" ht="25.5" x14ac:dyDescent="0.2">
      <c r="A2047" s="325" t="s">
        <v>89</v>
      </c>
      <c r="B2047" s="332">
        <v>88248</v>
      </c>
      <c r="C2047" s="325" t="s">
        <v>85</v>
      </c>
      <c r="D2047" s="325" t="s">
        <v>220</v>
      </c>
      <c r="E2047" s="427" t="s">
        <v>87</v>
      </c>
      <c r="F2047" s="427"/>
      <c r="G2047" s="190" t="s">
        <v>88</v>
      </c>
      <c r="H2047" s="191">
        <v>2.2700000000000001E-2</v>
      </c>
      <c r="I2047" s="336">
        <f>VLOOKUP(B2047,'SINAPI09-2021'!$A$1:$E$15000,5,FALSE)</f>
        <v>13.48</v>
      </c>
      <c r="J2047" s="203">
        <f t="shared" ref="J2047" si="200">H2047*I2047</f>
        <v>0.30599600000000005</v>
      </c>
      <c r="K2047" s="360"/>
      <c r="L2047" s="347"/>
    </row>
    <row r="2048" spans="1:12" s="328" customFormat="1" ht="25.5" x14ac:dyDescent="0.2">
      <c r="A2048" s="325" t="s">
        <v>89</v>
      </c>
      <c r="B2048" s="332">
        <v>88267</v>
      </c>
      <c r="C2048" s="325" t="s">
        <v>85</v>
      </c>
      <c r="D2048" s="325" t="s">
        <v>222</v>
      </c>
      <c r="E2048" s="427" t="s">
        <v>87</v>
      </c>
      <c r="F2048" s="427"/>
      <c r="G2048" s="190" t="s">
        <v>88</v>
      </c>
      <c r="H2048" s="191">
        <v>0.16209999999999999</v>
      </c>
      <c r="I2048" s="336">
        <f>VLOOKUP(B2048,'SINAPI09-2021'!$A$1:$E$15000,5,FALSE)</f>
        <v>17.66</v>
      </c>
      <c r="J2048" s="203">
        <f t="shared" ref="J2048" si="201">H2048*I2048</f>
        <v>2.8626860000000001</v>
      </c>
      <c r="K2048" s="360"/>
      <c r="L2048" s="347"/>
    </row>
    <row r="2049" spans="1:12" s="328" customFormat="1" x14ac:dyDescent="0.2">
      <c r="A2049" s="325" t="s">
        <v>92</v>
      </c>
      <c r="B2049" s="189" t="s">
        <v>1518</v>
      </c>
      <c r="C2049" s="325" t="s">
        <v>109</v>
      </c>
      <c r="D2049" s="325" t="s">
        <v>1519</v>
      </c>
      <c r="E2049" s="427" t="s">
        <v>119</v>
      </c>
      <c r="F2049" s="427"/>
      <c r="G2049" s="190" t="s">
        <v>174</v>
      </c>
      <c r="H2049" s="191">
        <v>1</v>
      </c>
      <c r="I2049" s="192">
        <f>'MAPA DE COTAÇÃO'!M30</f>
        <v>0.17</v>
      </c>
      <c r="J2049" s="192">
        <v>0.39</v>
      </c>
      <c r="K2049" s="360"/>
      <c r="L2049" s="347"/>
    </row>
    <row r="2050" spans="1:12" s="328" customFormat="1" x14ac:dyDescent="0.2">
      <c r="A2050" s="327"/>
      <c r="B2050" s="327"/>
      <c r="C2050" s="327"/>
      <c r="D2050" s="327"/>
      <c r="E2050" s="327"/>
      <c r="F2050" s="193"/>
      <c r="G2050" s="327"/>
      <c r="H2050" s="193"/>
      <c r="I2050" s="327"/>
      <c r="J2050" s="193"/>
      <c r="K2050" s="360"/>
      <c r="L2050" s="347"/>
    </row>
    <row r="2051" spans="1:12" s="328" customFormat="1" ht="15" thickBot="1" x14ac:dyDescent="0.25">
      <c r="A2051" s="327"/>
      <c r="B2051" s="327"/>
      <c r="C2051" s="327"/>
      <c r="D2051" s="327"/>
      <c r="E2051" s="327"/>
      <c r="F2051" s="193"/>
      <c r="G2051" s="327"/>
      <c r="H2051" s="428"/>
      <c r="I2051" s="428"/>
      <c r="J2051" s="193"/>
      <c r="K2051" s="360"/>
      <c r="L2051" s="347"/>
    </row>
    <row r="2052" spans="1:12" s="328" customFormat="1" ht="15" thickTop="1" x14ac:dyDescent="0.2">
      <c r="A2052" s="194"/>
      <c r="B2052" s="194"/>
      <c r="C2052" s="194"/>
      <c r="D2052" s="194"/>
      <c r="E2052" s="194"/>
      <c r="F2052" s="194"/>
      <c r="G2052" s="194"/>
      <c r="H2052" s="194"/>
      <c r="I2052" s="194"/>
      <c r="J2052" s="194"/>
      <c r="K2052" s="360"/>
      <c r="L2052" s="347"/>
    </row>
    <row r="2053" spans="1:12" s="328" customFormat="1" ht="15" x14ac:dyDescent="0.2">
      <c r="A2053" s="326" t="s">
        <v>1520</v>
      </c>
      <c r="B2053" s="195" t="s">
        <v>77</v>
      </c>
      <c r="C2053" s="326" t="s">
        <v>78</v>
      </c>
      <c r="D2053" s="326" t="s">
        <v>4</v>
      </c>
      <c r="E2053" s="430" t="s">
        <v>79</v>
      </c>
      <c r="F2053" s="430"/>
      <c r="G2053" s="196" t="s">
        <v>80</v>
      </c>
      <c r="H2053" s="195" t="s">
        <v>81</v>
      </c>
      <c r="I2053" s="195" t="s">
        <v>82</v>
      </c>
      <c r="J2053" s="195" t="s">
        <v>5</v>
      </c>
      <c r="K2053" s="360"/>
      <c r="L2053" s="347"/>
    </row>
    <row r="2054" spans="1:12" s="328" customFormat="1" ht="25.5" x14ac:dyDescent="0.2">
      <c r="A2054" s="324" t="s">
        <v>83</v>
      </c>
      <c r="B2054" s="197" t="s">
        <v>1521</v>
      </c>
      <c r="C2054" s="324" t="s">
        <v>109</v>
      </c>
      <c r="D2054" s="324" t="s">
        <v>1522</v>
      </c>
      <c r="E2054" s="429" t="s">
        <v>925</v>
      </c>
      <c r="F2054" s="429"/>
      <c r="G2054" s="198" t="s">
        <v>174</v>
      </c>
      <c r="H2054" s="199">
        <v>1</v>
      </c>
      <c r="I2054" s="203">
        <f>SUM(J2055:J2057)</f>
        <v>1258.6500000000001</v>
      </c>
      <c r="J2054" s="203">
        <f>H2054*I2054</f>
        <v>1258.6500000000001</v>
      </c>
      <c r="K2054" s="360"/>
      <c r="L2054" s="347"/>
    </row>
    <row r="2055" spans="1:12" s="328" customFormat="1" ht="25.5" x14ac:dyDescent="0.2">
      <c r="A2055" s="325" t="s">
        <v>89</v>
      </c>
      <c r="B2055" s="332">
        <v>88247</v>
      </c>
      <c r="C2055" s="325" t="s">
        <v>85</v>
      </c>
      <c r="D2055" s="325" t="s">
        <v>1323</v>
      </c>
      <c r="E2055" s="427" t="s">
        <v>87</v>
      </c>
      <c r="F2055" s="427"/>
      <c r="G2055" s="190" t="s">
        <v>88</v>
      </c>
      <c r="H2055" s="191">
        <v>0.4</v>
      </c>
      <c r="I2055" s="336">
        <f>VLOOKUP(B2055,'SINAPI09-2021'!$A$1:$E$15000,5,FALSE)</f>
        <v>14</v>
      </c>
      <c r="J2055" s="203">
        <f t="shared" ref="J2055" si="202">H2055*I2055</f>
        <v>5.6000000000000005</v>
      </c>
      <c r="K2055" s="360"/>
      <c r="L2055" s="347"/>
    </row>
    <row r="2056" spans="1:12" s="328" customFormat="1" ht="25.5" x14ac:dyDescent="0.2">
      <c r="A2056" s="325" t="s">
        <v>89</v>
      </c>
      <c r="B2056" s="332">
        <v>88264</v>
      </c>
      <c r="C2056" s="325" t="s">
        <v>85</v>
      </c>
      <c r="D2056" s="325" t="s">
        <v>202</v>
      </c>
      <c r="E2056" s="427" t="s">
        <v>87</v>
      </c>
      <c r="F2056" s="427"/>
      <c r="G2056" s="190" t="s">
        <v>88</v>
      </c>
      <c r="H2056" s="191">
        <v>0.4</v>
      </c>
      <c r="I2056" s="336">
        <f>VLOOKUP(B2056,'SINAPI09-2021'!$A$1:$E$15000,5,FALSE)</f>
        <v>18.3</v>
      </c>
      <c r="J2056" s="203">
        <f t="shared" ref="J2056:J2057" si="203">H2056*I2056</f>
        <v>7.32</v>
      </c>
      <c r="K2056" s="360"/>
      <c r="L2056" s="347"/>
    </row>
    <row r="2057" spans="1:12" s="328" customFormat="1" ht="25.5" x14ac:dyDescent="0.2">
      <c r="A2057" s="325" t="s">
        <v>92</v>
      </c>
      <c r="B2057" s="332">
        <v>2379</v>
      </c>
      <c r="C2057" s="325" t="s">
        <v>85</v>
      </c>
      <c r="D2057" s="325" t="s">
        <v>1523</v>
      </c>
      <c r="E2057" s="427" t="s">
        <v>119</v>
      </c>
      <c r="F2057" s="427"/>
      <c r="G2057" s="190" t="s">
        <v>174</v>
      </c>
      <c r="H2057" s="191">
        <v>1</v>
      </c>
      <c r="I2057" s="336">
        <f>VLOOKUP(B2057,'SINAPI09-2021'!$A$1:$E$15000,5,FALSE)</f>
        <v>1245.73</v>
      </c>
      <c r="J2057" s="203">
        <f t="shared" si="203"/>
        <v>1245.73</v>
      </c>
      <c r="K2057" s="360"/>
      <c r="L2057" s="347"/>
    </row>
    <row r="2058" spans="1:12" s="328" customFormat="1" x14ac:dyDescent="0.2">
      <c r="A2058" s="327"/>
      <c r="B2058" s="327"/>
      <c r="C2058" s="327"/>
      <c r="D2058" s="327"/>
      <c r="E2058" s="327"/>
      <c r="F2058" s="193"/>
      <c r="G2058" s="327"/>
      <c r="H2058" s="193"/>
      <c r="I2058" s="327"/>
      <c r="J2058" s="193"/>
      <c r="K2058" s="360"/>
      <c r="L2058" s="347"/>
    </row>
    <row r="2059" spans="1:12" s="328" customFormat="1" ht="15" thickBot="1" x14ac:dyDescent="0.25">
      <c r="A2059" s="327"/>
      <c r="B2059" s="327"/>
      <c r="C2059" s="327"/>
      <c r="D2059" s="327"/>
      <c r="E2059" s="327"/>
      <c r="F2059" s="193"/>
      <c r="G2059" s="327"/>
      <c r="H2059" s="428"/>
      <c r="I2059" s="428"/>
      <c r="J2059" s="193"/>
      <c r="K2059" s="360"/>
      <c r="L2059" s="347"/>
    </row>
    <row r="2060" spans="1:12" s="106" customFormat="1" ht="15" thickTop="1" x14ac:dyDescent="0.2">
      <c r="A2060" s="194"/>
      <c r="B2060" s="194"/>
      <c r="C2060" s="194"/>
      <c r="D2060" s="194"/>
      <c r="E2060" s="194"/>
      <c r="F2060" s="194"/>
      <c r="G2060" s="194"/>
      <c r="H2060" s="194"/>
      <c r="I2060" s="194"/>
      <c r="J2060" s="194"/>
      <c r="K2060" s="360"/>
      <c r="L2060" s="347"/>
    </row>
    <row r="2061" spans="1:12" s="106" customFormat="1" ht="15" x14ac:dyDescent="0.2">
      <c r="A2061" s="242" t="s">
        <v>1524</v>
      </c>
      <c r="B2061" s="195" t="s">
        <v>77</v>
      </c>
      <c r="C2061" s="242" t="s">
        <v>78</v>
      </c>
      <c r="D2061" s="242" t="s">
        <v>4</v>
      </c>
      <c r="E2061" s="430" t="s">
        <v>79</v>
      </c>
      <c r="F2061" s="430"/>
      <c r="G2061" s="196" t="s">
        <v>80</v>
      </c>
      <c r="H2061" s="195" t="s">
        <v>81</v>
      </c>
      <c r="I2061" s="195" t="s">
        <v>82</v>
      </c>
      <c r="J2061" s="195" t="s">
        <v>5</v>
      </c>
      <c r="K2061" s="360"/>
      <c r="L2061" s="347"/>
    </row>
    <row r="2062" spans="1:12" s="106" customFormat="1" ht="25.5" x14ac:dyDescent="0.2">
      <c r="A2062" s="240" t="s">
        <v>83</v>
      </c>
      <c r="B2062" s="197" t="s">
        <v>1525</v>
      </c>
      <c r="C2062" s="240" t="s">
        <v>109</v>
      </c>
      <c r="D2062" s="240" t="s">
        <v>1526</v>
      </c>
      <c r="E2062" s="429" t="s">
        <v>179</v>
      </c>
      <c r="F2062" s="429"/>
      <c r="G2062" s="198" t="s">
        <v>174</v>
      </c>
      <c r="H2062" s="199">
        <v>1</v>
      </c>
      <c r="I2062" s="203">
        <f>SUM(J2063:J2065)</f>
        <v>3.5986820000000002</v>
      </c>
      <c r="J2062" s="203">
        <f>H2062*I2062</f>
        <v>3.5986820000000002</v>
      </c>
      <c r="K2062" s="360"/>
      <c r="L2062" s="347"/>
    </row>
    <row r="2063" spans="1:12" s="106" customFormat="1" ht="25.5" x14ac:dyDescent="0.2">
      <c r="A2063" s="241" t="s">
        <v>89</v>
      </c>
      <c r="B2063" s="332">
        <v>88248</v>
      </c>
      <c r="C2063" s="241" t="s">
        <v>85</v>
      </c>
      <c r="D2063" s="241" t="s">
        <v>220</v>
      </c>
      <c r="E2063" s="427" t="s">
        <v>87</v>
      </c>
      <c r="F2063" s="427"/>
      <c r="G2063" s="190" t="s">
        <v>88</v>
      </c>
      <c r="H2063" s="191">
        <v>2.2700000000000001E-2</v>
      </c>
      <c r="I2063" s="336">
        <f>VLOOKUP(B2063,'SINAPI09-2021'!$A$1:$E$15000,5,FALSE)</f>
        <v>13.48</v>
      </c>
      <c r="J2063" s="203">
        <f t="shared" ref="J2063" si="204">H2063*I2063</f>
        <v>0.30599600000000005</v>
      </c>
      <c r="K2063" s="360"/>
    </row>
    <row r="2064" spans="1:12" s="106" customFormat="1" ht="25.5" x14ac:dyDescent="0.2">
      <c r="A2064" s="241" t="s">
        <v>89</v>
      </c>
      <c r="B2064" s="332">
        <v>88267</v>
      </c>
      <c r="C2064" s="241" t="s">
        <v>85</v>
      </c>
      <c r="D2064" s="241" t="s">
        <v>222</v>
      </c>
      <c r="E2064" s="427" t="s">
        <v>87</v>
      </c>
      <c r="F2064" s="427"/>
      <c r="G2064" s="190" t="s">
        <v>88</v>
      </c>
      <c r="H2064" s="191">
        <v>0.16209999999999999</v>
      </c>
      <c r="I2064" s="336">
        <f>VLOOKUP(B2064,'SINAPI09-2021'!$A$1:$E$15000,5,FALSE)</f>
        <v>17.66</v>
      </c>
      <c r="J2064" s="203">
        <f t="shared" ref="J2064:J2065" si="205">H2064*I2064</f>
        <v>2.8626860000000001</v>
      </c>
      <c r="K2064" s="360"/>
      <c r="L2064" s="347"/>
    </row>
    <row r="2065" spans="1:12" s="106" customFormat="1" x14ac:dyDescent="0.2">
      <c r="A2065" s="241" t="s">
        <v>92</v>
      </c>
      <c r="B2065" s="189" t="s">
        <v>1527</v>
      </c>
      <c r="C2065" s="241" t="s">
        <v>109</v>
      </c>
      <c r="D2065" s="241" t="s">
        <v>1528</v>
      </c>
      <c r="E2065" s="427" t="s">
        <v>119</v>
      </c>
      <c r="F2065" s="427"/>
      <c r="G2065" s="190" t="s">
        <v>174</v>
      </c>
      <c r="H2065" s="191">
        <v>1</v>
      </c>
      <c r="I2065" s="192">
        <f>'MAPA DE COTAÇÃO'!M31</f>
        <v>0.43</v>
      </c>
      <c r="J2065" s="203">
        <f t="shared" si="205"/>
        <v>0.43</v>
      </c>
      <c r="K2065" s="360"/>
      <c r="L2065" s="347"/>
    </row>
    <row r="2066" spans="1:12" s="106" customFormat="1" x14ac:dyDescent="0.2">
      <c r="A2066" s="244"/>
      <c r="B2066" s="244"/>
      <c r="C2066" s="244"/>
      <c r="D2066" s="244"/>
      <c r="E2066" s="244"/>
      <c r="F2066" s="193"/>
      <c r="G2066" s="244"/>
      <c r="H2066" s="193"/>
      <c r="I2066" s="244"/>
      <c r="J2066" s="193"/>
      <c r="K2066" s="360"/>
      <c r="L2066" s="347"/>
    </row>
    <row r="2067" spans="1:12" s="106" customFormat="1" ht="15" thickBot="1" x14ac:dyDescent="0.25">
      <c r="A2067" s="244"/>
      <c r="B2067" s="244"/>
      <c r="C2067" s="244"/>
      <c r="D2067" s="244"/>
      <c r="E2067" s="244"/>
      <c r="F2067" s="193"/>
      <c r="G2067" s="244"/>
      <c r="H2067" s="428"/>
      <c r="I2067" s="428"/>
      <c r="J2067" s="193"/>
      <c r="K2067" s="360"/>
      <c r="L2067" s="347"/>
    </row>
    <row r="2068" spans="1:12" s="106" customFormat="1" ht="15" thickTop="1" x14ac:dyDescent="0.2">
      <c r="A2068" s="194"/>
      <c r="B2068" s="194"/>
      <c r="C2068" s="194"/>
      <c r="D2068" s="194"/>
      <c r="E2068" s="194"/>
      <c r="F2068" s="194"/>
      <c r="G2068" s="194"/>
      <c r="H2068" s="194"/>
      <c r="I2068" s="194"/>
      <c r="J2068" s="194"/>
      <c r="K2068" s="360"/>
      <c r="L2068" s="347"/>
    </row>
    <row r="2069" spans="1:12" s="106" customFormat="1" ht="15" x14ac:dyDescent="0.2">
      <c r="A2069" s="242" t="s">
        <v>1529</v>
      </c>
      <c r="B2069" s="195" t="s">
        <v>77</v>
      </c>
      <c r="C2069" s="242" t="s">
        <v>78</v>
      </c>
      <c r="D2069" s="242" t="s">
        <v>4</v>
      </c>
      <c r="E2069" s="430" t="s">
        <v>79</v>
      </c>
      <c r="F2069" s="430"/>
      <c r="G2069" s="196" t="s">
        <v>80</v>
      </c>
      <c r="H2069" s="195" t="s">
        <v>81</v>
      </c>
      <c r="I2069" s="195" t="s">
        <v>82</v>
      </c>
      <c r="J2069" s="195" t="s">
        <v>5</v>
      </c>
      <c r="K2069" s="360"/>
      <c r="L2069" s="347"/>
    </row>
    <row r="2070" spans="1:12" s="106" customFormat="1" ht="25.5" x14ac:dyDescent="0.2">
      <c r="A2070" s="240" t="s">
        <v>83</v>
      </c>
      <c r="B2070" s="197" t="s">
        <v>1530</v>
      </c>
      <c r="C2070" s="240" t="s">
        <v>109</v>
      </c>
      <c r="D2070" s="240" t="s">
        <v>1531</v>
      </c>
      <c r="E2070" s="429" t="s">
        <v>179</v>
      </c>
      <c r="F2070" s="429"/>
      <c r="G2070" s="198" t="s">
        <v>174</v>
      </c>
      <c r="H2070" s="199">
        <v>1</v>
      </c>
      <c r="I2070" s="203">
        <f>SUM(J2071:J2073)</f>
        <v>4.9086819999999998</v>
      </c>
      <c r="J2070" s="203">
        <f>H2070*I2070</f>
        <v>4.9086819999999998</v>
      </c>
      <c r="K2070" s="360"/>
      <c r="L2070" s="347"/>
    </row>
    <row r="2071" spans="1:12" s="106" customFormat="1" ht="25.5" x14ac:dyDescent="0.2">
      <c r="A2071" s="241" t="s">
        <v>89</v>
      </c>
      <c r="B2071" s="332">
        <v>88248</v>
      </c>
      <c r="C2071" s="241" t="s">
        <v>85</v>
      </c>
      <c r="D2071" s="241" t="s">
        <v>220</v>
      </c>
      <c r="E2071" s="427" t="s">
        <v>87</v>
      </c>
      <c r="F2071" s="427"/>
      <c r="G2071" s="190" t="s">
        <v>88</v>
      </c>
      <c r="H2071" s="191">
        <v>2.2700000000000001E-2</v>
      </c>
      <c r="I2071" s="336">
        <f>VLOOKUP(B2071,'SINAPI09-2021'!$A$1:$E$15000,5,FALSE)</f>
        <v>13.48</v>
      </c>
      <c r="J2071" s="203">
        <f t="shared" ref="J2071" si="206">H2071*I2071</f>
        <v>0.30599600000000005</v>
      </c>
      <c r="K2071" s="360"/>
      <c r="L2071" s="347"/>
    </row>
    <row r="2072" spans="1:12" s="106" customFormat="1" ht="25.5" x14ac:dyDescent="0.2">
      <c r="A2072" s="241" t="s">
        <v>89</v>
      </c>
      <c r="B2072" s="332">
        <v>88267</v>
      </c>
      <c r="C2072" s="241" t="s">
        <v>85</v>
      </c>
      <c r="D2072" s="241" t="s">
        <v>222</v>
      </c>
      <c r="E2072" s="427" t="s">
        <v>87</v>
      </c>
      <c r="F2072" s="427"/>
      <c r="G2072" s="190" t="s">
        <v>88</v>
      </c>
      <c r="H2072" s="191">
        <v>0.16209999999999999</v>
      </c>
      <c r="I2072" s="336">
        <f>VLOOKUP(B2072,'SINAPI09-2021'!$A$1:$E$15000,5,FALSE)</f>
        <v>17.66</v>
      </c>
      <c r="J2072" s="203">
        <f t="shared" ref="J2072:J2073" si="207">H2072*I2072</f>
        <v>2.8626860000000001</v>
      </c>
      <c r="K2072" s="360"/>
      <c r="L2072" s="347"/>
    </row>
    <row r="2073" spans="1:12" s="106" customFormat="1" x14ac:dyDescent="0.2">
      <c r="A2073" s="241" t="s">
        <v>92</v>
      </c>
      <c r="B2073" s="189" t="s">
        <v>1532</v>
      </c>
      <c r="C2073" s="241" t="s">
        <v>109</v>
      </c>
      <c r="D2073" s="241" t="s">
        <v>1533</v>
      </c>
      <c r="E2073" s="427" t="s">
        <v>119</v>
      </c>
      <c r="F2073" s="427"/>
      <c r="G2073" s="190" t="s">
        <v>174</v>
      </c>
      <c r="H2073" s="191">
        <v>1</v>
      </c>
      <c r="I2073" s="192">
        <f>'MAPA DE COTAÇÃO'!M32</f>
        <v>1.74</v>
      </c>
      <c r="J2073" s="203">
        <f t="shared" si="207"/>
        <v>1.74</v>
      </c>
      <c r="K2073" s="360"/>
      <c r="L2073" s="347"/>
    </row>
    <row r="2074" spans="1:12" s="106" customFormat="1" x14ac:dyDescent="0.2">
      <c r="A2074" s="244"/>
      <c r="B2074" s="244"/>
      <c r="C2074" s="244"/>
      <c r="D2074" s="244"/>
      <c r="E2074" s="244"/>
      <c r="F2074" s="193"/>
      <c r="G2074" s="244"/>
      <c r="H2074" s="193"/>
      <c r="I2074" s="244"/>
      <c r="J2074" s="193"/>
      <c r="K2074" s="360"/>
      <c r="L2074" s="347"/>
    </row>
    <row r="2075" spans="1:12" s="106" customFormat="1" ht="15" thickBot="1" x14ac:dyDescent="0.25">
      <c r="A2075" s="244"/>
      <c r="B2075" s="244"/>
      <c r="C2075" s="244"/>
      <c r="D2075" s="244"/>
      <c r="E2075" s="244"/>
      <c r="F2075" s="193"/>
      <c r="G2075" s="244"/>
      <c r="H2075" s="428"/>
      <c r="I2075" s="428"/>
      <c r="J2075" s="193"/>
      <c r="K2075" s="360"/>
      <c r="L2075" s="347"/>
    </row>
    <row r="2076" spans="1:12" s="106" customFormat="1" ht="15" thickTop="1" x14ac:dyDescent="0.2">
      <c r="A2076" s="194"/>
      <c r="B2076" s="194"/>
      <c r="C2076" s="194"/>
      <c r="D2076" s="194"/>
      <c r="E2076" s="194"/>
      <c r="F2076" s="194"/>
      <c r="G2076" s="194"/>
      <c r="H2076" s="194"/>
      <c r="I2076" s="194"/>
      <c r="J2076" s="194"/>
      <c r="K2076" s="360"/>
      <c r="L2076" s="347"/>
    </row>
    <row r="2077" spans="1:12" s="106" customFormat="1" ht="15" x14ac:dyDescent="0.2">
      <c r="A2077" s="242" t="s">
        <v>1534</v>
      </c>
      <c r="B2077" s="195" t="s">
        <v>77</v>
      </c>
      <c r="C2077" s="242" t="s">
        <v>78</v>
      </c>
      <c r="D2077" s="242" t="s">
        <v>4</v>
      </c>
      <c r="E2077" s="430" t="s">
        <v>79</v>
      </c>
      <c r="F2077" s="430"/>
      <c r="G2077" s="196" t="s">
        <v>80</v>
      </c>
      <c r="H2077" s="195" t="s">
        <v>81</v>
      </c>
      <c r="I2077" s="195" t="s">
        <v>82</v>
      </c>
      <c r="J2077" s="195" t="s">
        <v>5</v>
      </c>
      <c r="K2077" s="360"/>
      <c r="L2077" s="347"/>
    </row>
    <row r="2078" spans="1:12" s="106" customFormat="1" ht="25.5" x14ac:dyDescent="0.2">
      <c r="A2078" s="240" t="s">
        <v>83</v>
      </c>
      <c r="B2078" s="197" t="s">
        <v>1535</v>
      </c>
      <c r="C2078" s="240" t="s">
        <v>109</v>
      </c>
      <c r="D2078" s="240" t="s">
        <v>1536</v>
      </c>
      <c r="E2078" s="429" t="s">
        <v>179</v>
      </c>
      <c r="F2078" s="429"/>
      <c r="G2078" s="198" t="s">
        <v>174</v>
      </c>
      <c r="H2078" s="199">
        <v>1</v>
      </c>
      <c r="I2078" s="203">
        <f>SUM(J2079:J2081)</f>
        <v>3.378682</v>
      </c>
      <c r="J2078" s="203">
        <f>H2078*I2078</f>
        <v>3.378682</v>
      </c>
      <c r="K2078" s="360"/>
      <c r="L2078" s="347"/>
    </row>
    <row r="2079" spans="1:12" s="106" customFormat="1" ht="25.5" x14ac:dyDescent="0.2">
      <c r="A2079" s="241" t="s">
        <v>89</v>
      </c>
      <c r="B2079" s="332">
        <v>88248</v>
      </c>
      <c r="C2079" s="241" t="s">
        <v>85</v>
      </c>
      <c r="D2079" s="241" t="s">
        <v>220</v>
      </c>
      <c r="E2079" s="427" t="s">
        <v>87</v>
      </c>
      <c r="F2079" s="427"/>
      <c r="G2079" s="190" t="s">
        <v>88</v>
      </c>
      <c r="H2079" s="191">
        <v>2.2700000000000001E-2</v>
      </c>
      <c r="I2079" s="336">
        <f>VLOOKUP(B2079,'SINAPI09-2021'!$A$1:$E$15000,5,FALSE)</f>
        <v>13.48</v>
      </c>
      <c r="J2079" s="203">
        <f t="shared" ref="J2079" si="208">H2079*I2079</f>
        <v>0.30599600000000005</v>
      </c>
      <c r="K2079" s="360"/>
    </row>
    <row r="2080" spans="1:12" s="106" customFormat="1" ht="25.5" x14ac:dyDescent="0.2">
      <c r="A2080" s="241" t="s">
        <v>89</v>
      </c>
      <c r="B2080" s="332">
        <v>88267</v>
      </c>
      <c r="C2080" s="241" t="s">
        <v>85</v>
      </c>
      <c r="D2080" s="241" t="s">
        <v>222</v>
      </c>
      <c r="E2080" s="427" t="s">
        <v>87</v>
      </c>
      <c r="F2080" s="427"/>
      <c r="G2080" s="190" t="s">
        <v>88</v>
      </c>
      <c r="H2080" s="191">
        <v>0.16209999999999999</v>
      </c>
      <c r="I2080" s="336">
        <f>VLOOKUP(B2080,'SINAPI09-2021'!$A$1:$E$15000,5,FALSE)</f>
        <v>17.66</v>
      </c>
      <c r="J2080" s="203">
        <f t="shared" ref="J2080" si="209">H2080*I2080</f>
        <v>2.8626860000000001</v>
      </c>
      <c r="K2080" s="360"/>
    </row>
    <row r="2081" spans="1:12" s="106" customFormat="1" x14ac:dyDescent="0.2">
      <c r="A2081" s="241" t="s">
        <v>92</v>
      </c>
      <c r="B2081" s="189" t="s">
        <v>1537</v>
      </c>
      <c r="C2081" s="241" t="s">
        <v>109</v>
      </c>
      <c r="D2081" s="241" t="s">
        <v>1538</v>
      </c>
      <c r="E2081" s="427" t="s">
        <v>119</v>
      </c>
      <c r="F2081" s="427"/>
      <c r="G2081" s="190" t="s">
        <v>174</v>
      </c>
      <c r="H2081" s="191">
        <v>1</v>
      </c>
      <c r="I2081" s="192">
        <f>'MAPA DE COTAÇÃO'!M34</f>
        <v>0.18251999999999999</v>
      </c>
      <c r="J2081" s="192">
        <v>0.21</v>
      </c>
      <c r="K2081" s="360"/>
      <c r="L2081" s="347"/>
    </row>
    <row r="2082" spans="1:12" s="106" customFormat="1" x14ac:dyDescent="0.2">
      <c r="A2082" s="244"/>
      <c r="B2082" s="244"/>
      <c r="C2082" s="244"/>
      <c r="D2082" s="244"/>
      <c r="E2082" s="244"/>
      <c r="F2082" s="193"/>
      <c r="G2082" s="244"/>
      <c r="H2082" s="193"/>
      <c r="I2082" s="244"/>
      <c r="J2082" s="193"/>
      <c r="K2082" s="360"/>
      <c r="L2082" s="347"/>
    </row>
    <row r="2083" spans="1:12" s="106" customFormat="1" ht="15" thickBot="1" x14ac:dyDescent="0.25">
      <c r="A2083" s="244"/>
      <c r="B2083" s="244"/>
      <c r="C2083" s="244"/>
      <c r="D2083" s="244"/>
      <c r="E2083" s="244"/>
      <c r="F2083" s="193"/>
      <c r="G2083" s="244"/>
      <c r="H2083" s="428"/>
      <c r="I2083" s="428"/>
      <c r="J2083" s="193"/>
      <c r="K2083" s="360"/>
      <c r="L2083" s="347"/>
    </row>
    <row r="2084" spans="1:12" s="106" customFormat="1" ht="15" thickTop="1" x14ac:dyDescent="0.2">
      <c r="A2084" s="194"/>
      <c r="B2084" s="194"/>
      <c r="C2084" s="194"/>
      <c r="D2084" s="194"/>
      <c r="E2084" s="194"/>
      <c r="F2084" s="194"/>
      <c r="G2084" s="194"/>
      <c r="H2084" s="194"/>
      <c r="I2084" s="194"/>
      <c r="J2084" s="194"/>
      <c r="K2084" s="360"/>
      <c r="L2084" s="347"/>
    </row>
    <row r="2085" spans="1:12" s="106" customFormat="1" ht="15" x14ac:dyDescent="0.2">
      <c r="A2085" s="242" t="s">
        <v>1539</v>
      </c>
      <c r="B2085" s="195" t="s">
        <v>77</v>
      </c>
      <c r="C2085" s="242" t="s">
        <v>78</v>
      </c>
      <c r="D2085" s="242" t="s">
        <v>4</v>
      </c>
      <c r="E2085" s="430" t="s">
        <v>79</v>
      </c>
      <c r="F2085" s="430"/>
      <c r="G2085" s="196" t="s">
        <v>80</v>
      </c>
      <c r="H2085" s="195" t="s">
        <v>81</v>
      </c>
      <c r="I2085" s="195" t="s">
        <v>82</v>
      </c>
      <c r="J2085" s="195" t="s">
        <v>5</v>
      </c>
      <c r="K2085" s="360"/>
      <c r="L2085" s="347"/>
    </row>
    <row r="2086" spans="1:12" s="106" customFormat="1" ht="25.5" x14ac:dyDescent="0.2">
      <c r="A2086" s="240" t="s">
        <v>83</v>
      </c>
      <c r="B2086" s="197" t="s">
        <v>1540</v>
      </c>
      <c r="C2086" s="240" t="s">
        <v>109</v>
      </c>
      <c r="D2086" s="240" t="s">
        <v>1541</v>
      </c>
      <c r="E2086" s="429" t="s">
        <v>179</v>
      </c>
      <c r="F2086" s="429"/>
      <c r="G2086" s="198" t="s">
        <v>174</v>
      </c>
      <c r="H2086" s="199">
        <v>1</v>
      </c>
      <c r="I2086" s="203">
        <f>SUM(J2087:J2089)</f>
        <v>3.2786819999999999</v>
      </c>
      <c r="J2086" s="203">
        <f>H2086*I2086</f>
        <v>3.2786819999999999</v>
      </c>
      <c r="K2086" s="360"/>
      <c r="L2086" s="347"/>
    </row>
    <row r="2087" spans="1:12" s="106" customFormat="1" ht="25.5" x14ac:dyDescent="0.2">
      <c r="A2087" s="241" t="s">
        <v>89</v>
      </c>
      <c r="B2087" s="332">
        <v>88248</v>
      </c>
      <c r="C2087" s="241" t="s">
        <v>85</v>
      </c>
      <c r="D2087" s="241" t="s">
        <v>220</v>
      </c>
      <c r="E2087" s="427" t="s">
        <v>87</v>
      </c>
      <c r="F2087" s="427"/>
      <c r="G2087" s="190" t="s">
        <v>88</v>
      </c>
      <c r="H2087" s="191">
        <v>2.2700000000000001E-2</v>
      </c>
      <c r="I2087" s="336">
        <f>VLOOKUP(B2087,'SINAPI09-2021'!$A$1:$E$15000,5,FALSE)</f>
        <v>13.48</v>
      </c>
      <c r="J2087" s="203">
        <f t="shared" ref="J2087" si="210">H2087*I2087</f>
        <v>0.30599600000000005</v>
      </c>
      <c r="K2087" s="360"/>
      <c r="L2087" s="347"/>
    </row>
    <row r="2088" spans="1:12" s="106" customFormat="1" ht="25.5" x14ac:dyDescent="0.2">
      <c r="A2088" s="241" t="s">
        <v>89</v>
      </c>
      <c r="B2088" s="332">
        <v>88267</v>
      </c>
      <c r="C2088" s="241" t="s">
        <v>85</v>
      </c>
      <c r="D2088" s="241" t="s">
        <v>222</v>
      </c>
      <c r="E2088" s="427" t="s">
        <v>87</v>
      </c>
      <c r="F2088" s="427"/>
      <c r="G2088" s="190" t="s">
        <v>88</v>
      </c>
      <c r="H2088" s="191">
        <v>0.16209999999999999</v>
      </c>
      <c r="I2088" s="336">
        <f>VLOOKUP(B2088,'SINAPI09-2021'!$A$1:$E$15000,5,FALSE)</f>
        <v>17.66</v>
      </c>
      <c r="J2088" s="203">
        <f t="shared" ref="J2088" si="211">H2088*I2088</f>
        <v>2.8626860000000001</v>
      </c>
      <c r="K2088" s="360"/>
      <c r="L2088" s="347"/>
    </row>
    <row r="2089" spans="1:12" s="106" customFormat="1" x14ac:dyDescent="0.2">
      <c r="A2089" s="241" t="s">
        <v>92</v>
      </c>
      <c r="B2089" s="189" t="s">
        <v>1542</v>
      </c>
      <c r="C2089" s="241" t="s">
        <v>109</v>
      </c>
      <c r="D2089" s="241" t="s">
        <v>1543</v>
      </c>
      <c r="E2089" s="427" t="s">
        <v>119</v>
      </c>
      <c r="F2089" s="427"/>
      <c r="G2089" s="190" t="s">
        <v>174</v>
      </c>
      <c r="H2089" s="191">
        <v>1</v>
      </c>
      <c r="I2089" s="192">
        <f>'MAPA DE COTAÇÃO'!M35</f>
        <v>34.590000000000003</v>
      </c>
      <c r="J2089" s="192">
        <v>0.11</v>
      </c>
      <c r="K2089" s="360"/>
      <c r="L2089" s="347"/>
    </row>
    <row r="2090" spans="1:12" s="106" customFormat="1" x14ac:dyDescent="0.2">
      <c r="A2090" s="244"/>
      <c r="B2090" s="244"/>
      <c r="C2090" s="244"/>
      <c r="D2090" s="244"/>
      <c r="E2090" s="244"/>
      <c r="F2090" s="193"/>
      <c r="G2090" s="244"/>
      <c r="H2090" s="193"/>
      <c r="I2090" s="244"/>
      <c r="J2090" s="193"/>
      <c r="K2090" s="360"/>
      <c r="L2090" s="347"/>
    </row>
    <row r="2091" spans="1:12" s="106" customFormat="1" ht="15" thickBot="1" x14ac:dyDescent="0.25">
      <c r="A2091" s="244"/>
      <c r="B2091" s="244"/>
      <c r="C2091" s="244"/>
      <c r="D2091" s="244"/>
      <c r="E2091" s="244"/>
      <c r="F2091" s="193"/>
      <c r="G2091" s="244"/>
      <c r="H2091" s="428"/>
      <c r="I2091" s="428"/>
      <c r="J2091" s="193"/>
      <c r="K2091" s="360"/>
      <c r="L2091" s="347"/>
    </row>
    <row r="2092" spans="1:12" s="106" customFormat="1" ht="15" thickTop="1" x14ac:dyDescent="0.2">
      <c r="A2092" s="194"/>
      <c r="B2092" s="194"/>
      <c r="C2092" s="194"/>
      <c r="D2092" s="194"/>
      <c r="E2092" s="194"/>
      <c r="F2092" s="194"/>
      <c r="G2092" s="194"/>
      <c r="H2092" s="194"/>
      <c r="I2092" s="194"/>
      <c r="J2092" s="194"/>
      <c r="K2092" s="360"/>
      <c r="L2092" s="347"/>
    </row>
    <row r="2093" spans="1:12" s="106" customFormat="1" ht="15" x14ac:dyDescent="0.2">
      <c r="A2093" s="242" t="s">
        <v>1544</v>
      </c>
      <c r="B2093" s="195" t="s">
        <v>77</v>
      </c>
      <c r="C2093" s="242" t="s">
        <v>78</v>
      </c>
      <c r="D2093" s="242" t="s">
        <v>4</v>
      </c>
      <c r="E2093" s="430" t="s">
        <v>79</v>
      </c>
      <c r="F2093" s="430"/>
      <c r="G2093" s="196" t="s">
        <v>80</v>
      </c>
      <c r="H2093" s="195" t="s">
        <v>81</v>
      </c>
      <c r="I2093" s="195" t="s">
        <v>82</v>
      </c>
      <c r="J2093" s="195" t="s">
        <v>5</v>
      </c>
      <c r="K2093" s="360"/>
    </row>
    <row r="2094" spans="1:12" s="106" customFormat="1" ht="25.5" x14ac:dyDescent="0.2">
      <c r="A2094" s="240" t="s">
        <v>83</v>
      </c>
      <c r="B2094" s="197" t="s">
        <v>1545</v>
      </c>
      <c r="C2094" s="240" t="s">
        <v>109</v>
      </c>
      <c r="D2094" s="240" t="s">
        <v>1546</v>
      </c>
      <c r="E2094" s="429" t="s">
        <v>179</v>
      </c>
      <c r="F2094" s="429"/>
      <c r="G2094" s="198" t="s">
        <v>174</v>
      </c>
      <c r="H2094" s="199">
        <v>1</v>
      </c>
      <c r="I2094" s="203">
        <f>SUM(J2095:J2097)</f>
        <v>4.2786819999999999</v>
      </c>
      <c r="J2094" s="203">
        <f>H2094*I2094</f>
        <v>4.2786819999999999</v>
      </c>
      <c r="K2094" s="360"/>
    </row>
    <row r="2095" spans="1:12" s="106" customFormat="1" ht="25.5" x14ac:dyDescent="0.2">
      <c r="A2095" s="241" t="s">
        <v>89</v>
      </c>
      <c r="B2095" s="332">
        <v>88248</v>
      </c>
      <c r="C2095" s="241" t="s">
        <v>85</v>
      </c>
      <c r="D2095" s="241" t="s">
        <v>220</v>
      </c>
      <c r="E2095" s="427" t="s">
        <v>87</v>
      </c>
      <c r="F2095" s="427"/>
      <c r="G2095" s="190" t="s">
        <v>88</v>
      </c>
      <c r="H2095" s="191">
        <v>2.2700000000000001E-2</v>
      </c>
      <c r="I2095" s="336">
        <f>VLOOKUP(B2095,'SINAPI09-2021'!$A$1:$E$15000,5,FALSE)</f>
        <v>13.48</v>
      </c>
      <c r="J2095" s="203">
        <f t="shared" ref="J2095" si="212">H2095*I2095</f>
        <v>0.30599600000000005</v>
      </c>
      <c r="K2095" s="360"/>
    </row>
    <row r="2096" spans="1:12" s="106" customFormat="1" ht="25.5" x14ac:dyDescent="0.2">
      <c r="A2096" s="241" t="s">
        <v>89</v>
      </c>
      <c r="B2096" s="332">
        <v>88267</v>
      </c>
      <c r="C2096" s="241" t="s">
        <v>85</v>
      </c>
      <c r="D2096" s="241" t="s">
        <v>222</v>
      </c>
      <c r="E2096" s="427" t="s">
        <v>87</v>
      </c>
      <c r="F2096" s="427"/>
      <c r="G2096" s="190" t="s">
        <v>88</v>
      </c>
      <c r="H2096" s="191">
        <v>0.16209999999999999</v>
      </c>
      <c r="I2096" s="336">
        <f>VLOOKUP(B2096,'SINAPI09-2021'!$A$1:$E$15000,5,FALSE)</f>
        <v>17.66</v>
      </c>
      <c r="J2096" s="203">
        <f t="shared" ref="J2096" si="213">H2096*I2096</f>
        <v>2.8626860000000001</v>
      </c>
      <c r="K2096" s="360"/>
      <c r="L2096" s="347"/>
    </row>
    <row r="2097" spans="1:12" s="106" customFormat="1" x14ac:dyDescent="0.2">
      <c r="A2097" s="241" t="s">
        <v>92</v>
      </c>
      <c r="B2097" s="189" t="s">
        <v>1547</v>
      </c>
      <c r="C2097" s="241" t="s">
        <v>109</v>
      </c>
      <c r="D2097" s="241" t="s">
        <v>1548</v>
      </c>
      <c r="E2097" s="427" t="s">
        <v>119</v>
      </c>
      <c r="F2097" s="427"/>
      <c r="G2097" s="190" t="s">
        <v>174</v>
      </c>
      <c r="H2097" s="191">
        <v>1</v>
      </c>
      <c r="I2097" s="192">
        <f>'MAPA DE COTAÇÃO'!M36</f>
        <v>34</v>
      </c>
      <c r="J2097" s="192">
        <v>1.1100000000000001</v>
      </c>
      <c r="K2097" s="360"/>
      <c r="L2097" s="347"/>
    </row>
    <row r="2098" spans="1:12" s="106" customFormat="1" x14ac:dyDescent="0.2">
      <c r="A2098" s="244"/>
      <c r="B2098" s="244"/>
      <c r="C2098" s="244"/>
      <c r="D2098" s="244"/>
      <c r="E2098" s="244"/>
      <c r="F2098" s="193"/>
      <c r="G2098" s="244"/>
      <c r="H2098" s="193"/>
      <c r="I2098" s="244"/>
      <c r="J2098" s="193"/>
      <c r="K2098" s="360"/>
      <c r="L2098" s="347"/>
    </row>
    <row r="2099" spans="1:12" s="106" customFormat="1" ht="15" thickBot="1" x14ac:dyDescent="0.25">
      <c r="A2099" s="244"/>
      <c r="B2099" s="244"/>
      <c r="C2099" s="244"/>
      <c r="D2099" s="244"/>
      <c r="E2099" s="244"/>
      <c r="F2099" s="193"/>
      <c r="G2099" s="244"/>
      <c r="H2099" s="428"/>
      <c r="I2099" s="428"/>
      <c r="J2099" s="193"/>
      <c r="K2099" s="360"/>
      <c r="L2099" s="347"/>
    </row>
    <row r="2100" spans="1:12" s="106" customFormat="1" ht="15" thickTop="1" x14ac:dyDescent="0.2">
      <c r="A2100" s="194"/>
      <c r="B2100" s="194"/>
      <c r="C2100" s="194"/>
      <c r="D2100" s="194"/>
      <c r="E2100" s="194"/>
      <c r="F2100" s="194"/>
      <c r="G2100" s="194"/>
      <c r="H2100" s="194"/>
      <c r="I2100" s="194"/>
      <c r="J2100" s="194"/>
      <c r="K2100" s="360"/>
      <c r="L2100" s="347"/>
    </row>
    <row r="2101" spans="1:12" s="106" customFormat="1" ht="15" x14ac:dyDescent="0.2">
      <c r="A2101" s="242" t="s">
        <v>1549</v>
      </c>
      <c r="B2101" s="195" t="s">
        <v>77</v>
      </c>
      <c r="C2101" s="242" t="s">
        <v>78</v>
      </c>
      <c r="D2101" s="242" t="s">
        <v>4</v>
      </c>
      <c r="E2101" s="430" t="s">
        <v>79</v>
      </c>
      <c r="F2101" s="430"/>
      <c r="G2101" s="196" t="s">
        <v>80</v>
      </c>
      <c r="H2101" s="195" t="s">
        <v>81</v>
      </c>
      <c r="I2101" s="195" t="s">
        <v>82</v>
      </c>
      <c r="J2101" s="195" t="s">
        <v>5</v>
      </c>
      <c r="K2101" s="360"/>
      <c r="L2101" s="347"/>
    </row>
    <row r="2102" spans="1:12" s="106" customFormat="1" ht="25.5" x14ac:dyDescent="0.2">
      <c r="A2102" s="240" t="s">
        <v>83</v>
      </c>
      <c r="B2102" s="197" t="s">
        <v>1550</v>
      </c>
      <c r="C2102" s="240" t="s">
        <v>109</v>
      </c>
      <c r="D2102" s="240" t="s">
        <v>1551</v>
      </c>
      <c r="E2102" s="429" t="s">
        <v>179</v>
      </c>
      <c r="F2102" s="429"/>
      <c r="G2102" s="198" t="s">
        <v>157</v>
      </c>
      <c r="H2102" s="199">
        <v>1</v>
      </c>
      <c r="I2102" s="203">
        <f>SUM(J2103:J2105)</f>
        <v>7.5133000000000001</v>
      </c>
      <c r="J2102" s="203">
        <f>H2102*I2102</f>
        <v>7.5133000000000001</v>
      </c>
      <c r="K2102" s="360"/>
      <c r="L2102" s="347"/>
    </row>
    <row r="2103" spans="1:12" s="106" customFormat="1" ht="25.5" x14ac:dyDescent="0.2">
      <c r="A2103" s="241" t="s">
        <v>89</v>
      </c>
      <c r="B2103" s="332">
        <v>88248</v>
      </c>
      <c r="C2103" s="241" t="s">
        <v>85</v>
      </c>
      <c r="D2103" s="241" t="s">
        <v>220</v>
      </c>
      <c r="E2103" s="427" t="s">
        <v>87</v>
      </c>
      <c r="F2103" s="427"/>
      <c r="G2103" s="190" t="s">
        <v>88</v>
      </c>
      <c r="H2103" s="191">
        <v>2.3E-2</v>
      </c>
      <c r="I2103" s="336">
        <f>VLOOKUP(B2103,'SINAPI09-2021'!$A$1:$E$15000,5,FALSE)</f>
        <v>13.48</v>
      </c>
      <c r="J2103" s="203">
        <f t="shared" ref="J2103" si="214">H2103*I2103</f>
        <v>0.31003999999999998</v>
      </c>
      <c r="K2103" s="360"/>
      <c r="L2103" s="347"/>
    </row>
    <row r="2104" spans="1:12" s="106" customFormat="1" ht="25.5" x14ac:dyDescent="0.2">
      <c r="A2104" s="241" t="s">
        <v>89</v>
      </c>
      <c r="B2104" s="332">
        <v>88267</v>
      </c>
      <c r="C2104" s="241" t="s">
        <v>85</v>
      </c>
      <c r="D2104" s="241" t="s">
        <v>222</v>
      </c>
      <c r="E2104" s="427" t="s">
        <v>87</v>
      </c>
      <c r="F2104" s="427"/>
      <c r="G2104" s="190" t="s">
        <v>88</v>
      </c>
      <c r="H2104" s="191">
        <v>0.161</v>
      </c>
      <c r="I2104" s="336">
        <f>VLOOKUP(B2104,'SINAPI09-2021'!$A$1:$E$15000,5,FALSE)</f>
        <v>17.66</v>
      </c>
      <c r="J2104" s="203">
        <f t="shared" ref="J2104" si="215">H2104*I2104</f>
        <v>2.8432599999999999</v>
      </c>
      <c r="K2104" s="360"/>
      <c r="L2104" s="347"/>
    </row>
    <row r="2105" spans="1:12" s="106" customFormat="1" x14ac:dyDescent="0.2">
      <c r="A2105" s="241" t="s">
        <v>92</v>
      </c>
      <c r="B2105" s="189" t="s">
        <v>1552</v>
      </c>
      <c r="C2105" s="241" t="s">
        <v>109</v>
      </c>
      <c r="D2105" s="241" t="s">
        <v>1553</v>
      </c>
      <c r="E2105" s="427" t="s">
        <v>119</v>
      </c>
      <c r="F2105" s="427"/>
      <c r="G2105" s="190" t="s">
        <v>174</v>
      </c>
      <c r="H2105" s="191">
        <v>1</v>
      </c>
      <c r="I2105" s="192">
        <f>'MAPA DE COTAÇÃO'!M37</f>
        <v>3.58</v>
      </c>
      <c r="J2105" s="192">
        <v>4.3600000000000003</v>
      </c>
      <c r="K2105" s="360"/>
      <c r="L2105" s="347"/>
    </row>
    <row r="2106" spans="1:12" s="106" customFormat="1" x14ac:dyDescent="0.2">
      <c r="A2106" s="244"/>
      <c r="B2106" s="244"/>
      <c r="C2106" s="244"/>
      <c r="D2106" s="244"/>
      <c r="E2106" s="244"/>
      <c r="F2106" s="193"/>
      <c r="G2106" s="244"/>
      <c r="H2106" s="193"/>
      <c r="I2106" s="244"/>
      <c r="J2106" s="193"/>
      <c r="K2106" s="360"/>
      <c r="L2106" s="347"/>
    </row>
    <row r="2107" spans="1:12" s="106" customFormat="1" ht="15" thickBot="1" x14ac:dyDescent="0.25">
      <c r="A2107" s="244"/>
      <c r="B2107" s="244"/>
      <c r="C2107" s="244"/>
      <c r="D2107" s="244"/>
      <c r="E2107" s="244"/>
      <c r="F2107" s="193"/>
      <c r="G2107" s="244"/>
      <c r="H2107" s="428"/>
      <c r="I2107" s="428"/>
      <c r="J2107" s="193"/>
      <c r="K2107" s="360"/>
      <c r="L2107" s="347"/>
    </row>
    <row r="2108" spans="1:12" s="328" customFormat="1" ht="15" thickTop="1" x14ac:dyDescent="0.2">
      <c r="A2108" s="194"/>
      <c r="B2108" s="194"/>
      <c r="C2108" s="194"/>
      <c r="D2108" s="194"/>
      <c r="E2108" s="194"/>
      <c r="F2108" s="194"/>
      <c r="G2108" s="194"/>
      <c r="H2108" s="194"/>
      <c r="I2108" s="194"/>
      <c r="J2108" s="194"/>
      <c r="K2108" s="360"/>
      <c r="L2108" s="347"/>
    </row>
    <row r="2109" spans="1:12" s="328" customFormat="1" ht="15" x14ac:dyDescent="0.2">
      <c r="A2109" s="326" t="s">
        <v>1554</v>
      </c>
      <c r="B2109" s="195" t="s">
        <v>77</v>
      </c>
      <c r="C2109" s="326" t="s">
        <v>78</v>
      </c>
      <c r="D2109" s="326" t="s">
        <v>4</v>
      </c>
      <c r="E2109" s="430" t="s">
        <v>79</v>
      </c>
      <c r="F2109" s="430"/>
      <c r="G2109" s="196" t="s">
        <v>80</v>
      </c>
      <c r="H2109" s="195" t="s">
        <v>81</v>
      </c>
      <c r="I2109" s="195" t="s">
        <v>82</v>
      </c>
      <c r="J2109" s="195" t="s">
        <v>5</v>
      </c>
      <c r="K2109" s="360"/>
      <c r="L2109" s="347"/>
    </row>
    <row r="2110" spans="1:12" s="328" customFormat="1" ht="25.5" x14ac:dyDescent="0.2">
      <c r="A2110" s="324" t="s">
        <v>83</v>
      </c>
      <c r="B2110" s="197" t="s">
        <v>1555</v>
      </c>
      <c r="C2110" s="324" t="s">
        <v>109</v>
      </c>
      <c r="D2110" s="324" t="s">
        <v>1556</v>
      </c>
      <c r="E2110" s="429" t="s">
        <v>149</v>
      </c>
      <c r="F2110" s="429"/>
      <c r="G2110" s="198" t="s">
        <v>157</v>
      </c>
      <c r="H2110" s="199">
        <v>1</v>
      </c>
      <c r="I2110" s="203">
        <f>SUM(J2111:J2113)</f>
        <v>5.3994799999999996</v>
      </c>
      <c r="J2110" s="203">
        <f>H2110*I2110</f>
        <v>5.3994799999999996</v>
      </c>
      <c r="K2110" s="360"/>
      <c r="L2110" s="347"/>
    </row>
    <row r="2111" spans="1:12" s="328" customFormat="1" ht="25.5" x14ac:dyDescent="0.2">
      <c r="A2111" s="325" t="s">
        <v>89</v>
      </c>
      <c r="B2111" s="332">
        <v>88238</v>
      </c>
      <c r="C2111" s="325" t="s">
        <v>85</v>
      </c>
      <c r="D2111" s="325" t="s">
        <v>315</v>
      </c>
      <c r="E2111" s="427" t="s">
        <v>87</v>
      </c>
      <c r="F2111" s="427"/>
      <c r="G2111" s="190" t="s">
        <v>88</v>
      </c>
      <c r="H2111" s="191">
        <v>1.4E-2</v>
      </c>
      <c r="I2111" s="336">
        <f>VLOOKUP(B2111,'SINAPI09-2021'!$A$1:$E$15000,5,FALSE)</f>
        <v>13.4</v>
      </c>
      <c r="J2111" s="203">
        <f t="shared" ref="J2111" si="216">H2111*I2111</f>
        <v>0.18760000000000002</v>
      </c>
      <c r="K2111" s="360"/>
      <c r="L2111" s="347"/>
    </row>
    <row r="2112" spans="1:12" s="328" customFormat="1" ht="25.5" x14ac:dyDescent="0.2">
      <c r="A2112" s="325" t="s">
        <v>89</v>
      </c>
      <c r="B2112" s="332">
        <v>88245</v>
      </c>
      <c r="C2112" s="325" t="s">
        <v>85</v>
      </c>
      <c r="D2112" s="325" t="s">
        <v>317</v>
      </c>
      <c r="E2112" s="427" t="s">
        <v>87</v>
      </c>
      <c r="F2112" s="427"/>
      <c r="G2112" s="190" t="s">
        <v>88</v>
      </c>
      <c r="H2112" s="191">
        <v>8.5999999999999993E-2</v>
      </c>
      <c r="I2112" s="336">
        <f>VLOOKUP(B2112,'SINAPI09-2021'!$A$1:$E$15000,5,FALSE)</f>
        <v>17.579999999999998</v>
      </c>
      <c r="J2112" s="203">
        <f t="shared" ref="J2112" si="217">H2112*I2112</f>
        <v>1.5118799999999997</v>
      </c>
      <c r="K2112" s="360"/>
      <c r="L2112" s="347"/>
    </row>
    <row r="2113" spans="1:12" s="328" customFormat="1" x14ac:dyDescent="0.2">
      <c r="A2113" s="325" t="s">
        <v>92</v>
      </c>
      <c r="B2113" s="332">
        <v>39996</v>
      </c>
      <c r="C2113" s="325" t="s">
        <v>85</v>
      </c>
      <c r="D2113" s="325" t="s">
        <v>1557</v>
      </c>
      <c r="E2113" s="427" t="s">
        <v>119</v>
      </c>
      <c r="F2113" s="427"/>
      <c r="G2113" s="190" t="s">
        <v>157</v>
      </c>
      <c r="H2113" s="191">
        <v>1</v>
      </c>
      <c r="I2113" s="336">
        <f>VLOOKUP(B2113,'SINAPI09-2021'!$A$1:$E$15000,5,FALSE)</f>
        <v>3.7</v>
      </c>
      <c r="J2113" s="203">
        <f t="shared" ref="J2113" si="218">H2113*I2113</f>
        <v>3.7</v>
      </c>
      <c r="K2113" s="360"/>
      <c r="L2113" s="347"/>
    </row>
    <row r="2114" spans="1:12" s="328" customFormat="1" x14ac:dyDescent="0.2">
      <c r="A2114" s="327"/>
      <c r="B2114" s="327"/>
      <c r="C2114" s="327"/>
      <c r="D2114" s="327"/>
      <c r="E2114" s="327"/>
      <c r="F2114" s="193"/>
      <c r="G2114" s="327"/>
      <c r="H2114" s="193"/>
      <c r="I2114" s="327"/>
      <c r="J2114" s="193"/>
      <c r="K2114" s="360"/>
      <c r="L2114" s="347"/>
    </row>
    <row r="2115" spans="1:12" s="328" customFormat="1" ht="15" thickBot="1" x14ac:dyDescent="0.25">
      <c r="A2115" s="327"/>
      <c r="B2115" s="327"/>
      <c r="C2115" s="327"/>
      <c r="D2115" s="327"/>
      <c r="E2115" s="327"/>
      <c r="F2115" s="193"/>
      <c r="G2115" s="327"/>
      <c r="H2115" s="428"/>
      <c r="I2115" s="428"/>
      <c r="J2115" s="193"/>
      <c r="K2115" s="360"/>
      <c r="L2115" s="347"/>
    </row>
    <row r="2116" spans="1:12" s="328" customFormat="1" ht="15" thickTop="1" x14ac:dyDescent="0.2">
      <c r="A2116" s="194"/>
      <c r="B2116" s="194"/>
      <c r="C2116" s="194"/>
      <c r="D2116" s="194"/>
      <c r="E2116" s="194"/>
      <c r="F2116" s="194"/>
      <c r="G2116" s="194"/>
      <c r="H2116" s="194"/>
      <c r="I2116" s="194"/>
      <c r="J2116" s="194"/>
      <c r="K2116" s="360"/>
      <c r="L2116" s="347"/>
    </row>
    <row r="2117" spans="1:12" s="328" customFormat="1" ht="15" x14ac:dyDescent="0.2">
      <c r="A2117" s="326" t="s">
        <v>1558</v>
      </c>
      <c r="B2117" s="195" t="s">
        <v>77</v>
      </c>
      <c r="C2117" s="326" t="s">
        <v>78</v>
      </c>
      <c r="D2117" s="326" t="s">
        <v>4</v>
      </c>
      <c r="E2117" s="430" t="s">
        <v>79</v>
      </c>
      <c r="F2117" s="430"/>
      <c r="G2117" s="196" t="s">
        <v>80</v>
      </c>
      <c r="H2117" s="195" t="s">
        <v>81</v>
      </c>
      <c r="I2117" s="195" t="s">
        <v>82</v>
      </c>
      <c r="J2117" s="195" t="s">
        <v>5</v>
      </c>
      <c r="K2117" s="360"/>
      <c r="L2117" s="347"/>
    </row>
    <row r="2118" spans="1:12" s="328" customFormat="1" ht="25.5" x14ac:dyDescent="0.2">
      <c r="A2118" s="324" t="s">
        <v>83</v>
      </c>
      <c r="B2118" s="197" t="s">
        <v>1559</v>
      </c>
      <c r="C2118" s="324" t="s">
        <v>109</v>
      </c>
      <c r="D2118" s="324" t="s">
        <v>1560</v>
      </c>
      <c r="E2118" s="429" t="s">
        <v>179</v>
      </c>
      <c r="F2118" s="429"/>
      <c r="G2118" s="198" t="s">
        <v>174</v>
      </c>
      <c r="H2118" s="199">
        <v>1</v>
      </c>
      <c r="I2118" s="203">
        <f>SUM(J2119:J2121)</f>
        <v>12.468682000000001</v>
      </c>
      <c r="J2118" s="203">
        <f>H2118*I2118</f>
        <v>12.468682000000001</v>
      </c>
      <c r="K2118" s="360"/>
      <c r="L2118" s="347"/>
    </row>
    <row r="2119" spans="1:12" s="328" customFormat="1" ht="25.5" x14ac:dyDescent="0.2">
      <c r="A2119" s="325" t="s">
        <v>89</v>
      </c>
      <c r="B2119" s="332">
        <v>88248</v>
      </c>
      <c r="C2119" s="325" t="s">
        <v>85</v>
      </c>
      <c r="D2119" s="325" t="s">
        <v>220</v>
      </c>
      <c r="E2119" s="427" t="s">
        <v>87</v>
      </c>
      <c r="F2119" s="427"/>
      <c r="G2119" s="190" t="s">
        <v>88</v>
      </c>
      <c r="H2119" s="191">
        <v>2.2700000000000001E-2</v>
      </c>
      <c r="I2119" s="336">
        <f>VLOOKUP(B2119,'SINAPI09-2021'!$A$1:$E$15000,5,FALSE)</f>
        <v>13.48</v>
      </c>
      <c r="J2119" s="203">
        <f t="shared" ref="J2119" si="219">H2119*I2119</f>
        <v>0.30599600000000005</v>
      </c>
      <c r="K2119" s="360"/>
      <c r="L2119" s="347"/>
    </row>
    <row r="2120" spans="1:12" s="328" customFormat="1" ht="25.5" x14ac:dyDescent="0.2">
      <c r="A2120" s="325" t="s">
        <v>89</v>
      </c>
      <c r="B2120" s="332">
        <v>88267</v>
      </c>
      <c r="C2120" s="325" t="s">
        <v>85</v>
      </c>
      <c r="D2120" s="325" t="s">
        <v>222</v>
      </c>
      <c r="E2120" s="427" t="s">
        <v>87</v>
      </c>
      <c r="F2120" s="427"/>
      <c r="G2120" s="190" t="s">
        <v>88</v>
      </c>
      <c r="H2120" s="191">
        <v>0.16209999999999999</v>
      </c>
      <c r="I2120" s="336">
        <f>VLOOKUP(B2120,'SINAPI09-2021'!$A$1:$E$15000,5,FALSE)</f>
        <v>17.66</v>
      </c>
      <c r="J2120" s="203">
        <f t="shared" ref="J2120:J2121" si="220">H2120*I2120</f>
        <v>2.8626860000000001</v>
      </c>
      <c r="K2120" s="360"/>
      <c r="L2120" s="347"/>
    </row>
    <row r="2121" spans="1:12" s="328" customFormat="1" ht="25.5" x14ac:dyDescent="0.2">
      <c r="A2121" s="325" t="s">
        <v>92</v>
      </c>
      <c r="B2121" s="332">
        <v>20111</v>
      </c>
      <c r="C2121" s="325" t="s">
        <v>85</v>
      </c>
      <c r="D2121" s="325" t="s">
        <v>1561</v>
      </c>
      <c r="E2121" s="427" t="s">
        <v>119</v>
      </c>
      <c r="F2121" s="427"/>
      <c r="G2121" s="190" t="s">
        <v>174</v>
      </c>
      <c r="H2121" s="191">
        <v>1</v>
      </c>
      <c r="I2121" s="336">
        <f>VLOOKUP(B2121,'SINAPI09-2021'!$A$1:$E$15000,5,FALSE)</f>
        <v>9.3000000000000007</v>
      </c>
      <c r="J2121" s="203">
        <f t="shared" si="220"/>
        <v>9.3000000000000007</v>
      </c>
      <c r="K2121" s="360"/>
      <c r="L2121" s="347"/>
    </row>
    <row r="2122" spans="1:12" s="328" customFormat="1" x14ac:dyDescent="0.2">
      <c r="A2122" s="327"/>
      <c r="B2122" s="327"/>
      <c r="C2122" s="327"/>
      <c r="D2122" s="327"/>
      <c r="E2122" s="327"/>
      <c r="F2122" s="193"/>
      <c r="G2122" s="327"/>
      <c r="H2122" s="193"/>
      <c r="I2122" s="327"/>
      <c r="J2122" s="193"/>
      <c r="K2122" s="360"/>
      <c r="L2122" s="347"/>
    </row>
    <row r="2123" spans="1:12" s="328" customFormat="1" ht="15" thickBot="1" x14ac:dyDescent="0.25">
      <c r="A2123" s="327"/>
      <c r="B2123" s="327"/>
      <c r="C2123" s="327"/>
      <c r="D2123" s="327"/>
      <c r="E2123" s="327"/>
      <c r="F2123" s="193"/>
      <c r="G2123" s="327"/>
      <c r="H2123" s="428"/>
      <c r="I2123" s="428"/>
      <c r="J2123" s="193"/>
      <c r="K2123" s="360"/>
      <c r="L2123" s="347"/>
    </row>
    <row r="2124" spans="1:12" s="106" customFormat="1" ht="15" thickTop="1" x14ac:dyDescent="0.2">
      <c r="A2124" s="194"/>
      <c r="B2124" s="194"/>
      <c r="C2124" s="194"/>
      <c r="D2124" s="194"/>
      <c r="E2124" s="194"/>
      <c r="F2124" s="194"/>
      <c r="G2124" s="194"/>
      <c r="H2124" s="194"/>
      <c r="I2124" s="194"/>
      <c r="J2124" s="194"/>
      <c r="K2124" s="360"/>
      <c r="L2124" s="347"/>
    </row>
    <row r="2125" spans="1:12" s="106" customFormat="1" ht="15" x14ac:dyDescent="0.2">
      <c r="A2125" s="242" t="s">
        <v>1562</v>
      </c>
      <c r="B2125" s="195" t="s">
        <v>77</v>
      </c>
      <c r="C2125" s="242" t="s">
        <v>78</v>
      </c>
      <c r="D2125" s="242" t="s">
        <v>4</v>
      </c>
      <c r="E2125" s="430" t="s">
        <v>79</v>
      </c>
      <c r="F2125" s="430"/>
      <c r="G2125" s="196" t="s">
        <v>80</v>
      </c>
      <c r="H2125" s="195" t="s">
        <v>81</v>
      </c>
      <c r="I2125" s="195" t="s">
        <v>82</v>
      </c>
      <c r="J2125" s="195" t="s">
        <v>5</v>
      </c>
      <c r="K2125" s="360"/>
    </row>
    <row r="2126" spans="1:12" s="106" customFormat="1" ht="25.5" x14ac:dyDescent="0.2">
      <c r="A2126" s="240" t="s">
        <v>83</v>
      </c>
      <c r="B2126" s="197" t="s">
        <v>1563</v>
      </c>
      <c r="C2126" s="240" t="s">
        <v>109</v>
      </c>
      <c r="D2126" s="240" t="s">
        <v>1564</v>
      </c>
      <c r="E2126" s="429" t="s">
        <v>179</v>
      </c>
      <c r="F2126" s="429"/>
      <c r="G2126" s="198" t="s">
        <v>174</v>
      </c>
      <c r="H2126" s="199">
        <v>1</v>
      </c>
      <c r="I2126" s="203">
        <f>SUM(J2127:J2129)</f>
        <v>21.868682</v>
      </c>
      <c r="J2126" s="203">
        <f>H2126*I2126</f>
        <v>21.868682</v>
      </c>
      <c r="K2126" s="360"/>
    </row>
    <row r="2127" spans="1:12" s="106" customFormat="1" ht="25.5" x14ac:dyDescent="0.2">
      <c r="A2127" s="241" t="s">
        <v>89</v>
      </c>
      <c r="B2127" s="332">
        <v>88248</v>
      </c>
      <c r="C2127" s="241" t="s">
        <v>85</v>
      </c>
      <c r="D2127" s="241" t="s">
        <v>220</v>
      </c>
      <c r="E2127" s="427" t="s">
        <v>87</v>
      </c>
      <c r="F2127" s="427"/>
      <c r="G2127" s="190" t="s">
        <v>88</v>
      </c>
      <c r="H2127" s="191">
        <v>2.2700000000000001E-2</v>
      </c>
      <c r="I2127" s="336">
        <f>VLOOKUP(B2127,'SINAPI09-2021'!$A$1:$E$15000,5,FALSE)</f>
        <v>13.48</v>
      </c>
      <c r="J2127" s="203">
        <f t="shared" ref="J2127" si="221">H2127*I2127</f>
        <v>0.30599600000000005</v>
      </c>
      <c r="K2127" s="360"/>
    </row>
    <row r="2128" spans="1:12" s="106" customFormat="1" ht="25.5" x14ac:dyDescent="0.2">
      <c r="A2128" s="241" t="s">
        <v>89</v>
      </c>
      <c r="B2128" s="332">
        <v>88267</v>
      </c>
      <c r="C2128" s="241" t="s">
        <v>85</v>
      </c>
      <c r="D2128" s="241" t="s">
        <v>222</v>
      </c>
      <c r="E2128" s="427" t="s">
        <v>87</v>
      </c>
      <c r="F2128" s="427"/>
      <c r="G2128" s="190" t="s">
        <v>88</v>
      </c>
      <c r="H2128" s="191">
        <v>0.16209999999999999</v>
      </c>
      <c r="I2128" s="336">
        <f>VLOOKUP(B2128,'SINAPI09-2021'!$A$1:$E$15000,5,FALSE)</f>
        <v>17.66</v>
      </c>
      <c r="J2128" s="203">
        <f t="shared" ref="J2128:J2129" si="222">H2128*I2128</f>
        <v>2.8626860000000001</v>
      </c>
      <c r="K2128" s="360"/>
      <c r="L2128" s="347"/>
    </row>
    <row r="2129" spans="1:12" s="106" customFormat="1" x14ac:dyDescent="0.2">
      <c r="A2129" s="241" t="s">
        <v>92</v>
      </c>
      <c r="B2129" s="189" t="s">
        <v>1565</v>
      </c>
      <c r="C2129" s="241" t="s">
        <v>109</v>
      </c>
      <c r="D2129" s="241" t="s">
        <v>1566</v>
      </c>
      <c r="E2129" s="427" t="s">
        <v>119</v>
      </c>
      <c r="F2129" s="427"/>
      <c r="G2129" s="190" t="s">
        <v>174</v>
      </c>
      <c r="H2129" s="191">
        <v>1</v>
      </c>
      <c r="I2129" s="192">
        <f>'MAPA DE COTAÇÃO'!M39</f>
        <v>18.7</v>
      </c>
      <c r="J2129" s="203">
        <f t="shared" si="222"/>
        <v>18.7</v>
      </c>
      <c r="K2129" s="360"/>
      <c r="L2129" s="347"/>
    </row>
    <row r="2130" spans="1:12" s="106" customFormat="1" x14ac:dyDescent="0.2">
      <c r="A2130" s="244"/>
      <c r="B2130" s="244"/>
      <c r="C2130" s="244"/>
      <c r="D2130" s="244"/>
      <c r="E2130" s="244"/>
      <c r="F2130" s="193"/>
      <c r="G2130" s="244"/>
      <c r="H2130" s="193"/>
      <c r="I2130" s="244"/>
      <c r="J2130" s="193"/>
      <c r="K2130" s="360"/>
      <c r="L2130" s="347"/>
    </row>
    <row r="2131" spans="1:12" s="106" customFormat="1" ht="15" thickBot="1" x14ac:dyDescent="0.25">
      <c r="A2131" s="244"/>
      <c r="B2131" s="244"/>
      <c r="C2131" s="244"/>
      <c r="D2131" s="244"/>
      <c r="E2131" s="244"/>
      <c r="F2131" s="193"/>
      <c r="G2131" s="244"/>
      <c r="H2131" s="428"/>
      <c r="I2131" s="428"/>
      <c r="J2131" s="193"/>
      <c r="K2131" s="360"/>
      <c r="L2131" s="347"/>
    </row>
    <row r="2132" spans="1:12" s="106" customFormat="1" ht="15" thickTop="1" x14ac:dyDescent="0.2">
      <c r="A2132" s="194"/>
      <c r="B2132" s="194"/>
      <c r="C2132" s="194"/>
      <c r="D2132" s="194"/>
      <c r="E2132" s="194"/>
      <c r="F2132" s="194"/>
      <c r="G2132" s="194"/>
      <c r="H2132" s="194"/>
      <c r="I2132" s="194"/>
      <c r="J2132" s="194"/>
      <c r="K2132" s="360"/>
      <c r="L2132" s="347"/>
    </row>
    <row r="2133" spans="1:12" s="106" customFormat="1" ht="15" x14ac:dyDescent="0.2">
      <c r="A2133" s="242" t="s">
        <v>1567</v>
      </c>
      <c r="B2133" s="195" t="s">
        <v>77</v>
      </c>
      <c r="C2133" s="242" t="s">
        <v>78</v>
      </c>
      <c r="D2133" s="242" t="s">
        <v>4</v>
      </c>
      <c r="E2133" s="430" t="s">
        <v>79</v>
      </c>
      <c r="F2133" s="430"/>
      <c r="G2133" s="196" t="s">
        <v>80</v>
      </c>
      <c r="H2133" s="195" t="s">
        <v>81</v>
      </c>
      <c r="I2133" s="195" t="s">
        <v>82</v>
      </c>
      <c r="J2133" s="195" t="s">
        <v>5</v>
      </c>
      <c r="K2133" s="360"/>
      <c r="L2133" s="347"/>
    </row>
    <row r="2134" spans="1:12" s="106" customFormat="1" ht="25.5" x14ac:dyDescent="0.2">
      <c r="A2134" s="240" t="s">
        <v>83</v>
      </c>
      <c r="B2134" s="197" t="s">
        <v>1568</v>
      </c>
      <c r="C2134" s="240" t="s">
        <v>109</v>
      </c>
      <c r="D2134" s="240" t="s">
        <v>1569</v>
      </c>
      <c r="E2134" s="429" t="s">
        <v>179</v>
      </c>
      <c r="F2134" s="429"/>
      <c r="G2134" s="198" t="s">
        <v>174</v>
      </c>
      <c r="H2134" s="199">
        <v>1</v>
      </c>
      <c r="I2134" s="203">
        <f>SUM(J2135:J2137)</f>
        <v>50.138681999999996</v>
      </c>
      <c r="J2134" s="203">
        <f>H2134*I2134</f>
        <v>50.138681999999996</v>
      </c>
      <c r="K2134" s="360"/>
      <c r="L2134" s="347"/>
    </row>
    <row r="2135" spans="1:12" s="106" customFormat="1" ht="25.5" x14ac:dyDescent="0.2">
      <c r="A2135" s="241" t="s">
        <v>89</v>
      </c>
      <c r="B2135" s="332">
        <v>88248</v>
      </c>
      <c r="C2135" s="241" t="s">
        <v>85</v>
      </c>
      <c r="D2135" s="241" t="s">
        <v>220</v>
      </c>
      <c r="E2135" s="427" t="s">
        <v>87</v>
      </c>
      <c r="F2135" s="427"/>
      <c r="G2135" s="190" t="s">
        <v>88</v>
      </c>
      <c r="H2135" s="191">
        <v>2.2700000000000001E-2</v>
      </c>
      <c r="I2135" s="336">
        <f>VLOOKUP(B2135,'SINAPI09-2021'!$A$1:$E$15000,5,FALSE)</f>
        <v>13.48</v>
      </c>
      <c r="J2135" s="203">
        <f t="shared" ref="J2135" si="223">H2135*I2135</f>
        <v>0.30599600000000005</v>
      </c>
      <c r="K2135" s="360"/>
      <c r="L2135" s="347"/>
    </row>
    <row r="2136" spans="1:12" s="106" customFormat="1" ht="25.5" x14ac:dyDescent="0.2">
      <c r="A2136" s="241" t="s">
        <v>89</v>
      </c>
      <c r="B2136" s="332">
        <v>88267</v>
      </c>
      <c r="C2136" s="241" t="s">
        <v>85</v>
      </c>
      <c r="D2136" s="241" t="s">
        <v>222</v>
      </c>
      <c r="E2136" s="427" t="s">
        <v>87</v>
      </c>
      <c r="F2136" s="427"/>
      <c r="G2136" s="190" t="s">
        <v>88</v>
      </c>
      <c r="H2136" s="191">
        <v>0.16209999999999999</v>
      </c>
      <c r="I2136" s="336">
        <f>VLOOKUP(B2136,'SINAPI09-2021'!$A$1:$E$15000,5,FALSE)</f>
        <v>17.66</v>
      </c>
      <c r="J2136" s="203">
        <f t="shared" ref="J2136" si="224">H2136*I2136</f>
        <v>2.8626860000000001</v>
      </c>
      <c r="K2136" s="360"/>
      <c r="L2136" s="347"/>
    </row>
    <row r="2137" spans="1:12" s="106" customFormat="1" x14ac:dyDescent="0.2">
      <c r="A2137" s="241" t="s">
        <v>92</v>
      </c>
      <c r="B2137" s="189" t="s">
        <v>1570</v>
      </c>
      <c r="C2137" s="241" t="s">
        <v>109</v>
      </c>
      <c r="D2137" s="241" t="s">
        <v>1571</v>
      </c>
      <c r="E2137" s="427" t="s">
        <v>119</v>
      </c>
      <c r="F2137" s="427"/>
      <c r="G2137" s="190" t="s">
        <v>174</v>
      </c>
      <c r="H2137" s="191">
        <v>1</v>
      </c>
      <c r="I2137" s="192">
        <f>'MAPA DE COTAÇÃO'!M40</f>
        <v>84.9</v>
      </c>
      <c r="J2137" s="192">
        <v>46.97</v>
      </c>
      <c r="K2137" s="360"/>
      <c r="L2137" s="347"/>
    </row>
    <row r="2138" spans="1:12" s="106" customFormat="1" x14ac:dyDescent="0.2">
      <c r="A2138" s="244"/>
      <c r="B2138" s="244"/>
      <c r="C2138" s="244"/>
      <c r="D2138" s="244"/>
      <c r="E2138" s="244"/>
      <c r="F2138" s="193"/>
      <c r="G2138" s="244"/>
      <c r="H2138" s="193"/>
      <c r="I2138" s="244"/>
      <c r="J2138" s="193"/>
      <c r="K2138" s="360"/>
      <c r="L2138" s="347"/>
    </row>
    <row r="2139" spans="1:12" s="106" customFormat="1" ht="15" thickBot="1" x14ac:dyDescent="0.25">
      <c r="A2139" s="244"/>
      <c r="B2139" s="244"/>
      <c r="C2139" s="244"/>
      <c r="D2139" s="244"/>
      <c r="E2139" s="244"/>
      <c r="F2139" s="193"/>
      <c r="G2139" s="244"/>
      <c r="H2139" s="428"/>
      <c r="I2139" s="428"/>
      <c r="J2139" s="193"/>
      <c r="K2139" s="360"/>
      <c r="L2139" s="347"/>
    </row>
    <row r="2140" spans="1:12" s="106" customFormat="1" ht="15" thickTop="1" x14ac:dyDescent="0.2">
      <c r="A2140" s="194"/>
      <c r="B2140" s="194"/>
      <c r="C2140" s="194"/>
      <c r="D2140" s="194"/>
      <c r="E2140" s="194"/>
      <c r="F2140" s="194"/>
      <c r="G2140" s="194"/>
      <c r="H2140" s="194"/>
      <c r="I2140" s="194"/>
      <c r="J2140" s="194"/>
      <c r="K2140" s="360"/>
      <c r="L2140" s="347"/>
    </row>
    <row r="2141" spans="1:12" s="328" customFormat="1" ht="15" x14ac:dyDescent="0.2">
      <c r="A2141" s="326" t="s">
        <v>1572</v>
      </c>
      <c r="B2141" s="195" t="s">
        <v>77</v>
      </c>
      <c r="C2141" s="326" t="s">
        <v>78</v>
      </c>
      <c r="D2141" s="326" t="s">
        <v>4</v>
      </c>
      <c r="E2141" s="430" t="s">
        <v>79</v>
      </c>
      <c r="F2141" s="430"/>
      <c r="G2141" s="196" t="s">
        <v>80</v>
      </c>
      <c r="H2141" s="195" t="s">
        <v>81</v>
      </c>
      <c r="I2141" s="195" t="s">
        <v>82</v>
      </c>
      <c r="J2141" s="195" t="s">
        <v>5</v>
      </c>
      <c r="K2141" s="360"/>
      <c r="L2141" s="347"/>
    </row>
    <row r="2142" spans="1:12" s="328" customFormat="1" ht="25.5" x14ac:dyDescent="0.2">
      <c r="A2142" s="324" t="s">
        <v>83</v>
      </c>
      <c r="B2142" s="197" t="s">
        <v>1573</v>
      </c>
      <c r="C2142" s="324" t="s">
        <v>109</v>
      </c>
      <c r="D2142" s="324" t="s">
        <v>1574</v>
      </c>
      <c r="E2142" s="429" t="s">
        <v>179</v>
      </c>
      <c r="F2142" s="429"/>
      <c r="G2142" s="198" t="s">
        <v>174</v>
      </c>
      <c r="H2142" s="199">
        <v>1</v>
      </c>
      <c r="I2142" s="203">
        <f>SUM(J2143:J2145)</f>
        <v>59.837999999999994</v>
      </c>
      <c r="J2142" s="203">
        <f>H2142*I2142</f>
        <v>59.837999999999994</v>
      </c>
      <c r="K2142" s="360"/>
      <c r="L2142" s="347"/>
    </row>
    <row r="2143" spans="1:12" s="328" customFormat="1" ht="25.5" x14ac:dyDescent="0.2">
      <c r="A2143" s="325" t="s">
        <v>89</v>
      </c>
      <c r="B2143" s="332">
        <v>88267</v>
      </c>
      <c r="C2143" s="325" t="s">
        <v>85</v>
      </c>
      <c r="D2143" s="325" t="s">
        <v>222</v>
      </c>
      <c r="E2143" s="427" t="s">
        <v>87</v>
      </c>
      <c r="F2143" s="427"/>
      <c r="G2143" s="190" t="s">
        <v>88</v>
      </c>
      <c r="H2143" s="191">
        <v>1.1000000000000001</v>
      </c>
      <c r="I2143" s="336">
        <f>VLOOKUP(B2143,'SINAPI09-2021'!$A$1:$E$15000,5,FALSE)</f>
        <v>17.66</v>
      </c>
      <c r="J2143" s="203">
        <f t="shared" ref="J2143" si="225">H2143*I2143</f>
        <v>19.426000000000002</v>
      </c>
      <c r="K2143" s="360"/>
      <c r="L2143" s="347"/>
    </row>
    <row r="2144" spans="1:12" s="328" customFormat="1" ht="25.5" x14ac:dyDescent="0.2">
      <c r="A2144" s="325" t="s">
        <v>89</v>
      </c>
      <c r="B2144" s="332">
        <v>88316</v>
      </c>
      <c r="C2144" s="325" t="s">
        <v>85</v>
      </c>
      <c r="D2144" s="325" t="s">
        <v>204</v>
      </c>
      <c r="E2144" s="427" t="s">
        <v>87</v>
      </c>
      <c r="F2144" s="427"/>
      <c r="G2144" s="190" t="s">
        <v>88</v>
      </c>
      <c r="H2144" s="191">
        <v>1.1000000000000001</v>
      </c>
      <c r="I2144" s="336">
        <f>VLOOKUP(B2144,'SINAPI09-2021'!$A$1:$E$15000,5,FALSE)</f>
        <v>14.02</v>
      </c>
      <c r="J2144" s="203">
        <f t="shared" ref="J2144:J2145" si="226">H2144*I2144</f>
        <v>15.422000000000001</v>
      </c>
      <c r="K2144" s="360"/>
      <c r="L2144" s="347"/>
    </row>
    <row r="2145" spans="1:12" s="328" customFormat="1" x14ac:dyDescent="0.2">
      <c r="A2145" s="325" t="s">
        <v>92</v>
      </c>
      <c r="B2145" s="189" t="s">
        <v>1575</v>
      </c>
      <c r="C2145" s="325" t="s">
        <v>109</v>
      </c>
      <c r="D2145" s="325" t="s">
        <v>1576</v>
      </c>
      <c r="E2145" s="427" t="s">
        <v>119</v>
      </c>
      <c r="F2145" s="427"/>
      <c r="G2145" s="190" t="s">
        <v>174</v>
      </c>
      <c r="H2145" s="191">
        <v>1</v>
      </c>
      <c r="I2145" s="192">
        <f>'MAPA DE COTAÇÃO'!M41</f>
        <v>24.99</v>
      </c>
      <c r="J2145" s="203">
        <f t="shared" si="226"/>
        <v>24.99</v>
      </c>
      <c r="K2145" s="360"/>
      <c r="L2145" s="347"/>
    </row>
    <row r="2146" spans="1:12" s="328" customFormat="1" x14ac:dyDescent="0.2">
      <c r="A2146" s="327"/>
      <c r="B2146" s="327"/>
      <c r="C2146" s="327"/>
      <c r="D2146" s="327"/>
      <c r="E2146" s="327"/>
      <c r="F2146" s="193"/>
      <c r="G2146" s="327"/>
      <c r="H2146" s="193"/>
      <c r="I2146" s="327"/>
      <c r="J2146" s="193"/>
      <c r="K2146" s="360"/>
      <c r="L2146" s="347"/>
    </row>
    <row r="2147" spans="1:12" s="328" customFormat="1" ht="15" thickBot="1" x14ac:dyDescent="0.25">
      <c r="A2147" s="327"/>
      <c r="B2147" s="327"/>
      <c r="C2147" s="327"/>
      <c r="D2147" s="327"/>
      <c r="E2147" s="327"/>
      <c r="F2147" s="193"/>
      <c r="G2147" s="327"/>
      <c r="H2147" s="428"/>
      <c r="I2147" s="428"/>
      <c r="J2147" s="193"/>
      <c r="K2147" s="360"/>
      <c r="L2147" s="347"/>
    </row>
    <row r="2148" spans="1:12" s="328" customFormat="1" ht="15" thickTop="1" x14ac:dyDescent="0.2">
      <c r="A2148" s="194"/>
      <c r="B2148" s="194"/>
      <c r="C2148" s="194"/>
      <c r="D2148" s="194"/>
      <c r="E2148" s="194"/>
      <c r="F2148" s="194"/>
      <c r="G2148" s="194"/>
      <c r="H2148" s="194"/>
      <c r="I2148" s="194"/>
      <c r="J2148" s="194"/>
      <c r="K2148" s="360"/>
      <c r="L2148" s="347"/>
    </row>
    <row r="2149" spans="1:12" s="328" customFormat="1" ht="15" x14ac:dyDescent="0.2">
      <c r="A2149" s="326" t="s">
        <v>1577</v>
      </c>
      <c r="B2149" s="195" t="s">
        <v>77</v>
      </c>
      <c r="C2149" s="326" t="s">
        <v>78</v>
      </c>
      <c r="D2149" s="326" t="s">
        <v>4</v>
      </c>
      <c r="E2149" s="430" t="s">
        <v>79</v>
      </c>
      <c r="F2149" s="430"/>
      <c r="G2149" s="196" t="s">
        <v>80</v>
      </c>
      <c r="H2149" s="195" t="s">
        <v>81</v>
      </c>
      <c r="I2149" s="195" t="s">
        <v>82</v>
      </c>
      <c r="J2149" s="195" t="s">
        <v>5</v>
      </c>
      <c r="K2149" s="360"/>
      <c r="L2149" s="347"/>
    </row>
    <row r="2150" spans="1:12" s="328" customFormat="1" ht="25.5" x14ac:dyDescent="0.2">
      <c r="A2150" s="324" t="s">
        <v>83</v>
      </c>
      <c r="B2150" s="197" t="s">
        <v>1578</v>
      </c>
      <c r="C2150" s="324" t="s">
        <v>109</v>
      </c>
      <c r="D2150" s="324" t="s">
        <v>1579</v>
      </c>
      <c r="E2150" s="429" t="s">
        <v>925</v>
      </c>
      <c r="F2150" s="429"/>
      <c r="G2150" s="198" t="s">
        <v>174</v>
      </c>
      <c r="H2150" s="199">
        <v>1</v>
      </c>
      <c r="I2150" s="203">
        <f>SUM(J2151:J2153)</f>
        <v>6.5634199999999989</v>
      </c>
      <c r="J2150" s="203">
        <f>H2150*I2150</f>
        <v>6.5634199999999989</v>
      </c>
      <c r="K2150" s="360"/>
      <c r="L2150" s="347"/>
    </row>
    <row r="2151" spans="1:12" s="328" customFormat="1" ht="25.5" x14ac:dyDescent="0.2">
      <c r="A2151" s="325" t="s">
        <v>89</v>
      </c>
      <c r="B2151" s="332">
        <v>88247</v>
      </c>
      <c r="C2151" s="325" t="s">
        <v>85</v>
      </c>
      <c r="D2151" s="325" t="s">
        <v>1323</v>
      </c>
      <c r="E2151" s="427" t="s">
        <v>87</v>
      </c>
      <c r="F2151" s="427"/>
      <c r="G2151" s="190" t="s">
        <v>88</v>
      </c>
      <c r="H2151" s="191">
        <v>0.13539999999999999</v>
      </c>
      <c r="I2151" s="336">
        <f>VLOOKUP(B2151,'SINAPI09-2021'!$A$1:$E$15000,5,FALSE)</f>
        <v>14</v>
      </c>
      <c r="J2151" s="203">
        <f t="shared" ref="J2151" si="227">H2151*I2151</f>
        <v>1.8956</v>
      </c>
      <c r="K2151" s="360"/>
      <c r="L2151" s="347"/>
    </row>
    <row r="2152" spans="1:12" s="328" customFormat="1" ht="25.5" x14ac:dyDescent="0.2">
      <c r="A2152" s="325" t="s">
        <v>89</v>
      </c>
      <c r="B2152" s="332">
        <v>88264</v>
      </c>
      <c r="C2152" s="325" t="s">
        <v>85</v>
      </c>
      <c r="D2152" s="325" t="s">
        <v>202</v>
      </c>
      <c r="E2152" s="427" t="s">
        <v>87</v>
      </c>
      <c r="F2152" s="427"/>
      <c r="G2152" s="190" t="s">
        <v>88</v>
      </c>
      <c r="H2152" s="191">
        <v>0.13539999999999999</v>
      </c>
      <c r="I2152" s="336">
        <f>VLOOKUP(B2152,'SINAPI09-2021'!$A$1:$E$15000,5,FALSE)</f>
        <v>18.3</v>
      </c>
      <c r="J2152" s="203">
        <f t="shared" ref="J2152:J2153" si="228">H2152*I2152</f>
        <v>2.4778199999999999</v>
      </c>
      <c r="K2152" s="360"/>
      <c r="L2152" s="347"/>
    </row>
    <row r="2153" spans="1:12" s="328" customFormat="1" x14ac:dyDescent="0.2">
      <c r="A2153" s="325" t="s">
        <v>92</v>
      </c>
      <c r="B2153" s="189" t="s">
        <v>1580</v>
      </c>
      <c r="C2153" s="325" t="s">
        <v>109</v>
      </c>
      <c r="D2153" s="325" t="s">
        <v>1581</v>
      </c>
      <c r="E2153" s="427" t="s">
        <v>119</v>
      </c>
      <c r="F2153" s="427"/>
      <c r="G2153" s="190" t="s">
        <v>174</v>
      </c>
      <c r="H2153" s="191">
        <v>1</v>
      </c>
      <c r="I2153" s="192">
        <f>'MAPA DE COTAÇÃO'!M42</f>
        <v>2.19</v>
      </c>
      <c r="J2153" s="203">
        <f t="shared" si="228"/>
        <v>2.19</v>
      </c>
      <c r="K2153" s="360"/>
      <c r="L2153" s="347"/>
    </row>
    <row r="2154" spans="1:12" s="328" customFormat="1" x14ac:dyDescent="0.2">
      <c r="A2154" s="327"/>
      <c r="B2154" s="327"/>
      <c r="C2154" s="327"/>
      <c r="D2154" s="327"/>
      <c r="E2154" s="327"/>
      <c r="F2154" s="193"/>
      <c r="G2154" s="327"/>
      <c r="H2154" s="193"/>
      <c r="I2154" s="327"/>
      <c r="J2154" s="193"/>
      <c r="K2154" s="360"/>
      <c r="L2154" s="347"/>
    </row>
    <row r="2155" spans="1:12" s="328" customFormat="1" ht="15" thickBot="1" x14ac:dyDescent="0.25">
      <c r="A2155" s="327"/>
      <c r="B2155" s="327"/>
      <c r="C2155" s="327"/>
      <c r="D2155" s="327"/>
      <c r="E2155" s="327"/>
      <c r="F2155" s="193"/>
      <c r="G2155" s="327"/>
      <c r="H2155" s="428"/>
      <c r="I2155" s="428"/>
      <c r="J2155" s="193"/>
      <c r="K2155" s="360"/>
      <c r="L2155" s="347"/>
    </row>
    <row r="2156" spans="1:12" s="328" customFormat="1" ht="15" thickTop="1" x14ac:dyDescent="0.2">
      <c r="A2156" s="194"/>
      <c r="B2156" s="194"/>
      <c r="C2156" s="194"/>
      <c r="D2156" s="194"/>
      <c r="E2156" s="194"/>
      <c r="F2156" s="194"/>
      <c r="G2156" s="194"/>
      <c r="H2156" s="194"/>
      <c r="I2156" s="194"/>
      <c r="J2156" s="194"/>
      <c r="K2156" s="360"/>
      <c r="L2156" s="347"/>
    </row>
    <row r="2157" spans="1:12" s="328" customFormat="1" ht="15" x14ac:dyDescent="0.2">
      <c r="A2157" s="326" t="s">
        <v>1582</v>
      </c>
      <c r="B2157" s="195" t="s">
        <v>77</v>
      </c>
      <c r="C2157" s="326" t="s">
        <v>78</v>
      </c>
      <c r="D2157" s="326" t="s">
        <v>4</v>
      </c>
      <c r="E2157" s="430" t="s">
        <v>79</v>
      </c>
      <c r="F2157" s="430"/>
      <c r="G2157" s="196" t="s">
        <v>80</v>
      </c>
      <c r="H2157" s="195" t="s">
        <v>81</v>
      </c>
      <c r="I2157" s="195" t="s">
        <v>82</v>
      </c>
      <c r="J2157" s="195" t="s">
        <v>5</v>
      </c>
      <c r="K2157" s="360"/>
      <c r="L2157" s="347"/>
    </row>
    <row r="2158" spans="1:12" s="328" customFormat="1" ht="38.25" x14ac:dyDescent="0.2">
      <c r="A2158" s="324" t="s">
        <v>83</v>
      </c>
      <c r="B2158" s="197" t="s">
        <v>1583</v>
      </c>
      <c r="C2158" s="324" t="s">
        <v>109</v>
      </c>
      <c r="D2158" s="324" t="s">
        <v>1584</v>
      </c>
      <c r="E2158" s="429" t="s">
        <v>925</v>
      </c>
      <c r="F2158" s="429"/>
      <c r="G2158" s="198" t="s">
        <v>174</v>
      </c>
      <c r="H2158" s="199">
        <v>1</v>
      </c>
      <c r="I2158" s="203">
        <f>SUM(J2159:J2161)</f>
        <v>108.53</v>
      </c>
      <c r="J2158" s="203">
        <f>H2158*I2158</f>
        <v>108.53</v>
      </c>
      <c r="K2158" s="360"/>
      <c r="L2158" s="347"/>
    </row>
    <row r="2159" spans="1:12" s="328" customFormat="1" ht="25.5" x14ac:dyDescent="0.2">
      <c r="A2159" s="325" t="s">
        <v>89</v>
      </c>
      <c r="B2159" s="332">
        <v>88247</v>
      </c>
      <c r="C2159" s="325" t="s">
        <v>85</v>
      </c>
      <c r="D2159" s="325" t="s">
        <v>1323</v>
      </c>
      <c r="E2159" s="427" t="s">
        <v>87</v>
      </c>
      <c r="F2159" s="427"/>
      <c r="G2159" s="190" t="s">
        <v>88</v>
      </c>
      <c r="H2159" s="191">
        <v>0.4</v>
      </c>
      <c r="I2159" s="336">
        <f>VLOOKUP(B2159,'SINAPI09-2021'!$A$1:$E$15000,5,FALSE)</f>
        <v>14</v>
      </c>
      <c r="J2159" s="203">
        <f t="shared" ref="J2159" si="229">H2159*I2159</f>
        <v>5.6000000000000005</v>
      </c>
      <c r="K2159" s="360"/>
      <c r="L2159" s="347"/>
    </row>
    <row r="2160" spans="1:12" s="328" customFormat="1" ht="25.5" x14ac:dyDescent="0.2">
      <c r="A2160" s="325" t="s">
        <v>89</v>
      </c>
      <c r="B2160" s="332">
        <v>88264</v>
      </c>
      <c r="C2160" s="325" t="s">
        <v>85</v>
      </c>
      <c r="D2160" s="325" t="s">
        <v>202</v>
      </c>
      <c r="E2160" s="427" t="s">
        <v>87</v>
      </c>
      <c r="F2160" s="427"/>
      <c r="G2160" s="190" t="s">
        <v>88</v>
      </c>
      <c r="H2160" s="191">
        <v>0.4</v>
      </c>
      <c r="I2160" s="336">
        <f>VLOOKUP(B2160,'SINAPI09-2021'!$A$1:$E$15000,5,FALSE)</f>
        <v>18.3</v>
      </c>
      <c r="J2160" s="203">
        <f t="shared" ref="J2160:J2161" si="230">H2160*I2160</f>
        <v>7.32</v>
      </c>
      <c r="K2160" s="360"/>
      <c r="L2160" s="347"/>
    </row>
    <row r="2161" spans="1:12" s="328" customFormat="1" ht="25.5" x14ac:dyDescent="0.2">
      <c r="A2161" s="325" t="s">
        <v>92</v>
      </c>
      <c r="B2161" s="332">
        <v>39467</v>
      </c>
      <c r="C2161" s="325" t="s">
        <v>85</v>
      </c>
      <c r="D2161" s="325" t="s">
        <v>1585</v>
      </c>
      <c r="E2161" s="427" t="s">
        <v>119</v>
      </c>
      <c r="F2161" s="427"/>
      <c r="G2161" s="190" t="s">
        <v>174</v>
      </c>
      <c r="H2161" s="191">
        <v>1</v>
      </c>
      <c r="I2161" s="336">
        <f>VLOOKUP(B2161,'SINAPI09-2021'!$A$1:$E$15000,5,FALSE)</f>
        <v>95.61</v>
      </c>
      <c r="J2161" s="203">
        <f t="shared" si="230"/>
        <v>95.61</v>
      </c>
      <c r="K2161" s="360"/>
      <c r="L2161" s="347"/>
    </row>
    <row r="2162" spans="1:12" s="328" customFormat="1" x14ac:dyDescent="0.2">
      <c r="A2162" s="327"/>
      <c r="B2162" s="327"/>
      <c r="C2162" s="327"/>
      <c r="D2162" s="327"/>
      <c r="E2162" s="327"/>
      <c r="F2162" s="193"/>
      <c r="G2162" s="327"/>
      <c r="H2162" s="193"/>
      <c r="I2162" s="327"/>
      <c r="J2162" s="193"/>
      <c r="K2162" s="360"/>
      <c r="L2162" s="347"/>
    </row>
    <row r="2163" spans="1:12" s="328" customFormat="1" ht="15" thickBot="1" x14ac:dyDescent="0.25">
      <c r="A2163" s="327"/>
      <c r="B2163" s="327"/>
      <c r="C2163" s="327"/>
      <c r="D2163" s="327"/>
      <c r="E2163" s="327"/>
      <c r="F2163" s="193"/>
      <c r="G2163" s="327"/>
      <c r="H2163" s="428"/>
      <c r="I2163" s="428"/>
      <c r="J2163" s="193"/>
      <c r="K2163" s="360"/>
      <c r="L2163" s="347"/>
    </row>
    <row r="2164" spans="1:12" s="328" customFormat="1" ht="15" thickTop="1" x14ac:dyDescent="0.2">
      <c r="A2164" s="194"/>
      <c r="B2164" s="194"/>
      <c r="C2164" s="194"/>
      <c r="D2164" s="194"/>
      <c r="E2164" s="194"/>
      <c r="F2164" s="194"/>
      <c r="G2164" s="194"/>
      <c r="H2164" s="194"/>
      <c r="I2164" s="194"/>
      <c r="J2164" s="194"/>
      <c r="K2164" s="360"/>
      <c r="L2164" s="347"/>
    </row>
    <row r="2165" spans="1:12" s="328" customFormat="1" ht="15" x14ac:dyDescent="0.2">
      <c r="A2165" s="326" t="s">
        <v>1586</v>
      </c>
      <c r="B2165" s="195" t="s">
        <v>77</v>
      </c>
      <c r="C2165" s="326" t="s">
        <v>78</v>
      </c>
      <c r="D2165" s="326" t="s">
        <v>4</v>
      </c>
      <c r="E2165" s="430" t="s">
        <v>79</v>
      </c>
      <c r="F2165" s="430"/>
      <c r="G2165" s="196" t="s">
        <v>80</v>
      </c>
      <c r="H2165" s="195" t="s">
        <v>81</v>
      </c>
      <c r="I2165" s="195" t="s">
        <v>82</v>
      </c>
      <c r="J2165" s="195" t="s">
        <v>5</v>
      </c>
      <c r="K2165" s="360"/>
      <c r="L2165" s="347"/>
    </row>
    <row r="2166" spans="1:12" s="328" customFormat="1" ht="25.5" x14ac:dyDescent="0.2">
      <c r="A2166" s="324" t="s">
        <v>83</v>
      </c>
      <c r="B2166" s="197" t="s">
        <v>1587</v>
      </c>
      <c r="C2166" s="324" t="s">
        <v>109</v>
      </c>
      <c r="D2166" s="324" t="s">
        <v>1588</v>
      </c>
      <c r="E2166" s="429" t="s">
        <v>925</v>
      </c>
      <c r="F2166" s="429"/>
      <c r="G2166" s="198" t="s">
        <v>174</v>
      </c>
      <c r="H2166" s="199">
        <v>1</v>
      </c>
      <c r="I2166" s="203">
        <f>SUM(J2167:J2169)</f>
        <v>108.53</v>
      </c>
      <c r="J2166" s="203">
        <f>H2166*I2166</f>
        <v>108.53</v>
      </c>
      <c r="K2166" s="360"/>
      <c r="L2166" s="347"/>
    </row>
    <row r="2167" spans="1:12" s="328" customFormat="1" ht="25.5" x14ac:dyDescent="0.2">
      <c r="A2167" s="325" t="s">
        <v>89</v>
      </c>
      <c r="B2167" s="332">
        <v>88247</v>
      </c>
      <c r="C2167" s="325" t="s">
        <v>85</v>
      </c>
      <c r="D2167" s="325" t="s">
        <v>1323</v>
      </c>
      <c r="E2167" s="427" t="s">
        <v>87</v>
      </c>
      <c r="F2167" s="427"/>
      <c r="G2167" s="190" t="s">
        <v>88</v>
      </c>
      <c r="H2167" s="191">
        <v>0.4</v>
      </c>
      <c r="I2167" s="336">
        <f>VLOOKUP(B2167,'SINAPI09-2021'!$A$1:$E$15000,5,FALSE)</f>
        <v>14</v>
      </c>
      <c r="J2167" s="203">
        <f t="shared" ref="J2167" si="231">H2167*I2167</f>
        <v>5.6000000000000005</v>
      </c>
      <c r="K2167" s="360"/>
      <c r="L2167" s="347"/>
    </row>
    <row r="2168" spans="1:12" s="328" customFormat="1" ht="25.5" x14ac:dyDescent="0.2">
      <c r="A2168" s="325" t="s">
        <v>89</v>
      </c>
      <c r="B2168" s="332">
        <v>88264</v>
      </c>
      <c r="C2168" s="325" t="s">
        <v>85</v>
      </c>
      <c r="D2168" s="325" t="s">
        <v>202</v>
      </c>
      <c r="E2168" s="427" t="s">
        <v>87</v>
      </c>
      <c r="F2168" s="427"/>
      <c r="G2168" s="190" t="s">
        <v>88</v>
      </c>
      <c r="H2168" s="191">
        <v>0.4</v>
      </c>
      <c r="I2168" s="336">
        <f>VLOOKUP(B2168,'SINAPI09-2021'!$A$1:$E$15000,5,FALSE)</f>
        <v>18.3</v>
      </c>
      <c r="J2168" s="203">
        <f t="shared" ref="J2168:J2169" si="232">H2168*I2168</f>
        <v>7.32</v>
      </c>
      <c r="K2168" s="360"/>
      <c r="L2168" s="347"/>
    </row>
    <row r="2169" spans="1:12" s="328" customFormat="1" ht="25.5" x14ac:dyDescent="0.2">
      <c r="A2169" s="325" t="s">
        <v>92</v>
      </c>
      <c r="B2169" s="332">
        <v>39467</v>
      </c>
      <c r="C2169" s="325" t="s">
        <v>85</v>
      </c>
      <c r="D2169" s="325" t="s">
        <v>1585</v>
      </c>
      <c r="E2169" s="427" t="s">
        <v>119</v>
      </c>
      <c r="F2169" s="427"/>
      <c r="G2169" s="190" t="s">
        <v>174</v>
      </c>
      <c r="H2169" s="191">
        <v>1</v>
      </c>
      <c r="I2169" s="336">
        <f>VLOOKUP(B2169,'SINAPI09-2021'!$A$1:$E$15000,5,FALSE)</f>
        <v>95.61</v>
      </c>
      <c r="J2169" s="203">
        <f t="shared" si="232"/>
        <v>95.61</v>
      </c>
      <c r="K2169" s="360"/>
      <c r="L2169" s="347"/>
    </row>
    <row r="2170" spans="1:12" s="328" customFormat="1" x14ac:dyDescent="0.2">
      <c r="A2170" s="327"/>
      <c r="B2170" s="327"/>
      <c r="C2170" s="327"/>
      <c r="D2170" s="327"/>
      <c r="E2170" s="327"/>
      <c r="F2170" s="193"/>
      <c r="G2170" s="327"/>
      <c r="H2170" s="193"/>
      <c r="I2170" s="327"/>
      <c r="J2170" s="193"/>
      <c r="K2170" s="360"/>
      <c r="L2170" s="347"/>
    </row>
    <row r="2171" spans="1:12" s="328" customFormat="1" ht="15" thickBot="1" x14ac:dyDescent="0.25">
      <c r="A2171" s="327"/>
      <c r="B2171" s="327"/>
      <c r="C2171" s="327"/>
      <c r="D2171" s="327"/>
      <c r="E2171" s="327"/>
      <c r="F2171" s="193"/>
      <c r="G2171" s="327"/>
      <c r="H2171" s="428"/>
      <c r="I2171" s="428"/>
      <c r="J2171" s="193"/>
      <c r="K2171" s="360"/>
      <c r="L2171" s="347"/>
    </row>
    <row r="2172" spans="1:12" s="328" customFormat="1" ht="15" thickTop="1" x14ac:dyDescent="0.2">
      <c r="A2172" s="194"/>
      <c r="B2172" s="194"/>
      <c r="C2172" s="194"/>
      <c r="D2172" s="194"/>
      <c r="E2172" s="194"/>
      <c r="F2172" s="194"/>
      <c r="G2172" s="194"/>
      <c r="H2172" s="194"/>
      <c r="I2172" s="194"/>
      <c r="J2172" s="194"/>
      <c r="K2172" s="360"/>
      <c r="L2172" s="347"/>
    </row>
    <row r="2173" spans="1:12" s="328" customFormat="1" ht="15" x14ac:dyDescent="0.2">
      <c r="A2173" s="326" t="s">
        <v>1589</v>
      </c>
      <c r="B2173" s="195" t="s">
        <v>77</v>
      </c>
      <c r="C2173" s="326" t="s">
        <v>78</v>
      </c>
      <c r="D2173" s="326" t="s">
        <v>4</v>
      </c>
      <c r="E2173" s="430" t="s">
        <v>79</v>
      </c>
      <c r="F2173" s="430"/>
      <c r="G2173" s="196" t="s">
        <v>80</v>
      </c>
      <c r="H2173" s="195" t="s">
        <v>81</v>
      </c>
      <c r="I2173" s="195" t="s">
        <v>82</v>
      </c>
      <c r="J2173" s="195" t="s">
        <v>5</v>
      </c>
      <c r="K2173" s="360"/>
      <c r="L2173" s="347"/>
    </row>
    <row r="2174" spans="1:12" s="328" customFormat="1" ht="25.5" x14ac:dyDescent="0.2">
      <c r="A2174" s="324" t="s">
        <v>83</v>
      </c>
      <c r="B2174" s="197" t="s">
        <v>1590</v>
      </c>
      <c r="C2174" s="324" t="s">
        <v>109</v>
      </c>
      <c r="D2174" s="324" t="s">
        <v>1591</v>
      </c>
      <c r="E2174" s="429" t="s">
        <v>925</v>
      </c>
      <c r="F2174" s="429"/>
      <c r="G2174" s="198" t="s">
        <v>174</v>
      </c>
      <c r="H2174" s="199">
        <v>1</v>
      </c>
      <c r="I2174" s="203">
        <f>SUM(J2175:J2177)</f>
        <v>108.53</v>
      </c>
      <c r="J2174" s="203">
        <f>H2174*I2174</f>
        <v>108.53</v>
      </c>
      <c r="K2174" s="360"/>
      <c r="L2174" s="347"/>
    </row>
    <row r="2175" spans="1:12" s="328" customFormat="1" ht="25.5" x14ac:dyDescent="0.2">
      <c r="A2175" s="325" t="s">
        <v>89</v>
      </c>
      <c r="B2175" s="332">
        <v>88247</v>
      </c>
      <c r="C2175" s="325" t="s">
        <v>85</v>
      </c>
      <c r="D2175" s="325" t="s">
        <v>1323</v>
      </c>
      <c r="E2175" s="427" t="s">
        <v>87</v>
      </c>
      <c r="F2175" s="427"/>
      <c r="G2175" s="190" t="s">
        <v>88</v>
      </c>
      <c r="H2175" s="191">
        <v>0.4</v>
      </c>
      <c r="I2175" s="336">
        <f>VLOOKUP(B2175,'SINAPI09-2021'!$A$1:$E$15000,5,FALSE)</f>
        <v>14</v>
      </c>
      <c r="J2175" s="203">
        <f t="shared" ref="J2175" si="233">H2175*I2175</f>
        <v>5.6000000000000005</v>
      </c>
      <c r="K2175" s="360"/>
      <c r="L2175" s="347"/>
    </row>
    <row r="2176" spans="1:12" s="328" customFormat="1" ht="25.5" x14ac:dyDescent="0.2">
      <c r="A2176" s="325" t="s">
        <v>89</v>
      </c>
      <c r="B2176" s="332">
        <v>88264</v>
      </c>
      <c r="C2176" s="325" t="s">
        <v>85</v>
      </c>
      <c r="D2176" s="325" t="s">
        <v>202</v>
      </c>
      <c r="E2176" s="427" t="s">
        <v>87</v>
      </c>
      <c r="F2176" s="427"/>
      <c r="G2176" s="190" t="s">
        <v>88</v>
      </c>
      <c r="H2176" s="191">
        <v>0.4</v>
      </c>
      <c r="I2176" s="336">
        <f>VLOOKUP(B2176,'SINAPI09-2021'!$A$1:$E$15000,5,FALSE)</f>
        <v>18.3</v>
      </c>
      <c r="J2176" s="203">
        <f t="shared" ref="J2176:J2177" si="234">H2176*I2176</f>
        <v>7.32</v>
      </c>
      <c r="K2176" s="360"/>
      <c r="L2176" s="347"/>
    </row>
    <row r="2177" spans="1:12" s="328" customFormat="1" ht="25.5" x14ac:dyDescent="0.2">
      <c r="A2177" s="325" t="s">
        <v>92</v>
      </c>
      <c r="B2177" s="332">
        <v>39467</v>
      </c>
      <c r="C2177" s="325" t="s">
        <v>85</v>
      </c>
      <c r="D2177" s="325" t="s">
        <v>1585</v>
      </c>
      <c r="E2177" s="427" t="s">
        <v>119</v>
      </c>
      <c r="F2177" s="427"/>
      <c r="G2177" s="190" t="s">
        <v>174</v>
      </c>
      <c r="H2177" s="191">
        <v>1</v>
      </c>
      <c r="I2177" s="336">
        <f>VLOOKUP(B2177,'SINAPI09-2021'!$A$1:$E$15000,5,FALSE)</f>
        <v>95.61</v>
      </c>
      <c r="J2177" s="203">
        <f t="shared" si="234"/>
        <v>95.61</v>
      </c>
      <c r="K2177" s="360"/>
      <c r="L2177" s="347"/>
    </row>
    <row r="2178" spans="1:12" s="328" customFormat="1" x14ac:dyDescent="0.2">
      <c r="A2178" s="327"/>
      <c r="B2178" s="327"/>
      <c r="C2178" s="327"/>
      <c r="D2178" s="327"/>
      <c r="E2178" s="327"/>
      <c r="F2178" s="193"/>
      <c r="G2178" s="327"/>
      <c r="H2178" s="193"/>
      <c r="I2178" s="327"/>
      <c r="J2178" s="193"/>
      <c r="K2178" s="360"/>
      <c r="L2178" s="347"/>
    </row>
    <row r="2179" spans="1:12" s="328" customFormat="1" ht="15" thickBot="1" x14ac:dyDescent="0.25">
      <c r="A2179" s="327"/>
      <c r="B2179" s="327"/>
      <c r="C2179" s="327"/>
      <c r="D2179" s="327"/>
      <c r="E2179" s="327"/>
      <c r="F2179" s="193"/>
      <c r="G2179" s="327"/>
      <c r="H2179" s="428"/>
      <c r="I2179" s="428"/>
      <c r="J2179" s="193"/>
      <c r="K2179" s="360"/>
      <c r="L2179" s="347"/>
    </row>
    <row r="2180" spans="1:12" s="328" customFormat="1" ht="15" thickTop="1" x14ac:dyDescent="0.2">
      <c r="A2180" s="194"/>
      <c r="B2180" s="194"/>
      <c r="C2180" s="194"/>
      <c r="D2180" s="194"/>
      <c r="E2180" s="194"/>
      <c r="F2180" s="194"/>
      <c r="G2180" s="194"/>
      <c r="H2180" s="194"/>
      <c r="I2180" s="194"/>
      <c r="J2180" s="194"/>
      <c r="K2180" s="360"/>
      <c r="L2180" s="347"/>
    </row>
    <row r="2181" spans="1:12" s="328" customFormat="1" ht="15" x14ac:dyDescent="0.2">
      <c r="A2181" s="326" t="s">
        <v>1592</v>
      </c>
      <c r="B2181" s="195" t="s">
        <v>77</v>
      </c>
      <c r="C2181" s="326" t="s">
        <v>78</v>
      </c>
      <c r="D2181" s="326" t="s">
        <v>4</v>
      </c>
      <c r="E2181" s="430" t="s">
        <v>79</v>
      </c>
      <c r="F2181" s="430"/>
      <c r="G2181" s="196" t="s">
        <v>80</v>
      </c>
      <c r="H2181" s="195" t="s">
        <v>81</v>
      </c>
      <c r="I2181" s="195" t="s">
        <v>82</v>
      </c>
      <c r="J2181" s="195" t="s">
        <v>5</v>
      </c>
      <c r="K2181" s="360"/>
      <c r="L2181" s="347"/>
    </row>
    <row r="2182" spans="1:12" s="328" customFormat="1" ht="38.25" x14ac:dyDescent="0.2">
      <c r="A2182" s="324" t="s">
        <v>83</v>
      </c>
      <c r="B2182" s="333">
        <v>92869</v>
      </c>
      <c r="C2182" s="324" t="s">
        <v>85</v>
      </c>
      <c r="D2182" s="324" t="s">
        <v>1594</v>
      </c>
      <c r="E2182" s="429" t="s">
        <v>925</v>
      </c>
      <c r="F2182" s="429"/>
      <c r="G2182" s="198" t="s">
        <v>174</v>
      </c>
      <c r="H2182" s="199">
        <v>1</v>
      </c>
      <c r="I2182" s="203">
        <f>SUM(J2183:J2186)</f>
        <v>6.8379269999999988</v>
      </c>
      <c r="J2182" s="203">
        <f>H2182*I2182</f>
        <v>6.8379269999999988</v>
      </c>
      <c r="K2182" s="360"/>
      <c r="L2182" s="347"/>
    </row>
    <row r="2183" spans="1:12" s="328" customFormat="1" ht="25.5" x14ac:dyDescent="0.2">
      <c r="A2183" s="325" t="s">
        <v>89</v>
      </c>
      <c r="B2183" s="332">
        <v>88629</v>
      </c>
      <c r="C2183" s="325" t="s">
        <v>85</v>
      </c>
      <c r="D2183" s="325" t="s">
        <v>1321</v>
      </c>
      <c r="E2183" s="427" t="s">
        <v>87</v>
      </c>
      <c r="F2183" s="427"/>
      <c r="G2183" s="190" t="s">
        <v>150</v>
      </c>
      <c r="H2183" s="191">
        <v>8.9999999999999998E-4</v>
      </c>
      <c r="I2183" s="336">
        <f>VLOOKUP(B2183,'SINAPI09-2021'!$A$1:$E$15000,5,FALSE)</f>
        <v>516.03</v>
      </c>
      <c r="J2183" s="203">
        <f t="shared" ref="J2183" si="235">H2183*I2183</f>
        <v>0.46442699999999998</v>
      </c>
      <c r="K2183" s="360"/>
      <c r="L2183" s="347"/>
    </row>
    <row r="2184" spans="1:12" s="328" customFormat="1" ht="25.5" x14ac:dyDescent="0.2">
      <c r="A2184" s="325" t="s">
        <v>89</v>
      </c>
      <c r="B2184" s="332">
        <v>88247</v>
      </c>
      <c r="C2184" s="325" t="s">
        <v>85</v>
      </c>
      <c r="D2184" s="325" t="s">
        <v>1323</v>
      </c>
      <c r="E2184" s="427" t="s">
        <v>87</v>
      </c>
      <c r="F2184" s="427"/>
      <c r="G2184" s="190" t="s">
        <v>88</v>
      </c>
      <c r="H2184" s="191">
        <v>0.14499999999999999</v>
      </c>
      <c r="I2184" s="336">
        <f>VLOOKUP(B2184,'SINAPI09-2021'!$A$1:$E$15000,5,FALSE)</f>
        <v>14</v>
      </c>
      <c r="J2184" s="203">
        <f t="shared" ref="J2184:J2186" si="236">H2184*I2184</f>
        <v>2.0299999999999998</v>
      </c>
      <c r="K2184" s="360"/>
      <c r="L2184" s="347"/>
    </row>
    <row r="2185" spans="1:12" s="328" customFormat="1" ht="25.5" x14ac:dyDescent="0.2">
      <c r="A2185" s="325" t="s">
        <v>89</v>
      </c>
      <c r="B2185" s="332">
        <v>88264</v>
      </c>
      <c r="C2185" s="325" t="s">
        <v>85</v>
      </c>
      <c r="D2185" s="325" t="s">
        <v>202</v>
      </c>
      <c r="E2185" s="427" t="s">
        <v>87</v>
      </c>
      <c r="F2185" s="427"/>
      <c r="G2185" s="190" t="s">
        <v>88</v>
      </c>
      <c r="H2185" s="191">
        <v>0.14499999999999999</v>
      </c>
      <c r="I2185" s="336">
        <f>VLOOKUP(B2185,'SINAPI09-2021'!$A$1:$E$15000,5,FALSE)</f>
        <v>18.3</v>
      </c>
      <c r="J2185" s="203">
        <f t="shared" si="236"/>
        <v>2.6534999999999997</v>
      </c>
      <c r="K2185" s="360"/>
      <c r="L2185" s="347"/>
    </row>
    <row r="2186" spans="1:12" s="328" customFormat="1" x14ac:dyDescent="0.2">
      <c r="A2186" s="325" t="s">
        <v>92</v>
      </c>
      <c r="B2186" s="332">
        <v>2556</v>
      </c>
      <c r="C2186" s="325" t="s">
        <v>85</v>
      </c>
      <c r="D2186" s="325" t="s">
        <v>1324</v>
      </c>
      <c r="E2186" s="427" t="s">
        <v>119</v>
      </c>
      <c r="F2186" s="427"/>
      <c r="G2186" s="190" t="s">
        <v>174</v>
      </c>
      <c r="H2186" s="191">
        <v>1</v>
      </c>
      <c r="I2186" s="336">
        <f>VLOOKUP(B2186,'SINAPI09-2021'!$A$1:$E$15000,5,FALSE)</f>
        <v>1.69</v>
      </c>
      <c r="J2186" s="203">
        <f t="shared" si="236"/>
        <v>1.69</v>
      </c>
      <c r="K2186" s="360"/>
      <c r="L2186" s="347"/>
    </row>
    <row r="2187" spans="1:12" s="328" customFormat="1" x14ac:dyDescent="0.2">
      <c r="A2187" s="327"/>
      <c r="B2187" s="327"/>
      <c r="C2187" s="327"/>
      <c r="D2187" s="327"/>
      <c r="E2187" s="327"/>
      <c r="F2187" s="193"/>
      <c r="G2187" s="327"/>
      <c r="H2187" s="193"/>
      <c r="I2187" s="327"/>
      <c r="J2187" s="193"/>
      <c r="K2187" s="360"/>
      <c r="L2187" s="347"/>
    </row>
    <row r="2188" spans="1:12" s="328" customFormat="1" ht="15" thickBot="1" x14ac:dyDescent="0.25">
      <c r="A2188" s="327"/>
      <c r="B2188" s="327"/>
      <c r="C2188" s="327"/>
      <c r="D2188" s="327"/>
      <c r="E2188" s="327"/>
      <c r="F2188" s="193"/>
      <c r="G2188" s="327"/>
      <c r="H2188" s="428"/>
      <c r="I2188" s="428"/>
      <c r="J2188" s="193"/>
      <c r="K2188" s="360"/>
      <c r="L2188" s="347"/>
    </row>
    <row r="2189" spans="1:12" s="328" customFormat="1" ht="15" thickTop="1" x14ac:dyDescent="0.2">
      <c r="A2189" s="194"/>
      <c r="B2189" s="194"/>
      <c r="C2189" s="194"/>
      <c r="D2189" s="194"/>
      <c r="E2189" s="194"/>
      <c r="F2189" s="194"/>
      <c r="G2189" s="194"/>
      <c r="H2189" s="194"/>
      <c r="I2189" s="194"/>
      <c r="J2189" s="194"/>
      <c r="K2189" s="360"/>
      <c r="L2189" s="347"/>
    </row>
    <row r="2190" spans="1:12" s="328" customFormat="1" ht="15" x14ac:dyDescent="0.2">
      <c r="A2190" s="326" t="s">
        <v>1595</v>
      </c>
      <c r="B2190" s="195" t="s">
        <v>77</v>
      </c>
      <c r="C2190" s="326" t="s">
        <v>78</v>
      </c>
      <c r="D2190" s="326" t="s">
        <v>4</v>
      </c>
      <c r="E2190" s="430" t="s">
        <v>79</v>
      </c>
      <c r="F2190" s="430"/>
      <c r="G2190" s="196" t="s">
        <v>80</v>
      </c>
      <c r="H2190" s="195" t="s">
        <v>81</v>
      </c>
      <c r="I2190" s="195" t="s">
        <v>82</v>
      </c>
      <c r="J2190" s="195" t="s">
        <v>5</v>
      </c>
      <c r="K2190" s="360"/>
      <c r="L2190" s="347"/>
    </row>
    <row r="2191" spans="1:12" s="328" customFormat="1" ht="25.5" x14ac:dyDescent="0.2">
      <c r="A2191" s="324" t="s">
        <v>83</v>
      </c>
      <c r="B2191" s="197" t="s">
        <v>14346</v>
      </c>
      <c r="C2191" s="324" t="s">
        <v>14327</v>
      </c>
      <c r="D2191" s="324" t="s">
        <v>1596</v>
      </c>
      <c r="E2191" s="429" t="s">
        <v>1508</v>
      </c>
      <c r="F2191" s="429"/>
      <c r="G2191" s="198" t="s">
        <v>174</v>
      </c>
      <c r="H2191" s="199">
        <v>1</v>
      </c>
      <c r="I2191" s="203">
        <f>SUM(J2192:J2203)</f>
        <v>424.25589800000006</v>
      </c>
      <c r="J2191" s="203">
        <f>H2191*I2191</f>
        <v>424.25589800000006</v>
      </c>
      <c r="K2191" s="360"/>
      <c r="L2191" s="347"/>
    </row>
    <row r="2192" spans="1:12" s="328" customFormat="1" ht="51" x14ac:dyDescent="0.2">
      <c r="A2192" s="325" t="s">
        <v>89</v>
      </c>
      <c r="B2192" s="332">
        <v>92411</v>
      </c>
      <c r="C2192" s="325" t="s">
        <v>85</v>
      </c>
      <c r="D2192" s="325" t="s">
        <v>1598</v>
      </c>
      <c r="E2192" s="427" t="s">
        <v>149</v>
      </c>
      <c r="F2192" s="427"/>
      <c r="G2192" s="190" t="s">
        <v>139</v>
      </c>
      <c r="H2192" s="191">
        <v>0.32</v>
      </c>
      <c r="I2192" s="336">
        <f>VLOOKUP(B2192,'SINAPI09-2021'!$A$1:$E$15000,5,FALSE)</f>
        <v>128.22999999999999</v>
      </c>
      <c r="J2192" s="203">
        <f t="shared" ref="J2192" si="237">H2192*I2192</f>
        <v>41.0336</v>
      </c>
      <c r="K2192" s="360"/>
      <c r="L2192" s="347"/>
    </row>
    <row r="2193" spans="1:12" s="328" customFormat="1" ht="38.25" x14ac:dyDescent="0.2">
      <c r="A2193" s="325" t="s">
        <v>89</v>
      </c>
      <c r="B2193" s="332">
        <v>94962</v>
      </c>
      <c r="C2193" s="325" t="s">
        <v>85</v>
      </c>
      <c r="D2193" s="325" t="s">
        <v>255</v>
      </c>
      <c r="E2193" s="427" t="s">
        <v>149</v>
      </c>
      <c r="F2193" s="427"/>
      <c r="G2193" s="190" t="s">
        <v>150</v>
      </c>
      <c r="H2193" s="191">
        <v>0.108</v>
      </c>
      <c r="I2193" s="336">
        <f>VLOOKUP(B2193,'SINAPI09-2021'!$A$1:$E$15000,5,FALSE)</f>
        <v>298.74</v>
      </c>
      <c r="J2193" s="203">
        <f t="shared" ref="J2193:J2203" si="238">H2193*I2193</f>
        <v>32.263919999999999</v>
      </c>
      <c r="K2193" s="360"/>
      <c r="L2193" s="347"/>
    </row>
    <row r="2194" spans="1:12" s="328" customFormat="1" ht="38.25" x14ac:dyDescent="0.2">
      <c r="A2194" s="325" t="s">
        <v>89</v>
      </c>
      <c r="B2194" s="332">
        <v>94969</v>
      </c>
      <c r="C2194" s="325" t="s">
        <v>85</v>
      </c>
      <c r="D2194" s="325" t="s">
        <v>1600</v>
      </c>
      <c r="E2194" s="427" t="s">
        <v>149</v>
      </c>
      <c r="F2194" s="427"/>
      <c r="G2194" s="190" t="s">
        <v>150</v>
      </c>
      <c r="H2194" s="191">
        <v>7.2999999999999995E-2</v>
      </c>
      <c r="I2194" s="336">
        <f>VLOOKUP(B2194,'SINAPI09-2021'!$A$1:$E$15000,5,FALSE)</f>
        <v>334.09</v>
      </c>
      <c r="J2194" s="203">
        <f t="shared" si="238"/>
        <v>24.388569999999998</v>
      </c>
      <c r="K2194" s="360"/>
      <c r="L2194" s="347"/>
    </row>
    <row r="2195" spans="1:12" s="328" customFormat="1" ht="38.25" x14ac:dyDescent="0.2">
      <c r="A2195" s="325" t="s">
        <v>89</v>
      </c>
      <c r="B2195" s="332">
        <v>94970</v>
      </c>
      <c r="C2195" s="325" t="s">
        <v>85</v>
      </c>
      <c r="D2195" s="325" t="s">
        <v>449</v>
      </c>
      <c r="E2195" s="427" t="s">
        <v>149</v>
      </c>
      <c r="F2195" s="427"/>
      <c r="G2195" s="190" t="s">
        <v>150</v>
      </c>
      <c r="H2195" s="191">
        <v>7.1599999999999997E-2</v>
      </c>
      <c r="I2195" s="336">
        <f>VLOOKUP(B2195,'SINAPI09-2021'!$A$1:$E$15000,5,FALSE)</f>
        <v>365.13</v>
      </c>
      <c r="J2195" s="203">
        <f t="shared" si="238"/>
        <v>26.143307999999998</v>
      </c>
      <c r="K2195" s="360"/>
      <c r="L2195" s="347"/>
    </row>
    <row r="2196" spans="1:12" s="328" customFormat="1" ht="51" x14ac:dyDescent="0.2">
      <c r="A2196" s="325" t="s">
        <v>89</v>
      </c>
      <c r="B2196" s="332">
        <v>87447</v>
      </c>
      <c r="C2196" s="325" t="s">
        <v>85</v>
      </c>
      <c r="D2196" s="325" t="s">
        <v>1602</v>
      </c>
      <c r="E2196" s="427" t="s">
        <v>568</v>
      </c>
      <c r="F2196" s="427"/>
      <c r="G2196" s="190" t="s">
        <v>139</v>
      </c>
      <c r="H2196" s="191">
        <v>1.79</v>
      </c>
      <c r="I2196" s="336">
        <f>VLOOKUP(B2196,'SINAPI09-2021'!$A$1:$E$15000,5,FALSE)</f>
        <v>57.39</v>
      </c>
      <c r="J2196" s="203">
        <f t="shared" si="238"/>
        <v>102.7281</v>
      </c>
      <c r="K2196" s="360"/>
      <c r="L2196" s="347"/>
    </row>
    <row r="2197" spans="1:12" s="328" customFormat="1" ht="51" x14ac:dyDescent="0.2">
      <c r="A2197" s="325" t="s">
        <v>89</v>
      </c>
      <c r="B2197" s="332">
        <v>87879</v>
      </c>
      <c r="C2197" s="325" t="s">
        <v>85</v>
      </c>
      <c r="D2197" s="325" t="s">
        <v>1604</v>
      </c>
      <c r="E2197" s="427" t="s">
        <v>554</v>
      </c>
      <c r="F2197" s="427"/>
      <c r="G2197" s="190" t="s">
        <v>139</v>
      </c>
      <c r="H2197" s="191">
        <v>1.59</v>
      </c>
      <c r="I2197" s="336">
        <f>VLOOKUP(B2197,'SINAPI09-2021'!$A$1:$E$15000,5,FALSE)</f>
        <v>3.05</v>
      </c>
      <c r="J2197" s="203">
        <f t="shared" si="238"/>
        <v>4.8494999999999999</v>
      </c>
      <c r="K2197" s="360"/>
      <c r="L2197" s="347"/>
    </row>
    <row r="2198" spans="1:12" s="328" customFormat="1" ht="63.75" x14ac:dyDescent="0.2">
      <c r="A2198" s="325" t="s">
        <v>89</v>
      </c>
      <c r="B2198" s="332">
        <v>87545</v>
      </c>
      <c r="C2198" s="325" t="s">
        <v>85</v>
      </c>
      <c r="D2198" s="325" t="s">
        <v>1606</v>
      </c>
      <c r="E2198" s="427" t="s">
        <v>554</v>
      </c>
      <c r="F2198" s="427"/>
      <c r="G2198" s="190" t="s">
        <v>139</v>
      </c>
      <c r="H2198" s="191">
        <v>1.59</v>
      </c>
      <c r="I2198" s="336">
        <f>VLOOKUP(B2198,'SINAPI09-2021'!$A$1:$E$15000,5,FALSE)</f>
        <v>19.239999999999998</v>
      </c>
      <c r="J2198" s="203">
        <f t="shared" si="238"/>
        <v>30.5916</v>
      </c>
      <c r="K2198" s="360"/>
      <c r="L2198" s="347"/>
    </row>
    <row r="2199" spans="1:12" s="328" customFormat="1" ht="25.5" x14ac:dyDescent="0.2">
      <c r="A2199" s="325" t="s">
        <v>89</v>
      </c>
      <c r="B2199" s="332">
        <v>88245</v>
      </c>
      <c r="C2199" s="325" t="s">
        <v>85</v>
      </c>
      <c r="D2199" s="325" t="s">
        <v>317</v>
      </c>
      <c r="E2199" s="427" t="s">
        <v>87</v>
      </c>
      <c r="F2199" s="427"/>
      <c r="G2199" s="190" t="s">
        <v>88</v>
      </c>
      <c r="H2199" s="191">
        <v>0.4</v>
      </c>
      <c r="I2199" s="336">
        <f>VLOOKUP(B2199,'SINAPI09-2021'!$A$1:$E$15000,5,FALSE)</f>
        <v>17.579999999999998</v>
      </c>
      <c r="J2199" s="203">
        <f t="shared" si="238"/>
        <v>7.032</v>
      </c>
      <c r="K2199" s="360"/>
      <c r="L2199" s="347"/>
    </row>
    <row r="2200" spans="1:12" s="328" customFormat="1" ht="25.5" x14ac:dyDescent="0.2">
      <c r="A2200" s="325" t="s">
        <v>89</v>
      </c>
      <c r="B2200" s="332">
        <v>88309</v>
      </c>
      <c r="C2200" s="325" t="s">
        <v>85</v>
      </c>
      <c r="D2200" s="325" t="s">
        <v>354</v>
      </c>
      <c r="E2200" s="427" t="s">
        <v>87</v>
      </c>
      <c r="F2200" s="427"/>
      <c r="G2200" s="190" t="s">
        <v>88</v>
      </c>
      <c r="H2200" s="191">
        <v>1.43</v>
      </c>
      <c r="I2200" s="336">
        <f>VLOOKUP(B2200,'SINAPI09-2021'!$A$1:$E$15000,5,FALSE)</f>
        <v>17.670000000000002</v>
      </c>
      <c r="J2200" s="203">
        <f t="shared" si="238"/>
        <v>25.2681</v>
      </c>
      <c r="K2200" s="360"/>
      <c r="L2200" s="347"/>
    </row>
    <row r="2201" spans="1:12" s="328" customFormat="1" ht="25.5" x14ac:dyDescent="0.2">
      <c r="A2201" s="325" t="s">
        <v>89</v>
      </c>
      <c r="B2201" s="332">
        <v>88316</v>
      </c>
      <c r="C2201" s="325" t="s">
        <v>85</v>
      </c>
      <c r="D2201" s="325" t="s">
        <v>204</v>
      </c>
      <c r="E2201" s="427" t="s">
        <v>87</v>
      </c>
      <c r="F2201" s="427"/>
      <c r="G2201" s="190" t="s">
        <v>88</v>
      </c>
      <c r="H2201" s="191">
        <v>1.43</v>
      </c>
      <c r="I2201" s="336">
        <f>VLOOKUP(B2201,'SINAPI09-2021'!$A$1:$E$15000,5,FALSE)</f>
        <v>14.02</v>
      </c>
      <c r="J2201" s="203">
        <f t="shared" si="238"/>
        <v>20.048599999999997</v>
      </c>
      <c r="K2201" s="360"/>
      <c r="L2201" s="347"/>
    </row>
    <row r="2202" spans="1:12" s="328" customFormat="1" x14ac:dyDescent="0.2">
      <c r="A2202" s="325" t="s">
        <v>92</v>
      </c>
      <c r="B2202" s="332">
        <v>32</v>
      </c>
      <c r="C2202" s="325" t="s">
        <v>85</v>
      </c>
      <c r="D2202" s="325" t="s">
        <v>1608</v>
      </c>
      <c r="E2202" s="427" t="s">
        <v>119</v>
      </c>
      <c r="F2202" s="427"/>
      <c r="G2202" s="190" t="s">
        <v>160</v>
      </c>
      <c r="H2202" s="191">
        <v>8.0299999999999994</v>
      </c>
      <c r="I2202" s="336">
        <f>VLOOKUP(B2202,'SINAPI09-2021'!$A$1:$E$15000,5,FALSE)</f>
        <v>13.09</v>
      </c>
      <c r="J2202" s="203">
        <f t="shared" si="238"/>
        <v>105.11269999999999</v>
      </c>
      <c r="K2202" s="360"/>
      <c r="L2202" s="347"/>
    </row>
    <row r="2203" spans="1:12" s="328" customFormat="1" ht="25.5" x14ac:dyDescent="0.2">
      <c r="A2203" s="325" t="s">
        <v>92</v>
      </c>
      <c r="B2203" s="332">
        <v>43132</v>
      </c>
      <c r="C2203" s="325" t="s">
        <v>85</v>
      </c>
      <c r="D2203" s="325" t="s">
        <v>319</v>
      </c>
      <c r="E2203" s="427" t="s">
        <v>119</v>
      </c>
      <c r="F2203" s="427"/>
      <c r="G2203" s="190" t="s">
        <v>160</v>
      </c>
      <c r="H2203" s="191">
        <v>0.24099999999999999</v>
      </c>
      <c r="I2203" s="336">
        <f>VLOOKUP(B2203,'SINAPI09-2021'!$A$1:$E$15000,5,FALSE)</f>
        <v>19.899999999999999</v>
      </c>
      <c r="J2203" s="203">
        <f t="shared" si="238"/>
        <v>4.7958999999999996</v>
      </c>
      <c r="K2203" s="360"/>
      <c r="L2203" s="347"/>
    </row>
    <row r="2204" spans="1:12" s="328" customFormat="1" x14ac:dyDescent="0.2">
      <c r="A2204" s="327"/>
      <c r="B2204" s="327"/>
      <c r="C2204" s="327"/>
      <c r="D2204" s="327"/>
      <c r="E2204" s="327"/>
      <c r="F2204" s="193"/>
      <c r="G2204" s="327"/>
      <c r="H2204" s="193"/>
      <c r="I2204" s="327"/>
      <c r="J2204" s="193"/>
      <c r="K2204" s="360"/>
      <c r="L2204" s="347"/>
    </row>
    <row r="2205" spans="1:12" s="328" customFormat="1" ht="15" thickBot="1" x14ac:dyDescent="0.25">
      <c r="A2205" s="327"/>
      <c r="B2205" s="327"/>
      <c r="C2205" s="327"/>
      <c r="D2205" s="327"/>
      <c r="E2205" s="327"/>
      <c r="F2205" s="193"/>
      <c r="G2205" s="327"/>
      <c r="H2205" s="428"/>
      <c r="I2205" s="428"/>
      <c r="J2205" s="193"/>
      <c r="K2205" s="360"/>
      <c r="L2205" s="347"/>
    </row>
    <row r="2206" spans="1:12" s="328" customFormat="1" ht="15" thickTop="1" x14ac:dyDescent="0.2">
      <c r="A2206" s="194"/>
      <c r="B2206" s="194"/>
      <c r="C2206" s="194"/>
      <c r="D2206" s="194"/>
      <c r="E2206" s="194"/>
      <c r="F2206" s="194"/>
      <c r="G2206" s="194"/>
      <c r="H2206" s="194"/>
      <c r="I2206" s="194"/>
      <c r="J2206" s="194"/>
      <c r="K2206" s="360"/>
      <c r="L2206" s="347"/>
    </row>
    <row r="2207" spans="1:12" s="328" customFormat="1" ht="15" x14ac:dyDescent="0.2">
      <c r="A2207" s="326" t="s">
        <v>1609</v>
      </c>
      <c r="B2207" s="195" t="s">
        <v>77</v>
      </c>
      <c r="C2207" s="326" t="s">
        <v>78</v>
      </c>
      <c r="D2207" s="326" t="s">
        <v>4</v>
      </c>
      <c r="E2207" s="430" t="s">
        <v>79</v>
      </c>
      <c r="F2207" s="430"/>
      <c r="G2207" s="196" t="s">
        <v>80</v>
      </c>
      <c r="H2207" s="195" t="s">
        <v>81</v>
      </c>
      <c r="I2207" s="195" t="s">
        <v>82</v>
      </c>
      <c r="J2207" s="195" t="s">
        <v>5</v>
      </c>
      <c r="K2207" s="360"/>
      <c r="L2207" s="347"/>
    </row>
    <row r="2208" spans="1:12" s="328" customFormat="1" ht="38.25" x14ac:dyDescent="0.2">
      <c r="A2208" s="324" t="s">
        <v>83</v>
      </c>
      <c r="B2208" s="197" t="s">
        <v>14347</v>
      </c>
      <c r="C2208" s="324" t="s">
        <v>14327</v>
      </c>
      <c r="D2208" s="324" t="s">
        <v>1610</v>
      </c>
      <c r="E2208" s="429" t="s">
        <v>1508</v>
      </c>
      <c r="F2208" s="429"/>
      <c r="G2208" s="198" t="s">
        <v>174</v>
      </c>
      <c r="H2208" s="199">
        <v>1</v>
      </c>
      <c r="I2208" s="203">
        <f>SUM(J2209:J2214)</f>
        <v>322.72307999999998</v>
      </c>
      <c r="J2208" s="203">
        <f>H2208*I2208</f>
        <v>322.72307999999998</v>
      </c>
      <c r="K2208" s="360"/>
      <c r="L2208" s="347"/>
    </row>
    <row r="2209" spans="1:12" s="328" customFormat="1" ht="51" x14ac:dyDescent="0.2">
      <c r="A2209" s="325" t="s">
        <v>89</v>
      </c>
      <c r="B2209" s="332">
        <v>87367</v>
      </c>
      <c r="C2209" s="325" t="s">
        <v>85</v>
      </c>
      <c r="D2209" s="325" t="s">
        <v>1612</v>
      </c>
      <c r="E2209" s="427" t="s">
        <v>87</v>
      </c>
      <c r="F2209" s="427"/>
      <c r="G2209" s="190" t="s">
        <v>150</v>
      </c>
      <c r="H2209" s="191">
        <v>4.0000000000000001E-3</v>
      </c>
      <c r="I2209" s="336">
        <f>VLOOKUP(B2209,'SINAPI09-2021'!$A$1:$E$15000,5,FALSE)</f>
        <v>507.02</v>
      </c>
      <c r="J2209" s="203">
        <f t="shared" ref="J2209" si="239">H2209*I2209</f>
        <v>2.0280800000000001</v>
      </c>
      <c r="K2209" s="360"/>
      <c r="L2209" s="347"/>
    </row>
    <row r="2210" spans="1:12" s="328" customFormat="1" ht="25.5" x14ac:dyDescent="0.2">
      <c r="A2210" s="325" t="s">
        <v>89</v>
      </c>
      <c r="B2210" s="332">
        <v>88247</v>
      </c>
      <c r="C2210" s="325" t="s">
        <v>85</v>
      </c>
      <c r="D2210" s="325" t="s">
        <v>1323</v>
      </c>
      <c r="E2210" s="427" t="s">
        <v>87</v>
      </c>
      <c r="F2210" s="427"/>
      <c r="G2210" s="190" t="s">
        <v>88</v>
      </c>
      <c r="H2210" s="191">
        <v>2</v>
      </c>
      <c r="I2210" s="336">
        <f>VLOOKUP(B2210,'SINAPI09-2021'!$A$1:$E$15000,5,FALSE)</f>
        <v>14</v>
      </c>
      <c r="J2210" s="203">
        <f t="shared" ref="J2210:J2214" si="240">H2210*I2210</f>
        <v>28</v>
      </c>
      <c r="K2210" s="360"/>
      <c r="L2210" s="347"/>
    </row>
    <row r="2211" spans="1:12" s="328" customFormat="1" ht="25.5" x14ac:dyDescent="0.2">
      <c r="A2211" s="325" t="s">
        <v>89</v>
      </c>
      <c r="B2211" s="332">
        <v>88264</v>
      </c>
      <c r="C2211" s="325" t="s">
        <v>85</v>
      </c>
      <c r="D2211" s="325" t="s">
        <v>202</v>
      </c>
      <c r="E2211" s="427" t="s">
        <v>87</v>
      </c>
      <c r="F2211" s="427"/>
      <c r="G2211" s="190" t="s">
        <v>88</v>
      </c>
      <c r="H2211" s="191">
        <v>2</v>
      </c>
      <c r="I2211" s="336">
        <f>VLOOKUP(B2211,'SINAPI09-2021'!$A$1:$E$15000,5,FALSE)</f>
        <v>18.3</v>
      </c>
      <c r="J2211" s="203">
        <f t="shared" si="240"/>
        <v>36.6</v>
      </c>
      <c r="K2211" s="360"/>
      <c r="L2211" s="347"/>
    </row>
    <row r="2212" spans="1:12" s="328" customFormat="1" ht="25.5" x14ac:dyDescent="0.2">
      <c r="A2212" s="325" t="s">
        <v>89</v>
      </c>
      <c r="B2212" s="332">
        <v>88309</v>
      </c>
      <c r="C2212" s="325" t="s">
        <v>85</v>
      </c>
      <c r="D2212" s="325" t="s">
        <v>354</v>
      </c>
      <c r="E2212" s="427" t="s">
        <v>87</v>
      </c>
      <c r="F2212" s="427"/>
      <c r="G2212" s="190" t="s">
        <v>88</v>
      </c>
      <c r="H2212" s="191">
        <v>0.5</v>
      </c>
      <c r="I2212" s="336">
        <f>VLOOKUP(B2212,'SINAPI09-2021'!$A$1:$E$15000,5,FALSE)</f>
        <v>17.670000000000002</v>
      </c>
      <c r="J2212" s="203">
        <f t="shared" si="240"/>
        <v>8.8350000000000009</v>
      </c>
      <c r="K2212" s="360"/>
      <c r="L2212" s="347"/>
    </row>
    <row r="2213" spans="1:12" s="328" customFormat="1" ht="25.5" x14ac:dyDescent="0.2">
      <c r="A2213" s="325" t="s">
        <v>89</v>
      </c>
      <c r="B2213" s="332">
        <v>88316</v>
      </c>
      <c r="C2213" s="325" t="s">
        <v>85</v>
      </c>
      <c r="D2213" s="325" t="s">
        <v>204</v>
      </c>
      <c r="E2213" s="427" t="s">
        <v>87</v>
      </c>
      <c r="F2213" s="427"/>
      <c r="G2213" s="190" t="s">
        <v>88</v>
      </c>
      <c r="H2213" s="191">
        <v>0.5</v>
      </c>
      <c r="I2213" s="336">
        <f>VLOOKUP(B2213,'SINAPI09-2021'!$A$1:$E$15000,5,FALSE)</f>
        <v>14.02</v>
      </c>
      <c r="J2213" s="203">
        <f t="shared" si="240"/>
        <v>7.01</v>
      </c>
      <c r="K2213" s="360"/>
      <c r="L2213" s="347"/>
    </row>
    <row r="2214" spans="1:12" s="328" customFormat="1" ht="38.25" x14ac:dyDescent="0.2">
      <c r="A2214" s="325" t="s">
        <v>92</v>
      </c>
      <c r="B2214" s="332">
        <v>11253</v>
      </c>
      <c r="C2214" s="325" t="s">
        <v>85</v>
      </c>
      <c r="D2214" s="325" t="s">
        <v>1613</v>
      </c>
      <c r="E2214" s="427" t="s">
        <v>119</v>
      </c>
      <c r="F2214" s="427"/>
      <c r="G2214" s="190" t="s">
        <v>174</v>
      </c>
      <c r="H2214" s="191">
        <v>1</v>
      </c>
      <c r="I2214" s="336">
        <f>VLOOKUP(B2214,'SINAPI09-2021'!$A$1:$E$15000,5,FALSE)</f>
        <v>240.25</v>
      </c>
      <c r="J2214" s="203">
        <f t="shared" si="240"/>
        <v>240.25</v>
      </c>
      <c r="K2214" s="360"/>
      <c r="L2214" s="347"/>
    </row>
    <row r="2215" spans="1:12" s="328" customFormat="1" x14ac:dyDescent="0.2">
      <c r="A2215" s="327"/>
      <c r="B2215" s="327"/>
      <c r="C2215" s="327"/>
      <c r="D2215" s="327"/>
      <c r="E2215" s="327"/>
      <c r="F2215" s="193"/>
      <c r="G2215" s="327"/>
      <c r="H2215" s="193"/>
      <c r="I2215" s="327"/>
      <c r="J2215" s="193"/>
      <c r="K2215" s="360"/>
      <c r="L2215" s="347"/>
    </row>
    <row r="2216" spans="1:12" s="328" customFormat="1" ht="15" thickBot="1" x14ac:dyDescent="0.25">
      <c r="A2216" s="327"/>
      <c r="B2216" s="327"/>
      <c r="C2216" s="327"/>
      <c r="D2216" s="327"/>
      <c r="E2216" s="327"/>
      <c r="F2216" s="193"/>
      <c r="G2216" s="327"/>
      <c r="H2216" s="428"/>
      <c r="I2216" s="428"/>
      <c r="J2216" s="193"/>
      <c r="K2216" s="360"/>
      <c r="L2216" s="347"/>
    </row>
    <row r="2217" spans="1:12" s="328" customFormat="1" ht="15" thickTop="1" x14ac:dyDescent="0.2">
      <c r="A2217" s="194"/>
      <c r="B2217" s="194"/>
      <c r="C2217" s="194"/>
      <c r="D2217" s="194"/>
      <c r="E2217" s="194"/>
      <c r="F2217" s="194"/>
      <c r="G2217" s="194"/>
      <c r="H2217" s="194"/>
      <c r="I2217" s="194"/>
      <c r="J2217" s="194"/>
      <c r="K2217" s="360"/>
      <c r="L2217" s="347"/>
    </row>
    <row r="2218" spans="1:12" s="328" customFormat="1" ht="15" x14ac:dyDescent="0.2">
      <c r="A2218" s="326" t="s">
        <v>1614</v>
      </c>
      <c r="B2218" s="195" t="s">
        <v>77</v>
      </c>
      <c r="C2218" s="326" t="s">
        <v>78</v>
      </c>
      <c r="D2218" s="326" t="s">
        <v>4</v>
      </c>
      <c r="E2218" s="430" t="s">
        <v>79</v>
      </c>
      <c r="F2218" s="430"/>
      <c r="G2218" s="196" t="s">
        <v>80</v>
      </c>
      <c r="H2218" s="195" t="s">
        <v>81</v>
      </c>
      <c r="I2218" s="195" t="s">
        <v>82</v>
      </c>
      <c r="J2218" s="195" t="s">
        <v>5</v>
      </c>
      <c r="K2218" s="360"/>
      <c r="L2218" s="347"/>
    </row>
    <row r="2219" spans="1:12" s="328" customFormat="1" ht="25.5" x14ac:dyDescent="0.2">
      <c r="A2219" s="324" t="s">
        <v>83</v>
      </c>
      <c r="B2219" s="333">
        <v>98296</v>
      </c>
      <c r="C2219" s="324" t="s">
        <v>85</v>
      </c>
      <c r="D2219" s="324" t="s">
        <v>1616</v>
      </c>
      <c r="E2219" s="429" t="s">
        <v>1508</v>
      </c>
      <c r="F2219" s="429"/>
      <c r="G2219" s="198" t="s">
        <v>157</v>
      </c>
      <c r="H2219" s="199">
        <v>1</v>
      </c>
      <c r="I2219" s="203">
        <f>SUM(J2220:J2222)</f>
        <v>3.2103700000000002</v>
      </c>
      <c r="J2219" s="203">
        <f>H2219*I2219</f>
        <v>3.2103700000000002</v>
      </c>
      <c r="K2219" s="360"/>
      <c r="L2219" s="347"/>
    </row>
    <row r="2220" spans="1:12" s="328" customFormat="1" ht="25.5" x14ac:dyDescent="0.2">
      <c r="A2220" s="325" t="s">
        <v>89</v>
      </c>
      <c r="B2220" s="332">
        <v>88247</v>
      </c>
      <c r="C2220" s="325" t="s">
        <v>85</v>
      </c>
      <c r="D2220" s="325" t="s">
        <v>1323</v>
      </c>
      <c r="E2220" s="427" t="s">
        <v>87</v>
      </c>
      <c r="F2220" s="427"/>
      <c r="G2220" s="190" t="s">
        <v>88</v>
      </c>
      <c r="H2220" s="191">
        <v>2.69E-2</v>
      </c>
      <c r="I2220" s="336">
        <f>VLOOKUP(B2220,'SINAPI09-2021'!$A$1:$E$15000,5,FALSE)</f>
        <v>14</v>
      </c>
      <c r="J2220" s="203">
        <f t="shared" ref="J2220" si="241">H2220*I2220</f>
        <v>0.37659999999999999</v>
      </c>
      <c r="K2220" s="360"/>
      <c r="L2220" s="347"/>
    </row>
    <row r="2221" spans="1:12" s="328" customFormat="1" ht="25.5" x14ac:dyDescent="0.2">
      <c r="A2221" s="325" t="s">
        <v>89</v>
      </c>
      <c r="B2221" s="332">
        <v>88264</v>
      </c>
      <c r="C2221" s="325" t="s">
        <v>85</v>
      </c>
      <c r="D2221" s="325" t="s">
        <v>202</v>
      </c>
      <c r="E2221" s="427" t="s">
        <v>87</v>
      </c>
      <c r="F2221" s="427"/>
      <c r="G2221" s="190" t="s">
        <v>88</v>
      </c>
      <c r="H2221" s="191">
        <v>2.69E-2</v>
      </c>
      <c r="I2221" s="336">
        <f>VLOOKUP(B2221,'SINAPI09-2021'!$A$1:$E$15000,5,FALSE)</f>
        <v>18.3</v>
      </c>
      <c r="J2221" s="203">
        <f t="shared" ref="J2221:J2222" si="242">H2221*I2221</f>
        <v>0.49227000000000004</v>
      </c>
      <c r="K2221" s="360"/>
      <c r="L2221" s="347"/>
    </row>
    <row r="2222" spans="1:12" s="328" customFormat="1" x14ac:dyDescent="0.2">
      <c r="A2222" s="325" t="s">
        <v>92</v>
      </c>
      <c r="B2222" s="332">
        <v>39599</v>
      </c>
      <c r="C2222" s="325" t="s">
        <v>85</v>
      </c>
      <c r="D2222" s="325" t="s">
        <v>1617</v>
      </c>
      <c r="E2222" s="427" t="s">
        <v>119</v>
      </c>
      <c r="F2222" s="427"/>
      <c r="G2222" s="190" t="s">
        <v>157</v>
      </c>
      <c r="H2222" s="191">
        <v>1.05</v>
      </c>
      <c r="I2222" s="336">
        <f>VLOOKUP(B2222,'SINAPI09-2021'!$A$1:$E$15000,5,FALSE)</f>
        <v>2.23</v>
      </c>
      <c r="J2222" s="203">
        <f t="shared" si="242"/>
        <v>2.3414999999999999</v>
      </c>
      <c r="K2222" s="360"/>
      <c r="L2222" s="347"/>
    </row>
    <row r="2223" spans="1:12" s="328" customFormat="1" x14ac:dyDescent="0.2">
      <c r="A2223" s="327"/>
      <c r="B2223" s="327"/>
      <c r="C2223" s="327"/>
      <c r="D2223" s="327"/>
      <c r="E2223" s="327"/>
      <c r="F2223" s="193"/>
      <c r="G2223" s="327"/>
      <c r="H2223" s="193"/>
      <c r="I2223" s="327"/>
      <c r="J2223" s="193"/>
      <c r="K2223" s="360"/>
      <c r="L2223" s="347"/>
    </row>
    <row r="2224" spans="1:12" s="328" customFormat="1" ht="15" thickBot="1" x14ac:dyDescent="0.25">
      <c r="A2224" s="327"/>
      <c r="B2224" s="327"/>
      <c r="C2224" s="327"/>
      <c r="D2224" s="327"/>
      <c r="E2224" s="327"/>
      <c r="F2224" s="193"/>
      <c r="G2224" s="327"/>
      <c r="H2224" s="428"/>
      <c r="I2224" s="428"/>
      <c r="J2224" s="193"/>
      <c r="K2224" s="360"/>
      <c r="L2224" s="347"/>
    </row>
    <row r="2225" spans="1:12" s="328" customFormat="1" ht="15" thickTop="1" x14ac:dyDescent="0.2">
      <c r="A2225" s="194"/>
      <c r="B2225" s="194"/>
      <c r="C2225" s="194"/>
      <c r="D2225" s="194"/>
      <c r="E2225" s="194"/>
      <c r="F2225" s="194"/>
      <c r="G2225" s="194"/>
      <c r="H2225" s="194"/>
      <c r="I2225" s="194"/>
      <c r="J2225" s="194"/>
      <c r="K2225" s="360"/>
      <c r="L2225" s="347"/>
    </row>
    <row r="2226" spans="1:12" s="328" customFormat="1" ht="15" x14ac:dyDescent="0.2">
      <c r="A2226" s="326" t="s">
        <v>1618</v>
      </c>
      <c r="B2226" s="195" t="s">
        <v>77</v>
      </c>
      <c r="C2226" s="326" t="s">
        <v>78</v>
      </c>
      <c r="D2226" s="326" t="s">
        <v>4</v>
      </c>
      <c r="E2226" s="430" t="s">
        <v>79</v>
      </c>
      <c r="F2226" s="430"/>
      <c r="G2226" s="196" t="s">
        <v>80</v>
      </c>
      <c r="H2226" s="195" t="s">
        <v>81</v>
      </c>
      <c r="I2226" s="195" t="s">
        <v>82</v>
      </c>
      <c r="J2226" s="195" t="s">
        <v>5</v>
      </c>
      <c r="K2226" s="360"/>
      <c r="L2226" s="347"/>
    </row>
    <row r="2227" spans="1:12" s="328" customFormat="1" ht="25.5" x14ac:dyDescent="0.2">
      <c r="A2227" s="324" t="s">
        <v>83</v>
      </c>
      <c r="B2227" s="333">
        <v>98307</v>
      </c>
      <c r="C2227" s="324" t="s">
        <v>85</v>
      </c>
      <c r="D2227" s="324" t="s">
        <v>1620</v>
      </c>
      <c r="E2227" s="429" t="s">
        <v>1508</v>
      </c>
      <c r="F2227" s="429"/>
      <c r="G2227" s="198" t="s">
        <v>174</v>
      </c>
      <c r="H2227" s="199">
        <v>1</v>
      </c>
      <c r="I2227" s="203">
        <f>SUM(J2228:J2230)</f>
        <v>36.800260000000002</v>
      </c>
      <c r="J2227" s="203">
        <f>H2227*I2227</f>
        <v>36.800260000000002</v>
      </c>
      <c r="K2227" s="360"/>
      <c r="L2227" s="347"/>
    </row>
    <row r="2228" spans="1:12" s="328" customFormat="1" ht="25.5" x14ac:dyDescent="0.2">
      <c r="A2228" s="325" t="s">
        <v>89</v>
      </c>
      <c r="B2228" s="332">
        <v>88247</v>
      </c>
      <c r="C2228" s="325" t="s">
        <v>85</v>
      </c>
      <c r="D2228" s="325" t="s">
        <v>1323</v>
      </c>
      <c r="E2228" s="427" t="s">
        <v>87</v>
      </c>
      <c r="F2228" s="427"/>
      <c r="G2228" s="190" t="s">
        <v>88</v>
      </c>
      <c r="H2228" s="191">
        <v>0.20619999999999999</v>
      </c>
      <c r="I2228" s="336">
        <f>VLOOKUP(B2228,'SINAPI09-2021'!$A$1:$E$15000,5,FALSE)</f>
        <v>14</v>
      </c>
      <c r="J2228" s="203">
        <f t="shared" ref="J2228" si="243">H2228*I2228</f>
        <v>2.8868</v>
      </c>
      <c r="K2228" s="360"/>
      <c r="L2228" s="347"/>
    </row>
    <row r="2229" spans="1:12" s="328" customFormat="1" ht="25.5" x14ac:dyDescent="0.2">
      <c r="A2229" s="325" t="s">
        <v>89</v>
      </c>
      <c r="B2229" s="332">
        <v>88264</v>
      </c>
      <c r="C2229" s="325" t="s">
        <v>85</v>
      </c>
      <c r="D2229" s="325" t="s">
        <v>202</v>
      </c>
      <c r="E2229" s="427" t="s">
        <v>87</v>
      </c>
      <c r="F2229" s="427"/>
      <c r="G2229" s="190" t="s">
        <v>88</v>
      </c>
      <c r="H2229" s="191">
        <v>0.20619999999999999</v>
      </c>
      <c r="I2229" s="336">
        <f>VLOOKUP(B2229,'SINAPI09-2021'!$A$1:$E$15000,5,FALSE)</f>
        <v>18.3</v>
      </c>
      <c r="J2229" s="203">
        <f t="shared" ref="J2229:J2230" si="244">H2229*I2229</f>
        <v>3.77346</v>
      </c>
      <c r="K2229" s="360"/>
      <c r="L2229" s="347"/>
    </row>
    <row r="2230" spans="1:12" s="328" customFormat="1" ht="25.5" x14ac:dyDescent="0.2">
      <c r="A2230" s="325" t="s">
        <v>92</v>
      </c>
      <c r="B2230" s="332">
        <v>38083</v>
      </c>
      <c r="C2230" s="325" t="s">
        <v>85</v>
      </c>
      <c r="D2230" s="325" t="s">
        <v>1621</v>
      </c>
      <c r="E2230" s="427" t="s">
        <v>119</v>
      </c>
      <c r="F2230" s="427"/>
      <c r="G2230" s="190" t="s">
        <v>174</v>
      </c>
      <c r="H2230" s="191">
        <v>1</v>
      </c>
      <c r="I2230" s="336">
        <f>VLOOKUP(B2230,'SINAPI09-2021'!$A$1:$E$15000,5,FALSE)</f>
        <v>30.14</v>
      </c>
      <c r="J2230" s="203">
        <f t="shared" si="244"/>
        <v>30.14</v>
      </c>
      <c r="K2230" s="360"/>
      <c r="L2230" s="347"/>
    </row>
    <row r="2231" spans="1:12" s="328" customFormat="1" x14ac:dyDescent="0.2">
      <c r="A2231" s="327"/>
      <c r="B2231" s="327"/>
      <c r="C2231" s="327"/>
      <c r="D2231" s="327"/>
      <c r="E2231" s="327"/>
      <c r="F2231" s="193"/>
      <c r="G2231" s="327"/>
      <c r="H2231" s="193"/>
      <c r="I2231" s="327"/>
      <c r="J2231" s="193"/>
      <c r="K2231" s="360"/>
      <c r="L2231" s="347"/>
    </row>
    <row r="2232" spans="1:12" s="328" customFormat="1" ht="15" thickBot="1" x14ac:dyDescent="0.25">
      <c r="A2232" s="327"/>
      <c r="B2232" s="327"/>
      <c r="C2232" s="327"/>
      <c r="D2232" s="327"/>
      <c r="E2232" s="327"/>
      <c r="F2232" s="193"/>
      <c r="G2232" s="327"/>
      <c r="H2232" s="428"/>
      <c r="I2232" s="428"/>
      <c r="J2232" s="193"/>
      <c r="K2232" s="360"/>
      <c r="L2232" s="347"/>
    </row>
    <row r="2233" spans="1:12" s="328" customFormat="1" ht="15" thickTop="1" x14ac:dyDescent="0.2">
      <c r="A2233" s="194"/>
      <c r="B2233" s="194"/>
      <c r="C2233" s="194"/>
      <c r="D2233" s="194"/>
      <c r="E2233" s="194"/>
      <c r="F2233" s="194"/>
      <c r="G2233" s="194"/>
      <c r="H2233" s="194"/>
      <c r="I2233" s="194"/>
      <c r="J2233" s="194"/>
      <c r="K2233" s="360"/>
      <c r="L2233" s="347"/>
    </row>
    <row r="2234" spans="1:12" s="328" customFormat="1" ht="15" x14ac:dyDescent="0.2">
      <c r="A2234" s="326" t="s">
        <v>1622</v>
      </c>
      <c r="B2234" s="195" t="s">
        <v>77</v>
      </c>
      <c r="C2234" s="326" t="s">
        <v>78</v>
      </c>
      <c r="D2234" s="326" t="s">
        <v>4</v>
      </c>
      <c r="E2234" s="430" t="s">
        <v>79</v>
      </c>
      <c r="F2234" s="430"/>
      <c r="G2234" s="196" t="s">
        <v>80</v>
      </c>
      <c r="H2234" s="195" t="s">
        <v>81</v>
      </c>
      <c r="I2234" s="195" t="s">
        <v>82</v>
      </c>
      <c r="J2234" s="195" t="s">
        <v>5</v>
      </c>
      <c r="K2234" s="360"/>
      <c r="L2234" s="347"/>
    </row>
    <row r="2235" spans="1:12" s="328" customFormat="1" ht="25.5" x14ac:dyDescent="0.2">
      <c r="A2235" s="324" t="s">
        <v>83</v>
      </c>
      <c r="B2235" s="333">
        <v>98302</v>
      </c>
      <c r="C2235" s="324" t="s">
        <v>85</v>
      </c>
      <c r="D2235" s="324" t="s">
        <v>1624</v>
      </c>
      <c r="E2235" s="429" t="s">
        <v>1508</v>
      </c>
      <c r="F2235" s="429"/>
      <c r="G2235" s="198" t="s">
        <v>174</v>
      </c>
      <c r="H2235" s="199">
        <v>1</v>
      </c>
      <c r="I2235" s="203">
        <f>SUM(J2236:J2238)</f>
        <v>615.97261000000003</v>
      </c>
      <c r="J2235" s="203">
        <f>H2235*I2235</f>
        <v>615.97261000000003</v>
      </c>
      <c r="K2235" s="360"/>
      <c r="L2235" s="347"/>
    </row>
    <row r="2236" spans="1:12" s="328" customFormat="1" ht="25.5" x14ac:dyDescent="0.2">
      <c r="A2236" s="325" t="s">
        <v>89</v>
      </c>
      <c r="B2236" s="332">
        <v>88247</v>
      </c>
      <c r="C2236" s="325" t="s">
        <v>85</v>
      </c>
      <c r="D2236" s="325" t="s">
        <v>1323</v>
      </c>
      <c r="E2236" s="427" t="s">
        <v>87</v>
      </c>
      <c r="F2236" s="427"/>
      <c r="G2236" s="190" t="s">
        <v>88</v>
      </c>
      <c r="H2236" s="191">
        <v>6.2007000000000003</v>
      </c>
      <c r="I2236" s="336">
        <f>VLOOKUP(B2236,'SINAPI09-2021'!$A$1:$E$15000,5,FALSE)</f>
        <v>14</v>
      </c>
      <c r="J2236" s="203">
        <f t="shared" ref="J2236" si="245">H2236*I2236</f>
        <v>86.80980000000001</v>
      </c>
      <c r="K2236" s="360"/>
      <c r="L2236" s="347"/>
    </row>
    <row r="2237" spans="1:12" s="328" customFormat="1" ht="25.5" x14ac:dyDescent="0.2">
      <c r="A2237" s="325" t="s">
        <v>89</v>
      </c>
      <c r="B2237" s="332">
        <v>88264</v>
      </c>
      <c r="C2237" s="325" t="s">
        <v>85</v>
      </c>
      <c r="D2237" s="325" t="s">
        <v>202</v>
      </c>
      <c r="E2237" s="427" t="s">
        <v>87</v>
      </c>
      <c r="F2237" s="427"/>
      <c r="G2237" s="190" t="s">
        <v>88</v>
      </c>
      <c r="H2237" s="191">
        <v>6.2007000000000003</v>
      </c>
      <c r="I2237" s="336">
        <f>VLOOKUP(B2237,'SINAPI09-2021'!$A$1:$E$15000,5,FALSE)</f>
        <v>18.3</v>
      </c>
      <c r="J2237" s="203">
        <f t="shared" ref="J2237:J2238" si="246">H2237*I2237</f>
        <v>113.47281000000001</v>
      </c>
      <c r="K2237" s="360"/>
      <c r="L2237" s="347"/>
    </row>
    <row r="2238" spans="1:12" s="328" customFormat="1" ht="25.5" x14ac:dyDescent="0.2">
      <c r="A2238" s="325" t="s">
        <v>92</v>
      </c>
      <c r="B2238" s="332">
        <v>39596</v>
      </c>
      <c r="C2238" s="325" t="s">
        <v>85</v>
      </c>
      <c r="D2238" s="325" t="s">
        <v>1625</v>
      </c>
      <c r="E2238" s="427" t="s">
        <v>119</v>
      </c>
      <c r="F2238" s="427"/>
      <c r="G2238" s="190" t="s">
        <v>174</v>
      </c>
      <c r="H2238" s="191">
        <v>1</v>
      </c>
      <c r="I2238" s="336">
        <f>VLOOKUP(B2238,'SINAPI09-2021'!$A$1:$E$15000,5,FALSE)</f>
        <v>415.69</v>
      </c>
      <c r="J2238" s="203">
        <f t="shared" si="246"/>
        <v>415.69</v>
      </c>
      <c r="K2238" s="360"/>
      <c r="L2238" s="347"/>
    </row>
    <row r="2239" spans="1:12" s="328" customFormat="1" x14ac:dyDescent="0.2">
      <c r="A2239" s="327"/>
      <c r="B2239" s="327"/>
      <c r="C2239" s="327"/>
      <c r="D2239" s="327"/>
      <c r="E2239" s="327"/>
      <c r="F2239" s="193"/>
      <c r="G2239" s="327"/>
      <c r="H2239" s="193"/>
      <c r="I2239" s="327"/>
      <c r="J2239" s="193"/>
      <c r="K2239" s="360"/>
      <c r="L2239" s="347"/>
    </row>
    <row r="2240" spans="1:12" s="328" customFormat="1" ht="15" thickBot="1" x14ac:dyDescent="0.25">
      <c r="A2240" s="327"/>
      <c r="B2240" s="327"/>
      <c r="C2240" s="327"/>
      <c r="D2240" s="327"/>
      <c r="E2240" s="327"/>
      <c r="F2240" s="193"/>
      <c r="G2240" s="327"/>
      <c r="H2240" s="428"/>
      <c r="I2240" s="428"/>
      <c r="J2240" s="193"/>
      <c r="K2240" s="360"/>
      <c r="L2240" s="347"/>
    </row>
    <row r="2241" spans="1:12" s="106" customFormat="1" ht="15" thickTop="1" x14ac:dyDescent="0.2">
      <c r="A2241" s="194"/>
      <c r="B2241" s="194"/>
      <c r="C2241" s="194"/>
      <c r="D2241" s="194"/>
      <c r="E2241" s="194"/>
      <c r="F2241" s="194"/>
      <c r="G2241" s="194"/>
      <c r="H2241" s="194"/>
      <c r="I2241" s="194"/>
      <c r="J2241" s="194"/>
      <c r="K2241" s="360"/>
      <c r="L2241" s="347"/>
    </row>
    <row r="2242" spans="1:12" s="106" customFormat="1" ht="15" x14ac:dyDescent="0.2">
      <c r="A2242" s="242" t="s">
        <v>1626</v>
      </c>
      <c r="B2242" s="195" t="s">
        <v>77</v>
      </c>
      <c r="C2242" s="242" t="s">
        <v>78</v>
      </c>
      <c r="D2242" s="242" t="s">
        <v>4</v>
      </c>
      <c r="E2242" s="430" t="s">
        <v>79</v>
      </c>
      <c r="F2242" s="430"/>
      <c r="G2242" s="196" t="s">
        <v>80</v>
      </c>
      <c r="H2242" s="195" t="s">
        <v>81</v>
      </c>
      <c r="I2242" s="195" t="s">
        <v>82</v>
      </c>
      <c r="J2242" s="195" t="s">
        <v>5</v>
      </c>
      <c r="K2242" s="360"/>
    </row>
    <row r="2243" spans="1:12" s="106" customFormat="1" ht="25.5" x14ac:dyDescent="0.2">
      <c r="A2243" s="240" t="s">
        <v>83</v>
      </c>
      <c r="B2243" s="197" t="s">
        <v>1627</v>
      </c>
      <c r="C2243" s="240" t="s">
        <v>109</v>
      </c>
      <c r="D2243" s="240" t="s">
        <v>1628</v>
      </c>
      <c r="E2243" s="429" t="s">
        <v>179</v>
      </c>
      <c r="F2243" s="429"/>
      <c r="G2243" s="198" t="s">
        <v>174</v>
      </c>
      <c r="H2243" s="199">
        <v>1</v>
      </c>
      <c r="I2243" s="203">
        <f>SUM(J2244:J2246)</f>
        <v>3.8186819999999999</v>
      </c>
      <c r="J2243" s="203">
        <f>H2243*I2243</f>
        <v>3.8186819999999999</v>
      </c>
      <c r="K2243" s="360"/>
    </row>
    <row r="2244" spans="1:12" s="106" customFormat="1" ht="25.5" x14ac:dyDescent="0.2">
      <c r="A2244" s="241" t="s">
        <v>89</v>
      </c>
      <c r="B2244" s="332">
        <v>88248</v>
      </c>
      <c r="C2244" s="241" t="s">
        <v>85</v>
      </c>
      <c r="D2244" s="241" t="s">
        <v>220</v>
      </c>
      <c r="E2244" s="427" t="s">
        <v>87</v>
      </c>
      <c r="F2244" s="427"/>
      <c r="G2244" s="190" t="s">
        <v>88</v>
      </c>
      <c r="H2244" s="191">
        <v>2.2700000000000001E-2</v>
      </c>
      <c r="I2244" s="336">
        <f>VLOOKUP(B2244,'SINAPI09-2021'!$A$1:$E$15000,5,FALSE)</f>
        <v>13.48</v>
      </c>
      <c r="J2244" s="203">
        <f t="shared" ref="J2244" si="247">H2244*I2244</f>
        <v>0.30599600000000005</v>
      </c>
      <c r="K2244" s="360"/>
      <c r="L2244" s="347"/>
    </row>
    <row r="2245" spans="1:12" s="106" customFormat="1" ht="25.5" x14ac:dyDescent="0.2">
      <c r="A2245" s="241" t="s">
        <v>89</v>
      </c>
      <c r="B2245" s="332">
        <v>88267</v>
      </c>
      <c r="C2245" s="241" t="s">
        <v>85</v>
      </c>
      <c r="D2245" s="241" t="s">
        <v>222</v>
      </c>
      <c r="E2245" s="427" t="s">
        <v>87</v>
      </c>
      <c r="F2245" s="427"/>
      <c r="G2245" s="190" t="s">
        <v>88</v>
      </c>
      <c r="H2245" s="191">
        <v>0.16209999999999999</v>
      </c>
      <c r="I2245" s="336">
        <f>VLOOKUP(B2245,'SINAPI09-2021'!$A$1:$E$15000,5,FALSE)</f>
        <v>17.66</v>
      </c>
      <c r="J2245" s="203">
        <f t="shared" ref="J2245:J2246" si="248">H2245*I2245</f>
        <v>2.8626860000000001</v>
      </c>
      <c r="K2245" s="360"/>
      <c r="L2245" s="347"/>
    </row>
    <row r="2246" spans="1:12" s="106" customFormat="1" x14ac:dyDescent="0.2">
      <c r="A2246" s="241" t="s">
        <v>92</v>
      </c>
      <c r="B2246" s="189" t="s">
        <v>1629</v>
      </c>
      <c r="C2246" s="241" t="s">
        <v>109</v>
      </c>
      <c r="D2246" s="241" t="s">
        <v>1630</v>
      </c>
      <c r="E2246" s="427" t="s">
        <v>119</v>
      </c>
      <c r="F2246" s="427"/>
      <c r="G2246" s="190" t="s">
        <v>174</v>
      </c>
      <c r="H2246" s="191">
        <v>1</v>
      </c>
      <c r="I2246" s="192">
        <f>'MAPA DE COTAÇÃO'!M33</f>
        <v>0.65</v>
      </c>
      <c r="J2246" s="203">
        <f t="shared" si="248"/>
        <v>0.65</v>
      </c>
      <c r="K2246" s="360"/>
      <c r="L2246" s="347"/>
    </row>
    <row r="2247" spans="1:12" s="106" customFormat="1" x14ac:dyDescent="0.2">
      <c r="A2247" s="244"/>
      <c r="B2247" s="244"/>
      <c r="C2247" s="244"/>
      <c r="D2247" s="244"/>
      <c r="E2247" s="244"/>
      <c r="F2247" s="193"/>
      <c r="G2247" s="244"/>
      <c r="H2247" s="193"/>
      <c r="I2247" s="244"/>
      <c r="J2247" s="193"/>
      <c r="K2247" s="360"/>
      <c r="L2247" s="347"/>
    </row>
    <row r="2248" spans="1:12" s="106" customFormat="1" ht="15" thickBot="1" x14ac:dyDescent="0.25">
      <c r="A2248" s="244"/>
      <c r="B2248" s="244"/>
      <c r="C2248" s="244"/>
      <c r="D2248" s="244"/>
      <c r="E2248" s="244"/>
      <c r="F2248" s="193"/>
      <c r="G2248" s="244"/>
      <c r="H2248" s="428"/>
      <c r="I2248" s="428"/>
      <c r="J2248" s="193"/>
      <c r="K2248" s="360"/>
      <c r="L2248" s="347"/>
    </row>
    <row r="2249" spans="1:12" s="106" customFormat="1" ht="15" thickTop="1" x14ac:dyDescent="0.2">
      <c r="A2249" s="194"/>
      <c r="B2249" s="194"/>
      <c r="C2249" s="194"/>
      <c r="D2249" s="194"/>
      <c r="E2249" s="194"/>
      <c r="F2249" s="194"/>
      <c r="G2249" s="194"/>
      <c r="H2249" s="194"/>
      <c r="I2249" s="194"/>
      <c r="J2249" s="194"/>
      <c r="K2249" s="360"/>
      <c r="L2249" s="347"/>
    </row>
    <row r="2250" spans="1:12" s="106" customFormat="1" ht="15" x14ac:dyDescent="0.2">
      <c r="A2250" s="242" t="s">
        <v>1631</v>
      </c>
      <c r="B2250" s="195" t="s">
        <v>77</v>
      </c>
      <c r="C2250" s="242" t="s">
        <v>78</v>
      </c>
      <c r="D2250" s="242" t="s">
        <v>4</v>
      </c>
      <c r="E2250" s="430" t="s">
        <v>79</v>
      </c>
      <c r="F2250" s="430"/>
      <c r="G2250" s="196" t="s">
        <v>80</v>
      </c>
      <c r="H2250" s="195" t="s">
        <v>81</v>
      </c>
      <c r="I2250" s="195" t="s">
        <v>82</v>
      </c>
      <c r="J2250" s="195" t="s">
        <v>5</v>
      </c>
      <c r="K2250" s="360"/>
      <c r="L2250" s="347"/>
    </row>
    <row r="2251" spans="1:12" s="106" customFormat="1" ht="25.5" x14ac:dyDescent="0.2">
      <c r="A2251" s="240" t="s">
        <v>83</v>
      </c>
      <c r="B2251" s="197" t="s">
        <v>1632</v>
      </c>
      <c r="C2251" s="240" t="s">
        <v>109</v>
      </c>
      <c r="D2251" s="240" t="s">
        <v>1633</v>
      </c>
      <c r="E2251" s="429" t="s">
        <v>179</v>
      </c>
      <c r="F2251" s="429"/>
      <c r="G2251" s="198" t="s">
        <v>174</v>
      </c>
      <c r="H2251" s="199">
        <v>1</v>
      </c>
      <c r="I2251" s="203">
        <f>SUM(J2252:J2254)</f>
        <v>5.5486819999999994</v>
      </c>
      <c r="J2251" s="203">
        <f>H2251*I2251</f>
        <v>5.5486819999999994</v>
      </c>
      <c r="K2251" s="360"/>
      <c r="L2251" s="347"/>
    </row>
    <row r="2252" spans="1:12" s="106" customFormat="1" ht="25.5" x14ac:dyDescent="0.2">
      <c r="A2252" s="241" t="s">
        <v>89</v>
      </c>
      <c r="B2252" s="332">
        <v>88248</v>
      </c>
      <c r="C2252" s="241" t="s">
        <v>85</v>
      </c>
      <c r="D2252" s="241" t="s">
        <v>220</v>
      </c>
      <c r="E2252" s="427" t="s">
        <v>87</v>
      </c>
      <c r="F2252" s="427"/>
      <c r="G2252" s="190" t="s">
        <v>88</v>
      </c>
      <c r="H2252" s="191">
        <v>2.2700000000000001E-2</v>
      </c>
      <c r="I2252" s="336">
        <f>VLOOKUP(B2252,'SINAPI09-2021'!$A$1:$E$15000,5,FALSE)</f>
        <v>13.48</v>
      </c>
      <c r="J2252" s="203">
        <f t="shared" ref="J2252" si="249">H2252*I2252</f>
        <v>0.30599600000000005</v>
      </c>
      <c r="K2252" s="360"/>
      <c r="L2252" s="347"/>
    </row>
    <row r="2253" spans="1:12" s="106" customFormat="1" ht="25.5" x14ac:dyDescent="0.2">
      <c r="A2253" s="241" t="s">
        <v>89</v>
      </c>
      <c r="B2253" s="332">
        <v>88267</v>
      </c>
      <c r="C2253" s="241" t="s">
        <v>85</v>
      </c>
      <c r="D2253" s="241" t="s">
        <v>222</v>
      </c>
      <c r="E2253" s="427" t="s">
        <v>87</v>
      </c>
      <c r="F2253" s="427"/>
      <c r="G2253" s="190" t="s">
        <v>88</v>
      </c>
      <c r="H2253" s="191">
        <v>0.16209999999999999</v>
      </c>
      <c r="I2253" s="336">
        <f>VLOOKUP(B2253,'SINAPI09-2021'!$A$1:$E$15000,5,FALSE)</f>
        <v>17.66</v>
      </c>
      <c r="J2253" s="203">
        <f t="shared" ref="J2253:J2254" si="250">H2253*I2253</f>
        <v>2.8626860000000001</v>
      </c>
      <c r="K2253" s="360"/>
      <c r="L2253" s="347"/>
    </row>
    <row r="2254" spans="1:12" s="106" customFormat="1" x14ac:dyDescent="0.2">
      <c r="A2254" s="241" t="s">
        <v>92</v>
      </c>
      <c r="B2254" s="189" t="s">
        <v>1634</v>
      </c>
      <c r="C2254" s="241" t="s">
        <v>109</v>
      </c>
      <c r="D2254" s="241" t="s">
        <v>1635</v>
      </c>
      <c r="E2254" s="427" t="s">
        <v>119</v>
      </c>
      <c r="F2254" s="427"/>
      <c r="G2254" s="190" t="s">
        <v>174</v>
      </c>
      <c r="H2254" s="191">
        <v>1</v>
      </c>
      <c r="I2254" s="192">
        <f>'MAPA DE COTAÇÃO'!M38</f>
        <v>2.38</v>
      </c>
      <c r="J2254" s="203">
        <f t="shared" si="250"/>
        <v>2.38</v>
      </c>
      <c r="K2254" s="360"/>
      <c r="L2254" s="347"/>
    </row>
    <row r="2255" spans="1:12" s="106" customFormat="1" x14ac:dyDescent="0.2">
      <c r="A2255" s="244"/>
      <c r="B2255" s="244"/>
      <c r="C2255" s="244"/>
      <c r="D2255" s="244"/>
      <c r="E2255" s="244"/>
      <c r="F2255" s="193"/>
      <c r="G2255" s="244"/>
      <c r="H2255" s="193"/>
      <c r="I2255" s="244"/>
      <c r="J2255" s="193"/>
      <c r="K2255" s="360"/>
      <c r="L2255" s="347"/>
    </row>
    <row r="2256" spans="1:12" s="106" customFormat="1" ht="15" thickBot="1" x14ac:dyDescent="0.25">
      <c r="A2256" s="244"/>
      <c r="B2256" s="244"/>
      <c r="C2256" s="244"/>
      <c r="D2256" s="244"/>
      <c r="E2256" s="244"/>
      <c r="F2256" s="193"/>
      <c r="G2256" s="244"/>
      <c r="H2256" s="428"/>
      <c r="I2256" s="428"/>
      <c r="J2256" s="193"/>
      <c r="K2256" s="360"/>
      <c r="L2256" s="347"/>
    </row>
    <row r="2257" spans="1:12" s="106" customFormat="1" ht="15" thickTop="1" x14ac:dyDescent="0.2">
      <c r="A2257" s="194"/>
      <c r="B2257" s="194"/>
      <c r="C2257" s="194"/>
      <c r="D2257" s="194"/>
      <c r="E2257" s="194"/>
      <c r="F2257" s="194"/>
      <c r="G2257" s="194"/>
      <c r="H2257" s="194"/>
      <c r="I2257" s="194"/>
      <c r="J2257" s="194"/>
      <c r="K2257" s="360"/>
      <c r="L2257" s="347"/>
    </row>
    <row r="2258" spans="1:12" s="106" customFormat="1" ht="15" x14ac:dyDescent="0.2">
      <c r="A2258" s="242" t="s">
        <v>1636</v>
      </c>
      <c r="B2258" s="195" t="s">
        <v>77</v>
      </c>
      <c r="C2258" s="242" t="s">
        <v>78</v>
      </c>
      <c r="D2258" s="242" t="s">
        <v>4</v>
      </c>
      <c r="E2258" s="430" t="s">
        <v>79</v>
      </c>
      <c r="F2258" s="430"/>
      <c r="G2258" s="196" t="s">
        <v>80</v>
      </c>
      <c r="H2258" s="195" t="s">
        <v>81</v>
      </c>
      <c r="I2258" s="195" t="s">
        <v>82</v>
      </c>
      <c r="J2258" s="195" t="s">
        <v>5</v>
      </c>
      <c r="K2258" s="360"/>
      <c r="L2258" s="347"/>
    </row>
    <row r="2259" spans="1:12" s="106" customFormat="1" ht="25.5" x14ac:dyDescent="0.2">
      <c r="A2259" s="240" t="s">
        <v>83</v>
      </c>
      <c r="B2259" s="197" t="s">
        <v>1637</v>
      </c>
      <c r="C2259" s="240" t="s">
        <v>109</v>
      </c>
      <c r="D2259" s="240" t="s">
        <v>1638</v>
      </c>
      <c r="E2259" s="429" t="s">
        <v>1508</v>
      </c>
      <c r="F2259" s="429"/>
      <c r="G2259" s="198" t="s">
        <v>157</v>
      </c>
      <c r="H2259" s="199">
        <v>1</v>
      </c>
      <c r="I2259" s="203">
        <f>SUM(J2260:J2262)</f>
        <v>30.686079999999997</v>
      </c>
      <c r="J2259" s="203">
        <f>H2259*I2259</f>
        <v>30.686079999999997</v>
      </c>
      <c r="K2259" s="360"/>
      <c r="L2259" s="347"/>
    </row>
    <row r="2260" spans="1:12" s="106" customFormat="1" ht="25.5" x14ac:dyDescent="0.2">
      <c r="A2260" s="241" t="s">
        <v>89</v>
      </c>
      <c r="B2260" s="332">
        <v>88247</v>
      </c>
      <c r="C2260" s="241" t="s">
        <v>85</v>
      </c>
      <c r="D2260" s="241" t="s">
        <v>1323</v>
      </c>
      <c r="E2260" s="427" t="s">
        <v>87</v>
      </c>
      <c r="F2260" s="427"/>
      <c r="G2260" s="190" t="s">
        <v>88</v>
      </c>
      <c r="H2260" s="191">
        <v>0.12659999999999999</v>
      </c>
      <c r="I2260" s="336">
        <f>VLOOKUP(B2260,'SINAPI09-2021'!$A$1:$E$15000,5,FALSE)</f>
        <v>14</v>
      </c>
      <c r="J2260" s="203">
        <f t="shared" ref="J2260" si="251">H2260*I2260</f>
        <v>1.7723999999999998</v>
      </c>
      <c r="K2260" s="360"/>
      <c r="L2260" s="347"/>
    </row>
    <row r="2261" spans="1:12" s="106" customFormat="1" ht="25.5" x14ac:dyDescent="0.2">
      <c r="A2261" s="241" t="s">
        <v>89</v>
      </c>
      <c r="B2261" s="332">
        <v>88264</v>
      </c>
      <c r="C2261" s="241" t="s">
        <v>85</v>
      </c>
      <c r="D2261" s="241" t="s">
        <v>202</v>
      </c>
      <c r="E2261" s="427" t="s">
        <v>87</v>
      </c>
      <c r="F2261" s="427"/>
      <c r="G2261" s="190" t="s">
        <v>88</v>
      </c>
      <c r="H2261" s="191">
        <v>0.12659999999999999</v>
      </c>
      <c r="I2261" s="336">
        <f>VLOOKUP(B2261,'SINAPI09-2021'!$A$1:$E$15000,5,FALSE)</f>
        <v>18.3</v>
      </c>
      <c r="J2261" s="203">
        <f t="shared" ref="J2261:J2262" si="252">H2261*I2261</f>
        <v>2.3167800000000001</v>
      </c>
      <c r="K2261" s="360"/>
      <c r="L2261" s="347"/>
    </row>
    <row r="2262" spans="1:12" s="106" customFormat="1" x14ac:dyDescent="0.2">
      <c r="A2262" s="241" t="s">
        <v>92</v>
      </c>
      <c r="B2262" s="189" t="s">
        <v>1639</v>
      </c>
      <c r="C2262" s="241" t="s">
        <v>109</v>
      </c>
      <c r="D2262" s="241" t="s">
        <v>1640</v>
      </c>
      <c r="E2262" s="427" t="s">
        <v>119</v>
      </c>
      <c r="F2262" s="427"/>
      <c r="G2262" s="190" t="s">
        <v>157</v>
      </c>
      <c r="H2262" s="191">
        <v>1</v>
      </c>
      <c r="I2262" s="192">
        <f>'MAPA DE COTAÇÃO'!M52</f>
        <v>26.596899999999998</v>
      </c>
      <c r="J2262" s="203">
        <f t="shared" si="252"/>
        <v>26.596899999999998</v>
      </c>
      <c r="K2262" s="360"/>
      <c r="L2262" s="347"/>
    </row>
    <row r="2263" spans="1:12" s="106" customFormat="1" x14ac:dyDescent="0.2">
      <c r="A2263" s="244"/>
      <c r="B2263" s="244"/>
      <c r="C2263" s="244"/>
      <c r="D2263" s="244"/>
      <c r="E2263" s="244"/>
      <c r="F2263" s="193"/>
      <c r="G2263" s="244"/>
      <c r="H2263" s="193"/>
      <c r="I2263" s="244"/>
      <c r="J2263" s="193"/>
      <c r="K2263" s="360"/>
      <c r="L2263" s="347"/>
    </row>
    <row r="2264" spans="1:12" s="106" customFormat="1" ht="15" thickBot="1" x14ac:dyDescent="0.25">
      <c r="A2264" s="244"/>
      <c r="B2264" s="244"/>
      <c r="C2264" s="244"/>
      <c r="D2264" s="244"/>
      <c r="E2264" s="244"/>
      <c r="F2264" s="193"/>
      <c r="G2264" s="244"/>
      <c r="H2264" s="428"/>
      <c r="I2264" s="428"/>
      <c r="J2264" s="193"/>
      <c r="K2264" s="360"/>
      <c r="L2264" s="347"/>
    </row>
    <row r="2265" spans="1:12" s="106" customFormat="1" ht="15" thickTop="1" x14ac:dyDescent="0.2">
      <c r="A2265" s="194"/>
      <c r="B2265" s="194"/>
      <c r="C2265" s="194"/>
      <c r="D2265" s="194"/>
      <c r="E2265" s="194"/>
      <c r="F2265" s="194"/>
      <c r="G2265" s="194"/>
      <c r="H2265" s="194"/>
      <c r="I2265" s="194"/>
      <c r="J2265" s="194"/>
      <c r="K2265" s="360"/>
      <c r="L2265" s="347"/>
    </row>
    <row r="2266" spans="1:12" s="106" customFormat="1" ht="15" x14ac:dyDescent="0.2">
      <c r="A2266" s="242" t="s">
        <v>1641</v>
      </c>
      <c r="B2266" s="195" t="s">
        <v>77</v>
      </c>
      <c r="C2266" s="242" t="s">
        <v>78</v>
      </c>
      <c r="D2266" s="242" t="s">
        <v>4</v>
      </c>
      <c r="E2266" s="430" t="s">
        <v>79</v>
      </c>
      <c r="F2266" s="430"/>
      <c r="G2266" s="196" t="s">
        <v>80</v>
      </c>
      <c r="H2266" s="195" t="s">
        <v>81</v>
      </c>
      <c r="I2266" s="195" t="s">
        <v>82</v>
      </c>
      <c r="J2266" s="195" t="s">
        <v>5</v>
      </c>
      <c r="K2266" s="360"/>
      <c r="L2266" s="347"/>
    </row>
    <row r="2267" spans="1:12" s="106" customFormat="1" ht="25.5" x14ac:dyDescent="0.2">
      <c r="A2267" s="240" t="s">
        <v>83</v>
      </c>
      <c r="B2267" s="197" t="s">
        <v>1642</v>
      </c>
      <c r="C2267" s="240" t="s">
        <v>109</v>
      </c>
      <c r="D2267" s="240" t="s">
        <v>1643</v>
      </c>
      <c r="E2267" s="429" t="s">
        <v>179</v>
      </c>
      <c r="F2267" s="429"/>
      <c r="G2267" s="198" t="s">
        <v>174</v>
      </c>
      <c r="H2267" s="199">
        <v>1</v>
      </c>
      <c r="I2267" s="203">
        <f>SUM(J2268:J2270)</f>
        <v>44.25423</v>
      </c>
      <c r="J2267" s="203">
        <f>H2267*I2267</f>
        <v>44.25423</v>
      </c>
      <c r="K2267" s="360"/>
      <c r="L2267" s="347"/>
    </row>
    <row r="2268" spans="1:12" s="106" customFormat="1" ht="25.5" x14ac:dyDescent="0.2">
      <c r="A2268" s="241" t="s">
        <v>89</v>
      </c>
      <c r="B2268" s="332">
        <v>88247</v>
      </c>
      <c r="C2268" s="241" t="s">
        <v>85</v>
      </c>
      <c r="D2268" s="241" t="s">
        <v>1323</v>
      </c>
      <c r="E2268" s="427" t="s">
        <v>87</v>
      </c>
      <c r="F2268" s="427"/>
      <c r="G2268" s="190" t="s">
        <v>88</v>
      </c>
      <c r="H2268" s="191">
        <v>2.2700000000000001E-2</v>
      </c>
      <c r="I2268" s="336">
        <f>VLOOKUP(B2268,'SINAPI09-2021'!$A$1:$E$15000,5,FALSE)</f>
        <v>14</v>
      </c>
      <c r="J2268" s="203">
        <f t="shared" ref="J2268" si="253">H2268*I2268</f>
        <v>0.31780000000000003</v>
      </c>
      <c r="K2268" s="360"/>
      <c r="L2268" s="347"/>
    </row>
    <row r="2269" spans="1:12" s="106" customFormat="1" ht="25.5" x14ac:dyDescent="0.2">
      <c r="A2269" s="241" t="s">
        <v>89</v>
      </c>
      <c r="B2269" s="332">
        <v>88264</v>
      </c>
      <c r="C2269" s="241" t="s">
        <v>85</v>
      </c>
      <c r="D2269" s="241" t="s">
        <v>202</v>
      </c>
      <c r="E2269" s="427" t="s">
        <v>87</v>
      </c>
      <c r="F2269" s="427"/>
      <c r="G2269" s="190" t="s">
        <v>88</v>
      </c>
      <c r="H2269" s="191">
        <v>0.16209999999999999</v>
      </c>
      <c r="I2269" s="336">
        <f>VLOOKUP(B2269,'SINAPI09-2021'!$A$1:$E$15000,5,FALSE)</f>
        <v>18.3</v>
      </c>
      <c r="J2269" s="203">
        <f t="shared" ref="J2269:J2270" si="254">H2269*I2269</f>
        <v>2.9664299999999999</v>
      </c>
      <c r="K2269" s="360"/>
      <c r="L2269" s="347"/>
    </row>
    <row r="2270" spans="1:12" s="106" customFormat="1" x14ac:dyDescent="0.2">
      <c r="A2270" s="241" t="s">
        <v>92</v>
      </c>
      <c r="B2270" s="189" t="s">
        <v>1644</v>
      </c>
      <c r="C2270" s="241" t="s">
        <v>109</v>
      </c>
      <c r="D2270" s="241" t="s">
        <v>1645</v>
      </c>
      <c r="E2270" s="427" t="s">
        <v>119</v>
      </c>
      <c r="F2270" s="427"/>
      <c r="G2270" s="190" t="s">
        <v>174</v>
      </c>
      <c r="H2270" s="191">
        <v>1</v>
      </c>
      <c r="I2270" s="192">
        <f>'MAPA DE COTAÇÃO'!M53</f>
        <v>40.97</v>
      </c>
      <c r="J2270" s="203">
        <f t="shared" si="254"/>
        <v>40.97</v>
      </c>
      <c r="K2270" s="360"/>
      <c r="L2270" s="347"/>
    </row>
    <row r="2271" spans="1:12" s="106" customFormat="1" x14ac:dyDescent="0.2">
      <c r="A2271" s="244"/>
      <c r="B2271" s="244"/>
      <c r="C2271" s="244"/>
      <c r="D2271" s="244"/>
      <c r="E2271" s="244"/>
      <c r="F2271" s="193"/>
      <c r="G2271" s="244"/>
      <c r="H2271" s="193"/>
      <c r="I2271" s="244"/>
      <c r="J2271" s="193"/>
      <c r="K2271" s="360"/>
      <c r="L2271" s="347"/>
    </row>
    <row r="2272" spans="1:12" s="106" customFormat="1" ht="15" thickBot="1" x14ac:dyDescent="0.25">
      <c r="A2272" s="244"/>
      <c r="B2272" s="244"/>
      <c r="C2272" s="244"/>
      <c r="D2272" s="244"/>
      <c r="E2272" s="244"/>
      <c r="F2272" s="193"/>
      <c r="G2272" s="244"/>
      <c r="H2272" s="428"/>
      <c r="I2272" s="428"/>
      <c r="J2272" s="193"/>
      <c r="K2272" s="360"/>
      <c r="L2272" s="347"/>
    </row>
    <row r="2273" spans="1:12" s="106" customFormat="1" ht="15" thickTop="1" x14ac:dyDescent="0.2">
      <c r="A2273" s="194"/>
      <c r="B2273" s="194"/>
      <c r="C2273" s="194"/>
      <c r="D2273" s="194"/>
      <c r="E2273" s="194"/>
      <c r="F2273" s="194"/>
      <c r="G2273" s="194"/>
      <c r="H2273" s="194"/>
      <c r="I2273" s="194"/>
      <c r="J2273" s="194"/>
      <c r="K2273" s="360"/>
      <c r="L2273" s="347"/>
    </row>
    <row r="2274" spans="1:12" s="106" customFormat="1" ht="15" x14ac:dyDescent="0.2">
      <c r="A2274" s="242" t="s">
        <v>1646</v>
      </c>
      <c r="B2274" s="195" t="s">
        <v>77</v>
      </c>
      <c r="C2274" s="242" t="s">
        <v>78</v>
      </c>
      <c r="D2274" s="242" t="s">
        <v>4</v>
      </c>
      <c r="E2274" s="430" t="s">
        <v>79</v>
      </c>
      <c r="F2274" s="430"/>
      <c r="G2274" s="196" t="s">
        <v>80</v>
      </c>
      <c r="H2274" s="195" t="s">
        <v>81</v>
      </c>
      <c r="I2274" s="195" t="s">
        <v>82</v>
      </c>
      <c r="J2274" s="195" t="s">
        <v>5</v>
      </c>
      <c r="K2274" s="360"/>
      <c r="L2274" s="347"/>
    </row>
    <row r="2275" spans="1:12" s="106" customFormat="1" ht="25.5" x14ac:dyDescent="0.2">
      <c r="A2275" s="240" t="s">
        <v>83</v>
      </c>
      <c r="B2275" s="197" t="s">
        <v>1647</v>
      </c>
      <c r="C2275" s="240" t="s">
        <v>109</v>
      </c>
      <c r="D2275" s="240" t="s">
        <v>1648</v>
      </c>
      <c r="E2275" s="429" t="s">
        <v>179</v>
      </c>
      <c r="F2275" s="429"/>
      <c r="G2275" s="198" t="s">
        <v>174</v>
      </c>
      <c r="H2275" s="199">
        <v>1</v>
      </c>
      <c r="I2275" s="203">
        <f>SUM(J2276:J2278)</f>
        <v>25.211999999999996</v>
      </c>
      <c r="J2275" s="203">
        <f>H2275*I2275</f>
        <v>25.211999999999996</v>
      </c>
      <c r="K2275" s="360"/>
      <c r="L2275" s="347"/>
    </row>
    <row r="2276" spans="1:12" s="106" customFormat="1" ht="25.5" x14ac:dyDescent="0.2">
      <c r="A2276" s="241" t="s">
        <v>89</v>
      </c>
      <c r="B2276" s="332">
        <v>88247</v>
      </c>
      <c r="C2276" s="241" t="s">
        <v>85</v>
      </c>
      <c r="D2276" s="241" t="s">
        <v>1323</v>
      </c>
      <c r="E2276" s="427" t="s">
        <v>87</v>
      </c>
      <c r="F2276" s="427"/>
      <c r="G2276" s="190" t="s">
        <v>88</v>
      </c>
      <c r="H2276" s="191">
        <v>0.14000000000000001</v>
      </c>
      <c r="I2276" s="336">
        <f>VLOOKUP(B2276,'SINAPI09-2021'!$A$1:$E$15000,5,FALSE)</f>
        <v>14</v>
      </c>
      <c r="J2276" s="203">
        <f t="shared" ref="J2276" si="255">H2276*I2276</f>
        <v>1.9600000000000002</v>
      </c>
      <c r="K2276" s="360"/>
      <c r="L2276" s="347"/>
    </row>
    <row r="2277" spans="1:12" s="106" customFormat="1" ht="25.5" x14ac:dyDescent="0.2">
      <c r="A2277" s="241" t="s">
        <v>89</v>
      </c>
      <c r="B2277" s="332">
        <v>88264</v>
      </c>
      <c r="C2277" s="241" t="s">
        <v>85</v>
      </c>
      <c r="D2277" s="241" t="s">
        <v>202</v>
      </c>
      <c r="E2277" s="427" t="s">
        <v>87</v>
      </c>
      <c r="F2277" s="427"/>
      <c r="G2277" s="190" t="s">
        <v>88</v>
      </c>
      <c r="H2277" s="191">
        <v>0.14000000000000001</v>
      </c>
      <c r="I2277" s="336">
        <f>VLOOKUP(B2277,'SINAPI09-2021'!$A$1:$E$15000,5,FALSE)</f>
        <v>18.3</v>
      </c>
      <c r="J2277" s="203">
        <f t="shared" ref="J2277:J2278" si="256">H2277*I2277</f>
        <v>2.5620000000000003</v>
      </c>
      <c r="K2277" s="360"/>
      <c r="L2277" s="347"/>
    </row>
    <row r="2278" spans="1:12" s="106" customFormat="1" x14ac:dyDescent="0.2">
      <c r="A2278" s="241" t="s">
        <v>92</v>
      </c>
      <c r="B2278" s="189" t="s">
        <v>1649</v>
      </c>
      <c r="C2278" s="241" t="s">
        <v>109</v>
      </c>
      <c r="D2278" s="241" t="s">
        <v>1650</v>
      </c>
      <c r="E2278" s="427" t="s">
        <v>119</v>
      </c>
      <c r="F2278" s="427"/>
      <c r="G2278" s="190" t="s">
        <v>174</v>
      </c>
      <c r="H2278" s="191">
        <v>1</v>
      </c>
      <c r="I2278" s="192">
        <f>'MAPA DE COTAÇÃO'!M54</f>
        <v>20.689999999999998</v>
      </c>
      <c r="J2278" s="203">
        <f t="shared" si="256"/>
        <v>20.689999999999998</v>
      </c>
      <c r="K2278" s="360"/>
      <c r="L2278" s="347"/>
    </row>
    <row r="2279" spans="1:12" s="106" customFormat="1" x14ac:dyDescent="0.2">
      <c r="A2279" s="244"/>
      <c r="B2279" s="244"/>
      <c r="C2279" s="244"/>
      <c r="D2279" s="244"/>
      <c r="E2279" s="244"/>
      <c r="F2279" s="193"/>
      <c r="G2279" s="244"/>
      <c r="H2279" s="193"/>
      <c r="I2279" s="244"/>
      <c r="J2279" s="193"/>
      <c r="K2279" s="360"/>
      <c r="L2279" s="347"/>
    </row>
    <row r="2280" spans="1:12" s="106" customFormat="1" ht="15" thickBot="1" x14ac:dyDescent="0.25">
      <c r="A2280" s="244"/>
      <c r="B2280" s="244"/>
      <c r="C2280" s="244"/>
      <c r="D2280" s="244"/>
      <c r="E2280" s="244"/>
      <c r="F2280" s="193"/>
      <c r="G2280" s="244"/>
      <c r="H2280" s="428"/>
      <c r="I2280" s="428"/>
      <c r="J2280" s="193"/>
      <c r="K2280" s="360"/>
      <c r="L2280" s="347"/>
    </row>
    <row r="2281" spans="1:12" s="106" customFormat="1" ht="15" thickTop="1" x14ac:dyDescent="0.2">
      <c r="A2281" s="194"/>
      <c r="B2281" s="194"/>
      <c r="C2281" s="194"/>
      <c r="D2281" s="194"/>
      <c r="E2281" s="194"/>
      <c r="F2281" s="194"/>
      <c r="G2281" s="194"/>
      <c r="H2281" s="194"/>
      <c r="I2281" s="194"/>
      <c r="J2281" s="194"/>
      <c r="K2281" s="360"/>
      <c r="L2281" s="347"/>
    </row>
    <row r="2282" spans="1:12" s="106" customFormat="1" ht="15" x14ac:dyDescent="0.2">
      <c r="A2282" s="242" t="s">
        <v>1651</v>
      </c>
      <c r="B2282" s="195" t="s">
        <v>77</v>
      </c>
      <c r="C2282" s="242" t="s">
        <v>78</v>
      </c>
      <c r="D2282" s="242" t="s">
        <v>4</v>
      </c>
      <c r="E2282" s="430" t="s">
        <v>79</v>
      </c>
      <c r="F2282" s="430"/>
      <c r="G2282" s="196" t="s">
        <v>80</v>
      </c>
      <c r="H2282" s="195" t="s">
        <v>81</v>
      </c>
      <c r="I2282" s="195" t="s">
        <v>82</v>
      </c>
      <c r="J2282" s="195" t="s">
        <v>5</v>
      </c>
      <c r="K2282" s="360"/>
      <c r="L2282" s="347"/>
    </row>
    <row r="2283" spans="1:12" s="106" customFormat="1" ht="25.5" x14ac:dyDescent="0.2">
      <c r="A2283" s="240" t="s">
        <v>83</v>
      </c>
      <c r="B2283" s="197" t="s">
        <v>1652</v>
      </c>
      <c r="C2283" s="240" t="s">
        <v>109</v>
      </c>
      <c r="D2283" s="240" t="s">
        <v>1653</v>
      </c>
      <c r="E2283" s="429" t="s">
        <v>1508</v>
      </c>
      <c r="F2283" s="429"/>
      <c r="G2283" s="198" t="s">
        <v>174</v>
      </c>
      <c r="H2283" s="199">
        <v>1</v>
      </c>
      <c r="I2283" s="203">
        <f>SUM(J2284:J2286)</f>
        <v>2650.1826100000003</v>
      </c>
      <c r="J2283" s="203">
        <f>H2283*I2283</f>
        <v>2650.1826100000003</v>
      </c>
      <c r="K2283" s="360"/>
      <c r="L2283" s="347"/>
    </row>
    <row r="2284" spans="1:12" s="106" customFormat="1" ht="25.5" x14ac:dyDescent="0.2">
      <c r="A2284" s="241" t="s">
        <v>89</v>
      </c>
      <c r="B2284" s="332">
        <v>88247</v>
      </c>
      <c r="C2284" s="241" t="s">
        <v>85</v>
      </c>
      <c r="D2284" s="241" t="s">
        <v>1323</v>
      </c>
      <c r="E2284" s="427" t="s">
        <v>87</v>
      </c>
      <c r="F2284" s="427"/>
      <c r="G2284" s="190" t="s">
        <v>88</v>
      </c>
      <c r="H2284" s="191">
        <v>6.2007000000000003</v>
      </c>
      <c r="I2284" s="336">
        <f>VLOOKUP(B2284,'SINAPI09-2021'!$A$1:$E$15000,5,FALSE)</f>
        <v>14</v>
      </c>
      <c r="J2284" s="203">
        <f t="shared" ref="J2284:J2286" si="257">H2284*I2284</f>
        <v>86.80980000000001</v>
      </c>
      <c r="K2284" s="360"/>
      <c r="L2284" s="347"/>
    </row>
    <row r="2285" spans="1:12" s="106" customFormat="1" ht="25.5" x14ac:dyDescent="0.2">
      <c r="A2285" s="241" t="s">
        <v>89</v>
      </c>
      <c r="B2285" s="332">
        <v>88264</v>
      </c>
      <c r="C2285" s="241" t="s">
        <v>85</v>
      </c>
      <c r="D2285" s="241" t="s">
        <v>202</v>
      </c>
      <c r="E2285" s="427" t="s">
        <v>87</v>
      </c>
      <c r="F2285" s="427"/>
      <c r="G2285" s="190" t="s">
        <v>88</v>
      </c>
      <c r="H2285" s="191">
        <v>6.2007000000000003</v>
      </c>
      <c r="I2285" s="336">
        <f>VLOOKUP(B2285,'SINAPI09-2021'!$A$1:$E$15000,5,FALSE)</f>
        <v>18.3</v>
      </c>
      <c r="J2285" s="203">
        <f t="shared" si="257"/>
        <v>113.47281000000001</v>
      </c>
      <c r="K2285" s="360"/>
      <c r="L2285" s="347"/>
    </row>
    <row r="2286" spans="1:12" s="106" customFormat="1" x14ac:dyDescent="0.2">
      <c r="A2286" s="241" t="s">
        <v>92</v>
      </c>
      <c r="B2286" s="189" t="s">
        <v>1654</v>
      </c>
      <c r="C2286" s="241" t="s">
        <v>109</v>
      </c>
      <c r="D2286" s="241" t="s">
        <v>1655</v>
      </c>
      <c r="E2286" s="427" t="s">
        <v>119</v>
      </c>
      <c r="F2286" s="427"/>
      <c r="G2286" s="190" t="s">
        <v>174</v>
      </c>
      <c r="H2286" s="191">
        <v>1</v>
      </c>
      <c r="I2286" s="192">
        <f>'MAPA DE COTAÇÃO'!M57</f>
        <v>2449.9</v>
      </c>
      <c r="J2286" s="203">
        <f t="shared" si="257"/>
        <v>2449.9</v>
      </c>
      <c r="K2286" s="360"/>
      <c r="L2286" s="347"/>
    </row>
    <row r="2287" spans="1:12" s="106" customFormat="1" x14ac:dyDescent="0.2">
      <c r="A2287" s="244"/>
      <c r="B2287" s="244"/>
      <c r="C2287" s="244"/>
      <c r="D2287" s="244"/>
      <c r="E2287" s="244"/>
      <c r="F2287" s="193"/>
      <c r="G2287" s="244"/>
      <c r="H2287" s="193"/>
      <c r="I2287" s="244"/>
      <c r="J2287" s="193"/>
      <c r="K2287" s="360"/>
      <c r="L2287" s="347"/>
    </row>
    <row r="2288" spans="1:12" s="106" customFormat="1" ht="15" thickBot="1" x14ac:dyDescent="0.25">
      <c r="A2288" s="244"/>
      <c r="B2288" s="244"/>
      <c r="C2288" s="244"/>
      <c r="D2288" s="244"/>
      <c r="E2288" s="244"/>
      <c r="F2288" s="193"/>
      <c r="G2288" s="244"/>
      <c r="H2288" s="428"/>
      <c r="I2288" s="428"/>
      <c r="J2288" s="193"/>
      <c r="K2288" s="360"/>
      <c r="L2288" s="347"/>
    </row>
    <row r="2289" spans="1:12" s="106" customFormat="1" ht="15" thickTop="1" x14ac:dyDescent="0.2">
      <c r="A2289" s="194"/>
      <c r="B2289" s="194"/>
      <c r="C2289" s="194"/>
      <c r="D2289" s="194"/>
      <c r="E2289" s="194"/>
      <c r="F2289" s="194"/>
      <c r="G2289" s="194"/>
      <c r="H2289" s="194"/>
      <c r="I2289" s="194"/>
      <c r="J2289" s="194"/>
      <c r="K2289" s="360"/>
      <c r="L2289" s="347"/>
    </row>
    <row r="2290" spans="1:12" s="106" customFormat="1" ht="15" x14ac:dyDescent="0.2">
      <c r="A2290" s="242" t="s">
        <v>1656</v>
      </c>
      <c r="B2290" s="195" t="s">
        <v>77</v>
      </c>
      <c r="C2290" s="242" t="s">
        <v>78</v>
      </c>
      <c r="D2290" s="242" t="s">
        <v>4</v>
      </c>
      <c r="E2290" s="430" t="s">
        <v>79</v>
      </c>
      <c r="F2290" s="430"/>
      <c r="G2290" s="196" t="s">
        <v>80</v>
      </c>
      <c r="H2290" s="195" t="s">
        <v>81</v>
      </c>
      <c r="I2290" s="195" t="s">
        <v>82</v>
      </c>
      <c r="J2290" s="195" t="s">
        <v>5</v>
      </c>
      <c r="K2290" s="360"/>
      <c r="L2290" s="347"/>
    </row>
    <row r="2291" spans="1:12" s="106" customFormat="1" ht="25.5" x14ac:dyDescent="0.2">
      <c r="A2291" s="240" t="s">
        <v>83</v>
      </c>
      <c r="B2291" s="197" t="s">
        <v>1657</v>
      </c>
      <c r="C2291" s="240" t="s">
        <v>109</v>
      </c>
      <c r="D2291" s="240" t="s">
        <v>1658</v>
      </c>
      <c r="E2291" s="429" t="s">
        <v>1508</v>
      </c>
      <c r="F2291" s="429"/>
      <c r="G2291" s="198" t="s">
        <v>174</v>
      </c>
      <c r="H2291" s="199">
        <v>1</v>
      </c>
      <c r="I2291" s="203">
        <f>SUM(J2292:J2294)</f>
        <v>727.05228</v>
      </c>
      <c r="J2291" s="203">
        <f>H2291*I2291</f>
        <v>727.05228</v>
      </c>
      <c r="K2291" s="360"/>
      <c r="L2291" s="347"/>
    </row>
    <row r="2292" spans="1:12" s="106" customFormat="1" ht="25.5" x14ac:dyDescent="0.2">
      <c r="A2292" s="241" t="s">
        <v>89</v>
      </c>
      <c r="B2292" s="332">
        <v>88247</v>
      </c>
      <c r="C2292" s="241" t="s">
        <v>85</v>
      </c>
      <c r="D2292" s="241" t="s">
        <v>1323</v>
      </c>
      <c r="E2292" s="427" t="s">
        <v>87</v>
      </c>
      <c r="F2292" s="427"/>
      <c r="G2292" s="190" t="s">
        <v>88</v>
      </c>
      <c r="H2292" s="191">
        <v>12.323600000000001</v>
      </c>
      <c r="I2292" s="336">
        <f>VLOOKUP(B2292,'SINAPI09-2021'!$A$1:$E$15000,5,FALSE)</f>
        <v>14</v>
      </c>
      <c r="J2292" s="203">
        <f t="shared" ref="J2292" si="258">H2292*I2292</f>
        <v>172.53040000000001</v>
      </c>
      <c r="K2292" s="360"/>
      <c r="L2292" s="347"/>
    </row>
    <row r="2293" spans="1:12" s="106" customFormat="1" ht="25.5" x14ac:dyDescent="0.2">
      <c r="A2293" s="241" t="s">
        <v>89</v>
      </c>
      <c r="B2293" s="332">
        <v>88264</v>
      </c>
      <c r="C2293" s="241" t="s">
        <v>85</v>
      </c>
      <c r="D2293" s="241" t="s">
        <v>202</v>
      </c>
      <c r="E2293" s="427" t="s">
        <v>87</v>
      </c>
      <c r="F2293" s="427"/>
      <c r="G2293" s="190" t="s">
        <v>88</v>
      </c>
      <c r="H2293" s="191">
        <v>12.323600000000001</v>
      </c>
      <c r="I2293" s="336">
        <f>VLOOKUP(B2293,'SINAPI09-2021'!$A$1:$E$15000,5,FALSE)</f>
        <v>18.3</v>
      </c>
      <c r="J2293" s="203">
        <f t="shared" ref="J2293:J2294" si="259">H2293*I2293</f>
        <v>225.52188000000001</v>
      </c>
      <c r="K2293" s="360"/>
      <c r="L2293" s="347"/>
    </row>
    <row r="2294" spans="1:12" s="106" customFormat="1" x14ac:dyDescent="0.2">
      <c r="A2294" s="241" t="s">
        <v>92</v>
      </c>
      <c r="B2294" s="189" t="s">
        <v>1659</v>
      </c>
      <c r="C2294" s="241" t="s">
        <v>109</v>
      </c>
      <c r="D2294" s="241" t="s">
        <v>1660</v>
      </c>
      <c r="E2294" s="427" t="s">
        <v>119</v>
      </c>
      <c r="F2294" s="427"/>
      <c r="G2294" s="190" t="s">
        <v>174</v>
      </c>
      <c r="H2294" s="191">
        <v>1</v>
      </c>
      <c r="I2294" s="192">
        <f>'MAPA DE COTAÇÃO'!M55</f>
        <v>329</v>
      </c>
      <c r="J2294" s="203">
        <f t="shared" si="259"/>
        <v>329</v>
      </c>
      <c r="K2294" s="360"/>
      <c r="L2294" s="347"/>
    </row>
    <row r="2295" spans="1:12" s="106" customFormat="1" x14ac:dyDescent="0.2">
      <c r="A2295" s="244"/>
      <c r="B2295" s="244"/>
      <c r="C2295" s="244"/>
      <c r="D2295" s="244"/>
      <c r="E2295" s="244"/>
      <c r="F2295" s="193"/>
      <c r="G2295" s="244"/>
      <c r="H2295" s="193"/>
      <c r="I2295" s="244"/>
      <c r="J2295" s="193"/>
      <c r="K2295" s="360"/>
      <c r="L2295" s="347"/>
    </row>
    <row r="2296" spans="1:12" s="106" customFormat="1" ht="15" thickBot="1" x14ac:dyDescent="0.25">
      <c r="A2296" s="244"/>
      <c r="B2296" s="244"/>
      <c r="C2296" s="244"/>
      <c r="D2296" s="244"/>
      <c r="E2296" s="244"/>
      <c r="F2296" s="193"/>
      <c r="G2296" s="244"/>
      <c r="H2296" s="428"/>
      <c r="I2296" s="428"/>
      <c r="J2296" s="193"/>
      <c r="K2296" s="360"/>
      <c r="L2296" s="347"/>
    </row>
    <row r="2297" spans="1:12" s="106" customFormat="1" ht="15" thickTop="1" x14ac:dyDescent="0.2">
      <c r="A2297" s="194"/>
      <c r="B2297" s="194"/>
      <c r="C2297" s="194"/>
      <c r="D2297" s="194"/>
      <c r="E2297" s="194"/>
      <c r="F2297" s="194"/>
      <c r="G2297" s="194"/>
      <c r="H2297" s="194"/>
      <c r="I2297" s="194"/>
      <c r="J2297" s="194"/>
      <c r="K2297" s="360"/>
      <c r="L2297" s="347"/>
    </row>
    <row r="2298" spans="1:12" s="106" customFormat="1" ht="15" x14ac:dyDescent="0.2">
      <c r="A2298" s="242" t="s">
        <v>1661</v>
      </c>
      <c r="B2298" s="195" t="s">
        <v>77</v>
      </c>
      <c r="C2298" s="242" t="s">
        <v>78</v>
      </c>
      <c r="D2298" s="242" t="s">
        <v>4</v>
      </c>
      <c r="E2298" s="430" t="s">
        <v>79</v>
      </c>
      <c r="F2298" s="430"/>
      <c r="G2298" s="196" t="s">
        <v>80</v>
      </c>
      <c r="H2298" s="195" t="s">
        <v>81</v>
      </c>
      <c r="I2298" s="195" t="s">
        <v>82</v>
      </c>
      <c r="J2298" s="195" t="s">
        <v>5</v>
      </c>
      <c r="K2298" s="360"/>
      <c r="L2298" s="347"/>
    </row>
    <row r="2299" spans="1:12" s="106" customFormat="1" ht="25.5" x14ac:dyDescent="0.2">
      <c r="A2299" s="240" t="s">
        <v>83</v>
      </c>
      <c r="B2299" s="197" t="s">
        <v>1662</v>
      </c>
      <c r="C2299" s="240" t="s">
        <v>109</v>
      </c>
      <c r="D2299" s="240" t="s">
        <v>1663</v>
      </c>
      <c r="E2299" s="429" t="s">
        <v>1508</v>
      </c>
      <c r="F2299" s="429"/>
      <c r="G2299" s="198" t="s">
        <v>174</v>
      </c>
      <c r="H2299" s="199">
        <v>1</v>
      </c>
      <c r="I2299" s="203">
        <f>SUM(J2300:J2302)</f>
        <v>249.75261000000003</v>
      </c>
      <c r="J2299" s="203">
        <f>H2299*I2299</f>
        <v>249.75261000000003</v>
      </c>
      <c r="K2299" s="360"/>
      <c r="L2299" s="347"/>
    </row>
    <row r="2300" spans="1:12" s="106" customFormat="1" ht="25.5" x14ac:dyDescent="0.2">
      <c r="A2300" s="241" t="s">
        <v>89</v>
      </c>
      <c r="B2300" s="332">
        <v>88247</v>
      </c>
      <c r="C2300" s="241" t="s">
        <v>85</v>
      </c>
      <c r="D2300" s="241" t="s">
        <v>1323</v>
      </c>
      <c r="E2300" s="427" t="s">
        <v>87</v>
      </c>
      <c r="F2300" s="427"/>
      <c r="G2300" s="190" t="s">
        <v>88</v>
      </c>
      <c r="H2300" s="191">
        <v>6.2007000000000003</v>
      </c>
      <c r="I2300" s="336">
        <f>VLOOKUP(B2300,'SINAPI09-2021'!$A$1:$E$15000,5,FALSE)</f>
        <v>14</v>
      </c>
      <c r="J2300" s="203">
        <f t="shared" ref="J2300" si="260">H2300*I2300</f>
        <v>86.80980000000001</v>
      </c>
      <c r="K2300" s="360"/>
      <c r="L2300" s="347"/>
    </row>
    <row r="2301" spans="1:12" s="106" customFormat="1" ht="25.5" x14ac:dyDescent="0.2">
      <c r="A2301" s="241" t="s">
        <v>89</v>
      </c>
      <c r="B2301" s="332">
        <v>88264</v>
      </c>
      <c r="C2301" s="241" t="s">
        <v>85</v>
      </c>
      <c r="D2301" s="241" t="s">
        <v>202</v>
      </c>
      <c r="E2301" s="427" t="s">
        <v>87</v>
      </c>
      <c r="F2301" s="427"/>
      <c r="G2301" s="190" t="s">
        <v>88</v>
      </c>
      <c r="H2301" s="191">
        <v>6.2007000000000003</v>
      </c>
      <c r="I2301" s="336">
        <f>VLOOKUP(B2301,'SINAPI09-2021'!$A$1:$E$15000,5,FALSE)</f>
        <v>18.3</v>
      </c>
      <c r="J2301" s="203">
        <f t="shared" ref="J2301:J2302" si="261">H2301*I2301</f>
        <v>113.47281000000001</v>
      </c>
      <c r="K2301" s="360"/>
      <c r="L2301" s="347"/>
    </row>
    <row r="2302" spans="1:12" s="106" customFormat="1" x14ac:dyDescent="0.2">
      <c r="A2302" s="241" t="s">
        <v>92</v>
      </c>
      <c r="B2302" s="189" t="s">
        <v>1664</v>
      </c>
      <c r="C2302" s="241" t="s">
        <v>109</v>
      </c>
      <c r="D2302" s="241" t="s">
        <v>1665</v>
      </c>
      <c r="E2302" s="427" t="s">
        <v>119</v>
      </c>
      <c r="F2302" s="427"/>
      <c r="G2302" s="190" t="s">
        <v>174</v>
      </c>
      <c r="H2302" s="191">
        <v>1</v>
      </c>
      <c r="I2302" s="192">
        <f>'MAPA DE COTAÇÃO'!M58</f>
        <v>49.47</v>
      </c>
      <c r="J2302" s="203">
        <f t="shared" si="261"/>
        <v>49.47</v>
      </c>
      <c r="K2302" s="360"/>
      <c r="L2302" s="347"/>
    </row>
    <row r="2303" spans="1:12" s="106" customFormat="1" x14ac:dyDescent="0.2">
      <c r="A2303" s="244"/>
      <c r="B2303" s="244"/>
      <c r="C2303" s="244"/>
      <c r="D2303" s="244"/>
      <c r="E2303" s="244"/>
      <c r="F2303" s="193"/>
      <c r="G2303" s="244"/>
      <c r="H2303" s="193"/>
      <c r="I2303" s="244"/>
      <c r="J2303" s="193"/>
      <c r="K2303" s="360"/>
      <c r="L2303" s="347"/>
    </row>
    <row r="2304" spans="1:12" s="106" customFormat="1" ht="15" thickBot="1" x14ac:dyDescent="0.25">
      <c r="A2304" s="244"/>
      <c r="B2304" s="244"/>
      <c r="C2304" s="244"/>
      <c r="D2304" s="244"/>
      <c r="E2304" s="244"/>
      <c r="F2304" s="193"/>
      <c r="G2304" s="244"/>
      <c r="H2304" s="428"/>
      <c r="I2304" s="428"/>
      <c r="J2304" s="193"/>
      <c r="K2304" s="360"/>
      <c r="L2304" s="347"/>
    </row>
    <row r="2305" spans="1:12" s="106" customFormat="1" ht="15" thickTop="1" x14ac:dyDescent="0.2">
      <c r="A2305" s="194"/>
      <c r="B2305" s="194"/>
      <c r="C2305" s="194"/>
      <c r="D2305" s="194"/>
      <c r="E2305" s="194"/>
      <c r="F2305" s="194"/>
      <c r="G2305" s="194"/>
      <c r="H2305" s="194"/>
      <c r="I2305" s="194"/>
      <c r="J2305" s="194"/>
      <c r="K2305" s="360"/>
      <c r="L2305" s="347"/>
    </row>
    <row r="2306" spans="1:12" s="106" customFormat="1" ht="15" x14ac:dyDescent="0.2">
      <c r="A2306" s="242" t="s">
        <v>1666</v>
      </c>
      <c r="B2306" s="195" t="s">
        <v>77</v>
      </c>
      <c r="C2306" s="242" t="s">
        <v>78</v>
      </c>
      <c r="D2306" s="242" t="s">
        <v>4</v>
      </c>
      <c r="E2306" s="430" t="s">
        <v>79</v>
      </c>
      <c r="F2306" s="430"/>
      <c r="G2306" s="196" t="s">
        <v>80</v>
      </c>
      <c r="H2306" s="195" t="s">
        <v>81</v>
      </c>
      <c r="I2306" s="195" t="s">
        <v>82</v>
      </c>
      <c r="J2306" s="195" t="s">
        <v>5</v>
      </c>
      <c r="K2306" s="360"/>
      <c r="L2306" s="347"/>
    </row>
    <row r="2307" spans="1:12" s="106" customFormat="1" ht="25.5" x14ac:dyDescent="0.2">
      <c r="A2307" s="240" t="s">
        <v>83</v>
      </c>
      <c r="B2307" s="197" t="s">
        <v>1667</v>
      </c>
      <c r="C2307" s="240" t="s">
        <v>109</v>
      </c>
      <c r="D2307" s="240" t="s">
        <v>1668</v>
      </c>
      <c r="E2307" s="429" t="s">
        <v>1508</v>
      </c>
      <c r="F2307" s="429"/>
      <c r="G2307" s="198" t="s">
        <v>174</v>
      </c>
      <c r="H2307" s="199">
        <v>1</v>
      </c>
      <c r="I2307" s="203">
        <f>SUM(J2308:J2310)</f>
        <v>210.73761000000005</v>
      </c>
      <c r="J2307" s="203">
        <f>H2307*I2307</f>
        <v>210.73761000000005</v>
      </c>
      <c r="K2307" s="360"/>
      <c r="L2307" s="347"/>
    </row>
    <row r="2308" spans="1:12" s="106" customFormat="1" ht="25.5" x14ac:dyDescent="0.2">
      <c r="A2308" s="241" t="s">
        <v>89</v>
      </c>
      <c r="B2308" s="332">
        <v>88247</v>
      </c>
      <c r="C2308" s="241" t="s">
        <v>85</v>
      </c>
      <c r="D2308" s="241" t="s">
        <v>1323</v>
      </c>
      <c r="E2308" s="427" t="s">
        <v>87</v>
      </c>
      <c r="F2308" s="427"/>
      <c r="G2308" s="190" t="s">
        <v>88</v>
      </c>
      <c r="H2308" s="191">
        <v>6.2007000000000003</v>
      </c>
      <c r="I2308" s="336">
        <f>VLOOKUP(B2308,'SINAPI09-2021'!$A$1:$E$15000,5,FALSE)</f>
        <v>14</v>
      </c>
      <c r="J2308" s="203">
        <f t="shared" ref="J2308" si="262">H2308*I2308</f>
        <v>86.80980000000001</v>
      </c>
      <c r="K2308" s="360"/>
      <c r="L2308" s="347"/>
    </row>
    <row r="2309" spans="1:12" s="106" customFormat="1" ht="25.5" x14ac:dyDescent="0.2">
      <c r="A2309" s="241" t="s">
        <v>89</v>
      </c>
      <c r="B2309" s="332">
        <v>88264</v>
      </c>
      <c r="C2309" s="241" t="s">
        <v>85</v>
      </c>
      <c r="D2309" s="241" t="s">
        <v>202</v>
      </c>
      <c r="E2309" s="427" t="s">
        <v>87</v>
      </c>
      <c r="F2309" s="427"/>
      <c r="G2309" s="190" t="s">
        <v>88</v>
      </c>
      <c r="H2309" s="191">
        <v>6.2007000000000003</v>
      </c>
      <c r="I2309" s="336">
        <f>VLOOKUP(B2309,'SINAPI09-2021'!$A$1:$E$15000,5,FALSE)</f>
        <v>18.3</v>
      </c>
      <c r="J2309" s="203">
        <f t="shared" ref="J2309:J2310" si="263">H2309*I2309</f>
        <v>113.47281000000001</v>
      </c>
      <c r="K2309" s="360"/>
      <c r="L2309" s="347"/>
    </row>
    <row r="2310" spans="1:12" s="106" customFormat="1" x14ac:dyDescent="0.2">
      <c r="A2310" s="241" t="s">
        <v>92</v>
      </c>
      <c r="B2310" s="189" t="s">
        <v>1669</v>
      </c>
      <c r="C2310" s="241" t="s">
        <v>109</v>
      </c>
      <c r="D2310" s="241" t="s">
        <v>1670</v>
      </c>
      <c r="E2310" s="427" t="s">
        <v>119</v>
      </c>
      <c r="F2310" s="427"/>
      <c r="G2310" s="190" t="s">
        <v>174</v>
      </c>
      <c r="H2310" s="191">
        <v>1</v>
      </c>
      <c r="I2310" s="192">
        <f>'MAPA DE COTAÇÃO'!M59</f>
        <v>10.455</v>
      </c>
      <c r="J2310" s="203">
        <f t="shared" si="263"/>
        <v>10.455</v>
      </c>
      <c r="K2310" s="360"/>
      <c r="L2310" s="347"/>
    </row>
    <row r="2311" spans="1:12" s="106" customFormat="1" x14ac:dyDescent="0.2">
      <c r="A2311" s="244"/>
      <c r="B2311" s="244"/>
      <c r="C2311" s="244"/>
      <c r="D2311" s="244"/>
      <c r="E2311" s="244"/>
      <c r="F2311" s="193"/>
      <c r="G2311" s="244"/>
      <c r="H2311" s="193"/>
      <c r="I2311" s="244"/>
      <c r="J2311" s="193"/>
      <c r="K2311" s="360"/>
      <c r="L2311" s="347"/>
    </row>
    <row r="2312" spans="1:12" s="106" customFormat="1" ht="15" thickBot="1" x14ac:dyDescent="0.25">
      <c r="A2312" s="244"/>
      <c r="B2312" s="244"/>
      <c r="C2312" s="244"/>
      <c r="D2312" s="244"/>
      <c r="E2312" s="244"/>
      <c r="F2312" s="193"/>
      <c r="G2312" s="244"/>
      <c r="H2312" s="428"/>
      <c r="I2312" s="428"/>
      <c r="J2312" s="193"/>
      <c r="K2312" s="360"/>
      <c r="L2312" s="347"/>
    </row>
    <row r="2313" spans="1:12" s="106" customFormat="1" ht="15" thickTop="1" x14ac:dyDescent="0.2">
      <c r="A2313" s="194"/>
      <c r="B2313" s="194"/>
      <c r="C2313" s="194"/>
      <c r="D2313" s="194"/>
      <c r="E2313" s="194"/>
      <c r="F2313" s="194"/>
      <c r="G2313" s="194"/>
      <c r="H2313" s="194"/>
      <c r="I2313" s="194"/>
      <c r="J2313" s="194"/>
      <c r="K2313" s="360"/>
      <c r="L2313" s="347"/>
    </row>
    <row r="2314" spans="1:12" s="106" customFormat="1" ht="15" x14ac:dyDescent="0.2">
      <c r="A2314" s="242" t="s">
        <v>1671</v>
      </c>
      <c r="B2314" s="195" t="s">
        <v>77</v>
      </c>
      <c r="C2314" s="242" t="s">
        <v>78</v>
      </c>
      <c r="D2314" s="242" t="s">
        <v>4</v>
      </c>
      <c r="E2314" s="430" t="s">
        <v>79</v>
      </c>
      <c r="F2314" s="430"/>
      <c r="G2314" s="196" t="s">
        <v>80</v>
      </c>
      <c r="H2314" s="195" t="s">
        <v>81</v>
      </c>
      <c r="I2314" s="195" t="s">
        <v>82</v>
      </c>
      <c r="J2314" s="195" t="s">
        <v>5</v>
      </c>
      <c r="K2314" s="360"/>
      <c r="L2314" s="347"/>
    </row>
    <row r="2315" spans="1:12" s="106" customFormat="1" ht="38.25" x14ac:dyDescent="0.2">
      <c r="A2315" s="240" t="s">
        <v>83</v>
      </c>
      <c r="B2315" s="197" t="s">
        <v>1672</v>
      </c>
      <c r="C2315" s="240" t="s">
        <v>109</v>
      </c>
      <c r="D2315" s="240" t="s">
        <v>1673</v>
      </c>
      <c r="E2315" s="429" t="s">
        <v>1508</v>
      </c>
      <c r="F2315" s="429"/>
      <c r="G2315" s="198" t="s">
        <v>174</v>
      </c>
      <c r="H2315" s="199">
        <v>1</v>
      </c>
      <c r="I2315" s="203">
        <f>SUM(J2316:J2318)</f>
        <v>231.48261000000002</v>
      </c>
      <c r="J2315" s="203">
        <f>H2315*I2315</f>
        <v>231.48261000000002</v>
      </c>
      <c r="K2315" s="360"/>
      <c r="L2315" s="347"/>
    </row>
    <row r="2316" spans="1:12" s="106" customFormat="1" ht="25.5" x14ac:dyDescent="0.2">
      <c r="A2316" s="241" t="s">
        <v>89</v>
      </c>
      <c r="B2316" s="332">
        <v>88247</v>
      </c>
      <c r="C2316" s="241" t="s">
        <v>85</v>
      </c>
      <c r="D2316" s="241" t="s">
        <v>1323</v>
      </c>
      <c r="E2316" s="427" t="s">
        <v>87</v>
      </c>
      <c r="F2316" s="427"/>
      <c r="G2316" s="190" t="s">
        <v>88</v>
      </c>
      <c r="H2316" s="191">
        <v>6.2007000000000003</v>
      </c>
      <c r="I2316" s="336">
        <f>VLOOKUP(B2316,'SINAPI09-2021'!$A$1:$E$15000,5,FALSE)</f>
        <v>14</v>
      </c>
      <c r="J2316" s="203">
        <f t="shared" ref="J2316" si="264">H2316*I2316</f>
        <v>86.80980000000001</v>
      </c>
      <c r="K2316" s="360"/>
      <c r="L2316" s="347"/>
    </row>
    <row r="2317" spans="1:12" s="106" customFormat="1" ht="25.5" x14ac:dyDescent="0.2">
      <c r="A2317" s="241" t="s">
        <v>89</v>
      </c>
      <c r="B2317" s="332">
        <v>88264</v>
      </c>
      <c r="C2317" s="241" t="s">
        <v>85</v>
      </c>
      <c r="D2317" s="241" t="s">
        <v>202</v>
      </c>
      <c r="E2317" s="427" t="s">
        <v>87</v>
      </c>
      <c r="F2317" s="427"/>
      <c r="G2317" s="190" t="s">
        <v>88</v>
      </c>
      <c r="H2317" s="191">
        <v>6.2007000000000003</v>
      </c>
      <c r="I2317" s="336">
        <f>VLOOKUP(B2317,'SINAPI09-2021'!$A$1:$E$15000,5,FALSE)</f>
        <v>18.3</v>
      </c>
      <c r="J2317" s="203">
        <f t="shared" ref="J2317:J2318" si="265">H2317*I2317</f>
        <v>113.47281000000001</v>
      </c>
      <c r="K2317" s="360"/>
      <c r="L2317" s="347"/>
    </row>
    <row r="2318" spans="1:12" s="106" customFormat="1" x14ac:dyDescent="0.2">
      <c r="A2318" s="241" t="s">
        <v>92</v>
      </c>
      <c r="B2318" s="189" t="s">
        <v>1674</v>
      </c>
      <c r="C2318" s="241" t="s">
        <v>109</v>
      </c>
      <c r="D2318" s="241" t="s">
        <v>1675</v>
      </c>
      <c r="E2318" s="427" t="s">
        <v>119</v>
      </c>
      <c r="F2318" s="427"/>
      <c r="G2318" s="190" t="s">
        <v>174</v>
      </c>
      <c r="H2318" s="191">
        <v>1</v>
      </c>
      <c r="I2318" s="192">
        <f>'MAPA DE COTAÇÃO'!M60</f>
        <v>31.2</v>
      </c>
      <c r="J2318" s="203">
        <f t="shared" si="265"/>
        <v>31.2</v>
      </c>
      <c r="K2318" s="360"/>
      <c r="L2318" s="347"/>
    </row>
    <row r="2319" spans="1:12" s="106" customFormat="1" x14ac:dyDescent="0.2">
      <c r="A2319" s="244"/>
      <c r="B2319" s="244"/>
      <c r="C2319" s="244"/>
      <c r="D2319" s="244"/>
      <c r="E2319" s="244"/>
      <c r="F2319" s="193"/>
      <c r="G2319" s="244"/>
      <c r="H2319" s="193"/>
      <c r="I2319" s="244"/>
      <c r="J2319" s="203"/>
      <c r="K2319" s="360"/>
      <c r="L2319" s="347"/>
    </row>
    <row r="2320" spans="1:12" s="106" customFormat="1" ht="15" thickBot="1" x14ac:dyDescent="0.25">
      <c r="A2320" s="244"/>
      <c r="B2320" s="244"/>
      <c r="C2320" s="244"/>
      <c r="D2320" s="244"/>
      <c r="E2320" s="244"/>
      <c r="F2320" s="193"/>
      <c r="G2320" s="244"/>
      <c r="H2320" s="428"/>
      <c r="I2320" s="428"/>
      <c r="J2320" s="193"/>
      <c r="K2320" s="360"/>
      <c r="L2320" s="347"/>
    </row>
    <row r="2321" spans="1:12" s="106" customFormat="1" ht="15" thickTop="1" x14ac:dyDescent="0.2">
      <c r="A2321" s="194"/>
      <c r="B2321" s="194"/>
      <c r="C2321" s="194"/>
      <c r="D2321" s="194"/>
      <c r="E2321" s="194"/>
      <c r="F2321" s="194"/>
      <c r="G2321" s="194"/>
      <c r="H2321" s="194"/>
      <c r="I2321" s="194"/>
      <c r="J2321" s="194"/>
      <c r="K2321" s="360"/>
      <c r="L2321" s="347"/>
    </row>
    <row r="2322" spans="1:12" s="106" customFormat="1" ht="15" x14ac:dyDescent="0.2">
      <c r="A2322" s="242" t="s">
        <v>1676</v>
      </c>
      <c r="B2322" s="195" t="s">
        <v>77</v>
      </c>
      <c r="C2322" s="242" t="s">
        <v>78</v>
      </c>
      <c r="D2322" s="242" t="s">
        <v>4</v>
      </c>
      <c r="E2322" s="430" t="s">
        <v>79</v>
      </c>
      <c r="F2322" s="430"/>
      <c r="G2322" s="196" t="s">
        <v>80</v>
      </c>
      <c r="H2322" s="195" t="s">
        <v>81</v>
      </c>
      <c r="I2322" s="195" t="s">
        <v>82</v>
      </c>
      <c r="J2322" s="195" t="s">
        <v>5</v>
      </c>
      <c r="K2322" s="360"/>
      <c r="L2322" s="347"/>
    </row>
    <row r="2323" spans="1:12" s="106" customFormat="1" ht="38.25" x14ac:dyDescent="0.2">
      <c r="A2323" s="240" t="s">
        <v>83</v>
      </c>
      <c r="B2323" s="197" t="s">
        <v>1677</v>
      </c>
      <c r="C2323" s="240" t="s">
        <v>109</v>
      </c>
      <c r="D2323" s="240" t="s">
        <v>1678</v>
      </c>
      <c r="E2323" s="429" t="s">
        <v>1508</v>
      </c>
      <c r="F2323" s="429"/>
      <c r="G2323" s="198" t="s">
        <v>174</v>
      </c>
      <c r="H2323" s="199">
        <v>1</v>
      </c>
      <c r="I2323" s="203">
        <f>SUM(J2324:J2326)</f>
        <v>296.67261000000002</v>
      </c>
      <c r="J2323" s="203">
        <f>H2323*I2323</f>
        <v>296.67261000000002</v>
      </c>
      <c r="K2323" s="360"/>
      <c r="L2323" s="347"/>
    </row>
    <row r="2324" spans="1:12" s="106" customFormat="1" ht="25.5" x14ac:dyDescent="0.2">
      <c r="A2324" s="241" t="s">
        <v>89</v>
      </c>
      <c r="B2324" s="332">
        <v>88247</v>
      </c>
      <c r="C2324" s="241" t="s">
        <v>85</v>
      </c>
      <c r="D2324" s="241" t="s">
        <v>1323</v>
      </c>
      <c r="E2324" s="427" t="s">
        <v>87</v>
      </c>
      <c r="F2324" s="427"/>
      <c r="G2324" s="190" t="s">
        <v>88</v>
      </c>
      <c r="H2324" s="191">
        <v>6.2007000000000003</v>
      </c>
      <c r="I2324" s="336">
        <f>VLOOKUP(B2324,'SINAPI09-2021'!$A$1:$E$15000,5,FALSE)</f>
        <v>14</v>
      </c>
      <c r="J2324" s="203">
        <f t="shared" ref="J2324" si="266">H2324*I2324</f>
        <v>86.80980000000001</v>
      </c>
      <c r="K2324" s="360"/>
      <c r="L2324" s="347"/>
    </row>
    <row r="2325" spans="1:12" s="106" customFormat="1" ht="25.5" x14ac:dyDescent="0.2">
      <c r="A2325" s="241" t="s">
        <v>89</v>
      </c>
      <c r="B2325" s="332">
        <v>88264</v>
      </c>
      <c r="C2325" s="241" t="s">
        <v>85</v>
      </c>
      <c r="D2325" s="241" t="s">
        <v>202</v>
      </c>
      <c r="E2325" s="427" t="s">
        <v>87</v>
      </c>
      <c r="F2325" s="427"/>
      <c r="G2325" s="190" t="s">
        <v>88</v>
      </c>
      <c r="H2325" s="191">
        <v>6.2007000000000003</v>
      </c>
      <c r="I2325" s="336">
        <f>VLOOKUP(B2325,'SINAPI09-2021'!$A$1:$E$15000,5,FALSE)</f>
        <v>18.3</v>
      </c>
      <c r="J2325" s="203">
        <f t="shared" ref="J2325:J2326" si="267">H2325*I2325</f>
        <v>113.47281000000001</v>
      </c>
      <c r="K2325" s="360"/>
      <c r="L2325" s="347"/>
    </row>
    <row r="2326" spans="1:12" s="106" customFormat="1" x14ac:dyDescent="0.2">
      <c r="A2326" s="241" t="s">
        <v>92</v>
      </c>
      <c r="B2326" s="189" t="s">
        <v>1679</v>
      </c>
      <c r="C2326" s="241" t="s">
        <v>109</v>
      </c>
      <c r="D2326" s="241" t="s">
        <v>1680</v>
      </c>
      <c r="E2326" s="427" t="s">
        <v>119</v>
      </c>
      <c r="F2326" s="427"/>
      <c r="G2326" s="190" t="s">
        <v>174</v>
      </c>
      <c r="H2326" s="191">
        <v>1</v>
      </c>
      <c r="I2326" s="192">
        <f>'MAPA DE COTAÇÃO'!M61</f>
        <v>96.39</v>
      </c>
      <c r="J2326" s="203">
        <f t="shared" si="267"/>
        <v>96.39</v>
      </c>
      <c r="K2326" s="360"/>
      <c r="L2326" s="347"/>
    </row>
    <row r="2327" spans="1:12" s="106" customFormat="1" x14ac:dyDescent="0.2">
      <c r="A2327" s="244"/>
      <c r="B2327" s="244"/>
      <c r="C2327" s="244"/>
      <c r="D2327" s="244"/>
      <c r="E2327" s="244"/>
      <c r="F2327" s="193"/>
      <c r="G2327" s="244"/>
      <c r="H2327" s="193"/>
      <c r="I2327" s="244"/>
      <c r="J2327" s="193"/>
      <c r="K2327" s="360"/>
      <c r="L2327" s="347"/>
    </row>
    <row r="2328" spans="1:12" s="106" customFormat="1" ht="15" thickBot="1" x14ac:dyDescent="0.25">
      <c r="A2328" s="244"/>
      <c r="B2328" s="244"/>
      <c r="C2328" s="244"/>
      <c r="D2328" s="244"/>
      <c r="E2328" s="244"/>
      <c r="F2328" s="193"/>
      <c r="G2328" s="244"/>
      <c r="H2328" s="428"/>
      <c r="I2328" s="428"/>
      <c r="J2328" s="193"/>
      <c r="K2328" s="360"/>
      <c r="L2328" s="347"/>
    </row>
    <row r="2329" spans="1:12" s="106" customFormat="1" ht="15" thickTop="1" x14ac:dyDescent="0.2">
      <c r="A2329" s="194"/>
      <c r="B2329" s="194"/>
      <c r="C2329" s="194"/>
      <c r="D2329" s="194"/>
      <c r="E2329" s="194"/>
      <c r="F2329" s="194"/>
      <c r="G2329" s="194"/>
      <c r="H2329" s="194"/>
      <c r="I2329" s="194"/>
      <c r="J2329" s="194"/>
      <c r="K2329" s="360"/>
      <c r="L2329" s="347"/>
    </row>
    <row r="2330" spans="1:12" s="106" customFormat="1" ht="15" x14ac:dyDescent="0.2">
      <c r="A2330" s="242" t="s">
        <v>1681</v>
      </c>
      <c r="B2330" s="195" t="s">
        <v>77</v>
      </c>
      <c r="C2330" s="242" t="s">
        <v>78</v>
      </c>
      <c r="D2330" s="242" t="s">
        <v>4</v>
      </c>
      <c r="E2330" s="430" t="s">
        <v>79</v>
      </c>
      <c r="F2330" s="430"/>
      <c r="G2330" s="196" t="s">
        <v>80</v>
      </c>
      <c r="H2330" s="195" t="s">
        <v>81</v>
      </c>
      <c r="I2330" s="195" t="s">
        <v>82</v>
      </c>
      <c r="J2330" s="195" t="s">
        <v>5</v>
      </c>
      <c r="K2330" s="360"/>
      <c r="L2330" s="347"/>
    </row>
    <row r="2331" spans="1:12" s="106" customFormat="1" ht="25.5" x14ac:dyDescent="0.2">
      <c r="A2331" s="240" t="s">
        <v>83</v>
      </c>
      <c r="B2331" s="197" t="s">
        <v>1682</v>
      </c>
      <c r="C2331" s="240" t="s">
        <v>109</v>
      </c>
      <c r="D2331" s="240" t="s">
        <v>1683</v>
      </c>
      <c r="E2331" s="429" t="s">
        <v>1508</v>
      </c>
      <c r="F2331" s="429"/>
      <c r="G2331" s="198" t="s">
        <v>174</v>
      </c>
      <c r="H2331" s="199">
        <v>1</v>
      </c>
      <c r="I2331" s="203">
        <f>SUM(J2332:J2334)</f>
        <v>3410.9</v>
      </c>
      <c r="J2331" s="203">
        <f>H2331*I2331</f>
        <v>3410.9</v>
      </c>
      <c r="K2331" s="360"/>
      <c r="L2331" s="347"/>
    </row>
    <row r="2332" spans="1:12" s="106" customFormat="1" ht="25.5" x14ac:dyDescent="0.2">
      <c r="A2332" s="241" t="s">
        <v>89</v>
      </c>
      <c r="B2332" s="332">
        <v>88247</v>
      </c>
      <c r="C2332" s="241" t="s">
        <v>85</v>
      </c>
      <c r="D2332" s="241" t="s">
        <v>1323</v>
      </c>
      <c r="E2332" s="427" t="s">
        <v>87</v>
      </c>
      <c r="F2332" s="427"/>
      <c r="G2332" s="190" t="s">
        <v>88</v>
      </c>
      <c r="H2332" s="191">
        <v>2</v>
      </c>
      <c r="I2332" s="336">
        <f>VLOOKUP(B2332,'SINAPI09-2021'!$A$1:$E$15000,5,FALSE)</f>
        <v>14</v>
      </c>
      <c r="J2332" s="203">
        <f t="shared" ref="J2332" si="268">H2332*I2332</f>
        <v>28</v>
      </c>
      <c r="K2332" s="360"/>
      <c r="L2332" s="347"/>
    </row>
    <row r="2333" spans="1:12" s="106" customFormat="1" ht="25.5" x14ac:dyDescent="0.2">
      <c r="A2333" s="241" t="s">
        <v>89</v>
      </c>
      <c r="B2333" s="332">
        <v>88264</v>
      </c>
      <c r="C2333" s="241" t="s">
        <v>85</v>
      </c>
      <c r="D2333" s="241" t="s">
        <v>202</v>
      </c>
      <c r="E2333" s="427" t="s">
        <v>87</v>
      </c>
      <c r="F2333" s="427"/>
      <c r="G2333" s="190" t="s">
        <v>88</v>
      </c>
      <c r="H2333" s="191">
        <v>2</v>
      </c>
      <c r="I2333" s="336">
        <f>VLOOKUP(B2333,'SINAPI09-2021'!$A$1:$E$15000,5,FALSE)</f>
        <v>18.3</v>
      </c>
      <c r="J2333" s="203">
        <f t="shared" ref="J2333:J2334" si="269">H2333*I2333</f>
        <v>36.6</v>
      </c>
      <c r="K2333" s="360"/>
      <c r="L2333" s="347"/>
    </row>
    <row r="2334" spans="1:12" s="106" customFormat="1" ht="25.5" x14ac:dyDescent="0.2">
      <c r="A2334" s="241" t="s">
        <v>92</v>
      </c>
      <c r="B2334" s="189" t="s">
        <v>1684</v>
      </c>
      <c r="C2334" s="241" t="s">
        <v>109</v>
      </c>
      <c r="D2334" s="241" t="s">
        <v>1685</v>
      </c>
      <c r="E2334" s="427" t="s">
        <v>119</v>
      </c>
      <c r="F2334" s="427"/>
      <c r="G2334" s="190" t="s">
        <v>174</v>
      </c>
      <c r="H2334" s="191">
        <v>1</v>
      </c>
      <c r="I2334" s="192">
        <f>'MAPA DE COTAÇÃO'!M62</f>
        <v>3346.3</v>
      </c>
      <c r="J2334" s="203">
        <f t="shared" si="269"/>
        <v>3346.3</v>
      </c>
      <c r="K2334" s="360"/>
      <c r="L2334" s="347"/>
    </row>
    <row r="2335" spans="1:12" s="106" customFormat="1" x14ac:dyDescent="0.2">
      <c r="A2335" s="244"/>
      <c r="B2335" s="244"/>
      <c r="C2335" s="244"/>
      <c r="D2335" s="244"/>
      <c r="E2335" s="244"/>
      <c r="F2335" s="193"/>
      <c r="G2335" s="244"/>
      <c r="H2335" s="193"/>
      <c r="I2335" s="244"/>
      <c r="J2335" s="193"/>
      <c r="K2335" s="360"/>
      <c r="L2335" s="347"/>
    </row>
    <row r="2336" spans="1:12" s="106" customFormat="1" ht="15" thickBot="1" x14ac:dyDescent="0.25">
      <c r="A2336" s="244"/>
      <c r="B2336" s="244"/>
      <c r="C2336" s="244"/>
      <c r="D2336" s="244"/>
      <c r="E2336" s="244"/>
      <c r="F2336" s="193"/>
      <c r="G2336" s="244"/>
      <c r="H2336" s="428"/>
      <c r="I2336" s="428"/>
      <c r="J2336" s="193"/>
      <c r="K2336" s="360"/>
      <c r="L2336" s="347"/>
    </row>
    <row r="2337" spans="1:12" s="106" customFormat="1" ht="15" thickTop="1" x14ac:dyDescent="0.2">
      <c r="A2337" s="194"/>
      <c r="B2337" s="194"/>
      <c r="C2337" s="194"/>
      <c r="D2337" s="194"/>
      <c r="E2337" s="194"/>
      <c r="F2337" s="194"/>
      <c r="G2337" s="194"/>
      <c r="H2337" s="194"/>
      <c r="I2337" s="194"/>
      <c r="J2337" s="194"/>
      <c r="K2337" s="360"/>
      <c r="L2337" s="347"/>
    </row>
    <row r="2338" spans="1:12" s="106" customFormat="1" ht="15" x14ac:dyDescent="0.2">
      <c r="A2338" s="242" t="s">
        <v>1686</v>
      </c>
      <c r="B2338" s="195" t="s">
        <v>77</v>
      </c>
      <c r="C2338" s="242" t="s">
        <v>78</v>
      </c>
      <c r="D2338" s="242" t="s">
        <v>4</v>
      </c>
      <c r="E2338" s="430" t="s">
        <v>79</v>
      </c>
      <c r="F2338" s="430"/>
      <c r="G2338" s="196" t="s">
        <v>80</v>
      </c>
      <c r="H2338" s="195" t="s">
        <v>81</v>
      </c>
      <c r="I2338" s="195" t="s">
        <v>82</v>
      </c>
      <c r="J2338" s="195" t="s">
        <v>5</v>
      </c>
      <c r="K2338" s="360"/>
    </row>
    <row r="2339" spans="1:12" s="106" customFormat="1" ht="25.5" x14ac:dyDescent="0.2">
      <c r="A2339" s="240" t="s">
        <v>83</v>
      </c>
      <c r="B2339" s="333" t="s">
        <v>14370</v>
      </c>
      <c r="C2339" s="240" t="s">
        <v>85</v>
      </c>
      <c r="D2339" s="240" t="s">
        <v>1687</v>
      </c>
      <c r="E2339" s="429" t="s">
        <v>179</v>
      </c>
      <c r="F2339" s="429"/>
      <c r="G2339" s="198" t="s">
        <v>174</v>
      </c>
      <c r="H2339" s="199">
        <v>1</v>
      </c>
      <c r="I2339" s="203">
        <f>SUM(J2340:J2343)</f>
        <v>50.740781091169993</v>
      </c>
      <c r="J2339" s="203">
        <f>H2339*I2339</f>
        <v>50.740781091169993</v>
      </c>
      <c r="K2339" s="360"/>
    </row>
    <row r="2340" spans="1:12" s="106" customFormat="1" ht="57" customHeight="1" x14ac:dyDescent="0.2">
      <c r="A2340" s="241" t="s">
        <v>89</v>
      </c>
      <c r="B2340" s="332" t="str">
        <f>'COMPOSIÇOES AUXILIARES '!A13</f>
        <v>CP-001</v>
      </c>
      <c r="C2340" s="241" t="s">
        <v>14333</v>
      </c>
      <c r="D2340" s="241" t="str">
        <f>'COMPOSIÇOES AUXILIARES '!D14</f>
        <v>LASTRO DE VALA COM PREPARO DE FUNDO, LARGURA MENOR QUE 1,5 M, COM CAMADA DE AREIA, LANÇAMENTO MANUAL, EM LOCAL COM NÍVEL BAIXO DE INTERFERÊNCIA. AF_06/2016 REFERENCIA SINAPI 94102. 8/2020</v>
      </c>
      <c r="E2340" s="427" t="s">
        <v>270</v>
      </c>
      <c r="F2340" s="427"/>
      <c r="G2340" s="190" t="s">
        <v>150</v>
      </c>
      <c r="H2340" s="191">
        <v>1.41E-2</v>
      </c>
      <c r="I2340" s="192">
        <f>'COMPOSIÇOES AUXILIARES '!J14</f>
        <v>174.8697937</v>
      </c>
      <c r="J2340" s="203">
        <f t="shared" ref="J2340:J2341" si="270">H2340*I2340</f>
        <v>2.4656640911699998</v>
      </c>
      <c r="K2340" s="360"/>
      <c r="L2340" s="347"/>
    </row>
    <row r="2341" spans="1:12" s="106" customFormat="1" ht="25.5" x14ac:dyDescent="0.2">
      <c r="A2341" s="241" t="s">
        <v>89</v>
      </c>
      <c r="B2341" s="332">
        <v>88309</v>
      </c>
      <c r="C2341" s="241" t="s">
        <v>85</v>
      </c>
      <c r="D2341" s="241" t="s">
        <v>354</v>
      </c>
      <c r="E2341" s="427" t="s">
        <v>87</v>
      </c>
      <c r="F2341" s="427"/>
      <c r="G2341" s="190" t="s">
        <v>88</v>
      </c>
      <c r="H2341" s="191">
        <v>0.16930000000000001</v>
      </c>
      <c r="I2341" s="336">
        <f>VLOOKUP(B2341,'SINAPI09-2021'!$A$1:$E$15000,5,FALSE)</f>
        <v>17.670000000000002</v>
      </c>
      <c r="J2341" s="203">
        <f t="shared" si="270"/>
        <v>2.9915310000000006</v>
      </c>
      <c r="K2341" s="360"/>
      <c r="L2341" s="347"/>
    </row>
    <row r="2342" spans="1:12" s="106" customFormat="1" ht="25.5" x14ac:dyDescent="0.2">
      <c r="A2342" s="241" t="s">
        <v>89</v>
      </c>
      <c r="B2342" s="332">
        <v>88316</v>
      </c>
      <c r="C2342" s="241" t="s">
        <v>85</v>
      </c>
      <c r="D2342" s="241" t="s">
        <v>204</v>
      </c>
      <c r="E2342" s="427" t="s">
        <v>87</v>
      </c>
      <c r="F2342" s="427"/>
      <c r="G2342" s="190" t="s">
        <v>88</v>
      </c>
      <c r="H2342" s="191">
        <v>0.16930000000000001</v>
      </c>
      <c r="I2342" s="336">
        <f>VLOOKUP(B2342,'SINAPI09-2021'!$A$1:$E$15000,5,FALSE)</f>
        <v>14.02</v>
      </c>
      <c r="J2342" s="203">
        <f t="shared" ref="J2342:J2343" si="271">H2342*I2342</f>
        <v>2.373586</v>
      </c>
      <c r="K2342" s="360"/>
      <c r="L2342" s="347"/>
    </row>
    <row r="2343" spans="1:12" s="106" customFormat="1" ht="25.5" x14ac:dyDescent="0.2">
      <c r="A2343" s="241" t="s">
        <v>92</v>
      </c>
      <c r="B2343" s="332">
        <v>34643</v>
      </c>
      <c r="C2343" s="241" t="s">
        <v>85</v>
      </c>
      <c r="D2343" s="241" t="s">
        <v>1690</v>
      </c>
      <c r="E2343" s="427" t="s">
        <v>119</v>
      </c>
      <c r="F2343" s="427"/>
      <c r="G2343" s="190" t="s">
        <v>174</v>
      </c>
      <c r="H2343" s="191">
        <v>1</v>
      </c>
      <c r="I2343" s="336">
        <f>VLOOKUP(B2343,'SINAPI09-2021'!$A$1:$E$15000,5,FALSE)</f>
        <v>42.91</v>
      </c>
      <c r="J2343" s="203">
        <f t="shared" si="271"/>
        <v>42.91</v>
      </c>
      <c r="K2343" s="360"/>
      <c r="L2343" s="347"/>
    </row>
    <row r="2344" spans="1:12" s="106" customFormat="1" x14ac:dyDescent="0.2">
      <c r="A2344" s="244"/>
      <c r="B2344" s="244"/>
      <c r="C2344" s="244"/>
      <c r="D2344" s="244"/>
      <c r="E2344" s="244"/>
      <c r="F2344" s="193"/>
      <c r="G2344" s="244"/>
      <c r="H2344" s="193"/>
      <c r="I2344" s="244"/>
      <c r="J2344" s="193"/>
      <c r="K2344" s="360"/>
    </row>
    <row r="2345" spans="1:12" s="106" customFormat="1" ht="15" thickBot="1" x14ac:dyDescent="0.25">
      <c r="A2345" s="244"/>
      <c r="B2345" s="244"/>
      <c r="C2345" s="244"/>
      <c r="D2345" s="244"/>
      <c r="E2345" s="244"/>
      <c r="F2345" s="193"/>
      <c r="G2345" s="244"/>
      <c r="H2345" s="428"/>
      <c r="I2345" s="428"/>
      <c r="J2345" s="193"/>
      <c r="K2345" s="360"/>
    </row>
    <row r="2346" spans="1:12" s="106" customFormat="1" ht="15" thickTop="1" x14ac:dyDescent="0.2">
      <c r="A2346" s="194"/>
      <c r="B2346" s="194"/>
      <c r="C2346" s="194"/>
      <c r="D2346" s="194"/>
      <c r="E2346" s="194"/>
      <c r="F2346" s="194"/>
      <c r="G2346" s="194"/>
      <c r="H2346" s="194"/>
      <c r="I2346" s="194"/>
      <c r="J2346" s="194"/>
      <c r="K2346" s="360"/>
    </row>
    <row r="2347" spans="1:12" s="106" customFormat="1" ht="15" x14ac:dyDescent="0.2">
      <c r="A2347" s="242" t="s">
        <v>1691</v>
      </c>
      <c r="B2347" s="195" t="s">
        <v>77</v>
      </c>
      <c r="C2347" s="242" t="s">
        <v>78</v>
      </c>
      <c r="D2347" s="242" t="s">
        <v>4</v>
      </c>
      <c r="E2347" s="430" t="s">
        <v>79</v>
      </c>
      <c r="F2347" s="430"/>
      <c r="G2347" s="196" t="s">
        <v>80</v>
      </c>
      <c r="H2347" s="195" t="s">
        <v>81</v>
      </c>
      <c r="I2347" s="195" t="s">
        <v>82</v>
      </c>
      <c r="J2347" s="195" t="s">
        <v>5</v>
      </c>
      <c r="K2347" s="360"/>
    </row>
    <row r="2348" spans="1:12" s="106" customFormat="1" ht="25.5" x14ac:dyDescent="0.2">
      <c r="A2348" s="240" t="s">
        <v>83</v>
      </c>
      <c r="B2348" s="197" t="s">
        <v>1692</v>
      </c>
      <c r="C2348" s="240" t="s">
        <v>109</v>
      </c>
      <c r="D2348" s="240" t="s">
        <v>1693</v>
      </c>
      <c r="E2348" s="429" t="s">
        <v>925</v>
      </c>
      <c r="F2348" s="429"/>
      <c r="G2348" s="198" t="s">
        <v>174</v>
      </c>
      <c r="H2348" s="199">
        <v>1</v>
      </c>
      <c r="I2348" s="203">
        <f>SUM(J2349:J2351)</f>
        <v>491.97500000000002</v>
      </c>
      <c r="J2348" s="203">
        <f>H2348*I2348</f>
        <v>491.97500000000002</v>
      </c>
      <c r="K2348" s="360"/>
    </row>
    <row r="2349" spans="1:12" s="106" customFormat="1" ht="25.5" x14ac:dyDescent="0.2">
      <c r="A2349" s="241" t="s">
        <v>89</v>
      </c>
      <c r="B2349" s="332">
        <v>88247</v>
      </c>
      <c r="C2349" s="241" t="s">
        <v>85</v>
      </c>
      <c r="D2349" s="241" t="s">
        <v>1323</v>
      </c>
      <c r="E2349" s="427" t="s">
        <v>87</v>
      </c>
      <c r="F2349" s="427"/>
      <c r="G2349" s="190" t="s">
        <v>88</v>
      </c>
      <c r="H2349" s="191">
        <v>2</v>
      </c>
      <c r="I2349" s="336">
        <f>VLOOKUP(B2349,'SINAPI09-2021'!$A$1:$E$15000,5,FALSE)</f>
        <v>14</v>
      </c>
      <c r="J2349" s="203">
        <f t="shared" ref="J2349" si="272">H2349*I2349</f>
        <v>28</v>
      </c>
      <c r="K2349" s="360"/>
    </row>
    <row r="2350" spans="1:12" s="106" customFormat="1" ht="25.5" x14ac:dyDescent="0.2">
      <c r="A2350" s="241" t="s">
        <v>89</v>
      </c>
      <c r="B2350" s="332">
        <v>88264</v>
      </c>
      <c r="C2350" s="241" t="s">
        <v>85</v>
      </c>
      <c r="D2350" s="241" t="s">
        <v>202</v>
      </c>
      <c r="E2350" s="427" t="s">
        <v>87</v>
      </c>
      <c r="F2350" s="427"/>
      <c r="G2350" s="190" t="s">
        <v>88</v>
      </c>
      <c r="H2350" s="191">
        <v>2</v>
      </c>
      <c r="I2350" s="336">
        <f>VLOOKUP(B2350,'SINAPI09-2021'!$A$1:$E$15000,5,FALSE)</f>
        <v>18.3</v>
      </c>
      <c r="J2350" s="203">
        <f t="shared" ref="J2350:J2351" si="273">H2350*I2350</f>
        <v>36.6</v>
      </c>
      <c r="K2350" s="360"/>
    </row>
    <row r="2351" spans="1:12" s="106" customFormat="1" x14ac:dyDescent="0.2">
      <c r="A2351" s="241" t="s">
        <v>92</v>
      </c>
      <c r="B2351" s="189" t="s">
        <v>1694</v>
      </c>
      <c r="C2351" s="241" t="s">
        <v>109</v>
      </c>
      <c r="D2351" s="241" t="s">
        <v>1695</v>
      </c>
      <c r="E2351" s="427" t="s">
        <v>119</v>
      </c>
      <c r="F2351" s="427"/>
      <c r="G2351" s="190" t="s">
        <v>174</v>
      </c>
      <c r="H2351" s="191">
        <v>1</v>
      </c>
      <c r="I2351" s="192">
        <f>'MAPA DE COTAÇÃO'!M25</f>
        <v>427.375</v>
      </c>
      <c r="J2351" s="203">
        <f t="shared" si="273"/>
        <v>427.375</v>
      </c>
      <c r="K2351" s="360"/>
      <c r="L2351" s="347"/>
    </row>
    <row r="2352" spans="1:12" s="106" customFormat="1" x14ac:dyDescent="0.2">
      <c r="A2352" s="244"/>
      <c r="B2352" s="244"/>
      <c r="C2352" s="244"/>
      <c r="D2352" s="244"/>
      <c r="E2352" s="244"/>
      <c r="F2352" s="193"/>
      <c r="G2352" s="244"/>
      <c r="H2352" s="193"/>
      <c r="I2352" s="244"/>
      <c r="J2352" s="193"/>
      <c r="K2352" s="360"/>
      <c r="L2352" s="347"/>
    </row>
    <row r="2353" spans="1:12" s="106" customFormat="1" ht="15" thickBot="1" x14ac:dyDescent="0.25">
      <c r="A2353" s="244"/>
      <c r="B2353" s="244"/>
      <c r="C2353" s="244"/>
      <c r="D2353" s="244"/>
      <c r="E2353" s="244"/>
      <c r="F2353" s="193"/>
      <c r="G2353" s="244"/>
      <c r="H2353" s="428"/>
      <c r="I2353" s="428"/>
      <c r="J2353" s="193"/>
      <c r="K2353" s="360"/>
      <c r="L2353" s="347"/>
    </row>
    <row r="2354" spans="1:12" s="328" customFormat="1" ht="15" thickTop="1" x14ac:dyDescent="0.2">
      <c r="A2354" s="194"/>
      <c r="B2354" s="194"/>
      <c r="C2354" s="194"/>
      <c r="D2354" s="194"/>
      <c r="E2354" s="194"/>
      <c r="F2354" s="194"/>
      <c r="G2354" s="194"/>
      <c r="H2354" s="194"/>
      <c r="I2354" s="194"/>
      <c r="J2354" s="194"/>
      <c r="K2354" s="360"/>
      <c r="L2354" s="347"/>
    </row>
    <row r="2355" spans="1:12" s="328" customFormat="1" ht="15" x14ac:dyDescent="0.2">
      <c r="A2355" s="326" t="s">
        <v>1696</v>
      </c>
      <c r="B2355" s="195" t="s">
        <v>77</v>
      </c>
      <c r="C2355" s="326" t="s">
        <v>78</v>
      </c>
      <c r="D2355" s="326" t="s">
        <v>4</v>
      </c>
      <c r="E2355" s="430" t="s">
        <v>79</v>
      </c>
      <c r="F2355" s="430"/>
      <c r="G2355" s="196" t="s">
        <v>80</v>
      </c>
      <c r="H2355" s="195" t="s">
        <v>81</v>
      </c>
      <c r="I2355" s="195" t="s">
        <v>82</v>
      </c>
      <c r="J2355" s="195" t="s">
        <v>5</v>
      </c>
      <c r="K2355" s="360"/>
      <c r="L2355" s="347"/>
    </row>
    <row r="2356" spans="1:12" s="328" customFormat="1" ht="25.5" x14ac:dyDescent="0.2">
      <c r="A2356" s="324" t="s">
        <v>83</v>
      </c>
      <c r="B2356" s="333">
        <v>96974</v>
      </c>
      <c r="C2356" s="324" t="s">
        <v>85</v>
      </c>
      <c r="D2356" s="324" t="s">
        <v>1698</v>
      </c>
      <c r="E2356" s="429" t="s">
        <v>925</v>
      </c>
      <c r="F2356" s="429"/>
      <c r="G2356" s="198" t="s">
        <v>157</v>
      </c>
      <c r="H2356" s="199">
        <v>1</v>
      </c>
      <c r="I2356" s="203">
        <f>SUM(J2357:J2360)</f>
        <v>63.196730000000002</v>
      </c>
      <c r="J2356" s="203">
        <f>H2356*I2356</f>
        <v>63.196730000000002</v>
      </c>
      <c r="K2356" s="360"/>
      <c r="L2356" s="347"/>
    </row>
    <row r="2357" spans="1:12" s="328" customFormat="1" ht="25.5" x14ac:dyDescent="0.2">
      <c r="A2357" s="325" t="s">
        <v>89</v>
      </c>
      <c r="B2357" s="332">
        <v>98463</v>
      </c>
      <c r="C2357" s="325" t="s">
        <v>85</v>
      </c>
      <c r="D2357" s="325" t="s">
        <v>1700</v>
      </c>
      <c r="E2357" s="427" t="s">
        <v>925</v>
      </c>
      <c r="F2357" s="427"/>
      <c r="G2357" s="190" t="s">
        <v>174</v>
      </c>
      <c r="H2357" s="191">
        <v>0.5</v>
      </c>
      <c r="I2357" s="336">
        <f>VLOOKUP(B2357,'SINAPI09-2021'!$A$1:$E$15000,5,FALSE)</f>
        <v>18.41</v>
      </c>
      <c r="J2357" s="203">
        <f t="shared" ref="J2357" si="274">H2357*I2357</f>
        <v>9.2050000000000001</v>
      </c>
      <c r="K2357" s="360"/>
      <c r="L2357" s="347"/>
    </row>
    <row r="2358" spans="1:12" s="328" customFormat="1" ht="25.5" x14ac:dyDescent="0.2">
      <c r="A2358" s="325" t="s">
        <v>89</v>
      </c>
      <c r="B2358" s="332">
        <v>88247</v>
      </c>
      <c r="C2358" s="325" t="s">
        <v>85</v>
      </c>
      <c r="D2358" s="325" t="s">
        <v>1323</v>
      </c>
      <c r="E2358" s="427" t="s">
        <v>87</v>
      </c>
      <c r="F2358" s="427"/>
      <c r="G2358" s="190" t="s">
        <v>88</v>
      </c>
      <c r="H2358" s="191">
        <v>0.3251</v>
      </c>
      <c r="I2358" s="336">
        <f>VLOOKUP(B2358,'SINAPI09-2021'!$A$1:$E$15000,5,FALSE)</f>
        <v>14</v>
      </c>
      <c r="J2358" s="203">
        <f t="shared" ref="J2358:J2360" si="275">H2358*I2358</f>
        <v>4.5514000000000001</v>
      </c>
      <c r="K2358" s="360"/>
      <c r="L2358" s="347"/>
    </row>
    <row r="2359" spans="1:12" s="328" customFormat="1" ht="25.5" x14ac:dyDescent="0.2">
      <c r="A2359" s="325" t="s">
        <v>89</v>
      </c>
      <c r="B2359" s="332">
        <v>88264</v>
      </c>
      <c r="C2359" s="325" t="s">
        <v>85</v>
      </c>
      <c r="D2359" s="325" t="s">
        <v>202</v>
      </c>
      <c r="E2359" s="427" t="s">
        <v>87</v>
      </c>
      <c r="F2359" s="427"/>
      <c r="G2359" s="190" t="s">
        <v>88</v>
      </c>
      <c r="H2359" s="191">
        <v>0.3251</v>
      </c>
      <c r="I2359" s="336">
        <f>VLOOKUP(B2359,'SINAPI09-2021'!$A$1:$E$15000,5,FALSE)</f>
        <v>18.3</v>
      </c>
      <c r="J2359" s="203">
        <f t="shared" si="275"/>
        <v>5.9493300000000007</v>
      </c>
      <c r="K2359" s="360"/>
      <c r="L2359" s="347"/>
    </row>
    <row r="2360" spans="1:12" s="328" customFormat="1" x14ac:dyDescent="0.2">
      <c r="A2360" s="325" t="s">
        <v>92</v>
      </c>
      <c r="B2360" s="332">
        <v>867</v>
      </c>
      <c r="C2360" s="325" t="s">
        <v>85</v>
      </c>
      <c r="D2360" s="325" t="s">
        <v>1701</v>
      </c>
      <c r="E2360" s="427" t="s">
        <v>119</v>
      </c>
      <c r="F2360" s="427"/>
      <c r="G2360" s="190" t="s">
        <v>157</v>
      </c>
      <c r="H2360" s="191">
        <v>1.05</v>
      </c>
      <c r="I2360" s="336">
        <f>VLOOKUP(B2360,'SINAPI09-2021'!$A$1:$E$15000,5,FALSE)</f>
        <v>41.42</v>
      </c>
      <c r="J2360" s="203">
        <f t="shared" si="275"/>
        <v>43.491000000000007</v>
      </c>
      <c r="K2360" s="360"/>
      <c r="L2360" s="347"/>
    </row>
    <row r="2361" spans="1:12" s="328" customFormat="1" x14ac:dyDescent="0.2">
      <c r="A2361" s="327"/>
      <c r="B2361" s="327"/>
      <c r="C2361" s="327"/>
      <c r="D2361" s="327"/>
      <c r="E2361" s="327"/>
      <c r="F2361" s="193"/>
      <c r="G2361" s="327"/>
      <c r="H2361" s="193"/>
      <c r="I2361" s="327"/>
      <c r="J2361" s="193"/>
      <c r="K2361" s="360"/>
      <c r="L2361" s="347"/>
    </row>
    <row r="2362" spans="1:12" s="328" customFormat="1" ht="15" thickBot="1" x14ac:dyDescent="0.25">
      <c r="A2362" s="327"/>
      <c r="B2362" s="327"/>
      <c r="C2362" s="327"/>
      <c r="D2362" s="327"/>
      <c r="E2362" s="327"/>
      <c r="F2362" s="193"/>
      <c r="G2362" s="327"/>
      <c r="H2362" s="428"/>
      <c r="I2362" s="428"/>
      <c r="J2362" s="193"/>
      <c r="K2362" s="360"/>
      <c r="L2362" s="347"/>
    </row>
    <row r="2363" spans="1:12" s="328" customFormat="1" ht="15" thickTop="1" x14ac:dyDescent="0.2">
      <c r="A2363" s="194"/>
      <c r="B2363" s="194"/>
      <c r="C2363" s="194"/>
      <c r="D2363" s="194"/>
      <c r="E2363" s="194"/>
      <c r="F2363" s="194"/>
      <c r="G2363" s="194"/>
      <c r="H2363" s="194"/>
      <c r="I2363" s="194"/>
      <c r="J2363" s="194"/>
      <c r="K2363" s="360"/>
      <c r="L2363" s="347"/>
    </row>
    <row r="2364" spans="1:12" s="328" customFormat="1" ht="15" x14ac:dyDescent="0.2">
      <c r="A2364" s="326" t="s">
        <v>1702</v>
      </c>
      <c r="B2364" s="195" t="s">
        <v>77</v>
      </c>
      <c r="C2364" s="326" t="s">
        <v>78</v>
      </c>
      <c r="D2364" s="326" t="s">
        <v>4</v>
      </c>
      <c r="E2364" s="430" t="s">
        <v>79</v>
      </c>
      <c r="F2364" s="430"/>
      <c r="G2364" s="196" t="s">
        <v>80</v>
      </c>
      <c r="H2364" s="195" t="s">
        <v>81</v>
      </c>
      <c r="I2364" s="195" t="s">
        <v>82</v>
      </c>
      <c r="J2364" s="195" t="s">
        <v>5</v>
      </c>
      <c r="K2364" s="360"/>
      <c r="L2364" s="347"/>
    </row>
    <row r="2365" spans="1:12" s="328" customFormat="1" ht="25.5" x14ac:dyDescent="0.2">
      <c r="A2365" s="324" t="s">
        <v>83</v>
      </c>
      <c r="B2365" s="333">
        <v>96986</v>
      </c>
      <c r="C2365" s="324" t="s">
        <v>85</v>
      </c>
      <c r="D2365" s="324" t="s">
        <v>1704</v>
      </c>
      <c r="E2365" s="429" t="s">
        <v>925</v>
      </c>
      <c r="F2365" s="429"/>
      <c r="G2365" s="198" t="s">
        <v>174</v>
      </c>
      <c r="H2365" s="199">
        <v>1</v>
      </c>
      <c r="I2365" s="203">
        <f>SUM(J2366:J2368)</f>
        <v>79.04464999999999</v>
      </c>
      <c r="J2365" s="203">
        <f>H2365*I2365</f>
        <v>79.04464999999999</v>
      </c>
      <c r="K2365" s="360"/>
      <c r="L2365" s="347"/>
    </row>
    <row r="2366" spans="1:12" s="328" customFormat="1" ht="25.5" x14ac:dyDescent="0.2">
      <c r="A2366" s="325" t="s">
        <v>89</v>
      </c>
      <c r="B2366" s="332">
        <v>88247</v>
      </c>
      <c r="C2366" s="325" t="s">
        <v>85</v>
      </c>
      <c r="D2366" s="325" t="s">
        <v>1323</v>
      </c>
      <c r="E2366" s="427" t="s">
        <v>87</v>
      </c>
      <c r="F2366" s="427"/>
      <c r="G2366" s="190" t="s">
        <v>88</v>
      </c>
      <c r="H2366" s="191">
        <v>0.39550000000000002</v>
      </c>
      <c r="I2366" s="336">
        <f>VLOOKUP(B2366,'SINAPI09-2021'!$A$1:$E$15000,5,FALSE)</f>
        <v>14</v>
      </c>
      <c r="J2366" s="203">
        <f t="shared" ref="J2366" si="276">H2366*I2366</f>
        <v>5.5369999999999999</v>
      </c>
      <c r="K2366" s="360"/>
      <c r="L2366" s="347"/>
    </row>
    <row r="2367" spans="1:12" s="328" customFormat="1" ht="25.5" x14ac:dyDescent="0.2">
      <c r="A2367" s="325" t="s">
        <v>89</v>
      </c>
      <c r="B2367" s="332">
        <v>88264</v>
      </c>
      <c r="C2367" s="325" t="s">
        <v>85</v>
      </c>
      <c r="D2367" s="325" t="s">
        <v>202</v>
      </c>
      <c r="E2367" s="427" t="s">
        <v>87</v>
      </c>
      <c r="F2367" s="427"/>
      <c r="G2367" s="190" t="s">
        <v>88</v>
      </c>
      <c r="H2367" s="191">
        <v>0.39550000000000002</v>
      </c>
      <c r="I2367" s="336">
        <f>VLOOKUP(B2367,'SINAPI09-2021'!$A$1:$E$15000,5,FALSE)</f>
        <v>18.3</v>
      </c>
      <c r="J2367" s="203">
        <f t="shared" ref="J2367:J2368" si="277">H2367*I2367</f>
        <v>7.2376500000000004</v>
      </c>
      <c r="K2367" s="360"/>
      <c r="L2367" s="347"/>
    </row>
    <row r="2368" spans="1:12" s="328" customFormat="1" ht="38.25" x14ac:dyDescent="0.2">
      <c r="A2368" s="325" t="s">
        <v>92</v>
      </c>
      <c r="B2368" s="332">
        <v>3378</v>
      </c>
      <c r="C2368" s="325" t="s">
        <v>85</v>
      </c>
      <c r="D2368" s="325" t="s">
        <v>1705</v>
      </c>
      <c r="E2368" s="427" t="s">
        <v>119</v>
      </c>
      <c r="F2368" s="427"/>
      <c r="G2368" s="190" t="s">
        <v>174</v>
      </c>
      <c r="H2368" s="191">
        <v>1</v>
      </c>
      <c r="I2368" s="336">
        <f>VLOOKUP(B2368,'SINAPI09-2021'!$A$1:$E$15000,5,FALSE)</f>
        <v>66.27</v>
      </c>
      <c r="J2368" s="203">
        <f t="shared" si="277"/>
        <v>66.27</v>
      </c>
      <c r="K2368" s="360"/>
      <c r="L2368" s="347"/>
    </row>
    <row r="2369" spans="1:12" s="328" customFormat="1" x14ac:dyDescent="0.2">
      <c r="A2369" s="327"/>
      <c r="B2369" s="327"/>
      <c r="C2369" s="327"/>
      <c r="D2369" s="327"/>
      <c r="E2369" s="327"/>
      <c r="F2369" s="193"/>
      <c r="G2369" s="327"/>
      <c r="H2369" s="193"/>
      <c r="I2369" s="327"/>
      <c r="J2369" s="193"/>
      <c r="K2369" s="360"/>
      <c r="L2369" s="347"/>
    </row>
    <row r="2370" spans="1:12" s="328" customFormat="1" ht="15" thickBot="1" x14ac:dyDescent="0.25">
      <c r="A2370" s="327"/>
      <c r="B2370" s="327"/>
      <c r="C2370" s="327"/>
      <c r="D2370" s="327"/>
      <c r="E2370" s="327"/>
      <c r="F2370" s="193"/>
      <c r="G2370" s="327"/>
      <c r="H2370" s="428"/>
      <c r="I2370" s="428"/>
      <c r="J2370" s="193"/>
      <c r="K2370" s="360"/>
      <c r="L2370" s="347"/>
    </row>
    <row r="2371" spans="1:12" s="328" customFormat="1" ht="15" thickTop="1" x14ac:dyDescent="0.2">
      <c r="A2371" s="194"/>
      <c r="B2371" s="194"/>
      <c r="C2371" s="194"/>
      <c r="D2371" s="194"/>
      <c r="E2371" s="194"/>
      <c r="F2371" s="194"/>
      <c r="G2371" s="194"/>
      <c r="H2371" s="194"/>
      <c r="I2371" s="194"/>
      <c r="J2371" s="194"/>
      <c r="K2371" s="360"/>
      <c r="L2371" s="347"/>
    </row>
    <row r="2372" spans="1:12" s="328" customFormat="1" ht="15" x14ac:dyDescent="0.2">
      <c r="A2372" s="326" t="s">
        <v>1706</v>
      </c>
      <c r="B2372" s="195" t="s">
        <v>77</v>
      </c>
      <c r="C2372" s="326" t="s">
        <v>78</v>
      </c>
      <c r="D2372" s="326" t="s">
        <v>4</v>
      </c>
      <c r="E2372" s="430" t="s">
        <v>79</v>
      </c>
      <c r="F2372" s="430"/>
      <c r="G2372" s="196" t="s">
        <v>80</v>
      </c>
      <c r="H2372" s="195" t="s">
        <v>81</v>
      </c>
      <c r="I2372" s="195" t="s">
        <v>82</v>
      </c>
      <c r="J2372" s="195" t="s">
        <v>5</v>
      </c>
      <c r="K2372" s="360"/>
      <c r="L2372" s="347"/>
    </row>
    <row r="2373" spans="1:12" s="328" customFormat="1" ht="25.5" x14ac:dyDescent="0.2">
      <c r="A2373" s="324" t="s">
        <v>83</v>
      </c>
      <c r="B2373" s="333" t="s">
        <v>14348</v>
      </c>
      <c r="C2373" s="324" t="s">
        <v>14327</v>
      </c>
      <c r="D2373" s="324" t="s">
        <v>1707</v>
      </c>
      <c r="E2373" s="429" t="s">
        <v>925</v>
      </c>
      <c r="F2373" s="429"/>
      <c r="G2373" s="198" t="s">
        <v>174</v>
      </c>
      <c r="H2373" s="199">
        <v>1</v>
      </c>
      <c r="I2373" s="203">
        <f>SUM(J2374:J2376)</f>
        <v>20.57</v>
      </c>
      <c r="J2373" s="203">
        <f>H2373*I2373</f>
        <v>20.57</v>
      </c>
      <c r="K2373" s="360"/>
      <c r="L2373" s="347"/>
    </row>
    <row r="2374" spans="1:12" s="328" customFormat="1" ht="25.5" x14ac:dyDescent="0.2">
      <c r="A2374" s="325" t="s">
        <v>89</v>
      </c>
      <c r="B2374" s="332">
        <v>88247</v>
      </c>
      <c r="C2374" s="325" t="s">
        <v>85</v>
      </c>
      <c r="D2374" s="325" t="s">
        <v>1323</v>
      </c>
      <c r="E2374" s="427" t="s">
        <v>87</v>
      </c>
      <c r="F2374" s="427"/>
      <c r="G2374" s="190" t="s">
        <v>88</v>
      </c>
      <c r="H2374" s="191">
        <v>0.4</v>
      </c>
      <c r="I2374" s="336">
        <f>VLOOKUP(B2374,'SINAPI09-2021'!$A$1:$E$15000,5,FALSE)</f>
        <v>14</v>
      </c>
      <c r="J2374" s="203">
        <f t="shared" ref="J2374" si="278">H2374*I2374</f>
        <v>5.6000000000000005</v>
      </c>
      <c r="K2374" s="360"/>
      <c r="L2374" s="347"/>
    </row>
    <row r="2375" spans="1:12" s="328" customFormat="1" ht="25.5" x14ac:dyDescent="0.2">
      <c r="A2375" s="325" t="s">
        <v>89</v>
      </c>
      <c r="B2375" s="332">
        <v>88264</v>
      </c>
      <c r="C2375" s="325" t="s">
        <v>85</v>
      </c>
      <c r="D2375" s="325" t="s">
        <v>202</v>
      </c>
      <c r="E2375" s="427" t="s">
        <v>87</v>
      </c>
      <c r="F2375" s="427"/>
      <c r="G2375" s="190" t="s">
        <v>88</v>
      </c>
      <c r="H2375" s="191">
        <v>0.4</v>
      </c>
      <c r="I2375" s="336">
        <f>VLOOKUP(B2375,'SINAPI09-2021'!$A$1:$E$15000,5,FALSE)</f>
        <v>18.3</v>
      </c>
      <c r="J2375" s="203">
        <f t="shared" ref="J2375:J2376" si="279">H2375*I2375</f>
        <v>7.32</v>
      </c>
      <c r="K2375" s="360"/>
      <c r="L2375" s="347"/>
    </row>
    <row r="2376" spans="1:12" s="328" customFormat="1" ht="25.5" x14ac:dyDescent="0.2">
      <c r="A2376" s="325" t="s">
        <v>92</v>
      </c>
      <c r="B2376" s="332">
        <v>1588</v>
      </c>
      <c r="C2376" s="325" t="s">
        <v>85</v>
      </c>
      <c r="D2376" s="325" t="s">
        <v>1708</v>
      </c>
      <c r="E2376" s="427" t="s">
        <v>119</v>
      </c>
      <c r="F2376" s="427"/>
      <c r="G2376" s="190" t="s">
        <v>174</v>
      </c>
      <c r="H2376" s="191">
        <v>1</v>
      </c>
      <c r="I2376" s="336">
        <f>VLOOKUP(B2376,'SINAPI09-2021'!$A$1:$E$15000,5,FALSE)</f>
        <v>7.65</v>
      </c>
      <c r="J2376" s="203">
        <f t="shared" si="279"/>
        <v>7.65</v>
      </c>
      <c r="K2376" s="360"/>
      <c r="L2376" s="347"/>
    </row>
    <row r="2377" spans="1:12" s="328" customFormat="1" x14ac:dyDescent="0.2">
      <c r="A2377" s="327"/>
      <c r="B2377" s="327"/>
      <c r="C2377" s="327"/>
      <c r="D2377" s="327"/>
      <c r="E2377" s="327"/>
      <c r="F2377" s="193"/>
      <c r="G2377" s="327"/>
      <c r="H2377" s="193"/>
      <c r="I2377" s="327"/>
      <c r="J2377" s="193"/>
      <c r="K2377" s="360"/>
      <c r="L2377" s="347"/>
    </row>
    <row r="2378" spans="1:12" s="328" customFormat="1" ht="15" thickBot="1" x14ac:dyDescent="0.25">
      <c r="A2378" s="327"/>
      <c r="B2378" s="327"/>
      <c r="C2378" s="327"/>
      <c r="D2378" s="327"/>
      <c r="E2378" s="327"/>
      <c r="F2378" s="193"/>
      <c r="G2378" s="327"/>
      <c r="H2378" s="428"/>
      <c r="I2378" s="428"/>
      <c r="J2378" s="193"/>
      <c r="K2378" s="360"/>
      <c r="L2378" s="347"/>
    </row>
    <row r="2379" spans="1:12" s="328" customFormat="1" ht="15" thickTop="1" x14ac:dyDescent="0.2">
      <c r="A2379" s="194"/>
      <c r="B2379" s="194"/>
      <c r="C2379" s="194"/>
      <c r="D2379" s="194"/>
      <c r="E2379" s="194"/>
      <c r="F2379" s="194"/>
      <c r="G2379" s="194"/>
      <c r="H2379" s="194"/>
      <c r="I2379" s="194"/>
      <c r="J2379" s="194"/>
      <c r="K2379" s="360"/>
      <c r="L2379" s="347"/>
    </row>
    <row r="2380" spans="1:12" s="328" customFormat="1" ht="15" x14ac:dyDescent="0.2">
      <c r="A2380" s="326" t="s">
        <v>1709</v>
      </c>
      <c r="B2380" s="195" t="s">
        <v>77</v>
      </c>
      <c r="C2380" s="326" t="s">
        <v>78</v>
      </c>
      <c r="D2380" s="326" t="s">
        <v>4</v>
      </c>
      <c r="E2380" s="430" t="s">
        <v>79</v>
      </c>
      <c r="F2380" s="430"/>
      <c r="G2380" s="196" t="s">
        <v>80</v>
      </c>
      <c r="H2380" s="195" t="s">
        <v>81</v>
      </c>
      <c r="I2380" s="195" t="s">
        <v>82</v>
      </c>
      <c r="J2380" s="195" t="s">
        <v>5</v>
      </c>
      <c r="K2380" s="360"/>
      <c r="L2380" s="347"/>
    </row>
    <row r="2381" spans="1:12" s="328" customFormat="1" ht="25.5" x14ac:dyDescent="0.2">
      <c r="A2381" s="324" t="s">
        <v>83</v>
      </c>
      <c r="B2381" s="333" t="s">
        <v>14348</v>
      </c>
      <c r="C2381" s="324" t="s">
        <v>14327</v>
      </c>
      <c r="D2381" s="324" t="s">
        <v>1710</v>
      </c>
      <c r="E2381" s="429" t="s">
        <v>925</v>
      </c>
      <c r="F2381" s="429"/>
      <c r="G2381" s="198" t="s">
        <v>174</v>
      </c>
      <c r="H2381" s="199">
        <v>1</v>
      </c>
      <c r="I2381" s="203">
        <f>SUM(J2382:J2384)</f>
        <v>33.506</v>
      </c>
      <c r="J2381" s="203">
        <f>H2381*I2381</f>
        <v>33.506</v>
      </c>
      <c r="K2381" s="360"/>
      <c r="L2381" s="347"/>
    </row>
    <row r="2382" spans="1:12" s="328" customFormat="1" ht="25.5" x14ac:dyDescent="0.2">
      <c r="A2382" s="325" t="s">
        <v>89</v>
      </c>
      <c r="B2382" s="332">
        <v>88264</v>
      </c>
      <c r="C2382" s="325" t="s">
        <v>85</v>
      </c>
      <c r="D2382" s="325" t="s">
        <v>202</v>
      </c>
      <c r="E2382" s="427" t="s">
        <v>87</v>
      </c>
      <c r="F2382" s="427"/>
      <c r="G2382" s="190" t="s">
        <v>88</v>
      </c>
      <c r="H2382" s="191">
        <v>0.8</v>
      </c>
      <c r="I2382" s="336">
        <f>VLOOKUP(B2382,'SINAPI09-2021'!$A$1:$E$15000,5,FALSE)</f>
        <v>18.3</v>
      </c>
      <c r="J2382" s="203">
        <f t="shared" ref="J2382" si="280">H2382*I2382</f>
        <v>14.64</v>
      </c>
      <c r="K2382" s="360"/>
      <c r="L2382" s="347"/>
    </row>
    <row r="2383" spans="1:12" s="328" customFormat="1" ht="25.5" x14ac:dyDescent="0.2">
      <c r="A2383" s="325" t="s">
        <v>89</v>
      </c>
      <c r="B2383" s="332">
        <v>88316</v>
      </c>
      <c r="C2383" s="325" t="s">
        <v>85</v>
      </c>
      <c r="D2383" s="325" t="s">
        <v>204</v>
      </c>
      <c r="E2383" s="427" t="s">
        <v>87</v>
      </c>
      <c r="F2383" s="427"/>
      <c r="G2383" s="190" t="s">
        <v>88</v>
      </c>
      <c r="H2383" s="191">
        <v>0.8</v>
      </c>
      <c r="I2383" s="336">
        <f>VLOOKUP(B2383,'SINAPI09-2021'!$A$1:$E$15000,5,FALSE)</f>
        <v>14.02</v>
      </c>
      <c r="J2383" s="203">
        <f t="shared" ref="J2383:J2384" si="281">H2383*I2383</f>
        <v>11.216000000000001</v>
      </c>
      <c r="K2383" s="360"/>
      <c r="L2383" s="347"/>
    </row>
    <row r="2384" spans="1:12" s="328" customFormat="1" ht="25.5" x14ac:dyDescent="0.2">
      <c r="A2384" s="325" t="s">
        <v>92</v>
      </c>
      <c r="B2384" s="332">
        <v>1588</v>
      </c>
      <c r="C2384" s="325" t="s">
        <v>85</v>
      </c>
      <c r="D2384" s="325" t="s">
        <v>1708</v>
      </c>
      <c r="E2384" s="427" t="s">
        <v>119</v>
      </c>
      <c r="F2384" s="427"/>
      <c r="G2384" s="190" t="s">
        <v>174</v>
      </c>
      <c r="H2384" s="191">
        <v>1</v>
      </c>
      <c r="I2384" s="336">
        <f>VLOOKUP(B2384,'SINAPI09-2021'!$A$1:$E$15000,5,FALSE)</f>
        <v>7.65</v>
      </c>
      <c r="J2384" s="203">
        <f t="shared" si="281"/>
        <v>7.65</v>
      </c>
      <c r="K2384" s="360"/>
      <c r="L2384" s="347"/>
    </row>
    <row r="2385" spans="1:12" s="328" customFormat="1" x14ac:dyDescent="0.2">
      <c r="A2385" s="327"/>
      <c r="B2385" s="327"/>
      <c r="C2385" s="327"/>
      <c r="D2385" s="327"/>
      <c r="E2385" s="327"/>
      <c r="F2385" s="193"/>
      <c r="G2385" s="327"/>
      <c r="H2385" s="193"/>
      <c r="I2385" s="327"/>
      <c r="J2385" s="193"/>
      <c r="K2385" s="360"/>
      <c r="L2385" s="347"/>
    </row>
    <row r="2386" spans="1:12" s="328" customFormat="1" ht="15" thickBot="1" x14ac:dyDescent="0.25">
      <c r="A2386" s="327"/>
      <c r="B2386" s="327"/>
      <c r="C2386" s="327"/>
      <c r="D2386" s="327"/>
      <c r="E2386" s="327"/>
      <c r="F2386" s="193"/>
      <c r="G2386" s="327"/>
      <c r="H2386" s="428"/>
      <c r="I2386" s="428"/>
      <c r="J2386" s="193"/>
      <c r="K2386" s="360"/>
      <c r="L2386" s="347"/>
    </row>
    <row r="2387" spans="1:12" s="106" customFormat="1" ht="15" thickTop="1" x14ac:dyDescent="0.2">
      <c r="A2387" s="194"/>
      <c r="B2387" s="194"/>
      <c r="C2387" s="194"/>
      <c r="D2387" s="194"/>
      <c r="E2387" s="194"/>
      <c r="F2387" s="194"/>
      <c r="G2387" s="194"/>
      <c r="H2387" s="194"/>
      <c r="I2387" s="194"/>
      <c r="J2387" s="194"/>
      <c r="K2387" s="360"/>
      <c r="L2387" s="347"/>
    </row>
    <row r="2388" spans="1:12" s="106" customFormat="1" ht="15" x14ac:dyDescent="0.2">
      <c r="A2388" s="242" t="s">
        <v>1711</v>
      </c>
      <c r="B2388" s="195" t="s">
        <v>77</v>
      </c>
      <c r="C2388" s="242" t="s">
        <v>78</v>
      </c>
      <c r="D2388" s="242" t="s">
        <v>4</v>
      </c>
      <c r="E2388" s="430" t="s">
        <v>79</v>
      </c>
      <c r="F2388" s="430"/>
      <c r="G2388" s="196" t="s">
        <v>80</v>
      </c>
      <c r="H2388" s="195" t="s">
        <v>81</v>
      </c>
      <c r="I2388" s="195" t="s">
        <v>82</v>
      </c>
      <c r="J2388" s="195" t="s">
        <v>5</v>
      </c>
      <c r="K2388" s="360"/>
    </row>
    <row r="2389" spans="1:12" s="106" customFormat="1" ht="25.5" x14ac:dyDescent="0.2">
      <c r="A2389" s="240" t="s">
        <v>83</v>
      </c>
      <c r="B2389" s="197" t="s">
        <v>1712</v>
      </c>
      <c r="C2389" s="240" t="s">
        <v>109</v>
      </c>
      <c r="D2389" s="240" t="s">
        <v>1713</v>
      </c>
      <c r="E2389" s="429" t="s">
        <v>925</v>
      </c>
      <c r="F2389" s="429"/>
      <c r="G2389" s="198" t="s">
        <v>174</v>
      </c>
      <c r="H2389" s="199">
        <v>1</v>
      </c>
      <c r="I2389" s="203">
        <f>SUM(J2390:J2392)</f>
        <v>168.45000000000002</v>
      </c>
      <c r="J2389" s="203">
        <f>H2389*I2389</f>
        <v>168.45000000000002</v>
      </c>
      <c r="K2389" s="360"/>
    </row>
    <row r="2390" spans="1:12" s="106" customFormat="1" ht="25.5" x14ac:dyDescent="0.2">
      <c r="A2390" s="241" t="s">
        <v>89</v>
      </c>
      <c r="B2390" s="332">
        <v>88247</v>
      </c>
      <c r="C2390" s="241" t="s">
        <v>85</v>
      </c>
      <c r="D2390" s="241" t="s">
        <v>1323</v>
      </c>
      <c r="E2390" s="427" t="s">
        <v>87</v>
      </c>
      <c r="F2390" s="427"/>
      <c r="G2390" s="190" t="s">
        <v>88</v>
      </c>
      <c r="H2390" s="191">
        <v>0.2</v>
      </c>
      <c r="I2390" s="336">
        <f>VLOOKUP(B2390,'SINAPI09-2021'!$A$1:$E$15000,5,FALSE)</f>
        <v>14</v>
      </c>
      <c r="J2390" s="203">
        <f t="shared" ref="J2390" si="282">H2390*I2390</f>
        <v>2.8000000000000003</v>
      </c>
      <c r="K2390" s="360"/>
    </row>
    <row r="2391" spans="1:12" s="106" customFormat="1" ht="25.5" x14ac:dyDescent="0.2">
      <c r="A2391" s="241" t="s">
        <v>89</v>
      </c>
      <c r="B2391" s="332">
        <v>88264</v>
      </c>
      <c r="C2391" s="241" t="s">
        <v>85</v>
      </c>
      <c r="D2391" s="241" t="s">
        <v>202</v>
      </c>
      <c r="E2391" s="427" t="s">
        <v>87</v>
      </c>
      <c r="F2391" s="427"/>
      <c r="G2391" s="190" t="s">
        <v>88</v>
      </c>
      <c r="H2391" s="191">
        <v>0.2</v>
      </c>
      <c r="I2391" s="336">
        <f>VLOOKUP(B2391,'SINAPI09-2021'!$A$1:$E$15000,5,FALSE)</f>
        <v>18.3</v>
      </c>
      <c r="J2391" s="203">
        <f t="shared" ref="J2391:J2392" si="283">H2391*I2391</f>
        <v>3.66</v>
      </c>
      <c r="K2391" s="360"/>
      <c r="L2391" s="347"/>
    </row>
    <row r="2392" spans="1:12" s="106" customFormat="1" x14ac:dyDescent="0.2">
      <c r="A2392" s="241" t="s">
        <v>92</v>
      </c>
      <c r="B2392" s="189" t="s">
        <v>1714</v>
      </c>
      <c r="C2392" s="241" t="s">
        <v>109</v>
      </c>
      <c r="D2392" s="241" t="s">
        <v>1715</v>
      </c>
      <c r="E2392" s="427" t="s">
        <v>119</v>
      </c>
      <c r="F2392" s="427"/>
      <c r="G2392" s="190" t="s">
        <v>1716</v>
      </c>
      <c r="H2392" s="191">
        <v>1</v>
      </c>
      <c r="I2392" s="192">
        <f>'MAPA DE COTAÇÃO'!M26</f>
        <v>161.99</v>
      </c>
      <c r="J2392" s="203">
        <f t="shared" si="283"/>
        <v>161.99</v>
      </c>
      <c r="K2392" s="360"/>
      <c r="L2392" s="347"/>
    </row>
    <row r="2393" spans="1:12" s="106" customFormat="1" x14ac:dyDescent="0.2">
      <c r="A2393" s="244"/>
      <c r="B2393" s="244"/>
      <c r="C2393" s="244"/>
      <c r="D2393" s="244"/>
      <c r="E2393" s="244"/>
      <c r="F2393" s="193"/>
      <c r="G2393" s="244"/>
      <c r="H2393" s="193"/>
      <c r="I2393" s="244"/>
      <c r="J2393" s="193"/>
      <c r="K2393" s="360"/>
      <c r="L2393" s="347"/>
    </row>
    <row r="2394" spans="1:12" s="106" customFormat="1" ht="15" thickBot="1" x14ac:dyDescent="0.25">
      <c r="A2394" s="244"/>
      <c r="B2394" s="244"/>
      <c r="C2394" s="244"/>
      <c r="D2394" s="244"/>
      <c r="E2394" s="244"/>
      <c r="F2394" s="193"/>
      <c r="G2394" s="244"/>
      <c r="H2394" s="428"/>
      <c r="I2394" s="428"/>
      <c r="J2394" s="193"/>
      <c r="K2394" s="360"/>
      <c r="L2394" s="347"/>
    </row>
    <row r="2395" spans="1:12" s="106" customFormat="1" ht="15" thickTop="1" x14ac:dyDescent="0.2">
      <c r="A2395" s="194"/>
      <c r="B2395" s="194"/>
      <c r="C2395" s="194"/>
      <c r="D2395" s="194"/>
      <c r="E2395" s="194"/>
      <c r="F2395" s="194"/>
      <c r="G2395" s="194"/>
      <c r="H2395" s="194"/>
      <c r="I2395" s="194"/>
      <c r="J2395" s="194"/>
      <c r="K2395" s="360"/>
      <c r="L2395" s="347"/>
    </row>
    <row r="2396" spans="1:12" s="106" customFormat="1" ht="15" x14ac:dyDescent="0.2">
      <c r="A2396" s="242" t="s">
        <v>1717</v>
      </c>
      <c r="B2396" s="195" t="s">
        <v>77</v>
      </c>
      <c r="C2396" s="242" t="s">
        <v>78</v>
      </c>
      <c r="D2396" s="242" t="s">
        <v>4</v>
      </c>
      <c r="E2396" s="430" t="s">
        <v>79</v>
      </c>
      <c r="F2396" s="430"/>
      <c r="G2396" s="196" t="s">
        <v>80</v>
      </c>
      <c r="H2396" s="195" t="s">
        <v>81</v>
      </c>
      <c r="I2396" s="195" t="s">
        <v>82</v>
      </c>
      <c r="J2396" s="195" t="s">
        <v>5</v>
      </c>
      <c r="K2396" s="360"/>
      <c r="L2396" s="347"/>
    </row>
    <row r="2397" spans="1:12" s="106" customFormat="1" ht="25.5" x14ac:dyDescent="0.2">
      <c r="A2397" s="240" t="s">
        <v>83</v>
      </c>
      <c r="B2397" s="197" t="s">
        <v>1718</v>
      </c>
      <c r="C2397" s="240" t="s">
        <v>109</v>
      </c>
      <c r="D2397" s="240" t="s">
        <v>1719</v>
      </c>
      <c r="E2397" s="429" t="s">
        <v>925</v>
      </c>
      <c r="F2397" s="429"/>
      <c r="G2397" s="198" t="s">
        <v>174</v>
      </c>
      <c r="H2397" s="199">
        <v>1</v>
      </c>
      <c r="I2397" s="203">
        <f>SUM(J2398:J2400)</f>
        <v>18.175129999999999</v>
      </c>
      <c r="J2397" s="203">
        <f>H2397*I2397</f>
        <v>18.175129999999999</v>
      </c>
      <c r="K2397" s="360"/>
      <c r="L2397" s="347"/>
    </row>
    <row r="2398" spans="1:12" s="106" customFormat="1" ht="25.5" x14ac:dyDescent="0.2">
      <c r="A2398" s="241" t="s">
        <v>89</v>
      </c>
      <c r="B2398" s="332">
        <v>88247</v>
      </c>
      <c r="C2398" s="241" t="s">
        <v>85</v>
      </c>
      <c r="D2398" s="241" t="s">
        <v>1323</v>
      </c>
      <c r="E2398" s="427" t="s">
        <v>87</v>
      </c>
      <c r="F2398" s="427"/>
      <c r="G2398" s="190" t="s">
        <v>88</v>
      </c>
      <c r="H2398" s="191">
        <v>0.25309999999999999</v>
      </c>
      <c r="I2398" s="336">
        <f>VLOOKUP(B2398,'SINAPI09-2021'!$A$1:$E$15000,5,FALSE)</f>
        <v>14</v>
      </c>
      <c r="J2398" s="203">
        <f t="shared" ref="J2398" si="284">H2398*I2398</f>
        <v>3.5434000000000001</v>
      </c>
      <c r="K2398" s="360"/>
    </row>
    <row r="2399" spans="1:12" s="106" customFormat="1" ht="25.5" x14ac:dyDescent="0.2">
      <c r="A2399" s="241" t="s">
        <v>89</v>
      </c>
      <c r="B2399" s="332">
        <v>88264</v>
      </c>
      <c r="C2399" s="241" t="s">
        <v>85</v>
      </c>
      <c r="D2399" s="241" t="s">
        <v>202</v>
      </c>
      <c r="E2399" s="427" t="s">
        <v>87</v>
      </c>
      <c r="F2399" s="427"/>
      <c r="G2399" s="190" t="s">
        <v>88</v>
      </c>
      <c r="H2399" s="191">
        <v>0.25309999999999999</v>
      </c>
      <c r="I2399" s="336">
        <f>VLOOKUP(B2399,'SINAPI09-2021'!$A$1:$E$15000,5,FALSE)</f>
        <v>18.3</v>
      </c>
      <c r="J2399" s="203">
        <f t="shared" ref="J2399:J2400" si="285">H2399*I2399</f>
        <v>4.6317300000000001</v>
      </c>
      <c r="K2399" s="360"/>
      <c r="L2399" s="347"/>
    </row>
    <row r="2400" spans="1:12" s="106" customFormat="1" x14ac:dyDescent="0.2">
      <c r="A2400" s="241" t="s">
        <v>92</v>
      </c>
      <c r="B2400" s="189" t="s">
        <v>1720</v>
      </c>
      <c r="C2400" s="241" t="s">
        <v>109</v>
      </c>
      <c r="D2400" s="241" t="s">
        <v>1721</v>
      </c>
      <c r="E2400" s="427" t="s">
        <v>119</v>
      </c>
      <c r="F2400" s="427"/>
      <c r="G2400" s="190" t="s">
        <v>174</v>
      </c>
      <c r="H2400" s="191">
        <v>1</v>
      </c>
      <c r="I2400" s="192">
        <f>'MAPA DE COTAÇÃO'!M27</f>
        <v>10</v>
      </c>
      <c r="J2400" s="203">
        <f t="shared" si="285"/>
        <v>10</v>
      </c>
      <c r="K2400" s="360"/>
      <c r="L2400" s="347"/>
    </row>
    <row r="2401" spans="1:12" s="106" customFormat="1" x14ac:dyDescent="0.2">
      <c r="A2401" s="244"/>
      <c r="B2401" s="244"/>
      <c r="C2401" s="244"/>
      <c r="D2401" s="244"/>
      <c r="E2401" s="244"/>
      <c r="F2401" s="193"/>
      <c r="G2401" s="244"/>
      <c r="H2401" s="193"/>
      <c r="I2401" s="244"/>
      <c r="J2401" s="193"/>
      <c r="K2401" s="360"/>
      <c r="L2401" s="347"/>
    </row>
    <row r="2402" spans="1:12" s="106" customFormat="1" ht="15" thickBot="1" x14ac:dyDescent="0.25">
      <c r="A2402" s="244"/>
      <c r="B2402" s="244"/>
      <c r="C2402" s="244"/>
      <c r="D2402" s="244"/>
      <c r="E2402" s="244"/>
      <c r="F2402" s="193"/>
      <c r="G2402" s="244"/>
      <c r="H2402" s="428"/>
      <c r="I2402" s="428"/>
      <c r="J2402" s="193"/>
      <c r="K2402" s="360"/>
      <c r="L2402" s="347"/>
    </row>
    <row r="2403" spans="1:12" s="106" customFormat="1" ht="15" thickTop="1" x14ac:dyDescent="0.2">
      <c r="A2403" s="194"/>
      <c r="B2403" s="194"/>
      <c r="C2403" s="194"/>
      <c r="D2403" s="194"/>
      <c r="E2403" s="194"/>
      <c r="F2403" s="194"/>
      <c r="G2403" s="194"/>
      <c r="H2403" s="194"/>
      <c r="I2403" s="194"/>
      <c r="J2403" s="194"/>
      <c r="K2403" s="360"/>
      <c r="L2403" s="347"/>
    </row>
    <row r="2404" spans="1:12" s="106" customFormat="1" ht="15" x14ac:dyDescent="0.2">
      <c r="A2404" s="242" t="s">
        <v>1722</v>
      </c>
      <c r="B2404" s="195" t="s">
        <v>77</v>
      </c>
      <c r="C2404" s="242" t="s">
        <v>78</v>
      </c>
      <c r="D2404" s="242" t="s">
        <v>4</v>
      </c>
      <c r="E2404" s="430" t="s">
        <v>79</v>
      </c>
      <c r="F2404" s="430"/>
      <c r="G2404" s="196" t="s">
        <v>80</v>
      </c>
      <c r="H2404" s="195" t="s">
        <v>81</v>
      </c>
      <c r="I2404" s="195" t="s">
        <v>82</v>
      </c>
      <c r="J2404" s="195" t="s">
        <v>5</v>
      </c>
      <c r="K2404" s="360"/>
      <c r="L2404" s="347"/>
    </row>
    <row r="2405" spans="1:12" s="106" customFormat="1" ht="25.5" x14ac:dyDescent="0.2">
      <c r="A2405" s="240" t="s">
        <v>83</v>
      </c>
      <c r="B2405" s="197" t="s">
        <v>1723</v>
      </c>
      <c r="C2405" s="240" t="s">
        <v>109</v>
      </c>
      <c r="D2405" s="240" t="s">
        <v>1724</v>
      </c>
      <c r="E2405" s="429" t="s">
        <v>925</v>
      </c>
      <c r="F2405" s="429"/>
      <c r="G2405" s="198" t="s">
        <v>157</v>
      </c>
      <c r="H2405" s="199">
        <v>1</v>
      </c>
      <c r="I2405" s="203">
        <f>SUM(J2406:J2412)</f>
        <v>140.09658999999999</v>
      </c>
      <c r="J2405" s="203">
        <f>H2405*I2405</f>
        <v>140.09658999999999</v>
      </c>
      <c r="K2405" s="360"/>
    </row>
    <row r="2406" spans="1:12" s="106" customFormat="1" ht="25.5" x14ac:dyDescent="0.2">
      <c r="A2406" s="241" t="s">
        <v>89</v>
      </c>
      <c r="B2406" s="332">
        <v>88247</v>
      </c>
      <c r="C2406" s="241" t="s">
        <v>85</v>
      </c>
      <c r="D2406" s="241" t="s">
        <v>1323</v>
      </c>
      <c r="E2406" s="427" t="s">
        <v>87</v>
      </c>
      <c r="F2406" s="427"/>
      <c r="G2406" s="190" t="s">
        <v>88</v>
      </c>
      <c r="H2406" s="191">
        <v>0.25330000000000003</v>
      </c>
      <c r="I2406" s="336">
        <f>VLOOKUP(B2406,'SINAPI09-2021'!$A$1:$E$15000,5,FALSE)</f>
        <v>14</v>
      </c>
      <c r="J2406" s="203">
        <f t="shared" ref="J2406" si="286">H2406*I2406</f>
        <v>3.5462000000000002</v>
      </c>
      <c r="K2406" s="360"/>
    </row>
    <row r="2407" spans="1:12" s="106" customFormat="1" ht="25.5" x14ac:dyDescent="0.2">
      <c r="A2407" s="241" t="s">
        <v>89</v>
      </c>
      <c r="B2407" s="332">
        <v>88264</v>
      </c>
      <c r="C2407" s="241" t="s">
        <v>85</v>
      </c>
      <c r="D2407" s="241" t="s">
        <v>202</v>
      </c>
      <c r="E2407" s="427" t="s">
        <v>87</v>
      </c>
      <c r="F2407" s="427"/>
      <c r="G2407" s="190" t="s">
        <v>88</v>
      </c>
      <c r="H2407" s="191">
        <v>0.25330000000000003</v>
      </c>
      <c r="I2407" s="336">
        <f>VLOOKUP(B2407,'SINAPI09-2021'!$A$1:$E$15000,5,FALSE)</f>
        <v>18.3</v>
      </c>
      <c r="J2407" s="203">
        <f t="shared" ref="J2407:J2412" si="287">H2407*I2407</f>
        <v>4.635390000000001</v>
      </c>
      <c r="K2407" s="360"/>
      <c r="L2407" s="347"/>
    </row>
    <row r="2408" spans="1:12" s="106" customFormat="1" x14ac:dyDescent="0.2">
      <c r="A2408" s="241" t="s">
        <v>92</v>
      </c>
      <c r="B2408" s="189" t="s">
        <v>1725</v>
      </c>
      <c r="C2408" s="241" t="s">
        <v>109</v>
      </c>
      <c r="D2408" s="241" t="s">
        <v>1726</v>
      </c>
      <c r="E2408" s="427" t="s">
        <v>119</v>
      </c>
      <c r="F2408" s="427"/>
      <c r="G2408" s="190" t="s">
        <v>174</v>
      </c>
      <c r="H2408" s="191">
        <v>1</v>
      </c>
      <c r="I2408" s="192">
        <f>'MAPA DE COTAÇÃO'!M31</f>
        <v>0.43</v>
      </c>
      <c r="J2408" s="203">
        <f t="shared" si="287"/>
        <v>0.43</v>
      </c>
      <c r="K2408" s="360"/>
      <c r="L2408" s="347"/>
    </row>
    <row r="2409" spans="1:12" s="106" customFormat="1" x14ac:dyDescent="0.2">
      <c r="A2409" s="241" t="s">
        <v>92</v>
      </c>
      <c r="B2409" s="189" t="s">
        <v>1542</v>
      </c>
      <c r="C2409" s="241" t="s">
        <v>109</v>
      </c>
      <c r="D2409" s="241" t="s">
        <v>1543</v>
      </c>
      <c r="E2409" s="427" t="s">
        <v>119</v>
      </c>
      <c r="F2409" s="427"/>
      <c r="G2409" s="190" t="s">
        <v>174</v>
      </c>
      <c r="H2409" s="191">
        <v>2</v>
      </c>
      <c r="I2409" s="192">
        <f>'MAPA DE COTAÇÃO'!M35</f>
        <v>34.590000000000003</v>
      </c>
      <c r="J2409" s="203">
        <f t="shared" si="287"/>
        <v>69.180000000000007</v>
      </c>
      <c r="K2409" s="360"/>
      <c r="L2409" s="347"/>
    </row>
    <row r="2410" spans="1:12" s="106" customFormat="1" x14ac:dyDescent="0.2">
      <c r="A2410" s="241" t="s">
        <v>92</v>
      </c>
      <c r="B2410" s="189" t="s">
        <v>1727</v>
      </c>
      <c r="C2410" s="241" t="s">
        <v>109</v>
      </c>
      <c r="D2410" s="241" t="s">
        <v>1728</v>
      </c>
      <c r="E2410" s="427" t="s">
        <v>119</v>
      </c>
      <c r="F2410" s="427"/>
      <c r="G2410" s="190" t="s">
        <v>174</v>
      </c>
      <c r="H2410" s="191">
        <v>1</v>
      </c>
      <c r="I2410" s="192">
        <f>'MAPA DE COTAÇÃO'!M69</f>
        <v>28.29</v>
      </c>
      <c r="J2410" s="203">
        <f t="shared" si="287"/>
        <v>28.29</v>
      </c>
      <c r="K2410" s="360"/>
      <c r="L2410" s="347"/>
    </row>
    <row r="2411" spans="1:12" s="106" customFormat="1" x14ac:dyDescent="0.2">
      <c r="A2411" s="241" t="s">
        <v>92</v>
      </c>
      <c r="B2411" s="189" t="s">
        <v>1729</v>
      </c>
      <c r="C2411" s="241" t="s">
        <v>109</v>
      </c>
      <c r="D2411" s="241" t="s">
        <v>1730</v>
      </c>
      <c r="E2411" s="427" t="s">
        <v>119</v>
      </c>
      <c r="F2411" s="427"/>
      <c r="G2411" s="190" t="s">
        <v>174</v>
      </c>
      <c r="H2411" s="191">
        <v>2</v>
      </c>
      <c r="I2411" s="192">
        <f>'MAPA DE COTAÇÃO'!M68</f>
        <v>0.79</v>
      </c>
      <c r="J2411" s="203">
        <f t="shared" si="287"/>
        <v>1.58</v>
      </c>
      <c r="K2411" s="360"/>
      <c r="L2411" s="347"/>
    </row>
    <row r="2412" spans="1:12" s="106" customFormat="1" x14ac:dyDescent="0.2">
      <c r="A2412" s="241" t="s">
        <v>92</v>
      </c>
      <c r="B2412" s="189" t="s">
        <v>1731</v>
      </c>
      <c r="C2412" s="241" t="s">
        <v>109</v>
      </c>
      <c r="D2412" s="241" t="s">
        <v>1732</v>
      </c>
      <c r="E2412" s="427" t="s">
        <v>119</v>
      </c>
      <c r="F2412" s="427"/>
      <c r="G2412" s="190" t="s">
        <v>157</v>
      </c>
      <c r="H2412" s="191">
        <v>1</v>
      </c>
      <c r="I2412" s="192">
        <f>'MAPA DE COTAÇÃO'!M67</f>
        <v>32.435000000000002</v>
      </c>
      <c r="J2412" s="203">
        <f t="shared" si="287"/>
        <v>32.435000000000002</v>
      </c>
      <c r="K2412" s="360"/>
      <c r="L2412" s="347"/>
    </row>
    <row r="2413" spans="1:12" s="106" customFormat="1" x14ac:dyDescent="0.2">
      <c r="A2413" s="244"/>
      <c r="B2413" s="244"/>
      <c r="C2413" s="244"/>
      <c r="D2413" s="244"/>
      <c r="E2413" s="244"/>
      <c r="F2413" s="193"/>
      <c r="G2413" s="244"/>
      <c r="H2413" s="193"/>
      <c r="I2413" s="244"/>
      <c r="J2413" s="193"/>
      <c r="K2413" s="360"/>
      <c r="L2413" s="347"/>
    </row>
    <row r="2414" spans="1:12" s="106" customFormat="1" ht="15" thickBot="1" x14ac:dyDescent="0.25">
      <c r="A2414" s="244"/>
      <c r="B2414" s="244"/>
      <c r="C2414" s="244"/>
      <c r="D2414" s="244"/>
      <c r="E2414" s="244"/>
      <c r="F2414" s="193"/>
      <c r="G2414" s="244"/>
      <c r="H2414" s="428"/>
      <c r="I2414" s="428"/>
      <c r="J2414" s="193"/>
      <c r="K2414" s="360"/>
    </row>
    <row r="2415" spans="1:12" s="106" customFormat="1" ht="15" thickTop="1" x14ac:dyDescent="0.2">
      <c r="A2415" s="194"/>
      <c r="B2415" s="194"/>
      <c r="C2415" s="194"/>
      <c r="D2415" s="194"/>
      <c r="E2415" s="194"/>
      <c r="F2415" s="194"/>
      <c r="G2415" s="194"/>
      <c r="H2415" s="194"/>
      <c r="I2415" s="194"/>
      <c r="J2415" s="194"/>
      <c r="K2415" s="360"/>
    </row>
    <row r="2416" spans="1:12" s="328" customFormat="1" ht="15" x14ac:dyDescent="0.2">
      <c r="A2416" s="326" t="s">
        <v>1733</v>
      </c>
      <c r="B2416" s="195" t="s">
        <v>77</v>
      </c>
      <c r="C2416" s="326" t="s">
        <v>78</v>
      </c>
      <c r="D2416" s="326" t="s">
        <v>4</v>
      </c>
      <c r="E2416" s="430" t="s">
        <v>79</v>
      </c>
      <c r="F2416" s="430"/>
      <c r="G2416" s="196" t="s">
        <v>80</v>
      </c>
      <c r="H2416" s="195" t="s">
        <v>81</v>
      </c>
      <c r="I2416" s="195" t="s">
        <v>82</v>
      </c>
      <c r="J2416" s="195" t="s">
        <v>5</v>
      </c>
      <c r="K2416" s="360"/>
    </row>
    <row r="2417" spans="1:11" s="328" customFormat="1" ht="25.5" x14ac:dyDescent="0.2">
      <c r="A2417" s="324" t="s">
        <v>83</v>
      </c>
      <c r="B2417" s="197" t="s">
        <v>1734</v>
      </c>
      <c r="C2417" s="324" t="s">
        <v>109</v>
      </c>
      <c r="D2417" s="324" t="s">
        <v>1735</v>
      </c>
      <c r="E2417" s="429" t="s">
        <v>179</v>
      </c>
      <c r="F2417" s="429"/>
      <c r="G2417" s="198" t="s">
        <v>174</v>
      </c>
      <c r="H2417" s="199">
        <v>1</v>
      </c>
      <c r="I2417" s="203">
        <f>SUM(J2418:J2421)</f>
        <v>3.8642300000000001</v>
      </c>
      <c r="J2417" s="203">
        <f>H2417*I2417</f>
        <v>3.8642300000000001</v>
      </c>
      <c r="K2417" s="360"/>
    </row>
    <row r="2418" spans="1:11" s="328" customFormat="1" ht="25.5" x14ac:dyDescent="0.2">
      <c r="A2418" s="325" t="s">
        <v>89</v>
      </c>
      <c r="B2418" s="332">
        <v>88247</v>
      </c>
      <c r="C2418" s="325" t="s">
        <v>85</v>
      </c>
      <c r="D2418" s="325" t="s">
        <v>1323</v>
      </c>
      <c r="E2418" s="427" t="s">
        <v>87</v>
      </c>
      <c r="F2418" s="427"/>
      <c r="G2418" s="190" t="s">
        <v>88</v>
      </c>
      <c r="H2418" s="191">
        <v>2.2700000000000001E-2</v>
      </c>
      <c r="I2418" s="336">
        <f>VLOOKUP(B2418,'SINAPI09-2021'!$A$1:$E$15000,5,FALSE)</f>
        <v>14</v>
      </c>
      <c r="J2418" s="203">
        <f t="shared" ref="J2418" si="288">H2418*I2418</f>
        <v>0.31780000000000003</v>
      </c>
      <c r="K2418" s="360"/>
    </row>
    <row r="2419" spans="1:11" s="328" customFormat="1" ht="25.5" x14ac:dyDescent="0.2">
      <c r="A2419" s="325" t="s">
        <v>89</v>
      </c>
      <c r="B2419" s="332">
        <v>88264</v>
      </c>
      <c r="C2419" s="325" t="s">
        <v>85</v>
      </c>
      <c r="D2419" s="325" t="s">
        <v>202</v>
      </c>
      <c r="E2419" s="427" t="s">
        <v>87</v>
      </c>
      <c r="F2419" s="427"/>
      <c r="G2419" s="190" t="s">
        <v>88</v>
      </c>
      <c r="H2419" s="191">
        <v>0.16209999999999999</v>
      </c>
      <c r="I2419" s="336">
        <f>VLOOKUP(B2419,'SINAPI09-2021'!$A$1:$E$15000,5,FALSE)</f>
        <v>18.3</v>
      </c>
      <c r="J2419" s="203">
        <f t="shared" ref="J2419:J2420" si="289">H2419*I2419</f>
        <v>2.9664299999999999</v>
      </c>
      <c r="K2419" s="360"/>
    </row>
    <row r="2420" spans="1:11" s="328" customFormat="1" ht="25.5" x14ac:dyDescent="0.2">
      <c r="A2420" s="325" t="s">
        <v>92</v>
      </c>
      <c r="B2420" s="332">
        <v>11948</v>
      </c>
      <c r="C2420" s="325" t="s">
        <v>85</v>
      </c>
      <c r="D2420" s="325" t="s">
        <v>1736</v>
      </c>
      <c r="E2420" s="427" t="s">
        <v>119</v>
      </c>
      <c r="F2420" s="427"/>
      <c r="G2420" s="190" t="s">
        <v>174</v>
      </c>
      <c r="H2420" s="191">
        <v>1</v>
      </c>
      <c r="I2420" s="336">
        <f>VLOOKUP(B2420,'SINAPI09-2021'!$A$1:$E$15000,5,FALSE)</f>
        <v>0.48</v>
      </c>
      <c r="J2420" s="203">
        <f t="shared" si="289"/>
        <v>0.48</v>
      </c>
      <c r="K2420" s="360"/>
    </row>
    <row r="2421" spans="1:11" s="328" customFormat="1" x14ac:dyDescent="0.2">
      <c r="A2421" s="325" t="s">
        <v>92</v>
      </c>
      <c r="B2421" s="332">
        <v>4330</v>
      </c>
      <c r="C2421" s="325" t="s">
        <v>85</v>
      </c>
      <c r="D2421" s="325" t="s">
        <v>1737</v>
      </c>
      <c r="E2421" s="427" t="s">
        <v>119</v>
      </c>
      <c r="F2421" s="427"/>
      <c r="G2421" s="190" t="s">
        <v>174</v>
      </c>
      <c r="H2421" s="191">
        <v>1</v>
      </c>
      <c r="I2421" s="336">
        <f>VLOOKUP(B2421,'SINAPI09-2021'!$A$1:$E$15000,5,FALSE)</f>
        <v>0.1</v>
      </c>
      <c r="J2421" s="203">
        <f t="shared" ref="J2421" si="290">H2421*I2421</f>
        <v>0.1</v>
      </c>
      <c r="K2421" s="360"/>
    </row>
    <row r="2422" spans="1:11" s="328" customFormat="1" x14ac:dyDescent="0.2">
      <c r="A2422" s="327"/>
      <c r="B2422" s="327"/>
      <c r="C2422" s="327"/>
      <c r="D2422" s="327"/>
      <c r="E2422" s="327"/>
      <c r="F2422" s="193"/>
      <c r="G2422" s="327"/>
      <c r="H2422" s="193"/>
      <c r="I2422" s="327"/>
      <c r="J2422" s="193"/>
      <c r="K2422" s="360"/>
    </row>
    <row r="2423" spans="1:11" s="328" customFormat="1" ht="15" thickBot="1" x14ac:dyDescent="0.25">
      <c r="A2423" s="327"/>
      <c r="B2423" s="327"/>
      <c r="C2423" s="327"/>
      <c r="D2423" s="327"/>
      <c r="E2423" s="327"/>
      <c r="F2423" s="193"/>
      <c r="G2423" s="327"/>
      <c r="H2423" s="428"/>
      <c r="I2423" s="428"/>
      <c r="J2423" s="193"/>
      <c r="K2423" s="360"/>
    </row>
    <row r="2424" spans="1:11" s="328" customFormat="1" ht="15" thickTop="1" x14ac:dyDescent="0.2">
      <c r="A2424" s="194"/>
      <c r="B2424" s="194"/>
      <c r="C2424" s="194"/>
      <c r="D2424" s="194"/>
      <c r="E2424" s="194"/>
      <c r="F2424" s="194"/>
      <c r="G2424" s="194"/>
      <c r="H2424" s="194"/>
      <c r="I2424" s="194"/>
      <c r="J2424" s="194"/>
      <c r="K2424" s="360"/>
    </row>
    <row r="2425" spans="1:11" s="328" customFormat="1" ht="15" x14ac:dyDescent="0.2">
      <c r="A2425" s="326" t="s">
        <v>1738</v>
      </c>
      <c r="B2425" s="195" t="s">
        <v>77</v>
      </c>
      <c r="C2425" s="326" t="s">
        <v>78</v>
      </c>
      <c r="D2425" s="326" t="s">
        <v>4</v>
      </c>
      <c r="E2425" s="430" t="s">
        <v>79</v>
      </c>
      <c r="F2425" s="430"/>
      <c r="G2425" s="196" t="s">
        <v>80</v>
      </c>
      <c r="H2425" s="195" t="s">
        <v>81</v>
      </c>
      <c r="I2425" s="195" t="s">
        <v>82</v>
      </c>
      <c r="J2425" s="195" t="s">
        <v>5</v>
      </c>
      <c r="K2425" s="360"/>
    </row>
    <row r="2426" spans="1:11" s="328" customFormat="1" ht="25.5" x14ac:dyDescent="0.2">
      <c r="A2426" s="324" t="s">
        <v>83</v>
      </c>
      <c r="B2426" s="197" t="s">
        <v>1739</v>
      </c>
      <c r="C2426" s="324" t="s">
        <v>109</v>
      </c>
      <c r="D2426" s="324" t="s">
        <v>1740</v>
      </c>
      <c r="E2426" s="429">
        <v>56</v>
      </c>
      <c r="F2426" s="429"/>
      <c r="G2426" s="198" t="s">
        <v>174</v>
      </c>
      <c r="H2426" s="199">
        <v>1</v>
      </c>
      <c r="I2426" s="203">
        <f>SUM(J2427:J2429)</f>
        <v>101.33814000000001</v>
      </c>
      <c r="J2426" s="203">
        <f>H2426*I2426</f>
        <v>101.33814000000001</v>
      </c>
      <c r="K2426" s="360"/>
    </row>
    <row r="2427" spans="1:11" s="328" customFormat="1" ht="25.5" x14ac:dyDescent="0.2">
      <c r="A2427" s="325" t="s">
        <v>89</v>
      </c>
      <c r="B2427" s="332">
        <v>88248</v>
      </c>
      <c r="C2427" s="325" t="s">
        <v>85</v>
      </c>
      <c r="D2427" s="325" t="s">
        <v>220</v>
      </c>
      <c r="E2427" s="427" t="s">
        <v>87</v>
      </c>
      <c r="F2427" s="427"/>
      <c r="G2427" s="190" t="s">
        <v>88</v>
      </c>
      <c r="H2427" s="191">
        <v>2.5510000000000002</v>
      </c>
      <c r="I2427" s="336">
        <f>VLOOKUP(B2427,'SINAPI09-2021'!$A$1:$E$15000,5,FALSE)</f>
        <v>13.48</v>
      </c>
      <c r="J2427" s="203">
        <f t="shared" ref="J2427" si="291">H2427*I2427</f>
        <v>34.387480000000004</v>
      </c>
      <c r="K2427" s="360"/>
    </row>
    <row r="2428" spans="1:11" s="328" customFormat="1" ht="25.5" x14ac:dyDescent="0.2">
      <c r="A2428" s="325" t="s">
        <v>89</v>
      </c>
      <c r="B2428" s="332">
        <v>88267</v>
      </c>
      <c r="C2428" s="325" t="s">
        <v>85</v>
      </c>
      <c r="D2428" s="325" t="s">
        <v>222</v>
      </c>
      <c r="E2428" s="427" t="s">
        <v>87</v>
      </c>
      <c r="F2428" s="427"/>
      <c r="G2428" s="190" t="s">
        <v>88</v>
      </c>
      <c r="H2428" s="191">
        <v>2.5510000000000002</v>
      </c>
      <c r="I2428" s="336">
        <f>VLOOKUP(B2428,'SINAPI09-2021'!$A$1:$E$15000,5,FALSE)</f>
        <v>17.66</v>
      </c>
      <c r="J2428" s="203">
        <f t="shared" ref="J2428:J2429" si="292">H2428*I2428</f>
        <v>45.050660000000001</v>
      </c>
      <c r="K2428" s="360"/>
    </row>
    <row r="2429" spans="1:11" s="328" customFormat="1" ht="25.5" x14ac:dyDescent="0.2">
      <c r="A2429" s="325" t="s">
        <v>92</v>
      </c>
      <c r="B2429" s="332">
        <v>11748</v>
      </c>
      <c r="C2429" s="325" t="s">
        <v>85</v>
      </c>
      <c r="D2429" s="325" t="s">
        <v>1741</v>
      </c>
      <c r="E2429" s="427" t="s">
        <v>119</v>
      </c>
      <c r="F2429" s="427"/>
      <c r="G2429" s="190" t="s">
        <v>174</v>
      </c>
      <c r="H2429" s="191">
        <v>1</v>
      </c>
      <c r="I2429" s="336">
        <f>VLOOKUP(B2429,'SINAPI09-2021'!$A$1:$E$15000,5,FALSE)</f>
        <v>21.9</v>
      </c>
      <c r="J2429" s="203">
        <f t="shared" si="292"/>
        <v>21.9</v>
      </c>
      <c r="K2429" s="360"/>
    </row>
    <row r="2430" spans="1:11" s="328" customFormat="1" x14ac:dyDescent="0.2">
      <c r="A2430" s="327"/>
      <c r="B2430" s="327"/>
      <c r="C2430" s="327"/>
      <c r="D2430" s="327"/>
      <c r="E2430" s="327"/>
      <c r="F2430" s="193"/>
      <c r="G2430" s="327"/>
      <c r="H2430" s="193"/>
      <c r="I2430" s="327"/>
      <c r="J2430" s="193"/>
      <c r="K2430" s="360"/>
    </row>
    <row r="2431" spans="1:11" s="328" customFormat="1" ht="15" thickBot="1" x14ac:dyDescent="0.25">
      <c r="A2431" s="327"/>
      <c r="B2431" s="327"/>
      <c r="C2431" s="327"/>
      <c r="D2431" s="327"/>
      <c r="E2431" s="327"/>
      <c r="F2431" s="193"/>
      <c r="G2431" s="327"/>
      <c r="H2431" s="428"/>
      <c r="I2431" s="428"/>
      <c r="J2431" s="193"/>
      <c r="K2431" s="360"/>
    </row>
    <row r="2432" spans="1:11" s="328" customFormat="1" ht="15" thickTop="1" x14ac:dyDescent="0.2">
      <c r="A2432" s="194"/>
      <c r="B2432" s="194"/>
      <c r="C2432" s="194"/>
      <c r="D2432" s="194"/>
      <c r="E2432" s="194"/>
      <c r="F2432" s="194"/>
      <c r="G2432" s="194"/>
      <c r="H2432" s="194"/>
      <c r="I2432" s="194"/>
      <c r="J2432" s="194"/>
      <c r="K2432" s="360"/>
    </row>
    <row r="2433" spans="1:11" s="328" customFormat="1" ht="15" x14ac:dyDescent="0.2">
      <c r="A2433" s="326" t="s">
        <v>1742</v>
      </c>
      <c r="B2433" s="195" t="s">
        <v>77</v>
      </c>
      <c r="C2433" s="326" t="s">
        <v>78</v>
      </c>
      <c r="D2433" s="326" t="s">
        <v>4</v>
      </c>
      <c r="E2433" s="430" t="s">
        <v>79</v>
      </c>
      <c r="F2433" s="430"/>
      <c r="G2433" s="196" t="s">
        <v>80</v>
      </c>
      <c r="H2433" s="195" t="s">
        <v>81</v>
      </c>
      <c r="I2433" s="195" t="s">
        <v>82</v>
      </c>
      <c r="J2433" s="195" t="s">
        <v>5</v>
      </c>
      <c r="K2433" s="360"/>
    </row>
    <row r="2434" spans="1:11" s="328" customFormat="1" ht="38.25" x14ac:dyDescent="0.2">
      <c r="A2434" s="324" t="s">
        <v>83</v>
      </c>
      <c r="B2434" s="197" t="s">
        <v>1743</v>
      </c>
      <c r="C2434" s="324" t="s">
        <v>109</v>
      </c>
      <c r="D2434" s="324" t="s">
        <v>1744</v>
      </c>
      <c r="E2434" s="429">
        <v>56</v>
      </c>
      <c r="F2434" s="429"/>
      <c r="G2434" s="198" t="s">
        <v>174</v>
      </c>
      <c r="H2434" s="199">
        <v>1</v>
      </c>
      <c r="I2434" s="203">
        <f>SUM(J2435:J2437)</f>
        <v>97.388140000000007</v>
      </c>
      <c r="J2434" s="203">
        <f>H2434*I2434</f>
        <v>97.388140000000007</v>
      </c>
      <c r="K2434" s="360"/>
    </row>
    <row r="2435" spans="1:11" s="328" customFormat="1" ht="25.5" x14ac:dyDescent="0.2">
      <c r="A2435" s="325" t="s">
        <v>89</v>
      </c>
      <c r="B2435" s="332">
        <v>88248</v>
      </c>
      <c r="C2435" s="325" t="s">
        <v>85</v>
      </c>
      <c r="D2435" s="325" t="s">
        <v>220</v>
      </c>
      <c r="E2435" s="427" t="s">
        <v>87</v>
      </c>
      <c r="F2435" s="427"/>
      <c r="G2435" s="190" t="s">
        <v>88</v>
      </c>
      <c r="H2435" s="191">
        <v>2.5510000000000002</v>
      </c>
      <c r="I2435" s="336">
        <f>VLOOKUP(B2435,'SINAPI09-2021'!$A$1:$E$15000,5,FALSE)</f>
        <v>13.48</v>
      </c>
      <c r="J2435" s="203">
        <f t="shared" ref="J2435" si="293">H2435*I2435</f>
        <v>34.387480000000004</v>
      </c>
      <c r="K2435" s="360"/>
    </row>
    <row r="2436" spans="1:11" s="328" customFormat="1" ht="25.5" x14ac:dyDescent="0.2">
      <c r="A2436" s="325" t="s">
        <v>89</v>
      </c>
      <c r="B2436" s="332">
        <v>88267</v>
      </c>
      <c r="C2436" s="325" t="s">
        <v>85</v>
      </c>
      <c r="D2436" s="325" t="s">
        <v>222</v>
      </c>
      <c r="E2436" s="427" t="s">
        <v>87</v>
      </c>
      <c r="F2436" s="427"/>
      <c r="G2436" s="190" t="s">
        <v>88</v>
      </c>
      <c r="H2436" s="191">
        <v>2.5510000000000002</v>
      </c>
      <c r="I2436" s="336">
        <f>VLOOKUP(B2436,'SINAPI09-2021'!$A$1:$E$15000,5,FALSE)</f>
        <v>17.66</v>
      </c>
      <c r="J2436" s="203">
        <f t="shared" ref="J2436:J2437" si="294">H2436*I2436</f>
        <v>45.050660000000001</v>
      </c>
      <c r="K2436" s="360"/>
    </row>
    <row r="2437" spans="1:11" s="328" customFormat="1" ht="25.5" x14ac:dyDescent="0.2">
      <c r="A2437" s="325" t="s">
        <v>92</v>
      </c>
      <c r="B2437" s="332">
        <v>11756</v>
      </c>
      <c r="C2437" s="325" t="s">
        <v>85</v>
      </c>
      <c r="D2437" s="325" t="s">
        <v>1745</v>
      </c>
      <c r="E2437" s="427" t="s">
        <v>119</v>
      </c>
      <c r="F2437" s="427"/>
      <c r="G2437" s="190" t="s">
        <v>174</v>
      </c>
      <c r="H2437" s="191">
        <v>1</v>
      </c>
      <c r="I2437" s="336">
        <f>VLOOKUP(B2437,'SINAPI09-2021'!$A$1:$E$15000,5,FALSE)</f>
        <v>17.95</v>
      </c>
      <c r="J2437" s="203">
        <f t="shared" si="294"/>
        <v>17.95</v>
      </c>
      <c r="K2437" s="360"/>
    </row>
    <row r="2438" spans="1:11" s="328" customFormat="1" x14ac:dyDescent="0.2">
      <c r="A2438" s="327"/>
      <c r="B2438" s="327"/>
      <c r="C2438" s="327"/>
      <c r="D2438" s="327"/>
      <c r="E2438" s="327"/>
      <c r="F2438" s="193"/>
      <c r="G2438" s="327"/>
      <c r="H2438" s="193"/>
      <c r="I2438" s="327"/>
      <c r="J2438" s="193"/>
      <c r="K2438" s="360"/>
    </row>
    <row r="2439" spans="1:11" s="328" customFormat="1" ht="15" thickBot="1" x14ac:dyDescent="0.25">
      <c r="A2439" s="327"/>
      <c r="B2439" s="327"/>
      <c r="C2439" s="327"/>
      <c r="D2439" s="327"/>
      <c r="E2439" s="327"/>
      <c r="F2439" s="193"/>
      <c r="G2439" s="327"/>
      <c r="H2439" s="428"/>
      <c r="I2439" s="428"/>
      <c r="J2439" s="193"/>
      <c r="K2439" s="360"/>
    </row>
    <row r="2440" spans="1:11" s="328" customFormat="1" ht="15" thickTop="1" x14ac:dyDescent="0.2">
      <c r="A2440" s="194"/>
      <c r="B2440" s="194"/>
      <c r="C2440" s="194"/>
      <c r="D2440" s="194"/>
      <c r="E2440" s="194"/>
      <c r="F2440" s="194"/>
      <c r="G2440" s="194"/>
      <c r="H2440" s="194"/>
      <c r="I2440" s="194"/>
      <c r="J2440" s="194"/>
      <c r="K2440" s="360"/>
    </row>
    <row r="2441" spans="1:11" s="328" customFormat="1" ht="15" x14ac:dyDescent="0.2">
      <c r="A2441" s="326" t="s">
        <v>1746</v>
      </c>
      <c r="B2441" s="195" t="s">
        <v>77</v>
      </c>
      <c r="C2441" s="326" t="s">
        <v>78</v>
      </c>
      <c r="D2441" s="326" t="s">
        <v>4</v>
      </c>
      <c r="E2441" s="430" t="s">
        <v>79</v>
      </c>
      <c r="F2441" s="430"/>
      <c r="G2441" s="196" t="s">
        <v>80</v>
      </c>
      <c r="H2441" s="195" t="s">
        <v>81</v>
      </c>
      <c r="I2441" s="195" t="s">
        <v>82</v>
      </c>
      <c r="J2441" s="195" t="s">
        <v>5</v>
      </c>
      <c r="K2441" s="360"/>
    </row>
    <row r="2442" spans="1:11" s="328" customFormat="1" ht="51" x14ac:dyDescent="0.2">
      <c r="A2442" s="324" t="s">
        <v>83</v>
      </c>
      <c r="B2442" s="333">
        <v>92687</v>
      </c>
      <c r="C2442" s="324" t="s">
        <v>85</v>
      </c>
      <c r="D2442" s="324" t="s">
        <v>1748</v>
      </c>
      <c r="E2442" s="429" t="s">
        <v>179</v>
      </c>
      <c r="F2442" s="429"/>
      <c r="G2442" s="198" t="s">
        <v>157</v>
      </c>
      <c r="H2442" s="199">
        <v>1</v>
      </c>
      <c r="I2442" s="203">
        <f>SUM(J2443:J2445)</f>
        <v>32.08952</v>
      </c>
      <c r="J2442" s="203">
        <f>H2442*I2442</f>
        <v>32.08952</v>
      </c>
      <c r="K2442" s="360"/>
    </row>
    <row r="2443" spans="1:11" s="328" customFormat="1" ht="25.5" x14ac:dyDescent="0.2">
      <c r="A2443" s="325" t="s">
        <v>89</v>
      </c>
      <c r="B2443" s="332">
        <v>88248</v>
      </c>
      <c r="C2443" s="325" t="s">
        <v>85</v>
      </c>
      <c r="D2443" s="325" t="s">
        <v>220</v>
      </c>
      <c r="E2443" s="427" t="s">
        <v>87</v>
      </c>
      <c r="F2443" s="427"/>
      <c r="G2443" s="190" t="s">
        <v>88</v>
      </c>
      <c r="H2443" s="191">
        <v>0.17299999999999999</v>
      </c>
      <c r="I2443" s="336">
        <f>VLOOKUP(B2443,'SINAPI09-2021'!$A$1:$E$15000,5,FALSE)</f>
        <v>13.48</v>
      </c>
      <c r="J2443" s="203">
        <f t="shared" ref="J2443:J2444" si="295">H2443*I2443</f>
        <v>2.3320400000000001</v>
      </c>
      <c r="K2443" s="360"/>
    </row>
    <row r="2444" spans="1:11" s="328" customFormat="1" ht="25.5" x14ac:dyDescent="0.2">
      <c r="A2444" s="325" t="s">
        <v>89</v>
      </c>
      <c r="B2444" s="332">
        <v>88267</v>
      </c>
      <c r="C2444" s="325" t="s">
        <v>85</v>
      </c>
      <c r="D2444" s="325" t="s">
        <v>222</v>
      </c>
      <c r="E2444" s="427" t="s">
        <v>87</v>
      </c>
      <c r="F2444" s="427"/>
      <c r="G2444" s="190" t="s">
        <v>88</v>
      </c>
      <c r="H2444" s="191">
        <v>0.17299999999999999</v>
      </c>
      <c r="I2444" s="336">
        <f>VLOOKUP(B2444,'SINAPI09-2021'!$A$1:$E$15000,5,FALSE)</f>
        <v>17.66</v>
      </c>
      <c r="J2444" s="203">
        <f t="shared" si="295"/>
        <v>3.05518</v>
      </c>
      <c r="K2444" s="360"/>
    </row>
    <row r="2445" spans="1:11" s="328" customFormat="1" ht="25.5" x14ac:dyDescent="0.2">
      <c r="A2445" s="325" t="s">
        <v>92</v>
      </c>
      <c r="B2445" s="332">
        <v>7691</v>
      </c>
      <c r="C2445" s="325" t="s">
        <v>85</v>
      </c>
      <c r="D2445" s="325" t="s">
        <v>1749</v>
      </c>
      <c r="E2445" s="427" t="s">
        <v>119</v>
      </c>
      <c r="F2445" s="427"/>
      <c r="G2445" s="190" t="s">
        <v>157</v>
      </c>
      <c r="H2445" s="191">
        <v>1.0389999999999999</v>
      </c>
      <c r="I2445" s="336">
        <f>VLOOKUP(B2445,'SINAPI09-2021'!$A$1:$E$15000,5,FALSE)</f>
        <v>25.7</v>
      </c>
      <c r="J2445" s="203">
        <f t="shared" ref="J2445" si="296">H2445*I2445</f>
        <v>26.702299999999997</v>
      </c>
      <c r="K2445" s="360"/>
    </row>
    <row r="2446" spans="1:11" s="328" customFormat="1" x14ac:dyDescent="0.2">
      <c r="A2446" s="327"/>
      <c r="B2446" s="327"/>
      <c r="C2446" s="327"/>
      <c r="D2446" s="327"/>
      <c r="E2446" s="327"/>
      <c r="F2446" s="193"/>
      <c r="G2446" s="327"/>
      <c r="H2446" s="193"/>
      <c r="I2446" s="327"/>
      <c r="J2446" s="193"/>
      <c r="K2446" s="360"/>
    </row>
    <row r="2447" spans="1:11" s="328" customFormat="1" ht="15" thickBot="1" x14ac:dyDescent="0.25">
      <c r="A2447" s="327"/>
      <c r="B2447" s="327"/>
      <c r="C2447" s="327"/>
      <c r="D2447" s="327"/>
      <c r="E2447" s="327"/>
      <c r="F2447" s="193"/>
      <c r="G2447" s="327"/>
      <c r="H2447" s="428"/>
      <c r="I2447" s="428"/>
      <c r="J2447" s="193"/>
      <c r="K2447" s="360"/>
    </row>
    <row r="2448" spans="1:11" s="328" customFormat="1" ht="15" thickTop="1" x14ac:dyDescent="0.2">
      <c r="A2448" s="194"/>
      <c r="B2448" s="194"/>
      <c r="C2448" s="194"/>
      <c r="D2448" s="194"/>
      <c r="E2448" s="194"/>
      <c r="F2448" s="194"/>
      <c r="G2448" s="194"/>
      <c r="H2448" s="194"/>
      <c r="I2448" s="194"/>
      <c r="J2448" s="194"/>
      <c r="K2448" s="360"/>
    </row>
    <row r="2449" spans="1:12" s="328" customFormat="1" ht="15" x14ac:dyDescent="0.2">
      <c r="A2449" s="326" t="s">
        <v>1750</v>
      </c>
      <c r="B2449" s="195" t="s">
        <v>77</v>
      </c>
      <c r="C2449" s="326" t="s">
        <v>78</v>
      </c>
      <c r="D2449" s="326" t="s">
        <v>4</v>
      </c>
      <c r="E2449" s="430" t="s">
        <v>79</v>
      </c>
      <c r="F2449" s="430"/>
      <c r="G2449" s="196" t="s">
        <v>80</v>
      </c>
      <c r="H2449" s="195" t="s">
        <v>81</v>
      </c>
      <c r="I2449" s="195" t="s">
        <v>82</v>
      </c>
      <c r="J2449" s="195" t="s">
        <v>5</v>
      </c>
      <c r="K2449" s="360"/>
    </row>
    <row r="2450" spans="1:12" s="328" customFormat="1" ht="38.25" x14ac:dyDescent="0.2">
      <c r="A2450" s="324" t="s">
        <v>83</v>
      </c>
      <c r="B2450" s="333">
        <v>92704</v>
      </c>
      <c r="C2450" s="324" t="s">
        <v>85</v>
      </c>
      <c r="D2450" s="324" t="s">
        <v>1752</v>
      </c>
      <c r="E2450" s="429" t="s">
        <v>179</v>
      </c>
      <c r="F2450" s="429"/>
      <c r="G2450" s="198" t="s">
        <v>174</v>
      </c>
      <c r="H2450" s="199">
        <v>1</v>
      </c>
      <c r="I2450" s="203">
        <f>SUM(J2451:J2455)</f>
        <v>18.343139999999998</v>
      </c>
      <c r="J2450" s="203">
        <f>H2450*I2450</f>
        <v>18.343139999999998</v>
      </c>
      <c r="K2450" s="360"/>
    </row>
    <row r="2451" spans="1:12" s="328" customFormat="1" ht="25.5" x14ac:dyDescent="0.2">
      <c r="A2451" s="325" t="s">
        <v>89</v>
      </c>
      <c r="B2451" s="332">
        <v>88248</v>
      </c>
      <c r="C2451" s="325" t="s">
        <v>85</v>
      </c>
      <c r="D2451" s="325" t="s">
        <v>220</v>
      </c>
      <c r="E2451" s="427" t="s">
        <v>87</v>
      </c>
      <c r="F2451" s="427"/>
      <c r="G2451" s="190" t="s">
        <v>88</v>
      </c>
      <c r="H2451" s="191">
        <v>0.34599999999999997</v>
      </c>
      <c r="I2451" s="336">
        <f>VLOOKUP(B2451,'SINAPI09-2021'!$A$1:$E$15000,5,FALSE)</f>
        <v>13.48</v>
      </c>
      <c r="J2451" s="203">
        <f t="shared" ref="J2451" si="297">H2451*I2451</f>
        <v>4.6640800000000002</v>
      </c>
      <c r="K2451" s="360"/>
    </row>
    <row r="2452" spans="1:12" s="328" customFormat="1" ht="25.5" x14ac:dyDescent="0.2">
      <c r="A2452" s="325" t="s">
        <v>89</v>
      </c>
      <c r="B2452" s="332">
        <v>88267</v>
      </c>
      <c r="C2452" s="325" t="s">
        <v>85</v>
      </c>
      <c r="D2452" s="325" t="s">
        <v>222</v>
      </c>
      <c r="E2452" s="427" t="s">
        <v>87</v>
      </c>
      <c r="F2452" s="427"/>
      <c r="G2452" s="190" t="s">
        <v>88</v>
      </c>
      <c r="H2452" s="191">
        <v>0.34599999999999997</v>
      </c>
      <c r="I2452" s="336">
        <f>VLOOKUP(B2452,'SINAPI09-2021'!$A$1:$E$15000,5,FALSE)</f>
        <v>17.66</v>
      </c>
      <c r="J2452" s="203">
        <f t="shared" ref="J2452:J2455" si="298">H2452*I2452</f>
        <v>6.11036</v>
      </c>
      <c r="K2452" s="360"/>
    </row>
    <row r="2453" spans="1:12" s="328" customFormat="1" x14ac:dyDescent="0.2">
      <c r="A2453" s="325" t="s">
        <v>92</v>
      </c>
      <c r="B2453" s="332">
        <v>3148</v>
      </c>
      <c r="C2453" s="325" t="s">
        <v>85</v>
      </c>
      <c r="D2453" s="325" t="s">
        <v>234</v>
      </c>
      <c r="E2453" s="427" t="s">
        <v>119</v>
      </c>
      <c r="F2453" s="427"/>
      <c r="G2453" s="190" t="s">
        <v>174</v>
      </c>
      <c r="H2453" s="191">
        <v>1.2999999999999999E-2</v>
      </c>
      <c r="I2453" s="336">
        <f>VLOOKUP(B2453,'SINAPI09-2021'!$A$1:$E$15000,5,FALSE)</f>
        <v>18.440000000000001</v>
      </c>
      <c r="J2453" s="203">
        <f t="shared" si="298"/>
        <v>0.23972000000000002</v>
      </c>
      <c r="K2453" s="360"/>
    </row>
    <row r="2454" spans="1:12" s="328" customFormat="1" x14ac:dyDescent="0.2">
      <c r="A2454" s="325" t="s">
        <v>92</v>
      </c>
      <c r="B2454" s="332">
        <v>7307</v>
      </c>
      <c r="C2454" s="325" t="s">
        <v>85</v>
      </c>
      <c r="D2454" s="325" t="s">
        <v>1753</v>
      </c>
      <c r="E2454" s="427" t="s">
        <v>119</v>
      </c>
      <c r="F2454" s="427"/>
      <c r="G2454" s="190" t="s">
        <v>266</v>
      </c>
      <c r="H2454" s="191">
        <v>3.0000000000000001E-3</v>
      </c>
      <c r="I2454" s="336">
        <f>VLOOKUP(B2454,'SINAPI09-2021'!$A$1:$E$15000,5,FALSE)</f>
        <v>29.66</v>
      </c>
      <c r="J2454" s="203">
        <f t="shared" si="298"/>
        <v>8.8980000000000004E-2</v>
      </c>
      <c r="K2454" s="360"/>
    </row>
    <row r="2455" spans="1:12" s="328" customFormat="1" x14ac:dyDescent="0.2">
      <c r="A2455" s="325" t="s">
        <v>92</v>
      </c>
      <c r="B2455" s="332">
        <v>6294</v>
      </c>
      <c r="C2455" s="325" t="s">
        <v>85</v>
      </c>
      <c r="D2455" s="325" t="s">
        <v>1754</v>
      </c>
      <c r="E2455" s="427" t="s">
        <v>119</v>
      </c>
      <c r="F2455" s="427"/>
      <c r="G2455" s="190" t="s">
        <v>174</v>
      </c>
      <c r="H2455" s="191">
        <v>1</v>
      </c>
      <c r="I2455" s="336">
        <f>VLOOKUP(B2455,'SINAPI09-2021'!$A$1:$E$15000,5,FALSE)</f>
        <v>7.24</v>
      </c>
      <c r="J2455" s="203">
        <f t="shared" si="298"/>
        <v>7.24</v>
      </c>
      <c r="K2455" s="360"/>
    </row>
    <row r="2456" spans="1:12" s="328" customFormat="1" x14ac:dyDescent="0.2">
      <c r="A2456" s="327"/>
      <c r="B2456" s="327"/>
      <c r="C2456" s="327"/>
      <c r="D2456" s="327"/>
      <c r="E2456" s="327"/>
      <c r="F2456" s="193"/>
      <c r="G2456" s="327"/>
      <c r="H2456" s="193"/>
      <c r="I2456" s="327"/>
      <c r="J2456" s="193"/>
      <c r="K2456" s="360"/>
    </row>
    <row r="2457" spans="1:12" s="328" customFormat="1" ht="15" thickBot="1" x14ac:dyDescent="0.25">
      <c r="A2457" s="327"/>
      <c r="B2457" s="327"/>
      <c r="C2457" s="327"/>
      <c r="D2457" s="327"/>
      <c r="E2457" s="327"/>
      <c r="F2457" s="193"/>
      <c r="G2457" s="327"/>
      <c r="H2457" s="428"/>
      <c r="I2457" s="428"/>
      <c r="J2457" s="193"/>
      <c r="K2457" s="360"/>
    </row>
    <row r="2458" spans="1:12" s="106" customFormat="1" ht="15" thickTop="1" x14ac:dyDescent="0.2">
      <c r="A2458" s="194"/>
      <c r="B2458" s="194"/>
      <c r="C2458" s="194"/>
      <c r="D2458" s="194"/>
      <c r="E2458" s="194"/>
      <c r="F2458" s="194"/>
      <c r="G2458" s="194"/>
      <c r="H2458" s="194"/>
      <c r="I2458" s="194"/>
      <c r="J2458" s="194"/>
      <c r="K2458" s="360"/>
    </row>
    <row r="2459" spans="1:12" s="106" customFormat="1" ht="15" x14ac:dyDescent="0.2">
      <c r="A2459" s="242" t="s">
        <v>1755</v>
      </c>
      <c r="B2459" s="195" t="s">
        <v>77</v>
      </c>
      <c r="C2459" s="242" t="s">
        <v>78</v>
      </c>
      <c r="D2459" s="242" t="s">
        <v>4</v>
      </c>
      <c r="E2459" s="430" t="s">
        <v>79</v>
      </c>
      <c r="F2459" s="430"/>
      <c r="G2459" s="196" t="s">
        <v>80</v>
      </c>
      <c r="H2459" s="195" t="s">
        <v>81</v>
      </c>
      <c r="I2459" s="195" t="s">
        <v>82</v>
      </c>
      <c r="J2459" s="195" t="s">
        <v>5</v>
      </c>
      <c r="K2459" s="360"/>
    </row>
    <row r="2460" spans="1:12" s="106" customFormat="1" ht="25.5" x14ac:dyDescent="0.2">
      <c r="A2460" s="240" t="s">
        <v>83</v>
      </c>
      <c r="B2460" s="197" t="s">
        <v>1756</v>
      </c>
      <c r="C2460" s="240" t="s">
        <v>109</v>
      </c>
      <c r="D2460" s="240" t="s">
        <v>1757</v>
      </c>
      <c r="E2460" s="429">
        <v>56</v>
      </c>
      <c r="F2460" s="429"/>
      <c r="G2460" s="198" t="s">
        <v>174</v>
      </c>
      <c r="H2460" s="199">
        <v>1</v>
      </c>
      <c r="I2460" s="203">
        <f>SUM(J2461:J2463)</f>
        <v>49.053499999999993</v>
      </c>
      <c r="J2460" s="203">
        <f>H2460*I2460</f>
        <v>49.053499999999993</v>
      </c>
      <c r="K2460" s="360"/>
      <c r="L2460" s="347"/>
    </row>
    <row r="2461" spans="1:12" s="106" customFormat="1" ht="25.5" x14ac:dyDescent="0.2">
      <c r="A2461" s="241" t="s">
        <v>89</v>
      </c>
      <c r="B2461" s="332">
        <v>88248</v>
      </c>
      <c r="C2461" s="241" t="s">
        <v>85</v>
      </c>
      <c r="D2461" s="241" t="s">
        <v>220</v>
      </c>
      <c r="E2461" s="427" t="s">
        <v>87</v>
      </c>
      <c r="F2461" s="427"/>
      <c r="G2461" s="190" t="s">
        <v>88</v>
      </c>
      <c r="H2461" s="191">
        <v>1.2749999999999999</v>
      </c>
      <c r="I2461" s="336">
        <f>VLOOKUP(B2461,'SINAPI09-2021'!$A$1:$E$15000,5,FALSE)</f>
        <v>13.48</v>
      </c>
      <c r="J2461" s="203">
        <f t="shared" ref="J2461" si="299">H2461*I2461</f>
        <v>17.186999999999998</v>
      </c>
      <c r="K2461" s="360"/>
      <c r="L2461" s="347"/>
    </row>
    <row r="2462" spans="1:12" s="106" customFormat="1" ht="25.5" x14ac:dyDescent="0.2">
      <c r="A2462" s="241" t="s">
        <v>89</v>
      </c>
      <c r="B2462" s="332">
        <v>88267</v>
      </c>
      <c r="C2462" s="241" t="s">
        <v>85</v>
      </c>
      <c r="D2462" s="241" t="s">
        <v>222</v>
      </c>
      <c r="E2462" s="427" t="s">
        <v>87</v>
      </c>
      <c r="F2462" s="427"/>
      <c r="G2462" s="190" t="s">
        <v>88</v>
      </c>
      <c r="H2462" s="191">
        <v>1.2749999999999999</v>
      </c>
      <c r="I2462" s="336">
        <f>VLOOKUP(B2462,'SINAPI09-2021'!$A$1:$E$15000,5,FALSE)</f>
        <v>17.66</v>
      </c>
      <c r="J2462" s="203">
        <f t="shared" ref="J2462" si="300">H2462*I2462</f>
        <v>22.516499999999997</v>
      </c>
      <c r="K2462" s="360"/>
      <c r="L2462" s="347"/>
    </row>
    <row r="2463" spans="1:12" s="106" customFormat="1" ht="25.5" x14ac:dyDescent="0.2">
      <c r="A2463" s="241" t="s">
        <v>92</v>
      </c>
      <c r="B2463" s="332">
        <v>36005</v>
      </c>
      <c r="C2463" s="241" t="s">
        <v>549</v>
      </c>
      <c r="D2463" s="241" t="s">
        <v>1758</v>
      </c>
      <c r="E2463" s="427" t="s">
        <v>119</v>
      </c>
      <c r="F2463" s="427"/>
      <c r="G2463" s="190" t="s">
        <v>174</v>
      </c>
      <c r="H2463" s="191">
        <v>1</v>
      </c>
      <c r="I2463" s="192">
        <f>'MAPA DE COTAÇÃO'!M79</f>
        <v>31</v>
      </c>
      <c r="J2463" s="192">
        <v>9.35</v>
      </c>
      <c r="K2463" s="360"/>
      <c r="L2463" s="347"/>
    </row>
    <row r="2464" spans="1:12" s="106" customFormat="1" x14ac:dyDescent="0.2">
      <c r="A2464" s="244"/>
      <c r="B2464" s="244"/>
      <c r="C2464" s="244"/>
      <c r="D2464" s="244"/>
      <c r="E2464" s="244"/>
      <c r="F2464" s="193"/>
      <c r="G2464" s="244"/>
      <c r="H2464" s="193"/>
      <c r="I2464" s="244"/>
      <c r="J2464" s="193"/>
      <c r="K2464" s="360"/>
      <c r="L2464" s="347"/>
    </row>
    <row r="2465" spans="1:12" s="106" customFormat="1" ht="15" thickBot="1" x14ac:dyDescent="0.25">
      <c r="A2465" s="244"/>
      <c r="B2465" s="244"/>
      <c r="C2465" s="244"/>
      <c r="D2465" s="244"/>
      <c r="E2465" s="244"/>
      <c r="F2465" s="193"/>
      <c r="G2465" s="244"/>
      <c r="H2465" s="428"/>
      <c r="I2465" s="428"/>
      <c r="J2465" s="193"/>
      <c r="K2465" s="360"/>
      <c r="L2465" s="347"/>
    </row>
    <row r="2466" spans="1:12" s="106" customFormat="1" ht="15" thickTop="1" x14ac:dyDescent="0.2">
      <c r="A2466" s="194"/>
      <c r="B2466" s="194"/>
      <c r="C2466" s="194"/>
      <c r="D2466" s="194"/>
      <c r="E2466" s="194"/>
      <c r="F2466" s="194"/>
      <c r="G2466" s="194"/>
      <c r="H2466" s="194"/>
      <c r="I2466" s="194"/>
      <c r="J2466" s="194"/>
      <c r="K2466" s="360"/>
      <c r="L2466" s="347"/>
    </row>
    <row r="2467" spans="1:12" s="328" customFormat="1" ht="15" x14ac:dyDescent="0.2">
      <c r="A2467" s="326" t="s">
        <v>1759</v>
      </c>
      <c r="B2467" s="195" t="s">
        <v>77</v>
      </c>
      <c r="C2467" s="326" t="s">
        <v>78</v>
      </c>
      <c r="D2467" s="326" t="s">
        <v>4</v>
      </c>
      <c r="E2467" s="430" t="s">
        <v>79</v>
      </c>
      <c r="F2467" s="430"/>
      <c r="G2467" s="196" t="s">
        <v>80</v>
      </c>
      <c r="H2467" s="195" t="s">
        <v>81</v>
      </c>
      <c r="I2467" s="195" t="s">
        <v>82</v>
      </c>
      <c r="J2467" s="195" t="s">
        <v>5</v>
      </c>
      <c r="K2467" s="360"/>
      <c r="L2467" s="347"/>
    </row>
    <row r="2468" spans="1:12" s="328" customFormat="1" ht="38.25" x14ac:dyDescent="0.2">
      <c r="A2468" s="324" t="s">
        <v>83</v>
      </c>
      <c r="B2468" s="333">
        <v>92699</v>
      </c>
      <c r="C2468" s="324" t="s">
        <v>85</v>
      </c>
      <c r="D2468" s="324" t="s">
        <v>1761</v>
      </c>
      <c r="E2468" s="429" t="s">
        <v>179</v>
      </c>
      <c r="F2468" s="429"/>
      <c r="G2468" s="198" t="s">
        <v>174</v>
      </c>
      <c r="H2468" s="199">
        <v>1</v>
      </c>
      <c r="I2468" s="203">
        <f>SUM(J2469:J2473)</f>
        <v>13.6021</v>
      </c>
      <c r="J2468" s="203">
        <f>H2468*I2468</f>
        <v>13.6021</v>
      </c>
      <c r="K2468" s="360"/>
      <c r="L2468" s="347"/>
    </row>
    <row r="2469" spans="1:12" s="328" customFormat="1" ht="25.5" x14ac:dyDescent="0.2">
      <c r="A2469" s="325" t="s">
        <v>89</v>
      </c>
      <c r="B2469" s="332">
        <v>88248</v>
      </c>
      <c r="C2469" s="325" t="s">
        <v>85</v>
      </c>
      <c r="D2469" s="325" t="s">
        <v>220</v>
      </c>
      <c r="E2469" s="427" t="s">
        <v>87</v>
      </c>
      <c r="F2469" s="427"/>
      <c r="G2469" s="190" t="s">
        <v>88</v>
      </c>
      <c r="H2469" s="191">
        <v>0.25900000000000001</v>
      </c>
      <c r="I2469" s="336">
        <f>VLOOKUP(B2469,'SINAPI09-2021'!$A$1:$E$15000,5,FALSE)</f>
        <v>13.48</v>
      </c>
      <c r="J2469" s="203">
        <f t="shared" ref="J2469" si="301">H2469*I2469</f>
        <v>3.4913200000000004</v>
      </c>
      <c r="K2469" s="360"/>
      <c r="L2469" s="347"/>
    </row>
    <row r="2470" spans="1:12" s="328" customFormat="1" ht="25.5" x14ac:dyDescent="0.2">
      <c r="A2470" s="325" t="s">
        <v>89</v>
      </c>
      <c r="B2470" s="332">
        <v>88267</v>
      </c>
      <c r="C2470" s="325" t="s">
        <v>85</v>
      </c>
      <c r="D2470" s="325" t="s">
        <v>222</v>
      </c>
      <c r="E2470" s="427" t="s">
        <v>87</v>
      </c>
      <c r="F2470" s="427"/>
      <c r="G2470" s="190" t="s">
        <v>88</v>
      </c>
      <c r="H2470" s="191">
        <v>0.25900000000000001</v>
      </c>
      <c r="I2470" s="336">
        <f>VLOOKUP(B2470,'SINAPI09-2021'!$A$1:$E$15000,5,FALSE)</f>
        <v>17.66</v>
      </c>
      <c r="J2470" s="203">
        <f t="shared" ref="J2470:J2473" si="302">H2470*I2470</f>
        <v>4.5739400000000003</v>
      </c>
      <c r="K2470" s="360"/>
      <c r="L2470" s="347"/>
    </row>
    <row r="2471" spans="1:12" s="328" customFormat="1" ht="25.5" x14ac:dyDescent="0.2">
      <c r="A2471" s="325" t="s">
        <v>92</v>
      </c>
      <c r="B2471" s="332">
        <v>3455</v>
      </c>
      <c r="C2471" s="325" t="s">
        <v>85</v>
      </c>
      <c r="D2471" s="325" t="s">
        <v>1762</v>
      </c>
      <c r="E2471" s="427" t="s">
        <v>119</v>
      </c>
      <c r="F2471" s="427"/>
      <c r="G2471" s="190" t="s">
        <v>174</v>
      </c>
      <c r="H2471" s="191">
        <v>1</v>
      </c>
      <c r="I2471" s="336">
        <f>VLOOKUP(B2471,'SINAPI09-2021'!$A$1:$E$15000,5,FALSE)</f>
        <v>5.33</v>
      </c>
      <c r="J2471" s="203">
        <f t="shared" si="302"/>
        <v>5.33</v>
      </c>
      <c r="K2471" s="360"/>
      <c r="L2471" s="347"/>
    </row>
    <row r="2472" spans="1:12" s="328" customFormat="1" x14ac:dyDescent="0.2">
      <c r="A2472" s="325" t="s">
        <v>92</v>
      </c>
      <c r="B2472" s="332">
        <v>3148</v>
      </c>
      <c r="C2472" s="325" t="s">
        <v>85</v>
      </c>
      <c r="D2472" s="325" t="s">
        <v>234</v>
      </c>
      <c r="E2472" s="427" t="s">
        <v>119</v>
      </c>
      <c r="F2472" s="427"/>
      <c r="G2472" s="190" t="s">
        <v>174</v>
      </c>
      <c r="H2472" s="191">
        <v>8.0000000000000002E-3</v>
      </c>
      <c r="I2472" s="336">
        <f>VLOOKUP(B2472,'SINAPI09-2021'!$A$1:$E$15000,5,FALSE)</f>
        <v>18.440000000000001</v>
      </c>
      <c r="J2472" s="203">
        <f t="shared" si="302"/>
        <v>0.14752000000000001</v>
      </c>
      <c r="K2472" s="360"/>
      <c r="L2472" s="347"/>
    </row>
    <row r="2473" spans="1:12" s="328" customFormat="1" x14ac:dyDescent="0.2">
      <c r="A2473" s="325" t="s">
        <v>92</v>
      </c>
      <c r="B2473" s="332">
        <v>7307</v>
      </c>
      <c r="C2473" s="325" t="s">
        <v>85</v>
      </c>
      <c r="D2473" s="325" t="s">
        <v>1753</v>
      </c>
      <c r="E2473" s="427" t="s">
        <v>119</v>
      </c>
      <c r="F2473" s="427"/>
      <c r="G2473" s="190" t="s">
        <v>266</v>
      </c>
      <c r="H2473" s="191">
        <v>2E-3</v>
      </c>
      <c r="I2473" s="336">
        <f>VLOOKUP(B2473,'SINAPI09-2021'!$A$1:$E$15000,5,FALSE)</f>
        <v>29.66</v>
      </c>
      <c r="J2473" s="203">
        <f t="shared" si="302"/>
        <v>5.9320000000000005E-2</v>
      </c>
      <c r="K2473" s="360"/>
      <c r="L2473" s="347"/>
    </row>
    <row r="2474" spans="1:12" s="328" customFormat="1" x14ac:dyDescent="0.2">
      <c r="A2474" s="327"/>
      <c r="B2474" s="327"/>
      <c r="C2474" s="327"/>
      <c r="D2474" s="327"/>
      <c r="E2474" s="327"/>
      <c r="F2474" s="193"/>
      <c r="G2474" s="327"/>
      <c r="H2474" s="193"/>
      <c r="I2474" s="327"/>
      <c r="J2474" s="193"/>
      <c r="K2474" s="360"/>
      <c r="L2474" s="347"/>
    </row>
    <row r="2475" spans="1:12" s="328" customFormat="1" ht="15" thickBot="1" x14ac:dyDescent="0.25">
      <c r="A2475" s="327"/>
      <c r="B2475" s="327"/>
      <c r="C2475" s="327"/>
      <c r="D2475" s="327"/>
      <c r="E2475" s="327"/>
      <c r="F2475" s="193"/>
      <c r="G2475" s="327"/>
      <c r="H2475" s="428"/>
      <c r="I2475" s="428"/>
      <c r="J2475" s="193"/>
      <c r="K2475" s="360"/>
      <c r="L2475" s="347"/>
    </row>
    <row r="2476" spans="1:12" s="328" customFormat="1" ht="15" thickTop="1" x14ac:dyDescent="0.2">
      <c r="A2476" s="194"/>
      <c r="B2476" s="194"/>
      <c r="C2476" s="194"/>
      <c r="D2476" s="194"/>
      <c r="E2476" s="194"/>
      <c r="F2476" s="194"/>
      <c r="G2476" s="194"/>
      <c r="H2476" s="194"/>
      <c r="I2476" s="194"/>
      <c r="J2476" s="194"/>
      <c r="K2476" s="360"/>
      <c r="L2476" s="347"/>
    </row>
    <row r="2477" spans="1:12" s="328" customFormat="1" ht="15" x14ac:dyDescent="0.2">
      <c r="A2477" s="326" t="s">
        <v>1763</v>
      </c>
      <c r="B2477" s="195" t="s">
        <v>77</v>
      </c>
      <c r="C2477" s="326" t="s">
        <v>78</v>
      </c>
      <c r="D2477" s="326" t="s">
        <v>4</v>
      </c>
      <c r="E2477" s="430" t="s">
        <v>79</v>
      </c>
      <c r="F2477" s="430"/>
      <c r="G2477" s="196" t="s">
        <v>80</v>
      </c>
      <c r="H2477" s="195" t="s">
        <v>81</v>
      </c>
      <c r="I2477" s="195" t="s">
        <v>82</v>
      </c>
      <c r="J2477" s="195" t="s">
        <v>5</v>
      </c>
      <c r="K2477" s="360"/>
      <c r="L2477" s="347"/>
    </row>
    <row r="2478" spans="1:12" s="328" customFormat="1" ht="25.5" x14ac:dyDescent="0.2">
      <c r="A2478" s="324" t="s">
        <v>83</v>
      </c>
      <c r="B2478" s="333">
        <v>97599</v>
      </c>
      <c r="C2478" s="324" t="s">
        <v>85</v>
      </c>
      <c r="D2478" s="324" t="s">
        <v>1765</v>
      </c>
      <c r="E2478" s="429" t="s">
        <v>925</v>
      </c>
      <c r="F2478" s="429"/>
      <c r="G2478" s="198" t="s">
        <v>174</v>
      </c>
      <c r="H2478" s="199">
        <v>1</v>
      </c>
      <c r="I2478" s="203">
        <f>SUM(J2479:J2481)</f>
        <v>22.312049999999999</v>
      </c>
      <c r="J2478" s="203">
        <f>H2478*I2478</f>
        <v>22.312049999999999</v>
      </c>
      <c r="K2478" s="360"/>
      <c r="L2478" s="347"/>
    </row>
    <row r="2479" spans="1:12" s="328" customFormat="1" ht="25.5" x14ac:dyDescent="0.2">
      <c r="A2479" s="325" t="s">
        <v>89</v>
      </c>
      <c r="B2479" s="332">
        <v>88247</v>
      </c>
      <c r="C2479" s="325" t="s">
        <v>85</v>
      </c>
      <c r="D2479" s="325" t="s">
        <v>1323</v>
      </c>
      <c r="E2479" s="427" t="s">
        <v>87</v>
      </c>
      <c r="F2479" s="427"/>
      <c r="G2479" s="190" t="s">
        <v>88</v>
      </c>
      <c r="H2479" s="191">
        <v>7.4800000000000005E-2</v>
      </c>
      <c r="I2479" s="336">
        <f>VLOOKUP(B2479,'SINAPI09-2021'!$A$1:$E$15000,5,FALSE)</f>
        <v>14</v>
      </c>
      <c r="J2479" s="203">
        <f t="shared" ref="J2479" si="303">H2479*I2479</f>
        <v>1.0472000000000001</v>
      </c>
      <c r="K2479" s="360"/>
      <c r="L2479" s="347"/>
    </row>
    <row r="2480" spans="1:12" s="328" customFormat="1" ht="25.5" x14ac:dyDescent="0.2">
      <c r="A2480" s="325" t="s">
        <v>89</v>
      </c>
      <c r="B2480" s="332">
        <v>88264</v>
      </c>
      <c r="C2480" s="325" t="s">
        <v>85</v>
      </c>
      <c r="D2480" s="325" t="s">
        <v>202</v>
      </c>
      <c r="E2480" s="427" t="s">
        <v>87</v>
      </c>
      <c r="F2480" s="427"/>
      <c r="G2480" s="190" t="s">
        <v>88</v>
      </c>
      <c r="H2480" s="191">
        <v>0.17949999999999999</v>
      </c>
      <c r="I2480" s="336">
        <f>VLOOKUP(B2480,'SINAPI09-2021'!$A$1:$E$15000,5,FALSE)</f>
        <v>18.3</v>
      </c>
      <c r="J2480" s="203">
        <f t="shared" ref="J2480:J2481" si="304">H2480*I2480</f>
        <v>3.28485</v>
      </c>
      <c r="K2480" s="360"/>
      <c r="L2480" s="347"/>
    </row>
    <row r="2481" spans="1:12" s="328" customFormat="1" ht="25.5" x14ac:dyDescent="0.2">
      <c r="A2481" s="325" t="s">
        <v>92</v>
      </c>
      <c r="B2481" s="332">
        <v>38774</v>
      </c>
      <c r="C2481" s="325" t="s">
        <v>85</v>
      </c>
      <c r="D2481" s="325" t="s">
        <v>1766</v>
      </c>
      <c r="E2481" s="427" t="s">
        <v>119</v>
      </c>
      <c r="F2481" s="427"/>
      <c r="G2481" s="190" t="s">
        <v>174</v>
      </c>
      <c r="H2481" s="191">
        <v>1</v>
      </c>
      <c r="I2481" s="336">
        <f>VLOOKUP(B2481,'SINAPI09-2021'!$A$1:$E$15000,5,FALSE)</f>
        <v>17.98</v>
      </c>
      <c r="J2481" s="203">
        <f t="shared" si="304"/>
        <v>17.98</v>
      </c>
      <c r="K2481" s="360"/>
      <c r="L2481" s="347"/>
    </row>
    <row r="2482" spans="1:12" s="328" customFormat="1" x14ac:dyDescent="0.2">
      <c r="A2482" s="327"/>
      <c r="B2482" s="327"/>
      <c r="C2482" s="327"/>
      <c r="D2482" s="327"/>
      <c r="E2482" s="327"/>
      <c r="F2482" s="193"/>
      <c r="G2482" s="327"/>
      <c r="H2482" s="193"/>
      <c r="I2482" s="327"/>
      <c r="J2482" s="193"/>
      <c r="K2482" s="360"/>
      <c r="L2482" s="347"/>
    </row>
    <row r="2483" spans="1:12" s="328" customFormat="1" ht="15" thickBot="1" x14ac:dyDescent="0.25">
      <c r="A2483" s="327"/>
      <c r="B2483" s="327"/>
      <c r="C2483" s="327"/>
      <c r="D2483" s="327"/>
      <c r="E2483" s="327"/>
      <c r="F2483" s="193"/>
      <c r="G2483" s="327"/>
      <c r="H2483" s="428"/>
      <c r="I2483" s="428"/>
      <c r="J2483" s="193"/>
      <c r="K2483" s="360"/>
      <c r="L2483" s="347"/>
    </row>
    <row r="2484" spans="1:12" s="328" customFormat="1" ht="15" thickTop="1" x14ac:dyDescent="0.2">
      <c r="A2484" s="194"/>
      <c r="B2484" s="194"/>
      <c r="C2484" s="194"/>
      <c r="D2484" s="194"/>
      <c r="E2484" s="194"/>
      <c r="F2484" s="194"/>
      <c r="G2484" s="194"/>
      <c r="H2484" s="194"/>
      <c r="I2484" s="194"/>
      <c r="J2484" s="194"/>
      <c r="K2484" s="360"/>
      <c r="L2484" s="347"/>
    </row>
    <row r="2485" spans="1:12" s="328" customFormat="1" ht="15" x14ac:dyDescent="0.2">
      <c r="A2485" s="326" t="s">
        <v>1767</v>
      </c>
      <c r="B2485" s="195" t="s">
        <v>77</v>
      </c>
      <c r="C2485" s="326" t="s">
        <v>78</v>
      </c>
      <c r="D2485" s="326" t="s">
        <v>4</v>
      </c>
      <c r="E2485" s="430" t="s">
        <v>79</v>
      </c>
      <c r="F2485" s="430"/>
      <c r="G2485" s="196" t="s">
        <v>80</v>
      </c>
      <c r="H2485" s="195" t="s">
        <v>81</v>
      </c>
      <c r="I2485" s="195" t="s">
        <v>82</v>
      </c>
      <c r="J2485" s="195" t="s">
        <v>5</v>
      </c>
      <c r="K2485" s="360"/>
      <c r="L2485" s="347"/>
    </row>
    <row r="2486" spans="1:12" s="328" customFormat="1" ht="25.5" x14ac:dyDescent="0.2">
      <c r="A2486" s="324" t="s">
        <v>83</v>
      </c>
      <c r="B2486" s="197" t="s">
        <v>14349</v>
      </c>
      <c r="C2486" s="324" t="s">
        <v>14333</v>
      </c>
      <c r="D2486" s="324" t="s">
        <v>1768</v>
      </c>
      <c r="E2486" s="429" t="s">
        <v>1508</v>
      </c>
      <c r="F2486" s="429"/>
      <c r="G2486" s="198" t="s">
        <v>174</v>
      </c>
      <c r="H2486" s="199">
        <v>1</v>
      </c>
      <c r="I2486" s="203">
        <f>SUM(J2487:J2489)</f>
        <v>153.33500000000001</v>
      </c>
      <c r="J2486" s="203">
        <f>H2486*I2486</f>
        <v>153.33500000000001</v>
      </c>
      <c r="K2486" s="360"/>
      <c r="L2486" s="347"/>
    </row>
    <row r="2487" spans="1:12" s="328" customFormat="1" ht="25.5" x14ac:dyDescent="0.2">
      <c r="A2487" s="325" t="s">
        <v>89</v>
      </c>
      <c r="B2487" s="332">
        <v>88309</v>
      </c>
      <c r="C2487" s="325" t="s">
        <v>85</v>
      </c>
      <c r="D2487" s="325" t="s">
        <v>354</v>
      </c>
      <c r="E2487" s="427" t="s">
        <v>87</v>
      </c>
      <c r="F2487" s="427"/>
      <c r="G2487" s="190" t="s">
        <v>88</v>
      </c>
      <c r="H2487" s="191">
        <v>0.5</v>
      </c>
      <c r="I2487" s="336">
        <f>VLOOKUP(B2487,'SINAPI09-2021'!$A$1:$E$15000,5,FALSE)</f>
        <v>17.670000000000002</v>
      </c>
      <c r="J2487" s="203">
        <f t="shared" ref="J2487" si="305">H2487*I2487</f>
        <v>8.8350000000000009</v>
      </c>
      <c r="K2487" s="360"/>
      <c r="L2487" s="347"/>
    </row>
    <row r="2488" spans="1:12" s="328" customFormat="1" ht="25.5" x14ac:dyDescent="0.2">
      <c r="A2488" s="325" t="s">
        <v>89</v>
      </c>
      <c r="B2488" s="332">
        <v>88316</v>
      </c>
      <c r="C2488" s="325" t="s">
        <v>85</v>
      </c>
      <c r="D2488" s="325" t="s">
        <v>204</v>
      </c>
      <c r="E2488" s="427" t="s">
        <v>87</v>
      </c>
      <c r="F2488" s="427"/>
      <c r="G2488" s="190" t="s">
        <v>88</v>
      </c>
      <c r="H2488" s="191">
        <v>0.5</v>
      </c>
      <c r="I2488" s="336">
        <f>VLOOKUP(B2488,'SINAPI09-2021'!$A$1:$E$15000,5,FALSE)</f>
        <v>14.02</v>
      </c>
      <c r="J2488" s="203">
        <f t="shared" ref="J2488:J2489" si="306">H2488*I2488</f>
        <v>7.01</v>
      </c>
      <c r="K2488" s="360"/>
      <c r="L2488" s="347"/>
    </row>
    <row r="2489" spans="1:12" s="328" customFormat="1" ht="25.5" x14ac:dyDescent="0.2">
      <c r="A2489" s="325" t="s">
        <v>92</v>
      </c>
      <c r="B2489" s="332">
        <v>10891</v>
      </c>
      <c r="C2489" s="325" t="s">
        <v>85</v>
      </c>
      <c r="D2489" s="325" t="s">
        <v>1769</v>
      </c>
      <c r="E2489" s="427" t="s">
        <v>119</v>
      </c>
      <c r="F2489" s="427"/>
      <c r="G2489" s="190" t="s">
        <v>174</v>
      </c>
      <c r="H2489" s="191">
        <v>1</v>
      </c>
      <c r="I2489" s="336">
        <f>VLOOKUP(B2489,'SINAPI09-2021'!$A$1:$E$15000,5,FALSE)</f>
        <v>137.49</v>
      </c>
      <c r="J2489" s="203">
        <f t="shared" si="306"/>
        <v>137.49</v>
      </c>
      <c r="K2489" s="360"/>
      <c r="L2489" s="347"/>
    </row>
    <row r="2490" spans="1:12" s="328" customFormat="1" x14ac:dyDescent="0.2">
      <c r="A2490" s="327"/>
      <c r="B2490" s="327"/>
      <c r="C2490" s="327"/>
      <c r="D2490" s="327"/>
      <c r="E2490" s="327"/>
      <c r="F2490" s="193"/>
      <c r="G2490" s="327"/>
      <c r="H2490" s="193"/>
      <c r="I2490" s="327"/>
      <c r="J2490" s="193"/>
      <c r="K2490" s="360"/>
      <c r="L2490" s="347"/>
    </row>
    <row r="2491" spans="1:12" s="328" customFormat="1" ht="15" thickBot="1" x14ac:dyDescent="0.25">
      <c r="A2491" s="327"/>
      <c r="B2491" s="327"/>
      <c r="C2491" s="327"/>
      <c r="D2491" s="327"/>
      <c r="E2491" s="327"/>
      <c r="F2491" s="193"/>
      <c r="G2491" s="327"/>
      <c r="H2491" s="428"/>
      <c r="I2491" s="428"/>
      <c r="J2491" s="193"/>
      <c r="K2491" s="360"/>
      <c r="L2491" s="347"/>
    </row>
    <row r="2492" spans="1:12" s="328" customFormat="1" ht="15" thickTop="1" x14ac:dyDescent="0.2">
      <c r="A2492" s="194"/>
      <c r="B2492" s="194"/>
      <c r="C2492" s="194"/>
      <c r="D2492" s="194"/>
      <c r="E2492" s="194"/>
      <c r="F2492" s="194"/>
      <c r="G2492" s="194"/>
      <c r="H2492" s="194"/>
      <c r="I2492" s="194"/>
      <c r="J2492" s="194"/>
      <c r="K2492" s="360"/>
      <c r="L2492" s="347"/>
    </row>
    <row r="2493" spans="1:12" s="328" customFormat="1" ht="15" x14ac:dyDescent="0.2">
      <c r="A2493" s="326" t="s">
        <v>1770</v>
      </c>
      <c r="B2493" s="195" t="s">
        <v>77</v>
      </c>
      <c r="C2493" s="326" t="s">
        <v>78</v>
      </c>
      <c r="D2493" s="326" t="s">
        <v>4</v>
      </c>
      <c r="E2493" s="430" t="s">
        <v>79</v>
      </c>
      <c r="F2493" s="430"/>
      <c r="G2493" s="196" t="s">
        <v>80</v>
      </c>
      <c r="H2493" s="195" t="s">
        <v>81</v>
      </c>
      <c r="I2493" s="195" t="s">
        <v>82</v>
      </c>
      <c r="J2493" s="195" t="s">
        <v>5</v>
      </c>
      <c r="K2493" s="360"/>
      <c r="L2493" s="347"/>
    </row>
    <row r="2494" spans="1:12" s="328" customFormat="1" ht="38.25" x14ac:dyDescent="0.2">
      <c r="A2494" s="324" t="s">
        <v>83</v>
      </c>
      <c r="B2494" s="197" t="s">
        <v>1771</v>
      </c>
      <c r="C2494" s="324" t="s">
        <v>109</v>
      </c>
      <c r="D2494" s="324" t="s">
        <v>1772</v>
      </c>
      <c r="E2494" s="429">
        <v>55</v>
      </c>
      <c r="F2494" s="429"/>
      <c r="G2494" s="198" t="s">
        <v>174</v>
      </c>
      <c r="H2494" s="199">
        <v>1</v>
      </c>
      <c r="I2494" s="203">
        <f>SUM(J2495:J2496)</f>
        <v>18.798846666666666</v>
      </c>
      <c r="J2494" s="203">
        <f>H2494*I2494</f>
        <v>18.798846666666666</v>
      </c>
      <c r="K2494" s="360"/>
      <c r="L2494" s="347"/>
    </row>
    <row r="2495" spans="1:12" s="328" customFormat="1" ht="25.5" x14ac:dyDescent="0.2">
      <c r="A2495" s="325" t="s">
        <v>89</v>
      </c>
      <c r="B2495" s="332">
        <v>88316</v>
      </c>
      <c r="C2495" s="325" t="s">
        <v>85</v>
      </c>
      <c r="D2495" s="325" t="s">
        <v>204</v>
      </c>
      <c r="E2495" s="427" t="s">
        <v>87</v>
      </c>
      <c r="F2495" s="427"/>
      <c r="G2495" s="190" t="s">
        <v>88</v>
      </c>
      <c r="H2495" s="191">
        <v>0.309</v>
      </c>
      <c r="I2495" s="336">
        <f>VLOOKUP(B2495,'SINAPI09-2021'!$A$1:$E$15000,5,FALSE)</f>
        <v>14.02</v>
      </c>
      <c r="J2495" s="203">
        <f t="shared" ref="J2495:J2496" si="307">H2495*I2495</f>
        <v>4.3321800000000001</v>
      </c>
      <c r="K2495" s="360"/>
      <c r="L2495" s="347"/>
    </row>
    <row r="2496" spans="1:12" s="328" customFormat="1" x14ac:dyDescent="0.2">
      <c r="A2496" s="325" t="s">
        <v>92</v>
      </c>
      <c r="B2496" s="189" t="s">
        <v>1773</v>
      </c>
      <c r="C2496" s="325" t="s">
        <v>109</v>
      </c>
      <c r="D2496" s="325" t="s">
        <v>1774</v>
      </c>
      <c r="E2496" s="427" t="s">
        <v>119</v>
      </c>
      <c r="F2496" s="427"/>
      <c r="G2496" s="190" t="s">
        <v>174</v>
      </c>
      <c r="H2496" s="191">
        <v>1</v>
      </c>
      <c r="I2496" s="192">
        <f>'MAPA DE COTAÇÃO'!M18</f>
        <v>14.466666666666667</v>
      </c>
      <c r="J2496" s="203">
        <f t="shared" si="307"/>
        <v>14.466666666666667</v>
      </c>
      <c r="K2496" s="360"/>
      <c r="L2496" s="347"/>
    </row>
    <row r="2497" spans="1:12" s="328" customFormat="1" x14ac:dyDescent="0.2">
      <c r="A2497" s="327"/>
      <c r="B2497" s="327"/>
      <c r="C2497" s="327"/>
      <c r="D2497" s="327"/>
      <c r="E2497" s="327"/>
      <c r="F2497" s="193"/>
      <c r="G2497" s="327"/>
      <c r="H2497" s="193"/>
      <c r="I2497" s="327"/>
      <c r="J2497" s="193"/>
      <c r="K2497" s="360"/>
      <c r="L2497" s="347"/>
    </row>
    <row r="2498" spans="1:12" s="328" customFormat="1" ht="15" thickBot="1" x14ac:dyDescent="0.25">
      <c r="A2498" s="327"/>
      <c r="B2498" s="327"/>
      <c r="C2498" s="327"/>
      <c r="D2498" s="327"/>
      <c r="E2498" s="327"/>
      <c r="F2498" s="193"/>
      <c r="G2498" s="327"/>
      <c r="H2498" s="428"/>
      <c r="I2498" s="428"/>
      <c r="J2498" s="193"/>
      <c r="K2498" s="360"/>
      <c r="L2498" s="347"/>
    </row>
    <row r="2499" spans="1:12" s="328" customFormat="1" ht="15" thickTop="1" x14ac:dyDescent="0.2">
      <c r="A2499" s="194"/>
      <c r="B2499" s="194"/>
      <c r="C2499" s="194"/>
      <c r="D2499" s="194"/>
      <c r="E2499" s="194"/>
      <c r="F2499" s="194"/>
      <c r="G2499" s="194"/>
      <c r="H2499" s="194"/>
      <c r="I2499" s="194"/>
      <c r="J2499" s="194"/>
      <c r="K2499" s="360"/>
      <c r="L2499" s="347"/>
    </row>
    <row r="2500" spans="1:12" s="328" customFormat="1" ht="15" x14ac:dyDescent="0.2">
      <c r="A2500" s="326" t="s">
        <v>1775</v>
      </c>
      <c r="B2500" s="195" t="s">
        <v>77</v>
      </c>
      <c r="C2500" s="326" t="s">
        <v>78</v>
      </c>
      <c r="D2500" s="326" t="s">
        <v>4</v>
      </c>
      <c r="E2500" s="430" t="s">
        <v>79</v>
      </c>
      <c r="F2500" s="430"/>
      <c r="G2500" s="196" t="s">
        <v>80</v>
      </c>
      <c r="H2500" s="195" t="s">
        <v>81</v>
      </c>
      <c r="I2500" s="195" t="s">
        <v>82</v>
      </c>
      <c r="J2500" s="195" t="s">
        <v>5</v>
      </c>
      <c r="K2500" s="360"/>
      <c r="L2500" s="347"/>
    </row>
    <row r="2501" spans="1:12" s="328" customFormat="1" ht="38.25" x14ac:dyDescent="0.2">
      <c r="A2501" s="324" t="s">
        <v>83</v>
      </c>
      <c r="B2501" s="197" t="s">
        <v>1776</v>
      </c>
      <c r="C2501" s="324" t="s">
        <v>109</v>
      </c>
      <c r="D2501" s="324" t="s">
        <v>1777</v>
      </c>
      <c r="E2501" s="429">
        <v>55</v>
      </c>
      <c r="F2501" s="429"/>
      <c r="G2501" s="198" t="s">
        <v>174</v>
      </c>
      <c r="H2501" s="199">
        <v>1</v>
      </c>
      <c r="I2501" s="203">
        <f>SUM(J2502:J2503)</f>
        <v>18.448846666666668</v>
      </c>
      <c r="J2501" s="203">
        <f>H2501*I2501</f>
        <v>18.448846666666668</v>
      </c>
      <c r="K2501" s="360"/>
      <c r="L2501" s="347"/>
    </row>
    <row r="2502" spans="1:12" s="328" customFormat="1" ht="25.5" x14ac:dyDescent="0.2">
      <c r="A2502" s="325" t="s">
        <v>89</v>
      </c>
      <c r="B2502" s="332">
        <v>88316</v>
      </c>
      <c r="C2502" s="325" t="s">
        <v>85</v>
      </c>
      <c r="D2502" s="325" t="s">
        <v>204</v>
      </c>
      <c r="E2502" s="427" t="s">
        <v>87</v>
      </c>
      <c r="F2502" s="427"/>
      <c r="G2502" s="190" t="s">
        <v>88</v>
      </c>
      <c r="H2502" s="191">
        <v>0.309</v>
      </c>
      <c r="I2502" s="336">
        <f>VLOOKUP(B2502,'SINAPI09-2021'!$A$1:$E$15000,5,FALSE)</f>
        <v>14.02</v>
      </c>
      <c r="J2502" s="203">
        <f t="shared" ref="J2502:J2503" si="308">H2502*I2502</f>
        <v>4.3321800000000001</v>
      </c>
      <c r="K2502" s="360"/>
      <c r="L2502" s="347"/>
    </row>
    <row r="2503" spans="1:12" s="328" customFormat="1" x14ac:dyDescent="0.2">
      <c r="A2503" s="325" t="s">
        <v>92</v>
      </c>
      <c r="B2503" s="189" t="s">
        <v>1778</v>
      </c>
      <c r="C2503" s="325" t="s">
        <v>109</v>
      </c>
      <c r="D2503" s="325" t="s">
        <v>1779</v>
      </c>
      <c r="E2503" s="427" t="s">
        <v>119</v>
      </c>
      <c r="F2503" s="427"/>
      <c r="G2503" s="190" t="s">
        <v>174</v>
      </c>
      <c r="H2503" s="191">
        <v>1</v>
      </c>
      <c r="I2503" s="192">
        <f>'MAPA DE COTAÇÃO'!M19</f>
        <v>14.116666666666667</v>
      </c>
      <c r="J2503" s="203">
        <f t="shared" si="308"/>
        <v>14.116666666666667</v>
      </c>
      <c r="K2503" s="360"/>
      <c r="L2503" s="347"/>
    </row>
    <row r="2504" spans="1:12" s="328" customFormat="1" x14ac:dyDescent="0.2">
      <c r="A2504" s="327"/>
      <c r="B2504" s="327"/>
      <c r="C2504" s="327"/>
      <c r="D2504" s="327"/>
      <c r="E2504" s="327"/>
      <c r="F2504" s="193"/>
      <c r="G2504" s="327"/>
      <c r="H2504" s="193"/>
      <c r="I2504" s="327"/>
      <c r="J2504" s="193"/>
      <c r="K2504" s="360"/>
      <c r="L2504" s="347"/>
    </row>
    <row r="2505" spans="1:12" s="328" customFormat="1" ht="15" thickBot="1" x14ac:dyDescent="0.25">
      <c r="A2505" s="327"/>
      <c r="B2505" s="327"/>
      <c r="C2505" s="327"/>
      <c r="D2505" s="327"/>
      <c r="E2505" s="327"/>
      <c r="F2505" s="193"/>
      <c r="G2505" s="327"/>
      <c r="H2505" s="428"/>
      <c r="I2505" s="428"/>
      <c r="J2505" s="193"/>
      <c r="K2505" s="360"/>
      <c r="L2505" s="347"/>
    </row>
    <row r="2506" spans="1:12" s="328" customFormat="1" ht="15" thickTop="1" x14ac:dyDescent="0.2">
      <c r="A2506" s="194"/>
      <c r="B2506" s="194"/>
      <c r="C2506" s="194"/>
      <c r="D2506" s="194"/>
      <c r="E2506" s="194"/>
      <c r="F2506" s="194"/>
      <c r="G2506" s="194"/>
      <c r="H2506" s="194"/>
      <c r="I2506" s="194"/>
      <c r="J2506" s="194"/>
      <c r="K2506" s="360"/>
      <c r="L2506" s="347"/>
    </row>
    <row r="2507" spans="1:12" s="328" customFormat="1" ht="15" x14ac:dyDescent="0.2">
      <c r="A2507" s="326" t="s">
        <v>1780</v>
      </c>
      <c r="B2507" s="195" t="s">
        <v>77</v>
      </c>
      <c r="C2507" s="326" t="s">
        <v>78</v>
      </c>
      <c r="D2507" s="326" t="s">
        <v>4</v>
      </c>
      <c r="E2507" s="430" t="s">
        <v>79</v>
      </c>
      <c r="F2507" s="430"/>
      <c r="G2507" s="196" t="s">
        <v>80</v>
      </c>
      <c r="H2507" s="195" t="s">
        <v>81</v>
      </c>
      <c r="I2507" s="195" t="s">
        <v>82</v>
      </c>
      <c r="J2507" s="195" t="s">
        <v>5</v>
      </c>
      <c r="K2507" s="360"/>
      <c r="L2507" s="347"/>
    </row>
    <row r="2508" spans="1:12" s="328" customFormat="1" ht="38.25" x14ac:dyDescent="0.2">
      <c r="A2508" s="324" t="s">
        <v>83</v>
      </c>
      <c r="B2508" s="197" t="s">
        <v>1781</v>
      </c>
      <c r="C2508" s="324" t="s">
        <v>109</v>
      </c>
      <c r="D2508" s="324" t="s">
        <v>1782</v>
      </c>
      <c r="E2508" s="429">
        <v>55</v>
      </c>
      <c r="F2508" s="429"/>
      <c r="G2508" s="198" t="s">
        <v>174</v>
      </c>
      <c r="H2508" s="199">
        <v>1</v>
      </c>
      <c r="I2508" s="203">
        <f>SUM(J2509:J2510)</f>
        <v>19.772179999999999</v>
      </c>
      <c r="J2508" s="203">
        <f>H2508*I2508</f>
        <v>19.772179999999999</v>
      </c>
      <c r="K2508" s="360"/>
      <c r="L2508" s="347"/>
    </row>
    <row r="2509" spans="1:12" s="328" customFormat="1" ht="25.5" x14ac:dyDescent="0.2">
      <c r="A2509" s="325" t="s">
        <v>89</v>
      </c>
      <c r="B2509" s="332">
        <v>88316</v>
      </c>
      <c r="C2509" s="325" t="s">
        <v>85</v>
      </c>
      <c r="D2509" s="325" t="s">
        <v>204</v>
      </c>
      <c r="E2509" s="427" t="s">
        <v>87</v>
      </c>
      <c r="F2509" s="427"/>
      <c r="G2509" s="190" t="s">
        <v>88</v>
      </c>
      <c r="H2509" s="191">
        <v>0.309</v>
      </c>
      <c r="I2509" s="336">
        <f>VLOOKUP(B2509,'SINAPI09-2021'!$A$1:$E$15000,5,FALSE)</f>
        <v>14.02</v>
      </c>
      <c r="J2509" s="203">
        <f t="shared" ref="J2509:J2510" si="309">H2509*I2509</f>
        <v>4.3321800000000001</v>
      </c>
      <c r="K2509" s="360"/>
      <c r="L2509" s="347"/>
    </row>
    <row r="2510" spans="1:12" s="328" customFormat="1" x14ac:dyDescent="0.2">
      <c r="A2510" s="325" t="s">
        <v>92</v>
      </c>
      <c r="B2510" s="189" t="s">
        <v>1783</v>
      </c>
      <c r="C2510" s="325" t="s">
        <v>109</v>
      </c>
      <c r="D2510" s="325" t="s">
        <v>1784</v>
      </c>
      <c r="E2510" s="427" t="s">
        <v>119</v>
      </c>
      <c r="F2510" s="427"/>
      <c r="G2510" s="190" t="s">
        <v>174</v>
      </c>
      <c r="H2510" s="191">
        <v>1</v>
      </c>
      <c r="I2510" s="192">
        <f>'MAPA DE COTAÇÃO'!M20</f>
        <v>15.44</v>
      </c>
      <c r="J2510" s="203">
        <f t="shared" si="309"/>
        <v>15.44</v>
      </c>
      <c r="K2510" s="360"/>
      <c r="L2510" s="347"/>
    </row>
    <row r="2511" spans="1:12" s="328" customFormat="1" x14ac:dyDescent="0.2">
      <c r="A2511" s="327"/>
      <c r="B2511" s="327"/>
      <c r="C2511" s="327"/>
      <c r="D2511" s="327"/>
      <c r="E2511" s="327"/>
      <c r="F2511" s="193"/>
      <c r="G2511" s="327"/>
      <c r="H2511" s="193"/>
      <c r="I2511" s="327"/>
      <c r="J2511" s="193"/>
      <c r="K2511" s="360"/>
      <c r="L2511" s="347"/>
    </row>
    <row r="2512" spans="1:12" s="328" customFormat="1" ht="15" thickBot="1" x14ac:dyDescent="0.25">
      <c r="A2512" s="327"/>
      <c r="B2512" s="327"/>
      <c r="C2512" s="327"/>
      <c r="D2512" s="327"/>
      <c r="E2512" s="327"/>
      <c r="F2512" s="193"/>
      <c r="G2512" s="327"/>
      <c r="H2512" s="428"/>
      <c r="I2512" s="428"/>
      <c r="J2512" s="193"/>
      <c r="K2512" s="360"/>
      <c r="L2512" s="347"/>
    </row>
    <row r="2513" spans="1:12" s="328" customFormat="1" ht="15" thickTop="1" x14ac:dyDescent="0.2">
      <c r="A2513" s="194"/>
      <c r="B2513" s="194"/>
      <c r="C2513" s="194"/>
      <c r="D2513" s="194"/>
      <c r="E2513" s="194"/>
      <c r="F2513" s="194"/>
      <c r="G2513" s="194"/>
      <c r="H2513" s="194"/>
      <c r="I2513" s="194"/>
      <c r="J2513" s="194"/>
      <c r="K2513" s="360"/>
      <c r="L2513" s="347"/>
    </row>
    <row r="2514" spans="1:12" s="328" customFormat="1" ht="15" x14ac:dyDescent="0.2">
      <c r="A2514" s="326" t="s">
        <v>1785</v>
      </c>
      <c r="B2514" s="195" t="s">
        <v>77</v>
      </c>
      <c r="C2514" s="326" t="s">
        <v>78</v>
      </c>
      <c r="D2514" s="326" t="s">
        <v>4</v>
      </c>
      <c r="E2514" s="430" t="s">
        <v>79</v>
      </c>
      <c r="F2514" s="430"/>
      <c r="G2514" s="196" t="s">
        <v>80</v>
      </c>
      <c r="H2514" s="195" t="s">
        <v>81</v>
      </c>
      <c r="I2514" s="195" t="s">
        <v>82</v>
      </c>
      <c r="J2514" s="195" t="s">
        <v>5</v>
      </c>
      <c r="K2514" s="360"/>
      <c r="L2514" s="347"/>
    </row>
    <row r="2515" spans="1:12" s="328" customFormat="1" ht="25.5" x14ac:dyDescent="0.2">
      <c r="A2515" s="324" t="s">
        <v>83</v>
      </c>
      <c r="B2515" s="333">
        <v>84665</v>
      </c>
      <c r="C2515" s="324" t="s">
        <v>85</v>
      </c>
      <c r="D2515" s="324" t="s">
        <v>1787</v>
      </c>
      <c r="E2515" s="429" t="s">
        <v>671</v>
      </c>
      <c r="F2515" s="429"/>
      <c r="G2515" s="198" t="s">
        <v>139</v>
      </c>
      <c r="H2515" s="199">
        <v>1</v>
      </c>
      <c r="I2515" s="203">
        <f>SUM(J2516:J2518)</f>
        <v>16.3431</v>
      </c>
      <c r="J2515" s="203">
        <f>H2515*I2515</f>
        <v>16.3431</v>
      </c>
      <c r="K2515" s="360"/>
      <c r="L2515" s="347"/>
    </row>
    <row r="2516" spans="1:12" s="328" customFormat="1" ht="25.5" x14ac:dyDescent="0.2">
      <c r="A2516" s="325" t="s">
        <v>89</v>
      </c>
      <c r="B2516" s="332">
        <v>88310</v>
      </c>
      <c r="C2516" s="325" t="s">
        <v>85</v>
      </c>
      <c r="D2516" s="325" t="s">
        <v>680</v>
      </c>
      <c r="E2516" s="427" t="s">
        <v>87</v>
      </c>
      <c r="F2516" s="427"/>
      <c r="G2516" s="190" t="s">
        <v>88</v>
      </c>
      <c r="H2516" s="191">
        <v>0.5</v>
      </c>
      <c r="I2516" s="336">
        <f>VLOOKUP(B2516,'SINAPI09-2021'!$A$1:$E$15000,5,FALSE)</f>
        <v>18.68</v>
      </c>
      <c r="J2516" s="203">
        <f t="shared" ref="J2516" si="310">H2516*I2516</f>
        <v>9.34</v>
      </c>
      <c r="K2516" s="360"/>
      <c r="L2516" s="347"/>
    </row>
    <row r="2517" spans="1:12" s="328" customFormat="1" ht="25.5" x14ac:dyDescent="0.2">
      <c r="A2517" s="325" t="s">
        <v>89</v>
      </c>
      <c r="B2517" s="332">
        <v>88316</v>
      </c>
      <c r="C2517" s="325" t="s">
        <v>85</v>
      </c>
      <c r="D2517" s="325" t="s">
        <v>204</v>
      </c>
      <c r="E2517" s="427" t="s">
        <v>87</v>
      </c>
      <c r="F2517" s="427"/>
      <c r="G2517" s="190" t="s">
        <v>88</v>
      </c>
      <c r="H2517" s="191">
        <v>0.33</v>
      </c>
      <c r="I2517" s="336">
        <f>VLOOKUP(B2517,'SINAPI09-2021'!$A$1:$E$15000,5,FALSE)</f>
        <v>14.02</v>
      </c>
      <c r="J2517" s="203">
        <f t="shared" ref="J2517:J2518" si="311">H2517*I2517</f>
        <v>4.6265999999999998</v>
      </c>
      <c r="K2517" s="360"/>
      <c r="L2517" s="347"/>
    </row>
    <row r="2518" spans="1:12" s="328" customFormat="1" ht="25.5" x14ac:dyDescent="0.2">
      <c r="A2518" s="325" t="s">
        <v>92</v>
      </c>
      <c r="B2518" s="332">
        <v>7343</v>
      </c>
      <c r="C2518" s="325" t="s">
        <v>85</v>
      </c>
      <c r="D2518" s="325" t="s">
        <v>1788</v>
      </c>
      <c r="E2518" s="427" t="s">
        <v>119</v>
      </c>
      <c r="F2518" s="427"/>
      <c r="G2518" s="190" t="s">
        <v>266</v>
      </c>
      <c r="H2518" s="191">
        <v>0.35</v>
      </c>
      <c r="I2518" s="336">
        <f>VLOOKUP(B2518,'SINAPI09-2021'!$A$1:$E$15000,5,FALSE)</f>
        <v>6.79</v>
      </c>
      <c r="J2518" s="203">
        <f t="shared" si="311"/>
        <v>2.3765000000000001</v>
      </c>
      <c r="K2518" s="360"/>
      <c r="L2518" s="347"/>
    </row>
    <row r="2519" spans="1:12" s="328" customFormat="1" x14ac:dyDescent="0.2">
      <c r="A2519" s="327"/>
      <c r="B2519" s="327"/>
      <c r="C2519" s="327"/>
      <c r="D2519" s="327"/>
      <c r="E2519" s="327"/>
      <c r="F2519" s="193"/>
      <c r="G2519" s="327"/>
      <c r="H2519" s="193"/>
      <c r="I2519" s="327"/>
      <c r="J2519" s="193"/>
      <c r="K2519" s="360"/>
      <c r="L2519" s="347"/>
    </row>
    <row r="2520" spans="1:12" s="328" customFormat="1" ht="15" thickBot="1" x14ac:dyDescent="0.25">
      <c r="A2520" s="327"/>
      <c r="B2520" s="327"/>
      <c r="C2520" s="327"/>
      <c r="D2520" s="327"/>
      <c r="E2520" s="327"/>
      <c r="F2520" s="193"/>
      <c r="G2520" s="327"/>
      <c r="H2520" s="428"/>
      <c r="I2520" s="428"/>
      <c r="J2520" s="193"/>
      <c r="K2520" s="360"/>
      <c r="L2520" s="347"/>
    </row>
    <row r="2521" spans="1:12" s="328" customFormat="1" ht="15" thickTop="1" x14ac:dyDescent="0.2">
      <c r="A2521" s="194"/>
      <c r="B2521" s="194"/>
      <c r="C2521" s="194"/>
      <c r="D2521" s="194"/>
      <c r="E2521" s="194"/>
      <c r="F2521" s="194"/>
      <c r="G2521" s="194"/>
      <c r="H2521" s="194"/>
      <c r="I2521" s="194"/>
      <c r="J2521" s="194"/>
      <c r="K2521" s="360"/>
      <c r="L2521" s="347"/>
    </row>
    <row r="2522" spans="1:12" s="328" customFormat="1" ht="15" x14ac:dyDescent="0.2">
      <c r="A2522" s="326" t="s">
        <v>1789</v>
      </c>
      <c r="B2522" s="195" t="s">
        <v>77</v>
      </c>
      <c r="C2522" s="326" t="s">
        <v>78</v>
      </c>
      <c r="D2522" s="326" t="s">
        <v>4</v>
      </c>
      <c r="E2522" s="430" t="s">
        <v>79</v>
      </c>
      <c r="F2522" s="430"/>
      <c r="G2522" s="196" t="s">
        <v>80</v>
      </c>
      <c r="H2522" s="195" t="s">
        <v>81</v>
      </c>
      <c r="I2522" s="195" t="s">
        <v>82</v>
      </c>
      <c r="J2522" s="195" t="s">
        <v>5</v>
      </c>
      <c r="K2522" s="360"/>
      <c r="L2522" s="347"/>
    </row>
    <row r="2523" spans="1:12" s="328" customFormat="1" x14ac:dyDescent="0.2">
      <c r="A2523" s="324" t="s">
        <v>83</v>
      </c>
      <c r="B2523" s="333">
        <v>55034</v>
      </c>
      <c r="C2523" s="324" t="s">
        <v>549</v>
      </c>
      <c r="D2523" s="324" t="s">
        <v>1791</v>
      </c>
      <c r="E2523" s="429">
        <v>55</v>
      </c>
      <c r="F2523" s="429"/>
      <c r="G2523" s="198" t="s">
        <v>174</v>
      </c>
      <c r="H2523" s="199">
        <v>1</v>
      </c>
      <c r="I2523" s="203">
        <f>SUM(J2524:J2525)</f>
        <v>22.006</v>
      </c>
      <c r="J2523" s="203">
        <f>H2523*I2523</f>
        <v>22.006</v>
      </c>
      <c r="K2523" s="360"/>
      <c r="L2523" s="347"/>
    </row>
    <row r="2524" spans="1:12" s="328" customFormat="1" ht="25.5" x14ac:dyDescent="0.2">
      <c r="A2524" s="325" t="s">
        <v>89</v>
      </c>
      <c r="B2524" s="332">
        <v>88316</v>
      </c>
      <c r="C2524" s="325" t="s">
        <v>85</v>
      </c>
      <c r="D2524" s="325" t="s">
        <v>204</v>
      </c>
      <c r="E2524" s="427" t="s">
        <v>87</v>
      </c>
      <c r="F2524" s="427"/>
      <c r="G2524" s="190" t="s">
        <v>88</v>
      </c>
      <c r="H2524" s="191">
        <v>0.3</v>
      </c>
      <c r="I2524" s="336">
        <f>VLOOKUP(B2524,'SINAPI09-2021'!$A$1:$E$15000,5,FALSE)</f>
        <v>14.02</v>
      </c>
      <c r="J2524" s="203">
        <f t="shared" ref="J2524" si="312">H2524*I2524</f>
        <v>4.2059999999999995</v>
      </c>
      <c r="K2524" s="360"/>
      <c r="L2524" s="347"/>
    </row>
    <row r="2525" spans="1:12" s="328" customFormat="1" ht="25.5" x14ac:dyDescent="0.2">
      <c r="A2525" s="325" t="s">
        <v>92</v>
      </c>
      <c r="B2525" s="332">
        <v>71378</v>
      </c>
      <c r="C2525" s="325" t="s">
        <v>549</v>
      </c>
      <c r="D2525" s="325" t="s">
        <v>1792</v>
      </c>
      <c r="E2525" s="427" t="s">
        <v>119</v>
      </c>
      <c r="F2525" s="427"/>
      <c r="G2525" s="190" t="s">
        <v>174</v>
      </c>
      <c r="H2525" s="191">
        <v>1</v>
      </c>
      <c r="I2525" s="192">
        <v>17.8</v>
      </c>
      <c r="J2525" s="192">
        <v>17.8</v>
      </c>
      <c r="K2525" s="360"/>
      <c r="L2525" s="347"/>
    </row>
    <row r="2526" spans="1:12" s="328" customFormat="1" x14ac:dyDescent="0.2">
      <c r="A2526" s="327"/>
      <c r="B2526" s="327"/>
      <c r="C2526" s="327"/>
      <c r="D2526" s="327"/>
      <c r="E2526" s="327"/>
      <c r="F2526" s="193"/>
      <c r="G2526" s="327"/>
      <c r="H2526" s="193"/>
      <c r="I2526" s="327"/>
      <c r="J2526" s="193"/>
      <c r="K2526" s="360"/>
      <c r="L2526" s="347"/>
    </row>
    <row r="2527" spans="1:12" s="328" customFormat="1" ht="15" thickBot="1" x14ac:dyDescent="0.25">
      <c r="A2527" s="327"/>
      <c r="B2527" s="327"/>
      <c r="C2527" s="327"/>
      <c r="D2527" s="327"/>
      <c r="E2527" s="327"/>
      <c r="F2527" s="193"/>
      <c r="G2527" s="327"/>
      <c r="H2527" s="428"/>
      <c r="I2527" s="428"/>
      <c r="J2527" s="193"/>
      <c r="K2527" s="360"/>
      <c r="L2527" s="347"/>
    </row>
    <row r="2528" spans="1:12" s="328" customFormat="1" ht="15" thickTop="1" x14ac:dyDescent="0.2">
      <c r="A2528" s="194"/>
      <c r="B2528" s="194"/>
      <c r="C2528" s="194"/>
      <c r="D2528" s="194"/>
      <c r="E2528" s="194"/>
      <c r="F2528" s="194"/>
      <c r="G2528" s="194"/>
      <c r="H2528" s="194"/>
      <c r="I2528" s="194"/>
      <c r="J2528" s="194"/>
      <c r="K2528" s="360"/>
      <c r="L2528" s="347"/>
    </row>
    <row r="2529" spans="1:12" s="328" customFormat="1" ht="15" x14ac:dyDescent="0.2">
      <c r="A2529" s="326" t="s">
        <v>1793</v>
      </c>
      <c r="B2529" s="195" t="s">
        <v>77</v>
      </c>
      <c r="C2529" s="326" t="s">
        <v>78</v>
      </c>
      <c r="D2529" s="326" t="s">
        <v>4</v>
      </c>
      <c r="E2529" s="430" t="s">
        <v>79</v>
      </c>
      <c r="F2529" s="430"/>
      <c r="G2529" s="196" t="s">
        <v>80</v>
      </c>
      <c r="H2529" s="195" t="s">
        <v>81</v>
      </c>
      <c r="I2529" s="195" t="s">
        <v>82</v>
      </c>
      <c r="J2529" s="195" t="s">
        <v>5</v>
      </c>
      <c r="K2529" s="360"/>
      <c r="L2529" s="347"/>
    </row>
    <row r="2530" spans="1:12" s="328" customFormat="1" ht="25.5" x14ac:dyDescent="0.2">
      <c r="A2530" s="324" t="s">
        <v>83</v>
      </c>
      <c r="B2530" s="333" t="s">
        <v>14350</v>
      </c>
      <c r="C2530" s="324" t="s">
        <v>14333</v>
      </c>
      <c r="D2530" s="324" t="s">
        <v>1794</v>
      </c>
      <c r="E2530" s="429" t="s">
        <v>709</v>
      </c>
      <c r="F2530" s="429"/>
      <c r="G2530" s="198" t="s">
        <v>139</v>
      </c>
      <c r="H2530" s="199">
        <v>1</v>
      </c>
      <c r="I2530" s="203">
        <f>SUM(J2531:J2534)</f>
        <v>615.26800000000003</v>
      </c>
      <c r="J2530" s="203">
        <f>H2530*I2530</f>
        <v>615.26800000000003</v>
      </c>
      <c r="K2530" s="360"/>
      <c r="L2530" s="347"/>
    </row>
    <row r="2531" spans="1:12" s="328" customFormat="1" ht="25.5" x14ac:dyDescent="0.2">
      <c r="A2531" s="325" t="s">
        <v>89</v>
      </c>
      <c r="B2531" s="332">
        <v>88316</v>
      </c>
      <c r="C2531" s="325" t="s">
        <v>85</v>
      </c>
      <c r="D2531" s="325" t="s">
        <v>204</v>
      </c>
      <c r="E2531" s="427" t="s">
        <v>87</v>
      </c>
      <c r="F2531" s="427"/>
      <c r="G2531" s="190" t="s">
        <v>88</v>
      </c>
      <c r="H2531" s="191">
        <v>0.4</v>
      </c>
      <c r="I2531" s="336">
        <f>VLOOKUP(B2531,'SINAPI09-2021'!$A$1:$E$15000,5,FALSE)</f>
        <v>14.02</v>
      </c>
      <c r="J2531" s="203">
        <f t="shared" ref="J2531" si="313">H2531*I2531</f>
        <v>5.6080000000000005</v>
      </c>
      <c r="K2531" s="360"/>
      <c r="L2531" s="347"/>
    </row>
    <row r="2532" spans="1:12" s="328" customFormat="1" ht="25.5" x14ac:dyDescent="0.2">
      <c r="A2532" s="325" t="s">
        <v>89</v>
      </c>
      <c r="B2532" s="332">
        <v>88325</v>
      </c>
      <c r="C2532" s="325" t="s">
        <v>85</v>
      </c>
      <c r="D2532" s="325" t="s">
        <v>745</v>
      </c>
      <c r="E2532" s="427" t="s">
        <v>87</v>
      </c>
      <c r="F2532" s="427"/>
      <c r="G2532" s="190" t="s">
        <v>88</v>
      </c>
      <c r="H2532" s="191">
        <v>2</v>
      </c>
      <c r="I2532" s="336">
        <f>VLOOKUP(B2532,'SINAPI09-2021'!$A$1:$E$15000,5,FALSE)</f>
        <v>17.010000000000002</v>
      </c>
      <c r="J2532" s="203">
        <f t="shared" ref="J2532:J2534" si="314">H2532*I2532</f>
        <v>34.020000000000003</v>
      </c>
      <c r="K2532" s="360"/>
      <c r="L2532" s="347"/>
    </row>
    <row r="2533" spans="1:12" s="328" customFormat="1" x14ac:dyDescent="0.2">
      <c r="A2533" s="325" t="s">
        <v>92</v>
      </c>
      <c r="B2533" s="332">
        <v>11186</v>
      </c>
      <c r="C2533" s="325" t="s">
        <v>85</v>
      </c>
      <c r="D2533" s="325" t="s">
        <v>1795</v>
      </c>
      <c r="E2533" s="427" t="s">
        <v>119</v>
      </c>
      <c r="F2533" s="427"/>
      <c r="G2533" s="190" t="s">
        <v>139</v>
      </c>
      <c r="H2533" s="191">
        <v>1</v>
      </c>
      <c r="I2533" s="336">
        <f>VLOOKUP(B2533,'SINAPI09-2021'!$A$1:$E$15000,5,FALSE)</f>
        <v>558.04</v>
      </c>
      <c r="J2533" s="203">
        <f t="shared" si="314"/>
        <v>558.04</v>
      </c>
      <c r="K2533" s="360"/>
      <c r="L2533" s="347"/>
    </row>
    <row r="2534" spans="1:12" s="328" customFormat="1" ht="38.25" x14ac:dyDescent="0.2">
      <c r="A2534" s="325" t="s">
        <v>92</v>
      </c>
      <c r="B2534" s="332">
        <v>442</v>
      </c>
      <c r="C2534" s="325" t="s">
        <v>85</v>
      </c>
      <c r="D2534" s="325" t="s">
        <v>1796</v>
      </c>
      <c r="E2534" s="427" t="s">
        <v>119</v>
      </c>
      <c r="F2534" s="427"/>
      <c r="G2534" s="190" t="s">
        <v>174</v>
      </c>
      <c r="H2534" s="191">
        <v>4</v>
      </c>
      <c r="I2534" s="336">
        <f>VLOOKUP(B2534,'SINAPI09-2021'!$A$1:$E$15000,5,FALSE)</f>
        <v>4.4000000000000004</v>
      </c>
      <c r="J2534" s="203">
        <f t="shared" si="314"/>
        <v>17.600000000000001</v>
      </c>
      <c r="K2534" s="360"/>
      <c r="L2534" s="347"/>
    </row>
    <row r="2535" spans="1:12" s="328" customFormat="1" x14ac:dyDescent="0.2">
      <c r="A2535" s="327"/>
      <c r="B2535" s="327"/>
      <c r="C2535" s="327"/>
      <c r="D2535" s="327"/>
      <c r="E2535" s="327"/>
      <c r="F2535" s="193"/>
      <c r="G2535" s="327"/>
      <c r="H2535" s="193"/>
      <c r="I2535" s="327"/>
      <c r="J2535" s="193"/>
      <c r="K2535" s="360"/>
      <c r="L2535" s="347"/>
    </row>
    <row r="2536" spans="1:12" s="328" customFormat="1" ht="15" thickBot="1" x14ac:dyDescent="0.25">
      <c r="A2536" s="327"/>
      <c r="B2536" s="327"/>
      <c r="C2536" s="327"/>
      <c r="D2536" s="327"/>
      <c r="E2536" s="327"/>
      <c r="F2536" s="193"/>
      <c r="G2536" s="327"/>
      <c r="H2536" s="428"/>
      <c r="I2536" s="428"/>
      <c r="J2536" s="193"/>
      <c r="K2536" s="360"/>
      <c r="L2536" s="347"/>
    </row>
    <row r="2537" spans="1:12" s="106" customFormat="1" ht="15" thickTop="1" x14ac:dyDescent="0.2">
      <c r="A2537" s="194"/>
      <c r="B2537" s="194"/>
      <c r="C2537" s="194"/>
      <c r="D2537" s="194"/>
      <c r="E2537" s="194"/>
      <c r="F2537" s="194"/>
      <c r="G2537" s="194"/>
      <c r="H2537" s="316"/>
      <c r="I2537" s="316"/>
      <c r="J2537" s="194"/>
      <c r="K2537" s="360"/>
    </row>
    <row r="2538" spans="1:12" s="106" customFormat="1" ht="15" x14ac:dyDescent="0.2">
      <c r="A2538" s="242" t="s">
        <v>1797</v>
      </c>
      <c r="B2538" s="195" t="s">
        <v>77</v>
      </c>
      <c r="C2538" s="242" t="s">
        <v>78</v>
      </c>
      <c r="D2538" s="242" t="s">
        <v>4</v>
      </c>
      <c r="E2538" s="430" t="s">
        <v>79</v>
      </c>
      <c r="F2538" s="430"/>
      <c r="G2538" s="196" t="s">
        <v>80</v>
      </c>
      <c r="H2538" s="317" t="s">
        <v>81</v>
      </c>
      <c r="I2538" s="317" t="s">
        <v>82</v>
      </c>
      <c r="J2538" s="195" t="s">
        <v>5</v>
      </c>
      <c r="K2538" s="360"/>
    </row>
    <row r="2539" spans="1:12" s="106" customFormat="1" ht="25.5" x14ac:dyDescent="0.2">
      <c r="A2539" s="240" t="s">
        <v>83</v>
      </c>
      <c r="B2539" s="197" t="s">
        <v>1798</v>
      </c>
      <c r="C2539" s="240" t="s">
        <v>109</v>
      </c>
      <c r="D2539" s="240" t="s">
        <v>1799</v>
      </c>
      <c r="E2539" s="429">
        <v>70</v>
      </c>
      <c r="F2539" s="429"/>
      <c r="G2539" s="198" t="s">
        <v>157</v>
      </c>
      <c r="H2539" s="318">
        <v>1</v>
      </c>
      <c r="I2539" s="313">
        <f>SUM(J2540:J2542)</f>
        <v>41.167470000000002</v>
      </c>
      <c r="J2539" s="203">
        <f>H2539*I2539</f>
        <v>41.167470000000002</v>
      </c>
      <c r="K2539" s="360"/>
    </row>
    <row r="2540" spans="1:12" s="106" customFormat="1" ht="25.5" x14ac:dyDescent="0.2">
      <c r="A2540" s="241" t="s">
        <v>89</v>
      </c>
      <c r="B2540" s="332">
        <v>88243</v>
      </c>
      <c r="C2540" s="241" t="s">
        <v>85</v>
      </c>
      <c r="D2540" s="241" t="s">
        <v>477</v>
      </c>
      <c r="E2540" s="427" t="s">
        <v>87</v>
      </c>
      <c r="F2540" s="427"/>
      <c r="G2540" s="190" t="s">
        <v>88</v>
      </c>
      <c r="H2540" s="319">
        <v>0.309</v>
      </c>
      <c r="I2540" s="336">
        <f>VLOOKUP(B2540,'SINAPI09-2021'!$A$1:$E$15000,5,FALSE)</f>
        <v>16.98</v>
      </c>
      <c r="J2540" s="203">
        <f t="shared" ref="J2540" si="315">H2540*I2540</f>
        <v>5.2468200000000005</v>
      </c>
      <c r="K2540" s="360"/>
    </row>
    <row r="2541" spans="1:12" s="106" customFormat="1" ht="38.25" x14ac:dyDescent="0.2">
      <c r="A2541" s="241" t="s">
        <v>89</v>
      </c>
      <c r="B2541" s="332">
        <v>88423</v>
      </c>
      <c r="C2541" s="241" t="s">
        <v>85</v>
      </c>
      <c r="D2541" s="241" t="s">
        <v>684</v>
      </c>
      <c r="E2541" s="427" t="s">
        <v>671</v>
      </c>
      <c r="F2541" s="427"/>
      <c r="G2541" s="190" t="s">
        <v>139</v>
      </c>
      <c r="H2541" s="319">
        <v>0.309</v>
      </c>
      <c r="I2541" s="336">
        <f>VLOOKUP(B2541,'SINAPI09-2021'!$A$1:$E$15000,5,FALSE)</f>
        <v>18.850000000000001</v>
      </c>
      <c r="J2541" s="203">
        <f t="shared" ref="J2541:J2542" si="316">H2541*I2541</f>
        <v>5.8246500000000001</v>
      </c>
      <c r="K2541" s="360"/>
    </row>
    <row r="2542" spans="1:12" s="106" customFormat="1" x14ac:dyDescent="0.2">
      <c r="A2542" s="241" t="s">
        <v>92</v>
      </c>
      <c r="B2542" s="189" t="s">
        <v>1800</v>
      </c>
      <c r="C2542" s="241" t="s">
        <v>109</v>
      </c>
      <c r="D2542" s="241" t="s">
        <v>1801</v>
      </c>
      <c r="E2542" s="427" t="s">
        <v>119</v>
      </c>
      <c r="F2542" s="427"/>
      <c r="G2542" s="190" t="s">
        <v>157</v>
      </c>
      <c r="H2542" s="319">
        <v>1.1000000000000001</v>
      </c>
      <c r="I2542" s="320">
        <f>'MAPA DE COTAÇÃO'!M11</f>
        <v>27.36</v>
      </c>
      <c r="J2542" s="203">
        <f t="shared" si="316"/>
        <v>30.096</v>
      </c>
      <c r="K2542" s="360"/>
      <c r="L2542" s="347"/>
    </row>
    <row r="2543" spans="1:12" s="106" customFormat="1" x14ac:dyDescent="0.2">
      <c r="A2543" s="244"/>
      <c r="B2543" s="244"/>
      <c r="C2543" s="244"/>
      <c r="D2543" s="244"/>
      <c r="E2543" s="244"/>
      <c r="F2543" s="193"/>
      <c r="G2543" s="244"/>
      <c r="H2543" s="314"/>
      <c r="I2543" s="315"/>
      <c r="J2543" s="193"/>
      <c r="K2543" s="360"/>
      <c r="L2543" s="347"/>
    </row>
    <row r="2544" spans="1:12" s="106" customFormat="1" ht="15" thickBot="1" x14ac:dyDescent="0.25">
      <c r="A2544" s="244"/>
      <c r="B2544" s="244"/>
      <c r="C2544" s="244"/>
      <c r="D2544" s="244"/>
      <c r="E2544" s="244"/>
      <c r="F2544" s="193"/>
      <c r="G2544" s="244"/>
      <c r="H2544" s="433"/>
      <c r="I2544" s="433"/>
      <c r="J2544" s="193"/>
      <c r="K2544" s="360"/>
      <c r="L2544" s="347"/>
    </row>
    <row r="2545" spans="1:12" s="328" customFormat="1" ht="15" thickTop="1" x14ac:dyDescent="0.2">
      <c r="A2545" s="194"/>
      <c r="B2545" s="194"/>
      <c r="C2545" s="194"/>
      <c r="D2545" s="194"/>
      <c r="E2545" s="194"/>
      <c r="F2545" s="194"/>
      <c r="G2545" s="194"/>
      <c r="H2545" s="194"/>
      <c r="I2545" s="194"/>
      <c r="J2545" s="194"/>
      <c r="K2545" s="360"/>
      <c r="L2545" s="347"/>
    </row>
    <row r="2546" spans="1:12" s="328" customFormat="1" ht="15" x14ac:dyDescent="0.2">
      <c r="A2546" s="326" t="s">
        <v>1802</v>
      </c>
      <c r="B2546" s="195" t="s">
        <v>77</v>
      </c>
      <c r="C2546" s="326" t="s">
        <v>78</v>
      </c>
      <c r="D2546" s="326" t="s">
        <v>4</v>
      </c>
      <c r="E2546" s="430" t="s">
        <v>79</v>
      </c>
      <c r="F2546" s="430"/>
      <c r="G2546" s="196" t="s">
        <v>80</v>
      </c>
      <c r="H2546" s="195" t="s">
        <v>81</v>
      </c>
      <c r="I2546" s="195" t="s">
        <v>82</v>
      </c>
      <c r="J2546" s="195" t="s">
        <v>5</v>
      </c>
      <c r="K2546" s="360"/>
      <c r="L2546" s="347"/>
    </row>
    <row r="2547" spans="1:12" s="328" customFormat="1" ht="51" x14ac:dyDescent="0.2">
      <c r="A2547" s="324" t="s">
        <v>83</v>
      </c>
      <c r="B2547" s="333">
        <v>91171</v>
      </c>
      <c r="C2547" s="324" t="s">
        <v>85</v>
      </c>
      <c r="D2547" s="324" t="s">
        <v>1804</v>
      </c>
      <c r="E2547" s="429" t="s">
        <v>179</v>
      </c>
      <c r="F2547" s="429"/>
      <c r="G2547" s="198" t="s">
        <v>157</v>
      </c>
      <c r="H2547" s="199">
        <v>1</v>
      </c>
      <c r="I2547" s="203">
        <f>SUM(J2548:J2550)</f>
        <v>3.1625399999999999</v>
      </c>
      <c r="J2547" s="203">
        <f>H2547*I2547</f>
        <v>3.1625399999999999</v>
      </c>
      <c r="K2547" s="360"/>
      <c r="L2547" s="347"/>
    </row>
    <row r="2548" spans="1:12" s="328" customFormat="1" ht="25.5" x14ac:dyDescent="0.2">
      <c r="A2548" s="325" t="s">
        <v>89</v>
      </c>
      <c r="B2548" s="332">
        <v>88248</v>
      </c>
      <c r="C2548" s="325" t="s">
        <v>85</v>
      </c>
      <c r="D2548" s="325" t="s">
        <v>220</v>
      </c>
      <c r="E2548" s="427" t="s">
        <v>87</v>
      </c>
      <c r="F2548" s="427"/>
      <c r="G2548" s="190" t="s">
        <v>88</v>
      </c>
      <c r="H2548" s="191">
        <v>1.2E-2</v>
      </c>
      <c r="I2548" s="336">
        <f>VLOOKUP(B2548,'SINAPI09-2021'!$A$1:$E$15000,5,FALSE)</f>
        <v>13.48</v>
      </c>
      <c r="J2548" s="203">
        <f t="shared" ref="J2548" si="317">H2548*I2548</f>
        <v>0.16176000000000001</v>
      </c>
      <c r="K2548" s="360"/>
      <c r="L2548" s="347"/>
    </row>
    <row r="2549" spans="1:12" s="328" customFormat="1" ht="25.5" x14ac:dyDescent="0.2">
      <c r="A2549" s="325" t="s">
        <v>89</v>
      </c>
      <c r="B2549" s="332">
        <v>88267</v>
      </c>
      <c r="C2549" s="325" t="s">
        <v>85</v>
      </c>
      <c r="D2549" s="325" t="s">
        <v>222</v>
      </c>
      <c r="E2549" s="427" t="s">
        <v>87</v>
      </c>
      <c r="F2549" s="427"/>
      <c r="G2549" s="190" t="s">
        <v>88</v>
      </c>
      <c r="H2549" s="191">
        <v>8.4000000000000005E-2</v>
      </c>
      <c r="I2549" s="336">
        <f>VLOOKUP(B2549,'SINAPI09-2021'!$A$1:$E$15000,5,FALSE)</f>
        <v>17.66</v>
      </c>
      <c r="J2549" s="203">
        <f t="shared" ref="J2549:J2550" si="318">H2549*I2549</f>
        <v>1.4834400000000001</v>
      </c>
      <c r="K2549" s="360"/>
      <c r="L2549" s="347"/>
    </row>
    <row r="2550" spans="1:12" s="328" customFormat="1" ht="25.5" x14ac:dyDescent="0.2">
      <c r="A2550" s="325" t="s">
        <v>92</v>
      </c>
      <c r="B2550" s="332">
        <v>394</v>
      </c>
      <c r="C2550" s="325" t="s">
        <v>85</v>
      </c>
      <c r="D2550" s="325" t="s">
        <v>1805</v>
      </c>
      <c r="E2550" s="427" t="s">
        <v>119</v>
      </c>
      <c r="F2550" s="427"/>
      <c r="G2550" s="190" t="s">
        <v>174</v>
      </c>
      <c r="H2550" s="191">
        <v>0.41799999999999998</v>
      </c>
      <c r="I2550" s="336">
        <f>VLOOKUP(B2550,'SINAPI09-2021'!$A$1:$E$15000,5,FALSE)</f>
        <v>3.63</v>
      </c>
      <c r="J2550" s="203">
        <f t="shared" si="318"/>
        <v>1.5173399999999999</v>
      </c>
      <c r="K2550" s="360"/>
      <c r="L2550" s="347"/>
    </row>
    <row r="2551" spans="1:12" s="328" customFormat="1" x14ac:dyDescent="0.2">
      <c r="A2551" s="327"/>
      <c r="B2551" s="327"/>
      <c r="C2551" s="327"/>
      <c r="D2551" s="327"/>
      <c r="E2551" s="327"/>
      <c r="F2551" s="193"/>
      <c r="G2551" s="327"/>
      <c r="H2551" s="193"/>
      <c r="I2551" s="327"/>
      <c r="J2551" s="193"/>
      <c r="K2551" s="360"/>
      <c r="L2551" s="347"/>
    </row>
    <row r="2552" spans="1:12" s="328" customFormat="1" ht="15" thickBot="1" x14ac:dyDescent="0.25">
      <c r="A2552" s="327"/>
      <c r="B2552" s="327"/>
      <c r="C2552" s="327"/>
      <c r="D2552" s="327"/>
      <c r="E2552" s="327"/>
      <c r="F2552" s="193"/>
      <c r="G2552" s="327"/>
      <c r="H2552" s="428"/>
      <c r="I2552" s="428"/>
      <c r="J2552" s="193"/>
      <c r="K2552" s="360"/>
      <c r="L2552" s="347"/>
    </row>
    <row r="2553" spans="1:12" s="106" customFormat="1" ht="15" thickTop="1" x14ac:dyDescent="0.2">
      <c r="A2553" s="194"/>
      <c r="B2553" s="194"/>
      <c r="C2553" s="194"/>
      <c r="D2553" s="194"/>
      <c r="E2553" s="194"/>
      <c r="F2553" s="194"/>
      <c r="G2553" s="194"/>
      <c r="H2553" s="194"/>
      <c r="I2553" s="194"/>
      <c r="J2553" s="194"/>
      <c r="K2553" s="360"/>
      <c r="L2553" s="347"/>
    </row>
    <row r="2554" spans="1:12" s="106" customFormat="1" ht="15" x14ac:dyDescent="0.2">
      <c r="A2554" s="242" t="s">
        <v>1806</v>
      </c>
      <c r="B2554" s="195" t="s">
        <v>77</v>
      </c>
      <c r="C2554" s="242" t="s">
        <v>78</v>
      </c>
      <c r="D2554" s="242" t="s">
        <v>4</v>
      </c>
      <c r="E2554" s="430" t="s">
        <v>79</v>
      </c>
      <c r="F2554" s="430"/>
      <c r="G2554" s="196" t="s">
        <v>80</v>
      </c>
      <c r="H2554" s="195" t="s">
        <v>81</v>
      </c>
      <c r="I2554" s="195" t="s">
        <v>82</v>
      </c>
      <c r="J2554" s="195" t="s">
        <v>5</v>
      </c>
      <c r="K2554" s="360"/>
    </row>
    <row r="2555" spans="1:12" s="106" customFormat="1" ht="25.5" x14ac:dyDescent="0.2">
      <c r="A2555" s="240" t="s">
        <v>83</v>
      </c>
      <c r="B2555" s="197" t="s">
        <v>1807</v>
      </c>
      <c r="C2555" s="240" t="s">
        <v>109</v>
      </c>
      <c r="D2555" s="240" t="s">
        <v>1808</v>
      </c>
      <c r="E2555" s="429" t="s">
        <v>925</v>
      </c>
      <c r="F2555" s="429"/>
      <c r="G2555" s="198" t="s">
        <v>174</v>
      </c>
      <c r="H2555" s="199">
        <v>1</v>
      </c>
      <c r="I2555" s="203">
        <f>SUM(J2556:J2558)</f>
        <v>602.90339999999992</v>
      </c>
      <c r="J2555" s="203">
        <f>H2555*I2555</f>
        <v>602.90339999999992</v>
      </c>
      <c r="K2555" s="360"/>
    </row>
    <row r="2556" spans="1:12" s="106" customFormat="1" ht="25.5" x14ac:dyDescent="0.2">
      <c r="A2556" s="241" t="s">
        <v>89</v>
      </c>
      <c r="B2556" s="332">
        <v>88264</v>
      </c>
      <c r="C2556" s="241" t="s">
        <v>85</v>
      </c>
      <c r="D2556" s="241" t="s">
        <v>202</v>
      </c>
      <c r="E2556" s="427" t="s">
        <v>87</v>
      </c>
      <c r="F2556" s="427"/>
      <c r="G2556" s="190" t="s">
        <v>88</v>
      </c>
      <c r="H2556" s="191">
        <v>16.437999999999999</v>
      </c>
      <c r="I2556" s="336">
        <f>VLOOKUP(B2556,'SINAPI09-2021'!$A$1:$E$15000,5,FALSE)</f>
        <v>18.3</v>
      </c>
      <c r="J2556" s="203">
        <f t="shared" ref="J2556" si="319">H2556*I2556</f>
        <v>300.81540000000001</v>
      </c>
      <c r="K2556" s="360"/>
    </row>
    <row r="2557" spans="1:12" s="106" customFormat="1" ht="25.5" x14ac:dyDescent="0.2">
      <c r="A2557" s="241" t="s">
        <v>89</v>
      </c>
      <c r="B2557" s="332">
        <v>88247</v>
      </c>
      <c r="C2557" s="241" t="s">
        <v>85</v>
      </c>
      <c r="D2557" s="241" t="s">
        <v>1323</v>
      </c>
      <c r="E2557" s="427" t="s">
        <v>87</v>
      </c>
      <c r="F2557" s="427"/>
      <c r="G2557" s="190" t="s">
        <v>88</v>
      </c>
      <c r="H2557" s="191">
        <v>2.1920000000000002</v>
      </c>
      <c r="I2557" s="336">
        <f>VLOOKUP(B2557,'SINAPI09-2021'!$A$1:$E$15000,5,FALSE)</f>
        <v>14</v>
      </c>
      <c r="J2557" s="203">
        <f t="shared" ref="J2557:J2558" si="320">H2557*I2557</f>
        <v>30.688000000000002</v>
      </c>
      <c r="K2557" s="360"/>
    </row>
    <row r="2558" spans="1:12" s="106" customFormat="1" ht="38.25" x14ac:dyDescent="0.2">
      <c r="A2558" s="241" t="s">
        <v>92</v>
      </c>
      <c r="B2558" s="189" t="s">
        <v>1809</v>
      </c>
      <c r="C2558" s="241" t="s">
        <v>109</v>
      </c>
      <c r="D2558" s="241" t="s">
        <v>1810</v>
      </c>
      <c r="E2558" s="427" t="s">
        <v>119</v>
      </c>
      <c r="F2558" s="427"/>
      <c r="G2558" s="190" t="s">
        <v>174</v>
      </c>
      <c r="H2558" s="191">
        <v>1</v>
      </c>
      <c r="I2558" s="192">
        <f>'MAPA DE COTAÇÃO'!M74</f>
        <v>271.39999999999998</v>
      </c>
      <c r="J2558" s="203">
        <f t="shared" si="320"/>
        <v>271.39999999999998</v>
      </c>
      <c r="K2558" s="360"/>
      <c r="L2558" s="347"/>
    </row>
    <row r="2559" spans="1:12" s="106" customFormat="1" x14ac:dyDescent="0.2">
      <c r="A2559" s="244"/>
      <c r="B2559" s="244"/>
      <c r="C2559" s="244"/>
      <c r="D2559" s="244"/>
      <c r="E2559" s="244"/>
      <c r="F2559" s="193"/>
      <c r="G2559" s="244"/>
      <c r="H2559" s="193"/>
      <c r="I2559" s="244"/>
      <c r="J2559" s="193"/>
      <c r="K2559" s="360"/>
      <c r="L2559" s="347"/>
    </row>
    <row r="2560" spans="1:12" s="106" customFormat="1" ht="15" thickBot="1" x14ac:dyDescent="0.25">
      <c r="A2560" s="244"/>
      <c r="B2560" s="244"/>
      <c r="C2560" s="244"/>
      <c r="D2560" s="244"/>
      <c r="E2560" s="244"/>
      <c r="F2560" s="193"/>
      <c r="G2560" s="244"/>
      <c r="H2560" s="428"/>
      <c r="I2560" s="428"/>
      <c r="J2560" s="193"/>
      <c r="K2560" s="360"/>
      <c r="L2560" s="347"/>
    </row>
    <row r="2561" spans="1:12" s="106" customFormat="1" ht="15" thickTop="1" x14ac:dyDescent="0.2">
      <c r="A2561" s="194"/>
      <c r="B2561" s="194"/>
      <c r="C2561" s="194"/>
      <c r="D2561" s="194"/>
      <c r="E2561" s="194"/>
      <c r="F2561" s="194"/>
      <c r="G2561" s="194"/>
      <c r="H2561" s="194"/>
      <c r="I2561" s="194"/>
      <c r="J2561" s="194"/>
      <c r="K2561" s="360"/>
      <c r="L2561" s="347"/>
    </row>
    <row r="2562" spans="1:12" s="328" customFormat="1" ht="15" x14ac:dyDescent="0.2">
      <c r="A2562" s="326" t="s">
        <v>1811</v>
      </c>
      <c r="B2562" s="195" t="s">
        <v>77</v>
      </c>
      <c r="C2562" s="326" t="s">
        <v>78</v>
      </c>
      <c r="D2562" s="326" t="s">
        <v>4</v>
      </c>
      <c r="E2562" s="430" t="s">
        <v>79</v>
      </c>
      <c r="F2562" s="430"/>
      <c r="G2562" s="196" t="s">
        <v>80</v>
      </c>
      <c r="H2562" s="195" t="s">
        <v>81</v>
      </c>
      <c r="I2562" s="195" t="s">
        <v>82</v>
      </c>
      <c r="J2562" s="195" t="s">
        <v>5</v>
      </c>
      <c r="K2562" s="360"/>
      <c r="L2562" s="347"/>
    </row>
    <row r="2563" spans="1:12" s="328" customFormat="1" ht="38.25" x14ac:dyDescent="0.2">
      <c r="A2563" s="324" t="s">
        <v>83</v>
      </c>
      <c r="B2563" s="197" t="s">
        <v>1812</v>
      </c>
      <c r="C2563" s="324" t="s">
        <v>109</v>
      </c>
      <c r="D2563" s="324" t="s">
        <v>1813</v>
      </c>
      <c r="E2563" s="429" t="s">
        <v>1814</v>
      </c>
      <c r="F2563" s="429"/>
      <c r="G2563" s="198" t="s">
        <v>157</v>
      </c>
      <c r="H2563" s="199">
        <v>1</v>
      </c>
      <c r="I2563" s="203">
        <f>SUM(J2564:J2570)</f>
        <v>72.782131000000007</v>
      </c>
      <c r="J2563" s="203">
        <f>H2563*I2563</f>
        <v>72.782131000000007</v>
      </c>
      <c r="K2563" s="360"/>
      <c r="L2563" s="347"/>
    </row>
    <row r="2564" spans="1:12" s="328" customFormat="1" ht="25.5" x14ac:dyDescent="0.2">
      <c r="A2564" s="325" t="s">
        <v>89</v>
      </c>
      <c r="B2564" s="332">
        <v>88248</v>
      </c>
      <c r="C2564" s="325" t="s">
        <v>85</v>
      </c>
      <c r="D2564" s="325" t="s">
        <v>220</v>
      </c>
      <c r="E2564" s="427" t="s">
        <v>87</v>
      </c>
      <c r="F2564" s="427"/>
      <c r="G2564" s="190" t="s">
        <v>88</v>
      </c>
      <c r="H2564" s="191">
        <v>0.34</v>
      </c>
      <c r="I2564" s="336">
        <f>VLOOKUP(B2564,'SINAPI09-2021'!$A$1:$E$15000,5,FALSE)</f>
        <v>13.48</v>
      </c>
      <c r="J2564" s="203">
        <f t="shared" ref="J2564" si="321">H2564*I2564</f>
        <v>4.5832000000000006</v>
      </c>
      <c r="K2564" s="360"/>
      <c r="L2564" s="347"/>
    </row>
    <row r="2565" spans="1:12" s="328" customFormat="1" ht="25.5" x14ac:dyDescent="0.2">
      <c r="A2565" s="325" t="s">
        <v>89</v>
      </c>
      <c r="B2565" s="332">
        <v>88267</v>
      </c>
      <c r="C2565" s="325" t="s">
        <v>85</v>
      </c>
      <c r="D2565" s="325" t="s">
        <v>222</v>
      </c>
      <c r="E2565" s="427" t="s">
        <v>87</v>
      </c>
      <c r="F2565" s="427"/>
      <c r="G2565" s="190" t="s">
        <v>88</v>
      </c>
      <c r="H2565" s="191">
        <v>0.34</v>
      </c>
      <c r="I2565" s="336">
        <f>VLOOKUP(B2565,'SINAPI09-2021'!$A$1:$E$15000,5,FALSE)</f>
        <v>17.66</v>
      </c>
      <c r="J2565" s="203">
        <f t="shared" ref="J2565:J2570" si="322">H2565*I2565</f>
        <v>6.0044000000000004</v>
      </c>
      <c r="K2565" s="360"/>
      <c r="L2565" s="347"/>
    </row>
    <row r="2566" spans="1:12" s="328" customFormat="1" ht="25.5" x14ac:dyDescent="0.2">
      <c r="A2566" s="325" t="s">
        <v>92</v>
      </c>
      <c r="B2566" s="332">
        <v>10998</v>
      </c>
      <c r="C2566" s="325" t="s">
        <v>85</v>
      </c>
      <c r="D2566" s="325" t="s">
        <v>1815</v>
      </c>
      <c r="E2566" s="427" t="s">
        <v>119</v>
      </c>
      <c r="F2566" s="427"/>
      <c r="G2566" s="190" t="s">
        <v>160</v>
      </c>
      <c r="H2566" s="191">
        <v>3.0999999999999999E-3</v>
      </c>
      <c r="I2566" s="336">
        <f>VLOOKUP(B2566,'SINAPI09-2021'!$A$1:$E$15000,5,FALSE)</f>
        <v>26.95</v>
      </c>
      <c r="J2566" s="203">
        <f t="shared" si="322"/>
        <v>8.3544999999999994E-2</v>
      </c>
      <c r="K2566" s="360"/>
      <c r="L2566" s="347"/>
    </row>
    <row r="2567" spans="1:12" s="328" customFormat="1" ht="25.5" x14ac:dyDescent="0.2">
      <c r="A2567" s="325" t="s">
        <v>92</v>
      </c>
      <c r="B2567" s="332">
        <v>39897</v>
      </c>
      <c r="C2567" s="325" t="s">
        <v>85</v>
      </c>
      <c r="D2567" s="325" t="s">
        <v>1816</v>
      </c>
      <c r="E2567" s="427" t="s">
        <v>119</v>
      </c>
      <c r="F2567" s="427"/>
      <c r="G2567" s="190" t="s">
        <v>174</v>
      </c>
      <c r="H2567" s="191">
        <v>6.9999999999999999E-4</v>
      </c>
      <c r="I2567" s="336">
        <f>VLOOKUP(B2567,'SINAPI09-2021'!$A$1:$E$15000,5,FALSE)</f>
        <v>57.87</v>
      </c>
      <c r="J2567" s="203">
        <f t="shared" si="322"/>
        <v>4.0508999999999996E-2</v>
      </c>
      <c r="K2567" s="360"/>
      <c r="L2567" s="347"/>
    </row>
    <row r="2568" spans="1:12" s="328" customFormat="1" ht="38.25" x14ac:dyDescent="0.2">
      <c r="A2568" s="325" t="s">
        <v>92</v>
      </c>
      <c r="B2568" s="332">
        <v>39665</v>
      </c>
      <c r="C2568" s="325" t="s">
        <v>85</v>
      </c>
      <c r="D2568" s="325" t="s">
        <v>1817</v>
      </c>
      <c r="E2568" s="427" t="s">
        <v>119</v>
      </c>
      <c r="F2568" s="427"/>
      <c r="G2568" s="190" t="s">
        <v>157</v>
      </c>
      <c r="H2568" s="191">
        <v>1.1000000000000001</v>
      </c>
      <c r="I2568" s="336">
        <f>VLOOKUP(B2568,'SINAPI09-2021'!$A$1:$E$15000,5,FALSE)</f>
        <v>54.72</v>
      </c>
      <c r="J2568" s="203">
        <f t="shared" si="322"/>
        <v>60.192</v>
      </c>
      <c r="K2568" s="360"/>
      <c r="L2568" s="347"/>
    </row>
    <row r="2569" spans="1:12" s="328" customFormat="1" ht="25.5" x14ac:dyDescent="0.2">
      <c r="A2569" s="325" t="s">
        <v>92</v>
      </c>
      <c r="B2569" s="332">
        <v>39701</v>
      </c>
      <c r="C2569" s="325" t="s">
        <v>85</v>
      </c>
      <c r="D2569" s="325" t="s">
        <v>1818</v>
      </c>
      <c r="E2569" s="427" t="s">
        <v>119</v>
      </c>
      <c r="F2569" s="427"/>
      <c r="G2569" s="190" t="s">
        <v>174</v>
      </c>
      <c r="H2569" s="191">
        <v>1.4999999999999999E-2</v>
      </c>
      <c r="I2569" s="336">
        <f>VLOOKUP(B2569,'SINAPI09-2021'!$A$1:$E$15000,5,FALSE)</f>
        <v>91.45</v>
      </c>
      <c r="J2569" s="203">
        <f t="shared" si="322"/>
        <v>1.37175</v>
      </c>
      <c r="K2569" s="360"/>
      <c r="L2569" s="347"/>
    </row>
    <row r="2570" spans="1:12" s="328" customFormat="1" ht="25.5" x14ac:dyDescent="0.2">
      <c r="A2570" s="325" t="s">
        <v>92</v>
      </c>
      <c r="B2570" s="332">
        <v>38544</v>
      </c>
      <c r="C2570" s="325" t="s">
        <v>85</v>
      </c>
      <c r="D2570" s="325" t="s">
        <v>1819</v>
      </c>
      <c r="E2570" s="427" t="s">
        <v>119</v>
      </c>
      <c r="F2570" s="427"/>
      <c r="G2570" s="190" t="s">
        <v>139</v>
      </c>
      <c r="H2570" s="191">
        <v>5.4899999999999997E-2</v>
      </c>
      <c r="I2570" s="336">
        <f>VLOOKUP(B2570,'SINAPI09-2021'!$A$1:$E$15000,5,FALSE)</f>
        <v>9.23</v>
      </c>
      <c r="J2570" s="203">
        <f t="shared" si="322"/>
        <v>0.50672700000000004</v>
      </c>
      <c r="K2570" s="360"/>
      <c r="L2570" s="347"/>
    </row>
    <row r="2571" spans="1:12" s="328" customFormat="1" x14ac:dyDescent="0.2">
      <c r="A2571" s="327"/>
      <c r="B2571" s="327"/>
      <c r="C2571" s="327"/>
      <c r="D2571" s="327"/>
      <c r="E2571" s="327"/>
      <c r="F2571" s="193"/>
      <c r="G2571" s="327"/>
      <c r="H2571" s="193"/>
      <c r="I2571" s="327"/>
      <c r="J2571" s="193"/>
      <c r="K2571" s="360"/>
      <c r="L2571" s="347"/>
    </row>
    <row r="2572" spans="1:12" s="328" customFormat="1" ht="15" thickBot="1" x14ac:dyDescent="0.25">
      <c r="A2572" s="327"/>
      <c r="B2572" s="327"/>
      <c r="C2572" s="327"/>
      <c r="D2572" s="327"/>
      <c r="E2572" s="327"/>
      <c r="F2572" s="193"/>
      <c r="G2572" s="327"/>
      <c r="H2572" s="428"/>
      <c r="I2572" s="428"/>
      <c r="J2572" s="193"/>
      <c r="K2572" s="360"/>
      <c r="L2572" s="347"/>
    </row>
    <row r="2573" spans="1:12" s="328" customFormat="1" ht="15" thickTop="1" x14ac:dyDescent="0.2">
      <c r="A2573" s="194"/>
      <c r="B2573" s="194"/>
      <c r="C2573" s="194"/>
      <c r="D2573" s="194"/>
      <c r="E2573" s="194"/>
      <c r="F2573" s="194"/>
      <c r="G2573" s="194"/>
      <c r="H2573" s="194"/>
      <c r="I2573" s="194"/>
      <c r="J2573" s="194"/>
      <c r="K2573" s="360"/>
      <c r="L2573" s="347"/>
    </row>
    <row r="2574" spans="1:12" s="328" customFormat="1" ht="15" x14ac:dyDescent="0.2">
      <c r="A2574" s="326" t="s">
        <v>1820</v>
      </c>
      <c r="B2574" s="195" t="s">
        <v>77</v>
      </c>
      <c r="C2574" s="326" t="s">
        <v>78</v>
      </c>
      <c r="D2574" s="326" t="s">
        <v>4</v>
      </c>
      <c r="E2574" s="430" t="s">
        <v>79</v>
      </c>
      <c r="F2574" s="430"/>
      <c r="G2574" s="196" t="s">
        <v>80</v>
      </c>
      <c r="H2574" s="195" t="s">
        <v>81</v>
      </c>
      <c r="I2574" s="195" t="s">
        <v>82</v>
      </c>
      <c r="J2574" s="195" t="s">
        <v>5</v>
      </c>
      <c r="K2574" s="360"/>
      <c r="L2574" s="347"/>
    </row>
    <row r="2575" spans="1:12" s="328" customFormat="1" ht="38.25" x14ac:dyDescent="0.2">
      <c r="A2575" s="324" t="s">
        <v>83</v>
      </c>
      <c r="B2575" s="333">
        <v>98556</v>
      </c>
      <c r="C2575" s="324" t="s">
        <v>85</v>
      </c>
      <c r="D2575" s="324" t="s">
        <v>1822</v>
      </c>
      <c r="E2575" s="429" t="s">
        <v>1823</v>
      </c>
      <c r="F2575" s="429"/>
      <c r="G2575" s="198" t="s">
        <v>139</v>
      </c>
      <c r="H2575" s="199">
        <v>1</v>
      </c>
      <c r="I2575" s="203">
        <f>SUM(J2576:J2579)</f>
        <v>38.710809999999995</v>
      </c>
      <c r="J2575" s="203">
        <f>H2575*I2575</f>
        <v>38.710809999999995</v>
      </c>
      <c r="K2575" s="360"/>
      <c r="L2575" s="347"/>
    </row>
    <row r="2576" spans="1:12" s="328" customFormat="1" ht="25.5" x14ac:dyDescent="0.2">
      <c r="A2576" s="325" t="s">
        <v>89</v>
      </c>
      <c r="B2576" s="332">
        <v>88243</v>
      </c>
      <c r="C2576" s="325" t="s">
        <v>85</v>
      </c>
      <c r="D2576" s="325" t="s">
        <v>477</v>
      </c>
      <c r="E2576" s="427" t="s">
        <v>87</v>
      </c>
      <c r="F2576" s="427"/>
      <c r="G2576" s="190" t="s">
        <v>88</v>
      </c>
      <c r="H2576" s="191">
        <v>0.17799999999999999</v>
      </c>
      <c r="I2576" s="336">
        <f>VLOOKUP(B2576,'SINAPI09-2021'!$A$1:$E$15000,5,FALSE)</f>
        <v>16.98</v>
      </c>
      <c r="J2576" s="203">
        <f t="shared" ref="J2576" si="323">H2576*I2576</f>
        <v>3.02244</v>
      </c>
      <c r="K2576" s="360"/>
      <c r="L2576" s="347"/>
    </row>
    <row r="2577" spans="1:12" s="328" customFormat="1" ht="25.5" x14ac:dyDescent="0.2">
      <c r="A2577" s="325" t="s">
        <v>89</v>
      </c>
      <c r="B2577" s="332">
        <v>88270</v>
      </c>
      <c r="C2577" s="325" t="s">
        <v>85</v>
      </c>
      <c r="D2577" s="325" t="s">
        <v>1825</v>
      </c>
      <c r="E2577" s="427" t="s">
        <v>87</v>
      </c>
      <c r="F2577" s="427"/>
      <c r="G2577" s="190" t="s">
        <v>88</v>
      </c>
      <c r="H2577" s="191">
        <v>0.88100000000000001</v>
      </c>
      <c r="I2577" s="336">
        <f>VLOOKUP(B2577,'SINAPI09-2021'!$A$1:$E$15000,5,FALSE)</f>
        <v>18.489999999999998</v>
      </c>
      <c r="J2577" s="203">
        <f t="shared" ref="J2577:J2579" si="324">H2577*I2577</f>
        <v>16.28969</v>
      </c>
      <c r="K2577" s="360"/>
      <c r="L2577" s="347"/>
    </row>
    <row r="2578" spans="1:12" s="328" customFormat="1" ht="25.5" x14ac:dyDescent="0.2">
      <c r="A2578" s="325" t="s">
        <v>92</v>
      </c>
      <c r="B2578" s="332">
        <v>135</v>
      </c>
      <c r="C2578" s="325" t="s">
        <v>85</v>
      </c>
      <c r="D2578" s="325" t="s">
        <v>1826</v>
      </c>
      <c r="E2578" s="427" t="s">
        <v>119</v>
      </c>
      <c r="F2578" s="427"/>
      <c r="G2578" s="190" t="s">
        <v>160</v>
      </c>
      <c r="H2578" s="191">
        <v>4.2</v>
      </c>
      <c r="I2578" s="336">
        <f>VLOOKUP(B2578,'SINAPI09-2021'!$A$1:$E$15000,5,FALSE)</f>
        <v>2.4700000000000002</v>
      </c>
      <c r="J2578" s="203">
        <f t="shared" si="324"/>
        <v>10.374000000000001</v>
      </c>
      <c r="K2578" s="360"/>
      <c r="L2578" s="347"/>
    </row>
    <row r="2579" spans="1:12" s="328" customFormat="1" x14ac:dyDescent="0.2">
      <c r="A2579" s="325" t="s">
        <v>92</v>
      </c>
      <c r="B2579" s="332">
        <v>4030</v>
      </c>
      <c r="C2579" s="325" t="s">
        <v>85</v>
      </c>
      <c r="D2579" s="325" t="s">
        <v>1827</v>
      </c>
      <c r="E2579" s="427" t="s">
        <v>119</v>
      </c>
      <c r="F2579" s="427"/>
      <c r="G2579" s="190" t="s">
        <v>139</v>
      </c>
      <c r="H2579" s="191">
        <v>1.351</v>
      </c>
      <c r="I2579" s="336">
        <f>VLOOKUP(B2579,'SINAPI09-2021'!$A$1:$E$15000,5,FALSE)</f>
        <v>6.68</v>
      </c>
      <c r="J2579" s="203">
        <f t="shared" si="324"/>
        <v>9.02468</v>
      </c>
      <c r="K2579" s="360"/>
      <c r="L2579" s="347"/>
    </row>
    <row r="2580" spans="1:12" s="328" customFormat="1" x14ac:dyDescent="0.2">
      <c r="A2580" s="327"/>
      <c r="B2580" s="327"/>
      <c r="C2580" s="327"/>
      <c r="D2580" s="327"/>
      <c r="E2580" s="327"/>
      <c r="F2580" s="193"/>
      <c r="G2580" s="327"/>
      <c r="H2580" s="193"/>
      <c r="I2580" s="327"/>
      <c r="J2580" s="193"/>
      <c r="K2580" s="360"/>
      <c r="L2580" s="347"/>
    </row>
    <row r="2581" spans="1:12" s="328" customFormat="1" ht="15" thickBot="1" x14ac:dyDescent="0.25">
      <c r="A2581" s="327"/>
      <c r="B2581" s="327"/>
      <c r="C2581" s="327"/>
      <c r="D2581" s="327"/>
      <c r="E2581" s="327"/>
      <c r="F2581" s="193"/>
      <c r="G2581" s="327"/>
      <c r="H2581" s="428"/>
      <c r="I2581" s="428"/>
      <c r="J2581" s="193"/>
      <c r="K2581" s="360"/>
      <c r="L2581" s="347"/>
    </row>
    <row r="2582" spans="1:12" s="328" customFormat="1" ht="15" thickTop="1" x14ac:dyDescent="0.2">
      <c r="A2582" s="194"/>
      <c r="B2582" s="194"/>
      <c r="C2582" s="194"/>
      <c r="D2582" s="194"/>
      <c r="E2582" s="194"/>
      <c r="F2582" s="194"/>
      <c r="G2582" s="194"/>
      <c r="H2582" s="194"/>
      <c r="I2582" s="194"/>
      <c r="J2582" s="194"/>
      <c r="K2582" s="360"/>
      <c r="L2582" s="347"/>
    </row>
    <row r="2583" spans="1:12" s="328" customFormat="1" ht="15" x14ac:dyDescent="0.2">
      <c r="A2583" s="326" t="s">
        <v>1828</v>
      </c>
      <c r="B2583" s="195" t="s">
        <v>77</v>
      </c>
      <c r="C2583" s="326" t="s">
        <v>78</v>
      </c>
      <c r="D2583" s="326" t="s">
        <v>4</v>
      </c>
      <c r="E2583" s="430" t="s">
        <v>79</v>
      </c>
      <c r="F2583" s="430"/>
      <c r="G2583" s="196" t="s">
        <v>80</v>
      </c>
      <c r="H2583" s="195" t="s">
        <v>81</v>
      </c>
      <c r="I2583" s="195" t="s">
        <v>82</v>
      </c>
      <c r="J2583" s="195" t="s">
        <v>5</v>
      </c>
      <c r="K2583" s="360"/>
      <c r="L2583" s="347"/>
    </row>
    <row r="2584" spans="1:12" s="328" customFormat="1" ht="25.5" x14ac:dyDescent="0.2">
      <c r="A2584" s="324" t="s">
        <v>83</v>
      </c>
      <c r="B2584" s="197" t="s">
        <v>14351</v>
      </c>
      <c r="C2584" s="324" t="s">
        <v>85</v>
      </c>
      <c r="D2584" s="324" t="s">
        <v>1829</v>
      </c>
      <c r="E2584" s="429" t="s">
        <v>1823</v>
      </c>
      <c r="F2584" s="429"/>
      <c r="G2584" s="198" t="s">
        <v>139</v>
      </c>
      <c r="H2584" s="199">
        <v>1</v>
      </c>
      <c r="I2584" s="203">
        <f>SUM(J2585:J2586)</f>
        <v>13.976000000000001</v>
      </c>
      <c r="J2584" s="203">
        <f>H2584*I2584</f>
        <v>13.976000000000001</v>
      </c>
      <c r="K2584" s="360"/>
      <c r="L2584" s="347"/>
    </row>
    <row r="2585" spans="1:12" s="328" customFormat="1" ht="25.5" x14ac:dyDescent="0.2">
      <c r="A2585" s="325" t="s">
        <v>89</v>
      </c>
      <c r="B2585" s="332">
        <v>88316</v>
      </c>
      <c r="C2585" s="325" t="s">
        <v>85</v>
      </c>
      <c r="D2585" s="325" t="s">
        <v>204</v>
      </c>
      <c r="E2585" s="427" t="s">
        <v>87</v>
      </c>
      <c r="F2585" s="427"/>
      <c r="G2585" s="190" t="s">
        <v>88</v>
      </c>
      <c r="H2585" s="191">
        <v>0.4</v>
      </c>
      <c r="I2585" s="336">
        <f>VLOOKUP(B2585,'SINAPI09-2021'!$A$1:$E$15000,5,FALSE)</f>
        <v>14.02</v>
      </c>
      <c r="J2585" s="203">
        <f t="shared" ref="J2585" si="325">H2585*I2585</f>
        <v>5.6080000000000005</v>
      </c>
      <c r="K2585" s="360"/>
      <c r="L2585" s="347"/>
    </row>
    <row r="2586" spans="1:12" s="328" customFormat="1" ht="25.5" x14ac:dyDescent="0.2">
      <c r="A2586" s="325" t="s">
        <v>92</v>
      </c>
      <c r="B2586" s="332">
        <v>7319</v>
      </c>
      <c r="C2586" s="325" t="s">
        <v>85</v>
      </c>
      <c r="D2586" s="325" t="s">
        <v>1830</v>
      </c>
      <c r="E2586" s="427" t="s">
        <v>119</v>
      </c>
      <c r="F2586" s="427"/>
      <c r="G2586" s="190" t="s">
        <v>266</v>
      </c>
      <c r="H2586" s="191">
        <v>0.4</v>
      </c>
      <c r="I2586" s="336">
        <f>VLOOKUP(B2586,'SINAPI09-2021'!$A$1:$E$15000,5,FALSE)</f>
        <v>20.92</v>
      </c>
      <c r="J2586" s="203">
        <f t="shared" ref="J2586" si="326">H2586*I2586</f>
        <v>8.3680000000000003</v>
      </c>
      <c r="K2586" s="360"/>
      <c r="L2586" s="347"/>
    </row>
    <row r="2587" spans="1:12" s="328" customFormat="1" x14ac:dyDescent="0.2">
      <c r="A2587" s="327"/>
      <c r="B2587" s="327"/>
      <c r="C2587" s="327"/>
      <c r="D2587" s="327"/>
      <c r="E2587" s="327"/>
      <c r="F2587" s="193"/>
      <c r="G2587" s="327"/>
      <c r="H2587" s="193"/>
      <c r="I2587" s="327"/>
      <c r="J2587" s="193"/>
      <c r="K2587" s="360"/>
      <c r="L2587" s="347"/>
    </row>
    <row r="2588" spans="1:12" s="328" customFormat="1" ht="15" thickBot="1" x14ac:dyDescent="0.25">
      <c r="A2588" s="327"/>
      <c r="B2588" s="327"/>
      <c r="C2588" s="327"/>
      <c r="D2588" s="327"/>
      <c r="E2588" s="327"/>
      <c r="F2588" s="193"/>
      <c r="G2588" s="327"/>
      <c r="H2588" s="428"/>
      <c r="I2588" s="428"/>
      <c r="J2588" s="193"/>
      <c r="K2588" s="360"/>
      <c r="L2588" s="347"/>
    </row>
    <row r="2589" spans="1:12" s="328" customFormat="1" ht="15" thickTop="1" x14ac:dyDescent="0.2">
      <c r="A2589" s="194"/>
      <c r="B2589" s="194"/>
      <c r="C2589" s="194"/>
      <c r="D2589" s="194"/>
      <c r="E2589" s="194"/>
      <c r="F2589" s="194"/>
      <c r="G2589" s="194"/>
      <c r="H2589" s="194"/>
      <c r="I2589" s="194"/>
      <c r="J2589" s="194"/>
      <c r="K2589" s="360"/>
      <c r="L2589" s="347"/>
    </row>
    <row r="2590" spans="1:12" s="328" customFormat="1" ht="15" x14ac:dyDescent="0.2">
      <c r="A2590" s="326" t="s">
        <v>1831</v>
      </c>
      <c r="B2590" s="195" t="s">
        <v>77</v>
      </c>
      <c r="C2590" s="326" t="s">
        <v>78</v>
      </c>
      <c r="D2590" s="326" t="s">
        <v>4</v>
      </c>
      <c r="E2590" s="430" t="s">
        <v>79</v>
      </c>
      <c r="F2590" s="430"/>
      <c r="G2590" s="196" t="s">
        <v>80</v>
      </c>
      <c r="H2590" s="195" t="s">
        <v>81</v>
      </c>
      <c r="I2590" s="195" t="s">
        <v>82</v>
      </c>
      <c r="J2590" s="195" t="s">
        <v>5</v>
      </c>
      <c r="K2590" s="360"/>
      <c r="L2590" s="347"/>
    </row>
    <row r="2591" spans="1:12" s="328" customFormat="1" ht="38.25" x14ac:dyDescent="0.2">
      <c r="A2591" s="324" t="s">
        <v>83</v>
      </c>
      <c r="B2591" s="333">
        <v>98561</v>
      </c>
      <c r="C2591" s="324" t="s">
        <v>85</v>
      </c>
      <c r="D2591" s="324" t="s">
        <v>1833</v>
      </c>
      <c r="E2591" s="429" t="s">
        <v>1823</v>
      </c>
      <c r="F2591" s="429"/>
      <c r="G2591" s="198" t="s">
        <v>139</v>
      </c>
      <c r="H2591" s="199">
        <v>1</v>
      </c>
      <c r="I2591" s="203">
        <f>SUM(J2592:J2595)</f>
        <v>30.40971</v>
      </c>
      <c r="J2591" s="203">
        <f>H2591*I2591</f>
        <v>30.40971</v>
      </c>
      <c r="K2591" s="360"/>
      <c r="L2591" s="347"/>
    </row>
    <row r="2592" spans="1:12" s="328" customFormat="1" ht="51" x14ac:dyDescent="0.2">
      <c r="A2592" s="325" t="s">
        <v>89</v>
      </c>
      <c r="B2592" s="332">
        <v>87286</v>
      </c>
      <c r="C2592" s="325" t="s">
        <v>85</v>
      </c>
      <c r="D2592" s="325" t="s">
        <v>1835</v>
      </c>
      <c r="E2592" s="427" t="s">
        <v>87</v>
      </c>
      <c r="F2592" s="427"/>
      <c r="G2592" s="190" t="s">
        <v>150</v>
      </c>
      <c r="H2592" s="191">
        <v>2.5000000000000001E-2</v>
      </c>
      <c r="I2592" s="336">
        <f>VLOOKUP(B2592,'SINAPI09-2021'!$A$1:$E$15000,5,FALSE)</f>
        <v>421.3</v>
      </c>
      <c r="J2592" s="203">
        <f t="shared" ref="J2592" si="327">H2592*I2592</f>
        <v>10.532500000000001</v>
      </c>
      <c r="K2592" s="360"/>
      <c r="L2592" s="347"/>
    </row>
    <row r="2593" spans="1:12" s="328" customFormat="1" ht="25.5" x14ac:dyDescent="0.2">
      <c r="A2593" s="325" t="s">
        <v>89</v>
      </c>
      <c r="B2593" s="332">
        <v>88309</v>
      </c>
      <c r="C2593" s="325" t="s">
        <v>85</v>
      </c>
      <c r="D2593" s="325" t="s">
        <v>354</v>
      </c>
      <c r="E2593" s="427" t="s">
        <v>87</v>
      </c>
      <c r="F2593" s="427"/>
      <c r="G2593" s="190" t="s">
        <v>88</v>
      </c>
      <c r="H2593" s="191">
        <v>0.86699999999999999</v>
      </c>
      <c r="I2593" s="336">
        <f>VLOOKUP(B2593,'SINAPI09-2021'!$A$1:$E$15000,5,FALSE)</f>
        <v>17.670000000000002</v>
      </c>
      <c r="J2593" s="203">
        <f t="shared" ref="J2593:J2595" si="328">H2593*I2593</f>
        <v>15.319890000000001</v>
      </c>
      <c r="K2593" s="360"/>
      <c r="L2593" s="347"/>
    </row>
    <row r="2594" spans="1:12" s="328" customFormat="1" ht="25.5" x14ac:dyDescent="0.2">
      <c r="A2594" s="325" t="s">
        <v>89</v>
      </c>
      <c r="B2594" s="332">
        <v>88316</v>
      </c>
      <c r="C2594" s="325" t="s">
        <v>85</v>
      </c>
      <c r="D2594" s="325" t="s">
        <v>204</v>
      </c>
      <c r="E2594" s="427" t="s">
        <v>87</v>
      </c>
      <c r="F2594" s="427"/>
      <c r="G2594" s="190" t="s">
        <v>88</v>
      </c>
      <c r="H2594" s="191">
        <v>0.17599999999999999</v>
      </c>
      <c r="I2594" s="336">
        <f>VLOOKUP(B2594,'SINAPI09-2021'!$A$1:$E$15000,5,FALSE)</f>
        <v>14.02</v>
      </c>
      <c r="J2594" s="203">
        <f t="shared" si="328"/>
        <v>2.4675199999999999</v>
      </c>
      <c r="K2594" s="360"/>
      <c r="L2594" s="347"/>
    </row>
    <row r="2595" spans="1:12" s="328" customFormat="1" ht="38.25" x14ac:dyDescent="0.2">
      <c r="A2595" s="325" t="s">
        <v>92</v>
      </c>
      <c r="B2595" s="332">
        <v>123</v>
      </c>
      <c r="C2595" s="325" t="s">
        <v>85</v>
      </c>
      <c r="D2595" s="325" t="s">
        <v>1837</v>
      </c>
      <c r="E2595" s="427" t="s">
        <v>119</v>
      </c>
      <c r="F2595" s="427"/>
      <c r="G2595" s="190" t="s">
        <v>266</v>
      </c>
      <c r="H2595" s="191">
        <v>0.38700000000000001</v>
      </c>
      <c r="I2595" s="336">
        <f>VLOOKUP(B2595,'SINAPI09-2021'!$A$1:$E$15000,5,FALSE)</f>
        <v>5.4</v>
      </c>
      <c r="J2595" s="203">
        <f t="shared" si="328"/>
        <v>2.0898000000000003</v>
      </c>
      <c r="K2595" s="360"/>
      <c r="L2595" s="347"/>
    </row>
    <row r="2596" spans="1:12" s="328" customFormat="1" x14ac:dyDescent="0.2">
      <c r="A2596" s="327"/>
      <c r="B2596" s="327"/>
      <c r="C2596" s="327"/>
      <c r="D2596" s="327"/>
      <c r="E2596" s="327"/>
      <c r="F2596" s="193"/>
      <c r="G2596" s="327"/>
      <c r="H2596" s="193"/>
      <c r="I2596" s="327"/>
      <c r="J2596" s="193"/>
      <c r="K2596" s="360"/>
      <c r="L2596" s="347"/>
    </row>
    <row r="2597" spans="1:12" s="328" customFormat="1" ht="15" thickBot="1" x14ac:dyDescent="0.25">
      <c r="A2597" s="327"/>
      <c r="B2597" s="327"/>
      <c r="C2597" s="327"/>
      <c r="D2597" s="327"/>
      <c r="E2597" s="327"/>
      <c r="F2597" s="193"/>
      <c r="G2597" s="327"/>
      <c r="H2597" s="428"/>
      <c r="I2597" s="428"/>
      <c r="J2597" s="193"/>
      <c r="K2597" s="360"/>
      <c r="L2597" s="347"/>
    </row>
    <row r="2598" spans="1:12" s="328" customFormat="1" ht="15" thickTop="1" x14ac:dyDescent="0.2">
      <c r="A2598" s="194"/>
      <c r="B2598" s="194"/>
      <c r="C2598" s="194"/>
      <c r="D2598" s="194"/>
      <c r="E2598" s="194"/>
      <c r="F2598" s="194"/>
      <c r="G2598" s="194"/>
      <c r="H2598" s="194"/>
      <c r="I2598" s="194"/>
      <c r="J2598" s="194"/>
      <c r="K2598" s="360"/>
      <c r="L2598" s="347"/>
    </row>
    <row r="2599" spans="1:12" s="328" customFormat="1" ht="15" x14ac:dyDescent="0.2">
      <c r="A2599" s="326" t="s">
        <v>1838</v>
      </c>
      <c r="B2599" s="195" t="s">
        <v>77</v>
      </c>
      <c r="C2599" s="326" t="s">
        <v>78</v>
      </c>
      <c r="D2599" s="326" t="s">
        <v>4</v>
      </c>
      <c r="E2599" s="430" t="s">
        <v>79</v>
      </c>
      <c r="F2599" s="430"/>
      <c r="G2599" s="196" t="s">
        <v>80</v>
      </c>
      <c r="H2599" s="195" t="s">
        <v>81</v>
      </c>
      <c r="I2599" s="195" t="s">
        <v>82</v>
      </c>
      <c r="J2599" s="195" t="s">
        <v>5</v>
      </c>
      <c r="K2599" s="360"/>
      <c r="L2599" s="347"/>
    </row>
    <row r="2600" spans="1:12" s="328" customFormat="1" x14ac:dyDescent="0.2">
      <c r="A2600" s="324" t="s">
        <v>83</v>
      </c>
      <c r="B2600" s="197" t="s">
        <v>14352</v>
      </c>
      <c r="C2600" s="324" t="s">
        <v>14333</v>
      </c>
      <c r="D2600" s="324" t="s">
        <v>1839</v>
      </c>
      <c r="E2600" s="429" t="s">
        <v>87</v>
      </c>
      <c r="F2600" s="429"/>
      <c r="G2600" s="198" t="s">
        <v>139</v>
      </c>
      <c r="H2600" s="199">
        <v>1</v>
      </c>
      <c r="I2600" s="203">
        <f>SUM(J2601:J2602)</f>
        <v>2.4788000000000001</v>
      </c>
      <c r="J2600" s="203">
        <f>H2600*I2600</f>
        <v>2.4788000000000001</v>
      </c>
      <c r="K2600" s="360"/>
      <c r="L2600" s="347"/>
    </row>
    <row r="2601" spans="1:12" s="328" customFormat="1" ht="25.5" x14ac:dyDescent="0.2">
      <c r="A2601" s="325" t="s">
        <v>89</v>
      </c>
      <c r="B2601" s="332">
        <v>88316</v>
      </c>
      <c r="C2601" s="325" t="s">
        <v>85</v>
      </c>
      <c r="D2601" s="325" t="s">
        <v>204</v>
      </c>
      <c r="E2601" s="427" t="s">
        <v>87</v>
      </c>
      <c r="F2601" s="427"/>
      <c r="G2601" s="190" t="s">
        <v>88</v>
      </c>
      <c r="H2601" s="191">
        <v>0.14000000000000001</v>
      </c>
      <c r="I2601" s="336">
        <f>VLOOKUP(B2601,'SINAPI09-2021'!$A$1:$E$15000,5,FALSE)</f>
        <v>14.02</v>
      </c>
      <c r="J2601" s="203">
        <f t="shared" ref="J2601" si="329">H2601*I2601</f>
        <v>1.9628000000000001</v>
      </c>
      <c r="K2601" s="360"/>
      <c r="L2601" s="347"/>
    </row>
    <row r="2602" spans="1:12" s="328" customFormat="1" x14ac:dyDescent="0.2">
      <c r="A2602" s="325" t="s">
        <v>92</v>
      </c>
      <c r="B2602" s="332">
        <v>3</v>
      </c>
      <c r="C2602" s="325" t="s">
        <v>85</v>
      </c>
      <c r="D2602" s="325" t="s">
        <v>1840</v>
      </c>
      <c r="E2602" s="427" t="s">
        <v>119</v>
      </c>
      <c r="F2602" s="427"/>
      <c r="G2602" s="190" t="s">
        <v>266</v>
      </c>
      <c r="H2602" s="191">
        <v>0.05</v>
      </c>
      <c r="I2602" s="336">
        <f>VLOOKUP(B2602,'SINAPI09-2021'!$A$1:$E$15000,5,FALSE)</f>
        <v>10.32</v>
      </c>
      <c r="J2602" s="203">
        <f t="shared" ref="J2602" si="330">H2602*I2602</f>
        <v>0.51600000000000001</v>
      </c>
      <c r="K2602" s="360"/>
      <c r="L2602" s="347"/>
    </row>
    <row r="2603" spans="1:12" s="328" customFormat="1" x14ac:dyDescent="0.2">
      <c r="A2603" s="327"/>
      <c r="B2603" s="327"/>
      <c r="C2603" s="327"/>
      <c r="D2603" s="327"/>
      <c r="E2603" s="327"/>
      <c r="F2603" s="193"/>
      <c r="G2603" s="327"/>
      <c r="H2603" s="193"/>
      <c r="I2603" s="327"/>
      <c r="J2603" s="193"/>
      <c r="K2603" s="360"/>
      <c r="L2603" s="347"/>
    </row>
    <row r="2604" spans="1:12" s="328" customFormat="1" ht="15" thickBot="1" x14ac:dyDescent="0.25">
      <c r="A2604" s="327"/>
      <c r="B2604" s="327"/>
      <c r="C2604" s="327"/>
      <c r="D2604" s="327"/>
      <c r="E2604" s="327"/>
      <c r="F2604" s="193"/>
      <c r="G2604" s="327"/>
      <c r="H2604" s="428"/>
      <c r="I2604" s="428"/>
      <c r="J2604" s="193"/>
      <c r="K2604" s="360"/>
      <c r="L2604" s="347"/>
    </row>
    <row r="2605" spans="1:12" s="328" customFormat="1" ht="15" thickTop="1" x14ac:dyDescent="0.2">
      <c r="A2605" s="194"/>
      <c r="B2605" s="194"/>
      <c r="C2605" s="194"/>
      <c r="D2605" s="194"/>
      <c r="E2605" s="194"/>
      <c r="F2605" s="194"/>
      <c r="G2605" s="194"/>
      <c r="H2605" s="194"/>
      <c r="I2605" s="194"/>
      <c r="J2605" s="194"/>
      <c r="K2605" s="360"/>
      <c r="L2605" s="347"/>
    </row>
    <row r="2606" spans="1:12" s="328" customFormat="1" ht="15" x14ac:dyDescent="0.2">
      <c r="A2606" s="326" t="s">
        <v>1841</v>
      </c>
      <c r="B2606" s="195" t="s">
        <v>77</v>
      </c>
      <c r="C2606" s="326" t="s">
        <v>78</v>
      </c>
      <c r="D2606" s="326" t="s">
        <v>4</v>
      </c>
      <c r="E2606" s="430" t="s">
        <v>79</v>
      </c>
      <c r="F2606" s="430"/>
      <c r="G2606" s="196" t="s">
        <v>80</v>
      </c>
      <c r="H2606" s="195" t="s">
        <v>81</v>
      </c>
      <c r="I2606" s="195" t="s">
        <v>82</v>
      </c>
      <c r="J2606" s="195" t="s">
        <v>5</v>
      </c>
      <c r="K2606" s="360"/>
      <c r="L2606" s="347"/>
    </row>
    <row r="2607" spans="1:12" s="328" customFormat="1" ht="25.5" x14ac:dyDescent="0.2">
      <c r="A2607" s="324" t="s">
        <v>83</v>
      </c>
      <c r="B2607" s="333">
        <v>99806</v>
      </c>
      <c r="C2607" s="324" t="s">
        <v>85</v>
      </c>
      <c r="D2607" s="324" t="s">
        <v>1843</v>
      </c>
      <c r="E2607" s="429" t="s">
        <v>87</v>
      </c>
      <c r="F2607" s="429"/>
      <c r="G2607" s="198" t="s">
        <v>139</v>
      </c>
      <c r="H2607" s="199">
        <v>1</v>
      </c>
      <c r="I2607" s="203">
        <f>SUM(J2608:J2610)</f>
        <v>1.6649484000000001</v>
      </c>
      <c r="J2607" s="203">
        <f>H2607*I2607</f>
        <v>1.6649484000000001</v>
      </c>
      <c r="K2607" s="360"/>
      <c r="L2607" s="347"/>
    </row>
    <row r="2608" spans="1:12" s="328" customFormat="1" ht="25.5" x14ac:dyDescent="0.2">
      <c r="A2608" s="325" t="s">
        <v>89</v>
      </c>
      <c r="B2608" s="332">
        <v>88316</v>
      </c>
      <c r="C2608" s="325" t="s">
        <v>85</v>
      </c>
      <c r="D2608" s="325" t="s">
        <v>204</v>
      </c>
      <c r="E2608" s="427" t="s">
        <v>87</v>
      </c>
      <c r="F2608" s="427"/>
      <c r="G2608" s="190" t="s">
        <v>88</v>
      </c>
      <c r="H2608" s="191">
        <v>0.04</v>
      </c>
      <c r="I2608" s="336">
        <f>VLOOKUP(B2608,'SINAPI09-2021'!$A$1:$E$15000,5,FALSE)</f>
        <v>14.02</v>
      </c>
      <c r="J2608" s="203">
        <f t="shared" ref="J2608" si="331">H2608*I2608</f>
        <v>0.56079999999999997</v>
      </c>
      <c r="K2608" s="360"/>
      <c r="L2608" s="347"/>
    </row>
    <row r="2609" spans="1:12" s="328" customFormat="1" x14ac:dyDescent="0.2">
      <c r="A2609" s="327"/>
      <c r="B2609" s="327"/>
      <c r="C2609" s="327"/>
      <c r="D2609" s="327"/>
      <c r="E2609" s="327" t="s">
        <v>1844</v>
      </c>
      <c r="F2609" s="193">
        <v>0.38595380000000001</v>
      </c>
      <c r="G2609" s="327" t="s">
        <v>1845</v>
      </c>
      <c r="H2609" s="193">
        <v>0</v>
      </c>
      <c r="I2609" s="327" t="s">
        <v>1846</v>
      </c>
      <c r="J2609" s="193">
        <v>0.38595380000000001</v>
      </c>
      <c r="K2609" s="360"/>
      <c r="L2609" s="347"/>
    </row>
    <row r="2610" spans="1:12" s="328" customFormat="1" ht="26.25" thickBot="1" x14ac:dyDescent="0.25">
      <c r="A2610" s="327"/>
      <c r="B2610" s="327"/>
      <c r="C2610" s="327"/>
      <c r="D2610" s="327"/>
      <c r="E2610" s="327" t="s">
        <v>1847</v>
      </c>
      <c r="F2610" s="193">
        <v>0.1430408</v>
      </c>
      <c r="G2610" s="327"/>
      <c r="H2610" s="428" t="s">
        <v>1848</v>
      </c>
      <c r="I2610" s="428"/>
      <c r="J2610" s="193">
        <v>0.71819460000000002</v>
      </c>
      <c r="K2610" s="360"/>
      <c r="L2610" s="347"/>
    </row>
    <row r="2611" spans="1:12" s="328" customFormat="1" ht="15" thickTop="1" x14ac:dyDescent="0.2">
      <c r="A2611" s="194"/>
      <c r="B2611" s="194"/>
      <c r="C2611" s="194"/>
      <c r="D2611" s="194"/>
      <c r="E2611" s="194"/>
      <c r="F2611" s="194"/>
      <c r="G2611" s="194"/>
      <c r="H2611" s="194"/>
      <c r="I2611" s="194"/>
      <c r="J2611" s="194"/>
      <c r="K2611" s="360"/>
      <c r="L2611" s="347"/>
    </row>
    <row r="2612" spans="1:12" s="328" customFormat="1" ht="15" x14ac:dyDescent="0.2">
      <c r="A2612" s="326" t="s">
        <v>1849</v>
      </c>
      <c r="B2612" s="195" t="s">
        <v>77</v>
      </c>
      <c r="C2612" s="326" t="s">
        <v>78</v>
      </c>
      <c r="D2612" s="326" t="s">
        <v>4</v>
      </c>
      <c r="E2612" s="430" t="s">
        <v>79</v>
      </c>
      <c r="F2612" s="430"/>
      <c r="G2612" s="196" t="s">
        <v>80</v>
      </c>
      <c r="H2612" s="195" t="s">
        <v>81</v>
      </c>
      <c r="I2612" s="195" t="s">
        <v>82</v>
      </c>
      <c r="J2612" s="195" t="s">
        <v>5</v>
      </c>
      <c r="K2612" s="360"/>
      <c r="L2612" s="347"/>
    </row>
    <row r="2613" spans="1:12" s="328" customFormat="1" ht="25.5" x14ac:dyDescent="0.2">
      <c r="A2613" s="324" t="s">
        <v>83</v>
      </c>
      <c r="B2613" s="333">
        <v>99803</v>
      </c>
      <c r="C2613" s="324" t="s">
        <v>85</v>
      </c>
      <c r="D2613" s="324" t="s">
        <v>1851</v>
      </c>
      <c r="E2613" s="429" t="s">
        <v>87</v>
      </c>
      <c r="F2613" s="429"/>
      <c r="G2613" s="198" t="s">
        <v>139</v>
      </c>
      <c r="H2613" s="199">
        <v>1</v>
      </c>
      <c r="I2613" s="203">
        <f>SUM(J2614)</f>
        <v>1.3599399999999999</v>
      </c>
      <c r="J2613" s="203">
        <f>H2613*I2613</f>
        <v>1.3599399999999999</v>
      </c>
      <c r="K2613" s="360"/>
      <c r="L2613" s="347"/>
    </row>
    <row r="2614" spans="1:12" s="328" customFormat="1" ht="25.5" x14ac:dyDescent="0.2">
      <c r="A2614" s="325" t="s">
        <v>89</v>
      </c>
      <c r="B2614" s="332">
        <v>88316</v>
      </c>
      <c r="C2614" s="325" t="s">
        <v>85</v>
      </c>
      <c r="D2614" s="325" t="s">
        <v>204</v>
      </c>
      <c r="E2614" s="427" t="s">
        <v>87</v>
      </c>
      <c r="F2614" s="427"/>
      <c r="G2614" s="190" t="s">
        <v>88</v>
      </c>
      <c r="H2614" s="191">
        <v>9.7000000000000003E-2</v>
      </c>
      <c r="I2614" s="336">
        <f>VLOOKUP(B2614,'SINAPI09-2021'!$A$1:$E$15000,5,FALSE)</f>
        <v>14.02</v>
      </c>
      <c r="J2614" s="203">
        <f t="shared" ref="J2614" si="332">H2614*I2614</f>
        <v>1.3599399999999999</v>
      </c>
      <c r="K2614" s="360"/>
      <c r="L2614" s="347"/>
    </row>
    <row r="2615" spans="1:12" s="328" customFormat="1" x14ac:dyDescent="0.2">
      <c r="A2615" s="327"/>
      <c r="B2615" s="327"/>
      <c r="C2615" s="327"/>
      <c r="D2615" s="327"/>
      <c r="E2615" s="327"/>
      <c r="F2615" s="193"/>
      <c r="G2615" s="327"/>
      <c r="H2615" s="193"/>
      <c r="I2615" s="327"/>
      <c r="J2615" s="193"/>
      <c r="K2615" s="360"/>
      <c r="L2615" s="347"/>
    </row>
    <row r="2616" spans="1:12" s="328" customFormat="1" ht="15" thickBot="1" x14ac:dyDescent="0.25">
      <c r="A2616" s="327"/>
      <c r="B2616" s="327"/>
      <c r="C2616" s="327"/>
      <c r="D2616" s="327"/>
      <c r="E2616" s="327"/>
      <c r="F2616" s="193"/>
      <c r="G2616" s="327"/>
      <c r="H2616" s="428"/>
      <c r="I2616" s="428"/>
      <c r="J2616" s="193"/>
      <c r="K2616" s="360"/>
      <c r="L2616" s="347"/>
    </row>
    <row r="2617" spans="1:12" s="328" customFormat="1" ht="15" thickTop="1" x14ac:dyDescent="0.2">
      <c r="A2617" s="194"/>
      <c r="B2617" s="194"/>
      <c r="C2617" s="194"/>
      <c r="D2617" s="194"/>
      <c r="E2617" s="194"/>
      <c r="F2617" s="194"/>
      <c r="G2617" s="194"/>
      <c r="H2617" s="194"/>
      <c r="I2617" s="194"/>
      <c r="J2617" s="194"/>
      <c r="K2617" s="360"/>
      <c r="L2617" s="347"/>
    </row>
    <row r="2618" spans="1:12" s="328" customFormat="1" ht="15" x14ac:dyDescent="0.2">
      <c r="A2618" s="326" t="s">
        <v>1852</v>
      </c>
      <c r="B2618" s="195" t="s">
        <v>77</v>
      </c>
      <c r="C2618" s="326" t="s">
        <v>78</v>
      </c>
      <c r="D2618" s="326" t="s">
        <v>4</v>
      </c>
      <c r="E2618" s="430" t="s">
        <v>79</v>
      </c>
      <c r="F2618" s="430"/>
      <c r="G2618" s="196" t="s">
        <v>80</v>
      </c>
      <c r="H2618" s="195" t="s">
        <v>81</v>
      </c>
      <c r="I2618" s="195" t="s">
        <v>82</v>
      </c>
      <c r="J2618" s="195" t="s">
        <v>5</v>
      </c>
      <c r="K2618" s="360"/>
      <c r="L2618" s="347"/>
    </row>
    <row r="2619" spans="1:12" s="328" customFormat="1" ht="25.5" x14ac:dyDescent="0.2">
      <c r="A2619" s="324" t="s">
        <v>83</v>
      </c>
      <c r="B2619" s="333">
        <v>96113</v>
      </c>
      <c r="C2619" s="324" t="s">
        <v>85</v>
      </c>
      <c r="D2619" s="324" t="s">
        <v>1854</v>
      </c>
      <c r="E2619" s="429" t="s">
        <v>554</v>
      </c>
      <c r="F2619" s="429"/>
      <c r="G2619" s="198" t="s">
        <v>139</v>
      </c>
      <c r="H2619" s="199">
        <v>1</v>
      </c>
      <c r="I2619" s="203">
        <f>SUM(J2620:J2626)</f>
        <v>30.495273999999998</v>
      </c>
      <c r="J2619" s="203">
        <f>H2619*I2619</f>
        <v>30.495273999999998</v>
      </c>
      <c r="K2619" s="360"/>
      <c r="L2619" s="347"/>
    </row>
    <row r="2620" spans="1:12" s="328" customFormat="1" ht="25.5" x14ac:dyDescent="0.2">
      <c r="A2620" s="325" t="s">
        <v>89</v>
      </c>
      <c r="B2620" s="332">
        <v>88269</v>
      </c>
      <c r="C2620" s="325" t="s">
        <v>85</v>
      </c>
      <c r="D2620" s="325" t="s">
        <v>1856</v>
      </c>
      <c r="E2620" s="427" t="s">
        <v>87</v>
      </c>
      <c r="F2620" s="427"/>
      <c r="G2620" s="190" t="s">
        <v>88</v>
      </c>
      <c r="H2620" s="191">
        <v>0.63129999999999997</v>
      </c>
      <c r="I2620" s="336">
        <f>VLOOKUP(B2620,'SINAPI09-2021'!$A$1:$E$15000,5,FALSE)</f>
        <v>17.579999999999998</v>
      </c>
      <c r="J2620" s="203">
        <f t="shared" ref="J2620" si="333">H2620*I2620</f>
        <v>11.098253999999999</v>
      </c>
      <c r="K2620" s="360"/>
      <c r="L2620" s="347"/>
    </row>
    <row r="2621" spans="1:12" s="328" customFormat="1" ht="25.5" x14ac:dyDescent="0.2">
      <c r="A2621" s="325" t="s">
        <v>89</v>
      </c>
      <c r="B2621" s="332">
        <v>88316</v>
      </c>
      <c r="C2621" s="325" t="s">
        <v>85</v>
      </c>
      <c r="D2621" s="325" t="s">
        <v>204</v>
      </c>
      <c r="E2621" s="427" t="s">
        <v>87</v>
      </c>
      <c r="F2621" s="427"/>
      <c r="G2621" s="190" t="s">
        <v>88</v>
      </c>
      <c r="H2621" s="191">
        <v>0.31559999999999999</v>
      </c>
      <c r="I2621" s="336">
        <f>VLOOKUP(B2621,'SINAPI09-2021'!$A$1:$E$15000,5,FALSE)</f>
        <v>14.02</v>
      </c>
      <c r="J2621" s="203">
        <f t="shared" ref="J2621:J2626" si="334">H2621*I2621</f>
        <v>4.4247119999999995</v>
      </c>
      <c r="K2621" s="360"/>
      <c r="L2621" s="347"/>
    </row>
    <row r="2622" spans="1:12" s="328" customFormat="1" x14ac:dyDescent="0.2">
      <c r="A2622" s="325" t="s">
        <v>92</v>
      </c>
      <c r="B2622" s="332">
        <v>345</v>
      </c>
      <c r="C2622" s="325" t="s">
        <v>85</v>
      </c>
      <c r="D2622" s="325" t="s">
        <v>455</v>
      </c>
      <c r="E2622" s="427" t="s">
        <v>119</v>
      </c>
      <c r="F2622" s="427"/>
      <c r="G2622" s="190" t="s">
        <v>160</v>
      </c>
      <c r="H2622" s="191">
        <v>2.5000000000000001E-2</v>
      </c>
      <c r="I2622" s="336">
        <f>VLOOKUP(B2622,'SINAPI09-2021'!$A$1:$E$15000,5,FALSE)</f>
        <v>28.38</v>
      </c>
      <c r="J2622" s="203">
        <f t="shared" si="334"/>
        <v>0.70950000000000002</v>
      </c>
      <c r="K2622" s="360"/>
      <c r="L2622" s="347"/>
    </row>
    <row r="2623" spans="1:12" s="328" customFormat="1" x14ac:dyDescent="0.2">
      <c r="A2623" s="325" t="s">
        <v>92</v>
      </c>
      <c r="B2623" s="332">
        <v>3315</v>
      </c>
      <c r="C2623" s="325" t="s">
        <v>85</v>
      </c>
      <c r="D2623" s="325" t="s">
        <v>1857</v>
      </c>
      <c r="E2623" s="427" t="s">
        <v>119</v>
      </c>
      <c r="F2623" s="427"/>
      <c r="G2623" s="190" t="s">
        <v>160</v>
      </c>
      <c r="H2623" s="191">
        <v>0.99639999999999995</v>
      </c>
      <c r="I2623" s="336">
        <f>VLOOKUP(B2623,'SINAPI09-2021'!$A$1:$E$15000,5,FALSE)</f>
        <v>0.53</v>
      </c>
      <c r="J2623" s="203">
        <f t="shared" si="334"/>
        <v>0.52809200000000001</v>
      </c>
      <c r="K2623" s="360"/>
      <c r="L2623" s="347"/>
    </row>
    <row r="2624" spans="1:12" s="328" customFormat="1" ht="25.5" x14ac:dyDescent="0.2">
      <c r="A2624" s="325" t="s">
        <v>92</v>
      </c>
      <c r="B2624" s="332">
        <v>40547</v>
      </c>
      <c r="C2624" s="325" t="s">
        <v>85</v>
      </c>
      <c r="D2624" s="325" t="s">
        <v>1858</v>
      </c>
      <c r="E2624" s="427" t="s">
        <v>119</v>
      </c>
      <c r="F2624" s="427"/>
      <c r="G2624" s="190" t="s">
        <v>591</v>
      </c>
      <c r="H2624" s="191">
        <v>3.0800000000000001E-2</v>
      </c>
      <c r="I2624" s="336">
        <f>VLOOKUP(B2624,'SINAPI09-2021'!$A$1:$E$15000,5,FALSE)</f>
        <v>19.57</v>
      </c>
      <c r="J2624" s="203">
        <f t="shared" si="334"/>
        <v>0.60275600000000007</v>
      </c>
      <c r="K2624" s="360"/>
      <c r="L2624" s="347"/>
    </row>
    <row r="2625" spans="1:12" s="328" customFormat="1" ht="25.5" x14ac:dyDescent="0.2">
      <c r="A2625" s="325" t="s">
        <v>92</v>
      </c>
      <c r="B2625" s="332">
        <v>4812</v>
      </c>
      <c r="C2625" s="325" t="s">
        <v>85</v>
      </c>
      <c r="D2625" s="325" t="s">
        <v>1859</v>
      </c>
      <c r="E2625" s="427" t="s">
        <v>119</v>
      </c>
      <c r="F2625" s="427"/>
      <c r="G2625" s="190" t="s">
        <v>139</v>
      </c>
      <c r="H2625" s="191">
        <v>1.0740000000000001</v>
      </c>
      <c r="I2625" s="336">
        <f>VLOOKUP(B2625,'SINAPI09-2021'!$A$1:$E$15000,5,FALSE)</f>
        <v>12.14</v>
      </c>
      <c r="J2625" s="203">
        <f t="shared" si="334"/>
        <v>13.038360000000001</v>
      </c>
      <c r="K2625" s="360"/>
      <c r="L2625" s="347"/>
    </row>
    <row r="2626" spans="1:12" s="328" customFormat="1" x14ac:dyDescent="0.2">
      <c r="A2626" s="325" t="s">
        <v>92</v>
      </c>
      <c r="B2626" s="332">
        <v>20250</v>
      </c>
      <c r="C2626" s="325" t="s">
        <v>85</v>
      </c>
      <c r="D2626" s="325" t="s">
        <v>1860</v>
      </c>
      <c r="E2626" s="427" t="s">
        <v>119</v>
      </c>
      <c r="F2626" s="427"/>
      <c r="G2626" s="190" t="s">
        <v>160</v>
      </c>
      <c r="H2626" s="191">
        <v>7.7999999999999996E-3</v>
      </c>
      <c r="I2626" s="336">
        <f>VLOOKUP(B2626,'SINAPI09-2021'!$A$1:$E$15000,5,FALSE)</f>
        <v>12</v>
      </c>
      <c r="J2626" s="203">
        <f t="shared" si="334"/>
        <v>9.3599999999999989E-2</v>
      </c>
      <c r="K2626" s="360"/>
      <c r="L2626" s="347"/>
    </row>
    <row r="2627" spans="1:12" s="328" customFormat="1" x14ac:dyDescent="0.2">
      <c r="A2627" s="327"/>
      <c r="B2627" s="327"/>
      <c r="C2627" s="327"/>
      <c r="D2627" s="327"/>
      <c r="E2627" s="327"/>
      <c r="F2627" s="193"/>
      <c r="G2627" s="327"/>
      <c r="H2627" s="193"/>
      <c r="I2627" s="327"/>
      <c r="J2627" s="193"/>
      <c r="K2627" s="360"/>
      <c r="L2627" s="347"/>
    </row>
    <row r="2628" spans="1:12" s="328" customFormat="1" ht="15" thickBot="1" x14ac:dyDescent="0.25">
      <c r="A2628" s="327"/>
      <c r="B2628" s="327"/>
      <c r="C2628" s="327"/>
      <c r="D2628" s="327"/>
      <c r="E2628" s="327"/>
      <c r="F2628" s="193"/>
      <c r="G2628" s="327"/>
      <c r="H2628" s="428"/>
      <c r="I2628" s="428"/>
      <c r="J2628" s="193"/>
      <c r="K2628" s="360"/>
      <c r="L2628" s="347"/>
    </row>
    <row r="2629" spans="1:12" s="328" customFormat="1" ht="15" thickTop="1" x14ac:dyDescent="0.2">
      <c r="A2629" s="194"/>
      <c r="B2629" s="194"/>
      <c r="C2629" s="194"/>
      <c r="D2629" s="194"/>
      <c r="E2629" s="194"/>
      <c r="F2629" s="194"/>
      <c r="G2629" s="194"/>
      <c r="H2629" s="194"/>
      <c r="I2629" s="194"/>
      <c r="J2629" s="194"/>
      <c r="K2629" s="360"/>
      <c r="L2629" s="347"/>
    </row>
    <row r="2630" spans="1:12" s="328" customFormat="1" ht="15" x14ac:dyDescent="0.2">
      <c r="A2630" s="326" t="s">
        <v>1861</v>
      </c>
      <c r="B2630" s="195" t="s">
        <v>77</v>
      </c>
      <c r="C2630" s="326" t="s">
        <v>78</v>
      </c>
      <c r="D2630" s="326" t="s">
        <v>4</v>
      </c>
      <c r="E2630" s="430" t="s">
        <v>79</v>
      </c>
      <c r="F2630" s="430"/>
      <c r="G2630" s="196" t="s">
        <v>80</v>
      </c>
      <c r="H2630" s="195" t="s">
        <v>81</v>
      </c>
      <c r="I2630" s="195" t="s">
        <v>82</v>
      </c>
      <c r="J2630" s="195" t="s">
        <v>5</v>
      </c>
      <c r="K2630" s="360"/>
      <c r="L2630" s="347"/>
    </row>
    <row r="2631" spans="1:12" s="328" customFormat="1" ht="25.5" x14ac:dyDescent="0.2">
      <c r="A2631" s="324" t="s">
        <v>83</v>
      </c>
      <c r="B2631" s="197" t="s">
        <v>14353</v>
      </c>
      <c r="C2631" s="324" t="s">
        <v>14333</v>
      </c>
      <c r="D2631" s="324" t="s">
        <v>1862</v>
      </c>
      <c r="E2631" s="429" t="s">
        <v>709</v>
      </c>
      <c r="F2631" s="429"/>
      <c r="G2631" s="198" t="s">
        <v>157</v>
      </c>
      <c r="H2631" s="199">
        <v>1</v>
      </c>
      <c r="I2631" s="203">
        <f>SUM(J2632:J2635)</f>
        <v>394.9982</v>
      </c>
      <c r="J2631" s="203">
        <f>H2631*I2631</f>
        <v>394.9982</v>
      </c>
      <c r="K2631" s="360"/>
      <c r="L2631" s="347"/>
    </row>
    <row r="2632" spans="1:12" s="328" customFormat="1" ht="25.5" x14ac:dyDescent="0.2">
      <c r="A2632" s="325" t="s">
        <v>89</v>
      </c>
      <c r="B2632" s="332">
        <v>88631</v>
      </c>
      <c r="C2632" s="325" t="s">
        <v>85</v>
      </c>
      <c r="D2632" s="325" t="s">
        <v>646</v>
      </c>
      <c r="E2632" s="427" t="s">
        <v>87</v>
      </c>
      <c r="F2632" s="427"/>
      <c r="G2632" s="190" t="s">
        <v>150</v>
      </c>
      <c r="H2632" s="191">
        <v>0.02</v>
      </c>
      <c r="I2632" s="336">
        <f>VLOOKUP(B2632,'SINAPI09-2021'!$A$1:$E$15000,5,FALSE)</f>
        <v>456.21</v>
      </c>
      <c r="J2632" s="203">
        <f t="shared" ref="J2632" si="335">H2632*I2632</f>
        <v>9.1242000000000001</v>
      </c>
      <c r="K2632" s="360"/>
      <c r="L2632" s="347"/>
    </row>
    <row r="2633" spans="1:12" s="328" customFormat="1" ht="25.5" x14ac:dyDescent="0.2">
      <c r="A2633" s="325" t="s">
        <v>89</v>
      </c>
      <c r="B2633" s="332">
        <v>88315</v>
      </c>
      <c r="C2633" s="325" t="s">
        <v>85</v>
      </c>
      <c r="D2633" s="325" t="s">
        <v>1864</v>
      </c>
      <c r="E2633" s="427" t="s">
        <v>87</v>
      </c>
      <c r="F2633" s="427"/>
      <c r="G2633" s="190" t="s">
        <v>88</v>
      </c>
      <c r="H2633" s="191">
        <v>3.4</v>
      </c>
      <c r="I2633" s="336">
        <f>VLOOKUP(B2633,'SINAPI09-2021'!$A$1:$E$15000,5,FALSE)</f>
        <v>17.579999999999998</v>
      </c>
      <c r="J2633" s="203">
        <f t="shared" ref="J2633:J2635" si="336">H2633*I2633</f>
        <v>59.771999999999991</v>
      </c>
      <c r="K2633" s="360"/>
      <c r="L2633" s="347"/>
    </row>
    <row r="2634" spans="1:12" s="328" customFormat="1" ht="25.5" x14ac:dyDescent="0.2">
      <c r="A2634" s="325" t="s">
        <v>89</v>
      </c>
      <c r="B2634" s="332">
        <v>88316</v>
      </c>
      <c r="C2634" s="325" t="s">
        <v>85</v>
      </c>
      <c r="D2634" s="325" t="s">
        <v>204</v>
      </c>
      <c r="E2634" s="427" t="s">
        <v>87</v>
      </c>
      <c r="F2634" s="427"/>
      <c r="G2634" s="190" t="s">
        <v>88</v>
      </c>
      <c r="H2634" s="191">
        <v>3.1</v>
      </c>
      <c r="I2634" s="336">
        <f>VLOOKUP(B2634,'SINAPI09-2021'!$A$1:$E$15000,5,FALSE)</f>
        <v>14.02</v>
      </c>
      <c r="J2634" s="203">
        <f t="shared" si="336"/>
        <v>43.462000000000003</v>
      </c>
      <c r="K2634" s="360"/>
      <c r="L2634" s="347"/>
    </row>
    <row r="2635" spans="1:12" s="328" customFormat="1" ht="25.5" x14ac:dyDescent="0.2">
      <c r="A2635" s="325" t="s">
        <v>92</v>
      </c>
      <c r="B2635" s="332">
        <v>7697</v>
      </c>
      <c r="C2635" s="325" t="s">
        <v>85</v>
      </c>
      <c r="D2635" s="325" t="s">
        <v>1865</v>
      </c>
      <c r="E2635" s="427" t="s">
        <v>119</v>
      </c>
      <c r="F2635" s="427"/>
      <c r="G2635" s="190" t="s">
        <v>157</v>
      </c>
      <c r="H2635" s="191">
        <v>4</v>
      </c>
      <c r="I2635" s="336">
        <f>VLOOKUP(B2635,'SINAPI09-2021'!$A$1:$E$15000,5,FALSE)</f>
        <v>70.66</v>
      </c>
      <c r="J2635" s="203">
        <f t="shared" si="336"/>
        <v>282.64</v>
      </c>
      <c r="K2635" s="360"/>
      <c r="L2635" s="347"/>
    </row>
    <row r="2636" spans="1:12" s="328" customFormat="1" x14ac:dyDescent="0.2">
      <c r="A2636" s="327"/>
      <c r="B2636" s="327"/>
      <c r="C2636" s="327"/>
      <c r="D2636" s="327"/>
      <c r="E2636" s="327"/>
      <c r="F2636" s="193"/>
      <c r="G2636" s="327"/>
      <c r="H2636" s="193"/>
      <c r="I2636" s="327"/>
      <c r="J2636" s="193"/>
      <c r="K2636" s="360"/>
      <c r="L2636" s="347"/>
    </row>
    <row r="2637" spans="1:12" s="328" customFormat="1" ht="15" thickBot="1" x14ac:dyDescent="0.25">
      <c r="A2637" s="327"/>
      <c r="B2637" s="327"/>
      <c r="C2637" s="327"/>
      <c r="D2637" s="327"/>
      <c r="E2637" s="327"/>
      <c r="F2637" s="193"/>
      <c r="G2637" s="327"/>
      <c r="H2637" s="428"/>
      <c r="I2637" s="428"/>
      <c r="J2637" s="193"/>
      <c r="K2637" s="360"/>
      <c r="L2637" s="347"/>
    </row>
    <row r="2638" spans="1:12" s="328" customFormat="1" ht="15" thickTop="1" x14ac:dyDescent="0.2">
      <c r="A2638" s="194"/>
      <c r="B2638" s="194"/>
      <c r="C2638" s="194"/>
      <c r="D2638" s="194"/>
      <c r="E2638" s="194"/>
      <c r="F2638" s="194"/>
      <c r="G2638" s="194"/>
      <c r="H2638" s="194"/>
      <c r="I2638" s="194"/>
      <c r="J2638" s="194"/>
      <c r="K2638" s="360"/>
      <c r="L2638" s="347"/>
    </row>
    <row r="2639" spans="1:12" s="328" customFormat="1" ht="15" x14ac:dyDescent="0.2">
      <c r="A2639" s="326" t="s">
        <v>1866</v>
      </c>
      <c r="B2639" s="195" t="s">
        <v>77</v>
      </c>
      <c r="C2639" s="326" t="s">
        <v>78</v>
      </c>
      <c r="D2639" s="326" t="s">
        <v>4</v>
      </c>
      <c r="E2639" s="430" t="s">
        <v>79</v>
      </c>
      <c r="F2639" s="430"/>
      <c r="G2639" s="196" t="s">
        <v>80</v>
      </c>
      <c r="H2639" s="195" t="s">
        <v>81</v>
      </c>
      <c r="I2639" s="195" t="s">
        <v>82</v>
      </c>
      <c r="J2639" s="195" t="s">
        <v>5</v>
      </c>
      <c r="K2639" s="360"/>
      <c r="L2639" s="347"/>
    </row>
    <row r="2640" spans="1:12" s="328" customFormat="1" ht="25.5" x14ac:dyDescent="0.2">
      <c r="A2640" s="324" t="s">
        <v>83</v>
      </c>
      <c r="B2640" s="197" t="s">
        <v>14354</v>
      </c>
      <c r="C2640" s="324" t="s">
        <v>14333</v>
      </c>
      <c r="D2640" s="324" t="s">
        <v>1867</v>
      </c>
      <c r="E2640" s="429" t="s">
        <v>270</v>
      </c>
      <c r="F2640" s="429"/>
      <c r="G2640" s="198" t="s">
        <v>1868</v>
      </c>
      <c r="H2640" s="199">
        <v>1</v>
      </c>
      <c r="I2640" s="203">
        <f>SUM(J2641)</f>
        <v>0.66775499999999988</v>
      </c>
      <c r="J2640" s="203">
        <f>H2640*I2640</f>
        <v>0.66775499999999988</v>
      </c>
      <c r="K2640" s="360"/>
    </row>
    <row r="2641" spans="1:11" s="328" customFormat="1" ht="63.75" x14ac:dyDescent="0.2">
      <c r="A2641" s="325" t="s">
        <v>89</v>
      </c>
      <c r="B2641" s="332">
        <v>5824</v>
      </c>
      <c r="C2641" s="325" t="s">
        <v>85</v>
      </c>
      <c r="D2641" s="325" t="s">
        <v>1870</v>
      </c>
      <c r="E2641" s="427" t="s">
        <v>142</v>
      </c>
      <c r="F2641" s="427"/>
      <c r="G2641" s="190" t="s">
        <v>143</v>
      </c>
      <c r="H2641" s="191">
        <v>4.4999999999999997E-3</v>
      </c>
      <c r="I2641" s="336">
        <f>VLOOKUP(B2641,'SINAPI09-2021'!$A$1:$E$15000,5,FALSE)</f>
        <v>148.38999999999999</v>
      </c>
      <c r="J2641" s="203">
        <f t="shared" ref="J2641" si="337">H2641*I2641</f>
        <v>0.66775499999999988</v>
      </c>
      <c r="K2641" s="360"/>
    </row>
    <row r="2642" spans="1:11" s="328" customFormat="1" x14ac:dyDescent="0.2">
      <c r="A2642" s="327"/>
      <c r="B2642" s="327"/>
      <c r="C2642" s="327"/>
      <c r="D2642" s="327"/>
      <c r="E2642" s="327"/>
      <c r="F2642" s="193"/>
      <c r="G2642" s="327"/>
      <c r="H2642" s="193"/>
      <c r="I2642" s="327"/>
      <c r="J2642" s="193"/>
      <c r="K2642" s="360"/>
    </row>
    <row r="2643" spans="1:11" s="328" customFormat="1" ht="15" thickBot="1" x14ac:dyDescent="0.25">
      <c r="A2643" s="327"/>
      <c r="B2643" s="327"/>
      <c r="C2643" s="327"/>
      <c r="D2643" s="327"/>
      <c r="E2643" s="327"/>
      <c r="F2643" s="193"/>
      <c r="G2643" s="327"/>
      <c r="H2643" s="428"/>
      <c r="I2643" s="428"/>
      <c r="J2643" s="193"/>
      <c r="K2643" s="360"/>
    </row>
    <row r="2644" spans="1:11" s="106" customFormat="1" ht="15" thickTop="1" x14ac:dyDescent="0.2">
      <c r="A2644" s="194"/>
      <c r="B2644" s="194"/>
      <c r="C2644" s="194"/>
      <c r="D2644" s="194"/>
      <c r="E2644" s="194"/>
      <c r="F2644" s="194"/>
      <c r="G2644" s="194"/>
      <c r="H2644" s="194"/>
      <c r="I2644" s="194"/>
      <c r="J2644" s="194"/>
      <c r="K2644" s="360"/>
    </row>
    <row r="2645" spans="1:11" s="106" customFormat="1" hidden="1" x14ac:dyDescent="0.2">
      <c r="A2645" s="431" t="s">
        <v>1871</v>
      </c>
      <c r="B2645" s="432"/>
      <c r="C2645" s="432"/>
      <c r="D2645" s="432"/>
      <c r="E2645" s="432"/>
      <c r="F2645" s="432"/>
      <c r="G2645" s="432"/>
      <c r="H2645" s="432"/>
      <c r="I2645" s="432"/>
      <c r="J2645" s="432"/>
      <c r="K2645" s="360"/>
    </row>
    <row r="2646" spans="1:11" s="106" customFormat="1" ht="15" hidden="1" x14ac:dyDescent="0.2">
      <c r="A2646" s="242"/>
      <c r="B2646" s="195" t="s">
        <v>77</v>
      </c>
      <c r="C2646" s="242" t="s">
        <v>78</v>
      </c>
      <c r="D2646" s="242" t="s">
        <v>4</v>
      </c>
      <c r="E2646" s="430" t="s">
        <v>79</v>
      </c>
      <c r="F2646" s="430"/>
      <c r="G2646" s="196" t="s">
        <v>80</v>
      </c>
      <c r="H2646" s="195" t="s">
        <v>81</v>
      </c>
      <c r="I2646" s="195" t="s">
        <v>82</v>
      </c>
      <c r="J2646" s="195" t="s">
        <v>5</v>
      </c>
      <c r="K2646" s="360"/>
    </row>
    <row r="2647" spans="1:11" s="106" customFormat="1" ht="38.25" hidden="1" x14ac:dyDescent="0.2">
      <c r="A2647" s="240" t="s">
        <v>83</v>
      </c>
      <c r="B2647" s="197" t="s">
        <v>939</v>
      </c>
      <c r="C2647" s="240" t="s">
        <v>85</v>
      </c>
      <c r="D2647" s="240" t="s">
        <v>940</v>
      </c>
      <c r="E2647" s="429" t="s">
        <v>938</v>
      </c>
      <c r="F2647" s="429"/>
      <c r="G2647" s="198" t="s">
        <v>157</v>
      </c>
      <c r="H2647" s="199">
        <v>1</v>
      </c>
      <c r="I2647" s="203">
        <f>SUM(J2648:J2653)</f>
        <v>368.1758165</v>
      </c>
      <c r="J2647" s="203">
        <f>H2647*I2647</f>
        <v>368.1758165</v>
      </c>
      <c r="K2647" s="360"/>
    </row>
    <row r="2648" spans="1:11" s="106" customFormat="1" ht="63.75" hidden="1" x14ac:dyDescent="0.2">
      <c r="A2648" s="241" t="s">
        <v>89</v>
      </c>
      <c r="B2648" s="189" t="s">
        <v>349</v>
      </c>
      <c r="C2648" s="241" t="s">
        <v>85</v>
      </c>
      <c r="D2648" s="241" t="s">
        <v>350</v>
      </c>
      <c r="E2648" s="427" t="s">
        <v>142</v>
      </c>
      <c r="F2648" s="427"/>
      <c r="G2648" s="190" t="s">
        <v>143</v>
      </c>
      <c r="H2648" s="191">
        <v>0.15229999999999999</v>
      </c>
      <c r="I2648" s="192">
        <v>80.222275300000007</v>
      </c>
      <c r="J2648" s="192">
        <v>12.217852499999999</v>
      </c>
      <c r="K2648" s="360"/>
    </row>
    <row r="2649" spans="1:11" s="106" customFormat="1" ht="63.75" hidden="1" x14ac:dyDescent="0.2">
      <c r="A2649" s="241" t="s">
        <v>89</v>
      </c>
      <c r="B2649" s="189" t="s">
        <v>351</v>
      </c>
      <c r="C2649" s="241" t="s">
        <v>85</v>
      </c>
      <c r="D2649" s="241" t="s">
        <v>352</v>
      </c>
      <c r="E2649" s="427" t="s">
        <v>142</v>
      </c>
      <c r="F2649" s="427"/>
      <c r="G2649" s="190" t="s">
        <v>146</v>
      </c>
      <c r="H2649" s="191">
        <v>0.51219999999999999</v>
      </c>
      <c r="I2649" s="192">
        <v>31.950447499999999</v>
      </c>
      <c r="J2649" s="192">
        <v>16.365019199999999</v>
      </c>
      <c r="K2649" s="360"/>
    </row>
    <row r="2650" spans="1:11" s="106" customFormat="1" ht="38.25" hidden="1" x14ac:dyDescent="0.2">
      <c r="A2650" s="241" t="s">
        <v>89</v>
      </c>
      <c r="B2650" s="189" t="s">
        <v>1872</v>
      </c>
      <c r="C2650" s="241" t="s">
        <v>85</v>
      </c>
      <c r="D2650" s="241" t="s">
        <v>1873</v>
      </c>
      <c r="E2650" s="427" t="s">
        <v>87</v>
      </c>
      <c r="F2650" s="427"/>
      <c r="G2650" s="190" t="s">
        <v>150</v>
      </c>
      <c r="H2650" s="191">
        <v>7.2300000000000003E-2</v>
      </c>
      <c r="I2650" s="192">
        <v>453.84642530000002</v>
      </c>
      <c r="J2650" s="192">
        <v>32.8130965</v>
      </c>
      <c r="K2650" s="360"/>
    </row>
    <row r="2651" spans="1:11" s="106" customFormat="1" ht="25.5" hidden="1" x14ac:dyDescent="0.2">
      <c r="A2651" s="241" t="s">
        <v>89</v>
      </c>
      <c r="B2651" s="189" t="s">
        <v>353</v>
      </c>
      <c r="C2651" s="241" t="s">
        <v>85</v>
      </c>
      <c r="D2651" s="241" t="s">
        <v>354</v>
      </c>
      <c r="E2651" s="427" t="s">
        <v>87</v>
      </c>
      <c r="F2651" s="427"/>
      <c r="G2651" s="190" t="s">
        <v>88</v>
      </c>
      <c r="H2651" s="191">
        <v>0.99360000000000004</v>
      </c>
      <c r="I2651" s="192">
        <v>17.766734</v>
      </c>
      <c r="J2651" s="192">
        <v>17.6530269</v>
      </c>
      <c r="K2651" s="360"/>
    </row>
    <row r="2652" spans="1:11" s="106" customFormat="1" ht="25.5" hidden="1" x14ac:dyDescent="0.2">
      <c r="A2652" s="241" t="s">
        <v>89</v>
      </c>
      <c r="B2652" s="189" t="s">
        <v>203</v>
      </c>
      <c r="C2652" s="241" t="s">
        <v>85</v>
      </c>
      <c r="D2652" s="241" t="s">
        <v>204</v>
      </c>
      <c r="E2652" s="427" t="s">
        <v>87</v>
      </c>
      <c r="F2652" s="427"/>
      <c r="G2652" s="190" t="s">
        <v>88</v>
      </c>
      <c r="H2652" s="191">
        <v>0.99360000000000004</v>
      </c>
      <c r="I2652" s="192">
        <v>14.378845999999999</v>
      </c>
      <c r="J2652" s="192">
        <v>14.286821399999999</v>
      </c>
      <c r="K2652" s="360"/>
    </row>
    <row r="2653" spans="1:11" s="106" customFormat="1" hidden="1" x14ac:dyDescent="0.2">
      <c r="A2653" s="241" t="s">
        <v>92</v>
      </c>
      <c r="B2653" s="189" t="s">
        <v>1874</v>
      </c>
      <c r="C2653" s="241" t="s">
        <v>85</v>
      </c>
      <c r="D2653" s="241" t="s">
        <v>1875</v>
      </c>
      <c r="E2653" s="427" t="s">
        <v>119</v>
      </c>
      <c r="F2653" s="427"/>
      <c r="G2653" s="190" t="s">
        <v>174</v>
      </c>
      <c r="H2653" s="191">
        <v>2</v>
      </c>
      <c r="I2653" s="192">
        <v>137.41999999999999</v>
      </c>
      <c r="J2653" s="192">
        <v>274.83999999999997</v>
      </c>
      <c r="K2653" s="360"/>
    </row>
    <row r="2654" spans="1:11" s="106" customFormat="1" hidden="1" x14ac:dyDescent="0.2">
      <c r="A2654" s="244"/>
      <c r="B2654" s="244"/>
      <c r="C2654" s="244"/>
      <c r="D2654" s="244"/>
      <c r="E2654" s="244"/>
      <c r="F2654" s="193"/>
      <c r="G2654" s="244"/>
      <c r="H2654" s="193"/>
      <c r="I2654" s="244"/>
      <c r="J2654" s="193"/>
      <c r="K2654" s="360"/>
    </row>
    <row r="2655" spans="1:11" s="106" customFormat="1" ht="15" hidden="1" thickBot="1" x14ac:dyDescent="0.25">
      <c r="A2655" s="244"/>
      <c r="B2655" s="244"/>
      <c r="C2655" s="244"/>
      <c r="D2655" s="244"/>
      <c r="E2655" s="244"/>
      <c r="F2655" s="193"/>
      <c r="G2655" s="244"/>
      <c r="H2655" s="428"/>
      <c r="I2655" s="428"/>
      <c r="J2655" s="193"/>
      <c r="K2655" s="360"/>
    </row>
    <row r="2656" spans="1:11" s="106" customFormat="1" ht="15" hidden="1" thickTop="1" x14ac:dyDescent="0.2">
      <c r="A2656" s="194"/>
      <c r="B2656" s="194"/>
      <c r="C2656" s="194"/>
      <c r="D2656" s="194"/>
      <c r="E2656" s="194"/>
      <c r="F2656" s="194"/>
      <c r="G2656" s="194"/>
      <c r="H2656" s="194"/>
      <c r="I2656" s="194"/>
      <c r="J2656" s="194"/>
      <c r="K2656" s="360"/>
    </row>
    <row r="2657" spans="1:11" s="106" customFormat="1" ht="15" hidden="1" x14ac:dyDescent="0.2">
      <c r="A2657" s="242"/>
      <c r="B2657" s="195" t="s">
        <v>77</v>
      </c>
      <c r="C2657" s="242" t="s">
        <v>78</v>
      </c>
      <c r="D2657" s="242" t="s">
        <v>4</v>
      </c>
      <c r="E2657" s="430" t="s">
        <v>79</v>
      </c>
      <c r="F2657" s="430"/>
      <c r="G2657" s="196" t="s">
        <v>80</v>
      </c>
      <c r="H2657" s="195" t="s">
        <v>81</v>
      </c>
      <c r="I2657" s="195" t="s">
        <v>82</v>
      </c>
      <c r="J2657" s="195" t="s">
        <v>5</v>
      </c>
      <c r="K2657" s="360"/>
    </row>
    <row r="2658" spans="1:11" s="106" customFormat="1" ht="25.5" hidden="1" x14ac:dyDescent="0.2">
      <c r="A2658" s="240" t="s">
        <v>83</v>
      </c>
      <c r="B2658" s="197" t="s">
        <v>344</v>
      </c>
      <c r="C2658" s="240" t="s">
        <v>109</v>
      </c>
      <c r="D2658" s="240" t="s">
        <v>345</v>
      </c>
      <c r="E2658" s="429" t="s">
        <v>342</v>
      </c>
      <c r="F2658" s="429"/>
      <c r="G2658" s="198" t="s">
        <v>343</v>
      </c>
      <c r="H2658" s="199">
        <v>1</v>
      </c>
      <c r="I2658" s="203">
        <f>SUM(J2659:J2664)</f>
        <v>129.60554290000002</v>
      </c>
      <c r="J2658" s="203">
        <f>H2658*I2658</f>
        <v>129.60554290000002</v>
      </c>
      <c r="K2658" s="360"/>
    </row>
    <row r="2659" spans="1:11" s="106" customFormat="1" ht="63.75" hidden="1" x14ac:dyDescent="0.2">
      <c r="A2659" s="241" t="s">
        <v>89</v>
      </c>
      <c r="B2659" s="189" t="s">
        <v>1869</v>
      </c>
      <c r="C2659" s="241" t="s">
        <v>85</v>
      </c>
      <c r="D2659" s="241" t="s">
        <v>1870</v>
      </c>
      <c r="E2659" s="427" t="s">
        <v>142</v>
      </c>
      <c r="F2659" s="427"/>
      <c r="G2659" s="190" t="s">
        <v>143</v>
      </c>
      <c r="H2659" s="191">
        <v>0.7</v>
      </c>
      <c r="I2659" s="192">
        <v>107.5743782</v>
      </c>
      <c r="J2659" s="192">
        <v>75.302064700000003</v>
      </c>
      <c r="K2659" s="360"/>
    </row>
    <row r="2660" spans="1:11" s="106" customFormat="1" ht="63.75" hidden="1" x14ac:dyDescent="0.2">
      <c r="A2660" s="241" t="s">
        <v>89</v>
      </c>
      <c r="B2660" s="189" t="s">
        <v>1876</v>
      </c>
      <c r="C2660" s="241" t="s">
        <v>85</v>
      </c>
      <c r="D2660" s="241" t="s">
        <v>1877</v>
      </c>
      <c r="E2660" s="427" t="s">
        <v>142</v>
      </c>
      <c r="F2660" s="427"/>
      <c r="G2660" s="190" t="s">
        <v>146</v>
      </c>
      <c r="H2660" s="191">
        <v>0.3</v>
      </c>
      <c r="I2660" s="192">
        <v>24.488913100000001</v>
      </c>
      <c r="J2660" s="192">
        <v>7.3466738999999999</v>
      </c>
      <c r="K2660" s="360"/>
    </row>
    <row r="2661" spans="1:11" s="106" customFormat="1" ht="25.5" hidden="1" x14ac:dyDescent="0.2">
      <c r="A2661" s="241" t="s">
        <v>89</v>
      </c>
      <c r="B2661" s="189" t="s">
        <v>1878</v>
      </c>
      <c r="C2661" s="241" t="s">
        <v>85</v>
      </c>
      <c r="D2661" s="241" t="s">
        <v>1879</v>
      </c>
      <c r="E2661" s="427" t="s">
        <v>142</v>
      </c>
      <c r="F2661" s="427"/>
      <c r="G2661" s="190" t="s">
        <v>143</v>
      </c>
      <c r="H2661" s="191">
        <v>0.3</v>
      </c>
      <c r="I2661" s="192">
        <v>7.2260400000000002E-2</v>
      </c>
      <c r="J2661" s="192">
        <v>2.1678099999999999E-2</v>
      </c>
      <c r="K2661" s="360"/>
    </row>
    <row r="2662" spans="1:11" s="106" customFormat="1" ht="25.5" hidden="1" x14ac:dyDescent="0.2">
      <c r="A2662" s="241" t="s">
        <v>89</v>
      </c>
      <c r="B2662" s="189" t="s">
        <v>1880</v>
      </c>
      <c r="C2662" s="241" t="s">
        <v>85</v>
      </c>
      <c r="D2662" s="241" t="s">
        <v>1881</v>
      </c>
      <c r="E2662" s="427" t="s">
        <v>142</v>
      </c>
      <c r="F2662" s="427"/>
      <c r="G2662" s="190" t="s">
        <v>146</v>
      </c>
      <c r="H2662" s="191">
        <v>0.7</v>
      </c>
      <c r="I2662" s="192">
        <v>4.6526600000000001E-2</v>
      </c>
      <c r="J2662" s="192">
        <v>3.2568600000000003E-2</v>
      </c>
      <c r="K2662" s="360"/>
    </row>
    <row r="2663" spans="1:11" s="106" customFormat="1" ht="25.5" hidden="1" x14ac:dyDescent="0.2">
      <c r="A2663" s="241" t="s">
        <v>89</v>
      </c>
      <c r="B2663" s="189" t="s">
        <v>1882</v>
      </c>
      <c r="C2663" s="241" t="s">
        <v>85</v>
      </c>
      <c r="D2663" s="241" t="s">
        <v>1883</v>
      </c>
      <c r="E2663" s="427" t="s">
        <v>87</v>
      </c>
      <c r="F2663" s="427"/>
      <c r="G2663" s="190" t="s">
        <v>88</v>
      </c>
      <c r="H2663" s="191">
        <v>0.2</v>
      </c>
      <c r="I2663" s="192">
        <v>18.830098</v>
      </c>
      <c r="J2663" s="192">
        <v>3.7660195999999999</v>
      </c>
      <c r="K2663" s="360"/>
    </row>
    <row r="2664" spans="1:11" s="106" customFormat="1" ht="25.5" hidden="1" x14ac:dyDescent="0.2">
      <c r="A2664" s="241" t="s">
        <v>89</v>
      </c>
      <c r="B2664" s="189" t="s">
        <v>203</v>
      </c>
      <c r="C2664" s="241" t="s">
        <v>85</v>
      </c>
      <c r="D2664" s="241" t="s">
        <v>204</v>
      </c>
      <c r="E2664" s="427" t="s">
        <v>87</v>
      </c>
      <c r="F2664" s="427"/>
      <c r="G2664" s="190" t="s">
        <v>88</v>
      </c>
      <c r="H2664" s="191">
        <v>3</v>
      </c>
      <c r="I2664" s="192">
        <v>14.378845999999999</v>
      </c>
      <c r="J2664" s="192">
        <v>43.136538000000002</v>
      </c>
      <c r="K2664" s="360"/>
    </row>
    <row r="2665" spans="1:11" s="106" customFormat="1" hidden="1" x14ac:dyDescent="0.2">
      <c r="A2665" s="244"/>
      <c r="B2665" s="244"/>
      <c r="C2665" s="244"/>
      <c r="D2665" s="244"/>
      <c r="E2665" s="244"/>
      <c r="F2665" s="193"/>
      <c r="G2665" s="244"/>
      <c r="H2665" s="193"/>
      <c r="I2665" s="244"/>
      <c r="J2665" s="193"/>
      <c r="K2665" s="360"/>
    </row>
    <row r="2666" spans="1:11" s="106" customFormat="1" ht="15" hidden="1" thickBot="1" x14ac:dyDescent="0.25">
      <c r="A2666" s="244"/>
      <c r="B2666" s="244"/>
      <c r="C2666" s="244"/>
      <c r="D2666" s="244"/>
      <c r="E2666" s="244"/>
      <c r="F2666" s="193"/>
      <c r="G2666" s="244"/>
      <c r="H2666" s="428"/>
      <c r="I2666" s="428"/>
      <c r="J2666" s="193"/>
      <c r="K2666" s="360"/>
    </row>
    <row r="2667" spans="1:11" s="106" customFormat="1" ht="15" hidden="1" thickTop="1" x14ac:dyDescent="0.2">
      <c r="A2667" s="194"/>
      <c r="B2667" s="194"/>
      <c r="C2667" s="194"/>
      <c r="D2667" s="194"/>
      <c r="E2667" s="194"/>
      <c r="F2667" s="194"/>
      <c r="G2667" s="194"/>
      <c r="H2667" s="194"/>
      <c r="I2667" s="194"/>
      <c r="J2667" s="194"/>
      <c r="K2667" s="360"/>
    </row>
    <row r="2668" spans="1:11" s="106" customFormat="1" ht="15" hidden="1" x14ac:dyDescent="0.2">
      <c r="A2668" s="242"/>
      <c r="B2668" s="195" t="s">
        <v>77</v>
      </c>
      <c r="C2668" s="242" t="s">
        <v>78</v>
      </c>
      <c r="D2668" s="242" t="s">
        <v>4</v>
      </c>
      <c r="E2668" s="430" t="s">
        <v>79</v>
      </c>
      <c r="F2668" s="430"/>
      <c r="G2668" s="196" t="s">
        <v>80</v>
      </c>
      <c r="H2668" s="195" t="s">
        <v>81</v>
      </c>
      <c r="I2668" s="195" t="s">
        <v>82</v>
      </c>
      <c r="J2668" s="195" t="s">
        <v>5</v>
      </c>
      <c r="K2668" s="360"/>
    </row>
    <row r="2669" spans="1:11" s="106" customFormat="1" ht="25.5" hidden="1" x14ac:dyDescent="0.2">
      <c r="A2669" s="240" t="s">
        <v>83</v>
      </c>
      <c r="B2669" s="197" t="s">
        <v>453</v>
      </c>
      <c r="C2669" s="240" t="s">
        <v>109</v>
      </c>
      <c r="D2669" s="240" t="s">
        <v>454</v>
      </c>
      <c r="E2669" s="429">
        <v>30</v>
      </c>
      <c r="F2669" s="429"/>
      <c r="G2669" s="198" t="s">
        <v>150</v>
      </c>
      <c r="H2669" s="199">
        <v>1</v>
      </c>
      <c r="I2669" s="203">
        <f>SUM(J2670:J2672)</f>
        <v>429.0884006</v>
      </c>
      <c r="J2669" s="203">
        <f>H2669*I2669</f>
        <v>429.0884006</v>
      </c>
      <c r="K2669" s="360"/>
    </row>
    <row r="2670" spans="1:11" s="106" customFormat="1" ht="25.5" hidden="1" x14ac:dyDescent="0.2">
      <c r="A2670" s="241" t="s">
        <v>89</v>
      </c>
      <c r="B2670" s="189" t="s">
        <v>476</v>
      </c>
      <c r="C2670" s="241" t="s">
        <v>85</v>
      </c>
      <c r="D2670" s="241" t="s">
        <v>477</v>
      </c>
      <c r="E2670" s="427" t="s">
        <v>87</v>
      </c>
      <c r="F2670" s="427"/>
      <c r="G2670" s="190" t="s">
        <v>88</v>
      </c>
      <c r="H2670" s="191">
        <v>2.0619999999999998</v>
      </c>
      <c r="I2670" s="192">
        <v>17.157406999999999</v>
      </c>
      <c r="J2670" s="192">
        <v>35.378573199999998</v>
      </c>
      <c r="K2670" s="360"/>
    </row>
    <row r="2671" spans="1:11" s="106" customFormat="1" ht="25.5" hidden="1" x14ac:dyDescent="0.2">
      <c r="A2671" s="241" t="s">
        <v>89</v>
      </c>
      <c r="B2671" s="189" t="s">
        <v>1884</v>
      </c>
      <c r="C2671" s="241" t="s">
        <v>85</v>
      </c>
      <c r="D2671" s="241" t="s">
        <v>1885</v>
      </c>
      <c r="E2671" s="427" t="s">
        <v>149</v>
      </c>
      <c r="F2671" s="427"/>
      <c r="G2671" s="190" t="s">
        <v>150</v>
      </c>
      <c r="H2671" s="191">
        <v>1.02</v>
      </c>
      <c r="I2671" s="192">
        <v>24.340026900000002</v>
      </c>
      <c r="J2671" s="192">
        <v>24.826827399999999</v>
      </c>
      <c r="K2671" s="360"/>
    </row>
    <row r="2672" spans="1:11" s="106" customFormat="1" ht="38.25" hidden="1" x14ac:dyDescent="0.2">
      <c r="A2672" s="241" t="s">
        <v>92</v>
      </c>
      <c r="B2672" s="189" t="s">
        <v>1886</v>
      </c>
      <c r="C2672" s="241" t="s">
        <v>85</v>
      </c>
      <c r="D2672" s="241" t="s">
        <v>1887</v>
      </c>
      <c r="E2672" s="427" t="s">
        <v>119</v>
      </c>
      <c r="F2672" s="427"/>
      <c r="G2672" s="190" t="s">
        <v>150</v>
      </c>
      <c r="H2672" s="191">
        <v>1.02</v>
      </c>
      <c r="I2672" s="192">
        <v>361.65</v>
      </c>
      <c r="J2672" s="192">
        <v>368.88299999999998</v>
      </c>
      <c r="K2672" s="360"/>
    </row>
    <row r="2673" spans="1:11" s="106" customFormat="1" hidden="1" x14ac:dyDescent="0.2">
      <c r="A2673" s="244"/>
      <c r="B2673" s="244"/>
      <c r="C2673" s="244"/>
      <c r="D2673" s="244"/>
      <c r="E2673" s="244"/>
      <c r="F2673" s="193"/>
      <c r="G2673" s="244"/>
      <c r="H2673" s="193"/>
      <c r="I2673" s="244"/>
      <c r="J2673" s="193"/>
      <c r="K2673" s="360"/>
    </row>
    <row r="2674" spans="1:11" s="106" customFormat="1" ht="15" hidden="1" thickBot="1" x14ac:dyDescent="0.25">
      <c r="A2674" s="244"/>
      <c r="B2674" s="244"/>
      <c r="C2674" s="244"/>
      <c r="D2674" s="244"/>
      <c r="E2674" s="244"/>
      <c r="F2674" s="193"/>
      <c r="G2674" s="244"/>
      <c r="H2674" s="428"/>
      <c r="I2674" s="428"/>
      <c r="J2674" s="193"/>
      <c r="K2674" s="360"/>
    </row>
    <row r="2675" spans="1:11" s="106" customFormat="1" ht="15" hidden="1" thickTop="1" x14ac:dyDescent="0.2">
      <c r="A2675" s="194"/>
      <c r="B2675" s="194"/>
      <c r="C2675" s="194"/>
      <c r="D2675" s="194"/>
      <c r="E2675" s="194"/>
      <c r="F2675" s="194"/>
      <c r="G2675" s="194"/>
      <c r="H2675" s="194"/>
      <c r="I2675" s="194"/>
      <c r="J2675" s="194"/>
      <c r="K2675" s="360"/>
    </row>
    <row r="2676" spans="1:11" s="106" customFormat="1" ht="15" hidden="1" x14ac:dyDescent="0.2">
      <c r="A2676" s="242"/>
      <c r="B2676" s="195" t="s">
        <v>77</v>
      </c>
      <c r="C2676" s="242" t="s">
        <v>78</v>
      </c>
      <c r="D2676" s="242" t="s">
        <v>4</v>
      </c>
      <c r="E2676" s="430" t="s">
        <v>79</v>
      </c>
      <c r="F2676" s="430"/>
      <c r="G2676" s="196" t="s">
        <v>80</v>
      </c>
      <c r="H2676" s="195" t="s">
        <v>81</v>
      </c>
      <c r="I2676" s="195" t="s">
        <v>82</v>
      </c>
      <c r="J2676" s="195" t="s">
        <v>5</v>
      </c>
      <c r="K2676" s="360"/>
    </row>
    <row r="2677" spans="1:11" s="106" customFormat="1" ht="38.25" hidden="1" x14ac:dyDescent="0.2">
      <c r="A2677" s="240" t="s">
        <v>83</v>
      </c>
      <c r="B2677" s="197" t="s">
        <v>669</v>
      </c>
      <c r="C2677" s="240" t="s">
        <v>109</v>
      </c>
      <c r="D2677" s="240" t="s">
        <v>670</v>
      </c>
      <c r="E2677" s="429" t="s">
        <v>671</v>
      </c>
      <c r="F2677" s="429"/>
      <c r="G2677" s="198" t="s">
        <v>139</v>
      </c>
      <c r="H2677" s="199">
        <v>1</v>
      </c>
      <c r="I2677" s="203">
        <f>SUM(J2678:J2681)</f>
        <v>14.471844899999999</v>
      </c>
      <c r="J2677" s="203">
        <f>H2677*I2677</f>
        <v>14.471844899999999</v>
      </c>
      <c r="K2677" s="360"/>
    </row>
    <row r="2678" spans="1:11" s="106" customFormat="1" ht="25.5" hidden="1" x14ac:dyDescent="0.2">
      <c r="A2678" s="241" t="s">
        <v>89</v>
      </c>
      <c r="B2678" s="189" t="s">
        <v>679</v>
      </c>
      <c r="C2678" s="241" t="s">
        <v>85</v>
      </c>
      <c r="D2678" s="241" t="s">
        <v>680</v>
      </c>
      <c r="E2678" s="427" t="s">
        <v>87</v>
      </c>
      <c r="F2678" s="427"/>
      <c r="G2678" s="190" t="s">
        <v>88</v>
      </c>
      <c r="H2678" s="191">
        <v>0.309</v>
      </c>
      <c r="I2678" s="192">
        <v>18.880458000000001</v>
      </c>
      <c r="J2678" s="192">
        <v>5.8340614999999998</v>
      </c>
      <c r="K2678" s="360"/>
    </row>
    <row r="2679" spans="1:11" s="106" customFormat="1" ht="25.5" hidden="1" x14ac:dyDescent="0.2">
      <c r="A2679" s="241" t="s">
        <v>89</v>
      </c>
      <c r="B2679" s="189" t="s">
        <v>203</v>
      </c>
      <c r="C2679" s="241" t="s">
        <v>85</v>
      </c>
      <c r="D2679" s="241" t="s">
        <v>204</v>
      </c>
      <c r="E2679" s="427" t="s">
        <v>87</v>
      </c>
      <c r="F2679" s="427"/>
      <c r="G2679" s="190" t="s">
        <v>88</v>
      </c>
      <c r="H2679" s="191">
        <v>0.309</v>
      </c>
      <c r="I2679" s="192">
        <v>14.378845999999999</v>
      </c>
      <c r="J2679" s="192">
        <v>4.4430633999999998</v>
      </c>
      <c r="K2679" s="360"/>
    </row>
    <row r="2680" spans="1:11" s="106" customFormat="1" hidden="1" x14ac:dyDescent="0.2">
      <c r="A2680" s="241" t="s">
        <v>92</v>
      </c>
      <c r="B2680" s="189" t="s">
        <v>226</v>
      </c>
      <c r="C2680" s="241" t="s">
        <v>85</v>
      </c>
      <c r="D2680" s="241" t="s">
        <v>227</v>
      </c>
      <c r="E2680" s="427" t="s">
        <v>119</v>
      </c>
      <c r="F2680" s="427"/>
      <c r="G2680" s="190" t="s">
        <v>174</v>
      </c>
      <c r="H2680" s="191">
        <v>1.5</v>
      </c>
      <c r="I2680" s="192">
        <v>1.86</v>
      </c>
      <c r="J2680" s="192">
        <v>2.79</v>
      </c>
      <c r="K2680" s="360"/>
    </row>
    <row r="2681" spans="1:11" s="106" customFormat="1" ht="25.5" hidden="1" x14ac:dyDescent="0.2">
      <c r="A2681" s="241" t="s">
        <v>92</v>
      </c>
      <c r="B2681" s="189" t="s">
        <v>1888</v>
      </c>
      <c r="C2681" s="241" t="s">
        <v>85</v>
      </c>
      <c r="D2681" s="241" t="s">
        <v>1889</v>
      </c>
      <c r="E2681" s="427" t="s">
        <v>119</v>
      </c>
      <c r="F2681" s="427"/>
      <c r="G2681" s="190" t="s">
        <v>266</v>
      </c>
      <c r="H2681" s="191">
        <v>7.1999999999999995E-2</v>
      </c>
      <c r="I2681" s="192">
        <v>19.510000000000002</v>
      </c>
      <c r="J2681" s="192">
        <v>1.40472</v>
      </c>
      <c r="K2681" s="360"/>
    </row>
    <row r="2682" spans="1:11" s="106" customFormat="1" hidden="1" x14ac:dyDescent="0.2">
      <c r="A2682" s="244"/>
      <c r="B2682" s="244"/>
      <c r="C2682" s="244"/>
      <c r="D2682" s="244"/>
      <c r="E2682" s="244"/>
      <c r="F2682" s="193"/>
      <c r="G2682" s="244"/>
      <c r="H2682" s="193"/>
      <c r="I2682" s="244"/>
      <c r="J2682" s="193"/>
      <c r="K2682" s="360"/>
    </row>
    <row r="2683" spans="1:11" s="106" customFormat="1" ht="15" hidden="1" thickBot="1" x14ac:dyDescent="0.25">
      <c r="A2683" s="244"/>
      <c r="B2683" s="244"/>
      <c r="C2683" s="244"/>
      <c r="D2683" s="244"/>
      <c r="E2683" s="244"/>
      <c r="F2683" s="193"/>
      <c r="G2683" s="244"/>
      <c r="H2683" s="428"/>
      <c r="I2683" s="428"/>
      <c r="J2683" s="193"/>
      <c r="K2683" s="360"/>
    </row>
    <row r="2684" spans="1:11" s="106" customFormat="1" ht="15" hidden="1" thickTop="1" x14ac:dyDescent="0.2">
      <c r="A2684" s="194"/>
      <c r="B2684" s="194"/>
      <c r="C2684" s="194"/>
      <c r="D2684" s="194"/>
      <c r="E2684" s="194"/>
      <c r="F2684" s="194"/>
      <c r="G2684" s="194"/>
      <c r="H2684" s="194"/>
      <c r="I2684" s="194"/>
      <c r="J2684" s="194"/>
      <c r="K2684" s="360"/>
    </row>
    <row r="2685" spans="1:11" s="106" customFormat="1" ht="15" hidden="1" x14ac:dyDescent="0.2">
      <c r="A2685" s="242"/>
      <c r="B2685" s="195" t="s">
        <v>77</v>
      </c>
      <c r="C2685" s="242" t="s">
        <v>78</v>
      </c>
      <c r="D2685" s="242" t="s">
        <v>4</v>
      </c>
      <c r="E2685" s="430" t="s">
        <v>79</v>
      </c>
      <c r="F2685" s="430"/>
      <c r="G2685" s="196" t="s">
        <v>80</v>
      </c>
      <c r="H2685" s="195" t="s">
        <v>81</v>
      </c>
      <c r="I2685" s="195" t="s">
        <v>82</v>
      </c>
      <c r="J2685" s="195" t="s">
        <v>5</v>
      </c>
      <c r="K2685" s="360"/>
    </row>
    <row r="2686" spans="1:11" s="106" customFormat="1" ht="25.5" hidden="1" x14ac:dyDescent="0.2">
      <c r="A2686" s="240" t="s">
        <v>83</v>
      </c>
      <c r="B2686" s="197" t="s">
        <v>116</v>
      </c>
      <c r="C2686" s="240" t="s">
        <v>109</v>
      </c>
      <c r="D2686" s="240" t="s">
        <v>117</v>
      </c>
      <c r="E2686" s="429" t="s">
        <v>87</v>
      </c>
      <c r="F2686" s="429"/>
      <c r="G2686" s="198" t="s">
        <v>111</v>
      </c>
      <c r="H2686" s="199">
        <v>1</v>
      </c>
      <c r="I2686" s="203">
        <f>SUM(J2687)</f>
        <v>6.5650230000000001</v>
      </c>
      <c r="J2686" s="203">
        <f>H2686*I2686</f>
        <v>6.5650230000000001</v>
      </c>
      <c r="K2686" s="360"/>
    </row>
    <row r="2687" spans="1:11" s="106" customFormat="1" ht="25.5" hidden="1" x14ac:dyDescent="0.2">
      <c r="A2687" s="241" t="s">
        <v>92</v>
      </c>
      <c r="B2687" s="189" t="s">
        <v>123</v>
      </c>
      <c r="C2687" s="241" t="s">
        <v>109</v>
      </c>
      <c r="D2687" s="241" t="s">
        <v>124</v>
      </c>
      <c r="E2687" s="427" t="s">
        <v>95</v>
      </c>
      <c r="F2687" s="427"/>
      <c r="G2687" s="190" t="s">
        <v>125</v>
      </c>
      <c r="H2687" s="191">
        <v>2.7000000000000001E-3</v>
      </c>
      <c r="I2687" s="192">
        <v>2431.4899999999998</v>
      </c>
      <c r="J2687" s="192">
        <v>6.5650230000000001</v>
      </c>
      <c r="K2687" s="360"/>
    </row>
    <row r="2688" spans="1:11" s="106" customFormat="1" hidden="1" x14ac:dyDescent="0.2">
      <c r="A2688" s="244"/>
      <c r="B2688" s="244"/>
      <c r="C2688" s="244"/>
      <c r="D2688" s="244"/>
      <c r="E2688" s="244"/>
      <c r="F2688" s="193"/>
      <c r="G2688" s="244"/>
      <c r="H2688" s="193"/>
      <c r="I2688" s="244"/>
      <c r="J2688" s="193"/>
      <c r="K2688" s="360"/>
    </row>
    <row r="2689" spans="1:11" s="106" customFormat="1" ht="15" hidden="1" thickBot="1" x14ac:dyDescent="0.25">
      <c r="A2689" s="244"/>
      <c r="B2689" s="244"/>
      <c r="C2689" s="244"/>
      <c r="D2689" s="244"/>
      <c r="E2689" s="244"/>
      <c r="F2689" s="193"/>
      <c r="G2689" s="244"/>
      <c r="H2689" s="428"/>
      <c r="I2689" s="428"/>
      <c r="J2689" s="193"/>
      <c r="K2689" s="360"/>
    </row>
    <row r="2690" spans="1:11" s="106" customFormat="1" ht="15" hidden="1" thickTop="1" x14ac:dyDescent="0.2">
      <c r="A2690" s="194"/>
      <c r="B2690" s="194"/>
      <c r="C2690" s="194"/>
      <c r="D2690" s="194"/>
      <c r="E2690" s="194"/>
      <c r="F2690" s="194"/>
      <c r="G2690" s="194"/>
      <c r="H2690" s="194"/>
      <c r="I2690" s="194"/>
      <c r="J2690" s="194"/>
      <c r="K2690" s="360"/>
    </row>
    <row r="2691" spans="1:11" s="106" customFormat="1" ht="15" hidden="1" x14ac:dyDescent="0.2">
      <c r="A2691" s="242"/>
      <c r="B2691" s="195" t="s">
        <v>77</v>
      </c>
      <c r="C2691" s="242" t="s">
        <v>78</v>
      </c>
      <c r="D2691" s="242" t="s">
        <v>4</v>
      </c>
      <c r="E2691" s="430" t="s">
        <v>79</v>
      </c>
      <c r="F2691" s="430"/>
      <c r="G2691" s="196" t="s">
        <v>80</v>
      </c>
      <c r="H2691" s="195" t="s">
        <v>81</v>
      </c>
      <c r="I2691" s="195" t="s">
        <v>82</v>
      </c>
      <c r="J2691" s="195" t="s">
        <v>5</v>
      </c>
      <c r="K2691" s="360"/>
    </row>
    <row r="2692" spans="1:11" s="106" customFormat="1" ht="63.75" hidden="1" x14ac:dyDescent="0.2">
      <c r="A2692" s="240" t="s">
        <v>83</v>
      </c>
      <c r="B2692" s="197" t="s">
        <v>184</v>
      </c>
      <c r="C2692" s="240" t="s">
        <v>85</v>
      </c>
      <c r="D2692" s="240" t="s">
        <v>185</v>
      </c>
      <c r="E2692" s="429" t="s">
        <v>179</v>
      </c>
      <c r="F2692" s="429"/>
      <c r="G2692" s="198" t="s">
        <v>174</v>
      </c>
      <c r="H2692" s="199">
        <v>1</v>
      </c>
      <c r="I2692" s="203">
        <f>SUM(J2693:J2698)</f>
        <v>14.453815799999999</v>
      </c>
      <c r="J2692" s="203">
        <f>H2692*I2692</f>
        <v>14.453815799999999</v>
      </c>
      <c r="K2692" s="360"/>
    </row>
    <row r="2693" spans="1:11" s="106" customFormat="1" ht="25.5" hidden="1" x14ac:dyDescent="0.2">
      <c r="A2693" s="241" t="s">
        <v>89</v>
      </c>
      <c r="B2693" s="189" t="s">
        <v>219</v>
      </c>
      <c r="C2693" s="241" t="s">
        <v>85</v>
      </c>
      <c r="D2693" s="241" t="s">
        <v>220</v>
      </c>
      <c r="E2693" s="427" t="s">
        <v>87</v>
      </c>
      <c r="F2693" s="427"/>
      <c r="G2693" s="190" t="s">
        <v>88</v>
      </c>
      <c r="H2693" s="191">
        <v>0.13600000000000001</v>
      </c>
      <c r="I2693" s="192">
        <v>13.876064</v>
      </c>
      <c r="J2693" s="192">
        <v>1.8871446999999999</v>
      </c>
      <c r="K2693" s="360"/>
    </row>
    <row r="2694" spans="1:11" s="106" customFormat="1" ht="25.5" hidden="1" x14ac:dyDescent="0.2">
      <c r="A2694" s="241" t="s">
        <v>89</v>
      </c>
      <c r="B2694" s="189" t="s">
        <v>221</v>
      </c>
      <c r="C2694" s="241" t="s">
        <v>85</v>
      </c>
      <c r="D2694" s="241" t="s">
        <v>222</v>
      </c>
      <c r="E2694" s="427" t="s">
        <v>87</v>
      </c>
      <c r="F2694" s="427"/>
      <c r="G2694" s="190" t="s">
        <v>88</v>
      </c>
      <c r="H2694" s="191">
        <v>0.13600000000000001</v>
      </c>
      <c r="I2694" s="192">
        <v>17.794052000000001</v>
      </c>
      <c r="J2694" s="192">
        <v>2.4199910999999998</v>
      </c>
      <c r="K2694" s="360"/>
    </row>
    <row r="2695" spans="1:11" s="106" customFormat="1" ht="25.5" hidden="1" x14ac:dyDescent="0.2">
      <c r="A2695" s="241" t="s">
        <v>92</v>
      </c>
      <c r="B2695" s="189" t="s">
        <v>1890</v>
      </c>
      <c r="C2695" s="241" t="s">
        <v>85</v>
      </c>
      <c r="D2695" s="241" t="s">
        <v>1891</v>
      </c>
      <c r="E2695" s="427" t="s">
        <v>119</v>
      </c>
      <c r="F2695" s="427"/>
      <c r="G2695" s="190" t="s">
        <v>174</v>
      </c>
      <c r="H2695" s="191">
        <v>1</v>
      </c>
      <c r="I2695" s="192">
        <v>8.19</v>
      </c>
      <c r="J2695" s="192">
        <v>8.19</v>
      </c>
      <c r="K2695" s="360"/>
    </row>
    <row r="2696" spans="1:11" s="106" customFormat="1" hidden="1" x14ac:dyDescent="0.2">
      <c r="A2696" s="241" t="s">
        <v>92</v>
      </c>
      <c r="B2696" s="189" t="s">
        <v>223</v>
      </c>
      <c r="C2696" s="241" t="s">
        <v>85</v>
      </c>
      <c r="D2696" s="241" t="s">
        <v>224</v>
      </c>
      <c r="E2696" s="427" t="s">
        <v>119</v>
      </c>
      <c r="F2696" s="427"/>
      <c r="G2696" s="190" t="s">
        <v>174</v>
      </c>
      <c r="H2696" s="191">
        <v>4.5999999999999999E-2</v>
      </c>
      <c r="I2696" s="192">
        <v>25.37</v>
      </c>
      <c r="J2696" s="192">
        <v>1.1670199999999999</v>
      </c>
      <c r="K2696" s="360"/>
    </row>
    <row r="2697" spans="1:11" s="106" customFormat="1" hidden="1" x14ac:dyDescent="0.2">
      <c r="A2697" s="241" t="s">
        <v>92</v>
      </c>
      <c r="B2697" s="189" t="s">
        <v>226</v>
      </c>
      <c r="C2697" s="241" t="s">
        <v>85</v>
      </c>
      <c r="D2697" s="241" t="s">
        <v>227</v>
      </c>
      <c r="E2697" s="427" t="s">
        <v>119</v>
      </c>
      <c r="F2697" s="427"/>
      <c r="G2697" s="190" t="s">
        <v>174</v>
      </c>
      <c r="H2697" s="191">
        <v>1.4E-2</v>
      </c>
      <c r="I2697" s="192">
        <v>1.86</v>
      </c>
      <c r="J2697" s="192">
        <v>2.6040000000000001E-2</v>
      </c>
      <c r="K2697" s="360"/>
    </row>
    <row r="2698" spans="1:11" s="106" customFormat="1" hidden="1" x14ac:dyDescent="0.2">
      <c r="A2698" s="241" t="s">
        <v>92</v>
      </c>
      <c r="B2698" s="189" t="s">
        <v>228</v>
      </c>
      <c r="C2698" s="241" t="s">
        <v>85</v>
      </c>
      <c r="D2698" s="241" t="s">
        <v>229</v>
      </c>
      <c r="E2698" s="427" t="s">
        <v>119</v>
      </c>
      <c r="F2698" s="427"/>
      <c r="G2698" s="190" t="s">
        <v>174</v>
      </c>
      <c r="H2698" s="191">
        <v>1.0999999999999999E-2</v>
      </c>
      <c r="I2698" s="192">
        <v>69.42</v>
      </c>
      <c r="J2698" s="192">
        <v>0.76361999999999997</v>
      </c>
      <c r="K2698" s="360"/>
    </row>
    <row r="2699" spans="1:11" s="106" customFormat="1" hidden="1" x14ac:dyDescent="0.2">
      <c r="A2699" s="244"/>
      <c r="B2699" s="244"/>
      <c r="C2699" s="244"/>
      <c r="D2699" s="244"/>
      <c r="E2699" s="244"/>
      <c r="F2699" s="193"/>
      <c r="G2699" s="244"/>
      <c r="H2699" s="193"/>
      <c r="I2699" s="244"/>
      <c r="J2699" s="193"/>
      <c r="K2699" s="360"/>
    </row>
    <row r="2700" spans="1:11" s="106" customFormat="1" ht="15" hidden="1" thickBot="1" x14ac:dyDescent="0.25">
      <c r="A2700" s="244"/>
      <c r="B2700" s="244"/>
      <c r="C2700" s="244"/>
      <c r="D2700" s="244"/>
      <c r="E2700" s="244"/>
      <c r="F2700" s="193"/>
      <c r="G2700" s="244"/>
      <c r="H2700" s="428"/>
      <c r="I2700" s="428"/>
      <c r="J2700" s="193"/>
      <c r="K2700" s="360"/>
    </row>
    <row r="2701" spans="1:11" s="106" customFormat="1" ht="15" hidden="1" thickTop="1" x14ac:dyDescent="0.2">
      <c r="A2701" s="194"/>
      <c r="B2701" s="194"/>
      <c r="C2701" s="194"/>
      <c r="D2701" s="194"/>
      <c r="E2701" s="194"/>
      <c r="F2701" s="194"/>
      <c r="G2701" s="194"/>
      <c r="H2701" s="194"/>
      <c r="I2701" s="194"/>
      <c r="J2701" s="194"/>
      <c r="K2701" s="360"/>
    </row>
    <row r="2702" spans="1:11" s="106" customFormat="1" ht="15" hidden="1" x14ac:dyDescent="0.2">
      <c r="A2702" s="242"/>
      <c r="B2702" s="195" t="s">
        <v>77</v>
      </c>
      <c r="C2702" s="242" t="s">
        <v>78</v>
      </c>
      <c r="D2702" s="242" t="s">
        <v>4</v>
      </c>
      <c r="E2702" s="430" t="s">
        <v>79</v>
      </c>
      <c r="F2702" s="430"/>
      <c r="G2702" s="196" t="s">
        <v>80</v>
      </c>
      <c r="H2702" s="195" t="s">
        <v>81</v>
      </c>
      <c r="I2702" s="195" t="s">
        <v>82</v>
      </c>
      <c r="J2702" s="195" t="s">
        <v>5</v>
      </c>
      <c r="K2702" s="360"/>
    </row>
    <row r="2703" spans="1:11" s="106" customFormat="1" ht="51" hidden="1" x14ac:dyDescent="0.2">
      <c r="A2703" s="240" t="s">
        <v>83</v>
      </c>
      <c r="B2703" s="197" t="s">
        <v>1153</v>
      </c>
      <c r="C2703" s="240" t="s">
        <v>85</v>
      </c>
      <c r="D2703" s="240" t="s">
        <v>1154</v>
      </c>
      <c r="E2703" s="429" t="s">
        <v>179</v>
      </c>
      <c r="F2703" s="429"/>
      <c r="G2703" s="198" t="s">
        <v>174</v>
      </c>
      <c r="H2703" s="199">
        <v>1</v>
      </c>
      <c r="I2703" s="203">
        <f>SUM(J2704:J2709)</f>
        <v>3.1113660000000003</v>
      </c>
      <c r="J2703" s="203">
        <f>H2703*I2703</f>
        <v>3.1113660000000003</v>
      </c>
      <c r="K2703" s="360"/>
    </row>
    <row r="2704" spans="1:11" s="106" customFormat="1" ht="25.5" hidden="1" x14ac:dyDescent="0.2">
      <c r="A2704" s="241" t="s">
        <v>89</v>
      </c>
      <c r="B2704" s="189" t="s">
        <v>219</v>
      </c>
      <c r="C2704" s="241" t="s">
        <v>85</v>
      </c>
      <c r="D2704" s="241" t="s">
        <v>220</v>
      </c>
      <c r="E2704" s="427" t="s">
        <v>87</v>
      </c>
      <c r="F2704" s="427"/>
      <c r="G2704" s="190" t="s">
        <v>88</v>
      </c>
      <c r="H2704" s="191">
        <v>5.1999999999999998E-2</v>
      </c>
      <c r="I2704" s="192">
        <v>13.876064</v>
      </c>
      <c r="J2704" s="192">
        <v>0.72155530000000001</v>
      </c>
      <c r="K2704" s="360"/>
    </row>
    <row r="2705" spans="1:11" s="106" customFormat="1" ht="25.5" hidden="1" x14ac:dyDescent="0.2">
      <c r="A2705" s="241" t="s">
        <v>89</v>
      </c>
      <c r="B2705" s="189" t="s">
        <v>221</v>
      </c>
      <c r="C2705" s="241" t="s">
        <v>85</v>
      </c>
      <c r="D2705" s="241" t="s">
        <v>222</v>
      </c>
      <c r="E2705" s="427" t="s">
        <v>87</v>
      </c>
      <c r="F2705" s="427"/>
      <c r="G2705" s="190" t="s">
        <v>88</v>
      </c>
      <c r="H2705" s="191">
        <v>5.1999999999999998E-2</v>
      </c>
      <c r="I2705" s="192">
        <v>17.794052000000001</v>
      </c>
      <c r="J2705" s="192">
        <v>0.92529070000000002</v>
      </c>
      <c r="K2705" s="360"/>
    </row>
    <row r="2706" spans="1:11" s="106" customFormat="1" ht="25.5" hidden="1" x14ac:dyDescent="0.2">
      <c r="A2706" s="241" t="s">
        <v>92</v>
      </c>
      <c r="B2706" s="189" t="s">
        <v>1892</v>
      </c>
      <c r="C2706" s="241" t="s">
        <v>85</v>
      </c>
      <c r="D2706" s="241" t="s">
        <v>1893</v>
      </c>
      <c r="E2706" s="427" t="s">
        <v>119</v>
      </c>
      <c r="F2706" s="427"/>
      <c r="G2706" s="190" t="s">
        <v>174</v>
      </c>
      <c r="H2706" s="191">
        <v>1</v>
      </c>
      <c r="I2706" s="192">
        <v>0.52</v>
      </c>
      <c r="J2706" s="192">
        <v>0.52</v>
      </c>
      <c r="K2706" s="360"/>
    </row>
    <row r="2707" spans="1:11" s="106" customFormat="1" hidden="1" x14ac:dyDescent="0.2">
      <c r="A2707" s="241" t="s">
        <v>92</v>
      </c>
      <c r="B2707" s="189" t="s">
        <v>1058</v>
      </c>
      <c r="C2707" s="241" t="s">
        <v>85</v>
      </c>
      <c r="D2707" s="241" t="s">
        <v>1059</v>
      </c>
      <c r="E2707" s="427" t="s">
        <v>119</v>
      </c>
      <c r="F2707" s="427"/>
      <c r="G2707" s="190" t="s">
        <v>174</v>
      </c>
      <c r="H2707" s="191">
        <v>6.0000000000000001E-3</v>
      </c>
      <c r="I2707" s="192">
        <v>79.94</v>
      </c>
      <c r="J2707" s="192">
        <v>0.47964000000000001</v>
      </c>
      <c r="K2707" s="360"/>
    </row>
    <row r="2708" spans="1:11" s="106" customFormat="1" hidden="1" x14ac:dyDescent="0.2">
      <c r="A2708" s="241" t="s">
        <v>92</v>
      </c>
      <c r="B2708" s="189" t="s">
        <v>226</v>
      </c>
      <c r="C2708" s="241" t="s">
        <v>85</v>
      </c>
      <c r="D2708" s="241" t="s">
        <v>227</v>
      </c>
      <c r="E2708" s="427" t="s">
        <v>119</v>
      </c>
      <c r="F2708" s="427"/>
      <c r="G2708" s="190" t="s">
        <v>174</v>
      </c>
      <c r="H2708" s="191">
        <v>2.5999999999999999E-2</v>
      </c>
      <c r="I2708" s="192">
        <v>1.86</v>
      </c>
      <c r="J2708" s="192">
        <v>4.836E-2</v>
      </c>
      <c r="K2708" s="360"/>
    </row>
    <row r="2709" spans="1:11" s="106" customFormat="1" hidden="1" x14ac:dyDescent="0.2">
      <c r="A2709" s="241" t="s">
        <v>92</v>
      </c>
      <c r="B2709" s="189" t="s">
        <v>228</v>
      </c>
      <c r="C2709" s="241" t="s">
        <v>85</v>
      </c>
      <c r="D2709" s="241" t="s">
        <v>229</v>
      </c>
      <c r="E2709" s="427" t="s">
        <v>119</v>
      </c>
      <c r="F2709" s="427"/>
      <c r="G2709" s="190" t="s">
        <v>174</v>
      </c>
      <c r="H2709" s="191">
        <v>6.0000000000000001E-3</v>
      </c>
      <c r="I2709" s="192">
        <v>69.42</v>
      </c>
      <c r="J2709" s="192">
        <v>0.41652</v>
      </c>
      <c r="K2709" s="360"/>
    </row>
    <row r="2710" spans="1:11" s="106" customFormat="1" hidden="1" x14ac:dyDescent="0.2">
      <c r="A2710" s="244"/>
      <c r="B2710" s="244"/>
      <c r="C2710" s="244"/>
      <c r="D2710" s="244"/>
      <c r="E2710" s="244"/>
      <c r="F2710" s="193"/>
      <c r="G2710" s="244"/>
      <c r="H2710" s="193"/>
      <c r="I2710" s="244"/>
      <c r="J2710" s="193"/>
      <c r="K2710" s="360"/>
    </row>
    <row r="2711" spans="1:11" s="106" customFormat="1" ht="15" hidden="1" thickBot="1" x14ac:dyDescent="0.25">
      <c r="A2711" s="244"/>
      <c r="B2711" s="244"/>
      <c r="C2711" s="244"/>
      <c r="D2711" s="244"/>
      <c r="E2711" s="244"/>
      <c r="F2711" s="193"/>
      <c r="G2711" s="244"/>
      <c r="H2711" s="428"/>
      <c r="I2711" s="428"/>
      <c r="J2711" s="193"/>
      <c r="K2711" s="360"/>
    </row>
    <row r="2712" spans="1:11" s="106" customFormat="1" ht="15" hidden="1" thickTop="1" x14ac:dyDescent="0.2">
      <c r="A2712" s="194"/>
      <c r="B2712" s="194"/>
      <c r="C2712" s="194"/>
      <c r="D2712" s="194"/>
      <c r="E2712" s="194"/>
      <c r="F2712" s="194"/>
      <c r="G2712" s="194"/>
      <c r="H2712" s="194"/>
      <c r="I2712" s="194"/>
      <c r="J2712" s="194"/>
      <c r="K2712" s="360"/>
    </row>
    <row r="2713" spans="1:11" s="106" customFormat="1" ht="15" hidden="1" x14ac:dyDescent="0.2">
      <c r="A2713" s="242"/>
      <c r="B2713" s="195" t="s">
        <v>77</v>
      </c>
      <c r="C2713" s="242" t="s">
        <v>78</v>
      </c>
      <c r="D2713" s="242" t="s">
        <v>4</v>
      </c>
      <c r="E2713" s="430" t="s">
        <v>79</v>
      </c>
      <c r="F2713" s="430"/>
      <c r="G2713" s="196" t="s">
        <v>80</v>
      </c>
      <c r="H2713" s="195" t="s">
        <v>81</v>
      </c>
      <c r="I2713" s="195" t="s">
        <v>82</v>
      </c>
      <c r="J2713" s="195" t="s">
        <v>5</v>
      </c>
      <c r="K2713" s="360"/>
    </row>
    <row r="2714" spans="1:11" s="106" customFormat="1" ht="38.25" hidden="1" x14ac:dyDescent="0.2">
      <c r="A2714" s="240" t="s">
        <v>83</v>
      </c>
      <c r="B2714" s="197" t="s">
        <v>1141</v>
      </c>
      <c r="C2714" s="240" t="s">
        <v>85</v>
      </c>
      <c r="D2714" s="240" t="s">
        <v>1142</v>
      </c>
      <c r="E2714" s="429" t="s">
        <v>179</v>
      </c>
      <c r="F2714" s="429"/>
      <c r="G2714" s="198" t="s">
        <v>174</v>
      </c>
      <c r="H2714" s="199">
        <v>1</v>
      </c>
      <c r="I2714" s="203">
        <f>SUM(J2715:J2720)</f>
        <v>4.2197699999999996</v>
      </c>
      <c r="J2714" s="203">
        <f>H2714*I2714</f>
        <v>4.2197699999999996</v>
      </c>
      <c r="K2714" s="360"/>
    </row>
    <row r="2715" spans="1:11" s="106" customFormat="1" ht="25.5" hidden="1" x14ac:dyDescent="0.2">
      <c r="A2715" s="241" t="s">
        <v>89</v>
      </c>
      <c r="B2715" s="189" t="s">
        <v>219</v>
      </c>
      <c r="C2715" s="241" t="s">
        <v>85</v>
      </c>
      <c r="D2715" s="241" t="s">
        <v>220</v>
      </c>
      <c r="E2715" s="427" t="s">
        <v>87</v>
      </c>
      <c r="F2715" s="427"/>
      <c r="G2715" s="190" t="s">
        <v>88</v>
      </c>
      <c r="H2715" s="191">
        <v>8.5999999999999993E-2</v>
      </c>
      <c r="I2715" s="192">
        <v>13.876064</v>
      </c>
      <c r="J2715" s="192">
        <v>1.1933415000000001</v>
      </c>
      <c r="K2715" s="360"/>
    </row>
    <row r="2716" spans="1:11" s="106" customFormat="1" ht="25.5" hidden="1" x14ac:dyDescent="0.2">
      <c r="A2716" s="241" t="s">
        <v>89</v>
      </c>
      <c r="B2716" s="189" t="s">
        <v>221</v>
      </c>
      <c r="C2716" s="241" t="s">
        <v>85</v>
      </c>
      <c r="D2716" s="241" t="s">
        <v>222</v>
      </c>
      <c r="E2716" s="427" t="s">
        <v>87</v>
      </c>
      <c r="F2716" s="427"/>
      <c r="G2716" s="190" t="s">
        <v>88</v>
      </c>
      <c r="H2716" s="191">
        <v>8.5999999999999993E-2</v>
      </c>
      <c r="I2716" s="192">
        <v>17.794052000000001</v>
      </c>
      <c r="J2716" s="192">
        <v>1.5302884999999999</v>
      </c>
      <c r="K2716" s="360"/>
    </row>
    <row r="2717" spans="1:11" s="106" customFormat="1" ht="25.5" hidden="1" x14ac:dyDescent="0.2">
      <c r="A2717" s="241" t="s">
        <v>92</v>
      </c>
      <c r="B2717" s="189" t="s">
        <v>1892</v>
      </c>
      <c r="C2717" s="241" t="s">
        <v>85</v>
      </c>
      <c r="D2717" s="241" t="s">
        <v>1893</v>
      </c>
      <c r="E2717" s="427" t="s">
        <v>119</v>
      </c>
      <c r="F2717" s="427"/>
      <c r="G2717" s="190" t="s">
        <v>174</v>
      </c>
      <c r="H2717" s="191">
        <v>1</v>
      </c>
      <c r="I2717" s="192">
        <v>0.52</v>
      </c>
      <c r="J2717" s="192">
        <v>0.52</v>
      </c>
      <c r="K2717" s="360"/>
    </row>
    <row r="2718" spans="1:11" s="106" customFormat="1" hidden="1" x14ac:dyDescent="0.2">
      <c r="A2718" s="241" t="s">
        <v>92</v>
      </c>
      <c r="B2718" s="189" t="s">
        <v>1058</v>
      </c>
      <c r="C2718" s="241" t="s">
        <v>85</v>
      </c>
      <c r="D2718" s="241" t="s">
        <v>1059</v>
      </c>
      <c r="E2718" s="427" t="s">
        <v>119</v>
      </c>
      <c r="F2718" s="427"/>
      <c r="G2718" s="190" t="s">
        <v>174</v>
      </c>
      <c r="H2718" s="191">
        <v>6.0000000000000001E-3</v>
      </c>
      <c r="I2718" s="192">
        <v>79.94</v>
      </c>
      <c r="J2718" s="192">
        <v>0.47964000000000001</v>
      </c>
      <c r="K2718" s="360"/>
    </row>
    <row r="2719" spans="1:11" s="106" customFormat="1" hidden="1" x14ac:dyDescent="0.2">
      <c r="A2719" s="241" t="s">
        <v>92</v>
      </c>
      <c r="B2719" s="189" t="s">
        <v>226</v>
      </c>
      <c r="C2719" s="241" t="s">
        <v>85</v>
      </c>
      <c r="D2719" s="241" t="s">
        <v>227</v>
      </c>
      <c r="E2719" s="427" t="s">
        <v>119</v>
      </c>
      <c r="F2719" s="427"/>
      <c r="G2719" s="190" t="s">
        <v>174</v>
      </c>
      <c r="H2719" s="191">
        <v>4.2999999999999997E-2</v>
      </c>
      <c r="I2719" s="192">
        <v>1.86</v>
      </c>
      <c r="J2719" s="192">
        <v>7.9979999999999996E-2</v>
      </c>
      <c r="K2719" s="360"/>
    </row>
    <row r="2720" spans="1:11" s="106" customFormat="1" hidden="1" x14ac:dyDescent="0.2">
      <c r="A2720" s="241" t="s">
        <v>92</v>
      </c>
      <c r="B2720" s="189" t="s">
        <v>228</v>
      </c>
      <c r="C2720" s="241" t="s">
        <v>85</v>
      </c>
      <c r="D2720" s="241" t="s">
        <v>229</v>
      </c>
      <c r="E2720" s="427" t="s">
        <v>119</v>
      </c>
      <c r="F2720" s="427"/>
      <c r="G2720" s="190" t="s">
        <v>174</v>
      </c>
      <c r="H2720" s="191">
        <v>6.0000000000000001E-3</v>
      </c>
      <c r="I2720" s="192">
        <v>69.42</v>
      </c>
      <c r="J2720" s="192">
        <v>0.41652</v>
      </c>
      <c r="K2720" s="360"/>
    </row>
    <row r="2721" spans="1:11" s="106" customFormat="1" hidden="1" x14ac:dyDescent="0.2">
      <c r="A2721" s="244"/>
      <c r="B2721" s="244"/>
      <c r="C2721" s="244"/>
      <c r="D2721" s="244"/>
      <c r="E2721" s="244"/>
      <c r="F2721" s="193"/>
      <c r="G2721" s="244"/>
      <c r="H2721" s="193"/>
      <c r="I2721" s="244"/>
      <c r="J2721" s="193"/>
      <c r="K2721" s="360"/>
    </row>
    <row r="2722" spans="1:11" s="106" customFormat="1" ht="15" hidden="1" thickBot="1" x14ac:dyDescent="0.25">
      <c r="A2722" s="244"/>
      <c r="B2722" s="244"/>
      <c r="C2722" s="244"/>
      <c r="D2722" s="244"/>
      <c r="E2722" s="244"/>
      <c r="F2722" s="193"/>
      <c r="G2722" s="244"/>
      <c r="H2722" s="428"/>
      <c r="I2722" s="428"/>
      <c r="J2722" s="193"/>
      <c r="K2722" s="360"/>
    </row>
    <row r="2723" spans="1:11" s="106" customFormat="1" ht="15" hidden="1" thickTop="1" x14ac:dyDescent="0.2">
      <c r="A2723" s="194"/>
      <c r="B2723" s="194"/>
      <c r="C2723" s="194"/>
      <c r="D2723" s="194"/>
      <c r="E2723" s="194"/>
      <c r="F2723" s="194"/>
      <c r="G2723" s="194"/>
      <c r="H2723" s="194"/>
      <c r="I2723" s="194"/>
      <c r="J2723" s="194"/>
      <c r="K2723" s="360"/>
    </row>
    <row r="2724" spans="1:11" s="106" customFormat="1" ht="15" hidden="1" x14ac:dyDescent="0.2">
      <c r="A2724" s="242"/>
      <c r="B2724" s="195" t="s">
        <v>77</v>
      </c>
      <c r="C2724" s="242" t="s">
        <v>78</v>
      </c>
      <c r="D2724" s="242" t="s">
        <v>4</v>
      </c>
      <c r="E2724" s="430" t="s">
        <v>79</v>
      </c>
      <c r="F2724" s="430"/>
      <c r="G2724" s="196" t="s">
        <v>80</v>
      </c>
      <c r="H2724" s="195" t="s">
        <v>81</v>
      </c>
      <c r="I2724" s="195" t="s">
        <v>82</v>
      </c>
      <c r="J2724" s="195" t="s">
        <v>5</v>
      </c>
      <c r="K2724" s="360"/>
    </row>
    <row r="2725" spans="1:11" s="106" customFormat="1" ht="38.25" hidden="1" x14ac:dyDescent="0.2">
      <c r="A2725" s="240" t="s">
        <v>83</v>
      </c>
      <c r="B2725" s="197" t="s">
        <v>1174</v>
      </c>
      <c r="C2725" s="240" t="s">
        <v>85</v>
      </c>
      <c r="D2725" s="240" t="s">
        <v>1175</v>
      </c>
      <c r="E2725" s="429" t="s">
        <v>179</v>
      </c>
      <c r="F2725" s="429"/>
      <c r="G2725" s="198" t="s">
        <v>174</v>
      </c>
      <c r="H2725" s="199">
        <v>1</v>
      </c>
      <c r="I2725" s="203">
        <f>SUM(J2726:J2731)</f>
        <v>5.0149515999999998</v>
      </c>
      <c r="J2725" s="203">
        <f>H2725*I2725</f>
        <v>5.0149515999999998</v>
      </c>
      <c r="K2725" s="360"/>
    </row>
    <row r="2726" spans="1:11" s="106" customFormat="1" ht="25.5" hidden="1" x14ac:dyDescent="0.2">
      <c r="A2726" s="241" t="s">
        <v>89</v>
      </c>
      <c r="B2726" s="189" t="s">
        <v>219</v>
      </c>
      <c r="C2726" s="241" t="s">
        <v>85</v>
      </c>
      <c r="D2726" s="241" t="s">
        <v>220</v>
      </c>
      <c r="E2726" s="427" t="s">
        <v>87</v>
      </c>
      <c r="F2726" s="427"/>
      <c r="G2726" s="190" t="s">
        <v>88</v>
      </c>
      <c r="H2726" s="191">
        <v>0.1</v>
      </c>
      <c r="I2726" s="192">
        <v>13.876064</v>
      </c>
      <c r="J2726" s="192">
        <v>1.3876063999999999</v>
      </c>
      <c r="K2726" s="360"/>
    </row>
    <row r="2727" spans="1:11" s="106" customFormat="1" ht="25.5" hidden="1" x14ac:dyDescent="0.2">
      <c r="A2727" s="241" t="s">
        <v>89</v>
      </c>
      <c r="B2727" s="189" t="s">
        <v>221</v>
      </c>
      <c r="C2727" s="241" t="s">
        <v>85</v>
      </c>
      <c r="D2727" s="241" t="s">
        <v>222</v>
      </c>
      <c r="E2727" s="427" t="s">
        <v>87</v>
      </c>
      <c r="F2727" s="427"/>
      <c r="G2727" s="190" t="s">
        <v>88</v>
      </c>
      <c r="H2727" s="191">
        <v>0.1</v>
      </c>
      <c r="I2727" s="192">
        <v>17.794052000000001</v>
      </c>
      <c r="J2727" s="192">
        <v>1.7794052</v>
      </c>
      <c r="K2727" s="360"/>
    </row>
    <row r="2728" spans="1:11" s="106" customFormat="1" ht="25.5" hidden="1" x14ac:dyDescent="0.2">
      <c r="A2728" s="241" t="s">
        <v>92</v>
      </c>
      <c r="B2728" s="189" t="s">
        <v>1894</v>
      </c>
      <c r="C2728" s="241" t="s">
        <v>85</v>
      </c>
      <c r="D2728" s="241" t="s">
        <v>1895</v>
      </c>
      <c r="E2728" s="427" t="s">
        <v>119</v>
      </c>
      <c r="F2728" s="427"/>
      <c r="G2728" s="190" t="s">
        <v>174</v>
      </c>
      <c r="H2728" s="191">
        <v>1</v>
      </c>
      <c r="I2728" s="192">
        <v>0.64</v>
      </c>
      <c r="J2728" s="192">
        <v>0.64</v>
      </c>
      <c r="K2728" s="360"/>
    </row>
    <row r="2729" spans="1:11" s="106" customFormat="1" hidden="1" x14ac:dyDescent="0.2">
      <c r="A2729" s="241" t="s">
        <v>92</v>
      </c>
      <c r="B2729" s="189" t="s">
        <v>1058</v>
      </c>
      <c r="C2729" s="241" t="s">
        <v>85</v>
      </c>
      <c r="D2729" s="241" t="s">
        <v>1059</v>
      </c>
      <c r="E2729" s="427" t="s">
        <v>119</v>
      </c>
      <c r="F2729" s="427"/>
      <c r="G2729" s="190" t="s">
        <v>174</v>
      </c>
      <c r="H2729" s="191">
        <v>7.0000000000000001E-3</v>
      </c>
      <c r="I2729" s="192">
        <v>79.94</v>
      </c>
      <c r="J2729" s="192">
        <v>0.55957999999999997</v>
      </c>
      <c r="K2729" s="360"/>
    </row>
    <row r="2730" spans="1:11" s="106" customFormat="1" hidden="1" x14ac:dyDescent="0.2">
      <c r="A2730" s="241" t="s">
        <v>92</v>
      </c>
      <c r="B2730" s="189" t="s">
        <v>226</v>
      </c>
      <c r="C2730" s="241" t="s">
        <v>85</v>
      </c>
      <c r="D2730" s="241" t="s">
        <v>227</v>
      </c>
      <c r="E2730" s="427" t="s">
        <v>119</v>
      </c>
      <c r="F2730" s="427"/>
      <c r="G2730" s="190" t="s">
        <v>174</v>
      </c>
      <c r="H2730" s="191">
        <v>0.05</v>
      </c>
      <c r="I2730" s="192">
        <v>1.86</v>
      </c>
      <c r="J2730" s="192">
        <v>9.2999999999999999E-2</v>
      </c>
      <c r="K2730" s="360"/>
    </row>
    <row r="2731" spans="1:11" s="106" customFormat="1" hidden="1" x14ac:dyDescent="0.2">
      <c r="A2731" s="241" t="s">
        <v>92</v>
      </c>
      <c r="B2731" s="189" t="s">
        <v>228</v>
      </c>
      <c r="C2731" s="241" t="s">
        <v>85</v>
      </c>
      <c r="D2731" s="241" t="s">
        <v>229</v>
      </c>
      <c r="E2731" s="427" t="s">
        <v>119</v>
      </c>
      <c r="F2731" s="427"/>
      <c r="G2731" s="190" t="s">
        <v>174</v>
      </c>
      <c r="H2731" s="191">
        <v>8.0000000000000002E-3</v>
      </c>
      <c r="I2731" s="192">
        <v>69.42</v>
      </c>
      <c r="J2731" s="192">
        <v>0.55535999999999996</v>
      </c>
      <c r="K2731" s="360"/>
    </row>
    <row r="2732" spans="1:11" s="106" customFormat="1" hidden="1" x14ac:dyDescent="0.2">
      <c r="A2732" s="244"/>
      <c r="B2732" s="244"/>
      <c r="C2732" s="244"/>
      <c r="D2732" s="244"/>
      <c r="E2732" s="244"/>
      <c r="F2732" s="193"/>
      <c r="G2732" s="244"/>
      <c r="H2732" s="193"/>
      <c r="I2732" s="244"/>
      <c r="J2732" s="193"/>
      <c r="K2732" s="360"/>
    </row>
    <row r="2733" spans="1:11" s="106" customFormat="1" ht="15" hidden="1" thickBot="1" x14ac:dyDescent="0.25">
      <c r="A2733" s="244"/>
      <c r="B2733" s="244"/>
      <c r="C2733" s="244"/>
      <c r="D2733" s="244"/>
      <c r="E2733" s="244"/>
      <c r="F2733" s="193"/>
      <c r="G2733" s="244"/>
      <c r="H2733" s="428"/>
      <c r="I2733" s="428"/>
      <c r="J2733" s="193"/>
      <c r="K2733" s="360"/>
    </row>
    <row r="2734" spans="1:11" s="106" customFormat="1" ht="15" hidden="1" thickTop="1" x14ac:dyDescent="0.2">
      <c r="A2734" s="194"/>
      <c r="B2734" s="194"/>
      <c r="C2734" s="194"/>
      <c r="D2734" s="194"/>
      <c r="E2734" s="194"/>
      <c r="F2734" s="194"/>
      <c r="G2734" s="194"/>
      <c r="H2734" s="194"/>
      <c r="I2734" s="194"/>
      <c r="J2734" s="194"/>
      <c r="K2734" s="360"/>
    </row>
    <row r="2735" spans="1:11" s="106" customFormat="1" ht="15" hidden="1" x14ac:dyDescent="0.2">
      <c r="A2735" s="242"/>
      <c r="B2735" s="195" t="s">
        <v>77</v>
      </c>
      <c r="C2735" s="242" t="s">
        <v>78</v>
      </c>
      <c r="D2735" s="242" t="s">
        <v>4</v>
      </c>
      <c r="E2735" s="430" t="s">
        <v>79</v>
      </c>
      <c r="F2735" s="430"/>
      <c r="G2735" s="196" t="s">
        <v>80</v>
      </c>
      <c r="H2735" s="195" t="s">
        <v>81</v>
      </c>
      <c r="I2735" s="195" t="s">
        <v>82</v>
      </c>
      <c r="J2735" s="195" t="s">
        <v>5</v>
      </c>
      <c r="K2735" s="360"/>
    </row>
    <row r="2736" spans="1:11" s="106" customFormat="1" ht="38.25" hidden="1" x14ac:dyDescent="0.2">
      <c r="A2736" s="240" t="s">
        <v>83</v>
      </c>
      <c r="B2736" s="197" t="s">
        <v>1229</v>
      </c>
      <c r="C2736" s="240" t="s">
        <v>85</v>
      </c>
      <c r="D2736" s="240" t="s">
        <v>1230</v>
      </c>
      <c r="E2736" s="429" t="s">
        <v>179</v>
      </c>
      <c r="F2736" s="429"/>
      <c r="G2736" s="198" t="s">
        <v>174</v>
      </c>
      <c r="H2736" s="199">
        <v>1</v>
      </c>
      <c r="I2736" s="203">
        <f>SUM(J2737:J2742)</f>
        <v>4.4065355999999998</v>
      </c>
      <c r="J2736" s="203">
        <f>H2736*I2736</f>
        <v>4.4065355999999998</v>
      </c>
      <c r="K2736" s="360"/>
    </row>
    <row r="2737" spans="1:11" s="106" customFormat="1" ht="25.5" hidden="1" x14ac:dyDescent="0.2">
      <c r="A2737" s="241" t="s">
        <v>89</v>
      </c>
      <c r="B2737" s="189" t="s">
        <v>219</v>
      </c>
      <c r="C2737" s="241" t="s">
        <v>85</v>
      </c>
      <c r="D2737" s="241" t="s">
        <v>220</v>
      </c>
      <c r="E2737" s="427" t="s">
        <v>87</v>
      </c>
      <c r="F2737" s="427"/>
      <c r="G2737" s="190" t="s">
        <v>88</v>
      </c>
      <c r="H2737" s="191">
        <v>4.9000000000000002E-2</v>
      </c>
      <c r="I2737" s="192">
        <v>13.876064</v>
      </c>
      <c r="J2737" s="192">
        <v>0.67992710000000001</v>
      </c>
      <c r="K2737" s="360"/>
    </row>
    <row r="2738" spans="1:11" s="106" customFormat="1" ht="25.5" hidden="1" x14ac:dyDescent="0.2">
      <c r="A2738" s="241" t="s">
        <v>89</v>
      </c>
      <c r="B2738" s="189" t="s">
        <v>221</v>
      </c>
      <c r="C2738" s="241" t="s">
        <v>85</v>
      </c>
      <c r="D2738" s="241" t="s">
        <v>222</v>
      </c>
      <c r="E2738" s="427" t="s">
        <v>87</v>
      </c>
      <c r="F2738" s="427"/>
      <c r="G2738" s="190" t="s">
        <v>88</v>
      </c>
      <c r="H2738" s="191">
        <v>4.9000000000000002E-2</v>
      </c>
      <c r="I2738" s="192">
        <v>17.794052000000001</v>
      </c>
      <c r="J2738" s="192">
        <v>0.87190849999999998</v>
      </c>
      <c r="K2738" s="360"/>
    </row>
    <row r="2739" spans="1:11" s="106" customFormat="1" ht="25.5" hidden="1" x14ac:dyDescent="0.2">
      <c r="A2739" s="241" t="s">
        <v>92</v>
      </c>
      <c r="B2739" s="189" t="s">
        <v>1896</v>
      </c>
      <c r="C2739" s="241" t="s">
        <v>85</v>
      </c>
      <c r="D2739" s="241" t="s">
        <v>1897</v>
      </c>
      <c r="E2739" s="427" t="s">
        <v>119</v>
      </c>
      <c r="F2739" s="427"/>
      <c r="G2739" s="190" t="s">
        <v>174</v>
      </c>
      <c r="H2739" s="191">
        <v>1</v>
      </c>
      <c r="I2739" s="192">
        <v>1.34</v>
      </c>
      <c r="J2739" s="192">
        <v>1.34</v>
      </c>
      <c r="K2739" s="360"/>
    </row>
    <row r="2740" spans="1:11" s="106" customFormat="1" hidden="1" x14ac:dyDescent="0.2">
      <c r="A2740" s="241" t="s">
        <v>92</v>
      </c>
      <c r="B2740" s="189" t="s">
        <v>1058</v>
      </c>
      <c r="C2740" s="241" t="s">
        <v>85</v>
      </c>
      <c r="D2740" s="241" t="s">
        <v>1059</v>
      </c>
      <c r="E2740" s="427" t="s">
        <v>119</v>
      </c>
      <c r="F2740" s="427"/>
      <c r="G2740" s="190" t="s">
        <v>174</v>
      </c>
      <c r="H2740" s="191">
        <v>8.9999999999999993E-3</v>
      </c>
      <c r="I2740" s="192">
        <v>79.94</v>
      </c>
      <c r="J2740" s="192">
        <v>0.71945999999999999</v>
      </c>
      <c r="K2740" s="360"/>
    </row>
    <row r="2741" spans="1:11" s="106" customFormat="1" hidden="1" x14ac:dyDescent="0.2">
      <c r="A2741" s="241" t="s">
        <v>92</v>
      </c>
      <c r="B2741" s="189" t="s">
        <v>226</v>
      </c>
      <c r="C2741" s="241" t="s">
        <v>85</v>
      </c>
      <c r="D2741" s="241" t="s">
        <v>227</v>
      </c>
      <c r="E2741" s="427" t="s">
        <v>119</v>
      </c>
      <c r="F2741" s="427"/>
      <c r="G2741" s="190" t="s">
        <v>174</v>
      </c>
      <c r="H2741" s="191">
        <v>1.7000000000000001E-2</v>
      </c>
      <c r="I2741" s="192">
        <v>1.86</v>
      </c>
      <c r="J2741" s="192">
        <v>3.1620000000000002E-2</v>
      </c>
      <c r="K2741" s="360"/>
    </row>
    <row r="2742" spans="1:11" s="106" customFormat="1" hidden="1" x14ac:dyDescent="0.2">
      <c r="A2742" s="241" t="s">
        <v>92</v>
      </c>
      <c r="B2742" s="189" t="s">
        <v>228</v>
      </c>
      <c r="C2742" s="241" t="s">
        <v>85</v>
      </c>
      <c r="D2742" s="241" t="s">
        <v>229</v>
      </c>
      <c r="E2742" s="427" t="s">
        <v>119</v>
      </c>
      <c r="F2742" s="427"/>
      <c r="G2742" s="190" t="s">
        <v>174</v>
      </c>
      <c r="H2742" s="191">
        <v>1.0999999999999999E-2</v>
      </c>
      <c r="I2742" s="192">
        <v>69.42</v>
      </c>
      <c r="J2742" s="192">
        <v>0.76361999999999997</v>
      </c>
      <c r="K2742" s="360"/>
    </row>
    <row r="2743" spans="1:11" s="106" customFormat="1" hidden="1" x14ac:dyDescent="0.2">
      <c r="A2743" s="244"/>
      <c r="B2743" s="244"/>
      <c r="C2743" s="244"/>
      <c r="D2743" s="244"/>
      <c r="E2743" s="244"/>
      <c r="F2743" s="193"/>
      <c r="G2743" s="244"/>
      <c r="H2743" s="193"/>
      <c r="I2743" s="244"/>
      <c r="J2743" s="193"/>
      <c r="K2743" s="360"/>
    </row>
    <row r="2744" spans="1:11" s="106" customFormat="1" ht="15" hidden="1" thickBot="1" x14ac:dyDescent="0.25">
      <c r="A2744" s="244"/>
      <c r="B2744" s="244"/>
      <c r="C2744" s="244"/>
      <c r="D2744" s="244"/>
      <c r="E2744" s="244"/>
      <c r="F2744" s="193"/>
      <c r="G2744" s="244"/>
      <c r="H2744" s="428"/>
      <c r="I2744" s="428"/>
      <c r="J2744" s="193"/>
      <c r="K2744" s="360"/>
    </row>
    <row r="2745" spans="1:11" s="106" customFormat="1" ht="15" hidden="1" thickTop="1" x14ac:dyDescent="0.2">
      <c r="A2745" s="194"/>
      <c r="B2745" s="194"/>
      <c r="C2745" s="194"/>
      <c r="D2745" s="194"/>
      <c r="E2745" s="194"/>
      <c r="F2745" s="194"/>
      <c r="G2745" s="194"/>
      <c r="H2745" s="194"/>
      <c r="I2745" s="194"/>
      <c r="J2745" s="194"/>
      <c r="K2745" s="360"/>
    </row>
    <row r="2746" spans="1:11" s="106" customFormat="1" ht="15" hidden="1" x14ac:dyDescent="0.2">
      <c r="A2746" s="242"/>
      <c r="B2746" s="195" t="s">
        <v>77</v>
      </c>
      <c r="C2746" s="242" t="s">
        <v>78</v>
      </c>
      <c r="D2746" s="242" t="s">
        <v>4</v>
      </c>
      <c r="E2746" s="430" t="s">
        <v>79</v>
      </c>
      <c r="F2746" s="430"/>
      <c r="G2746" s="196" t="s">
        <v>80</v>
      </c>
      <c r="H2746" s="195" t="s">
        <v>81</v>
      </c>
      <c r="I2746" s="195" t="s">
        <v>82</v>
      </c>
      <c r="J2746" s="195" t="s">
        <v>5</v>
      </c>
      <c r="K2746" s="360"/>
    </row>
    <row r="2747" spans="1:11" s="106" customFormat="1" ht="51" hidden="1" x14ac:dyDescent="0.2">
      <c r="A2747" s="240" t="s">
        <v>83</v>
      </c>
      <c r="B2747" s="197" t="s">
        <v>1221</v>
      </c>
      <c r="C2747" s="240" t="s">
        <v>85</v>
      </c>
      <c r="D2747" s="240" t="s">
        <v>1222</v>
      </c>
      <c r="E2747" s="429" t="s">
        <v>179</v>
      </c>
      <c r="F2747" s="429"/>
      <c r="G2747" s="198" t="s">
        <v>174</v>
      </c>
      <c r="H2747" s="199">
        <v>1</v>
      </c>
      <c r="I2747" s="203">
        <f>SUM(J2748:J2753)</f>
        <v>5.1386181999999998</v>
      </c>
      <c r="J2747" s="203">
        <f>H2747*I2747</f>
        <v>5.1386181999999998</v>
      </c>
      <c r="K2747" s="360"/>
    </row>
    <row r="2748" spans="1:11" s="106" customFormat="1" ht="25.5" hidden="1" x14ac:dyDescent="0.2">
      <c r="A2748" s="241" t="s">
        <v>89</v>
      </c>
      <c r="B2748" s="189" t="s">
        <v>219</v>
      </c>
      <c r="C2748" s="241" t="s">
        <v>85</v>
      </c>
      <c r="D2748" s="241" t="s">
        <v>220</v>
      </c>
      <c r="E2748" s="427" t="s">
        <v>87</v>
      </c>
      <c r="F2748" s="427"/>
      <c r="G2748" s="190" t="s">
        <v>88</v>
      </c>
      <c r="H2748" s="191">
        <v>7.0999999999999994E-2</v>
      </c>
      <c r="I2748" s="192">
        <v>13.876064</v>
      </c>
      <c r="J2748" s="192">
        <v>0.98520050000000003</v>
      </c>
      <c r="K2748" s="360"/>
    </row>
    <row r="2749" spans="1:11" s="106" customFormat="1" ht="25.5" hidden="1" x14ac:dyDescent="0.2">
      <c r="A2749" s="241" t="s">
        <v>89</v>
      </c>
      <c r="B2749" s="189" t="s">
        <v>221</v>
      </c>
      <c r="C2749" s="241" t="s">
        <v>85</v>
      </c>
      <c r="D2749" s="241" t="s">
        <v>222</v>
      </c>
      <c r="E2749" s="427" t="s">
        <v>87</v>
      </c>
      <c r="F2749" s="427"/>
      <c r="G2749" s="190" t="s">
        <v>88</v>
      </c>
      <c r="H2749" s="191">
        <v>7.0999999999999994E-2</v>
      </c>
      <c r="I2749" s="192">
        <v>17.794052000000001</v>
      </c>
      <c r="J2749" s="192">
        <v>1.2633776999999999</v>
      </c>
      <c r="K2749" s="360"/>
    </row>
    <row r="2750" spans="1:11" s="106" customFormat="1" ht="25.5" hidden="1" x14ac:dyDescent="0.2">
      <c r="A2750" s="241" t="s">
        <v>92</v>
      </c>
      <c r="B2750" s="189" t="s">
        <v>1896</v>
      </c>
      <c r="C2750" s="241" t="s">
        <v>85</v>
      </c>
      <c r="D2750" s="241" t="s">
        <v>1897</v>
      </c>
      <c r="E2750" s="427" t="s">
        <v>119</v>
      </c>
      <c r="F2750" s="427"/>
      <c r="G2750" s="190" t="s">
        <v>174</v>
      </c>
      <c r="H2750" s="191">
        <v>1</v>
      </c>
      <c r="I2750" s="192">
        <v>1.34</v>
      </c>
      <c r="J2750" s="192">
        <v>1.34</v>
      </c>
      <c r="K2750" s="360"/>
    </row>
    <row r="2751" spans="1:11" s="106" customFormat="1" hidden="1" x14ac:dyDescent="0.2">
      <c r="A2751" s="241" t="s">
        <v>92</v>
      </c>
      <c r="B2751" s="189" t="s">
        <v>1058</v>
      </c>
      <c r="C2751" s="241" t="s">
        <v>85</v>
      </c>
      <c r="D2751" s="241" t="s">
        <v>1059</v>
      </c>
      <c r="E2751" s="427" t="s">
        <v>119</v>
      </c>
      <c r="F2751" s="427"/>
      <c r="G2751" s="190" t="s">
        <v>174</v>
      </c>
      <c r="H2751" s="191">
        <v>8.9999999999999993E-3</v>
      </c>
      <c r="I2751" s="192">
        <v>79.94</v>
      </c>
      <c r="J2751" s="192">
        <v>0.71945999999999999</v>
      </c>
      <c r="K2751" s="360"/>
    </row>
    <row r="2752" spans="1:11" s="106" customFormat="1" hidden="1" x14ac:dyDescent="0.2">
      <c r="A2752" s="241" t="s">
        <v>92</v>
      </c>
      <c r="B2752" s="189" t="s">
        <v>226</v>
      </c>
      <c r="C2752" s="241" t="s">
        <v>85</v>
      </c>
      <c r="D2752" s="241" t="s">
        <v>227</v>
      </c>
      <c r="E2752" s="427" t="s">
        <v>119</v>
      </c>
      <c r="F2752" s="427"/>
      <c r="G2752" s="190" t="s">
        <v>174</v>
      </c>
      <c r="H2752" s="191">
        <v>3.5999999999999997E-2</v>
      </c>
      <c r="I2752" s="192">
        <v>1.86</v>
      </c>
      <c r="J2752" s="192">
        <v>6.6960000000000006E-2</v>
      </c>
      <c r="K2752" s="360"/>
    </row>
    <row r="2753" spans="1:11" s="106" customFormat="1" hidden="1" x14ac:dyDescent="0.2">
      <c r="A2753" s="241" t="s">
        <v>92</v>
      </c>
      <c r="B2753" s="189" t="s">
        <v>228</v>
      </c>
      <c r="C2753" s="241" t="s">
        <v>85</v>
      </c>
      <c r="D2753" s="241" t="s">
        <v>229</v>
      </c>
      <c r="E2753" s="427" t="s">
        <v>119</v>
      </c>
      <c r="F2753" s="427"/>
      <c r="G2753" s="190" t="s">
        <v>174</v>
      </c>
      <c r="H2753" s="191">
        <v>1.0999999999999999E-2</v>
      </c>
      <c r="I2753" s="192">
        <v>69.42</v>
      </c>
      <c r="J2753" s="192">
        <v>0.76361999999999997</v>
      </c>
      <c r="K2753" s="360"/>
    </row>
    <row r="2754" spans="1:11" s="106" customFormat="1" hidden="1" x14ac:dyDescent="0.2">
      <c r="A2754" s="244"/>
      <c r="B2754" s="244"/>
      <c r="C2754" s="244"/>
      <c r="D2754" s="244"/>
      <c r="E2754" s="244"/>
      <c r="F2754" s="193"/>
      <c r="G2754" s="244"/>
      <c r="H2754" s="193"/>
      <c r="I2754" s="244"/>
      <c r="J2754" s="193"/>
      <c r="K2754" s="360"/>
    </row>
    <row r="2755" spans="1:11" s="106" customFormat="1" ht="15" hidden="1" thickBot="1" x14ac:dyDescent="0.25">
      <c r="A2755" s="244"/>
      <c r="B2755" s="244"/>
      <c r="C2755" s="244"/>
      <c r="D2755" s="244"/>
      <c r="E2755" s="244"/>
      <c r="F2755" s="193"/>
      <c r="G2755" s="244"/>
      <c r="H2755" s="428"/>
      <c r="I2755" s="428"/>
      <c r="J2755" s="193"/>
      <c r="K2755" s="360"/>
    </row>
    <row r="2756" spans="1:11" s="106" customFormat="1" ht="15" hidden="1" thickTop="1" x14ac:dyDescent="0.2">
      <c r="A2756" s="194"/>
      <c r="B2756" s="194"/>
      <c r="C2756" s="194"/>
      <c r="D2756" s="194"/>
      <c r="E2756" s="194"/>
      <c r="F2756" s="194"/>
      <c r="G2756" s="194"/>
      <c r="H2756" s="194"/>
      <c r="I2756" s="194"/>
      <c r="J2756" s="194"/>
      <c r="K2756" s="360"/>
    </row>
    <row r="2757" spans="1:11" s="106" customFormat="1" ht="15" hidden="1" x14ac:dyDescent="0.2">
      <c r="A2757" s="242"/>
      <c r="B2757" s="195" t="s">
        <v>77</v>
      </c>
      <c r="C2757" s="242" t="s">
        <v>78</v>
      </c>
      <c r="D2757" s="242" t="s">
        <v>4</v>
      </c>
      <c r="E2757" s="430" t="s">
        <v>79</v>
      </c>
      <c r="F2757" s="430"/>
      <c r="G2757" s="196" t="s">
        <v>80</v>
      </c>
      <c r="H2757" s="195" t="s">
        <v>81</v>
      </c>
      <c r="I2757" s="195" t="s">
        <v>82</v>
      </c>
      <c r="J2757" s="195" t="s">
        <v>5</v>
      </c>
      <c r="K2757" s="360"/>
    </row>
    <row r="2758" spans="1:11" s="106" customFormat="1" ht="38.25" hidden="1" x14ac:dyDescent="0.2">
      <c r="A2758" s="240" t="s">
        <v>83</v>
      </c>
      <c r="B2758" s="197" t="s">
        <v>1252</v>
      </c>
      <c r="C2758" s="240" t="s">
        <v>85</v>
      </c>
      <c r="D2758" s="240" t="s">
        <v>1253</v>
      </c>
      <c r="E2758" s="429" t="s">
        <v>179</v>
      </c>
      <c r="F2758" s="429"/>
      <c r="G2758" s="198" t="s">
        <v>174</v>
      </c>
      <c r="H2758" s="199">
        <v>1</v>
      </c>
      <c r="I2758" s="203">
        <f>SUM(J2759:J2764)</f>
        <v>9.006896900000001</v>
      </c>
      <c r="J2758" s="203">
        <f>H2758*I2758</f>
        <v>9.006896900000001</v>
      </c>
      <c r="K2758" s="360"/>
    </row>
    <row r="2759" spans="1:11" s="106" customFormat="1" ht="25.5" hidden="1" x14ac:dyDescent="0.2">
      <c r="A2759" s="241" t="s">
        <v>89</v>
      </c>
      <c r="B2759" s="189" t="s">
        <v>219</v>
      </c>
      <c r="C2759" s="241" t="s">
        <v>85</v>
      </c>
      <c r="D2759" s="241" t="s">
        <v>220</v>
      </c>
      <c r="E2759" s="427" t="s">
        <v>87</v>
      </c>
      <c r="F2759" s="427"/>
      <c r="G2759" s="190" t="s">
        <v>88</v>
      </c>
      <c r="H2759" s="191">
        <v>5.8999999999999997E-2</v>
      </c>
      <c r="I2759" s="192">
        <v>13.876064</v>
      </c>
      <c r="J2759" s="192">
        <v>0.81868779999999997</v>
      </c>
      <c r="K2759" s="360"/>
    </row>
    <row r="2760" spans="1:11" s="106" customFormat="1" ht="25.5" hidden="1" x14ac:dyDescent="0.2">
      <c r="A2760" s="241" t="s">
        <v>89</v>
      </c>
      <c r="B2760" s="189" t="s">
        <v>221</v>
      </c>
      <c r="C2760" s="241" t="s">
        <v>85</v>
      </c>
      <c r="D2760" s="241" t="s">
        <v>222</v>
      </c>
      <c r="E2760" s="427" t="s">
        <v>87</v>
      </c>
      <c r="F2760" s="427"/>
      <c r="G2760" s="190" t="s">
        <v>88</v>
      </c>
      <c r="H2760" s="191">
        <v>5.8999999999999997E-2</v>
      </c>
      <c r="I2760" s="192">
        <v>17.794052000000001</v>
      </c>
      <c r="J2760" s="192">
        <v>1.0498491000000001</v>
      </c>
      <c r="K2760" s="360"/>
    </row>
    <row r="2761" spans="1:11" s="106" customFormat="1" ht="25.5" hidden="1" x14ac:dyDescent="0.2">
      <c r="A2761" s="241" t="s">
        <v>92</v>
      </c>
      <c r="B2761" s="189" t="s">
        <v>1898</v>
      </c>
      <c r="C2761" s="241" t="s">
        <v>85</v>
      </c>
      <c r="D2761" s="241" t="s">
        <v>1899</v>
      </c>
      <c r="E2761" s="427" t="s">
        <v>119</v>
      </c>
      <c r="F2761" s="427"/>
      <c r="G2761" s="190" t="s">
        <v>174</v>
      </c>
      <c r="H2761" s="191">
        <v>1</v>
      </c>
      <c r="I2761" s="192">
        <v>5.17</v>
      </c>
      <c r="J2761" s="192">
        <v>5.17</v>
      </c>
      <c r="K2761" s="360"/>
    </row>
    <row r="2762" spans="1:11" s="106" customFormat="1" hidden="1" x14ac:dyDescent="0.2">
      <c r="A2762" s="241" t="s">
        <v>92</v>
      </c>
      <c r="B2762" s="189" t="s">
        <v>1058</v>
      </c>
      <c r="C2762" s="241" t="s">
        <v>85</v>
      </c>
      <c r="D2762" s="241" t="s">
        <v>1059</v>
      </c>
      <c r="E2762" s="427" t="s">
        <v>119</v>
      </c>
      <c r="F2762" s="427"/>
      <c r="G2762" s="190" t="s">
        <v>174</v>
      </c>
      <c r="H2762" s="191">
        <v>1.2E-2</v>
      </c>
      <c r="I2762" s="192">
        <v>79.94</v>
      </c>
      <c r="J2762" s="192">
        <v>0.95928000000000002</v>
      </c>
      <c r="K2762" s="360"/>
    </row>
    <row r="2763" spans="1:11" s="106" customFormat="1" hidden="1" x14ac:dyDescent="0.2">
      <c r="A2763" s="241" t="s">
        <v>92</v>
      </c>
      <c r="B2763" s="189" t="s">
        <v>226</v>
      </c>
      <c r="C2763" s="241" t="s">
        <v>85</v>
      </c>
      <c r="D2763" s="241" t="s">
        <v>227</v>
      </c>
      <c r="E2763" s="427" t="s">
        <v>119</v>
      </c>
      <c r="F2763" s="427"/>
      <c r="G2763" s="190" t="s">
        <v>174</v>
      </c>
      <c r="H2763" s="191">
        <v>0.02</v>
      </c>
      <c r="I2763" s="192">
        <v>1.86</v>
      </c>
      <c r="J2763" s="192">
        <v>3.7199999999999997E-2</v>
      </c>
      <c r="K2763" s="360"/>
    </row>
    <row r="2764" spans="1:11" s="106" customFormat="1" hidden="1" x14ac:dyDescent="0.2">
      <c r="A2764" s="241" t="s">
        <v>92</v>
      </c>
      <c r="B2764" s="189" t="s">
        <v>228</v>
      </c>
      <c r="C2764" s="241" t="s">
        <v>85</v>
      </c>
      <c r="D2764" s="241" t="s">
        <v>229</v>
      </c>
      <c r="E2764" s="427" t="s">
        <v>119</v>
      </c>
      <c r="F2764" s="427"/>
      <c r="G2764" s="190" t="s">
        <v>174</v>
      </c>
      <c r="H2764" s="191">
        <v>1.4E-2</v>
      </c>
      <c r="I2764" s="192">
        <v>69.42</v>
      </c>
      <c r="J2764" s="192">
        <v>0.97187999999999997</v>
      </c>
      <c r="K2764" s="360"/>
    </row>
    <row r="2765" spans="1:11" s="106" customFormat="1" hidden="1" x14ac:dyDescent="0.2">
      <c r="A2765" s="244"/>
      <c r="B2765" s="244"/>
      <c r="C2765" s="244"/>
      <c r="D2765" s="244"/>
      <c r="E2765" s="244"/>
      <c r="F2765" s="193"/>
      <c r="G2765" s="244"/>
      <c r="H2765" s="193"/>
      <c r="I2765" s="244"/>
      <c r="J2765" s="193"/>
      <c r="K2765" s="360"/>
    </row>
    <row r="2766" spans="1:11" s="106" customFormat="1" ht="15" hidden="1" thickBot="1" x14ac:dyDescent="0.25">
      <c r="A2766" s="244"/>
      <c r="B2766" s="244"/>
      <c r="C2766" s="244"/>
      <c r="D2766" s="244"/>
      <c r="E2766" s="244"/>
      <c r="F2766" s="193"/>
      <c r="G2766" s="244"/>
      <c r="H2766" s="428"/>
      <c r="I2766" s="428"/>
      <c r="J2766" s="193"/>
      <c r="K2766" s="360"/>
    </row>
    <row r="2767" spans="1:11" s="106" customFormat="1" ht="15" hidden="1" thickTop="1" x14ac:dyDescent="0.2">
      <c r="A2767" s="194"/>
      <c r="B2767" s="194"/>
      <c r="C2767" s="194"/>
      <c r="D2767" s="194"/>
      <c r="E2767" s="194"/>
      <c r="F2767" s="194"/>
      <c r="G2767" s="194"/>
      <c r="H2767" s="194"/>
      <c r="I2767" s="194"/>
      <c r="J2767" s="194"/>
      <c r="K2767" s="360"/>
    </row>
    <row r="2768" spans="1:11" s="106" customFormat="1" ht="15" hidden="1" x14ac:dyDescent="0.2">
      <c r="A2768" s="242"/>
      <c r="B2768" s="195" t="s">
        <v>77</v>
      </c>
      <c r="C2768" s="242" t="s">
        <v>78</v>
      </c>
      <c r="D2768" s="242" t="s">
        <v>4</v>
      </c>
      <c r="E2768" s="430" t="s">
        <v>79</v>
      </c>
      <c r="F2768" s="430"/>
      <c r="G2768" s="196" t="s">
        <v>80</v>
      </c>
      <c r="H2768" s="195" t="s">
        <v>81</v>
      </c>
      <c r="I2768" s="195" t="s">
        <v>82</v>
      </c>
      <c r="J2768" s="195" t="s">
        <v>5</v>
      </c>
      <c r="K2768" s="360"/>
    </row>
    <row r="2769" spans="1:11" s="106" customFormat="1" ht="38.25" hidden="1" x14ac:dyDescent="0.2">
      <c r="A2769" s="240" t="s">
        <v>83</v>
      </c>
      <c r="B2769" s="197" t="s">
        <v>1254</v>
      </c>
      <c r="C2769" s="240" t="s">
        <v>85</v>
      </c>
      <c r="D2769" s="240" t="s">
        <v>1255</v>
      </c>
      <c r="E2769" s="429" t="s">
        <v>179</v>
      </c>
      <c r="F2769" s="429"/>
      <c r="G2769" s="198" t="s">
        <v>174</v>
      </c>
      <c r="H2769" s="199">
        <v>1</v>
      </c>
      <c r="I2769" s="203">
        <f>SUM(J2770:J2775)</f>
        <v>6.3868968999999991</v>
      </c>
      <c r="J2769" s="203">
        <f>H2769*I2769</f>
        <v>6.3868968999999991</v>
      </c>
      <c r="K2769" s="360"/>
    </row>
    <row r="2770" spans="1:11" s="106" customFormat="1" ht="25.5" hidden="1" x14ac:dyDescent="0.2">
      <c r="A2770" s="241" t="s">
        <v>89</v>
      </c>
      <c r="B2770" s="189" t="s">
        <v>219</v>
      </c>
      <c r="C2770" s="241" t="s">
        <v>85</v>
      </c>
      <c r="D2770" s="241" t="s">
        <v>220</v>
      </c>
      <c r="E2770" s="427" t="s">
        <v>87</v>
      </c>
      <c r="F2770" s="427"/>
      <c r="G2770" s="190" t="s">
        <v>88</v>
      </c>
      <c r="H2770" s="191">
        <v>5.8999999999999997E-2</v>
      </c>
      <c r="I2770" s="192">
        <v>13.876064</v>
      </c>
      <c r="J2770" s="192">
        <v>0.81868779999999997</v>
      </c>
      <c r="K2770" s="360"/>
    </row>
    <row r="2771" spans="1:11" s="106" customFormat="1" ht="25.5" hidden="1" x14ac:dyDescent="0.2">
      <c r="A2771" s="241" t="s">
        <v>89</v>
      </c>
      <c r="B2771" s="189" t="s">
        <v>221</v>
      </c>
      <c r="C2771" s="241" t="s">
        <v>85</v>
      </c>
      <c r="D2771" s="241" t="s">
        <v>222</v>
      </c>
      <c r="E2771" s="427" t="s">
        <v>87</v>
      </c>
      <c r="F2771" s="427"/>
      <c r="G2771" s="190" t="s">
        <v>88</v>
      </c>
      <c r="H2771" s="191">
        <v>5.8999999999999997E-2</v>
      </c>
      <c r="I2771" s="192">
        <v>17.794052000000001</v>
      </c>
      <c r="J2771" s="192">
        <v>1.0498491000000001</v>
      </c>
      <c r="K2771" s="360"/>
    </row>
    <row r="2772" spans="1:11" s="106" customFormat="1" ht="25.5" hidden="1" x14ac:dyDescent="0.2">
      <c r="A2772" s="241" t="s">
        <v>92</v>
      </c>
      <c r="B2772" s="189" t="s">
        <v>1900</v>
      </c>
      <c r="C2772" s="241" t="s">
        <v>85</v>
      </c>
      <c r="D2772" s="241" t="s">
        <v>1901</v>
      </c>
      <c r="E2772" s="427" t="s">
        <v>119</v>
      </c>
      <c r="F2772" s="427"/>
      <c r="G2772" s="190" t="s">
        <v>174</v>
      </c>
      <c r="H2772" s="191">
        <v>1</v>
      </c>
      <c r="I2772" s="192">
        <v>2.5499999999999998</v>
      </c>
      <c r="J2772" s="192">
        <v>2.5499999999999998</v>
      </c>
      <c r="K2772" s="360"/>
    </row>
    <row r="2773" spans="1:11" s="106" customFormat="1" hidden="1" x14ac:dyDescent="0.2">
      <c r="A2773" s="241" t="s">
        <v>92</v>
      </c>
      <c r="B2773" s="189" t="s">
        <v>1058</v>
      </c>
      <c r="C2773" s="241" t="s">
        <v>85</v>
      </c>
      <c r="D2773" s="241" t="s">
        <v>1059</v>
      </c>
      <c r="E2773" s="427" t="s">
        <v>119</v>
      </c>
      <c r="F2773" s="427"/>
      <c r="G2773" s="190" t="s">
        <v>174</v>
      </c>
      <c r="H2773" s="191">
        <v>1.2E-2</v>
      </c>
      <c r="I2773" s="192">
        <v>79.94</v>
      </c>
      <c r="J2773" s="192">
        <v>0.95928000000000002</v>
      </c>
      <c r="K2773" s="360"/>
    </row>
    <row r="2774" spans="1:11" s="106" customFormat="1" hidden="1" x14ac:dyDescent="0.2">
      <c r="A2774" s="241" t="s">
        <v>92</v>
      </c>
      <c r="B2774" s="189" t="s">
        <v>226</v>
      </c>
      <c r="C2774" s="241" t="s">
        <v>85</v>
      </c>
      <c r="D2774" s="241" t="s">
        <v>227</v>
      </c>
      <c r="E2774" s="427" t="s">
        <v>119</v>
      </c>
      <c r="F2774" s="427"/>
      <c r="G2774" s="190" t="s">
        <v>174</v>
      </c>
      <c r="H2774" s="191">
        <v>0.02</v>
      </c>
      <c r="I2774" s="192">
        <v>1.86</v>
      </c>
      <c r="J2774" s="192">
        <v>3.7199999999999997E-2</v>
      </c>
      <c r="K2774" s="360"/>
    </row>
    <row r="2775" spans="1:11" s="106" customFormat="1" hidden="1" x14ac:dyDescent="0.2">
      <c r="A2775" s="241" t="s">
        <v>92</v>
      </c>
      <c r="B2775" s="189" t="s">
        <v>228</v>
      </c>
      <c r="C2775" s="241" t="s">
        <v>85</v>
      </c>
      <c r="D2775" s="241" t="s">
        <v>229</v>
      </c>
      <c r="E2775" s="427" t="s">
        <v>119</v>
      </c>
      <c r="F2775" s="427"/>
      <c r="G2775" s="190" t="s">
        <v>174</v>
      </c>
      <c r="H2775" s="191">
        <v>1.4E-2</v>
      </c>
      <c r="I2775" s="192">
        <v>69.42</v>
      </c>
      <c r="J2775" s="192">
        <v>0.97187999999999997</v>
      </c>
      <c r="K2775" s="360"/>
    </row>
    <row r="2776" spans="1:11" s="106" customFormat="1" hidden="1" x14ac:dyDescent="0.2">
      <c r="A2776" s="244"/>
      <c r="B2776" s="244"/>
      <c r="C2776" s="244"/>
      <c r="D2776" s="244"/>
      <c r="E2776" s="244"/>
      <c r="F2776" s="193"/>
      <c r="G2776" s="244"/>
      <c r="H2776" s="193"/>
      <c r="I2776" s="244"/>
      <c r="J2776" s="193"/>
      <c r="K2776" s="360"/>
    </row>
    <row r="2777" spans="1:11" s="106" customFormat="1" ht="15" hidden="1" thickBot="1" x14ac:dyDescent="0.25">
      <c r="A2777" s="244"/>
      <c r="B2777" s="244"/>
      <c r="C2777" s="244"/>
      <c r="D2777" s="244"/>
      <c r="E2777" s="244"/>
      <c r="F2777" s="193"/>
      <c r="G2777" s="244"/>
      <c r="H2777" s="428"/>
      <c r="I2777" s="428"/>
      <c r="J2777" s="193"/>
      <c r="K2777" s="360"/>
    </row>
    <row r="2778" spans="1:11" s="106" customFormat="1" ht="15" hidden="1" thickTop="1" x14ac:dyDescent="0.2">
      <c r="A2778" s="194"/>
      <c r="B2778" s="194"/>
      <c r="C2778" s="194"/>
      <c r="D2778" s="194"/>
      <c r="E2778" s="194"/>
      <c r="F2778" s="194"/>
      <c r="G2778" s="194"/>
      <c r="H2778" s="194"/>
      <c r="I2778" s="194"/>
      <c r="J2778" s="194"/>
      <c r="K2778" s="360"/>
    </row>
    <row r="2779" spans="1:11" s="106" customFormat="1" ht="15" hidden="1" x14ac:dyDescent="0.2">
      <c r="A2779" s="242"/>
      <c r="B2779" s="195" t="s">
        <v>77</v>
      </c>
      <c r="C2779" s="242" t="s">
        <v>78</v>
      </c>
      <c r="D2779" s="242" t="s">
        <v>4</v>
      </c>
      <c r="E2779" s="430" t="s">
        <v>79</v>
      </c>
      <c r="F2779" s="430"/>
      <c r="G2779" s="196" t="s">
        <v>80</v>
      </c>
      <c r="H2779" s="195" t="s">
        <v>81</v>
      </c>
      <c r="I2779" s="195" t="s">
        <v>82</v>
      </c>
      <c r="J2779" s="195" t="s">
        <v>5</v>
      </c>
      <c r="K2779" s="360"/>
    </row>
    <row r="2780" spans="1:11" s="106" customFormat="1" ht="38.25" hidden="1" x14ac:dyDescent="0.2">
      <c r="A2780" s="240" t="s">
        <v>83</v>
      </c>
      <c r="B2780" s="197" t="s">
        <v>1273</v>
      </c>
      <c r="C2780" s="240" t="s">
        <v>85</v>
      </c>
      <c r="D2780" s="240" t="s">
        <v>1274</v>
      </c>
      <c r="E2780" s="429" t="s">
        <v>179</v>
      </c>
      <c r="F2780" s="429"/>
      <c r="G2780" s="198" t="s">
        <v>174</v>
      </c>
      <c r="H2780" s="199">
        <v>1</v>
      </c>
      <c r="I2780" s="203">
        <f>SUM(J2781:J2786)</f>
        <v>8.5310483000000001</v>
      </c>
      <c r="J2780" s="203">
        <f>H2780*I2780</f>
        <v>8.5310483000000001</v>
      </c>
      <c r="K2780" s="360"/>
    </row>
    <row r="2781" spans="1:11" s="106" customFormat="1" ht="25.5" hidden="1" x14ac:dyDescent="0.2">
      <c r="A2781" s="241" t="s">
        <v>89</v>
      </c>
      <c r="B2781" s="189" t="s">
        <v>219</v>
      </c>
      <c r="C2781" s="241" t="s">
        <v>85</v>
      </c>
      <c r="D2781" s="241" t="s">
        <v>220</v>
      </c>
      <c r="E2781" s="427" t="s">
        <v>87</v>
      </c>
      <c r="F2781" s="427"/>
      <c r="G2781" s="190" t="s">
        <v>88</v>
      </c>
      <c r="H2781" s="191">
        <v>7.1999999999999995E-2</v>
      </c>
      <c r="I2781" s="192">
        <v>13.876064</v>
      </c>
      <c r="J2781" s="192">
        <v>0.99907659999999998</v>
      </c>
      <c r="K2781" s="360"/>
    </row>
    <row r="2782" spans="1:11" s="106" customFormat="1" ht="25.5" hidden="1" x14ac:dyDescent="0.2">
      <c r="A2782" s="241" t="s">
        <v>89</v>
      </c>
      <c r="B2782" s="189" t="s">
        <v>221</v>
      </c>
      <c r="C2782" s="241" t="s">
        <v>85</v>
      </c>
      <c r="D2782" s="241" t="s">
        <v>222</v>
      </c>
      <c r="E2782" s="427" t="s">
        <v>87</v>
      </c>
      <c r="F2782" s="427"/>
      <c r="G2782" s="190" t="s">
        <v>88</v>
      </c>
      <c r="H2782" s="191">
        <v>7.1999999999999995E-2</v>
      </c>
      <c r="I2782" s="192">
        <v>17.794052000000001</v>
      </c>
      <c r="J2782" s="192">
        <v>1.2811717</v>
      </c>
      <c r="K2782" s="360"/>
    </row>
    <row r="2783" spans="1:11" s="106" customFormat="1" ht="25.5" hidden="1" x14ac:dyDescent="0.2">
      <c r="A2783" s="241" t="s">
        <v>92</v>
      </c>
      <c r="B2783" s="189" t="s">
        <v>1902</v>
      </c>
      <c r="C2783" s="241" t="s">
        <v>85</v>
      </c>
      <c r="D2783" s="241" t="s">
        <v>1903</v>
      </c>
      <c r="E2783" s="427" t="s">
        <v>119</v>
      </c>
      <c r="F2783" s="427"/>
      <c r="G2783" s="190" t="s">
        <v>174</v>
      </c>
      <c r="H2783" s="191">
        <v>1</v>
      </c>
      <c r="I2783" s="192">
        <v>3.24</v>
      </c>
      <c r="J2783" s="192">
        <v>3.24</v>
      </c>
      <c r="K2783" s="360"/>
    </row>
    <row r="2784" spans="1:11" s="106" customFormat="1" hidden="1" x14ac:dyDescent="0.2">
      <c r="A2784" s="241" t="s">
        <v>92</v>
      </c>
      <c r="B2784" s="189" t="s">
        <v>1058</v>
      </c>
      <c r="C2784" s="241" t="s">
        <v>85</v>
      </c>
      <c r="D2784" s="241" t="s">
        <v>1059</v>
      </c>
      <c r="E2784" s="427" t="s">
        <v>119</v>
      </c>
      <c r="F2784" s="427"/>
      <c r="G2784" s="190" t="s">
        <v>174</v>
      </c>
      <c r="H2784" s="191">
        <v>1.7999999999999999E-2</v>
      </c>
      <c r="I2784" s="192">
        <v>79.94</v>
      </c>
      <c r="J2784" s="192">
        <v>1.43892</v>
      </c>
      <c r="K2784" s="360"/>
    </row>
    <row r="2785" spans="1:11" s="106" customFormat="1" hidden="1" x14ac:dyDescent="0.2">
      <c r="A2785" s="241" t="s">
        <v>92</v>
      </c>
      <c r="B2785" s="189" t="s">
        <v>226</v>
      </c>
      <c r="C2785" s="241" t="s">
        <v>85</v>
      </c>
      <c r="D2785" s="241" t="s">
        <v>227</v>
      </c>
      <c r="E2785" s="427" t="s">
        <v>119</v>
      </c>
      <c r="F2785" s="427"/>
      <c r="G2785" s="190" t="s">
        <v>174</v>
      </c>
      <c r="H2785" s="191">
        <v>2.4E-2</v>
      </c>
      <c r="I2785" s="192">
        <v>1.86</v>
      </c>
      <c r="J2785" s="192">
        <v>4.4639999999999999E-2</v>
      </c>
      <c r="K2785" s="360"/>
    </row>
    <row r="2786" spans="1:11" s="106" customFormat="1" hidden="1" x14ac:dyDescent="0.2">
      <c r="A2786" s="241" t="s">
        <v>92</v>
      </c>
      <c r="B2786" s="189" t="s">
        <v>228</v>
      </c>
      <c r="C2786" s="241" t="s">
        <v>85</v>
      </c>
      <c r="D2786" s="241" t="s">
        <v>229</v>
      </c>
      <c r="E2786" s="427" t="s">
        <v>119</v>
      </c>
      <c r="F2786" s="427"/>
      <c r="G2786" s="190" t="s">
        <v>174</v>
      </c>
      <c r="H2786" s="191">
        <v>2.1999999999999999E-2</v>
      </c>
      <c r="I2786" s="192">
        <v>69.42</v>
      </c>
      <c r="J2786" s="192">
        <v>1.5272399999999999</v>
      </c>
      <c r="K2786" s="360"/>
    </row>
    <row r="2787" spans="1:11" s="106" customFormat="1" hidden="1" x14ac:dyDescent="0.2">
      <c r="A2787" s="244"/>
      <c r="B2787" s="244"/>
      <c r="C2787" s="244"/>
      <c r="D2787" s="244"/>
      <c r="E2787" s="244"/>
      <c r="F2787" s="193"/>
      <c r="G2787" s="244"/>
      <c r="H2787" s="193"/>
      <c r="I2787" s="244"/>
      <c r="J2787" s="193"/>
      <c r="K2787" s="360"/>
    </row>
    <row r="2788" spans="1:11" s="106" customFormat="1" ht="15" hidden="1" thickBot="1" x14ac:dyDescent="0.25">
      <c r="A2788" s="244"/>
      <c r="B2788" s="244"/>
      <c r="C2788" s="244"/>
      <c r="D2788" s="244"/>
      <c r="E2788" s="244"/>
      <c r="F2788" s="193"/>
      <c r="G2788" s="244"/>
      <c r="H2788" s="428"/>
      <c r="I2788" s="428"/>
      <c r="J2788" s="193"/>
      <c r="K2788" s="360"/>
    </row>
    <row r="2789" spans="1:11" s="106" customFormat="1" ht="15" hidden="1" thickTop="1" x14ac:dyDescent="0.2">
      <c r="A2789" s="194"/>
      <c r="B2789" s="194"/>
      <c r="C2789" s="194"/>
      <c r="D2789" s="194"/>
      <c r="E2789" s="194"/>
      <c r="F2789" s="194"/>
      <c r="G2789" s="194"/>
      <c r="H2789" s="194"/>
      <c r="I2789" s="194"/>
      <c r="J2789" s="194"/>
      <c r="K2789" s="360"/>
    </row>
    <row r="2790" spans="1:11" s="106" customFormat="1" ht="15" hidden="1" x14ac:dyDescent="0.2">
      <c r="A2790" s="242"/>
      <c r="B2790" s="195" t="s">
        <v>77</v>
      </c>
      <c r="C2790" s="242" t="s">
        <v>78</v>
      </c>
      <c r="D2790" s="242" t="s">
        <v>4</v>
      </c>
      <c r="E2790" s="430" t="s">
        <v>79</v>
      </c>
      <c r="F2790" s="430"/>
      <c r="G2790" s="196" t="s">
        <v>80</v>
      </c>
      <c r="H2790" s="195" t="s">
        <v>81</v>
      </c>
      <c r="I2790" s="195" t="s">
        <v>82</v>
      </c>
      <c r="J2790" s="195" t="s">
        <v>5</v>
      </c>
      <c r="K2790" s="360"/>
    </row>
    <row r="2791" spans="1:11" s="106" customFormat="1" ht="38.25" hidden="1" x14ac:dyDescent="0.2">
      <c r="A2791" s="240" t="s">
        <v>83</v>
      </c>
      <c r="B2791" s="197" t="s">
        <v>1284</v>
      </c>
      <c r="C2791" s="240" t="s">
        <v>85</v>
      </c>
      <c r="D2791" s="240" t="s">
        <v>1285</v>
      </c>
      <c r="E2791" s="429" t="s">
        <v>179</v>
      </c>
      <c r="F2791" s="429"/>
      <c r="G2791" s="198" t="s">
        <v>174</v>
      </c>
      <c r="H2791" s="199">
        <v>1</v>
      </c>
      <c r="I2791" s="203">
        <f>SUM(J2792:J2797)</f>
        <v>22.986232100000002</v>
      </c>
      <c r="J2791" s="203">
        <f>H2791*I2791</f>
        <v>22.986232100000002</v>
      </c>
      <c r="K2791" s="360"/>
    </row>
    <row r="2792" spans="1:11" s="106" customFormat="1" ht="25.5" hidden="1" x14ac:dyDescent="0.2">
      <c r="A2792" s="241" t="s">
        <v>89</v>
      </c>
      <c r="B2792" s="189" t="s">
        <v>219</v>
      </c>
      <c r="C2792" s="241" t="s">
        <v>85</v>
      </c>
      <c r="D2792" s="241" t="s">
        <v>220</v>
      </c>
      <c r="E2792" s="427" t="s">
        <v>87</v>
      </c>
      <c r="F2792" s="427"/>
      <c r="G2792" s="190" t="s">
        <v>88</v>
      </c>
      <c r="H2792" s="191">
        <v>0.104</v>
      </c>
      <c r="I2792" s="192">
        <v>13.876064</v>
      </c>
      <c r="J2792" s="192">
        <v>1.4431107000000001</v>
      </c>
      <c r="K2792" s="360"/>
    </row>
    <row r="2793" spans="1:11" s="106" customFormat="1" ht="25.5" hidden="1" x14ac:dyDescent="0.2">
      <c r="A2793" s="241" t="s">
        <v>89</v>
      </c>
      <c r="B2793" s="189" t="s">
        <v>221</v>
      </c>
      <c r="C2793" s="241" t="s">
        <v>85</v>
      </c>
      <c r="D2793" s="241" t="s">
        <v>222</v>
      </c>
      <c r="E2793" s="427" t="s">
        <v>87</v>
      </c>
      <c r="F2793" s="427"/>
      <c r="G2793" s="190" t="s">
        <v>88</v>
      </c>
      <c r="H2793" s="191">
        <v>0.104</v>
      </c>
      <c r="I2793" s="192">
        <v>17.794052000000001</v>
      </c>
      <c r="J2793" s="192">
        <v>1.8505814</v>
      </c>
      <c r="K2793" s="360"/>
    </row>
    <row r="2794" spans="1:11" s="106" customFormat="1" ht="25.5" hidden="1" x14ac:dyDescent="0.2">
      <c r="A2794" s="241" t="s">
        <v>92</v>
      </c>
      <c r="B2794" s="189" t="s">
        <v>1904</v>
      </c>
      <c r="C2794" s="241" t="s">
        <v>85</v>
      </c>
      <c r="D2794" s="241" t="s">
        <v>1905</v>
      </c>
      <c r="E2794" s="427" t="s">
        <v>119</v>
      </c>
      <c r="F2794" s="427"/>
      <c r="G2794" s="190" t="s">
        <v>174</v>
      </c>
      <c r="H2794" s="191">
        <v>1</v>
      </c>
      <c r="I2794" s="192">
        <v>12.82</v>
      </c>
      <c r="J2794" s="192">
        <v>12.82</v>
      </c>
      <c r="K2794" s="360"/>
    </row>
    <row r="2795" spans="1:11" s="106" customFormat="1" hidden="1" x14ac:dyDescent="0.2">
      <c r="A2795" s="241" t="s">
        <v>92</v>
      </c>
      <c r="B2795" s="189" t="s">
        <v>1058</v>
      </c>
      <c r="C2795" s="241" t="s">
        <v>85</v>
      </c>
      <c r="D2795" s="241" t="s">
        <v>1059</v>
      </c>
      <c r="E2795" s="427" t="s">
        <v>119</v>
      </c>
      <c r="F2795" s="427"/>
      <c r="G2795" s="190" t="s">
        <v>174</v>
      </c>
      <c r="H2795" s="191">
        <v>0.04</v>
      </c>
      <c r="I2795" s="192">
        <v>79.94</v>
      </c>
      <c r="J2795" s="192">
        <v>3.1976</v>
      </c>
      <c r="K2795" s="360"/>
    </row>
    <row r="2796" spans="1:11" s="106" customFormat="1" hidden="1" x14ac:dyDescent="0.2">
      <c r="A2796" s="241" t="s">
        <v>92</v>
      </c>
      <c r="B2796" s="189" t="s">
        <v>226</v>
      </c>
      <c r="C2796" s="241" t="s">
        <v>85</v>
      </c>
      <c r="D2796" s="241" t="s">
        <v>227</v>
      </c>
      <c r="E2796" s="427" t="s">
        <v>119</v>
      </c>
      <c r="F2796" s="427"/>
      <c r="G2796" s="190" t="s">
        <v>174</v>
      </c>
      <c r="H2796" s="191">
        <v>3.5000000000000003E-2</v>
      </c>
      <c r="I2796" s="192">
        <v>1.86</v>
      </c>
      <c r="J2796" s="192">
        <v>6.5100000000000005E-2</v>
      </c>
      <c r="K2796" s="360"/>
    </row>
    <row r="2797" spans="1:11" s="106" customFormat="1" hidden="1" x14ac:dyDescent="0.2">
      <c r="A2797" s="241" t="s">
        <v>92</v>
      </c>
      <c r="B2797" s="189" t="s">
        <v>228</v>
      </c>
      <c r="C2797" s="241" t="s">
        <v>85</v>
      </c>
      <c r="D2797" s="241" t="s">
        <v>229</v>
      </c>
      <c r="E2797" s="427" t="s">
        <v>119</v>
      </c>
      <c r="F2797" s="427"/>
      <c r="G2797" s="190" t="s">
        <v>174</v>
      </c>
      <c r="H2797" s="191">
        <v>5.1999999999999998E-2</v>
      </c>
      <c r="I2797" s="192">
        <v>69.42</v>
      </c>
      <c r="J2797" s="192">
        <v>3.6098400000000002</v>
      </c>
      <c r="K2797" s="360"/>
    </row>
    <row r="2798" spans="1:11" s="106" customFormat="1" hidden="1" x14ac:dyDescent="0.2">
      <c r="A2798" s="244"/>
      <c r="B2798" s="244"/>
      <c r="C2798" s="244"/>
      <c r="D2798" s="244"/>
      <c r="E2798" s="244"/>
      <c r="F2798" s="193"/>
      <c r="G2798" s="244"/>
      <c r="H2798" s="193"/>
      <c r="I2798" s="244"/>
      <c r="J2798" s="193"/>
      <c r="K2798" s="360"/>
    </row>
    <row r="2799" spans="1:11" s="106" customFormat="1" ht="15" hidden="1" thickBot="1" x14ac:dyDescent="0.25">
      <c r="A2799" s="244"/>
      <c r="B2799" s="244"/>
      <c r="C2799" s="244"/>
      <c r="D2799" s="244"/>
      <c r="E2799" s="244"/>
      <c r="F2799" s="193"/>
      <c r="G2799" s="244"/>
      <c r="H2799" s="428"/>
      <c r="I2799" s="428"/>
      <c r="J2799" s="193"/>
      <c r="K2799" s="360"/>
    </row>
    <row r="2800" spans="1:11" s="106" customFormat="1" ht="15" hidden="1" thickTop="1" x14ac:dyDescent="0.2">
      <c r="A2800" s="194"/>
      <c r="B2800" s="194"/>
      <c r="C2800" s="194"/>
      <c r="D2800" s="194"/>
      <c r="E2800" s="194"/>
      <c r="F2800" s="194"/>
      <c r="G2800" s="194"/>
      <c r="H2800" s="194"/>
      <c r="I2800" s="194"/>
      <c r="J2800" s="194"/>
      <c r="K2800" s="360"/>
    </row>
    <row r="2801" spans="1:11" s="106" customFormat="1" ht="15" hidden="1" x14ac:dyDescent="0.2">
      <c r="A2801" s="242"/>
      <c r="B2801" s="195" t="s">
        <v>77</v>
      </c>
      <c r="C2801" s="242" t="s">
        <v>78</v>
      </c>
      <c r="D2801" s="242" t="s">
        <v>4</v>
      </c>
      <c r="E2801" s="430" t="s">
        <v>79</v>
      </c>
      <c r="F2801" s="430"/>
      <c r="G2801" s="196" t="s">
        <v>80</v>
      </c>
      <c r="H2801" s="195" t="s">
        <v>81</v>
      </c>
      <c r="I2801" s="195" t="s">
        <v>82</v>
      </c>
      <c r="J2801" s="195" t="s">
        <v>5</v>
      </c>
      <c r="K2801" s="360"/>
    </row>
    <row r="2802" spans="1:11" s="106" customFormat="1" ht="38.25" hidden="1" x14ac:dyDescent="0.2">
      <c r="A2802" s="240" t="s">
        <v>83</v>
      </c>
      <c r="B2802" s="197" t="s">
        <v>1307</v>
      </c>
      <c r="C2802" s="240" t="s">
        <v>85</v>
      </c>
      <c r="D2802" s="240" t="s">
        <v>1308</v>
      </c>
      <c r="E2802" s="429" t="s">
        <v>179</v>
      </c>
      <c r="F2802" s="429"/>
      <c r="G2802" s="198" t="s">
        <v>174</v>
      </c>
      <c r="H2802" s="199">
        <v>1</v>
      </c>
      <c r="I2802" s="203">
        <f>SUM(J2803:J2808)</f>
        <v>32.750323600000002</v>
      </c>
      <c r="J2802" s="203">
        <f>H2802*I2802</f>
        <v>32.750323600000002</v>
      </c>
      <c r="K2802" s="360"/>
    </row>
    <row r="2803" spans="1:11" s="106" customFormat="1" ht="25.5" hidden="1" x14ac:dyDescent="0.2">
      <c r="A2803" s="241" t="s">
        <v>89</v>
      </c>
      <c r="B2803" s="189" t="s">
        <v>219</v>
      </c>
      <c r="C2803" s="241" t="s">
        <v>85</v>
      </c>
      <c r="D2803" s="241" t="s">
        <v>220</v>
      </c>
      <c r="E2803" s="427" t="s">
        <v>87</v>
      </c>
      <c r="F2803" s="427"/>
      <c r="G2803" s="190" t="s">
        <v>88</v>
      </c>
      <c r="H2803" s="191">
        <v>0.11700000000000001</v>
      </c>
      <c r="I2803" s="192">
        <v>13.876064</v>
      </c>
      <c r="J2803" s="192">
        <v>1.6234995000000001</v>
      </c>
      <c r="K2803" s="360"/>
    </row>
    <row r="2804" spans="1:11" s="106" customFormat="1" ht="25.5" hidden="1" x14ac:dyDescent="0.2">
      <c r="A2804" s="241" t="s">
        <v>89</v>
      </c>
      <c r="B2804" s="189" t="s">
        <v>221</v>
      </c>
      <c r="C2804" s="241" t="s">
        <v>85</v>
      </c>
      <c r="D2804" s="241" t="s">
        <v>222</v>
      </c>
      <c r="E2804" s="427" t="s">
        <v>87</v>
      </c>
      <c r="F2804" s="427"/>
      <c r="G2804" s="190" t="s">
        <v>88</v>
      </c>
      <c r="H2804" s="191">
        <v>0.11700000000000001</v>
      </c>
      <c r="I2804" s="192">
        <v>17.794052000000001</v>
      </c>
      <c r="J2804" s="192">
        <v>2.0819041</v>
      </c>
      <c r="K2804" s="360"/>
    </row>
    <row r="2805" spans="1:11" s="106" customFormat="1" ht="25.5" hidden="1" x14ac:dyDescent="0.2">
      <c r="A2805" s="241" t="s">
        <v>92</v>
      </c>
      <c r="B2805" s="189" t="s">
        <v>1906</v>
      </c>
      <c r="C2805" s="241" t="s">
        <v>85</v>
      </c>
      <c r="D2805" s="241" t="s">
        <v>1907</v>
      </c>
      <c r="E2805" s="427" t="s">
        <v>119</v>
      </c>
      <c r="F2805" s="427"/>
      <c r="G2805" s="190" t="s">
        <v>174</v>
      </c>
      <c r="H2805" s="191">
        <v>1</v>
      </c>
      <c r="I2805" s="192">
        <v>21.05</v>
      </c>
      <c r="J2805" s="192">
        <v>21.05</v>
      </c>
      <c r="K2805" s="360"/>
    </row>
    <row r="2806" spans="1:11" s="106" customFormat="1" hidden="1" x14ac:dyDescent="0.2">
      <c r="A2806" s="241" t="s">
        <v>92</v>
      </c>
      <c r="B2806" s="189" t="s">
        <v>1058</v>
      </c>
      <c r="C2806" s="241" t="s">
        <v>85</v>
      </c>
      <c r="D2806" s="241" t="s">
        <v>1059</v>
      </c>
      <c r="E2806" s="427" t="s">
        <v>119</v>
      </c>
      <c r="F2806" s="427"/>
      <c r="G2806" s="190" t="s">
        <v>174</v>
      </c>
      <c r="H2806" s="191">
        <v>4.7E-2</v>
      </c>
      <c r="I2806" s="192">
        <v>79.94</v>
      </c>
      <c r="J2806" s="192">
        <v>3.75718</v>
      </c>
      <c r="K2806" s="360"/>
    </row>
    <row r="2807" spans="1:11" s="106" customFormat="1" hidden="1" x14ac:dyDescent="0.2">
      <c r="A2807" s="241" t="s">
        <v>92</v>
      </c>
      <c r="B2807" s="189" t="s">
        <v>226</v>
      </c>
      <c r="C2807" s="241" t="s">
        <v>85</v>
      </c>
      <c r="D2807" s="241" t="s">
        <v>227</v>
      </c>
      <c r="E2807" s="427" t="s">
        <v>119</v>
      </c>
      <c r="F2807" s="427"/>
      <c r="G2807" s="190" t="s">
        <v>174</v>
      </c>
      <c r="H2807" s="191">
        <v>3.9E-2</v>
      </c>
      <c r="I2807" s="192">
        <v>1.86</v>
      </c>
      <c r="J2807" s="192">
        <v>7.2539999999999993E-2</v>
      </c>
      <c r="K2807" s="360"/>
    </row>
    <row r="2808" spans="1:11" s="106" customFormat="1" hidden="1" x14ac:dyDescent="0.2">
      <c r="A2808" s="241" t="s">
        <v>92</v>
      </c>
      <c r="B2808" s="189" t="s">
        <v>228</v>
      </c>
      <c r="C2808" s="241" t="s">
        <v>85</v>
      </c>
      <c r="D2808" s="241" t="s">
        <v>229</v>
      </c>
      <c r="E2808" s="427" t="s">
        <v>119</v>
      </c>
      <c r="F2808" s="427"/>
      <c r="G2808" s="190" t="s">
        <v>174</v>
      </c>
      <c r="H2808" s="191">
        <v>0.06</v>
      </c>
      <c r="I2808" s="192">
        <v>69.42</v>
      </c>
      <c r="J2808" s="192">
        <v>4.1651999999999996</v>
      </c>
      <c r="K2808" s="360"/>
    </row>
    <row r="2809" spans="1:11" s="106" customFormat="1" hidden="1" x14ac:dyDescent="0.2">
      <c r="A2809" s="244"/>
      <c r="B2809" s="244"/>
      <c r="C2809" s="244"/>
      <c r="D2809" s="244"/>
      <c r="E2809" s="244"/>
      <c r="F2809" s="193"/>
      <c r="G2809" s="244"/>
      <c r="H2809" s="193"/>
      <c r="I2809" s="244"/>
      <c r="J2809" s="193"/>
      <c r="K2809" s="360"/>
    </row>
    <row r="2810" spans="1:11" s="106" customFormat="1" ht="15" hidden="1" thickBot="1" x14ac:dyDescent="0.25">
      <c r="A2810" s="244"/>
      <c r="B2810" s="244"/>
      <c r="C2810" s="244"/>
      <c r="D2810" s="244"/>
      <c r="E2810" s="244"/>
      <c r="F2810" s="193"/>
      <c r="G2810" s="244"/>
      <c r="H2810" s="428"/>
      <c r="I2810" s="428"/>
      <c r="J2810" s="193"/>
      <c r="K2810" s="360"/>
    </row>
    <row r="2811" spans="1:11" s="106" customFormat="1" ht="15" hidden="1" thickTop="1" x14ac:dyDescent="0.2">
      <c r="A2811" s="194"/>
      <c r="B2811" s="194"/>
      <c r="C2811" s="194"/>
      <c r="D2811" s="194"/>
      <c r="E2811" s="194"/>
      <c r="F2811" s="194"/>
      <c r="G2811" s="194"/>
      <c r="H2811" s="194"/>
      <c r="I2811" s="194"/>
      <c r="J2811" s="194"/>
      <c r="K2811" s="360"/>
    </row>
    <row r="2812" spans="1:11" s="106" customFormat="1" ht="15" hidden="1" x14ac:dyDescent="0.2">
      <c r="A2812" s="242"/>
      <c r="B2812" s="195" t="s">
        <v>77</v>
      </c>
      <c r="C2812" s="242" t="s">
        <v>78</v>
      </c>
      <c r="D2812" s="242" t="s">
        <v>4</v>
      </c>
      <c r="E2812" s="430" t="s">
        <v>79</v>
      </c>
      <c r="F2812" s="430"/>
      <c r="G2812" s="196" t="s">
        <v>80</v>
      </c>
      <c r="H2812" s="195" t="s">
        <v>81</v>
      </c>
      <c r="I2812" s="195" t="s">
        <v>82</v>
      </c>
      <c r="J2812" s="195" t="s">
        <v>5</v>
      </c>
      <c r="K2812" s="360"/>
    </row>
    <row r="2813" spans="1:11" s="106" customFormat="1" hidden="1" x14ac:dyDescent="0.2">
      <c r="A2813" s="240" t="s">
        <v>83</v>
      </c>
      <c r="B2813" s="197" t="s">
        <v>314</v>
      </c>
      <c r="C2813" s="240" t="s">
        <v>85</v>
      </c>
      <c r="D2813" s="240" t="s">
        <v>315</v>
      </c>
      <c r="E2813" s="429" t="s">
        <v>87</v>
      </c>
      <c r="F2813" s="429"/>
      <c r="G2813" s="198" t="s">
        <v>88</v>
      </c>
      <c r="H2813" s="199">
        <v>1</v>
      </c>
      <c r="I2813" s="203">
        <f>SUM(J2814:J2821)</f>
        <v>13.76031</v>
      </c>
      <c r="J2813" s="203">
        <f>H2813*I2813</f>
        <v>13.76031</v>
      </c>
      <c r="K2813" s="360"/>
    </row>
    <row r="2814" spans="1:11" s="106" customFormat="1" ht="25.5" hidden="1" x14ac:dyDescent="0.2">
      <c r="A2814" s="241" t="s">
        <v>89</v>
      </c>
      <c r="B2814" s="189" t="s">
        <v>1908</v>
      </c>
      <c r="C2814" s="241" t="s">
        <v>85</v>
      </c>
      <c r="D2814" s="241" t="s">
        <v>1909</v>
      </c>
      <c r="E2814" s="427" t="s">
        <v>87</v>
      </c>
      <c r="F2814" s="427"/>
      <c r="G2814" s="190" t="s">
        <v>88</v>
      </c>
      <c r="H2814" s="191">
        <v>1</v>
      </c>
      <c r="I2814" s="192">
        <v>7.0309999999999997E-2</v>
      </c>
      <c r="J2814" s="192">
        <v>7.0309999999999997E-2</v>
      </c>
      <c r="K2814" s="360"/>
    </row>
    <row r="2815" spans="1:11" s="106" customFormat="1" hidden="1" x14ac:dyDescent="0.2">
      <c r="A2815" s="241" t="s">
        <v>92</v>
      </c>
      <c r="B2815" s="189" t="s">
        <v>1910</v>
      </c>
      <c r="C2815" s="241" t="s">
        <v>85</v>
      </c>
      <c r="D2815" s="241" t="s">
        <v>1911</v>
      </c>
      <c r="E2815" s="427" t="s">
        <v>95</v>
      </c>
      <c r="F2815" s="427"/>
      <c r="G2815" s="190" t="s">
        <v>88</v>
      </c>
      <c r="H2815" s="191">
        <v>1</v>
      </c>
      <c r="I2815" s="192">
        <v>8.9</v>
      </c>
      <c r="J2815" s="192">
        <v>8.9</v>
      </c>
      <c r="K2815" s="360"/>
    </row>
    <row r="2816" spans="1:11" s="106" customFormat="1" hidden="1" x14ac:dyDescent="0.2">
      <c r="A2816" s="241" t="s">
        <v>92</v>
      </c>
      <c r="B2816" s="189" t="s">
        <v>1912</v>
      </c>
      <c r="C2816" s="241" t="s">
        <v>85</v>
      </c>
      <c r="D2816" s="241" t="s">
        <v>1913</v>
      </c>
      <c r="E2816" s="427" t="s">
        <v>101</v>
      </c>
      <c r="F2816" s="427"/>
      <c r="G2816" s="190" t="s">
        <v>88</v>
      </c>
      <c r="H2816" s="191">
        <v>1</v>
      </c>
      <c r="I2816" s="192">
        <v>2.2000000000000002</v>
      </c>
      <c r="J2816" s="192">
        <v>2.2000000000000002</v>
      </c>
      <c r="K2816" s="360"/>
    </row>
    <row r="2817" spans="1:11" s="106" customFormat="1" ht="25.5" hidden="1" x14ac:dyDescent="0.2">
      <c r="A2817" s="241" t="s">
        <v>92</v>
      </c>
      <c r="B2817" s="189" t="s">
        <v>1914</v>
      </c>
      <c r="C2817" s="241" t="s">
        <v>85</v>
      </c>
      <c r="D2817" s="241" t="s">
        <v>1915</v>
      </c>
      <c r="E2817" s="427" t="s">
        <v>98</v>
      </c>
      <c r="F2817" s="427"/>
      <c r="G2817" s="190" t="s">
        <v>88</v>
      </c>
      <c r="H2817" s="191">
        <v>1</v>
      </c>
      <c r="I2817" s="192">
        <v>0.96</v>
      </c>
      <c r="J2817" s="192">
        <v>0.96</v>
      </c>
      <c r="K2817" s="360"/>
    </row>
    <row r="2818" spans="1:11" s="106" customFormat="1" hidden="1" x14ac:dyDescent="0.2">
      <c r="A2818" s="241" t="s">
        <v>92</v>
      </c>
      <c r="B2818" s="189" t="s">
        <v>99</v>
      </c>
      <c r="C2818" s="241" t="s">
        <v>85</v>
      </c>
      <c r="D2818" s="241" t="s">
        <v>100</v>
      </c>
      <c r="E2818" s="427" t="s">
        <v>101</v>
      </c>
      <c r="F2818" s="427"/>
      <c r="G2818" s="190" t="s">
        <v>88</v>
      </c>
      <c r="H2818" s="191">
        <v>1</v>
      </c>
      <c r="I2818" s="192">
        <v>0.35</v>
      </c>
      <c r="J2818" s="192">
        <v>0.35</v>
      </c>
      <c r="K2818" s="360"/>
    </row>
    <row r="2819" spans="1:11" s="106" customFormat="1" ht="25.5" hidden="1" x14ac:dyDescent="0.2">
      <c r="A2819" s="241" t="s">
        <v>92</v>
      </c>
      <c r="B2819" s="189" t="s">
        <v>1916</v>
      </c>
      <c r="C2819" s="241" t="s">
        <v>85</v>
      </c>
      <c r="D2819" s="241" t="s">
        <v>1917</v>
      </c>
      <c r="E2819" s="427" t="s">
        <v>98</v>
      </c>
      <c r="F2819" s="427"/>
      <c r="G2819" s="190" t="s">
        <v>88</v>
      </c>
      <c r="H2819" s="191">
        <v>1</v>
      </c>
      <c r="I2819" s="192">
        <v>0.5</v>
      </c>
      <c r="J2819" s="192">
        <v>0.5</v>
      </c>
      <c r="K2819" s="360"/>
    </row>
    <row r="2820" spans="1:11" s="106" customFormat="1" hidden="1" x14ac:dyDescent="0.2">
      <c r="A2820" s="241" t="s">
        <v>92</v>
      </c>
      <c r="B2820" s="189" t="s">
        <v>104</v>
      </c>
      <c r="C2820" s="241" t="s">
        <v>85</v>
      </c>
      <c r="D2820" s="241" t="s">
        <v>105</v>
      </c>
      <c r="E2820" s="427" t="s">
        <v>106</v>
      </c>
      <c r="F2820" s="427"/>
      <c r="G2820" s="190" t="s">
        <v>88</v>
      </c>
      <c r="H2820" s="191">
        <v>1</v>
      </c>
      <c r="I2820" s="192">
        <v>7.0000000000000007E-2</v>
      </c>
      <c r="J2820" s="192">
        <v>7.0000000000000007E-2</v>
      </c>
      <c r="K2820" s="360"/>
    </row>
    <row r="2821" spans="1:11" s="106" customFormat="1" hidden="1" x14ac:dyDescent="0.2">
      <c r="A2821" s="241" t="s">
        <v>92</v>
      </c>
      <c r="B2821" s="189" t="s">
        <v>1918</v>
      </c>
      <c r="C2821" s="241" t="s">
        <v>85</v>
      </c>
      <c r="D2821" s="241" t="s">
        <v>1919</v>
      </c>
      <c r="E2821" s="427" t="s">
        <v>909</v>
      </c>
      <c r="F2821" s="427"/>
      <c r="G2821" s="190" t="s">
        <v>88</v>
      </c>
      <c r="H2821" s="191">
        <v>1</v>
      </c>
      <c r="I2821" s="192">
        <v>0.71</v>
      </c>
      <c r="J2821" s="192">
        <v>0.71</v>
      </c>
      <c r="K2821" s="360"/>
    </row>
    <row r="2822" spans="1:11" s="106" customFormat="1" hidden="1" x14ac:dyDescent="0.2">
      <c r="A2822" s="244"/>
      <c r="B2822" s="244"/>
      <c r="C2822" s="244"/>
      <c r="D2822" s="244"/>
      <c r="E2822" s="244"/>
      <c r="F2822" s="193"/>
      <c r="G2822" s="244"/>
      <c r="H2822" s="193"/>
      <c r="I2822" s="244"/>
      <c r="J2822" s="193"/>
      <c r="K2822" s="360"/>
    </row>
    <row r="2823" spans="1:11" s="106" customFormat="1" ht="15" hidden="1" thickBot="1" x14ac:dyDescent="0.25">
      <c r="A2823" s="244"/>
      <c r="B2823" s="244"/>
      <c r="C2823" s="244"/>
      <c r="D2823" s="244"/>
      <c r="E2823" s="244"/>
      <c r="F2823" s="193"/>
      <c r="G2823" s="244"/>
      <c r="H2823" s="428"/>
      <c r="I2823" s="428"/>
      <c r="J2823" s="193"/>
      <c r="K2823" s="360"/>
    </row>
    <row r="2824" spans="1:11" s="106" customFormat="1" ht="15" hidden="1" thickTop="1" x14ac:dyDescent="0.2">
      <c r="A2824" s="194"/>
      <c r="B2824" s="194"/>
      <c r="C2824" s="194"/>
      <c r="D2824" s="194"/>
      <c r="E2824" s="194"/>
      <c r="F2824" s="194"/>
      <c r="G2824" s="194"/>
      <c r="H2824" s="194"/>
      <c r="I2824" s="194"/>
      <c r="J2824" s="194"/>
      <c r="K2824" s="360"/>
    </row>
    <row r="2825" spans="1:11" s="106" customFormat="1" ht="15" hidden="1" x14ac:dyDescent="0.2">
      <c r="A2825" s="242"/>
      <c r="B2825" s="195" t="s">
        <v>77</v>
      </c>
      <c r="C2825" s="242" t="s">
        <v>78</v>
      </c>
      <c r="D2825" s="242" t="s">
        <v>4</v>
      </c>
      <c r="E2825" s="430" t="s">
        <v>79</v>
      </c>
      <c r="F2825" s="430"/>
      <c r="G2825" s="196" t="s">
        <v>80</v>
      </c>
      <c r="H2825" s="195" t="s">
        <v>81</v>
      </c>
      <c r="I2825" s="195" t="s">
        <v>82</v>
      </c>
      <c r="J2825" s="195" t="s">
        <v>5</v>
      </c>
      <c r="K2825" s="360"/>
    </row>
    <row r="2826" spans="1:11" s="106" customFormat="1" hidden="1" x14ac:dyDescent="0.2">
      <c r="A2826" s="240" t="s">
        <v>83</v>
      </c>
      <c r="B2826" s="197" t="s">
        <v>151</v>
      </c>
      <c r="C2826" s="240" t="s">
        <v>85</v>
      </c>
      <c r="D2826" s="240" t="s">
        <v>152</v>
      </c>
      <c r="E2826" s="429" t="s">
        <v>87</v>
      </c>
      <c r="F2826" s="429"/>
      <c r="G2826" s="198" t="s">
        <v>88</v>
      </c>
      <c r="H2826" s="199">
        <v>1</v>
      </c>
      <c r="I2826" s="203">
        <f>SUM(J2827:J2834)</f>
        <v>14.912611999999999</v>
      </c>
      <c r="J2826" s="203">
        <f>H2826*I2826</f>
        <v>14.912611999999999</v>
      </c>
      <c r="K2826" s="360"/>
    </row>
    <row r="2827" spans="1:11" s="106" customFormat="1" ht="25.5" hidden="1" x14ac:dyDescent="0.2">
      <c r="A2827" s="241" t="s">
        <v>89</v>
      </c>
      <c r="B2827" s="189" t="s">
        <v>1920</v>
      </c>
      <c r="C2827" s="241" t="s">
        <v>85</v>
      </c>
      <c r="D2827" s="241" t="s">
        <v>1921</v>
      </c>
      <c r="E2827" s="427" t="s">
        <v>87</v>
      </c>
      <c r="F2827" s="427"/>
      <c r="G2827" s="190" t="s">
        <v>88</v>
      </c>
      <c r="H2827" s="191">
        <v>1</v>
      </c>
      <c r="I2827" s="192">
        <v>0.10261199999999999</v>
      </c>
      <c r="J2827" s="192">
        <v>0.10261199999999999</v>
      </c>
      <c r="K2827" s="360"/>
    </row>
    <row r="2828" spans="1:11" s="106" customFormat="1" hidden="1" x14ac:dyDescent="0.2">
      <c r="A2828" s="241" t="s">
        <v>92</v>
      </c>
      <c r="B2828" s="189" t="s">
        <v>1912</v>
      </c>
      <c r="C2828" s="241" t="s">
        <v>85</v>
      </c>
      <c r="D2828" s="241" t="s">
        <v>1913</v>
      </c>
      <c r="E2828" s="427" t="s">
        <v>101</v>
      </c>
      <c r="F2828" s="427"/>
      <c r="G2828" s="190" t="s">
        <v>88</v>
      </c>
      <c r="H2828" s="191">
        <v>1</v>
      </c>
      <c r="I2828" s="192">
        <v>2.2000000000000002</v>
      </c>
      <c r="J2828" s="192">
        <v>2.2000000000000002</v>
      </c>
      <c r="K2828" s="360"/>
    </row>
    <row r="2829" spans="1:11" s="106" customFormat="1" hidden="1" x14ac:dyDescent="0.2">
      <c r="A2829" s="241" t="s">
        <v>92</v>
      </c>
      <c r="B2829" s="189" t="s">
        <v>1922</v>
      </c>
      <c r="C2829" s="241" t="s">
        <v>85</v>
      </c>
      <c r="D2829" s="241" t="s">
        <v>1923</v>
      </c>
      <c r="E2829" s="427" t="s">
        <v>95</v>
      </c>
      <c r="F2829" s="427"/>
      <c r="G2829" s="190" t="s">
        <v>88</v>
      </c>
      <c r="H2829" s="191">
        <v>1</v>
      </c>
      <c r="I2829" s="192">
        <v>10.06</v>
      </c>
      <c r="J2829" s="192">
        <v>10.06</v>
      </c>
      <c r="K2829" s="360"/>
    </row>
    <row r="2830" spans="1:11" s="106" customFormat="1" ht="25.5" hidden="1" x14ac:dyDescent="0.2">
      <c r="A2830" s="241" t="s">
        <v>92</v>
      </c>
      <c r="B2830" s="189" t="s">
        <v>1924</v>
      </c>
      <c r="C2830" s="241" t="s">
        <v>85</v>
      </c>
      <c r="D2830" s="241" t="s">
        <v>1925</v>
      </c>
      <c r="E2830" s="427" t="s">
        <v>98</v>
      </c>
      <c r="F2830" s="427"/>
      <c r="G2830" s="190" t="s">
        <v>88</v>
      </c>
      <c r="H2830" s="191">
        <v>1</v>
      </c>
      <c r="I2830" s="192">
        <v>1.08</v>
      </c>
      <c r="J2830" s="192">
        <v>1.08</v>
      </c>
      <c r="K2830" s="360"/>
    </row>
    <row r="2831" spans="1:11" s="106" customFormat="1" hidden="1" x14ac:dyDescent="0.2">
      <c r="A2831" s="241" t="s">
        <v>92</v>
      </c>
      <c r="B2831" s="189" t="s">
        <v>99</v>
      </c>
      <c r="C2831" s="241" t="s">
        <v>85</v>
      </c>
      <c r="D2831" s="241" t="s">
        <v>100</v>
      </c>
      <c r="E2831" s="427" t="s">
        <v>101</v>
      </c>
      <c r="F2831" s="427"/>
      <c r="G2831" s="190" t="s">
        <v>88</v>
      </c>
      <c r="H2831" s="191">
        <v>1</v>
      </c>
      <c r="I2831" s="192">
        <v>0.35</v>
      </c>
      <c r="J2831" s="192">
        <v>0.35</v>
      </c>
      <c r="K2831" s="360"/>
    </row>
    <row r="2832" spans="1:11" s="106" customFormat="1" ht="25.5" hidden="1" x14ac:dyDescent="0.2">
      <c r="A2832" s="241" t="s">
        <v>92</v>
      </c>
      <c r="B2832" s="189" t="s">
        <v>1926</v>
      </c>
      <c r="C2832" s="241" t="s">
        <v>85</v>
      </c>
      <c r="D2832" s="241" t="s">
        <v>1927</v>
      </c>
      <c r="E2832" s="427" t="s">
        <v>98</v>
      </c>
      <c r="F2832" s="427"/>
      <c r="G2832" s="190" t="s">
        <v>88</v>
      </c>
      <c r="H2832" s="191">
        <v>1</v>
      </c>
      <c r="I2832" s="192">
        <v>0.34</v>
      </c>
      <c r="J2832" s="192">
        <v>0.34</v>
      </c>
      <c r="K2832" s="360"/>
    </row>
    <row r="2833" spans="1:11" s="106" customFormat="1" hidden="1" x14ac:dyDescent="0.2">
      <c r="A2833" s="241" t="s">
        <v>92</v>
      </c>
      <c r="B2833" s="189" t="s">
        <v>104</v>
      </c>
      <c r="C2833" s="241" t="s">
        <v>85</v>
      </c>
      <c r="D2833" s="241" t="s">
        <v>105</v>
      </c>
      <c r="E2833" s="427" t="s">
        <v>106</v>
      </c>
      <c r="F2833" s="427"/>
      <c r="G2833" s="190" t="s">
        <v>88</v>
      </c>
      <c r="H2833" s="191">
        <v>1</v>
      </c>
      <c r="I2833" s="192">
        <v>7.0000000000000007E-2</v>
      </c>
      <c r="J2833" s="192">
        <v>7.0000000000000007E-2</v>
      </c>
      <c r="K2833" s="360"/>
    </row>
    <row r="2834" spans="1:11" s="106" customFormat="1" hidden="1" x14ac:dyDescent="0.2">
      <c r="A2834" s="241" t="s">
        <v>92</v>
      </c>
      <c r="B2834" s="189" t="s">
        <v>1918</v>
      </c>
      <c r="C2834" s="241" t="s">
        <v>85</v>
      </c>
      <c r="D2834" s="241" t="s">
        <v>1919</v>
      </c>
      <c r="E2834" s="427" t="s">
        <v>909</v>
      </c>
      <c r="F2834" s="427"/>
      <c r="G2834" s="190" t="s">
        <v>88</v>
      </c>
      <c r="H2834" s="191">
        <v>1</v>
      </c>
      <c r="I2834" s="192">
        <v>0.71</v>
      </c>
      <c r="J2834" s="192">
        <v>0.71</v>
      </c>
      <c r="K2834" s="360"/>
    </row>
    <row r="2835" spans="1:11" s="106" customFormat="1" hidden="1" x14ac:dyDescent="0.2">
      <c r="A2835" s="244"/>
      <c r="B2835" s="244"/>
      <c r="C2835" s="244"/>
      <c r="D2835" s="244"/>
      <c r="E2835" s="244"/>
      <c r="F2835" s="193"/>
      <c r="G2835" s="244"/>
      <c r="H2835" s="193"/>
      <c r="I2835" s="244"/>
      <c r="J2835" s="193"/>
      <c r="K2835" s="360"/>
    </row>
    <row r="2836" spans="1:11" s="106" customFormat="1" ht="15" hidden="1" thickBot="1" x14ac:dyDescent="0.25">
      <c r="A2836" s="244"/>
      <c r="B2836" s="244"/>
      <c r="C2836" s="244"/>
      <c r="D2836" s="244"/>
      <c r="E2836" s="244"/>
      <c r="F2836" s="193"/>
      <c r="G2836" s="244"/>
      <c r="H2836" s="428"/>
      <c r="I2836" s="428"/>
      <c r="J2836" s="193"/>
      <c r="K2836" s="360"/>
    </row>
    <row r="2837" spans="1:11" s="106" customFormat="1" ht="15" hidden="1" thickTop="1" x14ac:dyDescent="0.2">
      <c r="A2837" s="194"/>
      <c r="B2837" s="194"/>
      <c r="C2837" s="194"/>
      <c r="D2837" s="194"/>
      <c r="E2837" s="194"/>
      <c r="F2837" s="194"/>
      <c r="G2837" s="194"/>
      <c r="H2837" s="194"/>
      <c r="I2837" s="194"/>
      <c r="J2837" s="194"/>
      <c r="K2837" s="360"/>
    </row>
    <row r="2838" spans="1:11" s="106" customFormat="1" ht="15" hidden="1" x14ac:dyDescent="0.2">
      <c r="A2838" s="242"/>
      <c r="B2838" s="195" t="s">
        <v>77</v>
      </c>
      <c r="C2838" s="242" t="s">
        <v>78</v>
      </c>
      <c r="D2838" s="242" t="s">
        <v>4</v>
      </c>
      <c r="E2838" s="430" t="s">
        <v>79</v>
      </c>
      <c r="F2838" s="430"/>
      <c r="G2838" s="196" t="s">
        <v>80</v>
      </c>
      <c r="H2838" s="195" t="s">
        <v>81</v>
      </c>
      <c r="I2838" s="195" t="s">
        <v>82</v>
      </c>
      <c r="J2838" s="195" t="s">
        <v>5</v>
      </c>
      <c r="K2838" s="360"/>
    </row>
    <row r="2839" spans="1:11" s="106" customFormat="1" hidden="1" x14ac:dyDescent="0.2">
      <c r="A2839" s="240" t="s">
        <v>83</v>
      </c>
      <c r="B2839" s="197" t="s">
        <v>476</v>
      </c>
      <c r="C2839" s="240" t="s">
        <v>85</v>
      </c>
      <c r="D2839" s="240" t="s">
        <v>477</v>
      </c>
      <c r="E2839" s="429" t="s">
        <v>87</v>
      </c>
      <c r="F2839" s="429"/>
      <c r="G2839" s="198" t="s">
        <v>88</v>
      </c>
      <c r="H2839" s="199">
        <v>1</v>
      </c>
      <c r="I2839" s="203">
        <f>SUM(J2840:J2847)</f>
        <v>17.157407000000003</v>
      </c>
      <c r="J2839" s="203">
        <f>H2839*I2839</f>
        <v>17.157407000000003</v>
      </c>
      <c r="K2839" s="360"/>
    </row>
    <row r="2840" spans="1:11" s="106" customFormat="1" ht="25.5" hidden="1" x14ac:dyDescent="0.2">
      <c r="A2840" s="241" t="s">
        <v>89</v>
      </c>
      <c r="B2840" s="189" t="s">
        <v>1928</v>
      </c>
      <c r="C2840" s="241" t="s">
        <v>85</v>
      </c>
      <c r="D2840" s="241" t="s">
        <v>1929</v>
      </c>
      <c r="E2840" s="427" t="s">
        <v>87</v>
      </c>
      <c r="F2840" s="427"/>
      <c r="G2840" s="190" t="s">
        <v>88</v>
      </c>
      <c r="H2840" s="191">
        <v>1</v>
      </c>
      <c r="I2840" s="192">
        <v>9.7406999999999994E-2</v>
      </c>
      <c r="J2840" s="192">
        <v>9.7406999999999994E-2</v>
      </c>
      <c r="K2840" s="360"/>
    </row>
    <row r="2841" spans="1:11" s="106" customFormat="1" hidden="1" x14ac:dyDescent="0.2">
      <c r="A2841" s="241" t="s">
        <v>92</v>
      </c>
      <c r="B2841" s="189" t="s">
        <v>1930</v>
      </c>
      <c r="C2841" s="241" t="s">
        <v>85</v>
      </c>
      <c r="D2841" s="241" t="s">
        <v>1931</v>
      </c>
      <c r="E2841" s="427" t="s">
        <v>95</v>
      </c>
      <c r="F2841" s="427"/>
      <c r="G2841" s="190" t="s">
        <v>88</v>
      </c>
      <c r="H2841" s="191">
        <v>1</v>
      </c>
      <c r="I2841" s="192">
        <v>12.33</v>
      </c>
      <c r="J2841" s="192">
        <v>12.33</v>
      </c>
      <c r="K2841" s="360"/>
    </row>
    <row r="2842" spans="1:11" s="106" customFormat="1" hidden="1" x14ac:dyDescent="0.2">
      <c r="A2842" s="241" t="s">
        <v>92</v>
      </c>
      <c r="B2842" s="189" t="s">
        <v>1912</v>
      </c>
      <c r="C2842" s="241" t="s">
        <v>85</v>
      </c>
      <c r="D2842" s="241" t="s">
        <v>1913</v>
      </c>
      <c r="E2842" s="427" t="s">
        <v>101</v>
      </c>
      <c r="F2842" s="427"/>
      <c r="G2842" s="190" t="s">
        <v>88</v>
      </c>
      <c r="H2842" s="191">
        <v>1</v>
      </c>
      <c r="I2842" s="192">
        <v>2.2000000000000002</v>
      </c>
      <c r="J2842" s="192">
        <v>2.2000000000000002</v>
      </c>
      <c r="K2842" s="360"/>
    </row>
    <row r="2843" spans="1:11" s="106" customFormat="1" ht="25.5" hidden="1" x14ac:dyDescent="0.2">
      <c r="A2843" s="241" t="s">
        <v>92</v>
      </c>
      <c r="B2843" s="189" t="s">
        <v>1932</v>
      </c>
      <c r="C2843" s="241" t="s">
        <v>85</v>
      </c>
      <c r="D2843" s="241" t="s">
        <v>1933</v>
      </c>
      <c r="E2843" s="427" t="s">
        <v>98</v>
      </c>
      <c r="F2843" s="427"/>
      <c r="G2843" s="190" t="s">
        <v>88</v>
      </c>
      <c r="H2843" s="191">
        <v>1</v>
      </c>
      <c r="I2843" s="192">
        <v>1.02</v>
      </c>
      <c r="J2843" s="192">
        <v>1.02</v>
      </c>
      <c r="K2843" s="360"/>
    </row>
    <row r="2844" spans="1:11" s="106" customFormat="1" hidden="1" x14ac:dyDescent="0.2">
      <c r="A2844" s="241" t="s">
        <v>92</v>
      </c>
      <c r="B2844" s="189" t="s">
        <v>99</v>
      </c>
      <c r="C2844" s="241" t="s">
        <v>85</v>
      </c>
      <c r="D2844" s="241" t="s">
        <v>100</v>
      </c>
      <c r="E2844" s="427" t="s">
        <v>101</v>
      </c>
      <c r="F2844" s="427"/>
      <c r="G2844" s="190" t="s">
        <v>88</v>
      </c>
      <c r="H2844" s="191">
        <v>1</v>
      </c>
      <c r="I2844" s="192">
        <v>0.35</v>
      </c>
      <c r="J2844" s="192">
        <v>0.35</v>
      </c>
      <c r="K2844" s="360"/>
    </row>
    <row r="2845" spans="1:11" s="106" customFormat="1" ht="25.5" hidden="1" x14ac:dyDescent="0.2">
      <c r="A2845" s="241" t="s">
        <v>92</v>
      </c>
      <c r="B2845" s="189" t="s">
        <v>1934</v>
      </c>
      <c r="C2845" s="241" t="s">
        <v>85</v>
      </c>
      <c r="D2845" s="241" t="s">
        <v>1935</v>
      </c>
      <c r="E2845" s="427" t="s">
        <v>98</v>
      </c>
      <c r="F2845" s="427"/>
      <c r="G2845" s="190" t="s">
        <v>88</v>
      </c>
      <c r="H2845" s="191">
        <v>1</v>
      </c>
      <c r="I2845" s="192">
        <v>0.38</v>
      </c>
      <c r="J2845" s="192">
        <v>0.38</v>
      </c>
      <c r="K2845" s="360"/>
    </row>
    <row r="2846" spans="1:11" s="106" customFormat="1" hidden="1" x14ac:dyDescent="0.2">
      <c r="A2846" s="241" t="s">
        <v>92</v>
      </c>
      <c r="B2846" s="189" t="s">
        <v>104</v>
      </c>
      <c r="C2846" s="241" t="s">
        <v>85</v>
      </c>
      <c r="D2846" s="241" t="s">
        <v>105</v>
      </c>
      <c r="E2846" s="427" t="s">
        <v>106</v>
      </c>
      <c r="F2846" s="427"/>
      <c r="G2846" s="190" t="s">
        <v>88</v>
      </c>
      <c r="H2846" s="191">
        <v>1</v>
      </c>
      <c r="I2846" s="192">
        <v>7.0000000000000007E-2</v>
      </c>
      <c r="J2846" s="192">
        <v>7.0000000000000007E-2</v>
      </c>
      <c r="K2846" s="360"/>
    </row>
    <row r="2847" spans="1:11" s="106" customFormat="1" hidden="1" x14ac:dyDescent="0.2">
      <c r="A2847" s="241" t="s">
        <v>92</v>
      </c>
      <c r="B2847" s="189" t="s">
        <v>1918</v>
      </c>
      <c r="C2847" s="241" t="s">
        <v>85</v>
      </c>
      <c r="D2847" s="241" t="s">
        <v>1919</v>
      </c>
      <c r="E2847" s="427" t="s">
        <v>909</v>
      </c>
      <c r="F2847" s="427"/>
      <c r="G2847" s="190" t="s">
        <v>88</v>
      </c>
      <c r="H2847" s="191">
        <v>1</v>
      </c>
      <c r="I2847" s="192">
        <v>0.71</v>
      </c>
      <c r="J2847" s="192">
        <v>0.71</v>
      </c>
      <c r="K2847" s="360"/>
    </row>
    <row r="2848" spans="1:11" s="106" customFormat="1" hidden="1" x14ac:dyDescent="0.2">
      <c r="A2848" s="244"/>
      <c r="B2848" s="244"/>
      <c r="C2848" s="244"/>
      <c r="D2848" s="244"/>
      <c r="E2848" s="244"/>
      <c r="F2848" s="193"/>
      <c r="G2848" s="244"/>
      <c r="H2848" s="193"/>
      <c r="I2848" s="244"/>
      <c r="J2848" s="193"/>
      <c r="K2848" s="360"/>
    </row>
    <row r="2849" spans="1:11" s="106" customFormat="1" ht="15" hidden="1" thickBot="1" x14ac:dyDescent="0.25">
      <c r="A2849" s="244"/>
      <c r="B2849" s="244"/>
      <c r="C2849" s="244"/>
      <c r="D2849" s="244"/>
      <c r="E2849" s="244"/>
      <c r="F2849" s="193"/>
      <c r="G2849" s="244"/>
      <c r="H2849" s="428"/>
      <c r="I2849" s="428"/>
      <c r="J2849" s="193"/>
      <c r="K2849" s="360"/>
    </row>
    <row r="2850" spans="1:11" s="106" customFormat="1" ht="15" hidden="1" thickTop="1" x14ac:dyDescent="0.2">
      <c r="A2850" s="194"/>
      <c r="B2850" s="194"/>
      <c r="C2850" s="194"/>
      <c r="D2850" s="194"/>
      <c r="E2850" s="194"/>
      <c r="F2850" s="194"/>
      <c r="G2850" s="194"/>
      <c r="H2850" s="194"/>
      <c r="I2850" s="194"/>
      <c r="J2850" s="194"/>
      <c r="K2850" s="360"/>
    </row>
    <row r="2851" spans="1:11" s="106" customFormat="1" ht="15" hidden="1" x14ac:dyDescent="0.2">
      <c r="A2851" s="242"/>
      <c r="B2851" s="195" t="s">
        <v>77</v>
      </c>
      <c r="C2851" s="242" t="s">
        <v>78</v>
      </c>
      <c r="D2851" s="242" t="s">
        <v>4</v>
      </c>
      <c r="E2851" s="430" t="s">
        <v>79</v>
      </c>
      <c r="F2851" s="430"/>
      <c r="G2851" s="196" t="s">
        <v>80</v>
      </c>
      <c r="H2851" s="195" t="s">
        <v>81</v>
      </c>
      <c r="I2851" s="195" t="s">
        <v>82</v>
      </c>
      <c r="J2851" s="195" t="s">
        <v>5</v>
      </c>
      <c r="K2851" s="360"/>
    </row>
    <row r="2852" spans="1:11" s="106" customFormat="1" ht="51" hidden="1" x14ac:dyDescent="0.2">
      <c r="A2852" s="240" t="s">
        <v>83</v>
      </c>
      <c r="B2852" s="197" t="s">
        <v>575</v>
      </c>
      <c r="C2852" s="240" t="s">
        <v>85</v>
      </c>
      <c r="D2852" s="240" t="s">
        <v>576</v>
      </c>
      <c r="E2852" s="429" t="s">
        <v>568</v>
      </c>
      <c r="F2852" s="429"/>
      <c r="G2852" s="198" t="s">
        <v>139</v>
      </c>
      <c r="H2852" s="199">
        <v>1</v>
      </c>
      <c r="I2852" s="203">
        <f>SUM(J2853:J2858)</f>
        <v>59.496741399999991</v>
      </c>
      <c r="J2852" s="203">
        <f>H2852*I2852</f>
        <v>59.496741399999991</v>
      </c>
      <c r="K2852" s="360"/>
    </row>
    <row r="2853" spans="1:11" s="106" customFormat="1" ht="51" hidden="1" x14ac:dyDescent="0.2">
      <c r="A2853" s="241" t="s">
        <v>89</v>
      </c>
      <c r="B2853" s="189" t="s">
        <v>560</v>
      </c>
      <c r="C2853" s="241" t="s">
        <v>85</v>
      </c>
      <c r="D2853" s="241" t="s">
        <v>561</v>
      </c>
      <c r="E2853" s="427" t="s">
        <v>87</v>
      </c>
      <c r="F2853" s="427"/>
      <c r="G2853" s="190" t="s">
        <v>150</v>
      </c>
      <c r="H2853" s="191">
        <v>9.7999999999999997E-3</v>
      </c>
      <c r="I2853" s="192">
        <v>333.44673849999998</v>
      </c>
      <c r="J2853" s="192">
        <v>3.2677779999999998</v>
      </c>
      <c r="K2853" s="360"/>
    </row>
    <row r="2854" spans="1:11" s="106" customFormat="1" ht="25.5" hidden="1" x14ac:dyDescent="0.2">
      <c r="A2854" s="241" t="s">
        <v>89</v>
      </c>
      <c r="B2854" s="189" t="s">
        <v>353</v>
      </c>
      <c r="C2854" s="241" t="s">
        <v>85</v>
      </c>
      <c r="D2854" s="241" t="s">
        <v>354</v>
      </c>
      <c r="E2854" s="427" t="s">
        <v>87</v>
      </c>
      <c r="F2854" s="427"/>
      <c r="G2854" s="190" t="s">
        <v>88</v>
      </c>
      <c r="H2854" s="191">
        <v>1.55</v>
      </c>
      <c r="I2854" s="192">
        <v>17.766734</v>
      </c>
      <c r="J2854" s="192">
        <v>27.538437699999999</v>
      </c>
      <c r="K2854" s="360"/>
    </row>
    <row r="2855" spans="1:11" s="106" customFormat="1" ht="25.5" hidden="1" x14ac:dyDescent="0.2">
      <c r="A2855" s="241" t="s">
        <v>89</v>
      </c>
      <c r="B2855" s="189" t="s">
        <v>203</v>
      </c>
      <c r="C2855" s="241" t="s">
        <v>85</v>
      </c>
      <c r="D2855" s="241" t="s">
        <v>204</v>
      </c>
      <c r="E2855" s="427" t="s">
        <v>87</v>
      </c>
      <c r="F2855" s="427"/>
      <c r="G2855" s="190" t="s">
        <v>88</v>
      </c>
      <c r="H2855" s="191">
        <v>0.77500000000000002</v>
      </c>
      <c r="I2855" s="192">
        <v>14.378845999999999</v>
      </c>
      <c r="J2855" s="192">
        <v>11.1436057</v>
      </c>
      <c r="K2855" s="360"/>
    </row>
    <row r="2856" spans="1:11" s="106" customFormat="1" hidden="1" x14ac:dyDescent="0.2">
      <c r="A2856" s="241" t="s">
        <v>92</v>
      </c>
      <c r="B2856" s="189" t="s">
        <v>1936</v>
      </c>
      <c r="C2856" s="241" t="s">
        <v>85</v>
      </c>
      <c r="D2856" s="241" t="s">
        <v>1937</v>
      </c>
      <c r="E2856" s="427" t="s">
        <v>119</v>
      </c>
      <c r="F2856" s="427"/>
      <c r="G2856" s="190" t="s">
        <v>1938</v>
      </c>
      <c r="H2856" s="191">
        <v>2.8309999999999998E-2</v>
      </c>
      <c r="I2856" s="192">
        <v>587</v>
      </c>
      <c r="J2856" s="192">
        <v>16.61797</v>
      </c>
      <c r="K2856" s="360"/>
    </row>
    <row r="2857" spans="1:11" s="106" customFormat="1" hidden="1" x14ac:dyDescent="0.2">
      <c r="A2857" s="241" t="s">
        <v>92</v>
      </c>
      <c r="B2857" s="189" t="s">
        <v>674</v>
      </c>
      <c r="C2857" s="241" t="s">
        <v>85</v>
      </c>
      <c r="D2857" s="241" t="s">
        <v>675</v>
      </c>
      <c r="E2857" s="427" t="s">
        <v>119</v>
      </c>
      <c r="F2857" s="427"/>
      <c r="G2857" s="190" t="s">
        <v>591</v>
      </c>
      <c r="H2857" s="191">
        <v>5.0000000000000001E-3</v>
      </c>
      <c r="I2857" s="192">
        <v>31.23</v>
      </c>
      <c r="J2857" s="192">
        <v>0.15615000000000001</v>
      </c>
      <c r="K2857" s="360"/>
    </row>
    <row r="2858" spans="1:11" s="106" customFormat="1" ht="38.25" hidden="1" x14ac:dyDescent="0.2">
      <c r="A2858" s="241" t="s">
        <v>92</v>
      </c>
      <c r="B2858" s="189" t="s">
        <v>1939</v>
      </c>
      <c r="C2858" s="241" t="s">
        <v>85</v>
      </c>
      <c r="D2858" s="241" t="s">
        <v>1940</v>
      </c>
      <c r="E2858" s="427" t="s">
        <v>119</v>
      </c>
      <c r="F2858" s="427"/>
      <c r="G2858" s="190" t="s">
        <v>157</v>
      </c>
      <c r="H2858" s="191">
        <v>0.42</v>
      </c>
      <c r="I2858" s="192">
        <v>1.84</v>
      </c>
      <c r="J2858" s="192">
        <v>0.77280000000000004</v>
      </c>
      <c r="K2858" s="360"/>
    </row>
    <row r="2859" spans="1:11" s="106" customFormat="1" hidden="1" x14ac:dyDescent="0.2">
      <c r="A2859" s="244"/>
      <c r="B2859" s="244"/>
      <c r="C2859" s="244"/>
      <c r="D2859" s="244"/>
      <c r="E2859" s="244"/>
      <c r="F2859" s="193"/>
      <c r="G2859" s="244"/>
      <c r="H2859" s="193"/>
      <c r="I2859" s="244"/>
      <c r="J2859" s="193"/>
      <c r="K2859" s="360"/>
    </row>
    <row r="2860" spans="1:11" s="106" customFormat="1" ht="15" hidden="1" thickBot="1" x14ac:dyDescent="0.25">
      <c r="A2860" s="244"/>
      <c r="B2860" s="244"/>
      <c r="C2860" s="244"/>
      <c r="D2860" s="244"/>
      <c r="E2860" s="244"/>
      <c r="F2860" s="193"/>
      <c r="G2860" s="244"/>
      <c r="H2860" s="428"/>
      <c r="I2860" s="428"/>
      <c r="J2860" s="193"/>
      <c r="K2860" s="360"/>
    </row>
    <row r="2861" spans="1:11" s="106" customFormat="1" ht="15" hidden="1" thickTop="1" x14ac:dyDescent="0.2">
      <c r="A2861" s="194"/>
      <c r="B2861" s="194"/>
      <c r="C2861" s="194"/>
      <c r="D2861" s="194"/>
      <c r="E2861" s="194"/>
      <c r="F2861" s="194"/>
      <c r="G2861" s="194"/>
      <c r="H2861" s="194"/>
      <c r="I2861" s="194"/>
      <c r="J2861" s="194"/>
      <c r="K2861" s="360"/>
    </row>
    <row r="2862" spans="1:11" s="106" customFormat="1" ht="15" hidden="1" x14ac:dyDescent="0.2">
      <c r="A2862" s="242"/>
      <c r="B2862" s="195" t="s">
        <v>77</v>
      </c>
      <c r="C2862" s="242" t="s">
        <v>78</v>
      </c>
      <c r="D2862" s="242" t="s">
        <v>4</v>
      </c>
      <c r="E2862" s="430" t="s">
        <v>79</v>
      </c>
      <c r="F2862" s="430"/>
      <c r="G2862" s="196" t="s">
        <v>80</v>
      </c>
      <c r="H2862" s="195" t="s">
        <v>81</v>
      </c>
      <c r="I2862" s="195" t="s">
        <v>82</v>
      </c>
      <c r="J2862" s="195" t="s">
        <v>5</v>
      </c>
      <c r="K2862" s="360"/>
    </row>
    <row r="2863" spans="1:11" s="106" customFormat="1" ht="51" hidden="1" x14ac:dyDescent="0.2">
      <c r="A2863" s="240" t="s">
        <v>83</v>
      </c>
      <c r="B2863" s="197" t="s">
        <v>571</v>
      </c>
      <c r="C2863" s="240" t="s">
        <v>85</v>
      </c>
      <c r="D2863" s="240" t="s">
        <v>572</v>
      </c>
      <c r="E2863" s="429" t="s">
        <v>568</v>
      </c>
      <c r="F2863" s="429"/>
      <c r="G2863" s="198" t="s">
        <v>139</v>
      </c>
      <c r="H2863" s="199">
        <v>1</v>
      </c>
      <c r="I2863" s="203">
        <f>SUM(J2864:J2869)</f>
        <v>54.781573099999996</v>
      </c>
      <c r="J2863" s="203">
        <f>H2863*I2863</f>
        <v>54.781573099999996</v>
      </c>
      <c r="K2863" s="360"/>
    </row>
    <row r="2864" spans="1:11" s="106" customFormat="1" ht="51" hidden="1" x14ac:dyDescent="0.2">
      <c r="A2864" s="241" t="s">
        <v>89</v>
      </c>
      <c r="B2864" s="189" t="s">
        <v>560</v>
      </c>
      <c r="C2864" s="241" t="s">
        <v>85</v>
      </c>
      <c r="D2864" s="241" t="s">
        <v>561</v>
      </c>
      <c r="E2864" s="427" t="s">
        <v>87</v>
      </c>
      <c r="F2864" s="427"/>
      <c r="G2864" s="190" t="s">
        <v>150</v>
      </c>
      <c r="H2864" s="191">
        <v>9.7999999999999997E-3</v>
      </c>
      <c r="I2864" s="192">
        <v>333.44673849999998</v>
      </c>
      <c r="J2864" s="192">
        <v>3.2677779999999998</v>
      </c>
      <c r="K2864" s="360"/>
    </row>
    <row r="2865" spans="1:11" s="106" customFormat="1" ht="25.5" hidden="1" x14ac:dyDescent="0.2">
      <c r="A2865" s="241" t="s">
        <v>89</v>
      </c>
      <c r="B2865" s="189" t="s">
        <v>353</v>
      </c>
      <c r="C2865" s="241" t="s">
        <v>85</v>
      </c>
      <c r="D2865" s="241" t="s">
        <v>354</v>
      </c>
      <c r="E2865" s="427" t="s">
        <v>87</v>
      </c>
      <c r="F2865" s="427"/>
      <c r="G2865" s="190" t="s">
        <v>88</v>
      </c>
      <c r="H2865" s="191">
        <v>1.37</v>
      </c>
      <c r="I2865" s="192">
        <v>17.766734</v>
      </c>
      <c r="J2865" s="192">
        <v>24.3404256</v>
      </c>
      <c r="K2865" s="360"/>
    </row>
    <row r="2866" spans="1:11" s="106" customFormat="1" ht="25.5" hidden="1" x14ac:dyDescent="0.2">
      <c r="A2866" s="241" t="s">
        <v>89</v>
      </c>
      <c r="B2866" s="189" t="s">
        <v>203</v>
      </c>
      <c r="C2866" s="241" t="s">
        <v>85</v>
      </c>
      <c r="D2866" s="241" t="s">
        <v>204</v>
      </c>
      <c r="E2866" s="427" t="s">
        <v>87</v>
      </c>
      <c r="F2866" s="427"/>
      <c r="G2866" s="190" t="s">
        <v>88</v>
      </c>
      <c r="H2866" s="191">
        <v>0.68500000000000005</v>
      </c>
      <c r="I2866" s="192">
        <v>14.378845999999999</v>
      </c>
      <c r="J2866" s="192">
        <v>9.8495094999999999</v>
      </c>
      <c r="K2866" s="360"/>
    </row>
    <row r="2867" spans="1:11" s="106" customFormat="1" hidden="1" x14ac:dyDescent="0.2">
      <c r="A2867" s="241" t="s">
        <v>92</v>
      </c>
      <c r="B2867" s="189" t="s">
        <v>1936</v>
      </c>
      <c r="C2867" s="241" t="s">
        <v>85</v>
      </c>
      <c r="D2867" s="241" t="s">
        <v>1937</v>
      </c>
      <c r="E2867" s="427" t="s">
        <v>119</v>
      </c>
      <c r="F2867" s="427"/>
      <c r="G2867" s="190" t="s">
        <v>1938</v>
      </c>
      <c r="H2867" s="191">
        <v>2.793E-2</v>
      </c>
      <c r="I2867" s="192">
        <v>587</v>
      </c>
      <c r="J2867" s="192">
        <v>16.394909999999999</v>
      </c>
      <c r="K2867" s="360"/>
    </row>
    <row r="2868" spans="1:11" s="106" customFormat="1" hidden="1" x14ac:dyDescent="0.2">
      <c r="A2868" s="241" t="s">
        <v>92</v>
      </c>
      <c r="B2868" s="189" t="s">
        <v>674</v>
      </c>
      <c r="C2868" s="241" t="s">
        <v>85</v>
      </c>
      <c r="D2868" s="241" t="s">
        <v>675</v>
      </c>
      <c r="E2868" s="427" t="s">
        <v>119</v>
      </c>
      <c r="F2868" s="427"/>
      <c r="G2868" s="190" t="s">
        <v>591</v>
      </c>
      <c r="H2868" s="191">
        <v>5.0000000000000001E-3</v>
      </c>
      <c r="I2868" s="192">
        <v>31.23</v>
      </c>
      <c r="J2868" s="192">
        <v>0.15615000000000001</v>
      </c>
      <c r="K2868" s="360"/>
    </row>
    <row r="2869" spans="1:11" s="106" customFormat="1" ht="38.25" hidden="1" x14ac:dyDescent="0.2">
      <c r="A2869" s="241" t="s">
        <v>92</v>
      </c>
      <c r="B2869" s="189" t="s">
        <v>1939</v>
      </c>
      <c r="C2869" s="241" t="s">
        <v>85</v>
      </c>
      <c r="D2869" s="241" t="s">
        <v>1940</v>
      </c>
      <c r="E2869" s="427" t="s">
        <v>119</v>
      </c>
      <c r="F2869" s="427"/>
      <c r="G2869" s="190" t="s">
        <v>157</v>
      </c>
      <c r="H2869" s="191">
        <v>0.42</v>
      </c>
      <c r="I2869" s="192">
        <v>1.84</v>
      </c>
      <c r="J2869" s="192">
        <v>0.77280000000000004</v>
      </c>
      <c r="K2869" s="360"/>
    </row>
    <row r="2870" spans="1:11" s="106" customFormat="1" hidden="1" x14ac:dyDescent="0.2">
      <c r="A2870" s="244"/>
      <c r="B2870" s="244"/>
      <c r="C2870" s="244"/>
      <c r="D2870" s="244"/>
      <c r="E2870" s="244"/>
      <c r="F2870" s="193"/>
      <c r="G2870" s="244"/>
      <c r="H2870" s="193"/>
      <c r="I2870" s="244"/>
      <c r="J2870" s="193"/>
      <c r="K2870" s="360"/>
    </row>
    <row r="2871" spans="1:11" s="106" customFormat="1" ht="15" hidden="1" thickBot="1" x14ac:dyDescent="0.25">
      <c r="A2871" s="244"/>
      <c r="B2871" s="244"/>
      <c r="C2871" s="244"/>
      <c r="D2871" s="244"/>
      <c r="E2871" s="244"/>
      <c r="F2871" s="193"/>
      <c r="G2871" s="244"/>
      <c r="H2871" s="428"/>
      <c r="I2871" s="428"/>
      <c r="J2871" s="193"/>
      <c r="K2871" s="360"/>
    </row>
    <row r="2872" spans="1:11" s="106" customFormat="1" ht="15" hidden="1" thickTop="1" x14ac:dyDescent="0.2">
      <c r="A2872" s="194"/>
      <c r="B2872" s="194"/>
      <c r="C2872" s="194"/>
      <c r="D2872" s="194"/>
      <c r="E2872" s="194"/>
      <c r="F2872" s="194"/>
      <c r="G2872" s="194"/>
      <c r="H2872" s="194"/>
      <c r="I2872" s="194"/>
      <c r="J2872" s="194"/>
      <c r="K2872" s="360"/>
    </row>
    <row r="2873" spans="1:11" s="106" customFormat="1" ht="15" hidden="1" x14ac:dyDescent="0.2">
      <c r="A2873" s="242"/>
      <c r="B2873" s="195" t="s">
        <v>77</v>
      </c>
      <c r="C2873" s="242" t="s">
        <v>78</v>
      </c>
      <c r="D2873" s="242" t="s">
        <v>4</v>
      </c>
      <c r="E2873" s="430" t="s">
        <v>79</v>
      </c>
      <c r="F2873" s="430"/>
      <c r="G2873" s="196" t="s">
        <v>80</v>
      </c>
      <c r="H2873" s="195" t="s">
        <v>81</v>
      </c>
      <c r="I2873" s="195" t="s">
        <v>82</v>
      </c>
      <c r="J2873" s="195" t="s">
        <v>5</v>
      </c>
      <c r="K2873" s="360"/>
    </row>
    <row r="2874" spans="1:11" s="106" customFormat="1" ht="51" hidden="1" x14ac:dyDescent="0.2">
      <c r="A2874" s="240" t="s">
        <v>83</v>
      </c>
      <c r="B2874" s="197" t="s">
        <v>573</v>
      </c>
      <c r="C2874" s="240" t="s">
        <v>85</v>
      </c>
      <c r="D2874" s="240" t="s">
        <v>574</v>
      </c>
      <c r="E2874" s="429" t="s">
        <v>568</v>
      </c>
      <c r="F2874" s="429"/>
      <c r="G2874" s="198" t="s">
        <v>139</v>
      </c>
      <c r="H2874" s="199">
        <v>1</v>
      </c>
      <c r="I2874" s="203">
        <f>SUM(J2875:J2880)</f>
        <v>71.036900799999998</v>
      </c>
      <c r="J2874" s="203">
        <f>H2874*I2874</f>
        <v>71.036900799999998</v>
      </c>
      <c r="K2874" s="360"/>
    </row>
    <row r="2875" spans="1:11" s="106" customFormat="1" ht="51" hidden="1" x14ac:dyDescent="0.2">
      <c r="A2875" s="241" t="s">
        <v>89</v>
      </c>
      <c r="B2875" s="189" t="s">
        <v>560</v>
      </c>
      <c r="C2875" s="241" t="s">
        <v>85</v>
      </c>
      <c r="D2875" s="241" t="s">
        <v>561</v>
      </c>
      <c r="E2875" s="427" t="s">
        <v>87</v>
      </c>
      <c r="F2875" s="427"/>
      <c r="G2875" s="190" t="s">
        <v>150</v>
      </c>
      <c r="H2875" s="191">
        <v>9.7999999999999997E-3</v>
      </c>
      <c r="I2875" s="192">
        <v>333.44673849999998</v>
      </c>
      <c r="J2875" s="192">
        <v>3.2677779999999998</v>
      </c>
      <c r="K2875" s="360"/>
    </row>
    <row r="2876" spans="1:11" s="106" customFormat="1" ht="25.5" hidden="1" x14ac:dyDescent="0.2">
      <c r="A2876" s="241" t="s">
        <v>89</v>
      </c>
      <c r="B2876" s="189" t="s">
        <v>353</v>
      </c>
      <c r="C2876" s="241" t="s">
        <v>85</v>
      </c>
      <c r="D2876" s="241" t="s">
        <v>354</v>
      </c>
      <c r="E2876" s="427" t="s">
        <v>87</v>
      </c>
      <c r="F2876" s="427"/>
      <c r="G2876" s="190" t="s">
        <v>88</v>
      </c>
      <c r="H2876" s="191">
        <v>1.98</v>
      </c>
      <c r="I2876" s="192">
        <v>17.766734</v>
      </c>
      <c r="J2876" s="192">
        <v>35.178133299999999</v>
      </c>
      <c r="K2876" s="360"/>
    </row>
    <row r="2877" spans="1:11" s="106" customFormat="1" ht="25.5" hidden="1" x14ac:dyDescent="0.2">
      <c r="A2877" s="241" t="s">
        <v>89</v>
      </c>
      <c r="B2877" s="189" t="s">
        <v>203</v>
      </c>
      <c r="C2877" s="241" t="s">
        <v>85</v>
      </c>
      <c r="D2877" s="241" t="s">
        <v>204</v>
      </c>
      <c r="E2877" s="427" t="s">
        <v>87</v>
      </c>
      <c r="F2877" s="427"/>
      <c r="G2877" s="190" t="s">
        <v>88</v>
      </c>
      <c r="H2877" s="191">
        <v>0.99</v>
      </c>
      <c r="I2877" s="192">
        <v>14.378845999999999</v>
      </c>
      <c r="J2877" s="192">
        <v>14.2350575</v>
      </c>
      <c r="K2877" s="360"/>
    </row>
    <row r="2878" spans="1:11" s="106" customFormat="1" hidden="1" x14ac:dyDescent="0.2">
      <c r="A2878" s="241" t="s">
        <v>92</v>
      </c>
      <c r="B2878" s="189" t="s">
        <v>1936</v>
      </c>
      <c r="C2878" s="241" t="s">
        <v>85</v>
      </c>
      <c r="D2878" s="241" t="s">
        <v>1937</v>
      </c>
      <c r="E2878" s="427" t="s">
        <v>119</v>
      </c>
      <c r="F2878" s="427"/>
      <c r="G2878" s="190" t="s">
        <v>1938</v>
      </c>
      <c r="H2878" s="191">
        <v>2.8309999999999998E-2</v>
      </c>
      <c r="I2878" s="192">
        <v>587</v>
      </c>
      <c r="J2878" s="192">
        <v>16.61797</v>
      </c>
      <c r="K2878" s="360"/>
    </row>
    <row r="2879" spans="1:11" s="106" customFormat="1" hidden="1" x14ac:dyDescent="0.2">
      <c r="A2879" s="241" t="s">
        <v>92</v>
      </c>
      <c r="B2879" s="189" t="s">
        <v>674</v>
      </c>
      <c r="C2879" s="241" t="s">
        <v>85</v>
      </c>
      <c r="D2879" s="241" t="s">
        <v>675</v>
      </c>
      <c r="E2879" s="427" t="s">
        <v>119</v>
      </c>
      <c r="F2879" s="427"/>
      <c r="G2879" s="190" t="s">
        <v>591</v>
      </c>
      <c r="H2879" s="191">
        <v>9.4000000000000004E-3</v>
      </c>
      <c r="I2879" s="192">
        <v>31.23</v>
      </c>
      <c r="J2879" s="192">
        <v>0.29356199999999999</v>
      </c>
      <c r="K2879" s="360"/>
    </row>
    <row r="2880" spans="1:11" s="106" customFormat="1" ht="38.25" hidden="1" x14ac:dyDescent="0.2">
      <c r="A2880" s="241" t="s">
        <v>92</v>
      </c>
      <c r="B2880" s="189" t="s">
        <v>1939</v>
      </c>
      <c r="C2880" s="241" t="s">
        <v>85</v>
      </c>
      <c r="D2880" s="241" t="s">
        <v>1940</v>
      </c>
      <c r="E2880" s="427" t="s">
        <v>119</v>
      </c>
      <c r="F2880" s="427"/>
      <c r="G2880" s="190" t="s">
        <v>157</v>
      </c>
      <c r="H2880" s="191">
        <v>0.78500000000000003</v>
      </c>
      <c r="I2880" s="192">
        <v>1.84</v>
      </c>
      <c r="J2880" s="192">
        <v>1.4443999999999999</v>
      </c>
      <c r="K2880" s="360"/>
    </row>
    <row r="2881" spans="1:11" s="106" customFormat="1" hidden="1" x14ac:dyDescent="0.2">
      <c r="A2881" s="244"/>
      <c r="B2881" s="244"/>
      <c r="C2881" s="244"/>
      <c r="D2881" s="244"/>
      <c r="E2881" s="244"/>
      <c r="F2881" s="193"/>
      <c r="G2881" s="244"/>
      <c r="H2881" s="193"/>
      <c r="I2881" s="244"/>
      <c r="J2881" s="193"/>
      <c r="K2881" s="360"/>
    </row>
    <row r="2882" spans="1:11" s="106" customFormat="1" ht="15" hidden="1" thickBot="1" x14ac:dyDescent="0.25">
      <c r="A2882" s="244"/>
      <c r="B2882" s="244"/>
      <c r="C2882" s="244"/>
      <c r="D2882" s="244"/>
      <c r="E2882" s="244"/>
      <c r="F2882" s="193"/>
      <c r="G2882" s="244"/>
      <c r="H2882" s="428"/>
      <c r="I2882" s="428"/>
      <c r="J2882" s="193"/>
      <c r="K2882" s="360"/>
    </row>
    <row r="2883" spans="1:11" s="106" customFormat="1" ht="15" hidden="1" thickTop="1" x14ac:dyDescent="0.2">
      <c r="A2883" s="194"/>
      <c r="B2883" s="194"/>
      <c r="C2883" s="194"/>
      <c r="D2883" s="194"/>
      <c r="E2883" s="194"/>
      <c r="F2883" s="194"/>
      <c r="G2883" s="194"/>
      <c r="H2883" s="194"/>
      <c r="I2883" s="194"/>
      <c r="J2883" s="194"/>
      <c r="K2883" s="360"/>
    </row>
    <row r="2884" spans="1:11" s="106" customFormat="1" ht="15" hidden="1" x14ac:dyDescent="0.2">
      <c r="A2884" s="242"/>
      <c r="B2884" s="195" t="s">
        <v>77</v>
      </c>
      <c r="C2884" s="242" t="s">
        <v>78</v>
      </c>
      <c r="D2884" s="242" t="s">
        <v>4</v>
      </c>
      <c r="E2884" s="430" t="s">
        <v>79</v>
      </c>
      <c r="F2884" s="430"/>
      <c r="G2884" s="196" t="s">
        <v>80</v>
      </c>
      <c r="H2884" s="195" t="s">
        <v>81</v>
      </c>
      <c r="I2884" s="195" t="s">
        <v>82</v>
      </c>
      <c r="J2884" s="195" t="s">
        <v>5</v>
      </c>
      <c r="K2884" s="360"/>
    </row>
    <row r="2885" spans="1:11" s="106" customFormat="1" ht="51" hidden="1" x14ac:dyDescent="0.2">
      <c r="A2885" s="240" t="s">
        <v>83</v>
      </c>
      <c r="B2885" s="197" t="s">
        <v>569</v>
      </c>
      <c r="C2885" s="240" t="s">
        <v>85</v>
      </c>
      <c r="D2885" s="240" t="s">
        <v>570</v>
      </c>
      <c r="E2885" s="429" t="s">
        <v>568</v>
      </c>
      <c r="F2885" s="429"/>
      <c r="G2885" s="198" t="s">
        <v>139</v>
      </c>
      <c r="H2885" s="199">
        <v>1</v>
      </c>
      <c r="I2885" s="203">
        <f>SUM(J2886:J2891)</f>
        <v>63.576555400000011</v>
      </c>
      <c r="J2885" s="203">
        <f>H2885*I2885</f>
        <v>63.576555400000011</v>
      </c>
      <c r="K2885" s="360"/>
    </row>
    <row r="2886" spans="1:11" s="106" customFormat="1" ht="51" hidden="1" x14ac:dyDescent="0.2">
      <c r="A2886" s="241" t="s">
        <v>89</v>
      </c>
      <c r="B2886" s="189" t="s">
        <v>560</v>
      </c>
      <c r="C2886" s="241" t="s">
        <v>85</v>
      </c>
      <c r="D2886" s="241" t="s">
        <v>561</v>
      </c>
      <c r="E2886" s="427" t="s">
        <v>87</v>
      </c>
      <c r="F2886" s="427"/>
      <c r="G2886" s="190" t="s">
        <v>150</v>
      </c>
      <c r="H2886" s="191">
        <v>9.7999999999999997E-3</v>
      </c>
      <c r="I2886" s="192">
        <v>333.44673849999998</v>
      </c>
      <c r="J2886" s="192">
        <v>3.2677779999999998</v>
      </c>
      <c r="K2886" s="360"/>
    </row>
    <row r="2887" spans="1:11" s="106" customFormat="1" ht="25.5" hidden="1" x14ac:dyDescent="0.2">
      <c r="A2887" s="241" t="s">
        <v>89</v>
      </c>
      <c r="B2887" s="189" t="s">
        <v>353</v>
      </c>
      <c r="C2887" s="241" t="s">
        <v>85</v>
      </c>
      <c r="D2887" s="241" t="s">
        <v>354</v>
      </c>
      <c r="E2887" s="427" t="s">
        <v>87</v>
      </c>
      <c r="F2887" s="427"/>
      <c r="G2887" s="190" t="s">
        <v>88</v>
      </c>
      <c r="H2887" s="191">
        <v>1.69</v>
      </c>
      <c r="I2887" s="192">
        <v>17.766734</v>
      </c>
      <c r="J2887" s="192">
        <v>30.0257805</v>
      </c>
      <c r="K2887" s="360"/>
    </row>
    <row r="2888" spans="1:11" s="106" customFormat="1" ht="25.5" hidden="1" x14ac:dyDescent="0.2">
      <c r="A2888" s="241" t="s">
        <v>89</v>
      </c>
      <c r="B2888" s="189" t="s">
        <v>203</v>
      </c>
      <c r="C2888" s="241" t="s">
        <v>85</v>
      </c>
      <c r="D2888" s="241" t="s">
        <v>204</v>
      </c>
      <c r="E2888" s="427" t="s">
        <v>87</v>
      </c>
      <c r="F2888" s="427"/>
      <c r="G2888" s="190" t="s">
        <v>88</v>
      </c>
      <c r="H2888" s="191">
        <v>0.84499999999999997</v>
      </c>
      <c r="I2888" s="192">
        <v>14.378845999999999</v>
      </c>
      <c r="J2888" s="192">
        <v>12.1501249</v>
      </c>
      <c r="K2888" s="360"/>
    </row>
    <row r="2889" spans="1:11" s="106" customFormat="1" hidden="1" x14ac:dyDescent="0.2">
      <c r="A2889" s="241" t="s">
        <v>92</v>
      </c>
      <c r="B2889" s="189" t="s">
        <v>1936</v>
      </c>
      <c r="C2889" s="241" t="s">
        <v>85</v>
      </c>
      <c r="D2889" s="241" t="s">
        <v>1937</v>
      </c>
      <c r="E2889" s="427" t="s">
        <v>119</v>
      </c>
      <c r="F2889" s="427"/>
      <c r="G2889" s="190" t="s">
        <v>1938</v>
      </c>
      <c r="H2889" s="191">
        <v>2.793E-2</v>
      </c>
      <c r="I2889" s="192">
        <v>587</v>
      </c>
      <c r="J2889" s="192">
        <v>16.394909999999999</v>
      </c>
      <c r="K2889" s="360"/>
    </row>
    <row r="2890" spans="1:11" s="106" customFormat="1" hidden="1" x14ac:dyDescent="0.2">
      <c r="A2890" s="241" t="s">
        <v>92</v>
      </c>
      <c r="B2890" s="189" t="s">
        <v>674</v>
      </c>
      <c r="C2890" s="241" t="s">
        <v>85</v>
      </c>
      <c r="D2890" s="241" t="s">
        <v>675</v>
      </c>
      <c r="E2890" s="427" t="s">
        <v>119</v>
      </c>
      <c r="F2890" s="427"/>
      <c r="G2890" s="190" t="s">
        <v>591</v>
      </c>
      <c r="H2890" s="191">
        <v>9.4000000000000004E-3</v>
      </c>
      <c r="I2890" s="192">
        <v>31.23</v>
      </c>
      <c r="J2890" s="192">
        <v>0.29356199999999999</v>
      </c>
      <c r="K2890" s="360"/>
    </row>
    <row r="2891" spans="1:11" s="106" customFormat="1" ht="38.25" hidden="1" x14ac:dyDescent="0.2">
      <c r="A2891" s="241" t="s">
        <v>92</v>
      </c>
      <c r="B2891" s="189" t="s">
        <v>1939</v>
      </c>
      <c r="C2891" s="241" t="s">
        <v>85</v>
      </c>
      <c r="D2891" s="241" t="s">
        <v>1940</v>
      </c>
      <c r="E2891" s="427" t="s">
        <v>119</v>
      </c>
      <c r="F2891" s="427"/>
      <c r="G2891" s="190" t="s">
        <v>157</v>
      </c>
      <c r="H2891" s="191">
        <v>0.78500000000000003</v>
      </c>
      <c r="I2891" s="192">
        <v>1.84</v>
      </c>
      <c r="J2891" s="192">
        <v>1.4443999999999999</v>
      </c>
      <c r="K2891" s="360"/>
    </row>
    <row r="2892" spans="1:11" s="106" customFormat="1" hidden="1" x14ac:dyDescent="0.2">
      <c r="A2892" s="244"/>
      <c r="B2892" s="244"/>
      <c r="C2892" s="244"/>
      <c r="D2892" s="244"/>
      <c r="E2892" s="244"/>
      <c r="F2892" s="193"/>
      <c r="G2892" s="244"/>
      <c r="H2892" s="193"/>
      <c r="I2892" s="244"/>
      <c r="J2892" s="193"/>
      <c r="K2892" s="360"/>
    </row>
    <row r="2893" spans="1:11" s="106" customFormat="1" ht="15" hidden="1" thickBot="1" x14ac:dyDescent="0.25">
      <c r="A2893" s="244"/>
      <c r="B2893" s="244"/>
      <c r="C2893" s="244"/>
      <c r="D2893" s="244"/>
      <c r="E2893" s="244"/>
      <c r="F2893" s="193"/>
      <c r="G2893" s="244"/>
      <c r="H2893" s="428"/>
      <c r="I2893" s="428"/>
      <c r="J2893" s="193"/>
      <c r="K2893" s="360"/>
    </row>
    <row r="2894" spans="1:11" s="106" customFormat="1" ht="15" hidden="1" thickTop="1" x14ac:dyDescent="0.2">
      <c r="A2894" s="194"/>
      <c r="B2894" s="194"/>
      <c r="C2894" s="194"/>
      <c r="D2894" s="194"/>
      <c r="E2894" s="194"/>
      <c r="F2894" s="194"/>
      <c r="G2894" s="194"/>
      <c r="H2894" s="194"/>
      <c r="I2894" s="194"/>
      <c r="J2894" s="194"/>
      <c r="K2894" s="360"/>
    </row>
    <row r="2895" spans="1:11" s="106" customFormat="1" ht="15" hidden="1" x14ac:dyDescent="0.2">
      <c r="A2895" s="242"/>
      <c r="B2895" s="195" t="s">
        <v>77</v>
      </c>
      <c r="C2895" s="242" t="s">
        <v>78</v>
      </c>
      <c r="D2895" s="242" t="s">
        <v>4</v>
      </c>
      <c r="E2895" s="430" t="s">
        <v>79</v>
      </c>
      <c r="F2895" s="430"/>
      <c r="G2895" s="196" t="s">
        <v>80</v>
      </c>
      <c r="H2895" s="195" t="s">
        <v>81</v>
      </c>
      <c r="I2895" s="195" t="s">
        <v>82</v>
      </c>
      <c r="J2895" s="195" t="s">
        <v>5</v>
      </c>
      <c r="K2895" s="360"/>
    </row>
    <row r="2896" spans="1:11" s="106" customFormat="1" ht="51" hidden="1" x14ac:dyDescent="0.2">
      <c r="A2896" s="240" t="s">
        <v>83</v>
      </c>
      <c r="B2896" s="197" t="s">
        <v>1601</v>
      </c>
      <c r="C2896" s="240" t="s">
        <v>85</v>
      </c>
      <c r="D2896" s="240" t="s">
        <v>1602</v>
      </c>
      <c r="E2896" s="429" t="s">
        <v>568</v>
      </c>
      <c r="F2896" s="429"/>
      <c r="G2896" s="198" t="s">
        <v>139</v>
      </c>
      <c r="H2896" s="199">
        <v>1</v>
      </c>
      <c r="I2896" s="203">
        <f>SUM(J2897:J2902)</f>
        <v>48.830726400000003</v>
      </c>
      <c r="J2896" s="203">
        <f>H2896*I2896</f>
        <v>48.830726400000003</v>
      </c>
      <c r="K2896" s="360"/>
    </row>
    <row r="2897" spans="1:11" s="106" customFormat="1" ht="51" hidden="1" x14ac:dyDescent="0.2">
      <c r="A2897" s="241" t="s">
        <v>89</v>
      </c>
      <c r="B2897" s="189" t="s">
        <v>560</v>
      </c>
      <c r="C2897" s="241" t="s">
        <v>85</v>
      </c>
      <c r="D2897" s="241" t="s">
        <v>561</v>
      </c>
      <c r="E2897" s="427" t="s">
        <v>87</v>
      </c>
      <c r="F2897" s="427"/>
      <c r="G2897" s="190" t="s">
        <v>150</v>
      </c>
      <c r="H2897" s="191">
        <v>8.8000000000000005E-3</v>
      </c>
      <c r="I2897" s="192">
        <v>333.44673849999998</v>
      </c>
      <c r="J2897" s="192">
        <v>2.9343313000000002</v>
      </c>
      <c r="K2897" s="360"/>
    </row>
    <row r="2898" spans="1:11" s="106" customFormat="1" ht="25.5" hidden="1" x14ac:dyDescent="0.2">
      <c r="A2898" s="241" t="s">
        <v>89</v>
      </c>
      <c r="B2898" s="189" t="s">
        <v>353</v>
      </c>
      <c r="C2898" s="241" t="s">
        <v>85</v>
      </c>
      <c r="D2898" s="241" t="s">
        <v>354</v>
      </c>
      <c r="E2898" s="427" t="s">
        <v>87</v>
      </c>
      <c r="F2898" s="427"/>
      <c r="G2898" s="190" t="s">
        <v>88</v>
      </c>
      <c r="H2898" s="191">
        <v>0.72</v>
      </c>
      <c r="I2898" s="192">
        <v>17.766734</v>
      </c>
      <c r="J2898" s="192">
        <v>12.7920485</v>
      </c>
      <c r="K2898" s="360"/>
    </row>
    <row r="2899" spans="1:11" s="106" customFormat="1" ht="25.5" hidden="1" x14ac:dyDescent="0.2">
      <c r="A2899" s="241" t="s">
        <v>89</v>
      </c>
      <c r="B2899" s="189" t="s">
        <v>203</v>
      </c>
      <c r="C2899" s="241" t="s">
        <v>85</v>
      </c>
      <c r="D2899" s="241" t="s">
        <v>204</v>
      </c>
      <c r="E2899" s="427" t="s">
        <v>87</v>
      </c>
      <c r="F2899" s="427"/>
      <c r="G2899" s="190" t="s">
        <v>88</v>
      </c>
      <c r="H2899" s="191">
        <v>0.36</v>
      </c>
      <c r="I2899" s="192">
        <v>14.378845999999999</v>
      </c>
      <c r="J2899" s="192">
        <v>5.1763845999999996</v>
      </c>
      <c r="K2899" s="360"/>
    </row>
    <row r="2900" spans="1:11" s="106" customFormat="1" ht="25.5" hidden="1" x14ac:dyDescent="0.2">
      <c r="A2900" s="241" t="s">
        <v>92</v>
      </c>
      <c r="B2900" s="189" t="s">
        <v>1941</v>
      </c>
      <c r="C2900" s="241" t="s">
        <v>85</v>
      </c>
      <c r="D2900" s="241" t="s">
        <v>1942</v>
      </c>
      <c r="E2900" s="427" t="s">
        <v>119</v>
      </c>
      <c r="F2900" s="427"/>
      <c r="G2900" s="190" t="s">
        <v>174</v>
      </c>
      <c r="H2900" s="191">
        <v>13.5</v>
      </c>
      <c r="I2900" s="192">
        <v>1.94</v>
      </c>
      <c r="J2900" s="192">
        <v>26.19</v>
      </c>
      <c r="K2900" s="360"/>
    </row>
    <row r="2901" spans="1:11" s="106" customFormat="1" hidden="1" x14ac:dyDescent="0.2">
      <c r="A2901" s="241" t="s">
        <v>92</v>
      </c>
      <c r="B2901" s="189" t="s">
        <v>674</v>
      </c>
      <c r="C2901" s="241" t="s">
        <v>85</v>
      </c>
      <c r="D2901" s="241" t="s">
        <v>675</v>
      </c>
      <c r="E2901" s="427" t="s">
        <v>119</v>
      </c>
      <c r="F2901" s="427"/>
      <c r="G2901" s="190" t="s">
        <v>591</v>
      </c>
      <c r="H2901" s="191">
        <v>9.4000000000000004E-3</v>
      </c>
      <c r="I2901" s="192">
        <v>31.23</v>
      </c>
      <c r="J2901" s="192">
        <v>0.29356199999999999</v>
      </c>
      <c r="K2901" s="360"/>
    </row>
    <row r="2902" spans="1:11" s="106" customFormat="1" ht="38.25" hidden="1" x14ac:dyDescent="0.2">
      <c r="A2902" s="241" t="s">
        <v>92</v>
      </c>
      <c r="B2902" s="189" t="s">
        <v>1939</v>
      </c>
      <c r="C2902" s="241" t="s">
        <v>85</v>
      </c>
      <c r="D2902" s="241" t="s">
        <v>1940</v>
      </c>
      <c r="E2902" s="427" t="s">
        <v>119</v>
      </c>
      <c r="F2902" s="427"/>
      <c r="G2902" s="190" t="s">
        <v>157</v>
      </c>
      <c r="H2902" s="191">
        <v>0.78500000000000003</v>
      </c>
      <c r="I2902" s="192">
        <v>1.84</v>
      </c>
      <c r="J2902" s="192">
        <v>1.4443999999999999</v>
      </c>
      <c r="K2902" s="360"/>
    </row>
    <row r="2903" spans="1:11" s="106" customFormat="1" hidden="1" x14ac:dyDescent="0.2">
      <c r="A2903" s="244"/>
      <c r="B2903" s="244"/>
      <c r="C2903" s="244"/>
      <c r="D2903" s="244"/>
      <c r="E2903" s="244"/>
      <c r="F2903" s="193"/>
      <c r="G2903" s="244"/>
      <c r="H2903" s="193"/>
      <c r="I2903" s="244"/>
      <c r="J2903" s="193"/>
      <c r="K2903" s="360"/>
    </row>
    <row r="2904" spans="1:11" s="106" customFormat="1" ht="15" hidden="1" thickBot="1" x14ac:dyDescent="0.25">
      <c r="A2904" s="244"/>
      <c r="B2904" s="244"/>
      <c r="C2904" s="244"/>
      <c r="D2904" s="244"/>
      <c r="E2904" s="244"/>
      <c r="F2904" s="193"/>
      <c r="G2904" s="244"/>
      <c r="H2904" s="428"/>
      <c r="I2904" s="428"/>
      <c r="J2904" s="193"/>
      <c r="K2904" s="360"/>
    </row>
    <row r="2905" spans="1:11" s="106" customFormat="1" ht="15" hidden="1" thickTop="1" x14ac:dyDescent="0.2">
      <c r="A2905" s="194"/>
      <c r="B2905" s="194"/>
      <c r="C2905" s="194"/>
      <c r="D2905" s="194"/>
      <c r="E2905" s="194"/>
      <c r="F2905" s="194"/>
      <c r="G2905" s="194"/>
      <c r="H2905" s="194"/>
      <c r="I2905" s="194"/>
      <c r="J2905" s="194"/>
      <c r="K2905" s="360"/>
    </row>
    <row r="2906" spans="1:11" s="106" customFormat="1" ht="15" hidden="1" x14ac:dyDescent="0.2">
      <c r="A2906" s="242"/>
      <c r="B2906" s="195" t="s">
        <v>77</v>
      </c>
      <c r="C2906" s="242" t="s">
        <v>78</v>
      </c>
      <c r="D2906" s="242" t="s">
        <v>4</v>
      </c>
      <c r="E2906" s="430" t="s">
        <v>79</v>
      </c>
      <c r="F2906" s="430"/>
      <c r="G2906" s="196" t="s">
        <v>80</v>
      </c>
      <c r="H2906" s="195" t="s">
        <v>81</v>
      </c>
      <c r="I2906" s="195" t="s">
        <v>82</v>
      </c>
      <c r="J2906" s="195" t="s">
        <v>5</v>
      </c>
      <c r="K2906" s="360"/>
    </row>
    <row r="2907" spans="1:11" s="106" customFormat="1" ht="51" hidden="1" x14ac:dyDescent="0.2">
      <c r="A2907" s="240" t="s">
        <v>83</v>
      </c>
      <c r="B2907" s="197" t="s">
        <v>1611</v>
      </c>
      <c r="C2907" s="240" t="s">
        <v>85</v>
      </c>
      <c r="D2907" s="240" t="s">
        <v>1612</v>
      </c>
      <c r="E2907" s="429" t="s">
        <v>87</v>
      </c>
      <c r="F2907" s="429"/>
      <c r="G2907" s="198" t="s">
        <v>150</v>
      </c>
      <c r="H2907" s="199">
        <v>1</v>
      </c>
      <c r="I2907" s="203">
        <f>SUM(J2908:J2911)</f>
        <v>432.14054060000001</v>
      </c>
      <c r="J2907" s="203">
        <f>H2907*I2907</f>
        <v>432.14054060000001</v>
      </c>
      <c r="K2907" s="360"/>
    </row>
    <row r="2908" spans="1:11" s="106" customFormat="1" ht="25.5" hidden="1" x14ac:dyDescent="0.2">
      <c r="A2908" s="241" t="s">
        <v>89</v>
      </c>
      <c r="B2908" s="189" t="s">
        <v>203</v>
      </c>
      <c r="C2908" s="241" t="s">
        <v>85</v>
      </c>
      <c r="D2908" s="241" t="s">
        <v>204</v>
      </c>
      <c r="E2908" s="427" t="s">
        <v>87</v>
      </c>
      <c r="F2908" s="427"/>
      <c r="G2908" s="190" t="s">
        <v>88</v>
      </c>
      <c r="H2908" s="191">
        <v>11.23</v>
      </c>
      <c r="I2908" s="192">
        <v>14.378845999999999</v>
      </c>
      <c r="J2908" s="192">
        <v>161.47444060000001</v>
      </c>
      <c r="K2908" s="360"/>
    </row>
    <row r="2909" spans="1:11" s="106" customFormat="1" ht="25.5" hidden="1" x14ac:dyDescent="0.2">
      <c r="A2909" s="241" t="s">
        <v>92</v>
      </c>
      <c r="B2909" s="189" t="s">
        <v>721</v>
      </c>
      <c r="C2909" s="241" t="s">
        <v>85</v>
      </c>
      <c r="D2909" s="241" t="s">
        <v>722</v>
      </c>
      <c r="E2909" s="427" t="s">
        <v>119</v>
      </c>
      <c r="F2909" s="427"/>
      <c r="G2909" s="190" t="s">
        <v>150</v>
      </c>
      <c r="H2909" s="191">
        <v>1.1599999999999999</v>
      </c>
      <c r="I2909" s="192">
        <v>62.5</v>
      </c>
      <c r="J2909" s="192">
        <v>72.5</v>
      </c>
      <c r="K2909" s="360"/>
    </row>
    <row r="2910" spans="1:11" s="106" customFormat="1" hidden="1" x14ac:dyDescent="0.2">
      <c r="A2910" s="241" t="s">
        <v>92</v>
      </c>
      <c r="B2910" s="189" t="s">
        <v>928</v>
      </c>
      <c r="C2910" s="241" t="s">
        <v>85</v>
      </c>
      <c r="D2910" s="241" t="s">
        <v>929</v>
      </c>
      <c r="E2910" s="427" t="s">
        <v>119</v>
      </c>
      <c r="F2910" s="427"/>
      <c r="G2910" s="190" t="s">
        <v>160</v>
      </c>
      <c r="H2910" s="191">
        <v>116.4</v>
      </c>
      <c r="I2910" s="192">
        <v>0.6</v>
      </c>
      <c r="J2910" s="192">
        <v>69.84</v>
      </c>
      <c r="K2910" s="360"/>
    </row>
    <row r="2911" spans="1:11" s="106" customFormat="1" hidden="1" x14ac:dyDescent="0.2">
      <c r="A2911" s="241" t="s">
        <v>92</v>
      </c>
      <c r="B2911" s="189" t="s">
        <v>932</v>
      </c>
      <c r="C2911" s="241" t="s">
        <v>85</v>
      </c>
      <c r="D2911" s="241" t="s">
        <v>933</v>
      </c>
      <c r="E2911" s="427" t="s">
        <v>119</v>
      </c>
      <c r="F2911" s="427"/>
      <c r="G2911" s="190" t="s">
        <v>160</v>
      </c>
      <c r="H2911" s="191">
        <v>261.89</v>
      </c>
      <c r="I2911" s="192">
        <v>0.49</v>
      </c>
      <c r="J2911" s="192">
        <v>128.3261</v>
      </c>
      <c r="K2911" s="360"/>
    </row>
    <row r="2912" spans="1:11" s="106" customFormat="1" hidden="1" x14ac:dyDescent="0.2">
      <c r="A2912" s="244"/>
      <c r="B2912" s="244"/>
      <c r="C2912" s="244"/>
      <c r="D2912" s="244"/>
      <c r="E2912" s="244"/>
      <c r="F2912" s="193"/>
      <c r="G2912" s="244"/>
      <c r="H2912" s="193"/>
      <c r="I2912" s="244"/>
      <c r="J2912" s="193"/>
      <c r="K2912" s="360"/>
    </row>
    <row r="2913" spans="1:11" s="106" customFormat="1" ht="15" hidden="1" thickBot="1" x14ac:dyDescent="0.25">
      <c r="A2913" s="244"/>
      <c r="B2913" s="244"/>
      <c r="C2913" s="244"/>
      <c r="D2913" s="244"/>
      <c r="E2913" s="244"/>
      <c r="F2913" s="193"/>
      <c r="G2913" s="244"/>
      <c r="H2913" s="428"/>
      <c r="I2913" s="428"/>
      <c r="J2913" s="193"/>
      <c r="K2913" s="360"/>
    </row>
    <row r="2914" spans="1:11" s="106" customFormat="1" ht="15" hidden="1" thickTop="1" x14ac:dyDescent="0.2">
      <c r="A2914" s="194"/>
      <c r="B2914" s="194"/>
      <c r="C2914" s="194"/>
      <c r="D2914" s="194"/>
      <c r="E2914" s="194"/>
      <c r="F2914" s="194"/>
      <c r="G2914" s="194"/>
      <c r="H2914" s="194"/>
      <c r="I2914" s="194"/>
      <c r="J2914" s="194"/>
      <c r="K2914" s="360"/>
    </row>
    <row r="2915" spans="1:11" s="106" customFormat="1" ht="15" hidden="1" x14ac:dyDescent="0.2">
      <c r="A2915" s="242"/>
      <c r="B2915" s="195" t="s">
        <v>77</v>
      </c>
      <c r="C2915" s="242" t="s">
        <v>78</v>
      </c>
      <c r="D2915" s="242" t="s">
        <v>4</v>
      </c>
      <c r="E2915" s="430" t="s">
        <v>79</v>
      </c>
      <c r="F2915" s="430"/>
      <c r="G2915" s="196" t="s">
        <v>80</v>
      </c>
      <c r="H2915" s="195" t="s">
        <v>81</v>
      </c>
      <c r="I2915" s="195" t="s">
        <v>82</v>
      </c>
      <c r="J2915" s="195" t="s">
        <v>5</v>
      </c>
      <c r="K2915" s="360"/>
    </row>
    <row r="2916" spans="1:11" s="106" customFormat="1" ht="51" hidden="1" x14ac:dyDescent="0.2">
      <c r="A2916" s="240" t="s">
        <v>83</v>
      </c>
      <c r="B2916" s="197" t="s">
        <v>1834</v>
      </c>
      <c r="C2916" s="240" t="s">
        <v>85</v>
      </c>
      <c r="D2916" s="240" t="s">
        <v>1835</v>
      </c>
      <c r="E2916" s="429" t="s">
        <v>87</v>
      </c>
      <c r="F2916" s="429"/>
      <c r="G2916" s="198" t="s">
        <v>150</v>
      </c>
      <c r="H2916" s="199">
        <v>1</v>
      </c>
      <c r="I2916" s="203">
        <f>SUM(J2917:J2922)</f>
        <v>342.07554269999997</v>
      </c>
      <c r="J2916" s="203">
        <f>H2916*I2916</f>
        <v>342.07554269999997</v>
      </c>
      <c r="K2916" s="360"/>
    </row>
    <row r="2917" spans="1:11" s="106" customFormat="1" ht="38.25" hidden="1" x14ac:dyDescent="0.2">
      <c r="A2917" s="241" t="s">
        <v>89</v>
      </c>
      <c r="B2917" s="189" t="s">
        <v>1943</v>
      </c>
      <c r="C2917" s="241" t="s">
        <v>85</v>
      </c>
      <c r="D2917" s="241" t="s">
        <v>1944</v>
      </c>
      <c r="E2917" s="427" t="s">
        <v>142</v>
      </c>
      <c r="F2917" s="427"/>
      <c r="G2917" s="190" t="s">
        <v>143</v>
      </c>
      <c r="H2917" s="191">
        <v>1.2</v>
      </c>
      <c r="I2917" s="192">
        <v>1.521792</v>
      </c>
      <c r="J2917" s="192">
        <v>1.8261504</v>
      </c>
      <c r="K2917" s="360"/>
    </row>
    <row r="2918" spans="1:11" s="106" customFormat="1" ht="38.25" hidden="1" x14ac:dyDescent="0.2">
      <c r="A2918" s="241" t="s">
        <v>89</v>
      </c>
      <c r="B2918" s="189" t="s">
        <v>1945</v>
      </c>
      <c r="C2918" s="241" t="s">
        <v>85</v>
      </c>
      <c r="D2918" s="241" t="s">
        <v>1946</v>
      </c>
      <c r="E2918" s="427" t="s">
        <v>142</v>
      </c>
      <c r="F2918" s="427"/>
      <c r="G2918" s="190" t="s">
        <v>146</v>
      </c>
      <c r="H2918" s="191">
        <v>3.96</v>
      </c>
      <c r="I2918" s="192">
        <v>0.277092</v>
      </c>
      <c r="J2918" s="192">
        <v>1.0972843000000001</v>
      </c>
      <c r="K2918" s="360"/>
    </row>
    <row r="2919" spans="1:11" s="106" customFormat="1" ht="25.5" hidden="1" x14ac:dyDescent="0.2">
      <c r="A2919" s="241" t="s">
        <v>89</v>
      </c>
      <c r="B2919" s="189" t="s">
        <v>1947</v>
      </c>
      <c r="C2919" s="241" t="s">
        <v>85</v>
      </c>
      <c r="D2919" s="241" t="s">
        <v>1948</v>
      </c>
      <c r="E2919" s="427" t="s">
        <v>87</v>
      </c>
      <c r="F2919" s="427"/>
      <c r="G2919" s="190" t="s">
        <v>88</v>
      </c>
      <c r="H2919" s="191">
        <v>5.16</v>
      </c>
      <c r="I2919" s="192">
        <v>12.880331</v>
      </c>
      <c r="J2919" s="192">
        <v>66.462508</v>
      </c>
      <c r="K2919" s="360"/>
    </row>
    <row r="2920" spans="1:11" s="106" customFormat="1" ht="25.5" hidden="1" x14ac:dyDescent="0.2">
      <c r="A2920" s="241" t="s">
        <v>92</v>
      </c>
      <c r="B2920" s="189" t="s">
        <v>721</v>
      </c>
      <c r="C2920" s="241" t="s">
        <v>85</v>
      </c>
      <c r="D2920" s="241" t="s">
        <v>722</v>
      </c>
      <c r="E2920" s="427" t="s">
        <v>119</v>
      </c>
      <c r="F2920" s="427"/>
      <c r="G2920" s="190" t="s">
        <v>150</v>
      </c>
      <c r="H2920" s="191">
        <v>1.17</v>
      </c>
      <c r="I2920" s="192">
        <v>62.5</v>
      </c>
      <c r="J2920" s="192">
        <v>73.125</v>
      </c>
      <c r="K2920" s="360"/>
    </row>
    <row r="2921" spans="1:11" s="106" customFormat="1" hidden="1" x14ac:dyDescent="0.2">
      <c r="A2921" s="241" t="s">
        <v>92</v>
      </c>
      <c r="B2921" s="189" t="s">
        <v>928</v>
      </c>
      <c r="C2921" s="241" t="s">
        <v>85</v>
      </c>
      <c r="D2921" s="241" t="s">
        <v>929</v>
      </c>
      <c r="E2921" s="427" t="s">
        <v>119</v>
      </c>
      <c r="F2921" s="427"/>
      <c r="G2921" s="190" t="s">
        <v>160</v>
      </c>
      <c r="H2921" s="191">
        <v>117.22</v>
      </c>
      <c r="I2921" s="192">
        <v>0.6</v>
      </c>
      <c r="J2921" s="192">
        <v>70.331999999999994</v>
      </c>
      <c r="K2921" s="360"/>
    </row>
    <row r="2922" spans="1:11" s="106" customFormat="1" hidden="1" x14ac:dyDescent="0.2">
      <c r="A2922" s="241" t="s">
        <v>92</v>
      </c>
      <c r="B2922" s="189" t="s">
        <v>932</v>
      </c>
      <c r="C2922" s="241" t="s">
        <v>85</v>
      </c>
      <c r="D2922" s="241" t="s">
        <v>933</v>
      </c>
      <c r="E2922" s="427" t="s">
        <v>119</v>
      </c>
      <c r="F2922" s="427"/>
      <c r="G2922" s="190" t="s">
        <v>160</v>
      </c>
      <c r="H2922" s="191">
        <v>263.74</v>
      </c>
      <c r="I2922" s="192">
        <v>0.49</v>
      </c>
      <c r="J2922" s="192">
        <v>129.23259999999999</v>
      </c>
      <c r="K2922" s="360"/>
    </row>
    <row r="2923" spans="1:11" s="106" customFormat="1" hidden="1" x14ac:dyDescent="0.2">
      <c r="A2923" s="244"/>
      <c r="B2923" s="244"/>
      <c r="C2923" s="244"/>
      <c r="D2923" s="244"/>
      <c r="E2923" s="244"/>
      <c r="F2923" s="193"/>
      <c r="G2923" s="244"/>
      <c r="H2923" s="193"/>
      <c r="I2923" s="244"/>
      <c r="J2923" s="193"/>
      <c r="K2923" s="360"/>
    </row>
    <row r="2924" spans="1:11" s="106" customFormat="1" ht="15" hidden="1" thickBot="1" x14ac:dyDescent="0.25">
      <c r="A2924" s="244"/>
      <c r="B2924" s="244"/>
      <c r="C2924" s="244"/>
      <c r="D2924" s="244"/>
      <c r="E2924" s="244"/>
      <c r="F2924" s="193"/>
      <c r="G2924" s="244"/>
      <c r="H2924" s="428"/>
      <c r="I2924" s="428"/>
      <c r="J2924" s="193"/>
      <c r="K2924" s="360"/>
    </row>
    <row r="2925" spans="1:11" s="106" customFormat="1" ht="15" hidden="1" thickTop="1" x14ac:dyDescent="0.2">
      <c r="A2925" s="194"/>
      <c r="B2925" s="194"/>
      <c r="C2925" s="194"/>
      <c r="D2925" s="194"/>
      <c r="E2925" s="194"/>
      <c r="F2925" s="194"/>
      <c r="G2925" s="194"/>
      <c r="H2925" s="194"/>
      <c r="I2925" s="194"/>
      <c r="J2925" s="194"/>
      <c r="K2925" s="360"/>
    </row>
    <row r="2926" spans="1:11" s="106" customFormat="1" ht="15" hidden="1" x14ac:dyDescent="0.2">
      <c r="A2926" s="242"/>
      <c r="B2926" s="195" t="s">
        <v>77</v>
      </c>
      <c r="C2926" s="242" t="s">
        <v>78</v>
      </c>
      <c r="D2926" s="242" t="s">
        <v>4</v>
      </c>
      <c r="E2926" s="430" t="s">
        <v>79</v>
      </c>
      <c r="F2926" s="430"/>
      <c r="G2926" s="196" t="s">
        <v>80</v>
      </c>
      <c r="H2926" s="195" t="s">
        <v>81</v>
      </c>
      <c r="I2926" s="195" t="s">
        <v>82</v>
      </c>
      <c r="J2926" s="195" t="s">
        <v>5</v>
      </c>
      <c r="K2926" s="360"/>
    </row>
    <row r="2927" spans="1:11" s="106" customFormat="1" ht="51" hidden="1" x14ac:dyDescent="0.2">
      <c r="A2927" s="240" t="s">
        <v>83</v>
      </c>
      <c r="B2927" s="197" t="s">
        <v>625</v>
      </c>
      <c r="C2927" s="240" t="s">
        <v>85</v>
      </c>
      <c r="D2927" s="240" t="s">
        <v>626</v>
      </c>
      <c r="E2927" s="429" t="s">
        <v>87</v>
      </c>
      <c r="F2927" s="429"/>
      <c r="G2927" s="198" t="s">
        <v>150</v>
      </c>
      <c r="H2927" s="199">
        <v>1</v>
      </c>
      <c r="I2927" s="203">
        <f>SUM(J2928:J2931)</f>
        <v>427.86799059999998</v>
      </c>
      <c r="J2927" s="203">
        <f>H2927*I2927</f>
        <v>427.86799059999998</v>
      </c>
      <c r="K2927" s="360"/>
    </row>
    <row r="2928" spans="1:11" s="106" customFormat="1" ht="25.5" hidden="1" x14ac:dyDescent="0.2">
      <c r="A2928" s="241" t="s">
        <v>89</v>
      </c>
      <c r="B2928" s="189" t="s">
        <v>203</v>
      </c>
      <c r="C2928" s="241" t="s">
        <v>85</v>
      </c>
      <c r="D2928" s="241" t="s">
        <v>204</v>
      </c>
      <c r="E2928" s="427" t="s">
        <v>87</v>
      </c>
      <c r="F2928" s="427"/>
      <c r="G2928" s="190" t="s">
        <v>88</v>
      </c>
      <c r="H2928" s="191">
        <v>11.1</v>
      </c>
      <c r="I2928" s="192">
        <v>14.378845999999999</v>
      </c>
      <c r="J2928" s="192">
        <v>159.60519059999999</v>
      </c>
      <c r="K2928" s="360"/>
    </row>
    <row r="2929" spans="1:11" s="106" customFormat="1" ht="25.5" hidden="1" x14ac:dyDescent="0.2">
      <c r="A2929" s="241" t="s">
        <v>92</v>
      </c>
      <c r="B2929" s="189" t="s">
        <v>721</v>
      </c>
      <c r="C2929" s="241" t="s">
        <v>85</v>
      </c>
      <c r="D2929" s="241" t="s">
        <v>722</v>
      </c>
      <c r="E2929" s="427" t="s">
        <v>119</v>
      </c>
      <c r="F2929" s="427"/>
      <c r="G2929" s="190" t="s">
        <v>150</v>
      </c>
      <c r="H2929" s="191">
        <v>1.1399999999999999</v>
      </c>
      <c r="I2929" s="192">
        <v>62.5</v>
      </c>
      <c r="J2929" s="192">
        <v>71.25</v>
      </c>
      <c r="K2929" s="360"/>
    </row>
    <row r="2930" spans="1:11" s="106" customFormat="1" hidden="1" x14ac:dyDescent="0.2">
      <c r="A2930" s="241" t="s">
        <v>92</v>
      </c>
      <c r="B2930" s="189" t="s">
        <v>928</v>
      </c>
      <c r="C2930" s="241" t="s">
        <v>85</v>
      </c>
      <c r="D2930" s="241" t="s">
        <v>929</v>
      </c>
      <c r="E2930" s="427" t="s">
        <v>119</v>
      </c>
      <c r="F2930" s="427"/>
      <c r="G2930" s="190" t="s">
        <v>160</v>
      </c>
      <c r="H2930" s="191">
        <v>171.13</v>
      </c>
      <c r="I2930" s="192">
        <v>0.6</v>
      </c>
      <c r="J2930" s="192">
        <v>102.678</v>
      </c>
      <c r="K2930" s="360"/>
    </row>
    <row r="2931" spans="1:11" s="106" customFormat="1" hidden="1" x14ac:dyDescent="0.2">
      <c r="A2931" s="241" t="s">
        <v>92</v>
      </c>
      <c r="B2931" s="189" t="s">
        <v>932</v>
      </c>
      <c r="C2931" s="241" t="s">
        <v>85</v>
      </c>
      <c r="D2931" s="241" t="s">
        <v>933</v>
      </c>
      <c r="E2931" s="427" t="s">
        <v>119</v>
      </c>
      <c r="F2931" s="427"/>
      <c r="G2931" s="190" t="s">
        <v>160</v>
      </c>
      <c r="H2931" s="191">
        <v>192.52</v>
      </c>
      <c r="I2931" s="192">
        <v>0.49</v>
      </c>
      <c r="J2931" s="192">
        <v>94.334800000000001</v>
      </c>
      <c r="K2931" s="360"/>
    </row>
    <row r="2932" spans="1:11" s="106" customFormat="1" hidden="1" x14ac:dyDescent="0.2">
      <c r="A2932" s="244"/>
      <c r="B2932" s="244"/>
      <c r="C2932" s="244"/>
      <c r="D2932" s="244"/>
      <c r="E2932" s="244"/>
      <c r="F2932" s="193"/>
      <c r="G2932" s="244"/>
      <c r="H2932" s="193"/>
      <c r="I2932" s="244"/>
      <c r="J2932" s="193"/>
      <c r="K2932" s="360"/>
    </row>
    <row r="2933" spans="1:11" s="106" customFormat="1" ht="15" hidden="1" thickBot="1" x14ac:dyDescent="0.25">
      <c r="A2933" s="244"/>
      <c r="B2933" s="244"/>
      <c r="C2933" s="244"/>
      <c r="D2933" s="244"/>
      <c r="E2933" s="244"/>
      <c r="F2933" s="193"/>
      <c r="G2933" s="244"/>
      <c r="H2933" s="428"/>
      <c r="I2933" s="428"/>
      <c r="J2933" s="193"/>
      <c r="K2933" s="360"/>
    </row>
    <row r="2934" spans="1:11" s="106" customFormat="1" ht="15" hidden="1" thickTop="1" x14ac:dyDescent="0.2">
      <c r="A2934" s="194"/>
      <c r="B2934" s="194"/>
      <c r="C2934" s="194"/>
      <c r="D2934" s="194"/>
      <c r="E2934" s="194"/>
      <c r="F2934" s="194"/>
      <c r="G2934" s="194"/>
      <c r="H2934" s="194"/>
      <c r="I2934" s="194"/>
      <c r="J2934" s="194"/>
      <c r="K2934" s="360"/>
    </row>
    <row r="2935" spans="1:11" s="106" customFormat="1" ht="15" hidden="1" x14ac:dyDescent="0.2">
      <c r="A2935" s="242"/>
      <c r="B2935" s="195" t="s">
        <v>77</v>
      </c>
      <c r="C2935" s="242" t="s">
        <v>78</v>
      </c>
      <c r="D2935" s="242" t="s">
        <v>4</v>
      </c>
      <c r="E2935" s="430" t="s">
        <v>79</v>
      </c>
      <c r="F2935" s="430"/>
      <c r="G2935" s="196" t="s">
        <v>80</v>
      </c>
      <c r="H2935" s="195" t="s">
        <v>81</v>
      </c>
      <c r="I2935" s="195" t="s">
        <v>82</v>
      </c>
      <c r="J2935" s="195" t="s">
        <v>5</v>
      </c>
      <c r="K2935" s="360"/>
    </row>
    <row r="2936" spans="1:11" s="106" customFormat="1" ht="51" hidden="1" x14ac:dyDescent="0.2">
      <c r="A2936" s="240" t="s">
        <v>83</v>
      </c>
      <c r="B2936" s="197" t="s">
        <v>560</v>
      </c>
      <c r="C2936" s="240" t="s">
        <v>85</v>
      </c>
      <c r="D2936" s="240" t="s">
        <v>561</v>
      </c>
      <c r="E2936" s="429" t="s">
        <v>87</v>
      </c>
      <c r="F2936" s="429"/>
      <c r="G2936" s="198" t="s">
        <v>150</v>
      </c>
      <c r="H2936" s="199">
        <v>1</v>
      </c>
      <c r="I2936" s="203">
        <f>SUM(J2937:J2942)</f>
        <v>333.44673849999998</v>
      </c>
      <c r="J2936" s="203">
        <f>H2936*I2936</f>
        <v>333.44673849999998</v>
      </c>
      <c r="K2936" s="360"/>
    </row>
    <row r="2937" spans="1:11" s="106" customFormat="1" ht="38.25" hidden="1" x14ac:dyDescent="0.2">
      <c r="A2937" s="241" t="s">
        <v>89</v>
      </c>
      <c r="B2937" s="189" t="s">
        <v>1943</v>
      </c>
      <c r="C2937" s="241" t="s">
        <v>85</v>
      </c>
      <c r="D2937" s="241" t="s">
        <v>1944</v>
      </c>
      <c r="E2937" s="427" t="s">
        <v>142</v>
      </c>
      <c r="F2937" s="427"/>
      <c r="G2937" s="190" t="s">
        <v>143</v>
      </c>
      <c r="H2937" s="191">
        <v>1.05</v>
      </c>
      <c r="I2937" s="192">
        <v>1.521792</v>
      </c>
      <c r="J2937" s="192">
        <v>1.5978816</v>
      </c>
      <c r="K2937" s="360"/>
    </row>
    <row r="2938" spans="1:11" s="106" customFormat="1" ht="38.25" hidden="1" x14ac:dyDescent="0.2">
      <c r="A2938" s="241" t="s">
        <v>89</v>
      </c>
      <c r="B2938" s="189" t="s">
        <v>1945</v>
      </c>
      <c r="C2938" s="241" t="s">
        <v>85</v>
      </c>
      <c r="D2938" s="241" t="s">
        <v>1946</v>
      </c>
      <c r="E2938" s="427" t="s">
        <v>142</v>
      </c>
      <c r="F2938" s="427"/>
      <c r="G2938" s="190" t="s">
        <v>146</v>
      </c>
      <c r="H2938" s="191">
        <v>3.45</v>
      </c>
      <c r="I2938" s="192">
        <v>0.277092</v>
      </c>
      <c r="J2938" s="192">
        <v>0.95596740000000002</v>
      </c>
      <c r="K2938" s="360"/>
    </row>
    <row r="2939" spans="1:11" s="106" customFormat="1" ht="25.5" hidden="1" x14ac:dyDescent="0.2">
      <c r="A2939" s="241" t="s">
        <v>89</v>
      </c>
      <c r="B2939" s="189" t="s">
        <v>1947</v>
      </c>
      <c r="C2939" s="241" t="s">
        <v>85</v>
      </c>
      <c r="D2939" s="241" t="s">
        <v>1948</v>
      </c>
      <c r="E2939" s="427" t="s">
        <v>87</v>
      </c>
      <c r="F2939" s="427"/>
      <c r="G2939" s="190" t="s">
        <v>88</v>
      </c>
      <c r="H2939" s="191">
        <v>4.5</v>
      </c>
      <c r="I2939" s="192">
        <v>12.880331</v>
      </c>
      <c r="J2939" s="192">
        <v>57.961489499999999</v>
      </c>
      <c r="K2939" s="360"/>
    </row>
    <row r="2940" spans="1:11" s="106" customFormat="1" ht="25.5" hidden="1" x14ac:dyDescent="0.2">
      <c r="A2940" s="241" t="s">
        <v>92</v>
      </c>
      <c r="B2940" s="189" t="s">
        <v>721</v>
      </c>
      <c r="C2940" s="241" t="s">
        <v>85</v>
      </c>
      <c r="D2940" s="241" t="s">
        <v>722</v>
      </c>
      <c r="E2940" s="427" t="s">
        <v>119</v>
      </c>
      <c r="F2940" s="427"/>
      <c r="G2940" s="190" t="s">
        <v>150</v>
      </c>
      <c r="H2940" s="191">
        <v>1.1599999999999999</v>
      </c>
      <c r="I2940" s="192">
        <v>62.5</v>
      </c>
      <c r="J2940" s="192">
        <v>72.5</v>
      </c>
      <c r="K2940" s="360"/>
    </row>
    <row r="2941" spans="1:11" s="106" customFormat="1" hidden="1" x14ac:dyDescent="0.2">
      <c r="A2941" s="241" t="s">
        <v>92</v>
      </c>
      <c r="B2941" s="189" t="s">
        <v>928</v>
      </c>
      <c r="C2941" s="241" t="s">
        <v>85</v>
      </c>
      <c r="D2941" s="241" t="s">
        <v>929</v>
      </c>
      <c r="E2941" s="427" t="s">
        <v>119</v>
      </c>
      <c r="F2941" s="427"/>
      <c r="G2941" s="190" t="s">
        <v>160</v>
      </c>
      <c r="H2941" s="191">
        <v>174.1</v>
      </c>
      <c r="I2941" s="192">
        <v>0.6</v>
      </c>
      <c r="J2941" s="192">
        <v>104.46</v>
      </c>
      <c r="K2941" s="360"/>
    </row>
    <row r="2942" spans="1:11" s="106" customFormat="1" hidden="1" x14ac:dyDescent="0.2">
      <c r="A2942" s="241" t="s">
        <v>92</v>
      </c>
      <c r="B2942" s="189" t="s">
        <v>932</v>
      </c>
      <c r="C2942" s="241" t="s">
        <v>85</v>
      </c>
      <c r="D2942" s="241" t="s">
        <v>933</v>
      </c>
      <c r="E2942" s="427" t="s">
        <v>119</v>
      </c>
      <c r="F2942" s="427"/>
      <c r="G2942" s="190" t="s">
        <v>160</v>
      </c>
      <c r="H2942" s="191">
        <v>195.86</v>
      </c>
      <c r="I2942" s="192">
        <v>0.49</v>
      </c>
      <c r="J2942" s="192">
        <v>95.971400000000003</v>
      </c>
      <c r="K2942" s="360"/>
    </row>
    <row r="2943" spans="1:11" s="106" customFormat="1" hidden="1" x14ac:dyDescent="0.2">
      <c r="A2943" s="244"/>
      <c r="B2943" s="244"/>
      <c r="C2943" s="244"/>
      <c r="D2943" s="244"/>
      <c r="E2943" s="244"/>
      <c r="F2943" s="193"/>
      <c r="G2943" s="244"/>
      <c r="H2943" s="193"/>
      <c r="I2943" s="244"/>
      <c r="J2943" s="193"/>
      <c r="K2943" s="360"/>
    </row>
    <row r="2944" spans="1:11" s="106" customFormat="1" ht="15" hidden="1" thickBot="1" x14ac:dyDescent="0.25">
      <c r="A2944" s="244"/>
      <c r="B2944" s="244"/>
      <c r="C2944" s="244"/>
      <c r="D2944" s="244"/>
      <c r="E2944" s="244"/>
      <c r="F2944" s="193"/>
      <c r="G2944" s="244"/>
      <c r="H2944" s="428"/>
      <c r="I2944" s="428"/>
      <c r="J2944" s="193"/>
      <c r="K2944" s="360"/>
    </row>
    <row r="2945" spans="1:11" s="106" customFormat="1" ht="15" hidden="1" thickTop="1" x14ac:dyDescent="0.2">
      <c r="A2945" s="194"/>
      <c r="B2945" s="194"/>
      <c r="C2945" s="194"/>
      <c r="D2945" s="194"/>
      <c r="E2945" s="194"/>
      <c r="F2945" s="194"/>
      <c r="G2945" s="194"/>
      <c r="H2945" s="194"/>
      <c r="I2945" s="194"/>
      <c r="J2945" s="194"/>
      <c r="K2945" s="360"/>
    </row>
    <row r="2946" spans="1:11" s="106" customFormat="1" ht="15" hidden="1" x14ac:dyDescent="0.2">
      <c r="A2946" s="242"/>
      <c r="B2946" s="195" t="s">
        <v>77</v>
      </c>
      <c r="C2946" s="242" t="s">
        <v>78</v>
      </c>
      <c r="D2946" s="242" t="s">
        <v>4</v>
      </c>
      <c r="E2946" s="430" t="s">
        <v>79</v>
      </c>
      <c r="F2946" s="430"/>
      <c r="G2946" s="196" t="s">
        <v>80</v>
      </c>
      <c r="H2946" s="195" t="s">
        <v>81</v>
      </c>
      <c r="I2946" s="195" t="s">
        <v>82</v>
      </c>
      <c r="J2946" s="195" t="s">
        <v>5</v>
      </c>
      <c r="K2946" s="360"/>
    </row>
    <row r="2947" spans="1:11" s="106" customFormat="1" ht="51" hidden="1" x14ac:dyDescent="0.2">
      <c r="A2947" s="240" t="s">
        <v>83</v>
      </c>
      <c r="B2947" s="197" t="s">
        <v>595</v>
      </c>
      <c r="C2947" s="240" t="s">
        <v>85</v>
      </c>
      <c r="D2947" s="240" t="s">
        <v>596</v>
      </c>
      <c r="E2947" s="429" t="s">
        <v>87</v>
      </c>
      <c r="F2947" s="429"/>
      <c r="G2947" s="198" t="s">
        <v>150</v>
      </c>
      <c r="H2947" s="199">
        <v>1</v>
      </c>
      <c r="I2947" s="203">
        <f>SUM(J2948:J2954)</f>
        <v>320.01351840000001</v>
      </c>
      <c r="J2947" s="203">
        <f>H2947*I2947</f>
        <v>320.01351840000001</v>
      </c>
      <c r="K2947" s="360"/>
    </row>
    <row r="2948" spans="1:11" s="106" customFormat="1" ht="38.25" hidden="1" x14ac:dyDescent="0.2">
      <c r="A2948" s="241" t="s">
        <v>89</v>
      </c>
      <c r="B2948" s="189" t="s">
        <v>1949</v>
      </c>
      <c r="C2948" s="241" t="s">
        <v>85</v>
      </c>
      <c r="D2948" s="241" t="s">
        <v>1950</v>
      </c>
      <c r="E2948" s="427" t="s">
        <v>142</v>
      </c>
      <c r="F2948" s="427"/>
      <c r="G2948" s="190" t="s">
        <v>143</v>
      </c>
      <c r="H2948" s="191">
        <v>0.85</v>
      </c>
      <c r="I2948" s="192">
        <v>4.0966959000000003</v>
      </c>
      <c r="J2948" s="192">
        <v>3.4821914999999999</v>
      </c>
      <c r="K2948" s="360"/>
    </row>
    <row r="2949" spans="1:11" s="106" customFormat="1" ht="38.25" hidden="1" x14ac:dyDescent="0.2">
      <c r="A2949" s="241" t="s">
        <v>89</v>
      </c>
      <c r="B2949" s="189" t="s">
        <v>1951</v>
      </c>
      <c r="C2949" s="241" t="s">
        <v>85</v>
      </c>
      <c r="D2949" s="241" t="s">
        <v>1952</v>
      </c>
      <c r="E2949" s="427" t="s">
        <v>142</v>
      </c>
      <c r="F2949" s="427"/>
      <c r="G2949" s="190" t="s">
        <v>146</v>
      </c>
      <c r="H2949" s="191">
        <v>2.8</v>
      </c>
      <c r="I2949" s="192">
        <v>1.1271537</v>
      </c>
      <c r="J2949" s="192">
        <v>3.1560304000000001</v>
      </c>
      <c r="K2949" s="360"/>
    </row>
    <row r="2950" spans="1:11" s="106" customFormat="1" ht="25.5" hidden="1" x14ac:dyDescent="0.2">
      <c r="A2950" s="241" t="s">
        <v>89</v>
      </c>
      <c r="B2950" s="189" t="s">
        <v>203</v>
      </c>
      <c r="C2950" s="241" t="s">
        <v>85</v>
      </c>
      <c r="D2950" s="241" t="s">
        <v>204</v>
      </c>
      <c r="E2950" s="427" t="s">
        <v>87</v>
      </c>
      <c r="F2950" s="427"/>
      <c r="G2950" s="190" t="s">
        <v>88</v>
      </c>
      <c r="H2950" s="191">
        <v>0.79</v>
      </c>
      <c r="I2950" s="192">
        <v>14.378845999999999</v>
      </c>
      <c r="J2950" s="192">
        <v>11.359288299999999</v>
      </c>
      <c r="K2950" s="360"/>
    </row>
    <row r="2951" spans="1:11" s="106" customFormat="1" ht="25.5" hidden="1" x14ac:dyDescent="0.2">
      <c r="A2951" s="241" t="s">
        <v>89</v>
      </c>
      <c r="B2951" s="189" t="s">
        <v>1947</v>
      </c>
      <c r="C2951" s="241" t="s">
        <v>85</v>
      </c>
      <c r="D2951" s="241" t="s">
        <v>1948</v>
      </c>
      <c r="E2951" s="427" t="s">
        <v>87</v>
      </c>
      <c r="F2951" s="427"/>
      <c r="G2951" s="190" t="s">
        <v>88</v>
      </c>
      <c r="H2951" s="191">
        <v>3.65</v>
      </c>
      <c r="I2951" s="192">
        <v>12.880331</v>
      </c>
      <c r="J2951" s="192">
        <v>47.013208200000001</v>
      </c>
      <c r="K2951" s="360"/>
    </row>
    <row r="2952" spans="1:11" s="106" customFormat="1" ht="25.5" hidden="1" x14ac:dyDescent="0.2">
      <c r="A2952" s="241" t="s">
        <v>92</v>
      </c>
      <c r="B2952" s="189" t="s">
        <v>721</v>
      </c>
      <c r="C2952" s="241" t="s">
        <v>85</v>
      </c>
      <c r="D2952" s="241" t="s">
        <v>722</v>
      </c>
      <c r="E2952" s="427" t="s">
        <v>119</v>
      </c>
      <c r="F2952" s="427"/>
      <c r="G2952" s="190" t="s">
        <v>150</v>
      </c>
      <c r="H2952" s="191">
        <v>1.18</v>
      </c>
      <c r="I2952" s="192">
        <v>62.5</v>
      </c>
      <c r="J2952" s="192">
        <v>73.75</v>
      </c>
      <c r="K2952" s="360"/>
    </row>
    <row r="2953" spans="1:11" s="106" customFormat="1" hidden="1" x14ac:dyDescent="0.2">
      <c r="A2953" s="241" t="s">
        <v>92</v>
      </c>
      <c r="B2953" s="189" t="s">
        <v>928</v>
      </c>
      <c r="C2953" s="241" t="s">
        <v>85</v>
      </c>
      <c r="D2953" s="241" t="s">
        <v>929</v>
      </c>
      <c r="E2953" s="427" t="s">
        <v>119</v>
      </c>
      <c r="F2953" s="427"/>
      <c r="G2953" s="190" t="s">
        <v>160</v>
      </c>
      <c r="H2953" s="191">
        <v>157.44</v>
      </c>
      <c r="I2953" s="192">
        <v>0.6</v>
      </c>
      <c r="J2953" s="192">
        <v>94.463999999999999</v>
      </c>
      <c r="K2953" s="360"/>
    </row>
    <row r="2954" spans="1:11" s="106" customFormat="1" hidden="1" x14ac:dyDescent="0.2">
      <c r="A2954" s="241" t="s">
        <v>92</v>
      </c>
      <c r="B2954" s="189" t="s">
        <v>932</v>
      </c>
      <c r="C2954" s="241" t="s">
        <v>85</v>
      </c>
      <c r="D2954" s="241" t="s">
        <v>933</v>
      </c>
      <c r="E2954" s="427" t="s">
        <v>119</v>
      </c>
      <c r="F2954" s="427"/>
      <c r="G2954" s="190" t="s">
        <v>160</v>
      </c>
      <c r="H2954" s="191">
        <v>177.12</v>
      </c>
      <c r="I2954" s="192">
        <v>0.49</v>
      </c>
      <c r="J2954" s="192">
        <v>86.788799999999995</v>
      </c>
      <c r="K2954" s="360"/>
    </row>
    <row r="2955" spans="1:11" s="106" customFormat="1" hidden="1" x14ac:dyDescent="0.2">
      <c r="A2955" s="244"/>
      <c r="B2955" s="244"/>
      <c r="C2955" s="244"/>
      <c r="D2955" s="244"/>
      <c r="E2955" s="244"/>
      <c r="F2955" s="193"/>
      <c r="G2955" s="244"/>
      <c r="H2955" s="193"/>
      <c r="I2955" s="244"/>
      <c r="J2955" s="193"/>
      <c r="K2955" s="360"/>
    </row>
    <row r="2956" spans="1:11" s="106" customFormat="1" ht="15" hidden="1" thickBot="1" x14ac:dyDescent="0.25">
      <c r="A2956" s="244"/>
      <c r="B2956" s="244"/>
      <c r="C2956" s="244"/>
      <c r="D2956" s="244"/>
      <c r="E2956" s="244"/>
      <c r="F2956" s="193"/>
      <c r="G2956" s="244"/>
      <c r="H2956" s="428"/>
      <c r="I2956" s="428"/>
      <c r="J2956" s="193"/>
      <c r="K2956" s="360"/>
    </row>
    <row r="2957" spans="1:11" s="106" customFormat="1" ht="15" hidden="1" thickTop="1" x14ac:dyDescent="0.2">
      <c r="A2957" s="194"/>
      <c r="B2957" s="194"/>
      <c r="C2957" s="194"/>
      <c r="D2957" s="194"/>
      <c r="E2957" s="194"/>
      <c r="F2957" s="194"/>
      <c r="G2957" s="194"/>
      <c r="H2957" s="194"/>
      <c r="I2957" s="194"/>
      <c r="J2957" s="194"/>
      <c r="K2957" s="360"/>
    </row>
    <row r="2958" spans="1:11" s="106" customFormat="1" ht="15" hidden="1" x14ac:dyDescent="0.2">
      <c r="A2958" s="242"/>
      <c r="B2958" s="195" t="s">
        <v>77</v>
      </c>
      <c r="C2958" s="242" t="s">
        <v>78</v>
      </c>
      <c r="D2958" s="242" t="s">
        <v>4</v>
      </c>
      <c r="E2958" s="430" t="s">
        <v>79</v>
      </c>
      <c r="F2958" s="430"/>
      <c r="G2958" s="196" t="s">
        <v>80</v>
      </c>
      <c r="H2958" s="195" t="s">
        <v>81</v>
      </c>
      <c r="I2958" s="195" t="s">
        <v>82</v>
      </c>
      <c r="J2958" s="195" t="s">
        <v>5</v>
      </c>
      <c r="K2958" s="360"/>
    </row>
    <row r="2959" spans="1:11" s="106" customFormat="1" ht="38.25" hidden="1" x14ac:dyDescent="0.2">
      <c r="A2959" s="240" t="s">
        <v>83</v>
      </c>
      <c r="B2959" s="197" t="s">
        <v>1953</v>
      </c>
      <c r="C2959" s="240" t="s">
        <v>85</v>
      </c>
      <c r="D2959" s="240" t="s">
        <v>1954</v>
      </c>
      <c r="E2959" s="429" t="s">
        <v>87</v>
      </c>
      <c r="F2959" s="429"/>
      <c r="G2959" s="198" t="s">
        <v>150</v>
      </c>
      <c r="H2959" s="199">
        <v>1</v>
      </c>
      <c r="I2959" s="203">
        <f>SUM(J2960:J2964)</f>
        <v>325.50231429999997</v>
      </c>
      <c r="J2959" s="203">
        <f>H2959*I2959</f>
        <v>325.50231429999997</v>
      </c>
      <c r="K2959" s="360"/>
    </row>
    <row r="2960" spans="1:11" s="106" customFormat="1" ht="38.25" hidden="1" x14ac:dyDescent="0.2">
      <c r="A2960" s="241" t="s">
        <v>89</v>
      </c>
      <c r="B2960" s="189" t="s">
        <v>1943</v>
      </c>
      <c r="C2960" s="241" t="s">
        <v>85</v>
      </c>
      <c r="D2960" s="241" t="s">
        <v>1944</v>
      </c>
      <c r="E2960" s="427" t="s">
        <v>142</v>
      </c>
      <c r="F2960" s="427"/>
      <c r="G2960" s="190" t="s">
        <v>143</v>
      </c>
      <c r="H2960" s="191">
        <v>1.01</v>
      </c>
      <c r="I2960" s="192">
        <v>1.521792</v>
      </c>
      <c r="J2960" s="192">
        <v>1.5370098999999999</v>
      </c>
      <c r="K2960" s="360"/>
    </row>
    <row r="2961" spans="1:11" s="106" customFormat="1" ht="38.25" hidden="1" x14ac:dyDescent="0.2">
      <c r="A2961" s="241" t="s">
        <v>89</v>
      </c>
      <c r="B2961" s="189" t="s">
        <v>1945</v>
      </c>
      <c r="C2961" s="241" t="s">
        <v>85</v>
      </c>
      <c r="D2961" s="241" t="s">
        <v>1946</v>
      </c>
      <c r="E2961" s="427" t="s">
        <v>142</v>
      </c>
      <c r="F2961" s="427"/>
      <c r="G2961" s="190" t="s">
        <v>146</v>
      </c>
      <c r="H2961" s="191">
        <v>3.31</v>
      </c>
      <c r="I2961" s="192">
        <v>0.277092</v>
      </c>
      <c r="J2961" s="192">
        <v>0.9171745</v>
      </c>
      <c r="K2961" s="360"/>
    </row>
    <row r="2962" spans="1:11" s="106" customFormat="1" ht="25.5" hidden="1" x14ac:dyDescent="0.2">
      <c r="A2962" s="241" t="s">
        <v>89</v>
      </c>
      <c r="B2962" s="189" t="s">
        <v>1947</v>
      </c>
      <c r="C2962" s="241" t="s">
        <v>85</v>
      </c>
      <c r="D2962" s="241" t="s">
        <v>1948</v>
      </c>
      <c r="E2962" s="427" t="s">
        <v>87</v>
      </c>
      <c r="F2962" s="427"/>
      <c r="G2962" s="190" t="s">
        <v>88</v>
      </c>
      <c r="H2962" s="191">
        <v>4.32</v>
      </c>
      <c r="I2962" s="192">
        <v>12.880331</v>
      </c>
      <c r="J2962" s="192">
        <v>55.643029900000002</v>
      </c>
      <c r="K2962" s="360"/>
    </row>
    <row r="2963" spans="1:11" s="106" customFormat="1" ht="25.5" hidden="1" x14ac:dyDescent="0.2">
      <c r="A2963" s="241" t="s">
        <v>92</v>
      </c>
      <c r="B2963" s="189" t="s">
        <v>479</v>
      </c>
      <c r="C2963" s="241" t="s">
        <v>85</v>
      </c>
      <c r="D2963" s="241" t="s">
        <v>480</v>
      </c>
      <c r="E2963" s="427" t="s">
        <v>119</v>
      </c>
      <c r="F2963" s="427"/>
      <c r="G2963" s="190" t="s">
        <v>150</v>
      </c>
      <c r="H2963" s="191">
        <v>0.95</v>
      </c>
      <c r="I2963" s="192">
        <v>61.5</v>
      </c>
      <c r="J2963" s="192">
        <v>58.424999999999997</v>
      </c>
      <c r="K2963" s="360"/>
    </row>
    <row r="2964" spans="1:11" s="106" customFormat="1" hidden="1" x14ac:dyDescent="0.2">
      <c r="A2964" s="241" t="s">
        <v>92</v>
      </c>
      <c r="B2964" s="189" t="s">
        <v>932</v>
      </c>
      <c r="C2964" s="241" t="s">
        <v>85</v>
      </c>
      <c r="D2964" s="241" t="s">
        <v>933</v>
      </c>
      <c r="E2964" s="427" t="s">
        <v>119</v>
      </c>
      <c r="F2964" s="427"/>
      <c r="G2964" s="190" t="s">
        <v>160</v>
      </c>
      <c r="H2964" s="191">
        <v>426.49</v>
      </c>
      <c r="I2964" s="192">
        <v>0.49</v>
      </c>
      <c r="J2964" s="192">
        <v>208.98009999999999</v>
      </c>
      <c r="K2964" s="360"/>
    </row>
    <row r="2965" spans="1:11" s="106" customFormat="1" hidden="1" x14ac:dyDescent="0.2">
      <c r="A2965" s="244"/>
      <c r="B2965" s="244"/>
      <c r="C2965" s="244"/>
      <c r="D2965" s="244"/>
      <c r="E2965" s="244"/>
      <c r="F2965" s="193"/>
      <c r="G2965" s="244"/>
      <c r="H2965" s="193"/>
      <c r="I2965" s="244"/>
      <c r="J2965" s="193"/>
      <c r="K2965" s="360"/>
    </row>
    <row r="2966" spans="1:11" s="106" customFormat="1" ht="15" hidden="1" thickBot="1" x14ac:dyDescent="0.25">
      <c r="A2966" s="244"/>
      <c r="B2966" s="244"/>
      <c r="C2966" s="244"/>
      <c r="D2966" s="244"/>
      <c r="E2966" s="244"/>
      <c r="F2966" s="193"/>
      <c r="G2966" s="244"/>
      <c r="H2966" s="428"/>
      <c r="I2966" s="428"/>
      <c r="J2966" s="193"/>
      <c r="K2966" s="360"/>
    </row>
    <row r="2967" spans="1:11" s="106" customFormat="1" ht="15" hidden="1" thickTop="1" x14ac:dyDescent="0.2">
      <c r="A2967" s="194"/>
      <c r="B2967" s="194"/>
      <c r="C2967" s="194"/>
      <c r="D2967" s="194"/>
      <c r="E2967" s="194"/>
      <c r="F2967" s="194"/>
      <c r="G2967" s="194"/>
      <c r="H2967" s="194"/>
      <c r="I2967" s="194"/>
      <c r="J2967" s="194"/>
      <c r="K2967" s="360"/>
    </row>
    <row r="2968" spans="1:11" s="106" customFormat="1" ht="15" hidden="1" x14ac:dyDescent="0.2">
      <c r="A2968" s="242"/>
      <c r="B2968" s="195" t="s">
        <v>77</v>
      </c>
      <c r="C2968" s="242" t="s">
        <v>78</v>
      </c>
      <c r="D2968" s="242" t="s">
        <v>4</v>
      </c>
      <c r="E2968" s="430" t="s">
        <v>79</v>
      </c>
      <c r="F2968" s="430"/>
      <c r="G2968" s="196" t="s">
        <v>80</v>
      </c>
      <c r="H2968" s="195" t="s">
        <v>81</v>
      </c>
      <c r="I2968" s="195" t="s">
        <v>82</v>
      </c>
      <c r="J2968" s="195" t="s">
        <v>5</v>
      </c>
      <c r="K2968" s="360"/>
    </row>
    <row r="2969" spans="1:11" s="106" customFormat="1" ht="38.25" hidden="1" x14ac:dyDescent="0.2">
      <c r="A2969" s="240" t="s">
        <v>83</v>
      </c>
      <c r="B2969" s="197" t="s">
        <v>1872</v>
      </c>
      <c r="C2969" s="240" t="s">
        <v>85</v>
      </c>
      <c r="D2969" s="240" t="s">
        <v>1873</v>
      </c>
      <c r="E2969" s="429" t="s">
        <v>87</v>
      </c>
      <c r="F2969" s="429"/>
      <c r="G2969" s="198" t="s">
        <v>150</v>
      </c>
      <c r="H2969" s="199">
        <v>1</v>
      </c>
      <c r="I2969" s="203">
        <f>SUM(J2970:J2975)</f>
        <v>453.84642529999996</v>
      </c>
      <c r="J2969" s="203">
        <f>H2969*I2969</f>
        <v>453.84642529999996</v>
      </c>
      <c r="K2969" s="360"/>
    </row>
    <row r="2970" spans="1:11" s="106" customFormat="1" ht="38.25" hidden="1" x14ac:dyDescent="0.2">
      <c r="A2970" s="241" t="s">
        <v>89</v>
      </c>
      <c r="B2970" s="189" t="s">
        <v>1943</v>
      </c>
      <c r="C2970" s="241" t="s">
        <v>85</v>
      </c>
      <c r="D2970" s="241" t="s">
        <v>1944</v>
      </c>
      <c r="E2970" s="427" t="s">
        <v>142</v>
      </c>
      <c r="F2970" s="427"/>
      <c r="G2970" s="190" t="s">
        <v>143</v>
      </c>
      <c r="H2970" s="191">
        <v>0.87</v>
      </c>
      <c r="I2970" s="192">
        <v>1.521792</v>
      </c>
      <c r="J2970" s="192">
        <v>1.3239590000000001</v>
      </c>
      <c r="K2970" s="360"/>
    </row>
    <row r="2971" spans="1:11" s="106" customFormat="1" ht="38.25" hidden="1" x14ac:dyDescent="0.2">
      <c r="A2971" s="241" t="s">
        <v>89</v>
      </c>
      <c r="B2971" s="189" t="s">
        <v>1945</v>
      </c>
      <c r="C2971" s="241" t="s">
        <v>85</v>
      </c>
      <c r="D2971" s="241" t="s">
        <v>1946</v>
      </c>
      <c r="E2971" s="427" t="s">
        <v>142</v>
      </c>
      <c r="F2971" s="427"/>
      <c r="G2971" s="190" t="s">
        <v>146</v>
      </c>
      <c r="H2971" s="191">
        <v>2.88</v>
      </c>
      <c r="I2971" s="192">
        <v>0.277092</v>
      </c>
      <c r="J2971" s="192">
        <v>0.79802499999999998</v>
      </c>
      <c r="K2971" s="360"/>
    </row>
    <row r="2972" spans="1:11" s="106" customFormat="1" ht="25.5" hidden="1" x14ac:dyDescent="0.2">
      <c r="A2972" s="241" t="s">
        <v>89</v>
      </c>
      <c r="B2972" s="189" t="s">
        <v>1947</v>
      </c>
      <c r="C2972" s="241" t="s">
        <v>85</v>
      </c>
      <c r="D2972" s="241" t="s">
        <v>1948</v>
      </c>
      <c r="E2972" s="427" t="s">
        <v>87</v>
      </c>
      <c r="F2972" s="427"/>
      <c r="G2972" s="190" t="s">
        <v>88</v>
      </c>
      <c r="H2972" s="191">
        <v>3.75</v>
      </c>
      <c r="I2972" s="192">
        <v>12.880331</v>
      </c>
      <c r="J2972" s="192">
        <v>48.301241300000001</v>
      </c>
      <c r="K2972" s="360"/>
    </row>
    <row r="2973" spans="1:11" s="106" customFormat="1" ht="38.25" hidden="1" x14ac:dyDescent="0.2">
      <c r="A2973" s="241" t="s">
        <v>92</v>
      </c>
      <c r="B2973" s="189" t="s">
        <v>1836</v>
      </c>
      <c r="C2973" s="241" t="s">
        <v>85</v>
      </c>
      <c r="D2973" s="241" t="s">
        <v>1837</v>
      </c>
      <c r="E2973" s="427" t="s">
        <v>119</v>
      </c>
      <c r="F2973" s="427"/>
      <c r="G2973" s="190" t="s">
        <v>266</v>
      </c>
      <c r="H2973" s="191">
        <v>19.440000000000001</v>
      </c>
      <c r="I2973" s="192">
        <v>5.03</v>
      </c>
      <c r="J2973" s="192">
        <v>97.783199999999994</v>
      </c>
      <c r="K2973" s="360"/>
    </row>
    <row r="2974" spans="1:11" s="106" customFormat="1" ht="25.5" hidden="1" x14ac:dyDescent="0.2">
      <c r="A2974" s="241" t="s">
        <v>92</v>
      </c>
      <c r="B2974" s="189" t="s">
        <v>721</v>
      </c>
      <c r="C2974" s="241" t="s">
        <v>85</v>
      </c>
      <c r="D2974" s="241" t="s">
        <v>722</v>
      </c>
      <c r="E2974" s="427" t="s">
        <v>119</v>
      </c>
      <c r="F2974" s="427"/>
      <c r="G2974" s="190" t="s">
        <v>150</v>
      </c>
      <c r="H2974" s="191">
        <v>1.08</v>
      </c>
      <c r="I2974" s="192">
        <v>62.5</v>
      </c>
      <c r="J2974" s="192">
        <v>67.5</v>
      </c>
      <c r="K2974" s="360"/>
    </row>
    <row r="2975" spans="1:11" s="106" customFormat="1" hidden="1" x14ac:dyDescent="0.2">
      <c r="A2975" s="241" t="s">
        <v>92</v>
      </c>
      <c r="B2975" s="189" t="s">
        <v>932</v>
      </c>
      <c r="C2975" s="241" t="s">
        <v>85</v>
      </c>
      <c r="D2975" s="241" t="s">
        <v>933</v>
      </c>
      <c r="E2975" s="427" t="s">
        <v>119</v>
      </c>
      <c r="F2975" s="427"/>
      <c r="G2975" s="190" t="s">
        <v>160</v>
      </c>
      <c r="H2975" s="191">
        <v>486</v>
      </c>
      <c r="I2975" s="192">
        <v>0.49</v>
      </c>
      <c r="J2975" s="192">
        <v>238.14</v>
      </c>
      <c r="K2975" s="360"/>
    </row>
    <row r="2976" spans="1:11" s="106" customFormat="1" hidden="1" x14ac:dyDescent="0.2">
      <c r="A2976" s="244"/>
      <c r="B2976" s="244"/>
      <c r="C2976" s="244"/>
      <c r="D2976" s="244"/>
      <c r="E2976" s="244"/>
      <c r="F2976" s="193"/>
      <c r="G2976" s="244"/>
      <c r="H2976" s="193"/>
      <c r="I2976" s="244"/>
      <c r="J2976" s="193"/>
      <c r="K2976" s="360"/>
    </row>
    <row r="2977" spans="1:11" s="106" customFormat="1" ht="15" hidden="1" thickBot="1" x14ac:dyDescent="0.25">
      <c r="A2977" s="244"/>
      <c r="B2977" s="244"/>
      <c r="C2977" s="244"/>
      <c r="D2977" s="244"/>
      <c r="E2977" s="244"/>
      <c r="F2977" s="193"/>
      <c r="G2977" s="244"/>
      <c r="H2977" s="428"/>
      <c r="I2977" s="428"/>
      <c r="J2977" s="193"/>
      <c r="K2977" s="360"/>
    </row>
    <row r="2978" spans="1:11" s="106" customFormat="1" ht="15" hidden="1" thickTop="1" x14ac:dyDescent="0.2">
      <c r="A2978" s="194"/>
      <c r="B2978" s="194"/>
      <c r="C2978" s="194"/>
      <c r="D2978" s="194"/>
      <c r="E2978" s="194"/>
      <c r="F2978" s="194"/>
      <c r="G2978" s="194"/>
      <c r="H2978" s="194"/>
      <c r="I2978" s="194"/>
      <c r="J2978" s="194"/>
      <c r="K2978" s="360"/>
    </row>
    <row r="2979" spans="1:11" s="106" customFormat="1" ht="15" hidden="1" x14ac:dyDescent="0.2">
      <c r="A2979" s="242"/>
      <c r="B2979" s="195" t="s">
        <v>77</v>
      </c>
      <c r="C2979" s="242" t="s">
        <v>78</v>
      </c>
      <c r="D2979" s="242" t="s">
        <v>4</v>
      </c>
      <c r="E2979" s="430" t="s">
        <v>79</v>
      </c>
      <c r="F2979" s="430"/>
      <c r="G2979" s="196" t="s">
        <v>80</v>
      </c>
      <c r="H2979" s="195" t="s">
        <v>81</v>
      </c>
      <c r="I2979" s="195" t="s">
        <v>82</v>
      </c>
      <c r="J2979" s="195" t="s">
        <v>5</v>
      </c>
      <c r="K2979" s="360"/>
    </row>
    <row r="2980" spans="1:11" s="106" customFormat="1" ht="25.5" hidden="1" x14ac:dyDescent="0.2">
      <c r="A2980" s="240" t="s">
        <v>83</v>
      </c>
      <c r="B2980" s="197" t="s">
        <v>1320</v>
      </c>
      <c r="C2980" s="240" t="s">
        <v>85</v>
      </c>
      <c r="D2980" s="240" t="s">
        <v>1321</v>
      </c>
      <c r="E2980" s="429" t="s">
        <v>87</v>
      </c>
      <c r="F2980" s="429"/>
      <c r="G2980" s="198" t="s">
        <v>150</v>
      </c>
      <c r="H2980" s="199">
        <v>1</v>
      </c>
      <c r="I2980" s="203">
        <f>SUM(J2981:J2983)</f>
        <v>426.7521102</v>
      </c>
      <c r="J2980" s="203">
        <f>H2980*I2980</f>
        <v>426.7521102</v>
      </c>
      <c r="K2980" s="360"/>
    </row>
    <row r="2981" spans="1:11" s="106" customFormat="1" ht="25.5" hidden="1" x14ac:dyDescent="0.2">
      <c r="A2981" s="241" t="s">
        <v>89</v>
      </c>
      <c r="B2981" s="189" t="s">
        <v>203</v>
      </c>
      <c r="C2981" s="241" t="s">
        <v>85</v>
      </c>
      <c r="D2981" s="241" t="s">
        <v>204</v>
      </c>
      <c r="E2981" s="427" t="s">
        <v>87</v>
      </c>
      <c r="F2981" s="427"/>
      <c r="G2981" s="190" t="s">
        <v>88</v>
      </c>
      <c r="H2981" s="191">
        <v>8.57</v>
      </c>
      <c r="I2981" s="192">
        <v>14.378845999999999</v>
      </c>
      <c r="J2981" s="192">
        <v>123.2267102</v>
      </c>
      <c r="K2981" s="360"/>
    </row>
    <row r="2982" spans="1:11" s="106" customFormat="1" ht="25.5" hidden="1" x14ac:dyDescent="0.2">
      <c r="A2982" s="241" t="s">
        <v>92</v>
      </c>
      <c r="B2982" s="189" t="s">
        <v>721</v>
      </c>
      <c r="C2982" s="241" t="s">
        <v>85</v>
      </c>
      <c r="D2982" s="241" t="s">
        <v>722</v>
      </c>
      <c r="E2982" s="427" t="s">
        <v>119</v>
      </c>
      <c r="F2982" s="427"/>
      <c r="G2982" s="190" t="s">
        <v>150</v>
      </c>
      <c r="H2982" s="191">
        <v>1.07</v>
      </c>
      <c r="I2982" s="192">
        <v>62.5</v>
      </c>
      <c r="J2982" s="192">
        <v>66.875</v>
      </c>
      <c r="K2982" s="360"/>
    </row>
    <row r="2983" spans="1:11" s="106" customFormat="1" hidden="1" x14ac:dyDescent="0.2">
      <c r="A2983" s="241" t="s">
        <v>92</v>
      </c>
      <c r="B2983" s="189" t="s">
        <v>932</v>
      </c>
      <c r="C2983" s="241" t="s">
        <v>85</v>
      </c>
      <c r="D2983" s="241" t="s">
        <v>933</v>
      </c>
      <c r="E2983" s="427" t="s">
        <v>119</v>
      </c>
      <c r="F2983" s="427"/>
      <c r="G2983" s="190" t="s">
        <v>160</v>
      </c>
      <c r="H2983" s="191">
        <v>482.96</v>
      </c>
      <c r="I2983" s="192">
        <v>0.49</v>
      </c>
      <c r="J2983" s="192">
        <v>236.65039999999999</v>
      </c>
      <c r="K2983" s="360"/>
    </row>
    <row r="2984" spans="1:11" s="106" customFormat="1" hidden="1" x14ac:dyDescent="0.2">
      <c r="A2984" s="244"/>
      <c r="B2984" s="244"/>
      <c r="C2984" s="244"/>
      <c r="D2984" s="244"/>
      <c r="E2984" s="244"/>
      <c r="F2984" s="193"/>
      <c r="G2984" s="244"/>
      <c r="H2984" s="193"/>
      <c r="I2984" s="244"/>
      <c r="J2984" s="193"/>
      <c r="K2984" s="360"/>
    </row>
    <row r="2985" spans="1:11" s="106" customFormat="1" ht="15" hidden="1" thickBot="1" x14ac:dyDescent="0.25">
      <c r="A2985" s="244"/>
      <c r="B2985" s="244"/>
      <c r="C2985" s="244"/>
      <c r="D2985" s="244"/>
      <c r="E2985" s="244"/>
      <c r="F2985" s="193"/>
      <c r="G2985" s="244"/>
      <c r="H2985" s="428"/>
      <c r="I2985" s="428"/>
      <c r="J2985" s="193"/>
      <c r="K2985" s="360"/>
    </row>
    <row r="2986" spans="1:11" s="106" customFormat="1" ht="15" hidden="1" thickTop="1" x14ac:dyDescent="0.2">
      <c r="A2986" s="194"/>
      <c r="B2986" s="194"/>
      <c r="C2986" s="194"/>
      <c r="D2986" s="194"/>
      <c r="E2986" s="194"/>
      <c r="F2986" s="194"/>
      <c r="G2986" s="194"/>
      <c r="H2986" s="194"/>
      <c r="I2986" s="194"/>
      <c r="J2986" s="194"/>
      <c r="K2986" s="360"/>
    </row>
    <row r="2987" spans="1:11" s="106" customFormat="1" ht="15" hidden="1" x14ac:dyDescent="0.2">
      <c r="A2987" s="242"/>
      <c r="B2987" s="195" t="s">
        <v>77</v>
      </c>
      <c r="C2987" s="242" t="s">
        <v>78</v>
      </c>
      <c r="D2987" s="242" t="s">
        <v>4</v>
      </c>
      <c r="E2987" s="430" t="s">
        <v>79</v>
      </c>
      <c r="F2987" s="430"/>
      <c r="G2987" s="196" t="s">
        <v>80</v>
      </c>
      <c r="H2987" s="195" t="s">
        <v>81</v>
      </c>
      <c r="I2987" s="195" t="s">
        <v>82</v>
      </c>
      <c r="J2987" s="195" t="s">
        <v>5</v>
      </c>
      <c r="K2987" s="360"/>
    </row>
    <row r="2988" spans="1:11" s="106" customFormat="1" ht="38.25" hidden="1" x14ac:dyDescent="0.2">
      <c r="A2988" s="240" t="s">
        <v>83</v>
      </c>
      <c r="B2988" s="197" t="s">
        <v>1354</v>
      </c>
      <c r="C2988" s="240" t="s">
        <v>85</v>
      </c>
      <c r="D2988" s="240" t="s">
        <v>1355</v>
      </c>
      <c r="E2988" s="429" t="s">
        <v>87</v>
      </c>
      <c r="F2988" s="429"/>
      <c r="G2988" s="198" t="s">
        <v>150</v>
      </c>
      <c r="H2988" s="199">
        <v>1</v>
      </c>
      <c r="I2988" s="203">
        <f>SUM(J2989:J2993)</f>
        <v>349.8821466</v>
      </c>
      <c r="J2988" s="203">
        <f>H2988*I2988</f>
        <v>349.8821466</v>
      </c>
      <c r="K2988" s="360"/>
    </row>
    <row r="2989" spans="1:11" s="106" customFormat="1" ht="38.25" hidden="1" x14ac:dyDescent="0.2">
      <c r="A2989" s="241" t="s">
        <v>89</v>
      </c>
      <c r="B2989" s="189" t="s">
        <v>1943</v>
      </c>
      <c r="C2989" s="241" t="s">
        <v>85</v>
      </c>
      <c r="D2989" s="241" t="s">
        <v>1944</v>
      </c>
      <c r="E2989" s="427" t="s">
        <v>142</v>
      </c>
      <c r="F2989" s="427"/>
      <c r="G2989" s="190" t="s">
        <v>143</v>
      </c>
      <c r="H2989" s="191">
        <v>0.8</v>
      </c>
      <c r="I2989" s="192">
        <v>1.521792</v>
      </c>
      <c r="J2989" s="192">
        <v>1.2174335999999999</v>
      </c>
      <c r="K2989" s="360"/>
    </row>
    <row r="2990" spans="1:11" s="106" customFormat="1" ht="38.25" hidden="1" x14ac:dyDescent="0.2">
      <c r="A2990" s="241" t="s">
        <v>89</v>
      </c>
      <c r="B2990" s="189" t="s">
        <v>1945</v>
      </c>
      <c r="C2990" s="241" t="s">
        <v>85</v>
      </c>
      <c r="D2990" s="241" t="s">
        <v>1946</v>
      </c>
      <c r="E2990" s="427" t="s">
        <v>142</v>
      </c>
      <c r="F2990" s="427"/>
      <c r="G2990" s="190" t="s">
        <v>146</v>
      </c>
      <c r="H2990" s="191">
        <v>2.62</v>
      </c>
      <c r="I2990" s="192">
        <v>0.277092</v>
      </c>
      <c r="J2990" s="192">
        <v>0.72598099999999999</v>
      </c>
      <c r="K2990" s="360"/>
    </row>
    <row r="2991" spans="1:11" s="106" customFormat="1" ht="25.5" hidden="1" x14ac:dyDescent="0.2">
      <c r="A2991" s="241" t="s">
        <v>89</v>
      </c>
      <c r="B2991" s="189" t="s">
        <v>1947</v>
      </c>
      <c r="C2991" s="241" t="s">
        <v>85</v>
      </c>
      <c r="D2991" s="241" t="s">
        <v>1948</v>
      </c>
      <c r="E2991" s="427" t="s">
        <v>87</v>
      </c>
      <c r="F2991" s="427"/>
      <c r="G2991" s="190" t="s">
        <v>88</v>
      </c>
      <c r="H2991" s="191">
        <v>3.42</v>
      </c>
      <c r="I2991" s="192">
        <v>12.880331</v>
      </c>
      <c r="J2991" s="192">
        <v>44.050732000000004</v>
      </c>
      <c r="K2991" s="360"/>
    </row>
    <row r="2992" spans="1:11" s="106" customFormat="1" ht="25.5" hidden="1" x14ac:dyDescent="0.2">
      <c r="A2992" s="241" t="s">
        <v>92</v>
      </c>
      <c r="B2992" s="189" t="s">
        <v>721</v>
      </c>
      <c r="C2992" s="241" t="s">
        <v>85</v>
      </c>
      <c r="D2992" s="241" t="s">
        <v>722</v>
      </c>
      <c r="E2992" s="427" t="s">
        <v>119</v>
      </c>
      <c r="F2992" s="427"/>
      <c r="G2992" s="190" t="s">
        <v>150</v>
      </c>
      <c r="H2992" s="191">
        <v>1.07</v>
      </c>
      <c r="I2992" s="192">
        <v>62.5</v>
      </c>
      <c r="J2992" s="192">
        <v>66.875</v>
      </c>
      <c r="K2992" s="360"/>
    </row>
    <row r="2993" spans="1:11" s="106" customFormat="1" hidden="1" x14ac:dyDescent="0.2">
      <c r="A2993" s="241" t="s">
        <v>92</v>
      </c>
      <c r="B2993" s="189" t="s">
        <v>932</v>
      </c>
      <c r="C2993" s="241" t="s">
        <v>85</v>
      </c>
      <c r="D2993" s="241" t="s">
        <v>933</v>
      </c>
      <c r="E2993" s="427" t="s">
        <v>119</v>
      </c>
      <c r="F2993" s="427"/>
      <c r="G2993" s="190" t="s">
        <v>160</v>
      </c>
      <c r="H2993" s="191">
        <v>483.7</v>
      </c>
      <c r="I2993" s="192">
        <v>0.49</v>
      </c>
      <c r="J2993" s="192">
        <v>237.01300000000001</v>
      </c>
      <c r="K2993" s="360"/>
    </row>
    <row r="2994" spans="1:11" s="106" customFormat="1" hidden="1" x14ac:dyDescent="0.2">
      <c r="A2994" s="244"/>
      <c r="B2994" s="244"/>
      <c r="C2994" s="244"/>
      <c r="D2994" s="244"/>
      <c r="E2994" s="244"/>
      <c r="F2994" s="193"/>
      <c r="G2994" s="244"/>
      <c r="H2994" s="193"/>
      <c r="I2994" s="244"/>
      <c r="J2994" s="193"/>
      <c r="K2994" s="360"/>
    </row>
    <row r="2995" spans="1:11" s="106" customFormat="1" ht="15" hidden="1" thickBot="1" x14ac:dyDescent="0.25">
      <c r="A2995" s="244"/>
      <c r="B2995" s="244"/>
      <c r="C2995" s="244"/>
      <c r="D2995" s="244"/>
      <c r="E2995" s="244"/>
      <c r="F2995" s="193"/>
      <c r="G2995" s="244"/>
      <c r="H2995" s="428"/>
      <c r="I2995" s="428"/>
      <c r="J2995" s="193"/>
      <c r="K2995" s="360"/>
    </row>
    <row r="2996" spans="1:11" s="106" customFormat="1" ht="15" hidden="1" thickTop="1" x14ac:dyDescent="0.2">
      <c r="A2996" s="194"/>
      <c r="B2996" s="194"/>
      <c r="C2996" s="194"/>
      <c r="D2996" s="194"/>
      <c r="E2996" s="194"/>
      <c r="F2996" s="194"/>
      <c r="G2996" s="194"/>
      <c r="H2996" s="194"/>
      <c r="I2996" s="194"/>
      <c r="J2996" s="194"/>
      <c r="K2996" s="360"/>
    </row>
    <row r="2997" spans="1:11" s="106" customFormat="1" ht="15" hidden="1" x14ac:dyDescent="0.2">
      <c r="A2997" s="242"/>
      <c r="B2997" s="195" t="s">
        <v>77</v>
      </c>
      <c r="C2997" s="242" t="s">
        <v>78</v>
      </c>
      <c r="D2997" s="242" t="s">
        <v>4</v>
      </c>
      <c r="E2997" s="430" t="s">
        <v>79</v>
      </c>
      <c r="F2997" s="430"/>
      <c r="G2997" s="196" t="s">
        <v>80</v>
      </c>
      <c r="H2997" s="195" t="s">
        <v>81</v>
      </c>
      <c r="I2997" s="195" t="s">
        <v>82</v>
      </c>
      <c r="J2997" s="195" t="s">
        <v>5</v>
      </c>
      <c r="K2997" s="360"/>
    </row>
    <row r="2998" spans="1:11" s="106" customFormat="1" ht="38.25" hidden="1" x14ac:dyDescent="0.2">
      <c r="A2998" s="240" t="s">
        <v>83</v>
      </c>
      <c r="B2998" s="197" t="s">
        <v>555</v>
      </c>
      <c r="C2998" s="240" t="s">
        <v>85</v>
      </c>
      <c r="D2998" s="240" t="s">
        <v>556</v>
      </c>
      <c r="E2998" s="429" t="s">
        <v>87</v>
      </c>
      <c r="F2998" s="429"/>
      <c r="G2998" s="198" t="s">
        <v>150</v>
      </c>
      <c r="H2998" s="199">
        <v>1</v>
      </c>
      <c r="I2998" s="203">
        <f>SUM(J2999:J3002)</f>
        <v>1793.7294715</v>
      </c>
      <c r="J2998" s="203">
        <f>H2998*I2998</f>
        <v>1793.7294715</v>
      </c>
      <c r="K2998" s="360"/>
    </row>
    <row r="2999" spans="1:11" s="106" customFormat="1" ht="25.5" hidden="1" x14ac:dyDescent="0.2">
      <c r="A2999" s="241" t="s">
        <v>89</v>
      </c>
      <c r="B2999" s="189" t="s">
        <v>203</v>
      </c>
      <c r="C2999" s="241" t="s">
        <v>85</v>
      </c>
      <c r="D2999" s="241" t="s">
        <v>204</v>
      </c>
      <c r="E2999" s="427" t="s">
        <v>87</v>
      </c>
      <c r="F2999" s="427"/>
      <c r="G2999" s="190" t="s">
        <v>88</v>
      </c>
      <c r="H2999" s="191">
        <v>10.51</v>
      </c>
      <c r="I2999" s="192">
        <v>14.378845999999999</v>
      </c>
      <c r="J2999" s="192">
        <v>151.12167149999999</v>
      </c>
      <c r="K2999" s="360"/>
    </row>
    <row r="3000" spans="1:11" s="106" customFormat="1" ht="25.5" hidden="1" x14ac:dyDescent="0.2">
      <c r="A3000" s="241" t="s">
        <v>92</v>
      </c>
      <c r="B3000" s="189" t="s">
        <v>1955</v>
      </c>
      <c r="C3000" s="241" t="s">
        <v>85</v>
      </c>
      <c r="D3000" s="241" t="s">
        <v>1956</v>
      </c>
      <c r="E3000" s="427" t="s">
        <v>119</v>
      </c>
      <c r="F3000" s="427"/>
      <c r="G3000" s="190" t="s">
        <v>266</v>
      </c>
      <c r="H3000" s="191">
        <v>189.07</v>
      </c>
      <c r="I3000" s="192">
        <v>7.75</v>
      </c>
      <c r="J3000" s="192">
        <v>1465.2925</v>
      </c>
      <c r="K3000" s="360"/>
    </row>
    <row r="3001" spans="1:11" s="106" customFormat="1" ht="25.5" hidden="1" x14ac:dyDescent="0.2">
      <c r="A3001" s="241" t="s">
        <v>92</v>
      </c>
      <c r="B3001" s="189" t="s">
        <v>479</v>
      </c>
      <c r="C3001" s="241" t="s">
        <v>85</v>
      </c>
      <c r="D3001" s="241" t="s">
        <v>480</v>
      </c>
      <c r="E3001" s="427" t="s">
        <v>119</v>
      </c>
      <c r="F3001" s="427"/>
      <c r="G3001" s="190" t="s">
        <v>150</v>
      </c>
      <c r="H3001" s="191">
        <v>0.78</v>
      </c>
      <c r="I3001" s="192">
        <v>61.5</v>
      </c>
      <c r="J3001" s="192">
        <v>47.97</v>
      </c>
      <c r="K3001" s="360"/>
    </row>
    <row r="3002" spans="1:11" s="106" customFormat="1" hidden="1" x14ac:dyDescent="0.2">
      <c r="A3002" s="241" t="s">
        <v>92</v>
      </c>
      <c r="B3002" s="189" t="s">
        <v>932</v>
      </c>
      <c r="C3002" s="241" t="s">
        <v>85</v>
      </c>
      <c r="D3002" s="241" t="s">
        <v>933</v>
      </c>
      <c r="E3002" s="427" t="s">
        <v>119</v>
      </c>
      <c r="F3002" s="427"/>
      <c r="G3002" s="190" t="s">
        <v>160</v>
      </c>
      <c r="H3002" s="191">
        <v>263.97000000000003</v>
      </c>
      <c r="I3002" s="192">
        <v>0.49</v>
      </c>
      <c r="J3002" s="192">
        <v>129.34530000000001</v>
      </c>
      <c r="K3002" s="360"/>
    </row>
    <row r="3003" spans="1:11" s="106" customFormat="1" hidden="1" x14ac:dyDescent="0.2">
      <c r="A3003" s="244"/>
      <c r="B3003" s="244"/>
      <c r="C3003" s="244"/>
      <c r="D3003" s="244"/>
      <c r="E3003" s="244"/>
      <c r="F3003" s="193"/>
      <c r="G3003" s="244"/>
      <c r="H3003" s="193"/>
      <c r="I3003" s="244"/>
      <c r="J3003" s="193"/>
      <c r="K3003" s="360"/>
    </row>
    <row r="3004" spans="1:11" s="106" customFormat="1" ht="15" hidden="1" thickBot="1" x14ac:dyDescent="0.25">
      <c r="A3004" s="244"/>
      <c r="B3004" s="244"/>
      <c r="C3004" s="244"/>
      <c r="D3004" s="244"/>
      <c r="E3004" s="244"/>
      <c r="F3004" s="193"/>
      <c r="G3004" s="244"/>
      <c r="H3004" s="428"/>
      <c r="I3004" s="428"/>
      <c r="J3004" s="193"/>
      <c r="K3004" s="360"/>
    </row>
    <row r="3005" spans="1:11" s="106" customFormat="1" ht="15" hidden="1" thickTop="1" x14ac:dyDescent="0.2">
      <c r="A3005" s="194"/>
      <c r="B3005" s="194"/>
      <c r="C3005" s="194"/>
      <c r="D3005" s="194"/>
      <c r="E3005" s="194"/>
      <c r="F3005" s="194"/>
      <c r="G3005" s="194"/>
      <c r="H3005" s="194"/>
      <c r="I3005" s="194"/>
      <c r="J3005" s="194"/>
      <c r="K3005" s="360"/>
    </row>
    <row r="3006" spans="1:11" s="106" customFormat="1" ht="15" hidden="1" x14ac:dyDescent="0.2">
      <c r="A3006" s="242"/>
      <c r="B3006" s="195" t="s">
        <v>77</v>
      </c>
      <c r="C3006" s="242" t="s">
        <v>78</v>
      </c>
      <c r="D3006" s="242" t="s">
        <v>4</v>
      </c>
      <c r="E3006" s="430" t="s">
        <v>79</v>
      </c>
      <c r="F3006" s="430"/>
      <c r="G3006" s="196" t="s">
        <v>80</v>
      </c>
      <c r="H3006" s="195" t="s">
        <v>81</v>
      </c>
      <c r="I3006" s="195" t="s">
        <v>82</v>
      </c>
      <c r="J3006" s="195" t="s">
        <v>5</v>
      </c>
      <c r="K3006" s="360"/>
    </row>
    <row r="3007" spans="1:11" s="106" customFormat="1" ht="51" hidden="1" x14ac:dyDescent="0.2">
      <c r="A3007" s="240" t="s">
        <v>83</v>
      </c>
      <c r="B3007" s="197" t="s">
        <v>620</v>
      </c>
      <c r="C3007" s="240" t="s">
        <v>85</v>
      </c>
      <c r="D3007" s="240" t="s">
        <v>621</v>
      </c>
      <c r="E3007" s="429" t="s">
        <v>87</v>
      </c>
      <c r="F3007" s="429"/>
      <c r="G3007" s="198" t="s">
        <v>150</v>
      </c>
      <c r="H3007" s="199">
        <v>1</v>
      </c>
      <c r="I3007" s="203">
        <f>SUM(J3008:J3013)</f>
        <v>1708.4508369</v>
      </c>
      <c r="J3007" s="203">
        <f>H3007*I3007</f>
        <v>1708.4508369</v>
      </c>
      <c r="K3007" s="360"/>
    </row>
    <row r="3008" spans="1:11" s="106" customFormat="1" ht="38.25" hidden="1" x14ac:dyDescent="0.2">
      <c r="A3008" s="241" t="s">
        <v>89</v>
      </c>
      <c r="B3008" s="189" t="s">
        <v>1943</v>
      </c>
      <c r="C3008" s="241" t="s">
        <v>85</v>
      </c>
      <c r="D3008" s="241" t="s">
        <v>1944</v>
      </c>
      <c r="E3008" s="427" t="s">
        <v>142</v>
      </c>
      <c r="F3008" s="427"/>
      <c r="G3008" s="190" t="s">
        <v>143</v>
      </c>
      <c r="H3008" s="191">
        <v>1.0900000000000001</v>
      </c>
      <c r="I3008" s="192">
        <v>1.521792</v>
      </c>
      <c r="J3008" s="192">
        <v>1.6587533000000001</v>
      </c>
      <c r="K3008" s="360"/>
    </row>
    <row r="3009" spans="1:11" s="106" customFormat="1" ht="38.25" hidden="1" x14ac:dyDescent="0.2">
      <c r="A3009" s="241" t="s">
        <v>89</v>
      </c>
      <c r="B3009" s="189" t="s">
        <v>1945</v>
      </c>
      <c r="C3009" s="241" t="s">
        <v>85</v>
      </c>
      <c r="D3009" s="241" t="s">
        <v>1946</v>
      </c>
      <c r="E3009" s="427" t="s">
        <v>142</v>
      </c>
      <c r="F3009" s="427"/>
      <c r="G3009" s="190" t="s">
        <v>146</v>
      </c>
      <c r="H3009" s="191">
        <v>3.6</v>
      </c>
      <c r="I3009" s="192">
        <v>0.277092</v>
      </c>
      <c r="J3009" s="192">
        <v>0.99753119999999995</v>
      </c>
      <c r="K3009" s="360"/>
    </row>
    <row r="3010" spans="1:11" s="106" customFormat="1" ht="25.5" hidden="1" x14ac:dyDescent="0.2">
      <c r="A3010" s="241" t="s">
        <v>89</v>
      </c>
      <c r="B3010" s="189" t="s">
        <v>1947</v>
      </c>
      <c r="C3010" s="241" t="s">
        <v>85</v>
      </c>
      <c r="D3010" s="241" t="s">
        <v>1948</v>
      </c>
      <c r="E3010" s="427" t="s">
        <v>87</v>
      </c>
      <c r="F3010" s="427"/>
      <c r="G3010" s="190" t="s">
        <v>88</v>
      </c>
      <c r="H3010" s="191">
        <v>4.6900000000000004</v>
      </c>
      <c r="I3010" s="192">
        <v>12.880331</v>
      </c>
      <c r="J3010" s="192">
        <v>60.408752399999997</v>
      </c>
      <c r="K3010" s="360"/>
    </row>
    <row r="3011" spans="1:11" s="106" customFormat="1" ht="25.5" hidden="1" x14ac:dyDescent="0.2">
      <c r="A3011" s="241" t="s">
        <v>92</v>
      </c>
      <c r="B3011" s="189" t="s">
        <v>1955</v>
      </c>
      <c r="C3011" s="241" t="s">
        <v>85</v>
      </c>
      <c r="D3011" s="241" t="s">
        <v>1956</v>
      </c>
      <c r="E3011" s="427" t="s">
        <v>119</v>
      </c>
      <c r="F3011" s="427"/>
      <c r="G3011" s="190" t="s">
        <v>266</v>
      </c>
      <c r="H3011" s="191">
        <v>189.4</v>
      </c>
      <c r="I3011" s="192">
        <v>7.75</v>
      </c>
      <c r="J3011" s="192">
        <v>1467.85</v>
      </c>
      <c r="K3011" s="360"/>
    </row>
    <row r="3012" spans="1:11" s="106" customFormat="1" ht="25.5" hidden="1" x14ac:dyDescent="0.2">
      <c r="A3012" s="241" t="s">
        <v>92</v>
      </c>
      <c r="B3012" s="189" t="s">
        <v>479</v>
      </c>
      <c r="C3012" s="241" t="s">
        <v>85</v>
      </c>
      <c r="D3012" s="241" t="s">
        <v>480</v>
      </c>
      <c r="E3012" s="427" t="s">
        <v>119</v>
      </c>
      <c r="F3012" s="427"/>
      <c r="G3012" s="190" t="s">
        <v>150</v>
      </c>
      <c r="H3012" s="191">
        <v>0.78</v>
      </c>
      <c r="I3012" s="192">
        <v>61.5</v>
      </c>
      <c r="J3012" s="192">
        <v>47.97</v>
      </c>
      <c r="K3012" s="360"/>
    </row>
    <row r="3013" spans="1:11" s="106" customFormat="1" hidden="1" x14ac:dyDescent="0.2">
      <c r="A3013" s="241" t="s">
        <v>92</v>
      </c>
      <c r="B3013" s="189" t="s">
        <v>932</v>
      </c>
      <c r="C3013" s="241" t="s">
        <v>85</v>
      </c>
      <c r="D3013" s="241" t="s">
        <v>933</v>
      </c>
      <c r="E3013" s="427" t="s">
        <v>119</v>
      </c>
      <c r="F3013" s="427"/>
      <c r="G3013" s="190" t="s">
        <v>160</v>
      </c>
      <c r="H3013" s="191">
        <v>264.42</v>
      </c>
      <c r="I3013" s="192">
        <v>0.49</v>
      </c>
      <c r="J3013" s="192">
        <v>129.5658</v>
      </c>
      <c r="K3013" s="360"/>
    </row>
    <row r="3014" spans="1:11" s="106" customFormat="1" hidden="1" x14ac:dyDescent="0.2">
      <c r="A3014" s="244"/>
      <c r="B3014" s="244"/>
      <c r="C3014" s="244"/>
      <c r="D3014" s="244"/>
      <c r="E3014" s="244"/>
      <c r="F3014" s="193"/>
      <c r="G3014" s="244"/>
      <c r="H3014" s="193"/>
      <c r="I3014" s="244"/>
      <c r="J3014" s="193"/>
      <c r="K3014" s="360"/>
    </row>
    <row r="3015" spans="1:11" s="106" customFormat="1" ht="15" hidden="1" thickBot="1" x14ac:dyDescent="0.25">
      <c r="A3015" s="244"/>
      <c r="B3015" s="244"/>
      <c r="C3015" s="244"/>
      <c r="D3015" s="244"/>
      <c r="E3015" s="244"/>
      <c r="F3015" s="193"/>
      <c r="G3015" s="244"/>
      <c r="H3015" s="428"/>
      <c r="I3015" s="428"/>
      <c r="J3015" s="193"/>
      <c r="K3015" s="360"/>
    </row>
    <row r="3016" spans="1:11" s="106" customFormat="1" ht="15" hidden="1" thickTop="1" x14ac:dyDescent="0.2">
      <c r="A3016" s="194"/>
      <c r="B3016" s="194"/>
      <c r="C3016" s="194"/>
      <c r="D3016" s="194"/>
      <c r="E3016" s="194"/>
      <c r="F3016" s="194"/>
      <c r="G3016" s="194"/>
      <c r="H3016" s="194"/>
      <c r="I3016" s="194"/>
      <c r="J3016" s="194"/>
      <c r="K3016" s="360"/>
    </row>
    <row r="3017" spans="1:11" s="106" customFormat="1" ht="15" hidden="1" x14ac:dyDescent="0.2">
      <c r="A3017" s="242"/>
      <c r="B3017" s="195" t="s">
        <v>77</v>
      </c>
      <c r="C3017" s="242" t="s">
        <v>78</v>
      </c>
      <c r="D3017" s="242" t="s">
        <v>4</v>
      </c>
      <c r="E3017" s="430" t="s">
        <v>79</v>
      </c>
      <c r="F3017" s="430"/>
      <c r="G3017" s="196" t="s">
        <v>80</v>
      </c>
      <c r="H3017" s="195" t="s">
        <v>81</v>
      </c>
      <c r="I3017" s="195" t="s">
        <v>82</v>
      </c>
      <c r="J3017" s="195" t="s">
        <v>5</v>
      </c>
      <c r="K3017" s="360"/>
    </row>
    <row r="3018" spans="1:11" s="106" customFormat="1" ht="38.25" hidden="1" x14ac:dyDescent="0.2">
      <c r="A3018" s="240" t="s">
        <v>83</v>
      </c>
      <c r="B3018" s="197" t="s">
        <v>1352</v>
      </c>
      <c r="C3018" s="240" t="s">
        <v>85</v>
      </c>
      <c r="D3018" s="240" t="s">
        <v>1353</v>
      </c>
      <c r="E3018" s="429" t="s">
        <v>87</v>
      </c>
      <c r="F3018" s="429"/>
      <c r="G3018" s="198" t="s">
        <v>150</v>
      </c>
      <c r="H3018" s="199">
        <v>1</v>
      </c>
      <c r="I3018" s="203">
        <f>SUM(J3019:J3023)</f>
        <v>293.4495187</v>
      </c>
      <c r="J3018" s="203">
        <f>H3018*I3018</f>
        <v>293.4495187</v>
      </c>
      <c r="K3018" s="360"/>
    </row>
    <row r="3019" spans="1:11" s="106" customFormat="1" ht="38.25" hidden="1" x14ac:dyDescent="0.2">
      <c r="A3019" s="241" t="s">
        <v>89</v>
      </c>
      <c r="B3019" s="189" t="s">
        <v>1943</v>
      </c>
      <c r="C3019" s="241" t="s">
        <v>85</v>
      </c>
      <c r="D3019" s="241" t="s">
        <v>1944</v>
      </c>
      <c r="E3019" s="427" t="s">
        <v>142</v>
      </c>
      <c r="F3019" s="427"/>
      <c r="G3019" s="190" t="s">
        <v>143</v>
      </c>
      <c r="H3019" s="191">
        <v>1.08</v>
      </c>
      <c r="I3019" s="192">
        <v>1.521792</v>
      </c>
      <c r="J3019" s="192">
        <v>1.6435354</v>
      </c>
      <c r="K3019" s="360"/>
    </row>
    <row r="3020" spans="1:11" s="106" customFormat="1" ht="38.25" hidden="1" x14ac:dyDescent="0.2">
      <c r="A3020" s="241" t="s">
        <v>89</v>
      </c>
      <c r="B3020" s="189" t="s">
        <v>1945</v>
      </c>
      <c r="C3020" s="241" t="s">
        <v>85</v>
      </c>
      <c r="D3020" s="241" t="s">
        <v>1946</v>
      </c>
      <c r="E3020" s="427" t="s">
        <v>142</v>
      </c>
      <c r="F3020" s="427"/>
      <c r="G3020" s="190" t="s">
        <v>146</v>
      </c>
      <c r="H3020" s="191">
        <v>3.56</v>
      </c>
      <c r="I3020" s="192">
        <v>0.277092</v>
      </c>
      <c r="J3020" s="192">
        <v>0.98644750000000003</v>
      </c>
      <c r="K3020" s="360"/>
    </row>
    <row r="3021" spans="1:11" s="106" customFormat="1" ht="25.5" hidden="1" x14ac:dyDescent="0.2">
      <c r="A3021" s="241" t="s">
        <v>89</v>
      </c>
      <c r="B3021" s="189" t="s">
        <v>1947</v>
      </c>
      <c r="C3021" s="241" t="s">
        <v>85</v>
      </c>
      <c r="D3021" s="241" t="s">
        <v>1948</v>
      </c>
      <c r="E3021" s="427" t="s">
        <v>87</v>
      </c>
      <c r="F3021" s="427"/>
      <c r="G3021" s="190" t="s">
        <v>88</v>
      </c>
      <c r="H3021" s="191">
        <v>4.6399999999999997</v>
      </c>
      <c r="I3021" s="192">
        <v>12.880331</v>
      </c>
      <c r="J3021" s="192">
        <v>59.764735799999997</v>
      </c>
      <c r="K3021" s="360"/>
    </row>
    <row r="3022" spans="1:11" s="106" customFormat="1" ht="25.5" hidden="1" x14ac:dyDescent="0.2">
      <c r="A3022" s="241" t="s">
        <v>92</v>
      </c>
      <c r="B3022" s="189" t="s">
        <v>479</v>
      </c>
      <c r="C3022" s="241" t="s">
        <v>85</v>
      </c>
      <c r="D3022" s="241" t="s">
        <v>480</v>
      </c>
      <c r="E3022" s="427" t="s">
        <v>119</v>
      </c>
      <c r="F3022" s="427"/>
      <c r="G3022" s="190" t="s">
        <v>150</v>
      </c>
      <c r="H3022" s="191">
        <v>1.02</v>
      </c>
      <c r="I3022" s="192">
        <v>61.5</v>
      </c>
      <c r="J3022" s="192">
        <v>62.73</v>
      </c>
      <c r="K3022" s="360"/>
    </row>
    <row r="3023" spans="1:11" s="106" customFormat="1" hidden="1" x14ac:dyDescent="0.2">
      <c r="A3023" s="241" t="s">
        <v>92</v>
      </c>
      <c r="B3023" s="189" t="s">
        <v>932</v>
      </c>
      <c r="C3023" s="241" t="s">
        <v>85</v>
      </c>
      <c r="D3023" s="241" t="s">
        <v>933</v>
      </c>
      <c r="E3023" s="427" t="s">
        <v>119</v>
      </c>
      <c r="F3023" s="427"/>
      <c r="G3023" s="190" t="s">
        <v>160</v>
      </c>
      <c r="H3023" s="191">
        <v>343.52</v>
      </c>
      <c r="I3023" s="192">
        <v>0.49</v>
      </c>
      <c r="J3023" s="192">
        <v>168.32480000000001</v>
      </c>
      <c r="K3023" s="360"/>
    </row>
    <row r="3024" spans="1:11" s="106" customFormat="1" hidden="1" x14ac:dyDescent="0.2">
      <c r="A3024" s="244"/>
      <c r="B3024" s="244"/>
      <c r="C3024" s="244"/>
      <c r="D3024" s="244"/>
      <c r="E3024" s="244"/>
      <c r="F3024" s="193"/>
      <c r="G3024" s="244"/>
      <c r="H3024" s="193"/>
      <c r="I3024" s="244"/>
      <c r="J3024" s="193"/>
      <c r="K3024" s="360"/>
    </row>
    <row r="3025" spans="1:11" s="106" customFormat="1" ht="15" hidden="1" thickBot="1" x14ac:dyDescent="0.25">
      <c r="A3025" s="244"/>
      <c r="B3025" s="244"/>
      <c r="C3025" s="244"/>
      <c r="D3025" s="244"/>
      <c r="E3025" s="244"/>
      <c r="F3025" s="193"/>
      <c r="G3025" s="244"/>
      <c r="H3025" s="428"/>
      <c r="I3025" s="428"/>
      <c r="J3025" s="193"/>
      <c r="K3025" s="360"/>
    </row>
    <row r="3026" spans="1:11" s="106" customFormat="1" ht="15" hidden="1" thickTop="1" x14ac:dyDescent="0.2">
      <c r="A3026" s="194"/>
      <c r="B3026" s="194"/>
      <c r="C3026" s="194"/>
      <c r="D3026" s="194"/>
      <c r="E3026" s="194"/>
      <c r="F3026" s="194"/>
      <c r="G3026" s="194"/>
      <c r="H3026" s="194"/>
      <c r="I3026" s="194"/>
      <c r="J3026" s="194"/>
      <c r="K3026" s="360"/>
    </row>
    <row r="3027" spans="1:11" s="106" customFormat="1" ht="15" hidden="1" x14ac:dyDescent="0.2">
      <c r="A3027" s="242"/>
      <c r="B3027" s="195" t="s">
        <v>77</v>
      </c>
      <c r="C3027" s="242" t="s">
        <v>78</v>
      </c>
      <c r="D3027" s="242" t="s">
        <v>4</v>
      </c>
      <c r="E3027" s="430" t="s">
        <v>79</v>
      </c>
      <c r="F3027" s="430"/>
      <c r="G3027" s="196" t="s">
        <v>80</v>
      </c>
      <c r="H3027" s="195" t="s">
        <v>81</v>
      </c>
      <c r="I3027" s="195" t="s">
        <v>82</v>
      </c>
      <c r="J3027" s="195" t="s">
        <v>5</v>
      </c>
      <c r="K3027" s="360"/>
    </row>
    <row r="3028" spans="1:11" s="106" customFormat="1" ht="38.25" hidden="1" x14ac:dyDescent="0.2">
      <c r="A3028" s="240" t="s">
        <v>83</v>
      </c>
      <c r="B3028" s="197" t="s">
        <v>638</v>
      </c>
      <c r="C3028" s="240" t="s">
        <v>85</v>
      </c>
      <c r="D3028" s="240" t="s">
        <v>639</v>
      </c>
      <c r="E3028" s="429" t="s">
        <v>87</v>
      </c>
      <c r="F3028" s="429"/>
      <c r="G3028" s="198" t="s">
        <v>150</v>
      </c>
      <c r="H3028" s="199">
        <v>1</v>
      </c>
      <c r="I3028" s="203">
        <f>SUM(J3029:J3031)</f>
        <v>465.57408290000001</v>
      </c>
      <c r="J3028" s="203">
        <f>H3028*I3028</f>
        <v>465.57408290000001</v>
      </c>
      <c r="K3028" s="360"/>
    </row>
    <row r="3029" spans="1:11" s="106" customFormat="1" ht="25.5" hidden="1" x14ac:dyDescent="0.2">
      <c r="A3029" s="241" t="s">
        <v>89</v>
      </c>
      <c r="B3029" s="189" t="s">
        <v>203</v>
      </c>
      <c r="C3029" s="241" t="s">
        <v>85</v>
      </c>
      <c r="D3029" s="241" t="s">
        <v>204</v>
      </c>
      <c r="E3029" s="427" t="s">
        <v>87</v>
      </c>
      <c r="F3029" s="427"/>
      <c r="G3029" s="190" t="s">
        <v>88</v>
      </c>
      <c r="H3029" s="191">
        <v>11.02</v>
      </c>
      <c r="I3029" s="192">
        <v>14.378845999999999</v>
      </c>
      <c r="J3029" s="192">
        <v>158.4548829</v>
      </c>
      <c r="K3029" s="360"/>
    </row>
    <row r="3030" spans="1:11" s="106" customFormat="1" ht="25.5" hidden="1" x14ac:dyDescent="0.2">
      <c r="A3030" s="241" t="s">
        <v>92</v>
      </c>
      <c r="B3030" s="189" t="s">
        <v>721</v>
      </c>
      <c r="C3030" s="241" t="s">
        <v>85</v>
      </c>
      <c r="D3030" s="241" t="s">
        <v>722</v>
      </c>
      <c r="E3030" s="427" t="s">
        <v>119</v>
      </c>
      <c r="F3030" s="427"/>
      <c r="G3030" s="190" t="s">
        <v>150</v>
      </c>
      <c r="H3030" s="191">
        <v>1.35</v>
      </c>
      <c r="I3030" s="192">
        <v>62.5</v>
      </c>
      <c r="J3030" s="192">
        <v>84.375</v>
      </c>
      <c r="K3030" s="360"/>
    </row>
    <row r="3031" spans="1:11" s="106" customFormat="1" hidden="1" x14ac:dyDescent="0.2">
      <c r="A3031" s="241" t="s">
        <v>92</v>
      </c>
      <c r="B3031" s="189" t="s">
        <v>932</v>
      </c>
      <c r="C3031" s="241" t="s">
        <v>85</v>
      </c>
      <c r="D3031" s="241" t="s">
        <v>933</v>
      </c>
      <c r="E3031" s="427" t="s">
        <v>119</v>
      </c>
      <c r="F3031" s="427"/>
      <c r="G3031" s="190" t="s">
        <v>160</v>
      </c>
      <c r="H3031" s="191">
        <v>454.58</v>
      </c>
      <c r="I3031" s="192">
        <v>0.49</v>
      </c>
      <c r="J3031" s="192">
        <v>222.74420000000001</v>
      </c>
      <c r="K3031" s="360"/>
    </row>
    <row r="3032" spans="1:11" s="106" customFormat="1" hidden="1" x14ac:dyDescent="0.2">
      <c r="A3032" s="244"/>
      <c r="B3032" s="244"/>
      <c r="C3032" s="244"/>
      <c r="D3032" s="244"/>
      <c r="E3032" s="244"/>
      <c r="F3032" s="193"/>
      <c r="G3032" s="244"/>
      <c r="H3032" s="193"/>
      <c r="I3032" s="244"/>
      <c r="J3032" s="193"/>
      <c r="K3032" s="360"/>
    </row>
    <row r="3033" spans="1:11" s="106" customFormat="1" ht="15" hidden="1" thickBot="1" x14ac:dyDescent="0.25">
      <c r="A3033" s="244"/>
      <c r="B3033" s="244"/>
      <c r="C3033" s="244"/>
      <c r="D3033" s="244"/>
      <c r="E3033" s="244"/>
      <c r="F3033" s="193"/>
      <c r="G3033" s="244"/>
      <c r="H3033" s="428"/>
      <c r="I3033" s="428"/>
      <c r="J3033" s="193"/>
      <c r="K3033" s="360"/>
    </row>
    <row r="3034" spans="1:11" s="106" customFormat="1" ht="15" hidden="1" thickTop="1" x14ac:dyDescent="0.2">
      <c r="A3034" s="194"/>
      <c r="B3034" s="194"/>
      <c r="C3034" s="194"/>
      <c r="D3034" s="194"/>
      <c r="E3034" s="194"/>
      <c r="F3034" s="194"/>
      <c r="G3034" s="194"/>
      <c r="H3034" s="194"/>
      <c r="I3034" s="194"/>
      <c r="J3034" s="194"/>
      <c r="K3034" s="360"/>
    </row>
    <row r="3035" spans="1:11" s="106" customFormat="1" ht="15" hidden="1" x14ac:dyDescent="0.2">
      <c r="A3035" s="242"/>
      <c r="B3035" s="195" t="s">
        <v>77</v>
      </c>
      <c r="C3035" s="242" t="s">
        <v>78</v>
      </c>
      <c r="D3035" s="242" t="s">
        <v>4</v>
      </c>
      <c r="E3035" s="430" t="s">
        <v>79</v>
      </c>
      <c r="F3035" s="430"/>
      <c r="G3035" s="196" t="s">
        <v>80</v>
      </c>
      <c r="H3035" s="195" t="s">
        <v>81</v>
      </c>
      <c r="I3035" s="195" t="s">
        <v>82</v>
      </c>
      <c r="J3035" s="195" t="s">
        <v>5</v>
      </c>
      <c r="K3035" s="360"/>
    </row>
    <row r="3036" spans="1:11" s="106" customFormat="1" ht="25.5" hidden="1" x14ac:dyDescent="0.2">
      <c r="A3036" s="240" t="s">
        <v>83</v>
      </c>
      <c r="B3036" s="197" t="s">
        <v>645</v>
      </c>
      <c r="C3036" s="240" t="s">
        <v>85</v>
      </c>
      <c r="D3036" s="240" t="s">
        <v>646</v>
      </c>
      <c r="E3036" s="429" t="s">
        <v>87</v>
      </c>
      <c r="F3036" s="429"/>
      <c r="G3036" s="198" t="s">
        <v>150</v>
      </c>
      <c r="H3036" s="199">
        <v>1</v>
      </c>
      <c r="I3036" s="203">
        <f>SUM(J3037:J3039)</f>
        <v>381.95023329999998</v>
      </c>
      <c r="J3036" s="203">
        <f>H3036*I3036</f>
        <v>381.95023329999998</v>
      </c>
      <c r="K3036" s="360"/>
    </row>
    <row r="3037" spans="1:11" s="106" customFormat="1" ht="25.5" hidden="1" x14ac:dyDescent="0.2">
      <c r="A3037" s="241" t="s">
        <v>89</v>
      </c>
      <c r="B3037" s="189" t="s">
        <v>203</v>
      </c>
      <c r="C3037" s="241" t="s">
        <v>85</v>
      </c>
      <c r="D3037" s="241" t="s">
        <v>204</v>
      </c>
      <c r="E3037" s="427" t="s">
        <v>87</v>
      </c>
      <c r="F3037" s="427"/>
      <c r="G3037" s="190" t="s">
        <v>88</v>
      </c>
      <c r="H3037" s="191">
        <v>8.2899999999999991</v>
      </c>
      <c r="I3037" s="192">
        <v>14.378845999999999</v>
      </c>
      <c r="J3037" s="192">
        <v>119.20063330000001</v>
      </c>
      <c r="K3037" s="360"/>
    </row>
    <row r="3038" spans="1:11" s="106" customFormat="1" ht="25.5" hidden="1" x14ac:dyDescent="0.2">
      <c r="A3038" s="241" t="s">
        <v>92</v>
      </c>
      <c r="B3038" s="189" t="s">
        <v>721</v>
      </c>
      <c r="C3038" s="241" t="s">
        <v>85</v>
      </c>
      <c r="D3038" s="241" t="s">
        <v>722</v>
      </c>
      <c r="E3038" s="427" t="s">
        <v>119</v>
      </c>
      <c r="F3038" s="427"/>
      <c r="G3038" s="190" t="s">
        <v>150</v>
      </c>
      <c r="H3038" s="191">
        <v>1.1499999999999999</v>
      </c>
      <c r="I3038" s="192">
        <v>62.5</v>
      </c>
      <c r="J3038" s="192">
        <v>71.875</v>
      </c>
      <c r="K3038" s="360"/>
    </row>
    <row r="3039" spans="1:11" s="106" customFormat="1" hidden="1" x14ac:dyDescent="0.2">
      <c r="A3039" s="241" t="s">
        <v>92</v>
      </c>
      <c r="B3039" s="189" t="s">
        <v>932</v>
      </c>
      <c r="C3039" s="241" t="s">
        <v>85</v>
      </c>
      <c r="D3039" s="241" t="s">
        <v>933</v>
      </c>
      <c r="E3039" s="427" t="s">
        <v>119</v>
      </c>
      <c r="F3039" s="427"/>
      <c r="G3039" s="190" t="s">
        <v>160</v>
      </c>
      <c r="H3039" s="191">
        <v>389.54</v>
      </c>
      <c r="I3039" s="192">
        <v>0.49</v>
      </c>
      <c r="J3039" s="192">
        <v>190.87459999999999</v>
      </c>
      <c r="K3039" s="360"/>
    </row>
    <row r="3040" spans="1:11" s="106" customFormat="1" hidden="1" x14ac:dyDescent="0.2">
      <c r="A3040" s="244"/>
      <c r="B3040" s="244"/>
      <c r="C3040" s="244"/>
      <c r="D3040" s="244"/>
      <c r="E3040" s="244"/>
      <c r="F3040" s="193"/>
      <c r="G3040" s="244"/>
      <c r="H3040" s="193"/>
      <c r="I3040" s="244"/>
      <c r="J3040" s="193"/>
      <c r="K3040" s="360"/>
    </row>
    <row r="3041" spans="1:11" s="106" customFormat="1" ht="15" hidden="1" thickBot="1" x14ac:dyDescent="0.25">
      <c r="A3041" s="244"/>
      <c r="B3041" s="244"/>
      <c r="C3041" s="244"/>
      <c r="D3041" s="244"/>
      <c r="E3041" s="244"/>
      <c r="F3041" s="193"/>
      <c r="G3041" s="244"/>
      <c r="H3041" s="428"/>
      <c r="I3041" s="428"/>
      <c r="J3041" s="193"/>
      <c r="K3041" s="360"/>
    </row>
    <row r="3042" spans="1:11" s="106" customFormat="1" ht="15" hidden="1" thickTop="1" x14ac:dyDescent="0.2">
      <c r="A3042" s="194"/>
      <c r="B3042" s="194"/>
      <c r="C3042" s="194"/>
      <c r="D3042" s="194"/>
      <c r="E3042" s="194"/>
      <c r="F3042" s="194"/>
      <c r="G3042" s="194"/>
      <c r="H3042" s="194"/>
      <c r="I3042" s="194"/>
      <c r="J3042" s="194"/>
      <c r="K3042" s="360"/>
    </row>
    <row r="3043" spans="1:11" s="106" customFormat="1" ht="15" hidden="1" x14ac:dyDescent="0.2">
      <c r="A3043" s="242"/>
      <c r="B3043" s="195" t="s">
        <v>77</v>
      </c>
      <c r="C3043" s="242" t="s">
        <v>78</v>
      </c>
      <c r="D3043" s="242" t="s">
        <v>4</v>
      </c>
      <c r="E3043" s="430" t="s">
        <v>79</v>
      </c>
      <c r="F3043" s="430"/>
      <c r="G3043" s="196" t="s">
        <v>80</v>
      </c>
      <c r="H3043" s="195" t="s">
        <v>81</v>
      </c>
      <c r="I3043" s="195" t="s">
        <v>82</v>
      </c>
      <c r="J3043" s="195" t="s">
        <v>5</v>
      </c>
      <c r="K3043" s="360"/>
    </row>
    <row r="3044" spans="1:11" s="106" customFormat="1" hidden="1" x14ac:dyDescent="0.2">
      <c r="A3044" s="240" t="s">
        <v>83</v>
      </c>
      <c r="B3044" s="197" t="s">
        <v>316</v>
      </c>
      <c r="C3044" s="240" t="s">
        <v>85</v>
      </c>
      <c r="D3044" s="240" t="s">
        <v>317</v>
      </c>
      <c r="E3044" s="429" t="s">
        <v>87</v>
      </c>
      <c r="F3044" s="429"/>
      <c r="G3044" s="198" t="s">
        <v>88</v>
      </c>
      <c r="H3044" s="199">
        <v>1</v>
      </c>
      <c r="I3044" s="203">
        <f>SUM(J3045:J3052)</f>
        <v>17.681041</v>
      </c>
      <c r="J3044" s="203">
        <f>H3044*I3044</f>
        <v>17.681041</v>
      </c>
      <c r="K3044" s="360"/>
    </row>
    <row r="3045" spans="1:11" s="106" customFormat="1" ht="25.5" hidden="1" x14ac:dyDescent="0.2">
      <c r="A3045" s="241" t="s">
        <v>89</v>
      </c>
      <c r="B3045" s="189" t="s">
        <v>1957</v>
      </c>
      <c r="C3045" s="241" t="s">
        <v>85</v>
      </c>
      <c r="D3045" s="241" t="s">
        <v>1958</v>
      </c>
      <c r="E3045" s="427" t="s">
        <v>87</v>
      </c>
      <c r="F3045" s="427"/>
      <c r="G3045" s="190" t="s">
        <v>88</v>
      </c>
      <c r="H3045" s="191">
        <v>1</v>
      </c>
      <c r="I3045" s="192">
        <v>0.10104100000000001</v>
      </c>
      <c r="J3045" s="192">
        <v>0.10104100000000001</v>
      </c>
      <c r="K3045" s="360"/>
    </row>
    <row r="3046" spans="1:11" s="106" customFormat="1" hidden="1" x14ac:dyDescent="0.2">
      <c r="A3046" s="241" t="s">
        <v>92</v>
      </c>
      <c r="B3046" s="189" t="s">
        <v>1912</v>
      </c>
      <c r="C3046" s="241" t="s">
        <v>85</v>
      </c>
      <c r="D3046" s="241" t="s">
        <v>1913</v>
      </c>
      <c r="E3046" s="427" t="s">
        <v>101</v>
      </c>
      <c r="F3046" s="427"/>
      <c r="G3046" s="190" t="s">
        <v>88</v>
      </c>
      <c r="H3046" s="191">
        <v>1</v>
      </c>
      <c r="I3046" s="192">
        <v>2.2000000000000002</v>
      </c>
      <c r="J3046" s="192">
        <v>2.2000000000000002</v>
      </c>
      <c r="K3046" s="360"/>
    </row>
    <row r="3047" spans="1:11" s="106" customFormat="1" hidden="1" x14ac:dyDescent="0.2">
      <c r="A3047" s="241" t="s">
        <v>92</v>
      </c>
      <c r="B3047" s="189" t="s">
        <v>1959</v>
      </c>
      <c r="C3047" s="241" t="s">
        <v>85</v>
      </c>
      <c r="D3047" s="241" t="s">
        <v>1960</v>
      </c>
      <c r="E3047" s="427" t="s">
        <v>95</v>
      </c>
      <c r="F3047" s="427"/>
      <c r="G3047" s="190" t="s">
        <v>88</v>
      </c>
      <c r="H3047" s="191">
        <v>1</v>
      </c>
      <c r="I3047" s="192">
        <v>12.79</v>
      </c>
      <c r="J3047" s="192">
        <v>12.79</v>
      </c>
      <c r="K3047" s="360"/>
    </row>
    <row r="3048" spans="1:11" s="106" customFormat="1" ht="25.5" hidden="1" x14ac:dyDescent="0.2">
      <c r="A3048" s="241" t="s">
        <v>92</v>
      </c>
      <c r="B3048" s="189" t="s">
        <v>1914</v>
      </c>
      <c r="C3048" s="241" t="s">
        <v>85</v>
      </c>
      <c r="D3048" s="241" t="s">
        <v>1915</v>
      </c>
      <c r="E3048" s="427" t="s">
        <v>98</v>
      </c>
      <c r="F3048" s="427"/>
      <c r="G3048" s="190" t="s">
        <v>88</v>
      </c>
      <c r="H3048" s="191">
        <v>1</v>
      </c>
      <c r="I3048" s="192">
        <v>0.96</v>
      </c>
      <c r="J3048" s="192">
        <v>0.96</v>
      </c>
      <c r="K3048" s="360"/>
    </row>
    <row r="3049" spans="1:11" s="106" customFormat="1" hidden="1" x14ac:dyDescent="0.2">
      <c r="A3049" s="241" t="s">
        <v>92</v>
      </c>
      <c r="B3049" s="189" t="s">
        <v>99</v>
      </c>
      <c r="C3049" s="241" t="s">
        <v>85</v>
      </c>
      <c r="D3049" s="241" t="s">
        <v>100</v>
      </c>
      <c r="E3049" s="427" t="s">
        <v>101</v>
      </c>
      <c r="F3049" s="427"/>
      <c r="G3049" s="190" t="s">
        <v>88</v>
      </c>
      <c r="H3049" s="191">
        <v>1</v>
      </c>
      <c r="I3049" s="192">
        <v>0.35</v>
      </c>
      <c r="J3049" s="192">
        <v>0.35</v>
      </c>
      <c r="K3049" s="360"/>
    </row>
    <row r="3050" spans="1:11" s="106" customFormat="1" ht="25.5" hidden="1" x14ac:dyDescent="0.2">
      <c r="A3050" s="241" t="s">
        <v>92</v>
      </c>
      <c r="B3050" s="189" t="s">
        <v>1916</v>
      </c>
      <c r="C3050" s="241" t="s">
        <v>85</v>
      </c>
      <c r="D3050" s="241" t="s">
        <v>1917</v>
      </c>
      <c r="E3050" s="427" t="s">
        <v>98</v>
      </c>
      <c r="F3050" s="427"/>
      <c r="G3050" s="190" t="s">
        <v>88</v>
      </c>
      <c r="H3050" s="191">
        <v>1</v>
      </c>
      <c r="I3050" s="192">
        <v>0.5</v>
      </c>
      <c r="J3050" s="192">
        <v>0.5</v>
      </c>
      <c r="K3050" s="360"/>
    </row>
    <row r="3051" spans="1:11" s="106" customFormat="1" hidden="1" x14ac:dyDescent="0.2">
      <c r="A3051" s="241" t="s">
        <v>92</v>
      </c>
      <c r="B3051" s="189" t="s">
        <v>104</v>
      </c>
      <c r="C3051" s="241" t="s">
        <v>85</v>
      </c>
      <c r="D3051" s="241" t="s">
        <v>105</v>
      </c>
      <c r="E3051" s="427" t="s">
        <v>106</v>
      </c>
      <c r="F3051" s="427"/>
      <c r="G3051" s="190" t="s">
        <v>88</v>
      </c>
      <c r="H3051" s="191">
        <v>1</v>
      </c>
      <c r="I3051" s="192">
        <v>7.0000000000000007E-2</v>
      </c>
      <c r="J3051" s="192">
        <v>7.0000000000000007E-2</v>
      </c>
      <c r="K3051" s="360"/>
    </row>
    <row r="3052" spans="1:11" s="106" customFormat="1" hidden="1" x14ac:dyDescent="0.2">
      <c r="A3052" s="241" t="s">
        <v>92</v>
      </c>
      <c r="B3052" s="189" t="s">
        <v>1918</v>
      </c>
      <c r="C3052" s="241" t="s">
        <v>85</v>
      </c>
      <c r="D3052" s="241" t="s">
        <v>1919</v>
      </c>
      <c r="E3052" s="427" t="s">
        <v>909</v>
      </c>
      <c r="F3052" s="427"/>
      <c r="G3052" s="190" t="s">
        <v>88</v>
      </c>
      <c r="H3052" s="191">
        <v>1</v>
      </c>
      <c r="I3052" s="192">
        <v>0.71</v>
      </c>
      <c r="J3052" s="192">
        <v>0.71</v>
      </c>
      <c r="K3052" s="360"/>
    </row>
    <row r="3053" spans="1:11" s="106" customFormat="1" hidden="1" x14ac:dyDescent="0.2">
      <c r="A3053" s="244"/>
      <c r="B3053" s="244"/>
      <c r="C3053" s="244"/>
      <c r="D3053" s="244"/>
      <c r="E3053" s="244"/>
      <c r="F3053" s="193"/>
      <c r="G3053" s="244"/>
      <c r="H3053" s="193"/>
      <c r="I3053" s="244"/>
      <c r="J3053" s="193"/>
      <c r="K3053" s="360"/>
    </row>
    <row r="3054" spans="1:11" s="106" customFormat="1" ht="15" hidden="1" thickBot="1" x14ac:dyDescent="0.25">
      <c r="A3054" s="244"/>
      <c r="B3054" s="244"/>
      <c r="C3054" s="244"/>
      <c r="D3054" s="244"/>
      <c r="E3054" s="244"/>
      <c r="F3054" s="193"/>
      <c r="G3054" s="244"/>
      <c r="H3054" s="428"/>
      <c r="I3054" s="428"/>
      <c r="J3054" s="193"/>
      <c r="K3054" s="360"/>
    </row>
    <row r="3055" spans="1:11" s="106" customFormat="1" ht="15" hidden="1" thickTop="1" x14ac:dyDescent="0.2">
      <c r="A3055" s="194"/>
      <c r="B3055" s="194"/>
      <c r="C3055" s="194"/>
      <c r="D3055" s="194"/>
      <c r="E3055" s="194"/>
      <c r="F3055" s="194"/>
      <c r="G3055" s="194"/>
      <c r="H3055" s="194"/>
      <c r="I3055" s="194"/>
      <c r="J3055" s="194"/>
      <c r="K3055" s="360"/>
    </row>
    <row r="3056" spans="1:11" s="106" customFormat="1" ht="15" hidden="1" x14ac:dyDescent="0.2">
      <c r="A3056" s="242"/>
      <c r="B3056" s="195" t="s">
        <v>77</v>
      </c>
      <c r="C3056" s="242" t="s">
        <v>78</v>
      </c>
      <c r="D3056" s="242" t="s">
        <v>4</v>
      </c>
      <c r="E3056" s="430" t="s">
        <v>79</v>
      </c>
      <c r="F3056" s="430"/>
      <c r="G3056" s="196" t="s">
        <v>80</v>
      </c>
      <c r="H3056" s="195" t="s">
        <v>81</v>
      </c>
      <c r="I3056" s="195" t="s">
        <v>82</v>
      </c>
      <c r="J3056" s="195" t="s">
        <v>5</v>
      </c>
      <c r="K3056" s="360"/>
    </row>
    <row r="3057" spans="1:11" s="106" customFormat="1" ht="38.25" hidden="1" x14ac:dyDescent="0.2">
      <c r="A3057" s="240" t="s">
        <v>83</v>
      </c>
      <c r="B3057" s="197" t="s">
        <v>1961</v>
      </c>
      <c r="C3057" s="240" t="s">
        <v>85</v>
      </c>
      <c r="D3057" s="240" t="s">
        <v>1962</v>
      </c>
      <c r="E3057" s="429" t="s">
        <v>149</v>
      </c>
      <c r="F3057" s="429"/>
      <c r="G3057" s="198" t="s">
        <v>160</v>
      </c>
      <c r="H3057" s="199">
        <v>1</v>
      </c>
      <c r="I3057" s="203">
        <f>SUM(J3058:J3062)</f>
        <v>11.5057762</v>
      </c>
      <c r="J3057" s="203">
        <f>H3057*I3057</f>
        <v>11.5057762</v>
      </c>
      <c r="K3057" s="360"/>
    </row>
    <row r="3058" spans="1:11" s="106" customFormat="1" ht="25.5" hidden="1" x14ac:dyDescent="0.2">
      <c r="A3058" s="241" t="s">
        <v>89</v>
      </c>
      <c r="B3058" s="189" t="s">
        <v>1963</v>
      </c>
      <c r="C3058" s="241" t="s">
        <v>85</v>
      </c>
      <c r="D3058" s="241" t="s">
        <v>1964</v>
      </c>
      <c r="E3058" s="427" t="s">
        <v>149</v>
      </c>
      <c r="F3058" s="427"/>
      <c r="G3058" s="190" t="s">
        <v>160</v>
      </c>
      <c r="H3058" s="191">
        <v>1</v>
      </c>
      <c r="I3058" s="192">
        <v>7.0408011999999998</v>
      </c>
      <c r="J3058" s="192">
        <v>7.0408011999999998</v>
      </c>
      <c r="K3058" s="360"/>
    </row>
    <row r="3059" spans="1:11" s="106" customFormat="1" ht="25.5" hidden="1" x14ac:dyDescent="0.2">
      <c r="A3059" s="241" t="s">
        <v>89</v>
      </c>
      <c r="B3059" s="189" t="s">
        <v>314</v>
      </c>
      <c r="C3059" s="241" t="s">
        <v>85</v>
      </c>
      <c r="D3059" s="241" t="s">
        <v>315</v>
      </c>
      <c r="E3059" s="427" t="s">
        <v>87</v>
      </c>
      <c r="F3059" s="427"/>
      <c r="G3059" s="190" t="s">
        <v>88</v>
      </c>
      <c r="H3059" s="191">
        <v>3.1E-2</v>
      </c>
      <c r="I3059" s="192">
        <v>13.76031</v>
      </c>
      <c r="J3059" s="192">
        <v>0.42656959999999999</v>
      </c>
      <c r="K3059" s="360"/>
    </row>
    <row r="3060" spans="1:11" s="106" customFormat="1" ht="25.5" hidden="1" x14ac:dyDescent="0.2">
      <c r="A3060" s="241" t="s">
        <v>89</v>
      </c>
      <c r="B3060" s="189" t="s">
        <v>316</v>
      </c>
      <c r="C3060" s="241" t="s">
        <v>85</v>
      </c>
      <c r="D3060" s="241" t="s">
        <v>317</v>
      </c>
      <c r="E3060" s="427" t="s">
        <v>87</v>
      </c>
      <c r="F3060" s="427"/>
      <c r="G3060" s="190" t="s">
        <v>88</v>
      </c>
      <c r="H3060" s="191">
        <v>0.18959999999999999</v>
      </c>
      <c r="I3060" s="192">
        <v>17.681041</v>
      </c>
      <c r="J3060" s="192">
        <v>3.3523253999999998</v>
      </c>
      <c r="K3060" s="360"/>
    </row>
    <row r="3061" spans="1:11" s="106" customFormat="1" ht="25.5" hidden="1" x14ac:dyDescent="0.2">
      <c r="A3061" s="241" t="s">
        <v>92</v>
      </c>
      <c r="B3061" s="189" t="s">
        <v>318</v>
      </c>
      <c r="C3061" s="241" t="s">
        <v>85</v>
      </c>
      <c r="D3061" s="241" t="s">
        <v>319</v>
      </c>
      <c r="E3061" s="427" t="s">
        <v>119</v>
      </c>
      <c r="F3061" s="427"/>
      <c r="G3061" s="190" t="s">
        <v>160</v>
      </c>
      <c r="H3061" s="191">
        <v>2.5000000000000001E-2</v>
      </c>
      <c r="I3061" s="192">
        <v>12.8</v>
      </c>
      <c r="J3061" s="192">
        <v>0.32</v>
      </c>
      <c r="K3061" s="360"/>
    </row>
    <row r="3062" spans="1:11" s="106" customFormat="1" ht="38.25" hidden="1" x14ac:dyDescent="0.2">
      <c r="A3062" s="241" t="s">
        <v>92</v>
      </c>
      <c r="B3062" s="189" t="s">
        <v>375</v>
      </c>
      <c r="C3062" s="241" t="s">
        <v>85</v>
      </c>
      <c r="D3062" s="241" t="s">
        <v>376</v>
      </c>
      <c r="E3062" s="427" t="s">
        <v>119</v>
      </c>
      <c r="F3062" s="427"/>
      <c r="G3062" s="190" t="s">
        <v>174</v>
      </c>
      <c r="H3062" s="191">
        <v>2.8159999999999998</v>
      </c>
      <c r="I3062" s="192">
        <v>0.13</v>
      </c>
      <c r="J3062" s="192">
        <v>0.36608000000000002</v>
      </c>
      <c r="K3062" s="360"/>
    </row>
    <row r="3063" spans="1:11" s="106" customFormat="1" hidden="1" x14ac:dyDescent="0.2">
      <c r="A3063" s="244"/>
      <c r="B3063" s="244"/>
      <c r="C3063" s="244"/>
      <c r="D3063" s="244"/>
      <c r="E3063" s="244"/>
      <c r="F3063" s="193"/>
      <c r="G3063" s="244"/>
      <c r="H3063" s="193"/>
      <c r="I3063" s="244"/>
      <c r="J3063" s="193"/>
      <c r="K3063" s="360"/>
    </row>
    <row r="3064" spans="1:11" s="106" customFormat="1" ht="15" hidden="1" thickBot="1" x14ac:dyDescent="0.25">
      <c r="A3064" s="244"/>
      <c r="B3064" s="244"/>
      <c r="C3064" s="244"/>
      <c r="D3064" s="244"/>
      <c r="E3064" s="244"/>
      <c r="F3064" s="193"/>
      <c r="G3064" s="244"/>
      <c r="H3064" s="428"/>
      <c r="I3064" s="428"/>
      <c r="J3064" s="193"/>
      <c r="K3064" s="360"/>
    </row>
    <row r="3065" spans="1:11" s="106" customFormat="1" ht="15" hidden="1" thickTop="1" x14ac:dyDescent="0.2">
      <c r="A3065" s="194"/>
      <c r="B3065" s="194"/>
      <c r="C3065" s="194"/>
      <c r="D3065" s="194"/>
      <c r="E3065" s="194"/>
      <c r="F3065" s="194"/>
      <c r="G3065" s="194"/>
      <c r="H3065" s="194"/>
      <c r="I3065" s="194"/>
      <c r="J3065" s="194"/>
      <c r="K3065" s="360"/>
    </row>
    <row r="3066" spans="1:11" s="106" customFormat="1" ht="15" hidden="1" x14ac:dyDescent="0.2">
      <c r="A3066" s="242"/>
      <c r="B3066" s="195" t="s">
        <v>77</v>
      </c>
      <c r="C3066" s="242" t="s">
        <v>78</v>
      </c>
      <c r="D3066" s="242" t="s">
        <v>4</v>
      </c>
      <c r="E3066" s="430" t="s">
        <v>79</v>
      </c>
      <c r="F3066" s="430"/>
      <c r="G3066" s="196" t="s">
        <v>80</v>
      </c>
      <c r="H3066" s="195" t="s">
        <v>81</v>
      </c>
      <c r="I3066" s="195" t="s">
        <v>82</v>
      </c>
      <c r="J3066" s="195" t="s">
        <v>5</v>
      </c>
      <c r="K3066" s="360"/>
    </row>
    <row r="3067" spans="1:11" s="106" customFormat="1" ht="38.25" hidden="1" x14ac:dyDescent="0.2">
      <c r="A3067" s="240" t="s">
        <v>83</v>
      </c>
      <c r="B3067" s="197" t="s">
        <v>1965</v>
      </c>
      <c r="C3067" s="240" t="s">
        <v>85</v>
      </c>
      <c r="D3067" s="240" t="s">
        <v>1966</v>
      </c>
      <c r="E3067" s="429" t="s">
        <v>149</v>
      </c>
      <c r="F3067" s="429"/>
      <c r="G3067" s="198" t="s">
        <v>160</v>
      </c>
      <c r="H3067" s="199">
        <v>1</v>
      </c>
      <c r="I3067" s="203">
        <f>SUM(J3068:J3072)</f>
        <v>10.029735800000001</v>
      </c>
      <c r="J3067" s="203">
        <f>H3067*I3067</f>
        <v>10.029735800000001</v>
      </c>
      <c r="K3067" s="360"/>
    </row>
    <row r="3068" spans="1:11" s="106" customFormat="1" ht="25.5" hidden="1" x14ac:dyDescent="0.2">
      <c r="A3068" s="241" t="s">
        <v>89</v>
      </c>
      <c r="B3068" s="189" t="s">
        <v>1967</v>
      </c>
      <c r="C3068" s="241" t="s">
        <v>85</v>
      </c>
      <c r="D3068" s="241" t="s">
        <v>1968</v>
      </c>
      <c r="E3068" s="427" t="s">
        <v>149</v>
      </c>
      <c r="F3068" s="427"/>
      <c r="G3068" s="190" t="s">
        <v>160</v>
      </c>
      <c r="H3068" s="191">
        <v>1</v>
      </c>
      <c r="I3068" s="192">
        <v>6.3510030000000004</v>
      </c>
      <c r="J3068" s="192">
        <v>6.3510030000000004</v>
      </c>
      <c r="K3068" s="360"/>
    </row>
    <row r="3069" spans="1:11" s="106" customFormat="1" ht="25.5" hidden="1" x14ac:dyDescent="0.2">
      <c r="A3069" s="241" t="s">
        <v>89</v>
      </c>
      <c r="B3069" s="189" t="s">
        <v>314</v>
      </c>
      <c r="C3069" s="241" t="s">
        <v>85</v>
      </c>
      <c r="D3069" s="241" t="s">
        <v>315</v>
      </c>
      <c r="E3069" s="427" t="s">
        <v>87</v>
      </c>
      <c r="F3069" s="427"/>
      <c r="G3069" s="190" t="s">
        <v>88</v>
      </c>
      <c r="H3069" s="191">
        <v>2.53E-2</v>
      </c>
      <c r="I3069" s="192">
        <v>13.76031</v>
      </c>
      <c r="J3069" s="192">
        <v>0.3481358</v>
      </c>
      <c r="K3069" s="360"/>
    </row>
    <row r="3070" spans="1:11" s="106" customFormat="1" ht="25.5" hidden="1" x14ac:dyDescent="0.2">
      <c r="A3070" s="241" t="s">
        <v>89</v>
      </c>
      <c r="B3070" s="189" t="s">
        <v>316</v>
      </c>
      <c r="C3070" s="241" t="s">
        <v>85</v>
      </c>
      <c r="D3070" s="241" t="s">
        <v>317</v>
      </c>
      <c r="E3070" s="427" t="s">
        <v>87</v>
      </c>
      <c r="F3070" s="427"/>
      <c r="G3070" s="190" t="s">
        <v>88</v>
      </c>
      <c r="H3070" s="191">
        <v>0.1547</v>
      </c>
      <c r="I3070" s="192">
        <v>17.681041</v>
      </c>
      <c r="J3070" s="192">
        <v>2.7352569999999998</v>
      </c>
      <c r="K3070" s="360"/>
    </row>
    <row r="3071" spans="1:11" s="106" customFormat="1" ht="25.5" hidden="1" x14ac:dyDescent="0.2">
      <c r="A3071" s="241" t="s">
        <v>92</v>
      </c>
      <c r="B3071" s="189" t="s">
        <v>318</v>
      </c>
      <c r="C3071" s="241" t="s">
        <v>85</v>
      </c>
      <c r="D3071" s="241" t="s">
        <v>319</v>
      </c>
      <c r="E3071" s="427" t="s">
        <v>119</v>
      </c>
      <c r="F3071" s="427"/>
      <c r="G3071" s="190" t="s">
        <v>160</v>
      </c>
      <c r="H3071" s="191">
        <v>2.5000000000000001E-2</v>
      </c>
      <c r="I3071" s="192">
        <v>12.8</v>
      </c>
      <c r="J3071" s="192">
        <v>0.32</v>
      </c>
      <c r="K3071" s="360"/>
    </row>
    <row r="3072" spans="1:11" s="106" customFormat="1" ht="38.25" hidden="1" x14ac:dyDescent="0.2">
      <c r="A3072" s="241" t="s">
        <v>92</v>
      </c>
      <c r="B3072" s="189" t="s">
        <v>375</v>
      </c>
      <c r="C3072" s="241" t="s">
        <v>85</v>
      </c>
      <c r="D3072" s="241" t="s">
        <v>376</v>
      </c>
      <c r="E3072" s="427" t="s">
        <v>119</v>
      </c>
      <c r="F3072" s="427"/>
      <c r="G3072" s="190" t="s">
        <v>174</v>
      </c>
      <c r="H3072" s="191">
        <v>2.1179999999999999</v>
      </c>
      <c r="I3072" s="192">
        <v>0.13</v>
      </c>
      <c r="J3072" s="192">
        <v>0.27533999999999997</v>
      </c>
      <c r="K3072" s="360"/>
    </row>
    <row r="3073" spans="1:11" s="106" customFormat="1" hidden="1" x14ac:dyDescent="0.2">
      <c r="A3073" s="244"/>
      <c r="B3073" s="244"/>
      <c r="C3073" s="244"/>
      <c r="D3073" s="244"/>
      <c r="E3073" s="244"/>
      <c r="F3073" s="193"/>
      <c r="G3073" s="244"/>
      <c r="H3073" s="193"/>
      <c r="I3073" s="244"/>
      <c r="J3073" s="193"/>
      <c r="K3073" s="360"/>
    </row>
    <row r="3074" spans="1:11" s="106" customFormat="1" ht="15" hidden="1" thickBot="1" x14ac:dyDescent="0.25">
      <c r="A3074" s="244"/>
      <c r="B3074" s="244"/>
      <c r="C3074" s="244"/>
      <c r="D3074" s="244"/>
      <c r="E3074" s="244"/>
      <c r="F3074" s="193"/>
      <c r="G3074" s="244"/>
      <c r="H3074" s="428"/>
      <c r="I3074" s="428"/>
      <c r="J3074" s="193"/>
      <c r="K3074" s="360"/>
    </row>
    <row r="3075" spans="1:11" s="106" customFormat="1" ht="15" hidden="1" thickTop="1" x14ac:dyDescent="0.2">
      <c r="A3075" s="194"/>
      <c r="B3075" s="194"/>
      <c r="C3075" s="194"/>
      <c r="D3075" s="194"/>
      <c r="E3075" s="194"/>
      <c r="F3075" s="194"/>
      <c r="G3075" s="194"/>
      <c r="H3075" s="194"/>
      <c r="I3075" s="194"/>
      <c r="J3075" s="194"/>
      <c r="K3075" s="360"/>
    </row>
    <row r="3076" spans="1:11" s="106" customFormat="1" ht="15" hidden="1" x14ac:dyDescent="0.2">
      <c r="A3076" s="242"/>
      <c r="B3076" s="195" t="s">
        <v>77</v>
      </c>
      <c r="C3076" s="242" t="s">
        <v>78</v>
      </c>
      <c r="D3076" s="242" t="s">
        <v>4</v>
      </c>
      <c r="E3076" s="430" t="s">
        <v>79</v>
      </c>
      <c r="F3076" s="430"/>
      <c r="G3076" s="196" t="s">
        <v>80</v>
      </c>
      <c r="H3076" s="195" t="s">
        <v>81</v>
      </c>
      <c r="I3076" s="195" t="s">
        <v>82</v>
      </c>
      <c r="J3076" s="195" t="s">
        <v>5</v>
      </c>
      <c r="K3076" s="360"/>
    </row>
    <row r="3077" spans="1:11" s="106" customFormat="1" ht="38.25" hidden="1" x14ac:dyDescent="0.2">
      <c r="A3077" s="240" t="s">
        <v>83</v>
      </c>
      <c r="B3077" s="197" t="s">
        <v>667</v>
      </c>
      <c r="C3077" s="240" t="s">
        <v>85</v>
      </c>
      <c r="D3077" s="240" t="s">
        <v>668</v>
      </c>
      <c r="E3077" s="429" t="s">
        <v>149</v>
      </c>
      <c r="F3077" s="429"/>
      <c r="G3077" s="198" t="s">
        <v>160</v>
      </c>
      <c r="H3077" s="199">
        <v>1</v>
      </c>
      <c r="I3077" s="203">
        <f>SUM(J3078:J3081)</f>
        <v>7.8825938000000004</v>
      </c>
      <c r="J3077" s="203">
        <f>H3077*I3077</f>
        <v>7.8825938000000004</v>
      </c>
      <c r="K3077" s="360"/>
    </row>
    <row r="3078" spans="1:11" s="106" customFormat="1" ht="25.5" hidden="1" x14ac:dyDescent="0.2">
      <c r="A3078" s="241" t="s">
        <v>89</v>
      </c>
      <c r="B3078" s="189" t="s">
        <v>314</v>
      </c>
      <c r="C3078" s="241" t="s">
        <v>85</v>
      </c>
      <c r="D3078" s="241" t="s">
        <v>315</v>
      </c>
      <c r="E3078" s="427" t="s">
        <v>87</v>
      </c>
      <c r="F3078" s="427"/>
      <c r="G3078" s="190" t="s">
        <v>88</v>
      </c>
      <c r="H3078" s="191">
        <v>1.4E-2</v>
      </c>
      <c r="I3078" s="192">
        <v>13.76031</v>
      </c>
      <c r="J3078" s="192">
        <v>0.19264429999999999</v>
      </c>
      <c r="K3078" s="360"/>
    </row>
    <row r="3079" spans="1:11" s="106" customFormat="1" ht="25.5" hidden="1" x14ac:dyDescent="0.2">
      <c r="A3079" s="241" t="s">
        <v>89</v>
      </c>
      <c r="B3079" s="189" t="s">
        <v>316</v>
      </c>
      <c r="C3079" s="241" t="s">
        <v>85</v>
      </c>
      <c r="D3079" s="241" t="s">
        <v>317</v>
      </c>
      <c r="E3079" s="427" t="s">
        <v>87</v>
      </c>
      <c r="F3079" s="427"/>
      <c r="G3079" s="190" t="s">
        <v>88</v>
      </c>
      <c r="H3079" s="191">
        <v>8.5999999999999993E-2</v>
      </c>
      <c r="I3079" s="192">
        <v>17.681041</v>
      </c>
      <c r="J3079" s="192">
        <v>1.5205694999999999</v>
      </c>
      <c r="K3079" s="360"/>
    </row>
    <row r="3080" spans="1:11" s="106" customFormat="1" hidden="1" x14ac:dyDescent="0.2">
      <c r="A3080" s="241" t="s">
        <v>92</v>
      </c>
      <c r="B3080" s="189" t="s">
        <v>1607</v>
      </c>
      <c r="C3080" s="241" t="s">
        <v>85</v>
      </c>
      <c r="D3080" s="241" t="s">
        <v>1608</v>
      </c>
      <c r="E3080" s="427" t="s">
        <v>119</v>
      </c>
      <c r="F3080" s="427"/>
      <c r="G3080" s="190" t="s">
        <v>160</v>
      </c>
      <c r="H3080" s="191">
        <v>1.1100000000000001</v>
      </c>
      <c r="I3080" s="192">
        <v>5.43</v>
      </c>
      <c r="J3080" s="192">
        <v>6.0273000000000003</v>
      </c>
      <c r="K3080" s="360"/>
    </row>
    <row r="3081" spans="1:11" s="106" customFormat="1" ht="25.5" hidden="1" x14ac:dyDescent="0.2">
      <c r="A3081" s="241" t="s">
        <v>92</v>
      </c>
      <c r="B3081" s="189" t="s">
        <v>318</v>
      </c>
      <c r="C3081" s="241" t="s">
        <v>85</v>
      </c>
      <c r="D3081" s="241" t="s">
        <v>319</v>
      </c>
      <c r="E3081" s="427" t="s">
        <v>119</v>
      </c>
      <c r="F3081" s="427"/>
      <c r="G3081" s="190" t="s">
        <v>160</v>
      </c>
      <c r="H3081" s="191">
        <v>1.11E-2</v>
      </c>
      <c r="I3081" s="192">
        <v>12.8</v>
      </c>
      <c r="J3081" s="192">
        <v>0.14208000000000001</v>
      </c>
      <c r="K3081" s="360"/>
    </row>
    <row r="3082" spans="1:11" s="106" customFormat="1" hidden="1" x14ac:dyDescent="0.2">
      <c r="A3082" s="244"/>
      <c r="B3082" s="244"/>
      <c r="C3082" s="244"/>
      <c r="D3082" s="244"/>
      <c r="E3082" s="244"/>
      <c r="F3082" s="193"/>
      <c r="G3082" s="244"/>
      <c r="H3082" s="193"/>
      <c r="I3082" s="244"/>
      <c r="J3082" s="193"/>
      <c r="K3082" s="360"/>
    </row>
    <row r="3083" spans="1:11" s="106" customFormat="1" ht="15" hidden="1" thickBot="1" x14ac:dyDescent="0.25">
      <c r="A3083" s="244"/>
      <c r="B3083" s="244"/>
      <c r="C3083" s="244"/>
      <c r="D3083" s="244"/>
      <c r="E3083" s="244"/>
      <c r="F3083" s="193"/>
      <c r="G3083" s="244"/>
      <c r="H3083" s="428"/>
      <c r="I3083" s="428"/>
      <c r="J3083" s="193"/>
      <c r="K3083" s="360"/>
    </row>
    <row r="3084" spans="1:11" s="106" customFormat="1" ht="15" hidden="1" thickTop="1" x14ac:dyDescent="0.2">
      <c r="A3084" s="194"/>
      <c r="B3084" s="194"/>
      <c r="C3084" s="194"/>
      <c r="D3084" s="194"/>
      <c r="E3084" s="194"/>
      <c r="F3084" s="194"/>
      <c r="G3084" s="194"/>
      <c r="H3084" s="194"/>
      <c r="I3084" s="194"/>
      <c r="J3084" s="194"/>
      <c r="K3084" s="360"/>
    </row>
    <row r="3085" spans="1:11" s="106" customFormat="1" ht="15" hidden="1" x14ac:dyDescent="0.2">
      <c r="A3085" s="242"/>
      <c r="B3085" s="195" t="s">
        <v>77</v>
      </c>
      <c r="C3085" s="242" t="s">
        <v>78</v>
      </c>
      <c r="D3085" s="242" t="s">
        <v>4</v>
      </c>
      <c r="E3085" s="430" t="s">
        <v>79</v>
      </c>
      <c r="F3085" s="430"/>
      <c r="G3085" s="196" t="s">
        <v>80</v>
      </c>
      <c r="H3085" s="195" t="s">
        <v>81</v>
      </c>
      <c r="I3085" s="195" t="s">
        <v>82</v>
      </c>
      <c r="J3085" s="195" t="s">
        <v>5</v>
      </c>
      <c r="K3085" s="360"/>
    </row>
    <row r="3086" spans="1:11" s="106" customFormat="1" hidden="1" x14ac:dyDescent="0.2">
      <c r="A3086" s="240" t="s">
        <v>83</v>
      </c>
      <c r="B3086" s="197" t="s">
        <v>1322</v>
      </c>
      <c r="C3086" s="240" t="s">
        <v>85</v>
      </c>
      <c r="D3086" s="240" t="s">
        <v>1323</v>
      </c>
      <c r="E3086" s="429" t="s">
        <v>87</v>
      </c>
      <c r="F3086" s="429"/>
      <c r="G3086" s="198" t="s">
        <v>88</v>
      </c>
      <c r="H3086" s="199">
        <v>1</v>
      </c>
      <c r="I3086" s="203">
        <f>SUM(J3087:J3094)</f>
        <v>14.338752999999997</v>
      </c>
      <c r="J3086" s="203">
        <f>H3086*I3086</f>
        <v>14.338752999999997</v>
      </c>
      <c r="K3086" s="360"/>
    </row>
    <row r="3087" spans="1:11" s="106" customFormat="1" ht="25.5" hidden="1" x14ac:dyDescent="0.2">
      <c r="A3087" s="241" t="s">
        <v>89</v>
      </c>
      <c r="B3087" s="189" t="s">
        <v>1969</v>
      </c>
      <c r="C3087" s="241" t="s">
        <v>85</v>
      </c>
      <c r="D3087" s="241" t="s">
        <v>1970</v>
      </c>
      <c r="E3087" s="427" t="s">
        <v>87</v>
      </c>
      <c r="F3087" s="427"/>
      <c r="G3087" s="190" t="s">
        <v>88</v>
      </c>
      <c r="H3087" s="191">
        <v>1</v>
      </c>
      <c r="I3087" s="192">
        <v>0.23875299999999999</v>
      </c>
      <c r="J3087" s="192">
        <v>0.23875299999999999</v>
      </c>
      <c r="K3087" s="360"/>
    </row>
    <row r="3088" spans="1:11" s="106" customFormat="1" hidden="1" x14ac:dyDescent="0.2">
      <c r="A3088" s="241" t="s">
        <v>92</v>
      </c>
      <c r="B3088" s="189" t="s">
        <v>1971</v>
      </c>
      <c r="C3088" s="241" t="s">
        <v>85</v>
      </c>
      <c r="D3088" s="241" t="s">
        <v>1972</v>
      </c>
      <c r="E3088" s="427" t="s">
        <v>95</v>
      </c>
      <c r="F3088" s="427"/>
      <c r="G3088" s="190" t="s">
        <v>88</v>
      </c>
      <c r="H3088" s="191">
        <v>1</v>
      </c>
      <c r="I3088" s="192">
        <v>9.2899999999999991</v>
      </c>
      <c r="J3088" s="192">
        <v>9.2899999999999991</v>
      </c>
      <c r="K3088" s="360"/>
    </row>
    <row r="3089" spans="1:11" s="106" customFormat="1" hidden="1" x14ac:dyDescent="0.2">
      <c r="A3089" s="241" t="s">
        <v>92</v>
      </c>
      <c r="B3089" s="189" t="s">
        <v>1912</v>
      </c>
      <c r="C3089" s="241" t="s">
        <v>85</v>
      </c>
      <c r="D3089" s="241" t="s">
        <v>1913</v>
      </c>
      <c r="E3089" s="427" t="s">
        <v>101</v>
      </c>
      <c r="F3089" s="427"/>
      <c r="G3089" s="190" t="s">
        <v>88</v>
      </c>
      <c r="H3089" s="191">
        <v>1</v>
      </c>
      <c r="I3089" s="192">
        <v>2.2000000000000002</v>
      </c>
      <c r="J3089" s="192">
        <v>2.2000000000000002</v>
      </c>
      <c r="K3089" s="360"/>
    </row>
    <row r="3090" spans="1:11" s="106" customFormat="1" ht="25.5" hidden="1" x14ac:dyDescent="0.2">
      <c r="A3090" s="241" t="s">
        <v>92</v>
      </c>
      <c r="B3090" s="189" t="s">
        <v>1973</v>
      </c>
      <c r="C3090" s="241" t="s">
        <v>85</v>
      </c>
      <c r="D3090" s="241" t="s">
        <v>1974</v>
      </c>
      <c r="E3090" s="427" t="s">
        <v>98</v>
      </c>
      <c r="F3090" s="427"/>
      <c r="G3090" s="190" t="s">
        <v>88</v>
      </c>
      <c r="H3090" s="191">
        <v>1</v>
      </c>
      <c r="I3090" s="192">
        <v>0.93</v>
      </c>
      <c r="J3090" s="192">
        <v>0.93</v>
      </c>
      <c r="K3090" s="360"/>
    </row>
    <row r="3091" spans="1:11" s="106" customFormat="1" hidden="1" x14ac:dyDescent="0.2">
      <c r="A3091" s="241" t="s">
        <v>92</v>
      </c>
      <c r="B3091" s="189" t="s">
        <v>99</v>
      </c>
      <c r="C3091" s="241" t="s">
        <v>85</v>
      </c>
      <c r="D3091" s="241" t="s">
        <v>100</v>
      </c>
      <c r="E3091" s="427" t="s">
        <v>101</v>
      </c>
      <c r="F3091" s="427"/>
      <c r="G3091" s="190" t="s">
        <v>88</v>
      </c>
      <c r="H3091" s="191">
        <v>1</v>
      </c>
      <c r="I3091" s="192">
        <v>0.35</v>
      </c>
      <c r="J3091" s="192">
        <v>0.35</v>
      </c>
      <c r="K3091" s="360"/>
    </row>
    <row r="3092" spans="1:11" s="106" customFormat="1" ht="25.5" hidden="1" x14ac:dyDescent="0.2">
      <c r="A3092" s="241" t="s">
        <v>92</v>
      </c>
      <c r="B3092" s="189" t="s">
        <v>1975</v>
      </c>
      <c r="C3092" s="241" t="s">
        <v>85</v>
      </c>
      <c r="D3092" s="241" t="s">
        <v>1976</v>
      </c>
      <c r="E3092" s="427" t="s">
        <v>98</v>
      </c>
      <c r="F3092" s="427"/>
      <c r="G3092" s="190" t="s">
        <v>88</v>
      </c>
      <c r="H3092" s="191">
        <v>1</v>
      </c>
      <c r="I3092" s="192">
        <v>0.55000000000000004</v>
      </c>
      <c r="J3092" s="192">
        <v>0.55000000000000004</v>
      </c>
      <c r="K3092" s="360"/>
    </row>
    <row r="3093" spans="1:11" s="106" customFormat="1" hidden="1" x14ac:dyDescent="0.2">
      <c r="A3093" s="241" t="s">
        <v>92</v>
      </c>
      <c r="B3093" s="189" t="s">
        <v>104</v>
      </c>
      <c r="C3093" s="241" t="s">
        <v>85</v>
      </c>
      <c r="D3093" s="241" t="s">
        <v>105</v>
      </c>
      <c r="E3093" s="427" t="s">
        <v>106</v>
      </c>
      <c r="F3093" s="427"/>
      <c r="G3093" s="190" t="s">
        <v>88</v>
      </c>
      <c r="H3093" s="191">
        <v>1</v>
      </c>
      <c r="I3093" s="192">
        <v>7.0000000000000007E-2</v>
      </c>
      <c r="J3093" s="192">
        <v>7.0000000000000007E-2</v>
      </c>
      <c r="K3093" s="360"/>
    </row>
    <row r="3094" spans="1:11" s="106" customFormat="1" hidden="1" x14ac:dyDescent="0.2">
      <c r="A3094" s="241" t="s">
        <v>92</v>
      </c>
      <c r="B3094" s="189" t="s">
        <v>1918</v>
      </c>
      <c r="C3094" s="241" t="s">
        <v>85</v>
      </c>
      <c r="D3094" s="241" t="s">
        <v>1919</v>
      </c>
      <c r="E3094" s="427" t="s">
        <v>909</v>
      </c>
      <c r="F3094" s="427"/>
      <c r="G3094" s="190" t="s">
        <v>88</v>
      </c>
      <c r="H3094" s="191">
        <v>1</v>
      </c>
      <c r="I3094" s="192">
        <v>0.71</v>
      </c>
      <c r="J3094" s="192">
        <v>0.71</v>
      </c>
      <c r="K3094" s="360"/>
    </row>
    <row r="3095" spans="1:11" s="106" customFormat="1" hidden="1" x14ac:dyDescent="0.2">
      <c r="A3095" s="244"/>
      <c r="B3095" s="244"/>
      <c r="C3095" s="244"/>
      <c r="D3095" s="244"/>
      <c r="E3095" s="244"/>
      <c r="F3095" s="193"/>
      <c r="G3095" s="244"/>
      <c r="H3095" s="193"/>
      <c r="I3095" s="244"/>
      <c r="J3095" s="193"/>
      <c r="K3095" s="360"/>
    </row>
    <row r="3096" spans="1:11" s="106" customFormat="1" ht="15" hidden="1" thickBot="1" x14ac:dyDescent="0.25">
      <c r="A3096" s="244"/>
      <c r="B3096" s="244"/>
      <c r="C3096" s="244"/>
      <c r="D3096" s="244"/>
      <c r="E3096" s="244"/>
      <c r="F3096" s="193"/>
      <c r="G3096" s="244"/>
      <c r="H3096" s="428"/>
      <c r="I3096" s="428"/>
      <c r="J3096" s="193"/>
      <c r="K3096" s="360"/>
    </row>
    <row r="3097" spans="1:11" s="106" customFormat="1" ht="15" hidden="1" thickTop="1" x14ac:dyDescent="0.2">
      <c r="A3097" s="194"/>
      <c r="B3097" s="194"/>
      <c r="C3097" s="194"/>
      <c r="D3097" s="194"/>
      <c r="E3097" s="194"/>
      <c r="F3097" s="194"/>
      <c r="G3097" s="194"/>
      <c r="H3097" s="194"/>
      <c r="I3097" s="194"/>
      <c r="J3097" s="194"/>
      <c r="K3097" s="360"/>
    </row>
    <row r="3098" spans="1:11" s="106" customFormat="1" ht="15" hidden="1" x14ac:dyDescent="0.2">
      <c r="A3098" s="242"/>
      <c r="B3098" s="195" t="s">
        <v>77</v>
      </c>
      <c r="C3098" s="242" t="s">
        <v>78</v>
      </c>
      <c r="D3098" s="242" t="s">
        <v>4</v>
      </c>
      <c r="E3098" s="430" t="s">
        <v>79</v>
      </c>
      <c r="F3098" s="430"/>
      <c r="G3098" s="196" t="s">
        <v>80</v>
      </c>
      <c r="H3098" s="195" t="s">
        <v>81</v>
      </c>
      <c r="I3098" s="195" t="s">
        <v>82</v>
      </c>
      <c r="J3098" s="195" t="s">
        <v>5</v>
      </c>
      <c r="K3098" s="360"/>
    </row>
    <row r="3099" spans="1:11" s="106" customFormat="1" ht="25.5" hidden="1" x14ac:dyDescent="0.2">
      <c r="A3099" s="240" t="s">
        <v>83</v>
      </c>
      <c r="B3099" s="197" t="s">
        <v>219</v>
      </c>
      <c r="C3099" s="240" t="s">
        <v>85</v>
      </c>
      <c r="D3099" s="240" t="s">
        <v>220</v>
      </c>
      <c r="E3099" s="429" t="s">
        <v>87</v>
      </c>
      <c r="F3099" s="429"/>
      <c r="G3099" s="198" t="s">
        <v>88</v>
      </c>
      <c r="H3099" s="199">
        <v>1</v>
      </c>
      <c r="I3099" s="203">
        <f>SUM(J3100:J3107)</f>
        <v>13.876064</v>
      </c>
      <c r="J3099" s="203">
        <f>H3099*I3099</f>
        <v>13.876064</v>
      </c>
      <c r="K3099" s="360"/>
    </row>
    <row r="3100" spans="1:11" s="106" customFormat="1" ht="38.25" hidden="1" x14ac:dyDescent="0.2">
      <c r="A3100" s="241" t="s">
        <v>89</v>
      </c>
      <c r="B3100" s="189" t="s">
        <v>1977</v>
      </c>
      <c r="C3100" s="241" t="s">
        <v>85</v>
      </c>
      <c r="D3100" s="241" t="s">
        <v>1978</v>
      </c>
      <c r="E3100" s="427" t="s">
        <v>87</v>
      </c>
      <c r="F3100" s="427"/>
      <c r="G3100" s="190" t="s">
        <v>88</v>
      </c>
      <c r="H3100" s="191">
        <v>1</v>
      </c>
      <c r="I3100" s="192">
        <v>0.116064</v>
      </c>
      <c r="J3100" s="192">
        <v>0.116064</v>
      </c>
      <c r="K3100" s="360"/>
    </row>
    <row r="3101" spans="1:11" s="106" customFormat="1" hidden="1" x14ac:dyDescent="0.2">
      <c r="A3101" s="241" t="s">
        <v>92</v>
      </c>
      <c r="B3101" s="189" t="s">
        <v>1912</v>
      </c>
      <c r="C3101" s="241" t="s">
        <v>85</v>
      </c>
      <c r="D3101" s="241" t="s">
        <v>1913</v>
      </c>
      <c r="E3101" s="427" t="s">
        <v>101</v>
      </c>
      <c r="F3101" s="427"/>
      <c r="G3101" s="190" t="s">
        <v>88</v>
      </c>
      <c r="H3101" s="191">
        <v>1</v>
      </c>
      <c r="I3101" s="192">
        <v>2.2000000000000002</v>
      </c>
      <c r="J3101" s="192">
        <v>2.2000000000000002</v>
      </c>
      <c r="K3101" s="360"/>
    </row>
    <row r="3102" spans="1:11" s="106" customFormat="1" hidden="1" x14ac:dyDescent="0.2">
      <c r="A3102" s="241" t="s">
        <v>92</v>
      </c>
      <c r="B3102" s="189" t="s">
        <v>1979</v>
      </c>
      <c r="C3102" s="241" t="s">
        <v>85</v>
      </c>
      <c r="D3102" s="241" t="s">
        <v>1980</v>
      </c>
      <c r="E3102" s="427" t="s">
        <v>95</v>
      </c>
      <c r="F3102" s="427"/>
      <c r="G3102" s="190" t="s">
        <v>88</v>
      </c>
      <c r="H3102" s="191">
        <v>1</v>
      </c>
      <c r="I3102" s="192">
        <v>9.36</v>
      </c>
      <c r="J3102" s="192">
        <v>9.36</v>
      </c>
      <c r="K3102" s="360"/>
    </row>
    <row r="3103" spans="1:11" s="106" customFormat="1" ht="25.5" hidden="1" x14ac:dyDescent="0.2">
      <c r="A3103" s="241" t="s">
        <v>92</v>
      </c>
      <c r="B3103" s="189" t="s">
        <v>1981</v>
      </c>
      <c r="C3103" s="241" t="s">
        <v>85</v>
      </c>
      <c r="D3103" s="241" t="s">
        <v>1982</v>
      </c>
      <c r="E3103" s="427" t="s">
        <v>98</v>
      </c>
      <c r="F3103" s="427"/>
      <c r="G3103" s="190" t="s">
        <v>88</v>
      </c>
      <c r="H3103" s="191">
        <v>1</v>
      </c>
      <c r="I3103" s="192">
        <v>0.83</v>
      </c>
      <c r="J3103" s="192">
        <v>0.83</v>
      </c>
      <c r="K3103" s="360"/>
    </row>
    <row r="3104" spans="1:11" s="106" customFormat="1" hidden="1" x14ac:dyDescent="0.2">
      <c r="A3104" s="241" t="s">
        <v>92</v>
      </c>
      <c r="B3104" s="189" t="s">
        <v>99</v>
      </c>
      <c r="C3104" s="241" t="s">
        <v>85</v>
      </c>
      <c r="D3104" s="241" t="s">
        <v>100</v>
      </c>
      <c r="E3104" s="427" t="s">
        <v>101</v>
      </c>
      <c r="F3104" s="427"/>
      <c r="G3104" s="190" t="s">
        <v>88</v>
      </c>
      <c r="H3104" s="191">
        <v>1</v>
      </c>
      <c r="I3104" s="192">
        <v>0.35</v>
      </c>
      <c r="J3104" s="192">
        <v>0.35</v>
      </c>
      <c r="K3104" s="360"/>
    </row>
    <row r="3105" spans="1:11" s="106" customFormat="1" ht="25.5" hidden="1" x14ac:dyDescent="0.2">
      <c r="A3105" s="241" t="s">
        <v>92</v>
      </c>
      <c r="B3105" s="189" t="s">
        <v>1983</v>
      </c>
      <c r="C3105" s="241" t="s">
        <v>85</v>
      </c>
      <c r="D3105" s="241" t="s">
        <v>1984</v>
      </c>
      <c r="E3105" s="427" t="s">
        <v>98</v>
      </c>
      <c r="F3105" s="427"/>
      <c r="G3105" s="190" t="s">
        <v>88</v>
      </c>
      <c r="H3105" s="191">
        <v>1</v>
      </c>
      <c r="I3105" s="192">
        <v>0.24</v>
      </c>
      <c r="J3105" s="192">
        <v>0.24</v>
      </c>
      <c r="K3105" s="360"/>
    </row>
    <row r="3106" spans="1:11" s="106" customFormat="1" hidden="1" x14ac:dyDescent="0.2">
      <c r="A3106" s="241" t="s">
        <v>92</v>
      </c>
      <c r="B3106" s="189" t="s">
        <v>104</v>
      </c>
      <c r="C3106" s="241" t="s">
        <v>85</v>
      </c>
      <c r="D3106" s="241" t="s">
        <v>105</v>
      </c>
      <c r="E3106" s="427" t="s">
        <v>106</v>
      </c>
      <c r="F3106" s="427"/>
      <c r="G3106" s="190" t="s">
        <v>88</v>
      </c>
      <c r="H3106" s="191">
        <v>1</v>
      </c>
      <c r="I3106" s="192">
        <v>7.0000000000000007E-2</v>
      </c>
      <c r="J3106" s="192">
        <v>7.0000000000000007E-2</v>
      </c>
      <c r="K3106" s="360"/>
    </row>
    <row r="3107" spans="1:11" s="106" customFormat="1" hidden="1" x14ac:dyDescent="0.2">
      <c r="A3107" s="241" t="s">
        <v>92</v>
      </c>
      <c r="B3107" s="189" t="s">
        <v>1918</v>
      </c>
      <c r="C3107" s="241" t="s">
        <v>85</v>
      </c>
      <c r="D3107" s="241" t="s">
        <v>1919</v>
      </c>
      <c r="E3107" s="427" t="s">
        <v>909</v>
      </c>
      <c r="F3107" s="427"/>
      <c r="G3107" s="190" t="s">
        <v>88</v>
      </c>
      <c r="H3107" s="191">
        <v>1</v>
      </c>
      <c r="I3107" s="192">
        <v>0.71</v>
      </c>
      <c r="J3107" s="192">
        <v>0.71</v>
      </c>
      <c r="K3107" s="360"/>
    </row>
    <row r="3108" spans="1:11" s="106" customFormat="1" hidden="1" x14ac:dyDescent="0.2">
      <c r="A3108" s="244"/>
      <c r="B3108" s="244"/>
      <c r="C3108" s="244"/>
      <c r="D3108" s="244"/>
      <c r="E3108" s="244"/>
      <c r="F3108" s="193"/>
      <c r="G3108" s="244"/>
      <c r="H3108" s="193"/>
      <c r="I3108" s="244"/>
      <c r="J3108" s="193"/>
      <c r="K3108" s="360"/>
    </row>
    <row r="3109" spans="1:11" s="106" customFormat="1" ht="15" hidden="1" thickBot="1" x14ac:dyDescent="0.25">
      <c r="A3109" s="244"/>
      <c r="B3109" s="244"/>
      <c r="C3109" s="244"/>
      <c r="D3109" s="244"/>
      <c r="E3109" s="244"/>
      <c r="F3109" s="193"/>
      <c r="G3109" s="244"/>
      <c r="H3109" s="428"/>
      <c r="I3109" s="428"/>
      <c r="J3109" s="193"/>
      <c r="K3109" s="360"/>
    </row>
    <row r="3110" spans="1:11" s="106" customFormat="1" ht="15" hidden="1" thickTop="1" x14ac:dyDescent="0.2">
      <c r="A3110" s="194"/>
      <c r="B3110" s="194"/>
      <c r="C3110" s="194"/>
      <c r="D3110" s="194"/>
      <c r="E3110" s="194"/>
      <c r="F3110" s="194"/>
      <c r="G3110" s="194"/>
      <c r="H3110" s="194"/>
      <c r="I3110" s="194"/>
      <c r="J3110" s="194"/>
      <c r="K3110" s="360"/>
    </row>
    <row r="3111" spans="1:11" s="106" customFormat="1" ht="15" hidden="1" x14ac:dyDescent="0.2">
      <c r="A3111" s="242"/>
      <c r="B3111" s="195" t="s">
        <v>77</v>
      </c>
      <c r="C3111" s="242" t="s">
        <v>78</v>
      </c>
      <c r="D3111" s="242" t="s">
        <v>4</v>
      </c>
      <c r="E3111" s="430" t="s">
        <v>79</v>
      </c>
      <c r="F3111" s="430"/>
      <c r="G3111" s="196" t="s">
        <v>80</v>
      </c>
      <c r="H3111" s="195" t="s">
        <v>81</v>
      </c>
      <c r="I3111" s="195" t="s">
        <v>82</v>
      </c>
      <c r="J3111" s="195" t="s">
        <v>5</v>
      </c>
      <c r="K3111" s="360"/>
    </row>
    <row r="3112" spans="1:11" s="106" customFormat="1" ht="25.5" hidden="1" x14ac:dyDescent="0.2">
      <c r="A3112" s="240" t="s">
        <v>83</v>
      </c>
      <c r="B3112" s="197" t="s">
        <v>1985</v>
      </c>
      <c r="C3112" s="240" t="s">
        <v>85</v>
      </c>
      <c r="D3112" s="240" t="s">
        <v>1986</v>
      </c>
      <c r="E3112" s="429" t="s">
        <v>87</v>
      </c>
      <c r="F3112" s="429"/>
      <c r="G3112" s="198" t="s">
        <v>88</v>
      </c>
      <c r="H3112" s="199">
        <v>1</v>
      </c>
      <c r="I3112" s="203">
        <f>SUM(J3113:J3120)</f>
        <v>17.710458000000003</v>
      </c>
      <c r="J3112" s="203">
        <f>H3112*I3112</f>
        <v>17.710458000000003</v>
      </c>
      <c r="K3112" s="360"/>
    </row>
    <row r="3113" spans="1:11" s="106" customFormat="1" ht="25.5" hidden="1" x14ac:dyDescent="0.2">
      <c r="A3113" s="241" t="s">
        <v>89</v>
      </c>
      <c r="B3113" s="189" t="s">
        <v>1987</v>
      </c>
      <c r="C3113" s="241" t="s">
        <v>85</v>
      </c>
      <c r="D3113" s="241" t="s">
        <v>1988</v>
      </c>
      <c r="E3113" s="427" t="s">
        <v>87</v>
      </c>
      <c r="F3113" s="427"/>
      <c r="G3113" s="190" t="s">
        <v>88</v>
      </c>
      <c r="H3113" s="191">
        <v>1</v>
      </c>
      <c r="I3113" s="192">
        <v>0.13045799999999999</v>
      </c>
      <c r="J3113" s="192">
        <v>0.13045799999999999</v>
      </c>
      <c r="K3113" s="360"/>
    </row>
    <row r="3114" spans="1:11" s="106" customFormat="1" hidden="1" x14ac:dyDescent="0.2">
      <c r="A3114" s="241" t="s">
        <v>92</v>
      </c>
      <c r="B3114" s="189" t="s">
        <v>1912</v>
      </c>
      <c r="C3114" s="241" t="s">
        <v>85</v>
      </c>
      <c r="D3114" s="241" t="s">
        <v>1913</v>
      </c>
      <c r="E3114" s="427" t="s">
        <v>101</v>
      </c>
      <c r="F3114" s="427"/>
      <c r="G3114" s="190" t="s">
        <v>88</v>
      </c>
      <c r="H3114" s="191">
        <v>1</v>
      </c>
      <c r="I3114" s="192">
        <v>2.2000000000000002</v>
      </c>
      <c r="J3114" s="192">
        <v>2.2000000000000002</v>
      </c>
      <c r="K3114" s="360"/>
    </row>
    <row r="3115" spans="1:11" s="106" customFormat="1" hidden="1" x14ac:dyDescent="0.2">
      <c r="A3115" s="241" t="s">
        <v>92</v>
      </c>
      <c r="B3115" s="189" t="s">
        <v>1989</v>
      </c>
      <c r="C3115" s="241" t="s">
        <v>85</v>
      </c>
      <c r="D3115" s="241" t="s">
        <v>1990</v>
      </c>
      <c r="E3115" s="427" t="s">
        <v>95</v>
      </c>
      <c r="F3115" s="427"/>
      <c r="G3115" s="190" t="s">
        <v>88</v>
      </c>
      <c r="H3115" s="191">
        <v>1</v>
      </c>
      <c r="I3115" s="192">
        <v>12.79</v>
      </c>
      <c r="J3115" s="192">
        <v>12.79</v>
      </c>
      <c r="K3115" s="360"/>
    </row>
    <row r="3116" spans="1:11" s="106" customFormat="1" ht="25.5" hidden="1" x14ac:dyDescent="0.2">
      <c r="A3116" s="241" t="s">
        <v>92</v>
      </c>
      <c r="B3116" s="189" t="s">
        <v>1914</v>
      </c>
      <c r="C3116" s="241" t="s">
        <v>85</v>
      </c>
      <c r="D3116" s="241" t="s">
        <v>1915</v>
      </c>
      <c r="E3116" s="427" t="s">
        <v>98</v>
      </c>
      <c r="F3116" s="427"/>
      <c r="G3116" s="190" t="s">
        <v>88</v>
      </c>
      <c r="H3116" s="191">
        <v>1</v>
      </c>
      <c r="I3116" s="192">
        <v>0.96</v>
      </c>
      <c r="J3116" s="192">
        <v>0.96</v>
      </c>
      <c r="K3116" s="360"/>
    </row>
    <row r="3117" spans="1:11" s="106" customFormat="1" hidden="1" x14ac:dyDescent="0.2">
      <c r="A3117" s="241" t="s">
        <v>92</v>
      </c>
      <c r="B3117" s="189" t="s">
        <v>99</v>
      </c>
      <c r="C3117" s="241" t="s">
        <v>85</v>
      </c>
      <c r="D3117" s="241" t="s">
        <v>100</v>
      </c>
      <c r="E3117" s="427" t="s">
        <v>101</v>
      </c>
      <c r="F3117" s="427"/>
      <c r="G3117" s="190" t="s">
        <v>88</v>
      </c>
      <c r="H3117" s="191">
        <v>1</v>
      </c>
      <c r="I3117" s="192">
        <v>0.35</v>
      </c>
      <c r="J3117" s="192">
        <v>0.35</v>
      </c>
      <c r="K3117" s="360"/>
    </row>
    <row r="3118" spans="1:11" s="106" customFormat="1" ht="25.5" hidden="1" x14ac:dyDescent="0.2">
      <c r="A3118" s="241" t="s">
        <v>92</v>
      </c>
      <c r="B3118" s="189" t="s">
        <v>1916</v>
      </c>
      <c r="C3118" s="241" t="s">
        <v>85</v>
      </c>
      <c r="D3118" s="241" t="s">
        <v>1917</v>
      </c>
      <c r="E3118" s="427" t="s">
        <v>98</v>
      </c>
      <c r="F3118" s="427"/>
      <c r="G3118" s="190" t="s">
        <v>88</v>
      </c>
      <c r="H3118" s="191">
        <v>1</v>
      </c>
      <c r="I3118" s="192">
        <v>0.5</v>
      </c>
      <c r="J3118" s="192">
        <v>0.5</v>
      </c>
      <c r="K3118" s="360"/>
    </row>
    <row r="3119" spans="1:11" s="106" customFormat="1" hidden="1" x14ac:dyDescent="0.2">
      <c r="A3119" s="241" t="s">
        <v>92</v>
      </c>
      <c r="B3119" s="189" t="s">
        <v>104</v>
      </c>
      <c r="C3119" s="241" t="s">
        <v>85</v>
      </c>
      <c r="D3119" s="241" t="s">
        <v>105</v>
      </c>
      <c r="E3119" s="427" t="s">
        <v>106</v>
      </c>
      <c r="F3119" s="427"/>
      <c r="G3119" s="190" t="s">
        <v>88</v>
      </c>
      <c r="H3119" s="191">
        <v>1</v>
      </c>
      <c r="I3119" s="192">
        <v>7.0000000000000007E-2</v>
      </c>
      <c r="J3119" s="192">
        <v>7.0000000000000007E-2</v>
      </c>
      <c r="K3119" s="360"/>
    </row>
    <row r="3120" spans="1:11" s="106" customFormat="1" hidden="1" x14ac:dyDescent="0.2">
      <c r="A3120" s="241" t="s">
        <v>92</v>
      </c>
      <c r="B3120" s="189" t="s">
        <v>1918</v>
      </c>
      <c r="C3120" s="241" t="s">
        <v>85</v>
      </c>
      <c r="D3120" s="241" t="s">
        <v>1919</v>
      </c>
      <c r="E3120" s="427" t="s">
        <v>909</v>
      </c>
      <c r="F3120" s="427"/>
      <c r="G3120" s="190" t="s">
        <v>88</v>
      </c>
      <c r="H3120" s="191">
        <v>1</v>
      </c>
      <c r="I3120" s="192">
        <v>0.71</v>
      </c>
      <c r="J3120" s="192">
        <v>0.71</v>
      </c>
      <c r="K3120" s="360"/>
    </row>
    <row r="3121" spans="1:11" s="106" customFormat="1" hidden="1" x14ac:dyDescent="0.2">
      <c r="A3121" s="244"/>
      <c r="B3121" s="244"/>
      <c r="C3121" s="244"/>
      <c r="D3121" s="244"/>
      <c r="E3121" s="244"/>
      <c r="F3121" s="193"/>
      <c r="G3121" s="244"/>
      <c r="H3121" s="193"/>
      <c r="I3121" s="244"/>
      <c r="J3121" s="193"/>
      <c r="K3121" s="360"/>
    </row>
    <row r="3122" spans="1:11" s="106" customFormat="1" ht="15" hidden="1" thickBot="1" x14ac:dyDescent="0.25">
      <c r="A3122" s="244"/>
      <c r="B3122" s="244"/>
      <c r="C3122" s="244"/>
      <c r="D3122" s="244"/>
      <c r="E3122" s="244"/>
      <c r="F3122" s="193"/>
      <c r="G3122" s="244"/>
      <c r="H3122" s="428"/>
      <c r="I3122" s="428"/>
      <c r="J3122" s="193"/>
      <c r="K3122" s="360"/>
    </row>
    <row r="3123" spans="1:11" s="106" customFormat="1" ht="15" hidden="1" thickTop="1" x14ac:dyDescent="0.2">
      <c r="A3123" s="194"/>
      <c r="B3123" s="194"/>
      <c r="C3123" s="194"/>
      <c r="D3123" s="194"/>
      <c r="E3123" s="194"/>
      <c r="F3123" s="194"/>
      <c r="G3123" s="194"/>
      <c r="H3123" s="194"/>
      <c r="I3123" s="194"/>
      <c r="J3123" s="194"/>
      <c r="K3123" s="360"/>
    </row>
    <row r="3124" spans="1:11" s="106" customFormat="1" ht="15" hidden="1" x14ac:dyDescent="0.2">
      <c r="A3124" s="242"/>
      <c r="B3124" s="195" t="s">
        <v>77</v>
      </c>
      <c r="C3124" s="242" t="s">
        <v>78</v>
      </c>
      <c r="D3124" s="242" t="s">
        <v>4</v>
      </c>
      <c r="E3124" s="430" t="s">
        <v>79</v>
      </c>
      <c r="F3124" s="430"/>
      <c r="G3124" s="196" t="s">
        <v>80</v>
      </c>
      <c r="H3124" s="195" t="s">
        <v>81</v>
      </c>
      <c r="I3124" s="195" t="s">
        <v>82</v>
      </c>
      <c r="J3124" s="195" t="s">
        <v>5</v>
      </c>
      <c r="K3124" s="360"/>
    </row>
    <row r="3125" spans="1:11" s="106" customFormat="1" ht="38.25" hidden="1" x14ac:dyDescent="0.2">
      <c r="A3125" s="240" t="s">
        <v>83</v>
      </c>
      <c r="B3125" s="197" t="s">
        <v>941</v>
      </c>
      <c r="C3125" s="240" t="s">
        <v>85</v>
      </c>
      <c r="D3125" s="240" t="s">
        <v>942</v>
      </c>
      <c r="E3125" s="429" t="s">
        <v>938</v>
      </c>
      <c r="F3125" s="429"/>
      <c r="G3125" s="198" t="s">
        <v>174</v>
      </c>
      <c r="H3125" s="199">
        <v>1</v>
      </c>
      <c r="I3125" s="203">
        <f>SUM(J3126:J3136)</f>
        <v>910.19433439999989</v>
      </c>
      <c r="J3125" s="203">
        <f>H3125*I3125</f>
        <v>910.19433439999989</v>
      </c>
      <c r="K3125" s="360"/>
    </row>
    <row r="3126" spans="1:11" s="106" customFormat="1" ht="63.75" hidden="1" x14ac:dyDescent="0.2">
      <c r="A3126" s="241" t="s">
        <v>89</v>
      </c>
      <c r="B3126" s="189" t="s">
        <v>349</v>
      </c>
      <c r="C3126" s="241" t="s">
        <v>85</v>
      </c>
      <c r="D3126" s="241" t="s">
        <v>350</v>
      </c>
      <c r="E3126" s="427" t="s">
        <v>142</v>
      </c>
      <c r="F3126" s="427"/>
      <c r="G3126" s="190" t="s">
        <v>143</v>
      </c>
      <c r="H3126" s="191">
        <v>0.28179999999999999</v>
      </c>
      <c r="I3126" s="192">
        <v>80.222275300000007</v>
      </c>
      <c r="J3126" s="192">
        <v>22.606637200000002</v>
      </c>
      <c r="K3126" s="360"/>
    </row>
    <row r="3127" spans="1:11" s="106" customFormat="1" ht="63.75" hidden="1" x14ac:dyDescent="0.2">
      <c r="A3127" s="241" t="s">
        <v>89</v>
      </c>
      <c r="B3127" s="189" t="s">
        <v>351</v>
      </c>
      <c r="C3127" s="241" t="s">
        <v>85</v>
      </c>
      <c r="D3127" s="241" t="s">
        <v>352</v>
      </c>
      <c r="E3127" s="427" t="s">
        <v>142</v>
      </c>
      <c r="F3127" s="427"/>
      <c r="G3127" s="190" t="s">
        <v>146</v>
      </c>
      <c r="H3127" s="191">
        <v>0.94779999999999998</v>
      </c>
      <c r="I3127" s="192">
        <v>31.950447499999999</v>
      </c>
      <c r="J3127" s="192">
        <v>30.282634099999999</v>
      </c>
      <c r="K3127" s="360"/>
    </row>
    <row r="3128" spans="1:11" s="106" customFormat="1" ht="38.25" hidden="1" x14ac:dyDescent="0.2">
      <c r="A3128" s="241" t="s">
        <v>89</v>
      </c>
      <c r="B3128" s="189" t="s">
        <v>254</v>
      </c>
      <c r="C3128" s="241" t="s">
        <v>85</v>
      </c>
      <c r="D3128" s="241" t="s">
        <v>255</v>
      </c>
      <c r="E3128" s="427" t="s">
        <v>149</v>
      </c>
      <c r="F3128" s="427"/>
      <c r="G3128" s="190" t="s">
        <v>150</v>
      </c>
      <c r="H3128" s="191">
        <v>0.4078</v>
      </c>
      <c r="I3128" s="192">
        <v>255.88275759999999</v>
      </c>
      <c r="J3128" s="192">
        <v>104.3489885</v>
      </c>
      <c r="K3128" s="360"/>
    </row>
    <row r="3129" spans="1:11" s="106" customFormat="1" ht="38.25" hidden="1" x14ac:dyDescent="0.2">
      <c r="A3129" s="241" t="s">
        <v>89</v>
      </c>
      <c r="B3129" s="189" t="s">
        <v>1991</v>
      </c>
      <c r="C3129" s="241" t="s">
        <v>85</v>
      </c>
      <c r="D3129" s="241" t="s">
        <v>1992</v>
      </c>
      <c r="E3129" s="427" t="s">
        <v>149</v>
      </c>
      <c r="F3129" s="427"/>
      <c r="G3129" s="190" t="s">
        <v>150</v>
      </c>
      <c r="H3129" s="191">
        <v>2.2100000000000002E-2</v>
      </c>
      <c r="I3129" s="192">
        <v>3044.6125373999998</v>
      </c>
      <c r="J3129" s="192">
        <v>67.285937099999998</v>
      </c>
      <c r="K3129" s="360"/>
    </row>
    <row r="3130" spans="1:11" s="106" customFormat="1" ht="38.25" hidden="1" x14ac:dyDescent="0.2">
      <c r="A3130" s="241" t="s">
        <v>89</v>
      </c>
      <c r="B3130" s="189" t="s">
        <v>1993</v>
      </c>
      <c r="C3130" s="241" t="s">
        <v>85</v>
      </c>
      <c r="D3130" s="241" t="s">
        <v>1994</v>
      </c>
      <c r="E3130" s="427" t="s">
        <v>149</v>
      </c>
      <c r="F3130" s="427"/>
      <c r="G3130" s="190" t="s">
        <v>150</v>
      </c>
      <c r="H3130" s="191">
        <v>0.1216</v>
      </c>
      <c r="I3130" s="192">
        <v>1341.0918518999999</v>
      </c>
      <c r="J3130" s="192">
        <v>163.0767692</v>
      </c>
      <c r="K3130" s="360"/>
    </row>
    <row r="3131" spans="1:11" s="106" customFormat="1" ht="38.25" hidden="1" x14ac:dyDescent="0.2">
      <c r="A3131" s="241" t="s">
        <v>89</v>
      </c>
      <c r="B3131" s="189" t="s">
        <v>409</v>
      </c>
      <c r="C3131" s="241" t="s">
        <v>85</v>
      </c>
      <c r="D3131" s="241" t="s">
        <v>410</v>
      </c>
      <c r="E3131" s="427" t="s">
        <v>270</v>
      </c>
      <c r="F3131" s="427"/>
      <c r="G3131" s="190" t="s">
        <v>150</v>
      </c>
      <c r="H3131" s="191">
        <v>0.4078</v>
      </c>
      <c r="I3131" s="192">
        <v>155.84894869999999</v>
      </c>
      <c r="J3131" s="192">
        <v>63.5552013</v>
      </c>
      <c r="K3131" s="360"/>
    </row>
    <row r="3132" spans="1:11" s="106" customFormat="1" ht="38.25" hidden="1" x14ac:dyDescent="0.2">
      <c r="A3132" s="241" t="s">
        <v>89</v>
      </c>
      <c r="B3132" s="189" t="s">
        <v>1872</v>
      </c>
      <c r="C3132" s="241" t="s">
        <v>85</v>
      </c>
      <c r="D3132" s="241" t="s">
        <v>1873</v>
      </c>
      <c r="E3132" s="427" t="s">
        <v>87</v>
      </c>
      <c r="F3132" s="427"/>
      <c r="G3132" s="190" t="s">
        <v>150</v>
      </c>
      <c r="H3132" s="191">
        <v>0.1938</v>
      </c>
      <c r="I3132" s="192">
        <v>453.84642530000002</v>
      </c>
      <c r="J3132" s="192">
        <v>87.955437200000006</v>
      </c>
      <c r="K3132" s="360"/>
    </row>
    <row r="3133" spans="1:11" s="106" customFormat="1" ht="25.5" hidden="1" x14ac:dyDescent="0.2">
      <c r="A3133" s="241" t="s">
        <v>89</v>
      </c>
      <c r="B3133" s="189" t="s">
        <v>353</v>
      </c>
      <c r="C3133" s="241" t="s">
        <v>85</v>
      </c>
      <c r="D3133" s="241" t="s">
        <v>354</v>
      </c>
      <c r="E3133" s="427" t="s">
        <v>87</v>
      </c>
      <c r="F3133" s="427"/>
      <c r="G3133" s="190" t="s">
        <v>88</v>
      </c>
      <c r="H3133" s="191">
        <v>2.2591000000000001</v>
      </c>
      <c r="I3133" s="192">
        <v>17.766734</v>
      </c>
      <c r="J3133" s="192">
        <v>40.136828800000004</v>
      </c>
      <c r="K3133" s="360"/>
    </row>
    <row r="3134" spans="1:11" s="106" customFormat="1" ht="25.5" hidden="1" x14ac:dyDescent="0.2">
      <c r="A3134" s="241" t="s">
        <v>89</v>
      </c>
      <c r="B3134" s="189" t="s">
        <v>203</v>
      </c>
      <c r="C3134" s="241" t="s">
        <v>85</v>
      </c>
      <c r="D3134" s="241" t="s">
        <v>204</v>
      </c>
      <c r="E3134" s="427" t="s">
        <v>87</v>
      </c>
      <c r="F3134" s="427"/>
      <c r="G3134" s="190" t="s">
        <v>88</v>
      </c>
      <c r="H3134" s="191">
        <v>2.2591000000000001</v>
      </c>
      <c r="I3134" s="192">
        <v>14.378845999999999</v>
      </c>
      <c r="J3134" s="192">
        <v>32.483251000000003</v>
      </c>
      <c r="K3134" s="360"/>
    </row>
    <row r="3135" spans="1:11" s="106" customFormat="1" hidden="1" x14ac:dyDescent="0.2">
      <c r="A3135" s="241" t="s">
        <v>92</v>
      </c>
      <c r="B3135" s="189" t="s">
        <v>1874</v>
      </c>
      <c r="C3135" s="241" t="s">
        <v>85</v>
      </c>
      <c r="D3135" s="241" t="s">
        <v>1875</v>
      </c>
      <c r="E3135" s="427" t="s">
        <v>119</v>
      </c>
      <c r="F3135" s="427"/>
      <c r="G3135" s="190" t="s">
        <v>174</v>
      </c>
      <c r="H3135" s="191">
        <v>2</v>
      </c>
      <c r="I3135" s="192">
        <v>137.41999999999999</v>
      </c>
      <c r="J3135" s="192">
        <v>274.83999999999997</v>
      </c>
      <c r="K3135" s="360"/>
    </row>
    <row r="3136" spans="1:11" s="106" customFormat="1" hidden="1" x14ac:dyDescent="0.2">
      <c r="A3136" s="241" t="s">
        <v>92</v>
      </c>
      <c r="B3136" s="189" t="s">
        <v>597</v>
      </c>
      <c r="C3136" s="241" t="s">
        <v>85</v>
      </c>
      <c r="D3136" s="241" t="s">
        <v>598</v>
      </c>
      <c r="E3136" s="427" t="s">
        <v>119</v>
      </c>
      <c r="F3136" s="427"/>
      <c r="G3136" s="190" t="s">
        <v>174</v>
      </c>
      <c r="H3136" s="191">
        <v>63.844999999999999</v>
      </c>
      <c r="I3136" s="192">
        <v>0.37</v>
      </c>
      <c r="J3136" s="192">
        <v>23.62265</v>
      </c>
      <c r="K3136" s="360"/>
    </row>
    <row r="3137" spans="1:11" s="106" customFormat="1" hidden="1" x14ac:dyDescent="0.2">
      <c r="A3137" s="244"/>
      <c r="B3137" s="244"/>
      <c r="C3137" s="244"/>
      <c r="D3137" s="244"/>
      <c r="E3137" s="244"/>
      <c r="F3137" s="193"/>
      <c r="G3137" s="244"/>
      <c r="H3137" s="193"/>
      <c r="I3137" s="244"/>
      <c r="J3137" s="193"/>
      <c r="K3137" s="360"/>
    </row>
    <row r="3138" spans="1:11" s="106" customFormat="1" ht="15" hidden="1" thickBot="1" x14ac:dyDescent="0.25">
      <c r="A3138" s="244"/>
      <c r="B3138" s="244"/>
      <c r="C3138" s="244"/>
      <c r="D3138" s="244"/>
      <c r="E3138" s="244"/>
      <c r="F3138" s="193"/>
      <c r="G3138" s="244"/>
      <c r="H3138" s="428"/>
      <c r="I3138" s="428"/>
      <c r="J3138" s="193"/>
      <c r="K3138" s="360"/>
    </row>
    <row r="3139" spans="1:11" s="106" customFormat="1" ht="15" hidden="1" thickTop="1" x14ac:dyDescent="0.2">
      <c r="A3139" s="194"/>
      <c r="B3139" s="194"/>
      <c r="C3139" s="194"/>
      <c r="D3139" s="194"/>
      <c r="E3139" s="194"/>
      <c r="F3139" s="194"/>
      <c r="G3139" s="194"/>
      <c r="H3139" s="194"/>
      <c r="I3139" s="194"/>
      <c r="J3139" s="194"/>
      <c r="K3139" s="360"/>
    </row>
    <row r="3140" spans="1:11" s="106" customFormat="1" ht="15" hidden="1" x14ac:dyDescent="0.2">
      <c r="A3140" s="242"/>
      <c r="B3140" s="195" t="s">
        <v>77</v>
      </c>
      <c r="C3140" s="242" t="s">
        <v>78</v>
      </c>
      <c r="D3140" s="242" t="s">
        <v>4</v>
      </c>
      <c r="E3140" s="430" t="s">
        <v>79</v>
      </c>
      <c r="F3140" s="430"/>
      <c r="G3140" s="196" t="s">
        <v>80</v>
      </c>
      <c r="H3140" s="195" t="s">
        <v>81</v>
      </c>
      <c r="I3140" s="195" t="s">
        <v>82</v>
      </c>
      <c r="J3140" s="195" t="s">
        <v>5</v>
      </c>
      <c r="K3140" s="360"/>
    </row>
    <row r="3141" spans="1:11" s="106" customFormat="1" ht="38.25" hidden="1" x14ac:dyDescent="0.2">
      <c r="A3141" s="240" t="s">
        <v>83</v>
      </c>
      <c r="B3141" s="197" t="s">
        <v>1945</v>
      </c>
      <c r="C3141" s="240" t="s">
        <v>85</v>
      </c>
      <c r="D3141" s="240" t="s">
        <v>1946</v>
      </c>
      <c r="E3141" s="429" t="s">
        <v>142</v>
      </c>
      <c r="F3141" s="429"/>
      <c r="G3141" s="198" t="s">
        <v>146</v>
      </c>
      <c r="H3141" s="199">
        <v>1</v>
      </c>
      <c r="I3141" s="203">
        <f>SUM(J3142:J3144)</f>
        <v>0.277092</v>
      </c>
      <c r="J3141" s="203">
        <f>H3141*I3141</f>
        <v>0.277092</v>
      </c>
      <c r="K3141" s="360"/>
    </row>
    <row r="3142" spans="1:11" s="106" customFormat="1" ht="38.25" hidden="1" x14ac:dyDescent="0.2">
      <c r="A3142" s="241" t="s">
        <v>89</v>
      </c>
      <c r="B3142" s="189" t="s">
        <v>1995</v>
      </c>
      <c r="C3142" s="241" t="s">
        <v>85</v>
      </c>
      <c r="D3142" s="241" t="s">
        <v>1996</v>
      </c>
      <c r="E3142" s="427" t="s">
        <v>142</v>
      </c>
      <c r="F3142" s="427"/>
      <c r="G3142" s="190" t="s">
        <v>88</v>
      </c>
      <c r="H3142" s="191">
        <v>1</v>
      </c>
      <c r="I3142" s="192">
        <v>0.24768000000000001</v>
      </c>
      <c r="J3142" s="192">
        <v>0.24768000000000001</v>
      </c>
      <c r="K3142" s="360"/>
    </row>
    <row r="3143" spans="1:11" s="106" customFormat="1" ht="38.25" hidden="1" x14ac:dyDescent="0.2">
      <c r="A3143" s="241" t="s">
        <v>89</v>
      </c>
      <c r="B3143" s="189" t="s">
        <v>1997</v>
      </c>
      <c r="C3143" s="241" t="s">
        <v>85</v>
      </c>
      <c r="D3143" s="241" t="s">
        <v>1998</v>
      </c>
      <c r="E3143" s="427" t="s">
        <v>142</v>
      </c>
      <c r="F3143" s="427"/>
      <c r="G3143" s="190" t="s">
        <v>88</v>
      </c>
      <c r="H3143" s="191">
        <v>1</v>
      </c>
      <c r="I3143" s="192">
        <v>2.9412000000000001E-2</v>
      </c>
      <c r="J3143" s="192">
        <v>2.9412000000000001E-2</v>
      </c>
      <c r="K3143" s="360"/>
    </row>
    <row r="3144" spans="1:11" s="106" customFormat="1" hidden="1" x14ac:dyDescent="0.2">
      <c r="A3144" s="244"/>
      <c r="B3144" s="244"/>
      <c r="C3144" s="244"/>
      <c r="D3144" s="244"/>
      <c r="E3144" s="244" t="s">
        <v>1844</v>
      </c>
      <c r="F3144" s="193">
        <v>0</v>
      </c>
      <c r="G3144" s="244" t="s">
        <v>1845</v>
      </c>
      <c r="H3144" s="193">
        <v>0</v>
      </c>
      <c r="I3144" s="244" t="s">
        <v>1846</v>
      </c>
      <c r="J3144" s="193">
        <v>0</v>
      </c>
      <c r="K3144" s="360"/>
    </row>
    <row r="3145" spans="1:11" s="106" customFormat="1" ht="26.25" hidden="1" thickBot="1" x14ac:dyDescent="0.25">
      <c r="A3145" s="244"/>
      <c r="B3145" s="244"/>
      <c r="C3145" s="244"/>
      <c r="D3145" s="244"/>
      <c r="E3145" s="244" t="s">
        <v>1847</v>
      </c>
      <c r="F3145" s="193">
        <v>6.8912799999999996E-2</v>
      </c>
      <c r="G3145" s="244"/>
      <c r="H3145" s="428" t="s">
        <v>1848</v>
      </c>
      <c r="I3145" s="428"/>
      <c r="J3145" s="193">
        <v>0.3460048</v>
      </c>
      <c r="K3145" s="360"/>
    </row>
    <row r="3146" spans="1:11" s="106" customFormat="1" ht="15" hidden="1" thickTop="1" x14ac:dyDescent="0.2">
      <c r="A3146" s="194"/>
      <c r="B3146" s="194"/>
      <c r="C3146" s="194"/>
      <c r="D3146" s="194"/>
      <c r="E3146" s="194"/>
      <c r="F3146" s="194"/>
      <c r="G3146" s="194"/>
      <c r="H3146" s="194"/>
      <c r="I3146" s="194"/>
      <c r="J3146" s="194"/>
      <c r="K3146" s="360"/>
    </row>
    <row r="3147" spans="1:11" s="106" customFormat="1" ht="15" hidden="1" x14ac:dyDescent="0.2">
      <c r="A3147" s="242"/>
      <c r="B3147" s="195" t="s">
        <v>77</v>
      </c>
      <c r="C3147" s="242" t="s">
        <v>78</v>
      </c>
      <c r="D3147" s="242" t="s">
        <v>4</v>
      </c>
      <c r="E3147" s="430" t="s">
        <v>79</v>
      </c>
      <c r="F3147" s="430"/>
      <c r="G3147" s="196" t="s">
        <v>80</v>
      </c>
      <c r="H3147" s="195" t="s">
        <v>81</v>
      </c>
      <c r="I3147" s="195" t="s">
        <v>82</v>
      </c>
      <c r="J3147" s="195" t="s">
        <v>5</v>
      </c>
      <c r="K3147" s="360"/>
    </row>
    <row r="3148" spans="1:11" s="106" customFormat="1" ht="38.25" hidden="1" x14ac:dyDescent="0.2">
      <c r="A3148" s="240" t="s">
        <v>83</v>
      </c>
      <c r="B3148" s="197" t="s">
        <v>1943</v>
      </c>
      <c r="C3148" s="240" t="s">
        <v>85</v>
      </c>
      <c r="D3148" s="240" t="s">
        <v>1944</v>
      </c>
      <c r="E3148" s="429" t="s">
        <v>142</v>
      </c>
      <c r="F3148" s="429"/>
      <c r="G3148" s="198" t="s">
        <v>143</v>
      </c>
      <c r="H3148" s="199">
        <v>1</v>
      </c>
      <c r="I3148" s="203">
        <f>SUM(J3149:J3152)</f>
        <v>1.521792</v>
      </c>
      <c r="J3148" s="203">
        <f>H3148*I3148</f>
        <v>1.521792</v>
      </c>
      <c r="K3148" s="360"/>
    </row>
    <row r="3149" spans="1:11" s="106" customFormat="1" ht="38.25" hidden="1" x14ac:dyDescent="0.2">
      <c r="A3149" s="241" t="s">
        <v>89</v>
      </c>
      <c r="B3149" s="189" t="s">
        <v>1995</v>
      </c>
      <c r="C3149" s="241" t="s">
        <v>85</v>
      </c>
      <c r="D3149" s="241" t="s">
        <v>1996</v>
      </c>
      <c r="E3149" s="427" t="s">
        <v>142</v>
      </c>
      <c r="F3149" s="427"/>
      <c r="G3149" s="190" t="s">
        <v>88</v>
      </c>
      <c r="H3149" s="191">
        <v>1</v>
      </c>
      <c r="I3149" s="192">
        <v>0.24768000000000001</v>
      </c>
      <c r="J3149" s="192">
        <v>0.24768000000000001</v>
      </c>
      <c r="K3149" s="360"/>
    </row>
    <row r="3150" spans="1:11" s="106" customFormat="1" ht="38.25" hidden="1" x14ac:dyDescent="0.2">
      <c r="A3150" s="241" t="s">
        <v>89</v>
      </c>
      <c r="B3150" s="189" t="s">
        <v>1997</v>
      </c>
      <c r="C3150" s="241" t="s">
        <v>85</v>
      </c>
      <c r="D3150" s="241" t="s">
        <v>1998</v>
      </c>
      <c r="E3150" s="427" t="s">
        <v>142</v>
      </c>
      <c r="F3150" s="427"/>
      <c r="G3150" s="190" t="s">
        <v>88</v>
      </c>
      <c r="H3150" s="191">
        <v>1</v>
      </c>
      <c r="I3150" s="192">
        <v>2.9412000000000001E-2</v>
      </c>
      <c r="J3150" s="192">
        <v>2.9412000000000001E-2</v>
      </c>
      <c r="K3150" s="360"/>
    </row>
    <row r="3151" spans="1:11" s="106" customFormat="1" ht="38.25" hidden="1" x14ac:dyDescent="0.2">
      <c r="A3151" s="241" t="s">
        <v>89</v>
      </c>
      <c r="B3151" s="189" t="s">
        <v>1999</v>
      </c>
      <c r="C3151" s="241" t="s">
        <v>85</v>
      </c>
      <c r="D3151" s="241" t="s">
        <v>2000</v>
      </c>
      <c r="E3151" s="427" t="s">
        <v>142</v>
      </c>
      <c r="F3151" s="427"/>
      <c r="G3151" s="190" t="s">
        <v>88</v>
      </c>
      <c r="H3151" s="191">
        <v>1</v>
      </c>
      <c r="I3151" s="192">
        <v>0.23219999999999999</v>
      </c>
      <c r="J3151" s="192">
        <v>0.23219999999999999</v>
      </c>
      <c r="K3151" s="360"/>
    </row>
    <row r="3152" spans="1:11" s="106" customFormat="1" ht="38.25" hidden="1" x14ac:dyDescent="0.2">
      <c r="A3152" s="241" t="s">
        <v>89</v>
      </c>
      <c r="B3152" s="189" t="s">
        <v>2001</v>
      </c>
      <c r="C3152" s="241" t="s">
        <v>85</v>
      </c>
      <c r="D3152" s="241" t="s">
        <v>2002</v>
      </c>
      <c r="E3152" s="427" t="s">
        <v>142</v>
      </c>
      <c r="F3152" s="427"/>
      <c r="G3152" s="190" t="s">
        <v>88</v>
      </c>
      <c r="H3152" s="191">
        <v>1</v>
      </c>
      <c r="I3152" s="192">
        <v>1.0125</v>
      </c>
      <c r="J3152" s="192">
        <v>1.0125</v>
      </c>
      <c r="K3152" s="360"/>
    </row>
    <row r="3153" spans="1:11" s="106" customFormat="1" hidden="1" x14ac:dyDescent="0.2">
      <c r="A3153" s="244"/>
      <c r="B3153" s="244"/>
      <c r="C3153" s="244"/>
      <c r="D3153" s="244"/>
      <c r="E3153" s="244"/>
      <c r="F3153" s="193"/>
      <c r="G3153" s="244"/>
      <c r="H3153" s="193"/>
      <c r="I3153" s="244"/>
      <c r="J3153" s="193"/>
      <c r="K3153" s="360"/>
    </row>
    <row r="3154" spans="1:11" s="106" customFormat="1" ht="15" hidden="1" thickBot="1" x14ac:dyDescent="0.25">
      <c r="A3154" s="244"/>
      <c r="B3154" s="244"/>
      <c r="C3154" s="244"/>
      <c r="D3154" s="244"/>
      <c r="E3154" s="244"/>
      <c r="F3154" s="193"/>
      <c r="G3154" s="244"/>
      <c r="H3154" s="428"/>
      <c r="I3154" s="428"/>
      <c r="J3154" s="193"/>
      <c r="K3154" s="360"/>
    </row>
    <row r="3155" spans="1:11" s="106" customFormat="1" ht="15" hidden="1" thickTop="1" x14ac:dyDescent="0.2">
      <c r="A3155" s="194"/>
      <c r="B3155" s="194"/>
      <c r="C3155" s="194"/>
      <c r="D3155" s="194"/>
      <c r="E3155" s="194"/>
      <c r="F3155" s="194"/>
      <c r="G3155" s="194"/>
      <c r="H3155" s="194"/>
      <c r="I3155" s="194"/>
      <c r="J3155" s="194"/>
      <c r="K3155" s="360"/>
    </row>
    <row r="3156" spans="1:11" s="106" customFormat="1" ht="15" hidden="1" x14ac:dyDescent="0.2">
      <c r="A3156" s="242"/>
      <c r="B3156" s="195" t="s">
        <v>77</v>
      </c>
      <c r="C3156" s="242" t="s">
        <v>78</v>
      </c>
      <c r="D3156" s="242" t="s">
        <v>4</v>
      </c>
      <c r="E3156" s="430" t="s">
        <v>79</v>
      </c>
      <c r="F3156" s="430"/>
      <c r="G3156" s="196" t="s">
        <v>80</v>
      </c>
      <c r="H3156" s="195" t="s">
        <v>81</v>
      </c>
      <c r="I3156" s="195" t="s">
        <v>82</v>
      </c>
      <c r="J3156" s="195" t="s">
        <v>5</v>
      </c>
      <c r="K3156" s="360"/>
    </row>
    <row r="3157" spans="1:11" s="106" customFormat="1" ht="38.25" hidden="1" x14ac:dyDescent="0.2">
      <c r="A3157" s="240" t="s">
        <v>83</v>
      </c>
      <c r="B3157" s="197" t="s">
        <v>1995</v>
      </c>
      <c r="C3157" s="240" t="s">
        <v>85</v>
      </c>
      <c r="D3157" s="240" t="s">
        <v>1996</v>
      </c>
      <c r="E3157" s="429" t="s">
        <v>142</v>
      </c>
      <c r="F3157" s="429"/>
      <c r="G3157" s="198" t="s">
        <v>88</v>
      </c>
      <c r="H3157" s="199">
        <v>1</v>
      </c>
      <c r="I3157" s="203">
        <f>SUM(J3158)</f>
        <v>0.24768000000000001</v>
      </c>
      <c r="J3157" s="203">
        <f>H3157*I3157</f>
        <v>0.24768000000000001</v>
      </c>
      <c r="K3157" s="360"/>
    </row>
    <row r="3158" spans="1:11" s="106" customFormat="1" ht="38.25" hidden="1" x14ac:dyDescent="0.2">
      <c r="A3158" s="241" t="s">
        <v>92</v>
      </c>
      <c r="B3158" s="189" t="s">
        <v>2003</v>
      </c>
      <c r="C3158" s="241" t="s">
        <v>85</v>
      </c>
      <c r="D3158" s="241" t="s">
        <v>2004</v>
      </c>
      <c r="E3158" s="427" t="s">
        <v>98</v>
      </c>
      <c r="F3158" s="427"/>
      <c r="G3158" s="190" t="s">
        <v>174</v>
      </c>
      <c r="H3158" s="191">
        <v>6.3999999999999997E-5</v>
      </c>
      <c r="I3158" s="192">
        <v>3870</v>
      </c>
      <c r="J3158" s="192">
        <v>0.24768000000000001</v>
      </c>
      <c r="K3158" s="360"/>
    </row>
    <row r="3159" spans="1:11" s="106" customFormat="1" hidden="1" x14ac:dyDescent="0.2">
      <c r="A3159" s="244"/>
      <c r="B3159" s="244"/>
      <c r="C3159" s="244"/>
      <c r="D3159" s="244"/>
      <c r="E3159" s="244"/>
      <c r="F3159" s="193"/>
      <c r="G3159" s="244"/>
      <c r="H3159" s="193"/>
      <c r="I3159" s="244"/>
      <c r="J3159" s="193"/>
      <c r="K3159" s="360"/>
    </row>
    <row r="3160" spans="1:11" s="106" customFormat="1" ht="15" hidden="1" thickBot="1" x14ac:dyDescent="0.25">
      <c r="A3160" s="244"/>
      <c r="B3160" s="244"/>
      <c r="C3160" s="244"/>
      <c r="D3160" s="244"/>
      <c r="E3160" s="244"/>
      <c r="F3160" s="193"/>
      <c r="G3160" s="244"/>
      <c r="H3160" s="428"/>
      <c r="I3160" s="428"/>
      <c r="J3160" s="193"/>
      <c r="K3160" s="360"/>
    </row>
    <row r="3161" spans="1:11" s="106" customFormat="1" ht="15" hidden="1" thickTop="1" x14ac:dyDescent="0.2">
      <c r="A3161" s="194"/>
      <c r="B3161" s="194"/>
      <c r="C3161" s="194"/>
      <c r="D3161" s="194"/>
      <c r="E3161" s="194"/>
      <c r="F3161" s="194"/>
      <c r="G3161" s="194"/>
      <c r="H3161" s="194"/>
      <c r="I3161" s="194"/>
      <c r="J3161" s="194"/>
      <c r="K3161" s="360"/>
    </row>
    <row r="3162" spans="1:11" s="106" customFormat="1" ht="15" hidden="1" x14ac:dyDescent="0.2">
      <c r="A3162" s="242"/>
      <c r="B3162" s="195" t="s">
        <v>77</v>
      </c>
      <c r="C3162" s="242" t="s">
        <v>78</v>
      </c>
      <c r="D3162" s="242" t="s">
        <v>4</v>
      </c>
      <c r="E3162" s="430" t="s">
        <v>79</v>
      </c>
      <c r="F3162" s="430"/>
      <c r="G3162" s="196" t="s">
        <v>80</v>
      </c>
      <c r="H3162" s="195" t="s">
        <v>81</v>
      </c>
      <c r="I3162" s="195" t="s">
        <v>82</v>
      </c>
      <c r="J3162" s="195" t="s">
        <v>5</v>
      </c>
      <c r="K3162" s="360"/>
    </row>
    <row r="3163" spans="1:11" s="106" customFormat="1" ht="38.25" hidden="1" x14ac:dyDescent="0.2">
      <c r="A3163" s="240" t="s">
        <v>83</v>
      </c>
      <c r="B3163" s="197" t="s">
        <v>1997</v>
      </c>
      <c r="C3163" s="240" t="s">
        <v>85</v>
      </c>
      <c r="D3163" s="240" t="s">
        <v>1998</v>
      </c>
      <c r="E3163" s="429" t="s">
        <v>142</v>
      </c>
      <c r="F3163" s="429"/>
      <c r="G3163" s="198" t="s">
        <v>88</v>
      </c>
      <c r="H3163" s="199">
        <v>1</v>
      </c>
      <c r="I3163" s="203">
        <f>SUM(J3164)</f>
        <v>2.9412000000000001E-2</v>
      </c>
      <c r="J3163" s="203">
        <f>H3163*I3163</f>
        <v>2.9412000000000001E-2</v>
      </c>
      <c r="K3163" s="360"/>
    </row>
    <row r="3164" spans="1:11" s="106" customFormat="1" ht="38.25" hidden="1" x14ac:dyDescent="0.2">
      <c r="A3164" s="241" t="s">
        <v>92</v>
      </c>
      <c r="B3164" s="189" t="s">
        <v>2003</v>
      </c>
      <c r="C3164" s="241" t="s">
        <v>85</v>
      </c>
      <c r="D3164" s="241" t="s">
        <v>2004</v>
      </c>
      <c r="E3164" s="427" t="s">
        <v>98</v>
      </c>
      <c r="F3164" s="427"/>
      <c r="G3164" s="190" t="s">
        <v>174</v>
      </c>
      <c r="H3164" s="191">
        <v>7.6000000000000001E-6</v>
      </c>
      <c r="I3164" s="192">
        <v>3870</v>
      </c>
      <c r="J3164" s="192">
        <v>2.9412000000000001E-2</v>
      </c>
      <c r="K3164" s="360"/>
    </row>
    <row r="3165" spans="1:11" s="106" customFormat="1" hidden="1" x14ac:dyDescent="0.2">
      <c r="A3165" s="244"/>
      <c r="B3165" s="244"/>
      <c r="C3165" s="244"/>
      <c r="D3165" s="244"/>
      <c r="E3165" s="244"/>
      <c r="F3165" s="193"/>
      <c r="G3165" s="244"/>
      <c r="H3165" s="193"/>
      <c r="I3165" s="244"/>
      <c r="J3165" s="193"/>
      <c r="K3165" s="360"/>
    </row>
    <row r="3166" spans="1:11" s="106" customFormat="1" ht="15" hidden="1" thickBot="1" x14ac:dyDescent="0.25">
      <c r="A3166" s="244"/>
      <c r="B3166" s="244"/>
      <c r="C3166" s="244"/>
      <c r="D3166" s="244"/>
      <c r="E3166" s="244"/>
      <c r="F3166" s="193"/>
      <c r="G3166" s="244"/>
      <c r="H3166" s="428"/>
      <c r="I3166" s="428"/>
      <c r="J3166" s="193"/>
      <c r="K3166" s="360"/>
    </row>
    <row r="3167" spans="1:11" s="106" customFormat="1" ht="15" hidden="1" thickTop="1" x14ac:dyDescent="0.2">
      <c r="A3167" s="194"/>
      <c r="B3167" s="194"/>
      <c r="C3167" s="194"/>
      <c r="D3167" s="194"/>
      <c r="E3167" s="194"/>
      <c r="F3167" s="194"/>
      <c r="G3167" s="194"/>
      <c r="H3167" s="194"/>
      <c r="I3167" s="194"/>
      <c r="J3167" s="194"/>
      <c r="K3167" s="360"/>
    </row>
    <row r="3168" spans="1:11" s="106" customFormat="1" ht="15" hidden="1" x14ac:dyDescent="0.2">
      <c r="A3168" s="242"/>
      <c r="B3168" s="195" t="s">
        <v>77</v>
      </c>
      <c r="C3168" s="242" t="s">
        <v>78</v>
      </c>
      <c r="D3168" s="242" t="s">
        <v>4</v>
      </c>
      <c r="E3168" s="430" t="s">
        <v>79</v>
      </c>
      <c r="F3168" s="430"/>
      <c r="G3168" s="196" t="s">
        <v>80</v>
      </c>
      <c r="H3168" s="195" t="s">
        <v>81</v>
      </c>
      <c r="I3168" s="195" t="s">
        <v>82</v>
      </c>
      <c r="J3168" s="195" t="s">
        <v>5</v>
      </c>
      <c r="K3168" s="360"/>
    </row>
    <row r="3169" spans="1:11" s="106" customFormat="1" ht="38.25" hidden="1" x14ac:dyDescent="0.2">
      <c r="A3169" s="240" t="s">
        <v>83</v>
      </c>
      <c r="B3169" s="197" t="s">
        <v>1999</v>
      </c>
      <c r="C3169" s="240" t="s">
        <v>85</v>
      </c>
      <c r="D3169" s="240" t="s">
        <v>2000</v>
      </c>
      <c r="E3169" s="429" t="s">
        <v>142</v>
      </c>
      <c r="F3169" s="429"/>
      <c r="G3169" s="198" t="s">
        <v>88</v>
      </c>
      <c r="H3169" s="199">
        <v>1</v>
      </c>
      <c r="I3169" s="203">
        <f>SUM(J3170)</f>
        <v>0.23219999999999999</v>
      </c>
      <c r="J3169" s="203">
        <f>H3169*I3169</f>
        <v>0.23219999999999999</v>
      </c>
      <c r="K3169" s="360"/>
    </row>
    <row r="3170" spans="1:11" s="106" customFormat="1" ht="38.25" hidden="1" x14ac:dyDescent="0.2">
      <c r="A3170" s="241" t="s">
        <v>92</v>
      </c>
      <c r="B3170" s="189" t="s">
        <v>2003</v>
      </c>
      <c r="C3170" s="241" t="s">
        <v>85</v>
      </c>
      <c r="D3170" s="241" t="s">
        <v>2004</v>
      </c>
      <c r="E3170" s="427" t="s">
        <v>98</v>
      </c>
      <c r="F3170" s="427"/>
      <c r="G3170" s="190" t="s">
        <v>174</v>
      </c>
      <c r="H3170" s="191">
        <v>6.0000000000000002E-5</v>
      </c>
      <c r="I3170" s="192">
        <v>3870</v>
      </c>
      <c r="J3170" s="192">
        <v>0.23219999999999999</v>
      </c>
      <c r="K3170" s="360"/>
    </row>
    <row r="3171" spans="1:11" s="106" customFormat="1" hidden="1" x14ac:dyDescent="0.2">
      <c r="A3171" s="244"/>
      <c r="B3171" s="244"/>
      <c r="C3171" s="244"/>
      <c r="D3171" s="244"/>
      <c r="E3171" s="244"/>
      <c r="F3171" s="193"/>
      <c r="G3171" s="244"/>
      <c r="H3171" s="193"/>
      <c r="I3171" s="244"/>
      <c r="J3171" s="193"/>
      <c r="K3171" s="360"/>
    </row>
    <row r="3172" spans="1:11" s="106" customFormat="1" ht="15" hidden="1" thickBot="1" x14ac:dyDescent="0.25">
      <c r="A3172" s="244"/>
      <c r="B3172" s="244"/>
      <c r="C3172" s="244"/>
      <c r="D3172" s="244"/>
      <c r="E3172" s="244"/>
      <c r="F3172" s="193"/>
      <c r="G3172" s="244"/>
      <c r="H3172" s="428"/>
      <c r="I3172" s="428"/>
      <c r="J3172" s="193"/>
      <c r="K3172" s="360"/>
    </row>
    <row r="3173" spans="1:11" s="106" customFormat="1" ht="15" hidden="1" thickTop="1" x14ac:dyDescent="0.2">
      <c r="A3173" s="194"/>
      <c r="B3173" s="194"/>
      <c r="C3173" s="194"/>
      <c r="D3173" s="194"/>
      <c r="E3173" s="194"/>
      <c r="F3173" s="194"/>
      <c r="G3173" s="194"/>
      <c r="H3173" s="194"/>
      <c r="I3173" s="194"/>
      <c r="J3173" s="194"/>
      <c r="K3173" s="360"/>
    </row>
    <row r="3174" spans="1:11" s="106" customFormat="1" ht="15" hidden="1" x14ac:dyDescent="0.2">
      <c r="A3174" s="242"/>
      <c r="B3174" s="195" t="s">
        <v>77</v>
      </c>
      <c r="C3174" s="242" t="s">
        <v>78</v>
      </c>
      <c r="D3174" s="242" t="s">
        <v>4</v>
      </c>
      <c r="E3174" s="430" t="s">
        <v>79</v>
      </c>
      <c r="F3174" s="430"/>
      <c r="G3174" s="196" t="s">
        <v>80</v>
      </c>
      <c r="H3174" s="195" t="s">
        <v>81</v>
      </c>
      <c r="I3174" s="195" t="s">
        <v>82</v>
      </c>
      <c r="J3174" s="195" t="s">
        <v>5</v>
      </c>
      <c r="K3174" s="360"/>
    </row>
    <row r="3175" spans="1:11" s="106" customFormat="1" ht="38.25" hidden="1" x14ac:dyDescent="0.2">
      <c r="A3175" s="240" t="s">
        <v>83</v>
      </c>
      <c r="B3175" s="197" t="s">
        <v>2001</v>
      </c>
      <c r="C3175" s="240" t="s">
        <v>85</v>
      </c>
      <c r="D3175" s="240" t="s">
        <v>2002</v>
      </c>
      <c r="E3175" s="429" t="s">
        <v>142</v>
      </c>
      <c r="F3175" s="429"/>
      <c r="G3175" s="198" t="s">
        <v>88</v>
      </c>
      <c r="H3175" s="199">
        <v>1</v>
      </c>
      <c r="I3175" s="203">
        <f>SUM(J3176)</f>
        <v>1.0125</v>
      </c>
      <c r="J3175" s="203">
        <f>H3175*I3175</f>
        <v>1.0125</v>
      </c>
      <c r="K3175" s="360"/>
    </row>
    <row r="3176" spans="1:11" s="106" customFormat="1" hidden="1" x14ac:dyDescent="0.2">
      <c r="A3176" s="241" t="s">
        <v>92</v>
      </c>
      <c r="B3176" s="189" t="s">
        <v>2005</v>
      </c>
      <c r="C3176" s="241" t="s">
        <v>85</v>
      </c>
      <c r="D3176" s="241" t="s">
        <v>2006</v>
      </c>
      <c r="E3176" s="427" t="s">
        <v>119</v>
      </c>
      <c r="F3176" s="427"/>
      <c r="G3176" s="190" t="s">
        <v>2007</v>
      </c>
      <c r="H3176" s="191">
        <v>1.25</v>
      </c>
      <c r="I3176" s="192">
        <v>0.81</v>
      </c>
      <c r="J3176" s="192">
        <v>1.0125</v>
      </c>
      <c r="K3176" s="360"/>
    </row>
    <row r="3177" spans="1:11" s="106" customFormat="1" hidden="1" x14ac:dyDescent="0.2">
      <c r="A3177" s="244"/>
      <c r="B3177" s="244"/>
      <c r="C3177" s="244"/>
      <c r="D3177" s="244"/>
      <c r="E3177" s="244"/>
      <c r="F3177" s="193"/>
      <c r="G3177" s="244"/>
      <c r="H3177" s="193"/>
      <c r="I3177" s="244"/>
      <c r="J3177" s="193"/>
      <c r="K3177" s="360"/>
    </row>
    <row r="3178" spans="1:11" s="106" customFormat="1" ht="15" hidden="1" thickBot="1" x14ac:dyDescent="0.25">
      <c r="A3178" s="244"/>
      <c r="B3178" s="244"/>
      <c r="C3178" s="244"/>
      <c r="D3178" s="244"/>
      <c r="E3178" s="244"/>
      <c r="F3178" s="193"/>
      <c r="G3178" s="244"/>
      <c r="H3178" s="428"/>
      <c r="I3178" s="428"/>
      <c r="J3178" s="193"/>
      <c r="K3178" s="360"/>
    </row>
    <row r="3179" spans="1:11" s="106" customFormat="1" ht="15" hidden="1" thickTop="1" x14ac:dyDescent="0.2">
      <c r="A3179" s="194"/>
      <c r="B3179" s="194"/>
      <c r="C3179" s="194"/>
      <c r="D3179" s="194"/>
      <c r="E3179" s="194"/>
      <c r="F3179" s="194"/>
      <c r="G3179" s="194"/>
      <c r="H3179" s="194"/>
      <c r="I3179" s="194"/>
      <c r="J3179" s="194"/>
      <c r="K3179" s="360"/>
    </row>
    <row r="3180" spans="1:11" s="106" customFormat="1" ht="15" hidden="1" x14ac:dyDescent="0.2">
      <c r="A3180" s="242"/>
      <c r="B3180" s="195" t="s">
        <v>77</v>
      </c>
      <c r="C3180" s="242" t="s">
        <v>78</v>
      </c>
      <c r="D3180" s="242" t="s">
        <v>4</v>
      </c>
      <c r="E3180" s="430" t="s">
        <v>79</v>
      </c>
      <c r="F3180" s="430"/>
      <c r="G3180" s="196" t="s">
        <v>80</v>
      </c>
      <c r="H3180" s="195" t="s">
        <v>81</v>
      </c>
      <c r="I3180" s="195" t="s">
        <v>82</v>
      </c>
      <c r="J3180" s="195" t="s">
        <v>5</v>
      </c>
      <c r="K3180" s="360"/>
    </row>
    <row r="3181" spans="1:11" s="106" customFormat="1" ht="38.25" hidden="1" x14ac:dyDescent="0.2">
      <c r="A3181" s="240" t="s">
        <v>83</v>
      </c>
      <c r="B3181" s="197" t="s">
        <v>1951</v>
      </c>
      <c r="C3181" s="240" t="s">
        <v>85</v>
      </c>
      <c r="D3181" s="240" t="s">
        <v>1952</v>
      </c>
      <c r="E3181" s="429" t="s">
        <v>142</v>
      </c>
      <c r="F3181" s="429"/>
      <c r="G3181" s="198" t="s">
        <v>146</v>
      </c>
      <c r="H3181" s="199">
        <v>1</v>
      </c>
      <c r="I3181" s="203">
        <f>SUM(J3182:J3183)</f>
        <v>1.1271537</v>
      </c>
      <c r="J3181" s="203">
        <f>H3181*I3181</f>
        <v>1.1271537</v>
      </c>
      <c r="K3181" s="360"/>
    </row>
    <row r="3182" spans="1:11" s="106" customFormat="1" ht="38.25" hidden="1" x14ac:dyDescent="0.2">
      <c r="A3182" s="241" t="s">
        <v>89</v>
      </c>
      <c r="B3182" s="189" t="s">
        <v>2008</v>
      </c>
      <c r="C3182" s="241" t="s">
        <v>85</v>
      </c>
      <c r="D3182" s="241" t="s">
        <v>2009</v>
      </c>
      <c r="E3182" s="427" t="s">
        <v>142</v>
      </c>
      <c r="F3182" s="427"/>
      <c r="G3182" s="190" t="s">
        <v>88</v>
      </c>
      <c r="H3182" s="191">
        <v>1</v>
      </c>
      <c r="I3182" s="192">
        <v>1.0075117</v>
      </c>
      <c r="J3182" s="192">
        <v>1.0075117</v>
      </c>
      <c r="K3182" s="360"/>
    </row>
    <row r="3183" spans="1:11" s="106" customFormat="1" ht="38.25" hidden="1" x14ac:dyDescent="0.2">
      <c r="A3183" s="241" t="s">
        <v>89</v>
      </c>
      <c r="B3183" s="189" t="s">
        <v>2010</v>
      </c>
      <c r="C3183" s="241" t="s">
        <v>85</v>
      </c>
      <c r="D3183" s="241" t="s">
        <v>2011</v>
      </c>
      <c r="E3183" s="427" t="s">
        <v>142</v>
      </c>
      <c r="F3183" s="427"/>
      <c r="G3183" s="190" t="s">
        <v>88</v>
      </c>
      <c r="H3183" s="191">
        <v>1</v>
      </c>
      <c r="I3183" s="192">
        <v>0.119642</v>
      </c>
      <c r="J3183" s="192">
        <v>0.119642</v>
      </c>
      <c r="K3183" s="360"/>
    </row>
    <row r="3184" spans="1:11" s="106" customFormat="1" hidden="1" x14ac:dyDescent="0.2">
      <c r="A3184" s="244"/>
      <c r="B3184" s="244"/>
      <c r="C3184" s="244"/>
      <c r="D3184" s="244"/>
      <c r="E3184" s="244"/>
      <c r="F3184" s="193"/>
      <c r="G3184" s="244"/>
      <c r="H3184" s="193"/>
      <c r="I3184" s="244"/>
      <c r="J3184" s="193"/>
      <c r="K3184" s="360"/>
    </row>
    <row r="3185" spans="1:11" s="106" customFormat="1" ht="15" hidden="1" thickBot="1" x14ac:dyDescent="0.25">
      <c r="A3185" s="244"/>
      <c r="B3185" s="244"/>
      <c r="C3185" s="244"/>
      <c r="D3185" s="244"/>
      <c r="E3185" s="244"/>
      <c r="F3185" s="193"/>
      <c r="G3185" s="244"/>
      <c r="H3185" s="428"/>
      <c r="I3185" s="428"/>
      <c r="J3185" s="193"/>
      <c r="K3185" s="360"/>
    </row>
    <row r="3186" spans="1:11" s="106" customFormat="1" ht="15" hidden="1" thickTop="1" x14ac:dyDescent="0.2">
      <c r="A3186" s="194"/>
      <c r="B3186" s="194"/>
      <c r="C3186" s="194"/>
      <c r="D3186" s="194"/>
      <c r="E3186" s="194"/>
      <c r="F3186" s="194"/>
      <c r="G3186" s="194"/>
      <c r="H3186" s="194"/>
      <c r="I3186" s="194"/>
      <c r="J3186" s="194"/>
      <c r="K3186" s="360"/>
    </row>
    <row r="3187" spans="1:11" s="106" customFormat="1" ht="15" hidden="1" x14ac:dyDescent="0.2">
      <c r="A3187" s="242"/>
      <c r="B3187" s="195" t="s">
        <v>77</v>
      </c>
      <c r="C3187" s="242" t="s">
        <v>78</v>
      </c>
      <c r="D3187" s="242" t="s">
        <v>4</v>
      </c>
      <c r="E3187" s="430" t="s">
        <v>79</v>
      </c>
      <c r="F3187" s="430"/>
      <c r="G3187" s="196" t="s">
        <v>80</v>
      </c>
      <c r="H3187" s="195" t="s">
        <v>81</v>
      </c>
      <c r="I3187" s="195" t="s">
        <v>82</v>
      </c>
      <c r="J3187" s="195" t="s">
        <v>5</v>
      </c>
      <c r="K3187" s="360"/>
    </row>
    <row r="3188" spans="1:11" s="106" customFormat="1" ht="38.25" hidden="1" x14ac:dyDescent="0.2">
      <c r="A3188" s="240" t="s">
        <v>83</v>
      </c>
      <c r="B3188" s="197" t="s">
        <v>1949</v>
      </c>
      <c r="C3188" s="240" t="s">
        <v>85</v>
      </c>
      <c r="D3188" s="240" t="s">
        <v>1950</v>
      </c>
      <c r="E3188" s="429" t="s">
        <v>142</v>
      </c>
      <c r="F3188" s="429"/>
      <c r="G3188" s="198" t="s">
        <v>143</v>
      </c>
      <c r="H3188" s="199">
        <v>1</v>
      </c>
      <c r="I3188" s="203">
        <f>SUM(J3189:J3192)</f>
        <v>4.0966959000000003</v>
      </c>
      <c r="J3188" s="203">
        <f>H3188*I3188</f>
        <v>4.0966959000000003</v>
      </c>
      <c r="K3188" s="360"/>
    </row>
    <row r="3189" spans="1:11" s="106" customFormat="1" ht="38.25" hidden="1" x14ac:dyDescent="0.2">
      <c r="A3189" s="241" t="s">
        <v>89</v>
      </c>
      <c r="B3189" s="189" t="s">
        <v>2008</v>
      </c>
      <c r="C3189" s="241" t="s">
        <v>85</v>
      </c>
      <c r="D3189" s="241" t="s">
        <v>2009</v>
      </c>
      <c r="E3189" s="427" t="s">
        <v>142</v>
      </c>
      <c r="F3189" s="427"/>
      <c r="G3189" s="190" t="s">
        <v>88</v>
      </c>
      <c r="H3189" s="191">
        <v>1</v>
      </c>
      <c r="I3189" s="192">
        <v>1.0075117</v>
      </c>
      <c r="J3189" s="192">
        <v>1.0075117</v>
      </c>
      <c r="K3189" s="360"/>
    </row>
    <row r="3190" spans="1:11" s="106" customFormat="1" ht="38.25" hidden="1" x14ac:dyDescent="0.2">
      <c r="A3190" s="241" t="s">
        <v>89</v>
      </c>
      <c r="B3190" s="189" t="s">
        <v>2010</v>
      </c>
      <c r="C3190" s="241" t="s">
        <v>85</v>
      </c>
      <c r="D3190" s="241" t="s">
        <v>2011</v>
      </c>
      <c r="E3190" s="427" t="s">
        <v>142</v>
      </c>
      <c r="F3190" s="427"/>
      <c r="G3190" s="190" t="s">
        <v>88</v>
      </c>
      <c r="H3190" s="191">
        <v>1</v>
      </c>
      <c r="I3190" s="192">
        <v>0.119642</v>
      </c>
      <c r="J3190" s="192">
        <v>0.119642</v>
      </c>
      <c r="K3190" s="360"/>
    </row>
    <row r="3191" spans="1:11" s="106" customFormat="1" ht="38.25" hidden="1" x14ac:dyDescent="0.2">
      <c r="A3191" s="241" t="s">
        <v>89</v>
      </c>
      <c r="B3191" s="189" t="s">
        <v>2012</v>
      </c>
      <c r="C3191" s="241" t="s">
        <v>85</v>
      </c>
      <c r="D3191" s="241" t="s">
        <v>2013</v>
      </c>
      <c r="E3191" s="427" t="s">
        <v>142</v>
      </c>
      <c r="F3191" s="427"/>
      <c r="G3191" s="190" t="s">
        <v>88</v>
      </c>
      <c r="H3191" s="191">
        <v>1</v>
      </c>
      <c r="I3191" s="192">
        <v>0.9445422</v>
      </c>
      <c r="J3191" s="192">
        <v>0.9445422</v>
      </c>
      <c r="K3191" s="360"/>
    </row>
    <row r="3192" spans="1:11" s="106" customFormat="1" ht="38.25" hidden="1" x14ac:dyDescent="0.2">
      <c r="A3192" s="241" t="s">
        <v>89</v>
      </c>
      <c r="B3192" s="189" t="s">
        <v>2014</v>
      </c>
      <c r="C3192" s="241" t="s">
        <v>85</v>
      </c>
      <c r="D3192" s="241" t="s">
        <v>2015</v>
      </c>
      <c r="E3192" s="427" t="s">
        <v>142</v>
      </c>
      <c r="F3192" s="427"/>
      <c r="G3192" s="190" t="s">
        <v>88</v>
      </c>
      <c r="H3192" s="191">
        <v>1</v>
      </c>
      <c r="I3192" s="192">
        <v>2.0249999999999999</v>
      </c>
      <c r="J3192" s="192">
        <v>2.0249999999999999</v>
      </c>
      <c r="K3192" s="360"/>
    </row>
    <row r="3193" spans="1:11" s="106" customFormat="1" hidden="1" x14ac:dyDescent="0.2">
      <c r="A3193" s="244"/>
      <c r="B3193" s="244"/>
      <c r="C3193" s="244"/>
      <c r="D3193" s="244"/>
      <c r="E3193" s="244"/>
      <c r="F3193" s="193"/>
      <c r="G3193" s="244"/>
      <c r="H3193" s="193"/>
      <c r="I3193" s="244"/>
      <c r="J3193" s="193"/>
      <c r="K3193" s="360"/>
    </row>
    <row r="3194" spans="1:11" s="106" customFormat="1" ht="15" hidden="1" thickBot="1" x14ac:dyDescent="0.25">
      <c r="A3194" s="244"/>
      <c r="B3194" s="244"/>
      <c r="C3194" s="244"/>
      <c r="D3194" s="244"/>
      <c r="E3194" s="244"/>
      <c r="F3194" s="193"/>
      <c r="G3194" s="244"/>
      <c r="H3194" s="428"/>
      <c r="I3194" s="428"/>
      <c r="J3194" s="193"/>
      <c r="K3194" s="360"/>
    </row>
    <row r="3195" spans="1:11" s="106" customFormat="1" ht="15" hidden="1" thickTop="1" x14ac:dyDescent="0.2">
      <c r="A3195" s="194"/>
      <c r="B3195" s="194"/>
      <c r="C3195" s="194"/>
      <c r="D3195" s="194"/>
      <c r="E3195" s="194"/>
      <c r="F3195" s="194"/>
      <c r="G3195" s="194"/>
      <c r="H3195" s="194"/>
      <c r="I3195" s="194"/>
      <c r="J3195" s="194"/>
      <c r="K3195" s="360"/>
    </row>
    <row r="3196" spans="1:11" s="106" customFormat="1" ht="15" hidden="1" x14ac:dyDescent="0.2">
      <c r="A3196" s="242"/>
      <c r="B3196" s="195" t="s">
        <v>77</v>
      </c>
      <c r="C3196" s="242" t="s">
        <v>78</v>
      </c>
      <c r="D3196" s="242" t="s">
        <v>4</v>
      </c>
      <c r="E3196" s="430" t="s">
        <v>79</v>
      </c>
      <c r="F3196" s="430"/>
      <c r="G3196" s="196" t="s">
        <v>80</v>
      </c>
      <c r="H3196" s="195" t="s">
        <v>81</v>
      </c>
      <c r="I3196" s="195" t="s">
        <v>82</v>
      </c>
      <c r="J3196" s="195" t="s">
        <v>5</v>
      </c>
      <c r="K3196" s="360"/>
    </row>
    <row r="3197" spans="1:11" s="106" customFormat="1" ht="38.25" hidden="1" x14ac:dyDescent="0.2">
      <c r="A3197" s="240" t="s">
        <v>83</v>
      </c>
      <c r="B3197" s="197" t="s">
        <v>2008</v>
      </c>
      <c r="C3197" s="240" t="s">
        <v>85</v>
      </c>
      <c r="D3197" s="240" t="s">
        <v>2009</v>
      </c>
      <c r="E3197" s="429" t="s">
        <v>142</v>
      </c>
      <c r="F3197" s="429"/>
      <c r="G3197" s="198" t="s">
        <v>88</v>
      </c>
      <c r="H3197" s="199">
        <v>1</v>
      </c>
      <c r="I3197" s="203">
        <f>SUM(J3198)</f>
        <v>1.0075117</v>
      </c>
      <c r="J3197" s="203">
        <f>H3197*I3197</f>
        <v>1.0075117</v>
      </c>
      <c r="K3197" s="360"/>
    </row>
    <row r="3198" spans="1:11" s="106" customFormat="1" ht="38.25" hidden="1" x14ac:dyDescent="0.2">
      <c r="A3198" s="241" t="s">
        <v>92</v>
      </c>
      <c r="B3198" s="189" t="s">
        <v>2016</v>
      </c>
      <c r="C3198" s="241" t="s">
        <v>85</v>
      </c>
      <c r="D3198" s="241" t="s">
        <v>2017</v>
      </c>
      <c r="E3198" s="427" t="s">
        <v>98</v>
      </c>
      <c r="F3198" s="427"/>
      <c r="G3198" s="190" t="s">
        <v>174</v>
      </c>
      <c r="H3198" s="191">
        <v>6.3999999999999997E-5</v>
      </c>
      <c r="I3198" s="192">
        <v>15742.37</v>
      </c>
      <c r="J3198" s="192">
        <v>1.0075117</v>
      </c>
      <c r="K3198" s="360"/>
    </row>
    <row r="3199" spans="1:11" s="106" customFormat="1" hidden="1" x14ac:dyDescent="0.2">
      <c r="A3199" s="244"/>
      <c r="B3199" s="244"/>
      <c r="C3199" s="244"/>
      <c r="D3199" s="244"/>
      <c r="E3199" s="244"/>
      <c r="F3199" s="193"/>
      <c r="G3199" s="244"/>
      <c r="H3199" s="193"/>
      <c r="I3199" s="244"/>
      <c r="J3199" s="193"/>
      <c r="K3199" s="360"/>
    </row>
    <row r="3200" spans="1:11" s="106" customFormat="1" ht="15" hidden="1" thickBot="1" x14ac:dyDescent="0.25">
      <c r="A3200" s="244"/>
      <c r="B3200" s="244"/>
      <c r="C3200" s="244"/>
      <c r="D3200" s="244"/>
      <c r="E3200" s="244"/>
      <c r="F3200" s="193"/>
      <c r="G3200" s="244"/>
      <c r="H3200" s="428"/>
      <c r="I3200" s="428"/>
      <c r="J3200" s="193"/>
      <c r="K3200" s="360"/>
    </row>
    <row r="3201" spans="1:11" s="106" customFormat="1" ht="15" hidden="1" thickTop="1" x14ac:dyDescent="0.2">
      <c r="A3201" s="194"/>
      <c r="B3201" s="194"/>
      <c r="C3201" s="194"/>
      <c r="D3201" s="194"/>
      <c r="E3201" s="194"/>
      <c r="F3201" s="194"/>
      <c r="G3201" s="194"/>
      <c r="H3201" s="194"/>
      <c r="I3201" s="194"/>
      <c r="J3201" s="194"/>
      <c r="K3201" s="360"/>
    </row>
    <row r="3202" spans="1:11" s="106" customFormat="1" ht="15" hidden="1" x14ac:dyDescent="0.2">
      <c r="A3202" s="242"/>
      <c r="B3202" s="195" t="s">
        <v>77</v>
      </c>
      <c r="C3202" s="242" t="s">
        <v>78</v>
      </c>
      <c r="D3202" s="242" t="s">
        <v>4</v>
      </c>
      <c r="E3202" s="430" t="s">
        <v>79</v>
      </c>
      <c r="F3202" s="430"/>
      <c r="G3202" s="196" t="s">
        <v>80</v>
      </c>
      <c r="H3202" s="195" t="s">
        <v>81</v>
      </c>
      <c r="I3202" s="195" t="s">
        <v>82</v>
      </c>
      <c r="J3202" s="195" t="s">
        <v>5</v>
      </c>
      <c r="K3202" s="360"/>
    </row>
    <row r="3203" spans="1:11" s="106" customFormat="1" ht="38.25" hidden="1" x14ac:dyDescent="0.2">
      <c r="A3203" s="240" t="s">
        <v>83</v>
      </c>
      <c r="B3203" s="197" t="s">
        <v>2010</v>
      </c>
      <c r="C3203" s="240" t="s">
        <v>85</v>
      </c>
      <c r="D3203" s="240" t="s">
        <v>2011</v>
      </c>
      <c r="E3203" s="429" t="s">
        <v>142</v>
      </c>
      <c r="F3203" s="429"/>
      <c r="G3203" s="198" t="s">
        <v>88</v>
      </c>
      <c r="H3203" s="199">
        <v>1</v>
      </c>
      <c r="I3203" s="203">
        <f>SUM(J3204)</f>
        <v>0.119642</v>
      </c>
      <c r="J3203" s="203">
        <f>H3203*I3203</f>
        <v>0.119642</v>
      </c>
      <c r="K3203" s="360"/>
    </row>
    <row r="3204" spans="1:11" s="106" customFormat="1" ht="38.25" hidden="1" x14ac:dyDescent="0.2">
      <c r="A3204" s="241" t="s">
        <v>92</v>
      </c>
      <c r="B3204" s="189" t="s">
        <v>2016</v>
      </c>
      <c r="C3204" s="241" t="s">
        <v>85</v>
      </c>
      <c r="D3204" s="241" t="s">
        <v>2017</v>
      </c>
      <c r="E3204" s="427" t="s">
        <v>98</v>
      </c>
      <c r="F3204" s="427"/>
      <c r="G3204" s="190" t="s">
        <v>174</v>
      </c>
      <c r="H3204" s="191">
        <v>7.6000000000000001E-6</v>
      </c>
      <c r="I3204" s="192">
        <v>15742.37</v>
      </c>
      <c r="J3204" s="192">
        <v>0.119642</v>
      </c>
      <c r="K3204" s="360"/>
    </row>
    <row r="3205" spans="1:11" s="106" customFormat="1" hidden="1" x14ac:dyDescent="0.2">
      <c r="A3205" s="244"/>
      <c r="B3205" s="244"/>
      <c r="C3205" s="244"/>
      <c r="D3205" s="244"/>
      <c r="E3205" s="244"/>
      <c r="F3205" s="193"/>
      <c r="G3205" s="244"/>
      <c r="H3205" s="193"/>
      <c r="I3205" s="244"/>
      <c r="J3205" s="193"/>
      <c r="K3205" s="360"/>
    </row>
    <row r="3206" spans="1:11" s="106" customFormat="1" ht="15" hidden="1" thickBot="1" x14ac:dyDescent="0.25">
      <c r="A3206" s="244"/>
      <c r="B3206" s="244"/>
      <c r="C3206" s="244"/>
      <c r="D3206" s="244"/>
      <c r="E3206" s="244"/>
      <c r="F3206" s="193"/>
      <c r="G3206" s="244"/>
      <c r="H3206" s="428"/>
      <c r="I3206" s="428"/>
      <c r="J3206" s="193"/>
      <c r="K3206" s="360"/>
    </row>
    <row r="3207" spans="1:11" s="106" customFormat="1" ht="15" hidden="1" thickTop="1" x14ac:dyDescent="0.2">
      <c r="A3207" s="194"/>
      <c r="B3207" s="194"/>
      <c r="C3207" s="194"/>
      <c r="D3207" s="194"/>
      <c r="E3207" s="194"/>
      <c r="F3207" s="194"/>
      <c r="G3207" s="194"/>
      <c r="H3207" s="194"/>
      <c r="I3207" s="194"/>
      <c r="J3207" s="194"/>
      <c r="K3207" s="360"/>
    </row>
    <row r="3208" spans="1:11" s="106" customFormat="1" ht="15" hidden="1" x14ac:dyDescent="0.2">
      <c r="A3208" s="242"/>
      <c r="B3208" s="195" t="s">
        <v>77</v>
      </c>
      <c r="C3208" s="242" t="s">
        <v>78</v>
      </c>
      <c r="D3208" s="242" t="s">
        <v>4</v>
      </c>
      <c r="E3208" s="430" t="s">
        <v>79</v>
      </c>
      <c r="F3208" s="430"/>
      <c r="G3208" s="196" t="s">
        <v>80</v>
      </c>
      <c r="H3208" s="195" t="s">
        <v>81</v>
      </c>
      <c r="I3208" s="195" t="s">
        <v>82</v>
      </c>
      <c r="J3208" s="195" t="s">
        <v>5</v>
      </c>
      <c r="K3208" s="360"/>
    </row>
    <row r="3209" spans="1:11" s="106" customFormat="1" ht="38.25" hidden="1" x14ac:dyDescent="0.2">
      <c r="A3209" s="240" t="s">
        <v>83</v>
      </c>
      <c r="B3209" s="197" t="s">
        <v>2012</v>
      </c>
      <c r="C3209" s="240" t="s">
        <v>85</v>
      </c>
      <c r="D3209" s="240" t="s">
        <v>2013</v>
      </c>
      <c r="E3209" s="429" t="s">
        <v>142</v>
      </c>
      <c r="F3209" s="429"/>
      <c r="G3209" s="198" t="s">
        <v>88</v>
      </c>
      <c r="H3209" s="199">
        <v>1</v>
      </c>
      <c r="I3209" s="203">
        <f>SUM(J3210)</f>
        <v>0.9445422</v>
      </c>
      <c r="J3209" s="203">
        <f>H3209*I3209</f>
        <v>0.9445422</v>
      </c>
      <c r="K3209" s="360"/>
    </row>
    <row r="3210" spans="1:11" s="106" customFormat="1" ht="38.25" hidden="1" x14ac:dyDescent="0.2">
      <c r="A3210" s="241" t="s">
        <v>92</v>
      </c>
      <c r="B3210" s="189" t="s">
        <v>2016</v>
      </c>
      <c r="C3210" s="241" t="s">
        <v>85</v>
      </c>
      <c r="D3210" s="241" t="s">
        <v>2017</v>
      </c>
      <c r="E3210" s="427" t="s">
        <v>98</v>
      </c>
      <c r="F3210" s="427"/>
      <c r="G3210" s="190" t="s">
        <v>174</v>
      </c>
      <c r="H3210" s="191">
        <v>6.0000000000000002E-5</v>
      </c>
      <c r="I3210" s="192">
        <v>15742.37</v>
      </c>
      <c r="J3210" s="192">
        <v>0.9445422</v>
      </c>
      <c r="K3210" s="360"/>
    </row>
    <row r="3211" spans="1:11" s="106" customFormat="1" hidden="1" x14ac:dyDescent="0.2">
      <c r="A3211" s="244"/>
      <c r="B3211" s="244"/>
      <c r="C3211" s="244"/>
      <c r="D3211" s="244"/>
      <c r="E3211" s="244"/>
      <c r="F3211" s="193"/>
      <c r="G3211" s="244"/>
      <c r="H3211" s="193"/>
      <c r="I3211" s="244"/>
      <c r="J3211" s="193"/>
      <c r="K3211" s="360"/>
    </row>
    <row r="3212" spans="1:11" s="106" customFormat="1" ht="15" hidden="1" thickBot="1" x14ac:dyDescent="0.25">
      <c r="A3212" s="244"/>
      <c r="B3212" s="244"/>
      <c r="C3212" s="244"/>
      <c r="D3212" s="244"/>
      <c r="E3212" s="244"/>
      <c r="F3212" s="193"/>
      <c r="G3212" s="244"/>
      <c r="H3212" s="428"/>
      <c r="I3212" s="428"/>
      <c r="J3212" s="193"/>
      <c r="K3212" s="360"/>
    </row>
    <row r="3213" spans="1:11" s="106" customFormat="1" ht="15" hidden="1" thickTop="1" x14ac:dyDescent="0.2">
      <c r="A3213" s="194"/>
      <c r="B3213" s="194"/>
      <c r="C3213" s="194"/>
      <c r="D3213" s="194"/>
      <c r="E3213" s="194"/>
      <c r="F3213" s="194"/>
      <c r="G3213" s="194"/>
      <c r="H3213" s="194"/>
      <c r="I3213" s="194"/>
      <c r="J3213" s="194"/>
      <c r="K3213" s="360"/>
    </row>
    <row r="3214" spans="1:11" s="106" customFormat="1" ht="15" hidden="1" x14ac:dyDescent="0.2">
      <c r="A3214" s="242"/>
      <c r="B3214" s="195" t="s">
        <v>77</v>
      </c>
      <c r="C3214" s="242" t="s">
        <v>78</v>
      </c>
      <c r="D3214" s="242" t="s">
        <v>4</v>
      </c>
      <c r="E3214" s="430" t="s">
        <v>79</v>
      </c>
      <c r="F3214" s="430"/>
      <c r="G3214" s="196" t="s">
        <v>80</v>
      </c>
      <c r="H3214" s="195" t="s">
        <v>81</v>
      </c>
      <c r="I3214" s="195" t="s">
        <v>82</v>
      </c>
      <c r="J3214" s="195" t="s">
        <v>5</v>
      </c>
      <c r="K3214" s="360"/>
    </row>
    <row r="3215" spans="1:11" s="106" customFormat="1" ht="38.25" hidden="1" x14ac:dyDescent="0.2">
      <c r="A3215" s="240" t="s">
        <v>83</v>
      </c>
      <c r="B3215" s="197" t="s">
        <v>2014</v>
      </c>
      <c r="C3215" s="240" t="s">
        <v>85</v>
      </c>
      <c r="D3215" s="240" t="s">
        <v>2015</v>
      </c>
      <c r="E3215" s="429" t="s">
        <v>142</v>
      </c>
      <c r="F3215" s="429"/>
      <c r="G3215" s="198" t="s">
        <v>88</v>
      </c>
      <c r="H3215" s="199">
        <v>1</v>
      </c>
      <c r="I3215" s="203">
        <f>SUM(J3216)</f>
        <v>2.0249999999999999</v>
      </c>
      <c r="J3215" s="203">
        <f>H3215*I3215</f>
        <v>2.0249999999999999</v>
      </c>
      <c r="K3215" s="360"/>
    </row>
    <row r="3216" spans="1:11" s="106" customFormat="1" hidden="1" x14ac:dyDescent="0.2">
      <c r="A3216" s="241" t="s">
        <v>92</v>
      </c>
      <c r="B3216" s="189" t="s">
        <v>2005</v>
      </c>
      <c r="C3216" s="241" t="s">
        <v>85</v>
      </c>
      <c r="D3216" s="241" t="s">
        <v>2006</v>
      </c>
      <c r="E3216" s="427" t="s">
        <v>119</v>
      </c>
      <c r="F3216" s="427"/>
      <c r="G3216" s="190" t="s">
        <v>2007</v>
      </c>
      <c r="H3216" s="191">
        <v>2.5</v>
      </c>
      <c r="I3216" s="192">
        <v>0.81</v>
      </c>
      <c r="J3216" s="192">
        <v>2.0249999999999999</v>
      </c>
      <c r="K3216" s="360"/>
    </row>
    <row r="3217" spans="1:11" s="106" customFormat="1" hidden="1" x14ac:dyDescent="0.2">
      <c r="A3217" s="244"/>
      <c r="B3217" s="244"/>
      <c r="C3217" s="244"/>
      <c r="D3217" s="244"/>
      <c r="E3217" s="244"/>
      <c r="F3217" s="193"/>
      <c r="G3217" s="244"/>
      <c r="H3217" s="193"/>
      <c r="I3217" s="244"/>
      <c r="J3217" s="193"/>
      <c r="K3217" s="360"/>
    </row>
    <row r="3218" spans="1:11" s="106" customFormat="1" ht="15" hidden="1" thickBot="1" x14ac:dyDescent="0.25">
      <c r="A3218" s="244"/>
      <c r="B3218" s="244"/>
      <c r="C3218" s="244"/>
      <c r="D3218" s="244"/>
      <c r="E3218" s="244"/>
      <c r="F3218" s="193"/>
      <c r="G3218" s="244"/>
      <c r="H3218" s="428"/>
      <c r="I3218" s="428"/>
      <c r="J3218" s="193"/>
      <c r="K3218" s="360"/>
    </row>
    <row r="3219" spans="1:11" s="106" customFormat="1" ht="15" hidden="1" thickTop="1" x14ac:dyDescent="0.2">
      <c r="A3219" s="194"/>
      <c r="B3219" s="194"/>
      <c r="C3219" s="194"/>
      <c r="D3219" s="194"/>
      <c r="E3219" s="194"/>
      <c r="F3219" s="194"/>
      <c r="G3219" s="194"/>
      <c r="H3219" s="194"/>
      <c r="I3219" s="194"/>
      <c r="J3219" s="194"/>
      <c r="K3219" s="360"/>
    </row>
    <row r="3220" spans="1:11" s="106" customFormat="1" ht="15" hidden="1" x14ac:dyDescent="0.2">
      <c r="A3220" s="242"/>
      <c r="B3220" s="195" t="s">
        <v>77</v>
      </c>
      <c r="C3220" s="242" t="s">
        <v>78</v>
      </c>
      <c r="D3220" s="242" t="s">
        <v>4</v>
      </c>
      <c r="E3220" s="430" t="s">
        <v>79</v>
      </c>
      <c r="F3220" s="430"/>
      <c r="G3220" s="196" t="s">
        <v>80</v>
      </c>
      <c r="H3220" s="195" t="s">
        <v>81</v>
      </c>
      <c r="I3220" s="195" t="s">
        <v>82</v>
      </c>
      <c r="J3220" s="195" t="s">
        <v>5</v>
      </c>
      <c r="K3220" s="360"/>
    </row>
    <row r="3221" spans="1:11" s="106" customFormat="1" ht="51" hidden="1" x14ac:dyDescent="0.2">
      <c r="A3221" s="240" t="s">
        <v>83</v>
      </c>
      <c r="B3221" s="197" t="s">
        <v>2018</v>
      </c>
      <c r="C3221" s="240" t="s">
        <v>85</v>
      </c>
      <c r="D3221" s="240" t="s">
        <v>2019</v>
      </c>
      <c r="E3221" s="429" t="s">
        <v>142</v>
      </c>
      <c r="F3221" s="429"/>
      <c r="G3221" s="198" t="s">
        <v>146</v>
      </c>
      <c r="H3221" s="199">
        <v>1</v>
      </c>
      <c r="I3221" s="203">
        <f>SUM(J3222:J3225)</f>
        <v>28.993546700000003</v>
      </c>
      <c r="J3221" s="203">
        <f>H3221*I3221</f>
        <v>28.993546700000003</v>
      </c>
      <c r="K3221" s="360"/>
    </row>
    <row r="3222" spans="1:11" s="106" customFormat="1" ht="51" hidden="1" x14ac:dyDescent="0.2">
      <c r="A3222" s="241" t="s">
        <v>89</v>
      </c>
      <c r="B3222" s="189" t="s">
        <v>2020</v>
      </c>
      <c r="C3222" s="241" t="s">
        <v>85</v>
      </c>
      <c r="D3222" s="241" t="s">
        <v>2021</v>
      </c>
      <c r="E3222" s="427" t="s">
        <v>142</v>
      </c>
      <c r="F3222" s="427"/>
      <c r="G3222" s="190" t="s">
        <v>88</v>
      </c>
      <c r="H3222" s="191">
        <v>1</v>
      </c>
      <c r="I3222" s="192">
        <v>12.2306296</v>
      </c>
      <c r="J3222" s="192">
        <v>12.2306296</v>
      </c>
      <c r="K3222" s="360"/>
    </row>
    <row r="3223" spans="1:11" s="106" customFormat="1" ht="51" hidden="1" x14ac:dyDescent="0.2">
      <c r="A3223" s="241" t="s">
        <v>89</v>
      </c>
      <c r="B3223" s="189" t="s">
        <v>2022</v>
      </c>
      <c r="C3223" s="241" t="s">
        <v>85</v>
      </c>
      <c r="D3223" s="241" t="s">
        <v>2023</v>
      </c>
      <c r="E3223" s="427" t="s">
        <v>142</v>
      </c>
      <c r="F3223" s="427"/>
      <c r="G3223" s="190" t="s">
        <v>88</v>
      </c>
      <c r="H3223" s="191">
        <v>1</v>
      </c>
      <c r="I3223" s="192">
        <v>2.2626664999999999</v>
      </c>
      <c r="J3223" s="192">
        <v>2.2626664999999999</v>
      </c>
      <c r="K3223" s="360"/>
    </row>
    <row r="3224" spans="1:11" s="106" customFormat="1" ht="51" hidden="1" x14ac:dyDescent="0.2">
      <c r="A3224" s="241" t="s">
        <v>89</v>
      </c>
      <c r="B3224" s="189" t="s">
        <v>2024</v>
      </c>
      <c r="C3224" s="241" t="s">
        <v>85</v>
      </c>
      <c r="D3224" s="241" t="s">
        <v>2025</v>
      </c>
      <c r="E3224" s="427" t="s">
        <v>142</v>
      </c>
      <c r="F3224" s="427"/>
      <c r="G3224" s="190" t="s">
        <v>88</v>
      </c>
      <c r="H3224" s="191">
        <v>1</v>
      </c>
      <c r="I3224" s="192">
        <v>0.88672059999999997</v>
      </c>
      <c r="J3224" s="192">
        <v>0.88672059999999997</v>
      </c>
      <c r="K3224" s="360"/>
    </row>
    <row r="3225" spans="1:11" s="106" customFormat="1" ht="25.5" hidden="1" x14ac:dyDescent="0.2">
      <c r="A3225" s="241" t="s">
        <v>89</v>
      </c>
      <c r="B3225" s="189" t="s">
        <v>2026</v>
      </c>
      <c r="C3225" s="241" t="s">
        <v>85</v>
      </c>
      <c r="D3225" s="241" t="s">
        <v>2027</v>
      </c>
      <c r="E3225" s="427" t="s">
        <v>87</v>
      </c>
      <c r="F3225" s="427"/>
      <c r="G3225" s="190" t="s">
        <v>88</v>
      </c>
      <c r="H3225" s="191">
        <v>1</v>
      </c>
      <c r="I3225" s="192">
        <v>13.613530000000001</v>
      </c>
      <c r="J3225" s="192">
        <v>13.613530000000001</v>
      </c>
      <c r="K3225" s="360"/>
    </row>
    <row r="3226" spans="1:11" s="106" customFormat="1" hidden="1" x14ac:dyDescent="0.2">
      <c r="A3226" s="244"/>
      <c r="B3226" s="244"/>
      <c r="C3226" s="244"/>
      <c r="D3226" s="244"/>
      <c r="E3226" s="244"/>
      <c r="F3226" s="193"/>
      <c r="G3226" s="244"/>
      <c r="H3226" s="193"/>
      <c r="I3226" s="244"/>
      <c r="J3226" s="193"/>
      <c r="K3226" s="360"/>
    </row>
    <row r="3227" spans="1:11" s="106" customFormat="1" ht="15" hidden="1" thickBot="1" x14ac:dyDescent="0.25">
      <c r="A3227" s="244"/>
      <c r="B3227" s="244"/>
      <c r="C3227" s="244"/>
      <c r="D3227" s="244"/>
      <c r="E3227" s="244"/>
      <c r="F3227" s="193"/>
      <c r="G3227" s="244"/>
      <c r="H3227" s="428"/>
      <c r="I3227" s="428"/>
      <c r="J3227" s="193"/>
      <c r="K3227" s="360"/>
    </row>
    <row r="3228" spans="1:11" s="106" customFormat="1" ht="15" hidden="1" thickTop="1" x14ac:dyDescent="0.2">
      <c r="A3228" s="194"/>
      <c r="B3228" s="194"/>
      <c r="C3228" s="194"/>
      <c r="D3228" s="194"/>
      <c r="E3228" s="194"/>
      <c r="F3228" s="194"/>
      <c r="G3228" s="194"/>
      <c r="H3228" s="194"/>
      <c r="I3228" s="194"/>
      <c r="J3228" s="194"/>
      <c r="K3228" s="360"/>
    </row>
    <row r="3229" spans="1:11" s="106" customFormat="1" ht="15" hidden="1" x14ac:dyDescent="0.2">
      <c r="A3229" s="242"/>
      <c r="B3229" s="195" t="s">
        <v>77</v>
      </c>
      <c r="C3229" s="242" t="s">
        <v>78</v>
      </c>
      <c r="D3229" s="242" t="s">
        <v>4</v>
      </c>
      <c r="E3229" s="430" t="s">
        <v>79</v>
      </c>
      <c r="F3229" s="430"/>
      <c r="G3229" s="196" t="s">
        <v>80</v>
      </c>
      <c r="H3229" s="195" t="s">
        <v>81</v>
      </c>
      <c r="I3229" s="195" t="s">
        <v>82</v>
      </c>
      <c r="J3229" s="195" t="s">
        <v>5</v>
      </c>
      <c r="K3229" s="360"/>
    </row>
    <row r="3230" spans="1:11" s="106" customFormat="1" ht="51" hidden="1" x14ac:dyDescent="0.2">
      <c r="A3230" s="240" t="s">
        <v>83</v>
      </c>
      <c r="B3230" s="197" t="s">
        <v>2028</v>
      </c>
      <c r="C3230" s="240" t="s">
        <v>85</v>
      </c>
      <c r="D3230" s="240" t="s">
        <v>2029</v>
      </c>
      <c r="E3230" s="429" t="s">
        <v>142</v>
      </c>
      <c r="F3230" s="429"/>
      <c r="G3230" s="198" t="s">
        <v>143</v>
      </c>
      <c r="H3230" s="199">
        <v>1</v>
      </c>
      <c r="I3230" s="203">
        <f>SUM(J3231:J3236)</f>
        <v>99.595977200000007</v>
      </c>
      <c r="J3230" s="203">
        <f>H3230*I3230</f>
        <v>99.595977200000007</v>
      </c>
      <c r="K3230" s="360"/>
    </row>
    <row r="3231" spans="1:11" s="106" customFormat="1" ht="51" hidden="1" x14ac:dyDescent="0.2">
      <c r="A3231" s="241" t="s">
        <v>89</v>
      </c>
      <c r="B3231" s="189" t="s">
        <v>2020</v>
      </c>
      <c r="C3231" s="241" t="s">
        <v>85</v>
      </c>
      <c r="D3231" s="241" t="s">
        <v>2021</v>
      </c>
      <c r="E3231" s="427" t="s">
        <v>142</v>
      </c>
      <c r="F3231" s="427"/>
      <c r="G3231" s="190" t="s">
        <v>88</v>
      </c>
      <c r="H3231" s="191">
        <v>1</v>
      </c>
      <c r="I3231" s="192">
        <v>12.2306296</v>
      </c>
      <c r="J3231" s="192">
        <v>12.2306296</v>
      </c>
      <c r="K3231" s="360"/>
    </row>
    <row r="3232" spans="1:11" s="106" customFormat="1" ht="51" hidden="1" x14ac:dyDescent="0.2">
      <c r="A3232" s="241" t="s">
        <v>89</v>
      </c>
      <c r="B3232" s="189" t="s">
        <v>2022</v>
      </c>
      <c r="C3232" s="241" t="s">
        <v>85</v>
      </c>
      <c r="D3232" s="241" t="s">
        <v>2023</v>
      </c>
      <c r="E3232" s="427" t="s">
        <v>142</v>
      </c>
      <c r="F3232" s="427"/>
      <c r="G3232" s="190" t="s">
        <v>88</v>
      </c>
      <c r="H3232" s="191">
        <v>1</v>
      </c>
      <c r="I3232" s="192">
        <v>2.2626664999999999</v>
      </c>
      <c r="J3232" s="192">
        <v>2.2626664999999999</v>
      </c>
      <c r="K3232" s="360"/>
    </row>
    <row r="3233" spans="1:11" s="106" customFormat="1" ht="51" hidden="1" x14ac:dyDescent="0.2">
      <c r="A3233" s="241" t="s">
        <v>89</v>
      </c>
      <c r="B3233" s="189" t="s">
        <v>2030</v>
      </c>
      <c r="C3233" s="241" t="s">
        <v>85</v>
      </c>
      <c r="D3233" s="241" t="s">
        <v>2031</v>
      </c>
      <c r="E3233" s="427" t="s">
        <v>142</v>
      </c>
      <c r="F3233" s="427"/>
      <c r="G3233" s="190" t="s">
        <v>88</v>
      </c>
      <c r="H3233" s="191">
        <v>1</v>
      </c>
      <c r="I3233" s="192">
        <v>22.932430499999999</v>
      </c>
      <c r="J3233" s="192">
        <v>22.932430499999999</v>
      </c>
      <c r="K3233" s="360"/>
    </row>
    <row r="3234" spans="1:11" s="106" customFormat="1" ht="51" hidden="1" x14ac:dyDescent="0.2">
      <c r="A3234" s="241" t="s">
        <v>89</v>
      </c>
      <c r="B3234" s="189" t="s">
        <v>2032</v>
      </c>
      <c r="C3234" s="241" t="s">
        <v>85</v>
      </c>
      <c r="D3234" s="241" t="s">
        <v>2033</v>
      </c>
      <c r="E3234" s="427" t="s">
        <v>142</v>
      </c>
      <c r="F3234" s="427"/>
      <c r="G3234" s="190" t="s">
        <v>88</v>
      </c>
      <c r="H3234" s="191">
        <v>1</v>
      </c>
      <c r="I3234" s="192">
        <v>47.67</v>
      </c>
      <c r="J3234" s="192">
        <v>47.67</v>
      </c>
      <c r="K3234" s="360"/>
    </row>
    <row r="3235" spans="1:11" s="106" customFormat="1" ht="51" hidden="1" x14ac:dyDescent="0.2">
      <c r="A3235" s="241" t="s">
        <v>89</v>
      </c>
      <c r="B3235" s="189" t="s">
        <v>2024</v>
      </c>
      <c r="C3235" s="241" t="s">
        <v>85</v>
      </c>
      <c r="D3235" s="241" t="s">
        <v>2025</v>
      </c>
      <c r="E3235" s="427" t="s">
        <v>142</v>
      </c>
      <c r="F3235" s="427"/>
      <c r="G3235" s="190" t="s">
        <v>88</v>
      </c>
      <c r="H3235" s="191">
        <v>1</v>
      </c>
      <c r="I3235" s="192">
        <v>0.88672059999999997</v>
      </c>
      <c r="J3235" s="192">
        <v>0.88672059999999997</v>
      </c>
      <c r="K3235" s="360"/>
    </row>
    <row r="3236" spans="1:11" s="106" customFormat="1" ht="25.5" hidden="1" x14ac:dyDescent="0.2">
      <c r="A3236" s="241" t="s">
        <v>89</v>
      </c>
      <c r="B3236" s="189" t="s">
        <v>2026</v>
      </c>
      <c r="C3236" s="241" t="s">
        <v>85</v>
      </c>
      <c r="D3236" s="241" t="s">
        <v>2027</v>
      </c>
      <c r="E3236" s="427" t="s">
        <v>87</v>
      </c>
      <c r="F3236" s="427"/>
      <c r="G3236" s="190" t="s">
        <v>88</v>
      </c>
      <c r="H3236" s="191">
        <v>1</v>
      </c>
      <c r="I3236" s="192">
        <v>13.613530000000001</v>
      </c>
      <c r="J3236" s="192">
        <v>13.613530000000001</v>
      </c>
      <c r="K3236" s="360"/>
    </row>
    <row r="3237" spans="1:11" s="106" customFormat="1" hidden="1" x14ac:dyDescent="0.2">
      <c r="A3237" s="244"/>
      <c r="B3237" s="244"/>
      <c r="C3237" s="244"/>
      <c r="D3237" s="244"/>
      <c r="E3237" s="244"/>
      <c r="F3237" s="193"/>
      <c r="G3237" s="244"/>
      <c r="H3237" s="193"/>
      <c r="I3237" s="244"/>
      <c r="J3237" s="193"/>
      <c r="K3237" s="360"/>
    </row>
    <row r="3238" spans="1:11" s="106" customFormat="1" ht="15" hidden="1" thickBot="1" x14ac:dyDescent="0.25">
      <c r="A3238" s="244"/>
      <c r="B3238" s="244"/>
      <c r="C3238" s="244"/>
      <c r="D3238" s="244"/>
      <c r="E3238" s="244"/>
      <c r="F3238" s="193"/>
      <c r="G3238" s="244"/>
      <c r="H3238" s="428"/>
      <c r="I3238" s="428"/>
      <c r="J3238" s="193"/>
      <c r="K3238" s="360"/>
    </row>
    <row r="3239" spans="1:11" s="106" customFormat="1" ht="15" hidden="1" thickTop="1" x14ac:dyDescent="0.2">
      <c r="A3239" s="194"/>
      <c r="B3239" s="194"/>
      <c r="C3239" s="194"/>
      <c r="D3239" s="194"/>
      <c r="E3239" s="194"/>
      <c r="F3239" s="194"/>
      <c r="G3239" s="194"/>
      <c r="H3239" s="194"/>
      <c r="I3239" s="194"/>
      <c r="J3239" s="194"/>
      <c r="K3239" s="360"/>
    </row>
    <row r="3240" spans="1:11" s="106" customFormat="1" ht="15" hidden="1" x14ac:dyDescent="0.2">
      <c r="A3240" s="242"/>
      <c r="B3240" s="195" t="s">
        <v>77</v>
      </c>
      <c r="C3240" s="242" t="s">
        <v>78</v>
      </c>
      <c r="D3240" s="242" t="s">
        <v>4</v>
      </c>
      <c r="E3240" s="430" t="s">
        <v>79</v>
      </c>
      <c r="F3240" s="430"/>
      <c r="G3240" s="196" t="s">
        <v>80</v>
      </c>
      <c r="H3240" s="195" t="s">
        <v>81</v>
      </c>
      <c r="I3240" s="195" t="s">
        <v>82</v>
      </c>
      <c r="J3240" s="195" t="s">
        <v>5</v>
      </c>
      <c r="K3240" s="360"/>
    </row>
    <row r="3241" spans="1:11" s="106" customFormat="1" ht="51" hidden="1" x14ac:dyDescent="0.2">
      <c r="A3241" s="240" t="s">
        <v>83</v>
      </c>
      <c r="B3241" s="197" t="s">
        <v>2020</v>
      </c>
      <c r="C3241" s="240" t="s">
        <v>85</v>
      </c>
      <c r="D3241" s="240" t="s">
        <v>2021</v>
      </c>
      <c r="E3241" s="429" t="s">
        <v>142</v>
      </c>
      <c r="F3241" s="429"/>
      <c r="G3241" s="198" t="s">
        <v>88</v>
      </c>
      <c r="H3241" s="199">
        <v>1</v>
      </c>
      <c r="I3241" s="203">
        <f>SUM(J3242:J3243)</f>
        <v>12.2306296</v>
      </c>
      <c r="J3241" s="203">
        <f>H3241*I3241</f>
        <v>12.2306296</v>
      </c>
      <c r="K3241" s="360"/>
    </row>
    <row r="3242" spans="1:11" s="106" customFormat="1" ht="25.5" hidden="1" x14ac:dyDescent="0.2">
      <c r="A3242" s="241" t="s">
        <v>92</v>
      </c>
      <c r="B3242" s="189" t="s">
        <v>2034</v>
      </c>
      <c r="C3242" s="241" t="s">
        <v>85</v>
      </c>
      <c r="D3242" s="241" t="s">
        <v>2035</v>
      </c>
      <c r="E3242" s="427" t="s">
        <v>119</v>
      </c>
      <c r="F3242" s="427"/>
      <c r="G3242" s="190" t="s">
        <v>174</v>
      </c>
      <c r="H3242" s="191">
        <v>4.0000000000000003E-5</v>
      </c>
      <c r="I3242" s="192">
        <v>33930.620000000003</v>
      </c>
      <c r="J3242" s="192">
        <v>1.3572248</v>
      </c>
      <c r="K3242" s="360"/>
    </row>
    <row r="3243" spans="1:11" s="106" customFormat="1" ht="38.25" hidden="1" x14ac:dyDescent="0.2">
      <c r="A3243" s="241" t="s">
        <v>92</v>
      </c>
      <c r="B3243" s="189" t="s">
        <v>2036</v>
      </c>
      <c r="C3243" s="241" t="s">
        <v>85</v>
      </c>
      <c r="D3243" s="241" t="s">
        <v>2037</v>
      </c>
      <c r="E3243" s="427" t="s">
        <v>98</v>
      </c>
      <c r="F3243" s="427"/>
      <c r="G3243" s="190" t="s">
        <v>174</v>
      </c>
      <c r="H3243" s="191">
        <v>4.0000000000000003E-5</v>
      </c>
      <c r="I3243" s="192">
        <v>271835.12</v>
      </c>
      <c r="J3243" s="192">
        <v>10.873404799999999</v>
      </c>
      <c r="K3243" s="360"/>
    </row>
    <row r="3244" spans="1:11" s="106" customFormat="1" hidden="1" x14ac:dyDescent="0.2">
      <c r="A3244" s="244"/>
      <c r="B3244" s="244"/>
      <c r="C3244" s="244"/>
      <c r="D3244" s="244"/>
      <c r="E3244" s="244"/>
      <c r="F3244" s="193"/>
      <c r="G3244" s="244"/>
      <c r="H3244" s="193"/>
      <c r="I3244" s="244"/>
      <c r="J3244" s="193"/>
      <c r="K3244" s="360"/>
    </row>
    <row r="3245" spans="1:11" s="106" customFormat="1" ht="15" hidden="1" thickBot="1" x14ac:dyDescent="0.25">
      <c r="A3245" s="244"/>
      <c r="B3245" s="244"/>
      <c r="C3245" s="244"/>
      <c r="D3245" s="244"/>
      <c r="E3245" s="244"/>
      <c r="F3245" s="193"/>
      <c r="G3245" s="244"/>
      <c r="H3245" s="428"/>
      <c r="I3245" s="428"/>
      <c r="J3245" s="193"/>
      <c r="K3245" s="360"/>
    </row>
    <row r="3246" spans="1:11" s="106" customFormat="1" ht="15" hidden="1" thickTop="1" x14ac:dyDescent="0.2">
      <c r="A3246" s="194"/>
      <c r="B3246" s="194"/>
      <c r="C3246" s="194"/>
      <c r="D3246" s="194"/>
      <c r="E3246" s="194"/>
      <c r="F3246" s="194"/>
      <c r="G3246" s="194"/>
      <c r="H3246" s="194"/>
      <c r="I3246" s="194"/>
      <c r="J3246" s="194"/>
      <c r="K3246" s="360"/>
    </row>
    <row r="3247" spans="1:11" s="106" customFormat="1" ht="15" hidden="1" x14ac:dyDescent="0.2">
      <c r="A3247" s="242"/>
      <c r="B3247" s="195" t="s">
        <v>77</v>
      </c>
      <c r="C3247" s="242" t="s">
        <v>78</v>
      </c>
      <c r="D3247" s="242" t="s">
        <v>4</v>
      </c>
      <c r="E3247" s="430" t="s">
        <v>79</v>
      </c>
      <c r="F3247" s="430"/>
      <c r="G3247" s="196" t="s">
        <v>80</v>
      </c>
      <c r="H3247" s="195" t="s">
        <v>81</v>
      </c>
      <c r="I3247" s="195" t="s">
        <v>82</v>
      </c>
      <c r="J3247" s="195" t="s">
        <v>5</v>
      </c>
      <c r="K3247" s="360"/>
    </row>
    <row r="3248" spans="1:11" s="106" customFormat="1" ht="51" hidden="1" x14ac:dyDescent="0.2">
      <c r="A3248" s="240" t="s">
        <v>83</v>
      </c>
      <c r="B3248" s="197" t="s">
        <v>2024</v>
      </c>
      <c r="C3248" s="240" t="s">
        <v>85</v>
      </c>
      <c r="D3248" s="240" t="s">
        <v>2025</v>
      </c>
      <c r="E3248" s="429" t="s">
        <v>142</v>
      </c>
      <c r="F3248" s="429"/>
      <c r="G3248" s="198" t="s">
        <v>88</v>
      </c>
      <c r="H3248" s="199">
        <v>1</v>
      </c>
      <c r="I3248" s="203">
        <f>SUM(J3249:J3250)</f>
        <v>0.88672059999999997</v>
      </c>
      <c r="J3248" s="203">
        <f>H3248*I3248</f>
        <v>0.88672059999999997</v>
      </c>
      <c r="K3248" s="360"/>
    </row>
    <row r="3249" spans="1:11" s="106" customFormat="1" ht="25.5" hidden="1" x14ac:dyDescent="0.2">
      <c r="A3249" s="241" t="s">
        <v>92</v>
      </c>
      <c r="B3249" s="189" t="s">
        <v>2034</v>
      </c>
      <c r="C3249" s="241" t="s">
        <v>85</v>
      </c>
      <c r="D3249" s="241" t="s">
        <v>2035</v>
      </c>
      <c r="E3249" s="427" t="s">
        <v>119</v>
      </c>
      <c r="F3249" s="427"/>
      <c r="G3249" s="190" t="s">
        <v>174</v>
      </c>
      <c r="H3249" s="191">
        <v>2.9000000000000002E-6</v>
      </c>
      <c r="I3249" s="192">
        <v>33930.620000000003</v>
      </c>
      <c r="J3249" s="192">
        <v>9.8398799999999995E-2</v>
      </c>
      <c r="K3249" s="360"/>
    </row>
    <row r="3250" spans="1:11" s="106" customFormat="1" ht="38.25" hidden="1" x14ac:dyDescent="0.2">
      <c r="A3250" s="241" t="s">
        <v>92</v>
      </c>
      <c r="B3250" s="189" t="s">
        <v>2036</v>
      </c>
      <c r="C3250" s="241" t="s">
        <v>85</v>
      </c>
      <c r="D3250" s="241" t="s">
        <v>2037</v>
      </c>
      <c r="E3250" s="427" t="s">
        <v>98</v>
      </c>
      <c r="F3250" s="427"/>
      <c r="G3250" s="190" t="s">
        <v>174</v>
      </c>
      <c r="H3250" s="191">
        <v>2.9000000000000002E-6</v>
      </c>
      <c r="I3250" s="192">
        <v>271835.12</v>
      </c>
      <c r="J3250" s="192">
        <v>0.78832179999999996</v>
      </c>
      <c r="K3250" s="360"/>
    </row>
    <row r="3251" spans="1:11" s="106" customFormat="1" ht="15" hidden="1" thickBot="1" x14ac:dyDescent="0.25">
      <c r="A3251" s="244"/>
      <c r="B3251" s="244"/>
      <c r="C3251" s="244"/>
      <c r="D3251" s="244"/>
      <c r="E3251" s="244"/>
      <c r="F3251" s="193"/>
      <c r="G3251" s="244"/>
      <c r="H3251" s="428"/>
      <c r="I3251" s="428"/>
      <c r="J3251" s="193"/>
      <c r="K3251" s="360"/>
    </row>
    <row r="3252" spans="1:11" s="106" customFormat="1" ht="15" hidden="1" thickTop="1" x14ac:dyDescent="0.2">
      <c r="A3252" s="194"/>
      <c r="B3252" s="194"/>
      <c r="C3252" s="194"/>
      <c r="D3252" s="194"/>
      <c r="E3252" s="194"/>
      <c r="F3252" s="194"/>
      <c r="G3252" s="194"/>
      <c r="H3252" s="194"/>
      <c r="I3252" s="194"/>
      <c r="J3252" s="194"/>
      <c r="K3252" s="360"/>
    </row>
    <row r="3253" spans="1:11" s="106" customFormat="1" ht="15" hidden="1" x14ac:dyDescent="0.2">
      <c r="A3253" s="242"/>
      <c r="B3253" s="195" t="s">
        <v>77</v>
      </c>
      <c r="C3253" s="242" t="s">
        <v>78</v>
      </c>
      <c r="D3253" s="242" t="s">
        <v>4</v>
      </c>
      <c r="E3253" s="430" t="s">
        <v>79</v>
      </c>
      <c r="F3253" s="430"/>
      <c r="G3253" s="196" t="s">
        <v>80</v>
      </c>
      <c r="H3253" s="195" t="s">
        <v>81</v>
      </c>
      <c r="I3253" s="195" t="s">
        <v>82</v>
      </c>
      <c r="J3253" s="195" t="s">
        <v>5</v>
      </c>
      <c r="K3253" s="360"/>
    </row>
    <row r="3254" spans="1:11" s="106" customFormat="1" ht="51" hidden="1" x14ac:dyDescent="0.2">
      <c r="A3254" s="240" t="s">
        <v>83</v>
      </c>
      <c r="B3254" s="197" t="s">
        <v>2022</v>
      </c>
      <c r="C3254" s="240" t="s">
        <v>85</v>
      </c>
      <c r="D3254" s="240" t="s">
        <v>2023</v>
      </c>
      <c r="E3254" s="429" t="s">
        <v>142</v>
      </c>
      <c r="F3254" s="429"/>
      <c r="G3254" s="198" t="s">
        <v>88</v>
      </c>
      <c r="H3254" s="199">
        <v>1</v>
      </c>
      <c r="I3254" s="203">
        <f>SUM(J3255:J3256)</f>
        <v>2.2626664999999999</v>
      </c>
      <c r="J3254" s="203">
        <f>H3254*I3254</f>
        <v>2.2626664999999999</v>
      </c>
      <c r="K3254" s="360"/>
    </row>
    <row r="3255" spans="1:11" s="106" customFormat="1" ht="25.5" hidden="1" x14ac:dyDescent="0.2">
      <c r="A3255" s="241" t="s">
        <v>92</v>
      </c>
      <c r="B3255" s="189" t="s">
        <v>2034</v>
      </c>
      <c r="C3255" s="241" t="s">
        <v>85</v>
      </c>
      <c r="D3255" s="241" t="s">
        <v>2035</v>
      </c>
      <c r="E3255" s="427" t="s">
        <v>119</v>
      </c>
      <c r="F3255" s="427"/>
      <c r="G3255" s="190" t="s">
        <v>174</v>
      </c>
      <c r="H3255" s="191">
        <v>7.4000000000000003E-6</v>
      </c>
      <c r="I3255" s="192">
        <v>33930.620000000003</v>
      </c>
      <c r="J3255" s="192">
        <v>0.25108659999999999</v>
      </c>
      <c r="K3255" s="360"/>
    </row>
    <row r="3256" spans="1:11" s="106" customFormat="1" ht="38.25" hidden="1" x14ac:dyDescent="0.2">
      <c r="A3256" s="241" t="s">
        <v>92</v>
      </c>
      <c r="B3256" s="189" t="s">
        <v>2036</v>
      </c>
      <c r="C3256" s="241" t="s">
        <v>85</v>
      </c>
      <c r="D3256" s="241" t="s">
        <v>2037</v>
      </c>
      <c r="E3256" s="427" t="s">
        <v>98</v>
      </c>
      <c r="F3256" s="427"/>
      <c r="G3256" s="190" t="s">
        <v>174</v>
      </c>
      <c r="H3256" s="191">
        <v>7.4000000000000003E-6</v>
      </c>
      <c r="I3256" s="192">
        <v>271835.12</v>
      </c>
      <c r="J3256" s="192">
        <v>2.0115799000000001</v>
      </c>
      <c r="K3256" s="360"/>
    </row>
    <row r="3257" spans="1:11" s="106" customFormat="1" hidden="1" x14ac:dyDescent="0.2">
      <c r="A3257" s="244"/>
      <c r="B3257" s="244"/>
      <c r="C3257" s="244"/>
      <c r="D3257" s="244"/>
      <c r="E3257" s="244"/>
      <c r="F3257" s="193"/>
      <c r="G3257" s="244"/>
      <c r="H3257" s="193"/>
      <c r="I3257" s="244"/>
      <c r="J3257" s="193"/>
      <c r="K3257" s="360"/>
    </row>
    <row r="3258" spans="1:11" s="106" customFormat="1" ht="15" hidden="1" thickBot="1" x14ac:dyDescent="0.25">
      <c r="A3258" s="244"/>
      <c r="B3258" s="244"/>
      <c r="C3258" s="244"/>
      <c r="D3258" s="244"/>
      <c r="E3258" s="244"/>
      <c r="F3258" s="193"/>
      <c r="G3258" s="244"/>
      <c r="H3258" s="428"/>
      <c r="I3258" s="428"/>
      <c r="J3258" s="193"/>
      <c r="K3258" s="360"/>
    </row>
    <row r="3259" spans="1:11" s="106" customFormat="1" ht="15" hidden="1" thickTop="1" x14ac:dyDescent="0.2">
      <c r="A3259" s="194"/>
      <c r="B3259" s="194"/>
      <c r="C3259" s="194"/>
      <c r="D3259" s="194"/>
      <c r="E3259" s="194"/>
      <c r="F3259" s="194"/>
      <c r="G3259" s="194"/>
      <c r="H3259" s="194"/>
      <c r="I3259" s="194"/>
      <c r="J3259" s="194"/>
      <c r="K3259" s="360"/>
    </row>
    <row r="3260" spans="1:11" s="106" customFormat="1" ht="15" hidden="1" x14ac:dyDescent="0.2">
      <c r="A3260" s="242"/>
      <c r="B3260" s="195" t="s">
        <v>77</v>
      </c>
      <c r="C3260" s="242" t="s">
        <v>78</v>
      </c>
      <c r="D3260" s="242" t="s">
        <v>4</v>
      </c>
      <c r="E3260" s="430" t="s">
        <v>79</v>
      </c>
      <c r="F3260" s="430"/>
      <c r="G3260" s="196" t="s">
        <v>80</v>
      </c>
      <c r="H3260" s="195" t="s">
        <v>81</v>
      </c>
      <c r="I3260" s="195" t="s">
        <v>82</v>
      </c>
      <c r="J3260" s="195" t="s">
        <v>5</v>
      </c>
      <c r="K3260" s="360"/>
    </row>
    <row r="3261" spans="1:11" s="106" customFormat="1" ht="51" hidden="1" x14ac:dyDescent="0.2">
      <c r="A3261" s="240" t="s">
        <v>83</v>
      </c>
      <c r="B3261" s="197" t="s">
        <v>2030</v>
      </c>
      <c r="C3261" s="240" t="s">
        <v>85</v>
      </c>
      <c r="D3261" s="240" t="s">
        <v>2031</v>
      </c>
      <c r="E3261" s="429" t="s">
        <v>142</v>
      </c>
      <c r="F3261" s="429"/>
      <c r="G3261" s="198" t="s">
        <v>88</v>
      </c>
      <c r="H3261" s="199">
        <v>1</v>
      </c>
      <c r="I3261" s="203">
        <f>SUM(J3262:J3263)</f>
        <v>22.932430499999999</v>
      </c>
      <c r="J3261" s="203">
        <f>H3261*I3261</f>
        <v>22.932430499999999</v>
      </c>
      <c r="K3261" s="360"/>
    </row>
    <row r="3262" spans="1:11" s="106" customFormat="1" ht="25.5" hidden="1" x14ac:dyDescent="0.2">
      <c r="A3262" s="241" t="s">
        <v>92</v>
      </c>
      <c r="B3262" s="189" t="s">
        <v>2034</v>
      </c>
      <c r="C3262" s="241" t="s">
        <v>85</v>
      </c>
      <c r="D3262" s="241" t="s">
        <v>2035</v>
      </c>
      <c r="E3262" s="427" t="s">
        <v>119</v>
      </c>
      <c r="F3262" s="427"/>
      <c r="G3262" s="190" t="s">
        <v>174</v>
      </c>
      <c r="H3262" s="191">
        <v>7.4999999999999993E-5</v>
      </c>
      <c r="I3262" s="192">
        <v>33930.620000000003</v>
      </c>
      <c r="J3262" s="192">
        <v>2.5447964999999999</v>
      </c>
      <c r="K3262" s="360"/>
    </row>
    <row r="3263" spans="1:11" s="106" customFormat="1" ht="38.25" hidden="1" x14ac:dyDescent="0.2">
      <c r="A3263" s="241" t="s">
        <v>92</v>
      </c>
      <c r="B3263" s="189" t="s">
        <v>2036</v>
      </c>
      <c r="C3263" s="241" t="s">
        <v>85</v>
      </c>
      <c r="D3263" s="241" t="s">
        <v>2037</v>
      </c>
      <c r="E3263" s="427" t="s">
        <v>98</v>
      </c>
      <c r="F3263" s="427"/>
      <c r="G3263" s="190" t="s">
        <v>174</v>
      </c>
      <c r="H3263" s="191">
        <v>7.4999999999999993E-5</v>
      </c>
      <c r="I3263" s="192">
        <v>271835.12</v>
      </c>
      <c r="J3263" s="192">
        <v>20.387633999999998</v>
      </c>
      <c r="K3263" s="360"/>
    </row>
    <row r="3264" spans="1:11" s="106" customFormat="1" hidden="1" x14ac:dyDescent="0.2">
      <c r="A3264" s="244"/>
      <c r="B3264" s="244"/>
      <c r="C3264" s="244"/>
      <c r="D3264" s="244"/>
      <c r="E3264" s="244"/>
      <c r="F3264" s="193"/>
      <c r="G3264" s="244"/>
      <c r="H3264" s="193"/>
      <c r="I3264" s="244"/>
      <c r="J3264" s="193"/>
      <c r="K3264" s="360"/>
    </row>
    <row r="3265" spans="1:11" s="106" customFormat="1" ht="15" hidden="1" thickBot="1" x14ac:dyDescent="0.25">
      <c r="A3265" s="244"/>
      <c r="B3265" s="244"/>
      <c r="C3265" s="244"/>
      <c r="D3265" s="244"/>
      <c r="E3265" s="244"/>
      <c r="F3265" s="193"/>
      <c r="G3265" s="244"/>
      <c r="H3265" s="428"/>
      <c r="I3265" s="428"/>
      <c r="J3265" s="193"/>
      <c r="K3265" s="360"/>
    </row>
    <row r="3266" spans="1:11" s="106" customFormat="1" ht="15" hidden="1" thickTop="1" x14ac:dyDescent="0.2">
      <c r="A3266" s="194"/>
      <c r="B3266" s="194"/>
      <c r="C3266" s="194"/>
      <c r="D3266" s="194"/>
      <c r="E3266" s="194"/>
      <c r="F3266" s="194"/>
      <c r="G3266" s="194"/>
      <c r="H3266" s="194"/>
      <c r="I3266" s="194"/>
      <c r="J3266" s="194"/>
      <c r="K3266" s="360"/>
    </row>
    <row r="3267" spans="1:11" s="106" customFormat="1" ht="15" hidden="1" x14ac:dyDescent="0.2">
      <c r="A3267" s="242"/>
      <c r="B3267" s="195" t="s">
        <v>77</v>
      </c>
      <c r="C3267" s="242" t="s">
        <v>78</v>
      </c>
      <c r="D3267" s="242" t="s">
        <v>4</v>
      </c>
      <c r="E3267" s="430" t="s">
        <v>79</v>
      </c>
      <c r="F3267" s="430"/>
      <c r="G3267" s="196" t="s">
        <v>80</v>
      </c>
      <c r="H3267" s="195" t="s">
        <v>81</v>
      </c>
      <c r="I3267" s="195" t="s">
        <v>82</v>
      </c>
      <c r="J3267" s="195" t="s">
        <v>5</v>
      </c>
      <c r="K3267" s="360"/>
    </row>
    <row r="3268" spans="1:11" s="106" customFormat="1" ht="51" hidden="1" x14ac:dyDescent="0.2">
      <c r="A3268" s="240" t="s">
        <v>83</v>
      </c>
      <c r="B3268" s="197" t="s">
        <v>2032</v>
      </c>
      <c r="C3268" s="240" t="s">
        <v>85</v>
      </c>
      <c r="D3268" s="240" t="s">
        <v>2033</v>
      </c>
      <c r="E3268" s="429" t="s">
        <v>142</v>
      </c>
      <c r="F3268" s="429"/>
      <c r="G3268" s="198" t="s">
        <v>88</v>
      </c>
      <c r="H3268" s="199">
        <v>1</v>
      </c>
      <c r="I3268" s="203">
        <f>SUM(J3269)</f>
        <v>47.67</v>
      </c>
      <c r="J3268" s="203">
        <f>H3268*I3268</f>
        <v>47.67</v>
      </c>
      <c r="K3268" s="360"/>
    </row>
    <row r="3269" spans="1:11" s="106" customFormat="1" hidden="1" x14ac:dyDescent="0.2">
      <c r="A3269" s="241" t="s">
        <v>92</v>
      </c>
      <c r="B3269" s="189" t="s">
        <v>2038</v>
      </c>
      <c r="C3269" s="241" t="s">
        <v>85</v>
      </c>
      <c r="D3269" s="241" t="s">
        <v>2039</v>
      </c>
      <c r="E3269" s="427" t="s">
        <v>119</v>
      </c>
      <c r="F3269" s="427"/>
      <c r="G3269" s="190" t="s">
        <v>266</v>
      </c>
      <c r="H3269" s="191">
        <v>13.62</v>
      </c>
      <c r="I3269" s="192">
        <v>3.5</v>
      </c>
      <c r="J3269" s="192">
        <v>47.67</v>
      </c>
      <c r="K3269" s="360"/>
    </row>
    <row r="3270" spans="1:11" s="106" customFormat="1" hidden="1" x14ac:dyDescent="0.2">
      <c r="A3270" s="244"/>
      <c r="B3270" s="244"/>
      <c r="C3270" s="244"/>
      <c r="D3270" s="244"/>
      <c r="E3270" s="244"/>
      <c r="F3270" s="193"/>
      <c r="G3270" s="244"/>
      <c r="H3270" s="193"/>
      <c r="I3270" s="244"/>
      <c r="J3270" s="193"/>
      <c r="K3270" s="360"/>
    </row>
    <row r="3271" spans="1:11" s="106" customFormat="1" ht="15" hidden="1" thickBot="1" x14ac:dyDescent="0.25">
      <c r="A3271" s="244"/>
      <c r="B3271" s="244"/>
      <c r="C3271" s="244"/>
      <c r="D3271" s="244"/>
      <c r="E3271" s="244"/>
      <c r="F3271" s="193"/>
      <c r="G3271" s="244"/>
      <c r="H3271" s="428"/>
      <c r="I3271" s="428"/>
      <c r="J3271" s="193"/>
      <c r="K3271" s="360"/>
    </row>
    <row r="3272" spans="1:11" s="106" customFormat="1" ht="15" hidden="1" thickTop="1" x14ac:dyDescent="0.2">
      <c r="A3272" s="194"/>
      <c r="B3272" s="194"/>
      <c r="C3272" s="194"/>
      <c r="D3272" s="194"/>
      <c r="E3272" s="194"/>
      <c r="F3272" s="194"/>
      <c r="G3272" s="194"/>
      <c r="H3272" s="194"/>
      <c r="I3272" s="194"/>
      <c r="J3272" s="194"/>
      <c r="K3272" s="360"/>
    </row>
    <row r="3273" spans="1:11" s="106" customFormat="1" ht="15" hidden="1" x14ac:dyDescent="0.2">
      <c r="A3273" s="242"/>
      <c r="B3273" s="195" t="s">
        <v>77</v>
      </c>
      <c r="C3273" s="242" t="s">
        <v>78</v>
      </c>
      <c r="D3273" s="242" t="s">
        <v>4</v>
      </c>
      <c r="E3273" s="430" t="s">
        <v>79</v>
      </c>
      <c r="F3273" s="430"/>
      <c r="G3273" s="196" t="s">
        <v>80</v>
      </c>
      <c r="H3273" s="195" t="s">
        <v>81</v>
      </c>
      <c r="I3273" s="195" t="s">
        <v>82</v>
      </c>
      <c r="J3273" s="195" t="s">
        <v>5</v>
      </c>
      <c r="K3273" s="360"/>
    </row>
    <row r="3274" spans="1:11" s="106" customFormat="1" ht="51" hidden="1" x14ac:dyDescent="0.2">
      <c r="A3274" s="240" t="s">
        <v>83</v>
      </c>
      <c r="B3274" s="197" t="s">
        <v>2040</v>
      </c>
      <c r="C3274" s="240" t="s">
        <v>85</v>
      </c>
      <c r="D3274" s="240" t="s">
        <v>2041</v>
      </c>
      <c r="E3274" s="429" t="s">
        <v>142</v>
      </c>
      <c r="F3274" s="429"/>
      <c r="G3274" s="198" t="s">
        <v>143</v>
      </c>
      <c r="H3274" s="199">
        <v>1</v>
      </c>
      <c r="I3274" s="203">
        <f>SUM(J3275:J3280)</f>
        <v>112.9889234</v>
      </c>
      <c r="J3274" s="203">
        <f>H3274*I3274</f>
        <v>112.9889234</v>
      </c>
      <c r="K3274" s="360"/>
    </row>
    <row r="3275" spans="1:11" s="106" customFormat="1" ht="51" hidden="1" x14ac:dyDescent="0.2">
      <c r="A3275" s="241" t="s">
        <v>89</v>
      </c>
      <c r="B3275" s="189" t="s">
        <v>2042</v>
      </c>
      <c r="C3275" s="241" t="s">
        <v>85</v>
      </c>
      <c r="D3275" s="241" t="s">
        <v>2043</v>
      </c>
      <c r="E3275" s="427" t="s">
        <v>142</v>
      </c>
      <c r="F3275" s="427"/>
      <c r="G3275" s="190" t="s">
        <v>88</v>
      </c>
      <c r="H3275" s="191">
        <v>1</v>
      </c>
      <c r="I3275" s="192">
        <v>24.014600999999999</v>
      </c>
      <c r="J3275" s="192">
        <v>24.014600999999999</v>
      </c>
      <c r="K3275" s="360"/>
    </row>
    <row r="3276" spans="1:11" s="106" customFormat="1" ht="51" hidden="1" x14ac:dyDescent="0.2">
      <c r="A3276" s="241" t="s">
        <v>89</v>
      </c>
      <c r="B3276" s="189" t="s">
        <v>2044</v>
      </c>
      <c r="C3276" s="241" t="s">
        <v>85</v>
      </c>
      <c r="D3276" s="241" t="s">
        <v>2045</v>
      </c>
      <c r="E3276" s="427" t="s">
        <v>142</v>
      </c>
      <c r="F3276" s="427"/>
      <c r="G3276" s="190" t="s">
        <v>88</v>
      </c>
      <c r="H3276" s="191">
        <v>1</v>
      </c>
      <c r="I3276" s="192">
        <v>59.255000000000003</v>
      </c>
      <c r="J3276" s="192">
        <v>59.255000000000003</v>
      </c>
      <c r="K3276" s="360"/>
    </row>
    <row r="3277" spans="1:11" s="106" customFormat="1" ht="51" hidden="1" x14ac:dyDescent="0.2">
      <c r="A3277" s="241" t="s">
        <v>89</v>
      </c>
      <c r="B3277" s="189" t="s">
        <v>2046</v>
      </c>
      <c r="C3277" s="241" t="s">
        <v>85</v>
      </c>
      <c r="D3277" s="241" t="s">
        <v>2047</v>
      </c>
      <c r="E3277" s="427" t="s">
        <v>142</v>
      </c>
      <c r="F3277" s="427"/>
      <c r="G3277" s="190" t="s">
        <v>88</v>
      </c>
      <c r="H3277" s="191">
        <v>1</v>
      </c>
      <c r="I3277" s="192">
        <v>12.8077872</v>
      </c>
      <c r="J3277" s="192">
        <v>12.8077872</v>
      </c>
      <c r="K3277" s="360"/>
    </row>
    <row r="3278" spans="1:11" s="106" customFormat="1" ht="51" hidden="1" x14ac:dyDescent="0.2">
      <c r="A3278" s="241" t="s">
        <v>89</v>
      </c>
      <c r="B3278" s="189" t="s">
        <v>2048</v>
      </c>
      <c r="C3278" s="241" t="s">
        <v>85</v>
      </c>
      <c r="D3278" s="241" t="s">
        <v>2049</v>
      </c>
      <c r="E3278" s="427" t="s">
        <v>142</v>
      </c>
      <c r="F3278" s="427"/>
      <c r="G3278" s="190" t="s">
        <v>88</v>
      </c>
      <c r="H3278" s="191">
        <v>1</v>
      </c>
      <c r="I3278" s="192">
        <v>2.3694405999999999</v>
      </c>
      <c r="J3278" s="192">
        <v>2.3694405999999999</v>
      </c>
      <c r="K3278" s="360"/>
    </row>
    <row r="3279" spans="1:11" s="106" customFormat="1" ht="51" hidden="1" x14ac:dyDescent="0.2">
      <c r="A3279" s="241" t="s">
        <v>89</v>
      </c>
      <c r="B3279" s="189" t="s">
        <v>2050</v>
      </c>
      <c r="C3279" s="241" t="s">
        <v>85</v>
      </c>
      <c r="D3279" s="241" t="s">
        <v>2051</v>
      </c>
      <c r="E3279" s="427" t="s">
        <v>142</v>
      </c>
      <c r="F3279" s="427"/>
      <c r="G3279" s="190" t="s">
        <v>88</v>
      </c>
      <c r="H3279" s="191">
        <v>1</v>
      </c>
      <c r="I3279" s="192">
        <v>0.92856459999999996</v>
      </c>
      <c r="J3279" s="192">
        <v>0.92856459999999996</v>
      </c>
      <c r="K3279" s="360"/>
    </row>
    <row r="3280" spans="1:11" s="106" customFormat="1" ht="25.5" hidden="1" x14ac:dyDescent="0.2">
      <c r="A3280" s="241" t="s">
        <v>89</v>
      </c>
      <c r="B3280" s="189" t="s">
        <v>2026</v>
      </c>
      <c r="C3280" s="241" t="s">
        <v>85</v>
      </c>
      <c r="D3280" s="241" t="s">
        <v>2027</v>
      </c>
      <c r="E3280" s="427" t="s">
        <v>87</v>
      </c>
      <c r="F3280" s="427"/>
      <c r="G3280" s="190" t="s">
        <v>88</v>
      </c>
      <c r="H3280" s="191">
        <v>1</v>
      </c>
      <c r="I3280" s="192">
        <v>13.613530000000001</v>
      </c>
      <c r="J3280" s="192">
        <v>13.613530000000001</v>
      </c>
      <c r="K3280" s="360"/>
    </row>
    <row r="3281" spans="1:11" s="106" customFormat="1" hidden="1" x14ac:dyDescent="0.2">
      <c r="A3281" s="244"/>
      <c r="B3281" s="244"/>
      <c r="C3281" s="244"/>
      <c r="D3281" s="244"/>
      <c r="E3281" s="244"/>
      <c r="F3281" s="193"/>
      <c r="G3281" s="244"/>
      <c r="H3281" s="193"/>
      <c r="I3281" s="244"/>
      <c r="J3281" s="193"/>
      <c r="K3281" s="360"/>
    </row>
    <row r="3282" spans="1:11" s="106" customFormat="1" ht="15" hidden="1" thickBot="1" x14ac:dyDescent="0.25">
      <c r="A3282" s="244"/>
      <c r="B3282" s="244"/>
      <c r="C3282" s="244"/>
      <c r="D3282" s="244"/>
      <c r="E3282" s="244"/>
      <c r="F3282" s="193"/>
      <c r="G3282" s="244"/>
      <c r="H3282" s="428"/>
      <c r="I3282" s="428"/>
      <c r="J3282" s="193"/>
      <c r="K3282" s="360"/>
    </row>
    <row r="3283" spans="1:11" s="106" customFormat="1" ht="15" hidden="1" thickTop="1" x14ac:dyDescent="0.2">
      <c r="A3283" s="194"/>
      <c r="B3283" s="194"/>
      <c r="C3283" s="194"/>
      <c r="D3283" s="194"/>
      <c r="E3283" s="194"/>
      <c r="F3283" s="194"/>
      <c r="G3283" s="194"/>
      <c r="H3283" s="194"/>
      <c r="I3283" s="194"/>
      <c r="J3283" s="194"/>
      <c r="K3283" s="360"/>
    </row>
    <row r="3284" spans="1:11" s="106" customFormat="1" ht="15" hidden="1" x14ac:dyDescent="0.2">
      <c r="A3284" s="242"/>
      <c r="B3284" s="195" t="s">
        <v>77</v>
      </c>
      <c r="C3284" s="242" t="s">
        <v>78</v>
      </c>
      <c r="D3284" s="242" t="s">
        <v>4</v>
      </c>
      <c r="E3284" s="430" t="s">
        <v>79</v>
      </c>
      <c r="F3284" s="430"/>
      <c r="G3284" s="196" t="s">
        <v>80</v>
      </c>
      <c r="H3284" s="195" t="s">
        <v>81</v>
      </c>
      <c r="I3284" s="195" t="s">
        <v>82</v>
      </c>
      <c r="J3284" s="195" t="s">
        <v>5</v>
      </c>
      <c r="K3284" s="360"/>
    </row>
    <row r="3285" spans="1:11" s="106" customFormat="1" ht="51" hidden="1" x14ac:dyDescent="0.2">
      <c r="A3285" s="240" t="s">
        <v>83</v>
      </c>
      <c r="B3285" s="197" t="s">
        <v>2046</v>
      </c>
      <c r="C3285" s="240" t="s">
        <v>85</v>
      </c>
      <c r="D3285" s="240" t="s">
        <v>2047</v>
      </c>
      <c r="E3285" s="429" t="s">
        <v>142</v>
      </c>
      <c r="F3285" s="429"/>
      <c r="G3285" s="198" t="s">
        <v>88</v>
      </c>
      <c r="H3285" s="199">
        <v>1</v>
      </c>
      <c r="I3285" s="203">
        <f>SUM(J3286:J3287)</f>
        <v>12.8077872</v>
      </c>
      <c r="J3285" s="203">
        <f>H3285*I3285</f>
        <v>12.8077872</v>
      </c>
      <c r="K3285" s="360"/>
    </row>
    <row r="3286" spans="1:11" s="106" customFormat="1" ht="25.5" hidden="1" x14ac:dyDescent="0.2">
      <c r="A3286" s="241" t="s">
        <v>92</v>
      </c>
      <c r="B3286" s="189" t="s">
        <v>2034</v>
      </c>
      <c r="C3286" s="241" t="s">
        <v>85</v>
      </c>
      <c r="D3286" s="241" t="s">
        <v>2035</v>
      </c>
      <c r="E3286" s="427" t="s">
        <v>119</v>
      </c>
      <c r="F3286" s="427"/>
      <c r="G3286" s="190" t="s">
        <v>174</v>
      </c>
      <c r="H3286" s="191">
        <v>4.0000000000000003E-5</v>
      </c>
      <c r="I3286" s="192">
        <v>33930.620000000003</v>
      </c>
      <c r="J3286" s="192">
        <v>1.3572248</v>
      </c>
      <c r="K3286" s="360"/>
    </row>
    <row r="3287" spans="1:11" s="106" customFormat="1" ht="38.25" hidden="1" x14ac:dyDescent="0.2">
      <c r="A3287" s="241" t="s">
        <v>92</v>
      </c>
      <c r="B3287" s="189" t="s">
        <v>2052</v>
      </c>
      <c r="C3287" s="241" t="s">
        <v>85</v>
      </c>
      <c r="D3287" s="241" t="s">
        <v>2053</v>
      </c>
      <c r="E3287" s="427" t="s">
        <v>98</v>
      </c>
      <c r="F3287" s="427"/>
      <c r="G3287" s="190" t="s">
        <v>174</v>
      </c>
      <c r="H3287" s="191">
        <v>4.0000000000000003E-5</v>
      </c>
      <c r="I3287" s="192">
        <v>286264.06</v>
      </c>
      <c r="J3287" s="192">
        <v>11.450562400000001</v>
      </c>
      <c r="K3287" s="360"/>
    </row>
    <row r="3288" spans="1:11" s="106" customFormat="1" hidden="1" x14ac:dyDescent="0.2">
      <c r="A3288" s="244"/>
      <c r="B3288" s="244"/>
      <c r="C3288" s="244"/>
      <c r="D3288" s="244"/>
      <c r="E3288" s="244"/>
      <c r="F3288" s="193"/>
      <c r="G3288" s="244"/>
      <c r="H3288" s="193"/>
      <c r="I3288" s="244"/>
      <c r="J3288" s="193"/>
      <c r="K3288" s="360"/>
    </row>
    <row r="3289" spans="1:11" s="106" customFormat="1" ht="15" hidden="1" thickBot="1" x14ac:dyDescent="0.25">
      <c r="A3289" s="244"/>
      <c r="B3289" s="244"/>
      <c r="C3289" s="244"/>
      <c r="D3289" s="244"/>
      <c r="E3289" s="244"/>
      <c r="F3289" s="193"/>
      <c r="G3289" s="244"/>
      <c r="H3289" s="428"/>
      <c r="I3289" s="428"/>
      <c r="J3289" s="193"/>
      <c r="K3289" s="360"/>
    </row>
    <row r="3290" spans="1:11" s="106" customFormat="1" ht="15" hidden="1" thickTop="1" x14ac:dyDescent="0.2">
      <c r="A3290" s="194"/>
      <c r="B3290" s="194"/>
      <c r="C3290" s="194"/>
      <c r="D3290" s="194"/>
      <c r="E3290" s="194"/>
      <c r="F3290" s="194"/>
      <c r="G3290" s="194"/>
      <c r="H3290" s="194"/>
      <c r="I3290" s="194"/>
      <c r="J3290" s="194"/>
      <c r="K3290" s="360"/>
    </row>
    <row r="3291" spans="1:11" s="106" customFormat="1" ht="15" hidden="1" x14ac:dyDescent="0.2">
      <c r="A3291" s="242"/>
      <c r="B3291" s="195" t="s">
        <v>77</v>
      </c>
      <c r="C3291" s="242" t="s">
        <v>78</v>
      </c>
      <c r="D3291" s="242" t="s">
        <v>4</v>
      </c>
      <c r="E3291" s="430" t="s">
        <v>79</v>
      </c>
      <c r="F3291" s="430"/>
      <c r="G3291" s="196" t="s">
        <v>80</v>
      </c>
      <c r="H3291" s="195" t="s">
        <v>81</v>
      </c>
      <c r="I3291" s="195" t="s">
        <v>82</v>
      </c>
      <c r="J3291" s="195" t="s">
        <v>5</v>
      </c>
      <c r="K3291" s="360"/>
    </row>
    <row r="3292" spans="1:11" s="106" customFormat="1" ht="51" hidden="1" x14ac:dyDescent="0.2">
      <c r="A3292" s="240" t="s">
        <v>83</v>
      </c>
      <c r="B3292" s="197" t="s">
        <v>2050</v>
      </c>
      <c r="C3292" s="240" t="s">
        <v>85</v>
      </c>
      <c r="D3292" s="240" t="s">
        <v>2051</v>
      </c>
      <c r="E3292" s="429" t="s">
        <v>142</v>
      </c>
      <c r="F3292" s="429"/>
      <c r="G3292" s="198" t="s">
        <v>88</v>
      </c>
      <c r="H3292" s="199">
        <v>1</v>
      </c>
      <c r="I3292" s="203">
        <f>SUM(J3293:J3294)</f>
        <v>0.92856459999999996</v>
      </c>
      <c r="J3292" s="203">
        <f>H3292*I3292</f>
        <v>0.92856459999999996</v>
      </c>
      <c r="K3292" s="360"/>
    </row>
    <row r="3293" spans="1:11" s="106" customFormat="1" ht="25.5" hidden="1" x14ac:dyDescent="0.2">
      <c r="A3293" s="241" t="s">
        <v>92</v>
      </c>
      <c r="B3293" s="189" t="s">
        <v>2034</v>
      </c>
      <c r="C3293" s="241" t="s">
        <v>85</v>
      </c>
      <c r="D3293" s="241" t="s">
        <v>2035</v>
      </c>
      <c r="E3293" s="427" t="s">
        <v>119</v>
      </c>
      <c r="F3293" s="427"/>
      <c r="G3293" s="190" t="s">
        <v>174</v>
      </c>
      <c r="H3293" s="191">
        <v>2.9000000000000002E-6</v>
      </c>
      <c r="I3293" s="192">
        <v>33930.620000000003</v>
      </c>
      <c r="J3293" s="192">
        <v>9.8398799999999995E-2</v>
      </c>
      <c r="K3293" s="360"/>
    </row>
    <row r="3294" spans="1:11" s="106" customFormat="1" ht="38.25" hidden="1" x14ac:dyDescent="0.2">
      <c r="A3294" s="241" t="s">
        <v>92</v>
      </c>
      <c r="B3294" s="189" t="s">
        <v>2052</v>
      </c>
      <c r="C3294" s="241" t="s">
        <v>85</v>
      </c>
      <c r="D3294" s="241" t="s">
        <v>2053</v>
      </c>
      <c r="E3294" s="427" t="s">
        <v>98</v>
      </c>
      <c r="F3294" s="427"/>
      <c r="G3294" s="190" t="s">
        <v>174</v>
      </c>
      <c r="H3294" s="191">
        <v>2.9000000000000002E-6</v>
      </c>
      <c r="I3294" s="192">
        <v>286264.06</v>
      </c>
      <c r="J3294" s="192">
        <v>0.83016579999999995</v>
      </c>
      <c r="K3294" s="360"/>
    </row>
    <row r="3295" spans="1:11" s="106" customFormat="1" hidden="1" x14ac:dyDescent="0.2">
      <c r="A3295" s="244"/>
      <c r="B3295" s="244"/>
      <c r="C3295" s="244"/>
      <c r="D3295" s="244"/>
      <c r="E3295" s="244"/>
      <c r="F3295" s="193"/>
      <c r="G3295" s="244"/>
      <c r="H3295" s="193"/>
      <c r="I3295" s="244"/>
      <c r="J3295" s="193"/>
      <c r="K3295" s="360"/>
    </row>
    <row r="3296" spans="1:11" s="106" customFormat="1" ht="15" hidden="1" thickBot="1" x14ac:dyDescent="0.25">
      <c r="A3296" s="244"/>
      <c r="B3296" s="244"/>
      <c r="C3296" s="244"/>
      <c r="D3296" s="244"/>
      <c r="E3296" s="244"/>
      <c r="F3296" s="193"/>
      <c r="G3296" s="244"/>
      <c r="H3296" s="428"/>
      <c r="I3296" s="428"/>
      <c r="J3296" s="193"/>
      <c r="K3296" s="360"/>
    </row>
    <row r="3297" spans="1:11" s="106" customFormat="1" ht="15" hidden="1" thickTop="1" x14ac:dyDescent="0.2">
      <c r="A3297" s="194"/>
      <c r="B3297" s="194"/>
      <c r="C3297" s="194"/>
      <c r="D3297" s="194"/>
      <c r="E3297" s="194"/>
      <c r="F3297" s="194"/>
      <c r="G3297" s="194"/>
      <c r="H3297" s="194"/>
      <c r="I3297" s="194"/>
      <c r="J3297" s="194"/>
      <c r="K3297" s="360"/>
    </row>
    <row r="3298" spans="1:11" s="106" customFormat="1" ht="15" hidden="1" x14ac:dyDescent="0.2">
      <c r="A3298" s="242"/>
      <c r="B3298" s="195" t="s">
        <v>77</v>
      </c>
      <c r="C3298" s="242" t="s">
        <v>78</v>
      </c>
      <c r="D3298" s="242" t="s">
        <v>4</v>
      </c>
      <c r="E3298" s="430" t="s">
        <v>79</v>
      </c>
      <c r="F3298" s="430"/>
      <c r="G3298" s="196" t="s">
        <v>80</v>
      </c>
      <c r="H3298" s="195" t="s">
        <v>81</v>
      </c>
      <c r="I3298" s="195" t="s">
        <v>82</v>
      </c>
      <c r="J3298" s="195" t="s">
        <v>5</v>
      </c>
      <c r="K3298" s="360"/>
    </row>
    <row r="3299" spans="1:11" s="106" customFormat="1" ht="51" hidden="1" x14ac:dyDescent="0.2">
      <c r="A3299" s="240" t="s">
        <v>83</v>
      </c>
      <c r="B3299" s="197" t="s">
        <v>2048</v>
      </c>
      <c r="C3299" s="240" t="s">
        <v>85</v>
      </c>
      <c r="D3299" s="240" t="s">
        <v>2049</v>
      </c>
      <c r="E3299" s="429" t="s">
        <v>142</v>
      </c>
      <c r="F3299" s="429"/>
      <c r="G3299" s="198" t="s">
        <v>88</v>
      </c>
      <c r="H3299" s="199">
        <v>1</v>
      </c>
      <c r="I3299" s="203">
        <f>SUM(J3300:J3301)</f>
        <v>2.3694405999999999</v>
      </c>
      <c r="J3299" s="203">
        <f>H3299*I3299</f>
        <v>2.3694405999999999</v>
      </c>
      <c r="K3299" s="360"/>
    </row>
    <row r="3300" spans="1:11" s="106" customFormat="1" ht="25.5" hidden="1" x14ac:dyDescent="0.2">
      <c r="A3300" s="241" t="s">
        <v>92</v>
      </c>
      <c r="B3300" s="189" t="s">
        <v>2034</v>
      </c>
      <c r="C3300" s="241" t="s">
        <v>85</v>
      </c>
      <c r="D3300" s="241" t="s">
        <v>2035</v>
      </c>
      <c r="E3300" s="427" t="s">
        <v>119</v>
      </c>
      <c r="F3300" s="427"/>
      <c r="G3300" s="190" t="s">
        <v>174</v>
      </c>
      <c r="H3300" s="191">
        <v>7.4000000000000003E-6</v>
      </c>
      <c r="I3300" s="192">
        <v>33930.620000000003</v>
      </c>
      <c r="J3300" s="192">
        <v>0.25108659999999999</v>
      </c>
      <c r="K3300" s="360"/>
    </row>
    <row r="3301" spans="1:11" s="106" customFormat="1" ht="38.25" hidden="1" x14ac:dyDescent="0.2">
      <c r="A3301" s="241" t="s">
        <v>92</v>
      </c>
      <c r="B3301" s="189" t="s">
        <v>2052</v>
      </c>
      <c r="C3301" s="241" t="s">
        <v>85</v>
      </c>
      <c r="D3301" s="241" t="s">
        <v>2053</v>
      </c>
      <c r="E3301" s="427" t="s">
        <v>98</v>
      </c>
      <c r="F3301" s="427"/>
      <c r="G3301" s="190" t="s">
        <v>174</v>
      </c>
      <c r="H3301" s="191">
        <v>7.4000000000000003E-6</v>
      </c>
      <c r="I3301" s="192">
        <v>286264.06</v>
      </c>
      <c r="J3301" s="192">
        <v>2.1183540000000001</v>
      </c>
      <c r="K3301" s="360"/>
    </row>
    <row r="3302" spans="1:11" s="106" customFormat="1" hidden="1" x14ac:dyDescent="0.2">
      <c r="A3302" s="244"/>
      <c r="B3302" s="244"/>
      <c r="C3302" s="244"/>
      <c r="D3302" s="244"/>
      <c r="E3302" s="244"/>
      <c r="F3302" s="193"/>
      <c r="G3302" s="244"/>
      <c r="H3302" s="193"/>
      <c r="I3302" s="244"/>
      <c r="J3302" s="193"/>
      <c r="K3302" s="360"/>
    </row>
    <row r="3303" spans="1:11" s="106" customFormat="1" ht="15" hidden="1" thickBot="1" x14ac:dyDescent="0.25">
      <c r="A3303" s="244"/>
      <c r="B3303" s="244"/>
      <c r="C3303" s="244"/>
      <c r="D3303" s="244"/>
      <c r="E3303" s="244"/>
      <c r="F3303" s="193"/>
      <c r="G3303" s="244"/>
      <c r="H3303" s="428"/>
      <c r="I3303" s="428"/>
      <c r="J3303" s="193"/>
      <c r="K3303" s="360"/>
    </row>
    <row r="3304" spans="1:11" s="106" customFormat="1" ht="15" hidden="1" thickTop="1" x14ac:dyDescent="0.2">
      <c r="A3304" s="194"/>
      <c r="B3304" s="194"/>
      <c r="C3304" s="194"/>
      <c r="D3304" s="194"/>
      <c r="E3304" s="194"/>
      <c r="F3304" s="194"/>
      <c r="G3304" s="194"/>
      <c r="H3304" s="194"/>
      <c r="I3304" s="194"/>
      <c r="J3304" s="194"/>
      <c r="K3304" s="360"/>
    </row>
    <row r="3305" spans="1:11" s="106" customFormat="1" ht="15" hidden="1" x14ac:dyDescent="0.2">
      <c r="A3305" s="242"/>
      <c r="B3305" s="195" t="s">
        <v>77</v>
      </c>
      <c r="C3305" s="242" t="s">
        <v>78</v>
      </c>
      <c r="D3305" s="242" t="s">
        <v>4</v>
      </c>
      <c r="E3305" s="430" t="s">
        <v>79</v>
      </c>
      <c r="F3305" s="430"/>
      <c r="G3305" s="196" t="s">
        <v>80</v>
      </c>
      <c r="H3305" s="195" t="s">
        <v>81</v>
      </c>
      <c r="I3305" s="195" t="s">
        <v>82</v>
      </c>
      <c r="J3305" s="195" t="s">
        <v>5</v>
      </c>
      <c r="K3305" s="360"/>
    </row>
    <row r="3306" spans="1:11" s="106" customFormat="1" ht="51" hidden="1" x14ac:dyDescent="0.2">
      <c r="A3306" s="240" t="s">
        <v>83</v>
      </c>
      <c r="B3306" s="197" t="s">
        <v>2042</v>
      </c>
      <c r="C3306" s="240" t="s">
        <v>85</v>
      </c>
      <c r="D3306" s="240" t="s">
        <v>2043</v>
      </c>
      <c r="E3306" s="429" t="s">
        <v>142</v>
      </c>
      <c r="F3306" s="429"/>
      <c r="G3306" s="198" t="s">
        <v>88</v>
      </c>
      <c r="H3306" s="199">
        <v>1</v>
      </c>
      <c r="I3306" s="203">
        <f>SUM(J3307:J3308)</f>
        <v>24.014600999999999</v>
      </c>
      <c r="J3306" s="203">
        <f>H3306*I3306</f>
        <v>24.014600999999999</v>
      </c>
      <c r="K3306" s="360"/>
    </row>
    <row r="3307" spans="1:11" s="106" customFormat="1" ht="25.5" hidden="1" x14ac:dyDescent="0.2">
      <c r="A3307" s="241" t="s">
        <v>92</v>
      </c>
      <c r="B3307" s="189" t="s">
        <v>2034</v>
      </c>
      <c r="C3307" s="241" t="s">
        <v>85</v>
      </c>
      <c r="D3307" s="241" t="s">
        <v>2035</v>
      </c>
      <c r="E3307" s="427" t="s">
        <v>119</v>
      </c>
      <c r="F3307" s="427"/>
      <c r="G3307" s="190" t="s">
        <v>174</v>
      </c>
      <c r="H3307" s="191">
        <v>7.4999999999999993E-5</v>
      </c>
      <c r="I3307" s="192">
        <v>33930.620000000003</v>
      </c>
      <c r="J3307" s="192">
        <v>2.5447964999999999</v>
      </c>
      <c r="K3307" s="360"/>
    </row>
    <row r="3308" spans="1:11" s="106" customFormat="1" ht="38.25" hidden="1" x14ac:dyDescent="0.2">
      <c r="A3308" s="241" t="s">
        <v>92</v>
      </c>
      <c r="B3308" s="189" t="s">
        <v>2052</v>
      </c>
      <c r="C3308" s="241" t="s">
        <v>85</v>
      </c>
      <c r="D3308" s="241" t="s">
        <v>2053</v>
      </c>
      <c r="E3308" s="427" t="s">
        <v>98</v>
      </c>
      <c r="F3308" s="427"/>
      <c r="G3308" s="190" t="s">
        <v>174</v>
      </c>
      <c r="H3308" s="191">
        <v>7.4999999999999993E-5</v>
      </c>
      <c r="I3308" s="192">
        <v>286264.06</v>
      </c>
      <c r="J3308" s="192">
        <v>21.469804499999999</v>
      </c>
      <c r="K3308" s="360"/>
    </row>
    <row r="3309" spans="1:11" s="106" customFormat="1" hidden="1" x14ac:dyDescent="0.2">
      <c r="A3309" s="244"/>
      <c r="B3309" s="244"/>
      <c r="C3309" s="244"/>
      <c r="D3309" s="244"/>
      <c r="E3309" s="244"/>
      <c r="F3309" s="193"/>
      <c r="G3309" s="244"/>
      <c r="H3309" s="193"/>
      <c r="I3309" s="244"/>
      <c r="J3309" s="193"/>
      <c r="K3309" s="360"/>
    </row>
    <row r="3310" spans="1:11" s="106" customFormat="1" ht="15" hidden="1" thickBot="1" x14ac:dyDescent="0.25">
      <c r="A3310" s="244"/>
      <c r="B3310" s="244"/>
      <c r="C3310" s="244"/>
      <c r="D3310" s="244"/>
      <c r="E3310" s="244"/>
      <c r="F3310" s="193"/>
      <c r="G3310" s="244"/>
      <c r="H3310" s="428"/>
      <c r="I3310" s="428"/>
      <c r="J3310" s="193"/>
      <c r="K3310" s="360"/>
    </row>
    <row r="3311" spans="1:11" s="106" customFormat="1" ht="15" hidden="1" thickTop="1" x14ac:dyDescent="0.2">
      <c r="A3311" s="194"/>
      <c r="B3311" s="194"/>
      <c r="C3311" s="194"/>
      <c r="D3311" s="194"/>
      <c r="E3311" s="194"/>
      <c r="F3311" s="194"/>
      <c r="G3311" s="194"/>
      <c r="H3311" s="194"/>
      <c r="I3311" s="194"/>
      <c r="J3311" s="194"/>
      <c r="K3311" s="360"/>
    </row>
    <row r="3312" spans="1:11" s="106" customFormat="1" ht="15" hidden="1" x14ac:dyDescent="0.2">
      <c r="A3312" s="242"/>
      <c r="B3312" s="195" t="s">
        <v>77</v>
      </c>
      <c r="C3312" s="242" t="s">
        <v>78</v>
      </c>
      <c r="D3312" s="242" t="s">
        <v>4</v>
      </c>
      <c r="E3312" s="430" t="s">
        <v>79</v>
      </c>
      <c r="F3312" s="430"/>
      <c r="G3312" s="196" t="s">
        <v>80</v>
      </c>
      <c r="H3312" s="195" t="s">
        <v>81</v>
      </c>
      <c r="I3312" s="195" t="s">
        <v>82</v>
      </c>
      <c r="J3312" s="195" t="s">
        <v>5</v>
      </c>
      <c r="K3312" s="360"/>
    </row>
    <row r="3313" spans="1:11" s="106" customFormat="1" ht="51" hidden="1" x14ac:dyDescent="0.2">
      <c r="A3313" s="240" t="s">
        <v>83</v>
      </c>
      <c r="B3313" s="197" t="s">
        <v>2044</v>
      </c>
      <c r="C3313" s="240" t="s">
        <v>85</v>
      </c>
      <c r="D3313" s="240" t="s">
        <v>2045</v>
      </c>
      <c r="E3313" s="429" t="s">
        <v>142</v>
      </c>
      <c r="F3313" s="429"/>
      <c r="G3313" s="198" t="s">
        <v>88</v>
      </c>
      <c r="H3313" s="199">
        <v>1</v>
      </c>
      <c r="I3313" s="203">
        <f>SUM(J3314)</f>
        <v>59.255000000000003</v>
      </c>
      <c r="J3313" s="203">
        <f>H3313*I3313</f>
        <v>59.255000000000003</v>
      </c>
      <c r="K3313" s="360"/>
    </row>
    <row r="3314" spans="1:11" s="106" customFormat="1" hidden="1" x14ac:dyDescent="0.2">
      <c r="A3314" s="241" t="s">
        <v>92</v>
      </c>
      <c r="B3314" s="189" t="s">
        <v>2038</v>
      </c>
      <c r="C3314" s="241" t="s">
        <v>85</v>
      </c>
      <c r="D3314" s="241" t="s">
        <v>2039</v>
      </c>
      <c r="E3314" s="427" t="s">
        <v>119</v>
      </c>
      <c r="F3314" s="427"/>
      <c r="G3314" s="190" t="s">
        <v>266</v>
      </c>
      <c r="H3314" s="191">
        <v>16.93</v>
      </c>
      <c r="I3314" s="192">
        <v>3.5</v>
      </c>
      <c r="J3314" s="192">
        <v>59.255000000000003</v>
      </c>
      <c r="K3314" s="360"/>
    </row>
    <row r="3315" spans="1:11" s="106" customFormat="1" hidden="1" x14ac:dyDescent="0.2">
      <c r="A3315" s="244"/>
      <c r="B3315" s="244"/>
      <c r="C3315" s="244"/>
      <c r="D3315" s="244"/>
      <c r="E3315" s="244"/>
      <c r="F3315" s="193"/>
      <c r="G3315" s="244"/>
      <c r="H3315" s="193"/>
      <c r="I3315" s="244"/>
      <c r="J3315" s="193"/>
      <c r="K3315" s="360"/>
    </row>
    <row r="3316" spans="1:11" s="106" customFormat="1" ht="15" hidden="1" thickBot="1" x14ac:dyDescent="0.25">
      <c r="A3316" s="244"/>
      <c r="B3316" s="244"/>
      <c r="C3316" s="244"/>
      <c r="D3316" s="244"/>
      <c r="E3316" s="244"/>
      <c r="F3316" s="193"/>
      <c r="G3316" s="244"/>
      <c r="H3316" s="428"/>
      <c r="I3316" s="428"/>
      <c r="J3316" s="193"/>
      <c r="K3316" s="360"/>
    </row>
    <row r="3317" spans="1:11" s="106" customFormat="1" ht="15" hidden="1" thickTop="1" x14ac:dyDescent="0.2">
      <c r="A3317" s="194"/>
      <c r="B3317" s="194"/>
      <c r="C3317" s="194"/>
      <c r="D3317" s="194"/>
      <c r="E3317" s="194"/>
      <c r="F3317" s="194"/>
      <c r="G3317" s="194"/>
      <c r="H3317" s="194"/>
      <c r="I3317" s="194"/>
      <c r="J3317" s="194"/>
      <c r="K3317" s="360"/>
    </row>
    <row r="3318" spans="1:11" s="106" customFormat="1" ht="15" hidden="1" x14ac:dyDescent="0.2">
      <c r="A3318" s="242"/>
      <c r="B3318" s="195" t="s">
        <v>77</v>
      </c>
      <c r="C3318" s="242" t="s">
        <v>78</v>
      </c>
      <c r="D3318" s="242" t="s">
        <v>4</v>
      </c>
      <c r="E3318" s="430" t="s">
        <v>79</v>
      </c>
      <c r="F3318" s="430"/>
      <c r="G3318" s="196" t="s">
        <v>80</v>
      </c>
      <c r="H3318" s="195" t="s">
        <v>81</v>
      </c>
      <c r="I3318" s="195" t="s">
        <v>82</v>
      </c>
      <c r="J3318" s="195" t="s">
        <v>5</v>
      </c>
      <c r="K3318" s="360"/>
    </row>
    <row r="3319" spans="1:11" s="106" customFormat="1" ht="51" hidden="1" x14ac:dyDescent="0.2">
      <c r="A3319" s="240" t="s">
        <v>83</v>
      </c>
      <c r="B3319" s="197" t="s">
        <v>279</v>
      </c>
      <c r="C3319" s="240" t="s">
        <v>85</v>
      </c>
      <c r="D3319" s="240" t="s">
        <v>280</v>
      </c>
      <c r="E3319" s="429" t="s">
        <v>142</v>
      </c>
      <c r="F3319" s="429"/>
      <c r="G3319" s="198" t="s">
        <v>146</v>
      </c>
      <c r="H3319" s="199">
        <v>1</v>
      </c>
      <c r="I3319" s="203">
        <f>SUM(J3320:J3323)</f>
        <v>30.435408000000002</v>
      </c>
      <c r="J3319" s="203">
        <f>H3319*I3319</f>
        <v>30.435408000000002</v>
      </c>
      <c r="K3319" s="360"/>
    </row>
    <row r="3320" spans="1:11" s="106" customFormat="1" ht="51" hidden="1" x14ac:dyDescent="0.2">
      <c r="A3320" s="241" t="s">
        <v>89</v>
      </c>
      <c r="B3320" s="189" t="s">
        <v>2054</v>
      </c>
      <c r="C3320" s="241" t="s">
        <v>85</v>
      </c>
      <c r="D3320" s="241" t="s">
        <v>2055</v>
      </c>
      <c r="E3320" s="427" t="s">
        <v>142</v>
      </c>
      <c r="F3320" s="427"/>
      <c r="G3320" s="190" t="s">
        <v>88</v>
      </c>
      <c r="H3320" s="191">
        <v>1</v>
      </c>
      <c r="I3320" s="192">
        <v>12.5739681</v>
      </c>
      <c r="J3320" s="192">
        <v>12.5739681</v>
      </c>
      <c r="K3320" s="360"/>
    </row>
    <row r="3321" spans="1:11" s="106" customFormat="1" ht="51" hidden="1" x14ac:dyDescent="0.2">
      <c r="A3321" s="241" t="s">
        <v>89</v>
      </c>
      <c r="B3321" s="189" t="s">
        <v>2056</v>
      </c>
      <c r="C3321" s="241" t="s">
        <v>85</v>
      </c>
      <c r="D3321" s="241" t="s">
        <v>2057</v>
      </c>
      <c r="E3321" s="427" t="s">
        <v>142</v>
      </c>
      <c r="F3321" s="427"/>
      <c r="G3321" s="190" t="s">
        <v>88</v>
      </c>
      <c r="H3321" s="191">
        <v>1</v>
      </c>
      <c r="I3321" s="192">
        <v>2.6394335</v>
      </c>
      <c r="J3321" s="192">
        <v>2.6394335</v>
      </c>
      <c r="K3321" s="360"/>
    </row>
    <row r="3322" spans="1:11" s="106" customFormat="1" ht="51" hidden="1" x14ac:dyDescent="0.2">
      <c r="A3322" s="241" t="s">
        <v>89</v>
      </c>
      <c r="B3322" s="189" t="s">
        <v>2058</v>
      </c>
      <c r="C3322" s="241" t="s">
        <v>85</v>
      </c>
      <c r="D3322" s="241" t="s">
        <v>2059</v>
      </c>
      <c r="E3322" s="427" t="s">
        <v>142</v>
      </c>
      <c r="F3322" s="427"/>
      <c r="G3322" s="190" t="s">
        <v>88</v>
      </c>
      <c r="H3322" s="191">
        <v>1</v>
      </c>
      <c r="I3322" s="192">
        <v>1.0264464</v>
      </c>
      <c r="J3322" s="192">
        <v>1.0264464</v>
      </c>
      <c r="K3322" s="360"/>
    </row>
    <row r="3323" spans="1:11" s="106" customFormat="1" ht="25.5" hidden="1" x14ac:dyDescent="0.2">
      <c r="A3323" s="241" t="s">
        <v>89</v>
      </c>
      <c r="B3323" s="189" t="s">
        <v>2060</v>
      </c>
      <c r="C3323" s="241" t="s">
        <v>85</v>
      </c>
      <c r="D3323" s="241" t="s">
        <v>2061</v>
      </c>
      <c r="E3323" s="427" t="s">
        <v>87</v>
      </c>
      <c r="F3323" s="427"/>
      <c r="G3323" s="190" t="s">
        <v>88</v>
      </c>
      <c r="H3323" s="191">
        <v>1</v>
      </c>
      <c r="I3323" s="192">
        <v>14.19556</v>
      </c>
      <c r="J3323" s="192">
        <v>14.19556</v>
      </c>
      <c r="K3323" s="360"/>
    </row>
    <row r="3324" spans="1:11" s="106" customFormat="1" hidden="1" x14ac:dyDescent="0.2">
      <c r="A3324" s="244"/>
      <c r="B3324" s="244"/>
      <c r="C3324" s="244"/>
      <c r="D3324" s="244"/>
      <c r="E3324" s="244"/>
      <c r="F3324" s="193"/>
      <c r="G3324" s="244"/>
      <c r="H3324" s="193"/>
      <c r="I3324" s="244"/>
      <c r="J3324" s="193"/>
      <c r="K3324" s="360"/>
    </row>
    <row r="3325" spans="1:11" s="106" customFormat="1" ht="15" hidden="1" thickBot="1" x14ac:dyDescent="0.25">
      <c r="A3325" s="244"/>
      <c r="B3325" s="244"/>
      <c r="C3325" s="244"/>
      <c r="D3325" s="244"/>
      <c r="E3325" s="244"/>
      <c r="F3325" s="193"/>
      <c r="G3325" s="244"/>
      <c r="H3325" s="428"/>
      <c r="I3325" s="428"/>
      <c r="J3325" s="193"/>
      <c r="K3325" s="360"/>
    </row>
    <row r="3326" spans="1:11" s="106" customFormat="1" ht="15" hidden="1" thickTop="1" x14ac:dyDescent="0.2">
      <c r="A3326" s="194"/>
      <c r="B3326" s="194"/>
      <c r="C3326" s="194"/>
      <c r="D3326" s="194"/>
      <c r="E3326" s="194"/>
      <c r="F3326" s="194"/>
      <c r="G3326" s="194"/>
      <c r="H3326" s="194"/>
      <c r="I3326" s="194"/>
      <c r="J3326" s="194"/>
      <c r="K3326" s="360"/>
    </row>
    <row r="3327" spans="1:11" s="106" customFormat="1" ht="15" hidden="1" x14ac:dyDescent="0.2">
      <c r="A3327" s="242"/>
      <c r="B3327" s="195" t="s">
        <v>77</v>
      </c>
      <c r="C3327" s="242" t="s">
        <v>78</v>
      </c>
      <c r="D3327" s="242" t="s">
        <v>4</v>
      </c>
      <c r="E3327" s="430" t="s">
        <v>79</v>
      </c>
      <c r="F3327" s="430"/>
      <c r="G3327" s="196" t="s">
        <v>80</v>
      </c>
      <c r="H3327" s="195" t="s">
        <v>81</v>
      </c>
      <c r="I3327" s="195" t="s">
        <v>82</v>
      </c>
      <c r="J3327" s="195" t="s">
        <v>5</v>
      </c>
      <c r="K3327" s="360"/>
    </row>
    <row r="3328" spans="1:11" s="106" customFormat="1" ht="51" hidden="1" x14ac:dyDescent="0.2">
      <c r="A3328" s="240" t="s">
        <v>83</v>
      </c>
      <c r="B3328" s="197" t="s">
        <v>273</v>
      </c>
      <c r="C3328" s="240" t="s">
        <v>85</v>
      </c>
      <c r="D3328" s="240" t="s">
        <v>274</v>
      </c>
      <c r="E3328" s="429" t="s">
        <v>142</v>
      </c>
      <c r="F3328" s="429"/>
      <c r="G3328" s="198" t="s">
        <v>143</v>
      </c>
      <c r="H3328" s="199">
        <v>1</v>
      </c>
      <c r="I3328" s="203">
        <f>SUM(J3329:J3334)</f>
        <v>166.56701580000001</v>
      </c>
      <c r="J3328" s="203">
        <f>H3328*I3328</f>
        <v>166.56701580000001</v>
      </c>
      <c r="K3328" s="360"/>
    </row>
    <row r="3329" spans="1:11" s="106" customFormat="1" ht="51" hidden="1" x14ac:dyDescent="0.2">
      <c r="A3329" s="241" t="s">
        <v>89</v>
      </c>
      <c r="B3329" s="189" t="s">
        <v>2062</v>
      </c>
      <c r="C3329" s="241" t="s">
        <v>85</v>
      </c>
      <c r="D3329" s="241" t="s">
        <v>2063</v>
      </c>
      <c r="E3329" s="427" t="s">
        <v>142</v>
      </c>
      <c r="F3329" s="427"/>
      <c r="G3329" s="190" t="s">
        <v>88</v>
      </c>
      <c r="H3329" s="191">
        <v>1</v>
      </c>
      <c r="I3329" s="192">
        <v>23.571607799999999</v>
      </c>
      <c r="J3329" s="192">
        <v>23.571607799999999</v>
      </c>
      <c r="K3329" s="360"/>
    </row>
    <row r="3330" spans="1:11" s="106" customFormat="1" ht="51" hidden="1" x14ac:dyDescent="0.2">
      <c r="A3330" s="241" t="s">
        <v>89</v>
      </c>
      <c r="B3330" s="189" t="s">
        <v>2064</v>
      </c>
      <c r="C3330" s="241" t="s">
        <v>85</v>
      </c>
      <c r="D3330" s="241" t="s">
        <v>2065</v>
      </c>
      <c r="E3330" s="427" t="s">
        <v>142</v>
      </c>
      <c r="F3330" s="427"/>
      <c r="G3330" s="190" t="s">
        <v>88</v>
      </c>
      <c r="H3330" s="191">
        <v>1</v>
      </c>
      <c r="I3330" s="192">
        <v>112.56</v>
      </c>
      <c r="J3330" s="192">
        <v>112.56</v>
      </c>
      <c r="K3330" s="360"/>
    </row>
    <row r="3331" spans="1:11" s="106" customFormat="1" ht="51" hidden="1" x14ac:dyDescent="0.2">
      <c r="A3331" s="241" t="s">
        <v>89</v>
      </c>
      <c r="B3331" s="189" t="s">
        <v>2054</v>
      </c>
      <c r="C3331" s="241" t="s">
        <v>85</v>
      </c>
      <c r="D3331" s="241" t="s">
        <v>2055</v>
      </c>
      <c r="E3331" s="427" t="s">
        <v>142</v>
      </c>
      <c r="F3331" s="427"/>
      <c r="G3331" s="190" t="s">
        <v>88</v>
      </c>
      <c r="H3331" s="191">
        <v>1</v>
      </c>
      <c r="I3331" s="192">
        <v>12.5739681</v>
      </c>
      <c r="J3331" s="192">
        <v>12.5739681</v>
      </c>
      <c r="K3331" s="360"/>
    </row>
    <row r="3332" spans="1:11" s="106" customFormat="1" ht="51" hidden="1" x14ac:dyDescent="0.2">
      <c r="A3332" s="241" t="s">
        <v>89</v>
      </c>
      <c r="B3332" s="189" t="s">
        <v>2056</v>
      </c>
      <c r="C3332" s="241" t="s">
        <v>85</v>
      </c>
      <c r="D3332" s="241" t="s">
        <v>2057</v>
      </c>
      <c r="E3332" s="427" t="s">
        <v>142</v>
      </c>
      <c r="F3332" s="427"/>
      <c r="G3332" s="190" t="s">
        <v>88</v>
      </c>
      <c r="H3332" s="191">
        <v>1</v>
      </c>
      <c r="I3332" s="192">
        <v>2.6394335</v>
      </c>
      <c r="J3332" s="192">
        <v>2.6394335</v>
      </c>
      <c r="K3332" s="360"/>
    </row>
    <row r="3333" spans="1:11" s="106" customFormat="1" ht="51" hidden="1" x14ac:dyDescent="0.2">
      <c r="A3333" s="241" t="s">
        <v>89</v>
      </c>
      <c r="B3333" s="189" t="s">
        <v>2058</v>
      </c>
      <c r="C3333" s="241" t="s">
        <v>85</v>
      </c>
      <c r="D3333" s="241" t="s">
        <v>2059</v>
      </c>
      <c r="E3333" s="427" t="s">
        <v>142</v>
      </c>
      <c r="F3333" s="427"/>
      <c r="G3333" s="190" t="s">
        <v>88</v>
      </c>
      <c r="H3333" s="191">
        <v>1</v>
      </c>
      <c r="I3333" s="192">
        <v>1.0264464</v>
      </c>
      <c r="J3333" s="192">
        <v>1.0264464</v>
      </c>
      <c r="K3333" s="360"/>
    </row>
    <row r="3334" spans="1:11" s="106" customFormat="1" ht="25.5" hidden="1" x14ac:dyDescent="0.2">
      <c r="A3334" s="241" t="s">
        <v>89</v>
      </c>
      <c r="B3334" s="189" t="s">
        <v>2060</v>
      </c>
      <c r="C3334" s="241" t="s">
        <v>85</v>
      </c>
      <c r="D3334" s="241" t="s">
        <v>2061</v>
      </c>
      <c r="E3334" s="427" t="s">
        <v>87</v>
      </c>
      <c r="F3334" s="427"/>
      <c r="G3334" s="190" t="s">
        <v>88</v>
      </c>
      <c r="H3334" s="191">
        <v>1</v>
      </c>
      <c r="I3334" s="192">
        <v>14.19556</v>
      </c>
      <c r="J3334" s="192">
        <v>14.19556</v>
      </c>
      <c r="K3334" s="360"/>
    </row>
    <row r="3335" spans="1:11" s="106" customFormat="1" hidden="1" x14ac:dyDescent="0.2">
      <c r="A3335" s="244"/>
      <c r="B3335" s="244"/>
      <c r="C3335" s="244"/>
      <c r="D3335" s="244"/>
      <c r="E3335" s="244"/>
      <c r="F3335" s="193"/>
      <c r="G3335" s="244"/>
      <c r="H3335" s="193"/>
      <c r="I3335" s="244"/>
      <c r="J3335" s="193"/>
      <c r="K3335" s="360"/>
    </row>
    <row r="3336" spans="1:11" s="106" customFormat="1" ht="15" hidden="1" thickBot="1" x14ac:dyDescent="0.25">
      <c r="A3336" s="244"/>
      <c r="B3336" s="244"/>
      <c r="C3336" s="244"/>
      <c r="D3336" s="244"/>
      <c r="E3336" s="244"/>
      <c r="F3336" s="193"/>
      <c r="G3336" s="244"/>
      <c r="H3336" s="428"/>
      <c r="I3336" s="428"/>
      <c r="J3336" s="193"/>
      <c r="K3336" s="360"/>
    </row>
    <row r="3337" spans="1:11" s="106" customFormat="1" ht="15" hidden="1" thickTop="1" x14ac:dyDescent="0.2">
      <c r="A3337" s="194"/>
      <c r="B3337" s="194"/>
      <c r="C3337" s="194"/>
      <c r="D3337" s="194"/>
      <c r="E3337" s="194"/>
      <c r="F3337" s="194"/>
      <c r="G3337" s="194"/>
      <c r="H3337" s="194"/>
      <c r="I3337" s="194"/>
      <c r="J3337" s="194"/>
      <c r="K3337" s="360"/>
    </row>
    <row r="3338" spans="1:11" s="106" customFormat="1" ht="15" hidden="1" x14ac:dyDescent="0.2">
      <c r="A3338" s="242"/>
      <c r="B3338" s="195" t="s">
        <v>77</v>
      </c>
      <c r="C3338" s="242" t="s">
        <v>78</v>
      </c>
      <c r="D3338" s="242" t="s">
        <v>4</v>
      </c>
      <c r="E3338" s="430" t="s">
        <v>79</v>
      </c>
      <c r="F3338" s="430"/>
      <c r="G3338" s="196" t="s">
        <v>80</v>
      </c>
      <c r="H3338" s="195" t="s">
        <v>81</v>
      </c>
      <c r="I3338" s="195" t="s">
        <v>82</v>
      </c>
      <c r="J3338" s="195" t="s">
        <v>5</v>
      </c>
      <c r="K3338" s="360"/>
    </row>
    <row r="3339" spans="1:11" s="106" customFormat="1" ht="51" hidden="1" x14ac:dyDescent="0.2">
      <c r="A3339" s="240" t="s">
        <v>83</v>
      </c>
      <c r="B3339" s="197" t="s">
        <v>2054</v>
      </c>
      <c r="C3339" s="240" t="s">
        <v>85</v>
      </c>
      <c r="D3339" s="240" t="s">
        <v>2055</v>
      </c>
      <c r="E3339" s="429" t="s">
        <v>142</v>
      </c>
      <c r="F3339" s="429"/>
      <c r="G3339" s="198" t="s">
        <v>88</v>
      </c>
      <c r="H3339" s="199">
        <v>1</v>
      </c>
      <c r="I3339" s="203">
        <f>SUM(J3340:J3341)</f>
        <v>12.5739681</v>
      </c>
      <c r="J3339" s="203">
        <f>H3339*I3339</f>
        <v>12.5739681</v>
      </c>
      <c r="K3339" s="360"/>
    </row>
    <row r="3340" spans="1:11" s="106" customFormat="1" ht="38.25" hidden="1" x14ac:dyDescent="0.2">
      <c r="A3340" s="241" t="s">
        <v>92</v>
      </c>
      <c r="B3340" s="189" t="s">
        <v>2066</v>
      </c>
      <c r="C3340" s="241" t="s">
        <v>85</v>
      </c>
      <c r="D3340" s="241" t="s">
        <v>2067</v>
      </c>
      <c r="E3340" s="427" t="s">
        <v>98</v>
      </c>
      <c r="F3340" s="427"/>
      <c r="G3340" s="190" t="s">
        <v>174</v>
      </c>
      <c r="H3340" s="191">
        <v>3.43E-5</v>
      </c>
      <c r="I3340" s="192">
        <v>316587.99</v>
      </c>
      <c r="J3340" s="192">
        <v>10.8589681</v>
      </c>
      <c r="K3340" s="360"/>
    </row>
    <row r="3341" spans="1:11" s="106" customFormat="1" ht="51" hidden="1" x14ac:dyDescent="0.2">
      <c r="A3341" s="241" t="s">
        <v>92</v>
      </c>
      <c r="B3341" s="189" t="s">
        <v>2068</v>
      </c>
      <c r="C3341" s="241" t="s">
        <v>85</v>
      </c>
      <c r="D3341" s="241" t="s">
        <v>2069</v>
      </c>
      <c r="E3341" s="427" t="s">
        <v>119</v>
      </c>
      <c r="F3341" s="427"/>
      <c r="G3341" s="190" t="s">
        <v>174</v>
      </c>
      <c r="H3341" s="191">
        <v>3.43E-5</v>
      </c>
      <c r="I3341" s="192">
        <v>50000</v>
      </c>
      <c r="J3341" s="192">
        <v>1.7150000000000001</v>
      </c>
      <c r="K3341" s="360"/>
    </row>
    <row r="3342" spans="1:11" s="106" customFormat="1" hidden="1" x14ac:dyDescent="0.2">
      <c r="A3342" s="244"/>
      <c r="B3342" s="244"/>
      <c r="C3342" s="244"/>
      <c r="D3342" s="244"/>
      <c r="E3342" s="244"/>
      <c r="F3342" s="193"/>
      <c r="G3342" s="244"/>
      <c r="H3342" s="193"/>
      <c r="I3342" s="244"/>
      <c r="J3342" s="193"/>
      <c r="K3342" s="360"/>
    </row>
    <row r="3343" spans="1:11" s="106" customFormat="1" ht="15" hidden="1" thickBot="1" x14ac:dyDescent="0.25">
      <c r="A3343" s="244"/>
      <c r="B3343" s="244"/>
      <c r="C3343" s="244"/>
      <c r="D3343" s="244"/>
      <c r="E3343" s="244"/>
      <c r="F3343" s="193"/>
      <c r="G3343" s="244"/>
      <c r="H3343" s="428"/>
      <c r="I3343" s="428"/>
      <c r="J3343" s="193"/>
      <c r="K3343" s="360"/>
    </row>
    <row r="3344" spans="1:11" s="106" customFormat="1" ht="15" hidden="1" thickTop="1" x14ac:dyDescent="0.2">
      <c r="A3344" s="194"/>
      <c r="B3344" s="194"/>
      <c r="C3344" s="194"/>
      <c r="D3344" s="194"/>
      <c r="E3344" s="194"/>
      <c r="F3344" s="194"/>
      <c r="G3344" s="194"/>
      <c r="H3344" s="194"/>
      <c r="I3344" s="194"/>
      <c r="J3344" s="194"/>
      <c r="K3344" s="360"/>
    </row>
    <row r="3345" spans="1:11" s="106" customFormat="1" ht="15" hidden="1" x14ac:dyDescent="0.2">
      <c r="A3345" s="242"/>
      <c r="B3345" s="195" t="s">
        <v>77</v>
      </c>
      <c r="C3345" s="242" t="s">
        <v>78</v>
      </c>
      <c r="D3345" s="242" t="s">
        <v>4</v>
      </c>
      <c r="E3345" s="430" t="s">
        <v>79</v>
      </c>
      <c r="F3345" s="430"/>
      <c r="G3345" s="196" t="s">
        <v>80</v>
      </c>
      <c r="H3345" s="195" t="s">
        <v>81</v>
      </c>
      <c r="I3345" s="195" t="s">
        <v>82</v>
      </c>
      <c r="J3345" s="195" t="s">
        <v>5</v>
      </c>
      <c r="K3345" s="360"/>
    </row>
    <row r="3346" spans="1:11" s="106" customFormat="1" ht="51" hidden="1" x14ac:dyDescent="0.2">
      <c r="A3346" s="240" t="s">
        <v>83</v>
      </c>
      <c r="B3346" s="197" t="s">
        <v>2058</v>
      </c>
      <c r="C3346" s="240" t="s">
        <v>85</v>
      </c>
      <c r="D3346" s="240" t="s">
        <v>2059</v>
      </c>
      <c r="E3346" s="429" t="s">
        <v>142</v>
      </c>
      <c r="F3346" s="429"/>
      <c r="G3346" s="198" t="s">
        <v>88</v>
      </c>
      <c r="H3346" s="199">
        <v>1</v>
      </c>
      <c r="I3346" s="203">
        <f>SUM(J3347:J3348)</f>
        <v>1.0264464</v>
      </c>
      <c r="J3346" s="203">
        <f>H3346*I3346</f>
        <v>1.0264464</v>
      </c>
      <c r="K3346" s="360"/>
    </row>
    <row r="3347" spans="1:11" s="106" customFormat="1" ht="38.25" hidden="1" x14ac:dyDescent="0.2">
      <c r="A3347" s="241" t="s">
        <v>92</v>
      </c>
      <c r="B3347" s="189" t="s">
        <v>2066</v>
      </c>
      <c r="C3347" s="241" t="s">
        <v>85</v>
      </c>
      <c r="D3347" s="241" t="s">
        <v>2067</v>
      </c>
      <c r="E3347" s="427" t="s">
        <v>98</v>
      </c>
      <c r="F3347" s="427"/>
      <c r="G3347" s="190" t="s">
        <v>174</v>
      </c>
      <c r="H3347" s="191">
        <v>2.7999999999999999E-6</v>
      </c>
      <c r="I3347" s="192">
        <v>316587.99</v>
      </c>
      <c r="J3347" s="192">
        <v>0.88644639999999997</v>
      </c>
      <c r="K3347" s="360"/>
    </row>
    <row r="3348" spans="1:11" s="106" customFormat="1" ht="51" hidden="1" x14ac:dyDescent="0.2">
      <c r="A3348" s="241" t="s">
        <v>92</v>
      </c>
      <c r="B3348" s="189" t="s">
        <v>2068</v>
      </c>
      <c r="C3348" s="241" t="s">
        <v>85</v>
      </c>
      <c r="D3348" s="241" t="s">
        <v>2069</v>
      </c>
      <c r="E3348" s="427" t="s">
        <v>119</v>
      </c>
      <c r="F3348" s="427"/>
      <c r="G3348" s="190" t="s">
        <v>174</v>
      </c>
      <c r="H3348" s="191">
        <v>2.7999999999999999E-6</v>
      </c>
      <c r="I3348" s="192">
        <v>50000</v>
      </c>
      <c r="J3348" s="192">
        <v>0.14000000000000001</v>
      </c>
      <c r="K3348" s="360"/>
    </row>
    <row r="3349" spans="1:11" s="106" customFormat="1" hidden="1" x14ac:dyDescent="0.2">
      <c r="A3349" s="244"/>
      <c r="B3349" s="244"/>
      <c r="C3349" s="244"/>
      <c r="D3349" s="244"/>
      <c r="E3349" s="244"/>
      <c r="F3349" s="193"/>
      <c r="G3349" s="244"/>
      <c r="H3349" s="193"/>
      <c r="I3349" s="244"/>
      <c r="J3349" s="193"/>
      <c r="K3349" s="360"/>
    </row>
    <row r="3350" spans="1:11" s="106" customFormat="1" ht="15" hidden="1" thickBot="1" x14ac:dyDescent="0.25">
      <c r="A3350" s="244"/>
      <c r="B3350" s="244"/>
      <c r="C3350" s="244"/>
      <c r="D3350" s="244"/>
      <c r="E3350" s="244"/>
      <c r="F3350" s="193"/>
      <c r="G3350" s="244"/>
      <c r="H3350" s="428"/>
      <c r="I3350" s="428"/>
      <c r="J3350" s="193"/>
      <c r="K3350" s="360"/>
    </row>
    <row r="3351" spans="1:11" s="106" customFormat="1" ht="15" hidden="1" thickTop="1" x14ac:dyDescent="0.2">
      <c r="A3351" s="194"/>
      <c r="B3351" s="194"/>
      <c r="C3351" s="194"/>
      <c r="D3351" s="194"/>
      <c r="E3351" s="194"/>
      <c r="F3351" s="194"/>
      <c r="G3351" s="194"/>
      <c r="H3351" s="194"/>
      <c r="I3351" s="194"/>
      <c r="J3351" s="194"/>
      <c r="K3351" s="360"/>
    </row>
    <row r="3352" spans="1:11" s="106" customFormat="1" ht="15" hidden="1" x14ac:dyDescent="0.2">
      <c r="A3352" s="242"/>
      <c r="B3352" s="195" t="s">
        <v>77</v>
      </c>
      <c r="C3352" s="242" t="s">
        <v>78</v>
      </c>
      <c r="D3352" s="242" t="s">
        <v>4</v>
      </c>
      <c r="E3352" s="430" t="s">
        <v>79</v>
      </c>
      <c r="F3352" s="430"/>
      <c r="G3352" s="196" t="s">
        <v>80</v>
      </c>
      <c r="H3352" s="195" t="s">
        <v>81</v>
      </c>
      <c r="I3352" s="195" t="s">
        <v>82</v>
      </c>
      <c r="J3352" s="195" t="s">
        <v>5</v>
      </c>
      <c r="K3352" s="360"/>
    </row>
    <row r="3353" spans="1:11" s="106" customFormat="1" ht="51" hidden="1" x14ac:dyDescent="0.2">
      <c r="A3353" s="240" t="s">
        <v>83</v>
      </c>
      <c r="B3353" s="197" t="s">
        <v>2056</v>
      </c>
      <c r="C3353" s="240" t="s">
        <v>85</v>
      </c>
      <c r="D3353" s="240" t="s">
        <v>2057</v>
      </c>
      <c r="E3353" s="429" t="s">
        <v>142</v>
      </c>
      <c r="F3353" s="429"/>
      <c r="G3353" s="198" t="s">
        <v>88</v>
      </c>
      <c r="H3353" s="199">
        <v>1</v>
      </c>
      <c r="I3353" s="203">
        <f>SUM(J3354:J3355)</f>
        <v>2.6394335</v>
      </c>
      <c r="J3353" s="203">
        <f>H3353*I3353</f>
        <v>2.6394335</v>
      </c>
      <c r="K3353" s="360"/>
    </row>
    <row r="3354" spans="1:11" s="106" customFormat="1" ht="38.25" hidden="1" x14ac:dyDescent="0.2">
      <c r="A3354" s="241" t="s">
        <v>92</v>
      </c>
      <c r="B3354" s="189" t="s">
        <v>2066</v>
      </c>
      <c r="C3354" s="241" t="s">
        <v>85</v>
      </c>
      <c r="D3354" s="241" t="s">
        <v>2067</v>
      </c>
      <c r="E3354" s="427" t="s">
        <v>98</v>
      </c>
      <c r="F3354" s="427"/>
      <c r="G3354" s="190" t="s">
        <v>174</v>
      </c>
      <c r="H3354" s="191">
        <v>7.1999999999999997E-6</v>
      </c>
      <c r="I3354" s="192">
        <v>316587.99</v>
      </c>
      <c r="J3354" s="192">
        <v>2.2794335000000001</v>
      </c>
      <c r="K3354" s="360"/>
    </row>
    <row r="3355" spans="1:11" s="106" customFormat="1" ht="51" hidden="1" x14ac:dyDescent="0.2">
      <c r="A3355" s="241" t="s">
        <v>92</v>
      </c>
      <c r="B3355" s="189" t="s">
        <v>2068</v>
      </c>
      <c r="C3355" s="241" t="s">
        <v>85</v>
      </c>
      <c r="D3355" s="241" t="s">
        <v>2069</v>
      </c>
      <c r="E3355" s="427" t="s">
        <v>119</v>
      </c>
      <c r="F3355" s="427"/>
      <c r="G3355" s="190" t="s">
        <v>174</v>
      </c>
      <c r="H3355" s="191">
        <v>7.1999999999999997E-6</v>
      </c>
      <c r="I3355" s="192">
        <v>50000</v>
      </c>
      <c r="J3355" s="192">
        <v>0.36</v>
      </c>
      <c r="K3355" s="360"/>
    </row>
    <row r="3356" spans="1:11" s="106" customFormat="1" hidden="1" x14ac:dyDescent="0.2">
      <c r="A3356" s="244"/>
      <c r="B3356" s="244"/>
      <c r="C3356" s="244"/>
      <c r="D3356" s="244"/>
      <c r="E3356" s="244"/>
      <c r="F3356" s="193"/>
      <c r="G3356" s="244"/>
      <c r="H3356" s="193"/>
      <c r="I3356" s="244"/>
      <c r="J3356" s="193"/>
      <c r="K3356" s="360"/>
    </row>
    <row r="3357" spans="1:11" s="106" customFormat="1" ht="15" hidden="1" thickBot="1" x14ac:dyDescent="0.25">
      <c r="A3357" s="244"/>
      <c r="B3357" s="244"/>
      <c r="C3357" s="244"/>
      <c r="D3357" s="244"/>
      <c r="E3357" s="244"/>
      <c r="F3357" s="193"/>
      <c r="G3357" s="244"/>
      <c r="H3357" s="428"/>
      <c r="I3357" s="428"/>
      <c r="J3357" s="193"/>
      <c r="K3357" s="360"/>
    </row>
    <row r="3358" spans="1:11" s="106" customFormat="1" ht="15" hidden="1" thickTop="1" x14ac:dyDescent="0.2">
      <c r="A3358" s="194"/>
      <c r="B3358" s="194"/>
      <c r="C3358" s="194"/>
      <c r="D3358" s="194"/>
      <c r="E3358" s="194"/>
      <c r="F3358" s="194"/>
      <c r="G3358" s="194"/>
      <c r="H3358" s="194"/>
      <c r="I3358" s="194"/>
      <c r="J3358" s="194"/>
      <c r="K3358" s="360"/>
    </row>
    <row r="3359" spans="1:11" s="106" customFormat="1" ht="15" hidden="1" x14ac:dyDescent="0.2">
      <c r="A3359" s="242"/>
      <c r="B3359" s="195" t="s">
        <v>77</v>
      </c>
      <c r="C3359" s="242" t="s">
        <v>78</v>
      </c>
      <c r="D3359" s="242" t="s">
        <v>4</v>
      </c>
      <c r="E3359" s="430" t="s">
        <v>79</v>
      </c>
      <c r="F3359" s="430"/>
      <c r="G3359" s="196" t="s">
        <v>80</v>
      </c>
      <c r="H3359" s="195" t="s">
        <v>81</v>
      </c>
      <c r="I3359" s="195" t="s">
        <v>82</v>
      </c>
      <c r="J3359" s="195" t="s">
        <v>5</v>
      </c>
      <c r="K3359" s="360"/>
    </row>
    <row r="3360" spans="1:11" s="106" customFormat="1" ht="51" hidden="1" x14ac:dyDescent="0.2">
      <c r="A3360" s="240" t="s">
        <v>83</v>
      </c>
      <c r="B3360" s="197" t="s">
        <v>2062</v>
      </c>
      <c r="C3360" s="240" t="s">
        <v>85</v>
      </c>
      <c r="D3360" s="240" t="s">
        <v>2063</v>
      </c>
      <c r="E3360" s="429" t="s">
        <v>142</v>
      </c>
      <c r="F3360" s="429"/>
      <c r="G3360" s="198" t="s">
        <v>88</v>
      </c>
      <c r="H3360" s="199">
        <v>1</v>
      </c>
      <c r="I3360" s="203">
        <f>SUM(J3361:J3362)</f>
        <v>23.571607799999999</v>
      </c>
      <c r="J3360" s="203">
        <f>H3360*I3360</f>
        <v>23.571607799999999</v>
      </c>
      <c r="K3360" s="360"/>
    </row>
    <row r="3361" spans="1:11" s="106" customFormat="1" ht="38.25" hidden="1" x14ac:dyDescent="0.2">
      <c r="A3361" s="241" t="s">
        <v>92</v>
      </c>
      <c r="B3361" s="189" t="s">
        <v>2066</v>
      </c>
      <c r="C3361" s="241" t="s">
        <v>85</v>
      </c>
      <c r="D3361" s="241" t="s">
        <v>2067</v>
      </c>
      <c r="E3361" s="427" t="s">
        <v>98</v>
      </c>
      <c r="F3361" s="427"/>
      <c r="G3361" s="190" t="s">
        <v>174</v>
      </c>
      <c r="H3361" s="191">
        <v>6.4300000000000004E-5</v>
      </c>
      <c r="I3361" s="192">
        <v>316587.99</v>
      </c>
      <c r="J3361" s="192">
        <v>20.356607799999999</v>
      </c>
      <c r="K3361" s="360"/>
    </row>
    <row r="3362" spans="1:11" s="106" customFormat="1" ht="51" hidden="1" x14ac:dyDescent="0.2">
      <c r="A3362" s="241" t="s">
        <v>92</v>
      </c>
      <c r="B3362" s="189" t="s">
        <v>2068</v>
      </c>
      <c r="C3362" s="241" t="s">
        <v>85</v>
      </c>
      <c r="D3362" s="241" t="s">
        <v>2069</v>
      </c>
      <c r="E3362" s="427" t="s">
        <v>119</v>
      </c>
      <c r="F3362" s="427"/>
      <c r="G3362" s="190" t="s">
        <v>174</v>
      </c>
      <c r="H3362" s="191">
        <v>6.4300000000000004E-5</v>
      </c>
      <c r="I3362" s="192">
        <v>50000</v>
      </c>
      <c r="J3362" s="192">
        <v>3.2149999999999999</v>
      </c>
      <c r="K3362" s="360"/>
    </row>
    <row r="3363" spans="1:11" s="106" customFormat="1" hidden="1" x14ac:dyDescent="0.2">
      <c r="A3363" s="244"/>
      <c r="B3363" s="244"/>
      <c r="C3363" s="244"/>
      <c r="D3363" s="244"/>
      <c r="E3363" s="244"/>
      <c r="F3363" s="193"/>
      <c r="G3363" s="244"/>
      <c r="H3363" s="193"/>
      <c r="I3363" s="244"/>
      <c r="J3363" s="193"/>
      <c r="K3363" s="360"/>
    </row>
    <row r="3364" spans="1:11" s="106" customFormat="1" ht="15" hidden="1" thickBot="1" x14ac:dyDescent="0.25">
      <c r="A3364" s="244"/>
      <c r="B3364" s="244"/>
      <c r="C3364" s="244"/>
      <c r="D3364" s="244"/>
      <c r="E3364" s="244"/>
      <c r="F3364" s="193"/>
      <c r="G3364" s="244"/>
      <c r="H3364" s="428"/>
      <c r="I3364" s="428"/>
      <c r="J3364" s="193"/>
      <c r="K3364" s="360"/>
    </row>
    <row r="3365" spans="1:11" s="106" customFormat="1" ht="15" hidden="1" thickTop="1" x14ac:dyDescent="0.2">
      <c r="A3365" s="194"/>
      <c r="B3365" s="194"/>
      <c r="C3365" s="194"/>
      <c r="D3365" s="194"/>
      <c r="E3365" s="194"/>
      <c r="F3365" s="194"/>
      <c r="G3365" s="194"/>
      <c r="H3365" s="194"/>
      <c r="I3365" s="194"/>
      <c r="J3365" s="194"/>
      <c r="K3365" s="360"/>
    </row>
    <row r="3366" spans="1:11" s="106" customFormat="1" ht="15" hidden="1" x14ac:dyDescent="0.2">
      <c r="A3366" s="242"/>
      <c r="B3366" s="195" t="s">
        <v>77</v>
      </c>
      <c r="C3366" s="242" t="s">
        <v>78</v>
      </c>
      <c r="D3366" s="242" t="s">
        <v>4</v>
      </c>
      <c r="E3366" s="430" t="s">
        <v>79</v>
      </c>
      <c r="F3366" s="430"/>
      <c r="G3366" s="196" t="s">
        <v>80</v>
      </c>
      <c r="H3366" s="195" t="s">
        <v>81</v>
      </c>
      <c r="I3366" s="195" t="s">
        <v>82</v>
      </c>
      <c r="J3366" s="195" t="s">
        <v>5</v>
      </c>
      <c r="K3366" s="360"/>
    </row>
    <row r="3367" spans="1:11" s="106" customFormat="1" ht="51" hidden="1" x14ac:dyDescent="0.2">
      <c r="A3367" s="240" t="s">
        <v>83</v>
      </c>
      <c r="B3367" s="197" t="s">
        <v>2064</v>
      </c>
      <c r="C3367" s="240" t="s">
        <v>85</v>
      </c>
      <c r="D3367" s="240" t="s">
        <v>2065</v>
      </c>
      <c r="E3367" s="429" t="s">
        <v>142</v>
      </c>
      <c r="F3367" s="429"/>
      <c r="G3367" s="198" t="s">
        <v>88</v>
      </c>
      <c r="H3367" s="199">
        <v>1</v>
      </c>
      <c r="I3367" s="203">
        <f>SUM(J3368)</f>
        <v>112.56</v>
      </c>
      <c r="J3367" s="203">
        <f>H3367*I3367</f>
        <v>112.56</v>
      </c>
      <c r="K3367" s="360"/>
    </row>
    <row r="3368" spans="1:11" s="106" customFormat="1" hidden="1" x14ac:dyDescent="0.2">
      <c r="A3368" s="241" t="s">
        <v>92</v>
      </c>
      <c r="B3368" s="189" t="s">
        <v>2038</v>
      </c>
      <c r="C3368" s="241" t="s">
        <v>85</v>
      </c>
      <c r="D3368" s="241" t="s">
        <v>2039</v>
      </c>
      <c r="E3368" s="427" t="s">
        <v>119</v>
      </c>
      <c r="F3368" s="427"/>
      <c r="G3368" s="190" t="s">
        <v>266</v>
      </c>
      <c r="H3368" s="191">
        <v>32.159999999999997</v>
      </c>
      <c r="I3368" s="192">
        <v>3.5</v>
      </c>
      <c r="J3368" s="192">
        <v>112.56</v>
      </c>
      <c r="K3368" s="360"/>
    </row>
    <row r="3369" spans="1:11" s="106" customFormat="1" hidden="1" x14ac:dyDescent="0.2">
      <c r="A3369" s="244"/>
      <c r="B3369" s="244"/>
      <c r="C3369" s="244"/>
      <c r="D3369" s="244"/>
      <c r="E3369" s="244"/>
      <c r="F3369" s="193"/>
      <c r="G3369" s="244"/>
      <c r="H3369" s="193"/>
      <c r="I3369" s="244"/>
      <c r="J3369" s="193"/>
      <c r="K3369" s="360"/>
    </row>
    <row r="3370" spans="1:11" s="106" customFormat="1" ht="15" hidden="1" thickBot="1" x14ac:dyDescent="0.25">
      <c r="A3370" s="244"/>
      <c r="B3370" s="244"/>
      <c r="C3370" s="244"/>
      <c r="D3370" s="244"/>
      <c r="E3370" s="244"/>
      <c r="F3370" s="193"/>
      <c r="G3370" s="244"/>
      <c r="H3370" s="428"/>
      <c r="I3370" s="428"/>
      <c r="J3370" s="193"/>
      <c r="K3370" s="360"/>
    </row>
    <row r="3371" spans="1:11" s="106" customFormat="1" ht="15" hidden="1" thickTop="1" x14ac:dyDescent="0.2">
      <c r="A3371" s="194"/>
      <c r="B3371" s="194"/>
      <c r="C3371" s="194"/>
      <c r="D3371" s="194"/>
      <c r="E3371" s="194"/>
      <c r="F3371" s="194"/>
      <c r="G3371" s="194"/>
      <c r="H3371" s="194"/>
      <c r="I3371" s="194"/>
      <c r="J3371" s="194"/>
      <c r="K3371" s="360"/>
    </row>
    <row r="3372" spans="1:11" s="106" customFormat="1" ht="15" hidden="1" x14ac:dyDescent="0.2">
      <c r="A3372" s="242"/>
      <c r="B3372" s="195" t="s">
        <v>77</v>
      </c>
      <c r="C3372" s="242" t="s">
        <v>78</v>
      </c>
      <c r="D3372" s="242" t="s">
        <v>4</v>
      </c>
      <c r="E3372" s="430" t="s">
        <v>79</v>
      </c>
      <c r="F3372" s="430"/>
      <c r="G3372" s="196" t="s">
        <v>80</v>
      </c>
      <c r="H3372" s="195" t="s">
        <v>81</v>
      </c>
      <c r="I3372" s="195" t="s">
        <v>82</v>
      </c>
      <c r="J3372" s="195" t="s">
        <v>5</v>
      </c>
      <c r="K3372" s="360"/>
    </row>
    <row r="3373" spans="1:11" s="106" customFormat="1" ht="63.75" hidden="1" x14ac:dyDescent="0.2">
      <c r="A3373" s="240" t="s">
        <v>83</v>
      </c>
      <c r="B3373" s="197" t="s">
        <v>1876</v>
      </c>
      <c r="C3373" s="240" t="s">
        <v>85</v>
      </c>
      <c r="D3373" s="240" t="s">
        <v>1877</v>
      </c>
      <c r="E3373" s="429" t="s">
        <v>142</v>
      </c>
      <c r="F3373" s="429"/>
      <c r="G3373" s="198" t="s">
        <v>146</v>
      </c>
      <c r="H3373" s="199">
        <v>1</v>
      </c>
      <c r="I3373" s="203">
        <f>SUM(J3374:J3377)</f>
        <v>24.488913100000001</v>
      </c>
      <c r="J3373" s="203">
        <f>H3373*I3373</f>
        <v>24.488913100000001</v>
      </c>
      <c r="K3373" s="360"/>
    </row>
    <row r="3374" spans="1:11" s="106" customFormat="1" ht="63.75" hidden="1" x14ac:dyDescent="0.2">
      <c r="A3374" s="241" t="s">
        <v>89</v>
      </c>
      <c r="B3374" s="189" t="s">
        <v>2070</v>
      </c>
      <c r="C3374" s="241" t="s">
        <v>85</v>
      </c>
      <c r="D3374" s="241" t="s">
        <v>2071</v>
      </c>
      <c r="E3374" s="427" t="s">
        <v>142</v>
      </c>
      <c r="F3374" s="427"/>
      <c r="G3374" s="190" t="s">
        <v>88</v>
      </c>
      <c r="H3374" s="191">
        <v>1</v>
      </c>
      <c r="I3374" s="192">
        <v>7.9697971000000001</v>
      </c>
      <c r="J3374" s="192">
        <v>7.9697971000000001</v>
      </c>
      <c r="K3374" s="360"/>
    </row>
    <row r="3375" spans="1:11" s="106" customFormat="1" ht="63.75" hidden="1" x14ac:dyDescent="0.2">
      <c r="A3375" s="241" t="s">
        <v>89</v>
      </c>
      <c r="B3375" s="189" t="s">
        <v>2072</v>
      </c>
      <c r="C3375" s="241" t="s">
        <v>85</v>
      </c>
      <c r="D3375" s="241" t="s">
        <v>2073</v>
      </c>
      <c r="E3375" s="427" t="s">
        <v>142</v>
      </c>
      <c r="F3375" s="427"/>
      <c r="G3375" s="190" t="s">
        <v>88</v>
      </c>
      <c r="H3375" s="191">
        <v>1</v>
      </c>
      <c r="I3375" s="192">
        <v>1.6729603</v>
      </c>
      <c r="J3375" s="192">
        <v>1.6729603</v>
      </c>
      <c r="K3375" s="360"/>
    </row>
    <row r="3376" spans="1:11" s="106" customFormat="1" ht="63.75" hidden="1" x14ac:dyDescent="0.2">
      <c r="A3376" s="241" t="s">
        <v>89</v>
      </c>
      <c r="B3376" s="189" t="s">
        <v>2074</v>
      </c>
      <c r="C3376" s="241" t="s">
        <v>85</v>
      </c>
      <c r="D3376" s="241" t="s">
        <v>2075</v>
      </c>
      <c r="E3376" s="427" t="s">
        <v>142</v>
      </c>
      <c r="F3376" s="427"/>
      <c r="G3376" s="190" t="s">
        <v>88</v>
      </c>
      <c r="H3376" s="191">
        <v>1</v>
      </c>
      <c r="I3376" s="192">
        <v>0.6505957</v>
      </c>
      <c r="J3376" s="192">
        <v>0.6505957</v>
      </c>
      <c r="K3376" s="360"/>
    </row>
    <row r="3377" spans="1:11" s="106" customFormat="1" ht="25.5" hidden="1" x14ac:dyDescent="0.2">
      <c r="A3377" s="241" t="s">
        <v>89</v>
      </c>
      <c r="B3377" s="189" t="s">
        <v>2060</v>
      </c>
      <c r="C3377" s="241" t="s">
        <v>85</v>
      </c>
      <c r="D3377" s="241" t="s">
        <v>2061</v>
      </c>
      <c r="E3377" s="427" t="s">
        <v>87</v>
      </c>
      <c r="F3377" s="427"/>
      <c r="G3377" s="190" t="s">
        <v>88</v>
      </c>
      <c r="H3377" s="191">
        <v>1</v>
      </c>
      <c r="I3377" s="192">
        <v>14.19556</v>
      </c>
      <c r="J3377" s="192">
        <v>14.19556</v>
      </c>
      <c r="K3377" s="360"/>
    </row>
    <row r="3378" spans="1:11" s="106" customFormat="1" hidden="1" x14ac:dyDescent="0.2">
      <c r="A3378" s="244"/>
      <c r="B3378" s="244"/>
      <c r="C3378" s="244"/>
      <c r="D3378" s="244"/>
      <c r="E3378" s="244"/>
      <c r="F3378" s="193"/>
      <c r="G3378" s="244"/>
      <c r="H3378" s="193"/>
      <c r="I3378" s="244"/>
      <c r="J3378" s="193"/>
      <c r="K3378" s="360"/>
    </row>
    <row r="3379" spans="1:11" s="106" customFormat="1" ht="15" hidden="1" thickBot="1" x14ac:dyDescent="0.25">
      <c r="A3379" s="244"/>
      <c r="B3379" s="244"/>
      <c r="C3379" s="244"/>
      <c r="D3379" s="244"/>
      <c r="E3379" s="244"/>
      <c r="F3379" s="193"/>
      <c r="G3379" s="244"/>
      <c r="H3379" s="428"/>
      <c r="I3379" s="428"/>
      <c r="J3379" s="193"/>
      <c r="K3379" s="360"/>
    </row>
    <row r="3380" spans="1:11" s="106" customFormat="1" ht="15" hidden="1" thickTop="1" x14ac:dyDescent="0.2">
      <c r="A3380" s="194"/>
      <c r="B3380" s="194"/>
      <c r="C3380" s="194"/>
      <c r="D3380" s="194"/>
      <c r="E3380" s="194"/>
      <c r="F3380" s="194"/>
      <c r="G3380" s="194"/>
      <c r="H3380" s="194"/>
      <c r="I3380" s="194"/>
      <c r="J3380" s="194"/>
      <c r="K3380" s="360"/>
    </row>
    <row r="3381" spans="1:11" s="106" customFormat="1" ht="15" hidden="1" x14ac:dyDescent="0.2">
      <c r="A3381" s="242"/>
      <c r="B3381" s="195" t="s">
        <v>77</v>
      </c>
      <c r="C3381" s="242" t="s">
        <v>78</v>
      </c>
      <c r="D3381" s="242" t="s">
        <v>4</v>
      </c>
      <c r="E3381" s="430" t="s">
        <v>79</v>
      </c>
      <c r="F3381" s="430"/>
      <c r="G3381" s="196" t="s">
        <v>80</v>
      </c>
      <c r="H3381" s="195" t="s">
        <v>81</v>
      </c>
      <c r="I3381" s="195" t="s">
        <v>82</v>
      </c>
      <c r="J3381" s="195" t="s">
        <v>5</v>
      </c>
      <c r="K3381" s="360"/>
    </row>
    <row r="3382" spans="1:11" s="106" customFormat="1" ht="63.75" hidden="1" x14ac:dyDescent="0.2">
      <c r="A3382" s="240" t="s">
        <v>83</v>
      </c>
      <c r="B3382" s="197" t="s">
        <v>1869</v>
      </c>
      <c r="C3382" s="240" t="s">
        <v>85</v>
      </c>
      <c r="D3382" s="240" t="s">
        <v>1870</v>
      </c>
      <c r="E3382" s="429" t="s">
        <v>142</v>
      </c>
      <c r="F3382" s="429"/>
      <c r="G3382" s="198" t="s">
        <v>143</v>
      </c>
      <c r="H3382" s="199">
        <v>1</v>
      </c>
      <c r="I3382" s="203">
        <f>SUM(J3383:J3388)</f>
        <v>107.57437819999998</v>
      </c>
      <c r="J3382" s="203">
        <f>H3382*I3382</f>
        <v>107.57437819999998</v>
      </c>
      <c r="K3382" s="360"/>
    </row>
    <row r="3383" spans="1:11" s="106" customFormat="1" ht="63.75" hidden="1" x14ac:dyDescent="0.2">
      <c r="A3383" s="241" t="s">
        <v>89</v>
      </c>
      <c r="B3383" s="189" t="s">
        <v>2076</v>
      </c>
      <c r="C3383" s="241" t="s">
        <v>85</v>
      </c>
      <c r="D3383" s="241" t="s">
        <v>2077</v>
      </c>
      <c r="E3383" s="427" t="s">
        <v>142</v>
      </c>
      <c r="F3383" s="427"/>
      <c r="G3383" s="190" t="s">
        <v>88</v>
      </c>
      <c r="H3383" s="191">
        <v>1</v>
      </c>
      <c r="I3383" s="192">
        <v>14.940465100000001</v>
      </c>
      <c r="J3383" s="192">
        <v>14.940465100000001</v>
      </c>
      <c r="K3383" s="360"/>
    </row>
    <row r="3384" spans="1:11" s="106" customFormat="1" ht="63.75" hidden="1" x14ac:dyDescent="0.2">
      <c r="A3384" s="241" t="s">
        <v>89</v>
      </c>
      <c r="B3384" s="189" t="s">
        <v>2078</v>
      </c>
      <c r="C3384" s="241" t="s">
        <v>85</v>
      </c>
      <c r="D3384" s="241" t="s">
        <v>2079</v>
      </c>
      <c r="E3384" s="427" t="s">
        <v>142</v>
      </c>
      <c r="F3384" s="427"/>
      <c r="G3384" s="190" t="s">
        <v>88</v>
      </c>
      <c r="H3384" s="191">
        <v>1</v>
      </c>
      <c r="I3384" s="192">
        <v>68.144999999999996</v>
      </c>
      <c r="J3384" s="192">
        <v>68.144999999999996</v>
      </c>
      <c r="K3384" s="360"/>
    </row>
    <row r="3385" spans="1:11" s="106" customFormat="1" ht="63.75" hidden="1" x14ac:dyDescent="0.2">
      <c r="A3385" s="241" t="s">
        <v>89</v>
      </c>
      <c r="B3385" s="189" t="s">
        <v>2070</v>
      </c>
      <c r="C3385" s="241" t="s">
        <v>85</v>
      </c>
      <c r="D3385" s="241" t="s">
        <v>2071</v>
      </c>
      <c r="E3385" s="427" t="s">
        <v>142</v>
      </c>
      <c r="F3385" s="427"/>
      <c r="G3385" s="190" t="s">
        <v>88</v>
      </c>
      <c r="H3385" s="191">
        <v>1</v>
      </c>
      <c r="I3385" s="192">
        <v>7.9697971000000001</v>
      </c>
      <c r="J3385" s="192">
        <v>7.9697971000000001</v>
      </c>
      <c r="K3385" s="360"/>
    </row>
    <row r="3386" spans="1:11" s="106" customFormat="1" ht="63.75" hidden="1" x14ac:dyDescent="0.2">
      <c r="A3386" s="241" t="s">
        <v>89</v>
      </c>
      <c r="B3386" s="189" t="s">
        <v>2072</v>
      </c>
      <c r="C3386" s="241" t="s">
        <v>85</v>
      </c>
      <c r="D3386" s="241" t="s">
        <v>2073</v>
      </c>
      <c r="E3386" s="427" t="s">
        <v>142</v>
      </c>
      <c r="F3386" s="427"/>
      <c r="G3386" s="190" t="s">
        <v>88</v>
      </c>
      <c r="H3386" s="191">
        <v>1</v>
      </c>
      <c r="I3386" s="192">
        <v>1.6729603</v>
      </c>
      <c r="J3386" s="192">
        <v>1.6729603</v>
      </c>
      <c r="K3386" s="360"/>
    </row>
    <row r="3387" spans="1:11" s="106" customFormat="1" ht="63.75" hidden="1" x14ac:dyDescent="0.2">
      <c r="A3387" s="241" t="s">
        <v>89</v>
      </c>
      <c r="B3387" s="189" t="s">
        <v>2074</v>
      </c>
      <c r="C3387" s="241" t="s">
        <v>85</v>
      </c>
      <c r="D3387" s="241" t="s">
        <v>2075</v>
      </c>
      <c r="E3387" s="427" t="s">
        <v>142</v>
      </c>
      <c r="F3387" s="427"/>
      <c r="G3387" s="190" t="s">
        <v>88</v>
      </c>
      <c r="H3387" s="191">
        <v>1</v>
      </c>
      <c r="I3387" s="192">
        <v>0.6505957</v>
      </c>
      <c r="J3387" s="192">
        <v>0.6505957</v>
      </c>
      <c r="K3387" s="360"/>
    </row>
    <row r="3388" spans="1:11" s="106" customFormat="1" ht="25.5" hidden="1" x14ac:dyDescent="0.2">
      <c r="A3388" s="241" t="s">
        <v>89</v>
      </c>
      <c r="B3388" s="189" t="s">
        <v>2060</v>
      </c>
      <c r="C3388" s="241" t="s">
        <v>85</v>
      </c>
      <c r="D3388" s="241" t="s">
        <v>2061</v>
      </c>
      <c r="E3388" s="427" t="s">
        <v>87</v>
      </c>
      <c r="F3388" s="427"/>
      <c r="G3388" s="190" t="s">
        <v>88</v>
      </c>
      <c r="H3388" s="191">
        <v>1</v>
      </c>
      <c r="I3388" s="192">
        <v>14.19556</v>
      </c>
      <c r="J3388" s="192">
        <v>14.19556</v>
      </c>
      <c r="K3388" s="360"/>
    </row>
    <row r="3389" spans="1:11" s="106" customFormat="1" hidden="1" x14ac:dyDescent="0.2">
      <c r="A3389" s="244"/>
      <c r="B3389" s="244"/>
      <c r="C3389" s="244"/>
      <c r="D3389" s="244"/>
      <c r="E3389" s="244"/>
      <c r="F3389" s="193"/>
      <c r="G3389" s="244"/>
      <c r="H3389" s="193"/>
      <c r="I3389" s="244"/>
      <c r="J3389" s="193"/>
      <c r="K3389" s="360"/>
    </row>
    <row r="3390" spans="1:11" s="106" customFormat="1" ht="15" hidden="1" thickBot="1" x14ac:dyDescent="0.25">
      <c r="A3390" s="244"/>
      <c r="B3390" s="244"/>
      <c r="C3390" s="244"/>
      <c r="D3390" s="244"/>
      <c r="E3390" s="244"/>
      <c r="F3390" s="193"/>
      <c r="G3390" s="244"/>
      <c r="H3390" s="428"/>
      <c r="I3390" s="428"/>
      <c r="J3390" s="193"/>
      <c r="K3390" s="360"/>
    </row>
    <row r="3391" spans="1:11" s="106" customFormat="1" ht="15" hidden="1" thickTop="1" x14ac:dyDescent="0.2">
      <c r="A3391" s="194"/>
      <c r="B3391" s="194"/>
      <c r="C3391" s="194"/>
      <c r="D3391" s="194"/>
      <c r="E3391" s="194"/>
      <c r="F3391" s="194"/>
      <c r="G3391" s="194"/>
      <c r="H3391" s="194"/>
      <c r="I3391" s="194"/>
      <c r="J3391" s="194"/>
      <c r="K3391" s="360"/>
    </row>
    <row r="3392" spans="1:11" s="106" customFormat="1" ht="15" hidden="1" x14ac:dyDescent="0.2">
      <c r="A3392" s="242"/>
      <c r="B3392" s="195" t="s">
        <v>77</v>
      </c>
      <c r="C3392" s="242" t="s">
        <v>78</v>
      </c>
      <c r="D3392" s="242" t="s">
        <v>4</v>
      </c>
      <c r="E3392" s="430" t="s">
        <v>79</v>
      </c>
      <c r="F3392" s="430"/>
      <c r="G3392" s="196" t="s">
        <v>80</v>
      </c>
      <c r="H3392" s="195" t="s">
        <v>81</v>
      </c>
      <c r="I3392" s="195" t="s">
        <v>82</v>
      </c>
      <c r="J3392" s="195" t="s">
        <v>5</v>
      </c>
      <c r="K3392" s="360"/>
    </row>
    <row r="3393" spans="1:11" s="106" customFormat="1" ht="63.75" hidden="1" x14ac:dyDescent="0.2">
      <c r="A3393" s="240" t="s">
        <v>83</v>
      </c>
      <c r="B3393" s="197" t="s">
        <v>2070</v>
      </c>
      <c r="C3393" s="240" t="s">
        <v>85</v>
      </c>
      <c r="D3393" s="240" t="s">
        <v>2071</v>
      </c>
      <c r="E3393" s="429" t="s">
        <v>142</v>
      </c>
      <c r="F3393" s="429"/>
      <c r="G3393" s="198" t="s">
        <v>88</v>
      </c>
      <c r="H3393" s="199">
        <v>1</v>
      </c>
      <c r="I3393" s="203">
        <f>SUM(J3394:J3395)</f>
        <v>7.9697971000000001</v>
      </c>
      <c r="J3393" s="203">
        <f>H3393*I3393</f>
        <v>7.9697971000000001</v>
      </c>
      <c r="K3393" s="360"/>
    </row>
    <row r="3394" spans="1:11" s="106" customFormat="1" ht="38.25" hidden="1" x14ac:dyDescent="0.2">
      <c r="A3394" s="241" t="s">
        <v>92</v>
      </c>
      <c r="B3394" s="189" t="s">
        <v>2080</v>
      </c>
      <c r="C3394" s="241" t="s">
        <v>85</v>
      </c>
      <c r="D3394" s="241" t="s">
        <v>2081</v>
      </c>
      <c r="E3394" s="427" t="s">
        <v>98</v>
      </c>
      <c r="F3394" s="427"/>
      <c r="G3394" s="190" t="s">
        <v>174</v>
      </c>
      <c r="H3394" s="191">
        <v>3.43E-5</v>
      </c>
      <c r="I3394" s="192">
        <v>214505.14</v>
      </c>
      <c r="J3394" s="192">
        <v>7.3575263</v>
      </c>
      <c r="K3394" s="360"/>
    </row>
    <row r="3395" spans="1:11" s="106" customFormat="1" ht="38.25" hidden="1" x14ac:dyDescent="0.2">
      <c r="A3395" s="241" t="s">
        <v>92</v>
      </c>
      <c r="B3395" s="189" t="s">
        <v>2082</v>
      </c>
      <c r="C3395" s="241" t="s">
        <v>85</v>
      </c>
      <c r="D3395" s="241" t="s">
        <v>2083</v>
      </c>
      <c r="E3395" s="427" t="s">
        <v>119</v>
      </c>
      <c r="F3395" s="427"/>
      <c r="G3395" s="190" t="s">
        <v>174</v>
      </c>
      <c r="H3395" s="191">
        <v>3.43E-5</v>
      </c>
      <c r="I3395" s="192">
        <v>17850.46</v>
      </c>
      <c r="J3395" s="192">
        <v>0.6122708</v>
      </c>
      <c r="K3395" s="360"/>
    </row>
    <row r="3396" spans="1:11" s="106" customFormat="1" hidden="1" x14ac:dyDescent="0.2">
      <c r="A3396" s="244"/>
      <c r="B3396" s="244"/>
      <c r="C3396" s="244"/>
      <c r="D3396" s="244"/>
      <c r="E3396" s="244"/>
      <c r="F3396" s="193"/>
      <c r="G3396" s="244"/>
      <c r="H3396" s="193"/>
      <c r="I3396" s="244"/>
      <c r="J3396" s="193"/>
      <c r="K3396" s="360"/>
    </row>
    <row r="3397" spans="1:11" s="106" customFormat="1" ht="15" hidden="1" thickBot="1" x14ac:dyDescent="0.25">
      <c r="A3397" s="244"/>
      <c r="B3397" s="244"/>
      <c r="C3397" s="244"/>
      <c r="D3397" s="244"/>
      <c r="E3397" s="244"/>
      <c r="F3397" s="193"/>
      <c r="G3397" s="244"/>
      <c r="H3397" s="428"/>
      <c r="I3397" s="428"/>
      <c r="J3397" s="193"/>
      <c r="K3397" s="360"/>
    </row>
    <row r="3398" spans="1:11" s="106" customFormat="1" ht="15" hidden="1" thickTop="1" x14ac:dyDescent="0.2">
      <c r="A3398" s="194"/>
      <c r="B3398" s="194"/>
      <c r="C3398" s="194"/>
      <c r="D3398" s="194"/>
      <c r="E3398" s="194"/>
      <c r="F3398" s="194"/>
      <c r="G3398" s="194"/>
      <c r="H3398" s="194"/>
      <c r="I3398" s="194"/>
      <c r="J3398" s="194"/>
      <c r="K3398" s="360"/>
    </row>
    <row r="3399" spans="1:11" s="106" customFormat="1" ht="15" hidden="1" x14ac:dyDescent="0.2">
      <c r="A3399" s="242"/>
      <c r="B3399" s="195" t="s">
        <v>77</v>
      </c>
      <c r="C3399" s="242" t="s">
        <v>78</v>
      </c>
      <c r="D3399" s="242" t="s">
        <v>4</v>
      </c>
      <c r="E3399" s="430" t="s">
        <v>79</v>
      </c>
      <c r="F3399" s="430"/>
      <c r="G3399" s="196" t="s">
        <v>80</v>
      </c>
      <c r="H3399" s="195" t="s">
        <v>81</v>
      </c>
      <c r="I3399" s="195" t="s">
        <v>82</v>
      </c>
      <c r="J3399" s="195" t="s">
        <v>5</v>
      </c>
      <c r="K3399" s="360"/>
    </row>
    <row r="3400" spans="1:11" s="106" customFormat="1" ht="63.75" hidden="1" x14ac:dyDescent="0.2">
      <c r="A3400" s="240" t="s">
        <v>83</v>
      </c>
      <c r="B3400" s="197" t="s">
        <v>2074</v>
      </c>
      <c r="C3400" s="240" t="s">
        <v>85</v>
      </c>
      <c r="D3400" s="240" t="s">
        <v>2075</v>
      </c>
      <c r="E3400" s="429" t="s">
        <v>142</v>
      </c>
      <c r="F3400" s="429"/>
      <c r="G3400" s="198" t="s">
        <v>88</v>
      </c>
      <c r="H3400" s="199">
        <v>1</v>
      </c>
      <c r="I3400" s="203">
        <f>SUM(J3401:J3402)</f>
        <v>0.6505957</v>
      </c>
      <c r="J3400" s="203">
        <f>H3400*I3400</f>
        <v>0.6505957</v>
      </c>
      <c r="K3400" s="360"/>
    </row>
    <row r="3401" spans="1:11" s="106" customFormat="1" ht="38.25" hidden="1" x14ac:dyDescent="0.2">
      <c r="A3401" s="241" t="s">
        <v>92</v>
      </c>
      <c r="B3401" s="189" t="s">
        <v>2080</v>
      </c>
      <c r="C3401" s="241" t="s">
        <v>85</v>
      </c>
      <c r="D3401" s="241" t="s">
        <v>2081</v>
      </c>
      <c r="E3401" s="427" t="s">
        <v>98</v>
      </c>
      <c r="F3401" s="427"/>
      <c r="G3401" s="190" t="s">
        <v>174</v>
      </c>
      <c r="H3401" s="191">
        <v>2.7999999999999999E-6</v>
      </c>
      <c r="I3401" s="192">
        <v>214505.14</v>
      </c>
      <c r="J3401" s="192">
        <v>0.60061439999999999</v>
      </c>
      <c r="K3401" s="360"/>
    </row>
    <row r="3402" spans="1:11" s="106" customFormat="1" ht="38.25" hidden="1" x14ac:dyDescent="0.2">
      <c r="A3402" s="241" t="s">
        <v>92</v>
      </c>
      <c r="B3402" s="189" t="s">
        <v>2082</v>
      </c>
      <c r="C3402" s="241" t="s">
        <v>85</v>
      </c>
      <c r="D3402" s="241" t="s">
        <v>2083</v>
      </c>
      <c r="E3402" s="427" t="s">
        <v>119</v>
      </c>
      <c r="F3402" s="427"/>
      <c r="G3402" s="190" t="s">
        <v>174</v>
      </c>
      <c r="H3402" s="191">
        <v>2.7999999999999999E-6</v>
      </c>
      <c r="I3402" s="192">
        <v>17850.46</v>
      </c>
      <c r="J3402" s="192">
        <v>4.9981299999999999E-2</v>
      </c>
      <c r="K3402" s="360"/>
    </row>
    <row r="3403" spans="1:11" s="106" customFormat="1" hidden="1" x14ac:dyDescent="0.2">
      <c r="A3403" s="244"/>
      <c r="B3403" s="244"/>
      <c r="C3403" s="244"/>
      <c r="D3403" s="244"/>
      <c r="E3403" s="244"/>
      <c r="F3403" s="193"/>
      <c r="G3403" s="244"/>
      <c r="H3403" s="193"/>
      <c r="I3403" s="244"/>
      <c r="J3403" s="193"/>
      <c r="K3403" s="360"/>
    </row>
    <row r="3404" spans="1:11" s="106" customFormat="1" ht="15" hidden="1" thickBot="1" x14ac:dyDescent="0.25">
      <c r="A3404" s="244"/>
      <c r="B3404" s="244"/>
      <c r="C3404" s="244"/>
      <c r="D3404" s="244"/>
      <c r="E3404" s="244"/>
      <c r="F3404" s="193"/>
      <c r="G3404" s="244"/>
      <c r="H3404" s="428"/>
      <c r="I3404" s="428"/>
      <c r="J3404" s="193"/>
      <c r="K3404" s="360"/>
    </row>
    <row r="3405" spans="1:11" s="106" customFormat="1" ht="15" hidden="1" thickTop="1" x14ac:dyDescent="0.2">
      <c r="A3405" s="194"/>
      <c r="B3405" s="194"/>
      <c r="C3405" s="194"/>
      <c r="D3405" s="194"/>
      <c r="E3405" s="194"/>
      <c r="F3405" s="194"/>
      <c r="G3405" s="194"/>
      <c r="H3405" s="194"/>
      <c r="I3405" s="194"/>
      <c r="J3405" s="194"/>
      <c r="K3405" s="360"/>
    </row>
    <row r="3406" spans="1:11" s="106" customFormat="1" ht="15" hidden="1" x14ac:dyDescent="0.2">
      <c r="A3406" s="242"/>
      <c r="B3406" s="195" t="s">
        <v>77</v>
      </c>
      <c r="C3406" s="242" t="s">
        <v>78</v>
      </c>
      <c r="D3406" s="242" t="s">
        <v>4</v>
      </c>
      <c r="E3406" s="430" t="s">
        <v>79</v>
      </c>
      <c r="F3406" s="430"/>
      <c r="G3406" s="196" t="s">
        <v>80</v>
      </c>
      <c r="H3406" s="195" t="s">
        <v>81</v>
      </c>
      <c r="I3406" s="195" t="s">
        <v>82</v>
      </c>
      <c r="J3406" s="195" t="s">
        <v>5</v>
      </c>
      <c r="K3406" s="360"/>
    </row>
    <row r="3407" spans="1:11" s="106" customFormat="1" ht="63.75" hidden="1" x14ac:dyDescent="0.2">
      <c r="A3407" s="240" t="s">
        <v>83</v>
      </c>
      <c r="B3407" s="197" t="s">
        <v>2072</v>
      </c>
      <c r="C3407" s="240" t="s">
        <v>85</v>
      </c>
      <c r="D3407" s="240" t="s">
        <v>2073</v>
      </c>
      <c r="E3407" s="429" t="s">
        <v>142</v>
      </c>
      <c r="F3407" s="429"/>
      <c r="G3407" s="198" t="s">
        <v>88</v>
      </c>
      <c r="H3407" s="199">
        <v>1</v>
      </c>
      <c r="I3407" s="203">
        <f>SUM(J3408:J3409)</f>
        <v>1.6729603000000002</v>
      </c>
      <c r="J3407" s="203">
        <f>H3407*I3407</f>
        <v>1.6729603000000002</v>
      </c>
      <c r="K3407" s="360"/>
    </row>
    <row r="3408" spans="1:11" s="106" customFormat="1" ht="38.25" hidden="1" x14ac:dyDescent="0.2">
      <c r="A3408" s="241" t="s">
        <v>92</v>
      </c>
      <c r="B3408" s="189" t="s">
        <v>2080</v>
      </c>
      <c r="C3408" s="241" t="s">
        <v>85</v>
      </c>
      <c r="D3408" s="241" t="s">
        <v>2081</v>
      </c>
      <c r="E3408" s="427" t="s">
        <v>98</v>
      </c>
      <c r="F3408" s="427"/>
      <c r="G3408" s="190" t="s">
        <v>174</v>
      </c>
      <c r="H3408" s="191">
        <v>7.1999999999999997E-6</v>
      </c>
      <c r="I3408" s="192">
        <v>214505.14</v>
      </c>
      <c r="J3408" s="192">
        <v>1.5444370000000001</v>
      </c>
      <c r="K3408" s="360"/>
    </row>
    <row r="3409" spans="1:11" s="106" customFormat="1" ht="38.25" hidden="1" x14ac:dyDescent="0.2">
      <c r="A3409" s="241" t="s">
        <v>92</v>
      </c>
      <c r="B3409" s="189" t="s">
        <v>2082</v>
      </c>
      <c r="C3409" s="241" t="s">
        <v>85</v>
      </c>
      <c r="D3409" s="241" t="s">
        <v>2083</v>
      </c>
      <c r="E3409" s="427" t="s">
        <v>119</v>
      </c>
      <c r="F3409" s="427"/>
      <c r="G3409" s="190" t="s">
        <v>174</v>
      </c>
      <c r="H3409" s="191">
        <v>7.1999999999999997E-6</v>
      </c>
      <c r="I3409" s="192">
        <v>17850.46</v>
      </c>
      <c r="J3409" s="192">
        <v>0.12852330000000001</v>
      </c>
      <c r="K3409" s="360"/>
    </row>
    <row r="3410" spans="1:11" s="106" customFormat="1" hidden="1" x14ac:dyDescent="0.2">
      <c r="A3410" s="244"/>
      <c r="B3410" s="244"/>
      <c r="C3410" s="244"/>
      <c r="D3410" s="244"/>
      <c r="E3410" s="244"/>
      <c r="F3410" s="193"/>
      <c r="G3410" s="244"/>
      <c r="H3410" s="193"/>
      <c r="I3410" s="244"/>
      <c r="J3410" s="193"/>
      <c r="K3410" s="360"/>
    </row>
    <row r="3411" spans="1:11" s="106" customFormat="1" ht="15" hidden="1" thickBot="1" x14ac:dyDescent="0.25">
      <c r="A3411" s="244"/>
      <c r="B3411" s="244"/>
      <c r="C3411" s="244"/>
      <c r="D3411" s="244"/>
      <c r="E3411" s="244"/>
      <c r="F3411" s="193"/>
      <c r="G3411" s="244"/>
      <c r="H3411" s="428"/>
      <c r="I3411" s="428"/>
      <c r="J3411" s="193"/>
      <c r="K3411" s="360"/>
    </row>
    <row r="3412" spans="1:11" s="106" customFormat="1" ht="15" hidden="1" thickTop="1" x14ac:dyDescent="0.2">
      <c r="A3412" s="194"/>
      <c r="B3412" s="194"/>
      <c r="C3412" s="194"/>
      <c r="D3412" s="194"/>
      <c r="E3412" s="194"/>
      <c r="F3412" s="194"/>
      <c r="G3412" s="194"/>
      <c r="H3412" s="194"/>
      <c r="I3412" s="194"/>
      <c r="J3412" s="194"/>
      <c r="K3412" s="360"/>
    </row>
    <row r="3413" spans="1:11" s="106" customFormat="1" ht="15" hidden="1" x14ac:dyDescent="0.2">
      <c r="A3413" s="242"/>
      <c r="B3413" s="195" t="s">
        <v>77</v>
      </c>
      <c r="C3413" s="242" t="s">
        <v>78</v>
      </c>
      <c r="D3413" s="242" t="s">
        <v>4</v>
      </c>
      <c r="E3413" s="430" t="s">
        <v>79</v>
      </c>
      <c r="F3413" s="430"/>
      <c r="G3413" s="196" t="s">
        <v>80</v>
      </c>
      <c r="H3413" s="195" t="s">
        <v>81</v>
      </c>
      <c r="I3413" s="195" t="s">
        <v>82</v>
      </c>
      <c r="J3413" s="195" t="s">
        <v>5</v>
      </c>
      <c r="K3413" s="360"/>
    </row>
    <row r="3414" spans="1:11" s="106" customFormat="1" ht="63.75" hidden="1" x14ac:dyDescent="0.2">
      <c r="A3414" s="240" t="s">
        <v>83</v>
      </c>
      <c r="B3414" s="197" t="s">
        <v>2076</v>
      </c>
      <c r="C3414" s="240" t="s">
        <v>85</v>
      </c>
      <c r="D3414" s="240" t="s">
        <v>2077</v>
      </c>
      <c r="E3414" s="429" t="s">
        <v>142</v>
      </c>
      <c r="F3414" s="429"/>
      <c r="G3414" s="198" t="s">
        <v>88</v>
      </c>
      <c r="H3414" s="199">
        <v>1</v>
      </c>
      <c r="I3414" s="203">
        <f>SUM(J3415:J3416)</f>
        <v>14.940465099999999</v>
      </c>
      <c r="J3414" s="203">
        <f>H3414*I3414</f>
        <v>14.940465099999999</v>
      </c>
      <c r="K3414" s="360"/>
    </row>
    <row r="3415" spans="1:11" s="106" customFormat="1" ht="38.25" hidden="1" x14ac:dyDescent="0.2">
      <c r="A3415" s="241" t="s">
        <v>92</v>
      </c>
      <c r="B3415" s="189" t="s">
        <v>2080</v>
      </c>
      <c r="C3415" s="241" t="s">
        <v>85</v>
      </c>
      <c r="D3415" s="241" t="s">
        <v>2081</v>
      </c>
      <c r="E3415" s="427" t="s">
        <v>98</v>
      </c>
      <c r="F3415" s="427"/>
      <c r="G3415" s="190" t="s">
        <v>174</v>
      </c>
      <c r="H3415" s="191">
        <v>6.4300000000000004E-5</v>
      </c>
      <c r="I3415" s="192">
        <v>214505.14</v>
      </c>
      <c r="J3415" s="192">
        <v>13.792680499999999</v>
      </c>
      <c r="K3415" s="360"/>
    </row>
    <row r="3416" spans="1:11" s="106" customFormat="1" ht="38.25" hidden="1" x14ac:dyDescent="0.2">
      <c r="A3416" s="241" t="s">
        <v>92</v>
      </c>
      <c r="B3416" s="189" t="s">
        <v>2082</v>
      </c>
      <c r="C3416" s="241" t="s">
        <v>85</v>
      </c>
      <c r="D3416" s="241" t="s">
        <v>2083</v>
      </c>
      <c r="E3416" s="427" t="s">
        <v>119</v>
      </c>
      <c r="F3416" s="427"/>
      <c r="G3416" s="190" t="s">
        <v>174</v>
      </c>
      <c r="H3416" s="191">
        <v>6.4300000000000004E-5</v>
      </c>
      <c r="I3416" s="192">
        <v>17850.46</v>
      </c>
      <c r="J3416" s="192">
        <v>1.1477846</v>
      </c>
      <c r="K3416" s="360"/>
    </row>
    <row r="3417" spans="1:11" s="106" customFormat="1" hidden="1" x14ac:dyDescent="0.2">
      <c r="A3417" s="244"/>
      <c r="B3417" s="244"/>
      <c r="C3417" s="244"/>
      <c r="D3417" s="244"/>
      <c r="E3417" s="244"/>
      <c r="F3417" s="193"/>
      <c r="G3417" s="244"/>
      <c r="H3417" s="193"/>
      <c r="I3417" s="244"/>
      <c r="J3417" s="193"/>
      <c r="K3417" s="360"/>
    </row>
    <row r="3418" spans="1:11" s="106" customFormat="1" ht="15" hidden="1" thickBot="1" x14ac:dyDescent="0.25">
      <c r="A3418" s="244"/>
      <c r="B3418" s="244"/>
      <c r="C3418" s="244"/>
      <c r="D3418" s="244"/>
      <c r="E3418" s="244"/>
      <c r="F3418" s="193"/>
      <c r="G3418" s="244"/>
      <c r="H3418" s="428"/>
      <c r="I3418" s="428"/>
      <c r="J3418" s="193"/>
      <c r="K3418" s="360"/>
    </row>
    <row r="3419" spans="1:11" s="106" customFormat="1" ht="15" hidden="1" thickTop="1" x14ac:dyDescent="0.2">
      <c r="A3419" s="194"/>
      <c r="B3419" s="194"/>
      <c r="C3419" s="194"/>
      <c r="D3419" s="194"/>
      <c r="E3419" s="194"/>
      <c r="F3419" s="194"/>
      <c r="G3419" s="194"/>
      <c r="H3419" s="194"/>
      <c r="I3419" s="194"/>
      <c r="J3419" s="194"/>
      <c r="K3419" s="360"/>
    </row>
    <row r="3420" spans="1:11" s="106" customFormat="1" ht="15" hidden="1" x14ac:dyDescent="0.2">
      <c r="A3420" s="242"/>
      <c r="B3420" s="195" t="s">
        <v>77</v>
      </c>
      <c r="C3420" s="242" t="s">
        <v>78</v>
      </c>
      <c r="D3420" s="242" t="s">
        <v>4</v>
      </c>
      <c r="E3420" s="430" t="s">
        <v>79</v>
      </c>
      <c r="F3420" s="430"/>
      <c r="G3420" s="196" t="s">
        <v>80</v>
      </c>
      <c r="H3420" s="195" t="s">
        <v>81</v>
      </c>
      <c r="I3420" s="195" t="s">
        <v>82</v>
      </c>
      <c r="J3420" s="195" t="s">
        <v>5</v>
      </c>
      <c r="K3420" s="360"/>
    </row>
    <row r="3421" spans="1:11" s="106" customFormat="1" ht="63.75" hidden="1" x14ac:dyDescent="0.2">
      <c r="A3421" s="240" t="s">
        <v>83</v>
      </c>
      <c r="B3421" s="197" t="s">
        <v>2078</v>
      </c>
      <c r="C3421" s="240" t="s">
        <v>85</v>
      </c>
      <c r="D3421" s="240" t="s">
        <v>2079</v>
      </c>
      <c r="E3421" s="429" t="s">
        <v>142</v>
      </c>
      <c r="F3421" s="429"/>
      <c r="G3421" s="198" t="s">
        <v>88</v>
      </c>
      <c r="H3421" s="199">
        <v>1</v>
      </c>
      <c r="I3421" s="203">
        <f>SUM(J3422)</f>
        <v>68.144999999999996</v>
      </c>
      <c r="J3421" s="203">
        <f>H3421*I3421</f>
        <v>68.144999999999996</v>
      </c>
      <c r="K3421" s="360"/>
    </row>
    <row r="3422" spans="1:11" s="106" customFormat="1" hidden="1" x14ac:dyDescent="0.2">
      <c r="A3422" s="241" t="s">
        <v>92</v>
      </c>
      <c r="B3422" s="189" t="s">
        <v>2038</v>
      </c>
      <c r="C3422" s="241" t="s">
        <v>85</v>
      </c>
      <c r="D3422" s="241" t="s">
        <v>2039</v>
      </c>
      <c r="E3422" s="427" t="s">
        <v>119</v>
      </c>
      <c r="F3422" s="427"/>
      <c r="G3422" s="190" t="s">
        <v>266</v>
      </c>
      <c r="H3422" s="191">
        <v>19.47</v>
      </c>
      <c r="I3422" s="192">
        <v>3.5</v>
      </c>
      <c r="J3422" s="192">
        <v>68.144999999999996</v>
      </c>
      <c r="K3422" s="360"/>
    </row>
    <row r="3423" spans="1:11" s="106" customFormat="1" hidden="1" x14ac:dyDescent="0.2">
      <c r="A3423" s="244"/>
      <c r="B3423" s="244"/>
      <c r="C3423" s="244"/>
      <c r="D3423" s="244"/>
      <c r="E3423" s="244"/>
      <c r="F3423" s="193"/>
      <c r="G3423" s="244"/>
      <c r="H3423" s="193"/>
      <c r="I3423" s="244"/>
      <c r="J3423" s="193"/>
      <c r="K3423" s="360"/>
    </row>
    <row r="3424" spans="1:11" s="106" customFormat="1" ht="15" hidden="1" thickBot="1" x14ac:dyDescent="0.25">
      <c r="A3424" s="244"/>
      <c r="B3424" s="244"/>
      <c r="C3424" s="244"/>
      <c r="D3424" s="244"/>
      <c r="E3424" s="244"/>
      <c r="F3424" s="193"/>
      <c r="G3424" s="244"/>
      <c r="H3424" s="428"/>
      <c r="I3424" s="428"/>
      <c r="J3424" s="193"/>
      <c r="K3424" s="360"/>
    </row>
    <row r="3425" spans="1:11" s="106" customFormat="1" ht="15" hidden="1" thickTop="1" x14ac:dyDescent="0.2">
      <c r="A3425" s="194"/>
      <c r="B3425" s="194"/>
      <c r="C3425" s="194"/>
      <c r="D3425" s="194"/>
      <c r="E3425" s="194"/>
      <c r="F3425" s="194"/>
      <c r="G3425" s="194"/>
      <c r="H3425" s="194"/>
      <c r="I3425" s="194"/>
      <c r="J3425" s="194"/>
      <c r="K3425" s="360"/>
    </row>
    <row r="3426" spans="1:11" s="106" customFormat="1" ht="15" hidden="1" x14ac:dyDescent="0.2">
      <c r="A3426" s="242"/>
      <c r="B3426" s="195" t="s">
        <v>77</v>
      </c>
      <c r="C3426" s="242" t="s">
        <v>78</v>
      </c>
      <c r="D3426" s="242" t="s">
        <v>4</v>
      </c>
      <c r="E3426" s="430" t="s">
        <v>79</v>
      </c>
      <c r="F3426" s="430"/>
      <c r="G3426" s="196" t="s">
        <v>80</v>
      </c>
      <c r="H3426" s="195" t="s">
        <v>81</v>
      </c>
      <c r="I3426" s="195" t="s">
        <v>82</v>
      </c>
      <c r="J3426" s="195" t="s">
        <v>5</v>
      </c>
      <c r="K3426" s="360"/>
    </row>
    <row r="3427" spans="1:11" s="106" customFormat="1" ht="51" hidden="1" x14ac:dyDescent="0.2">
      <c r="A3427" s="240" t="s">
        <v>83</v>
      </c>
      <c r="B3427" s="197" t="s">
        <v>297</v>
      </c>
      <c r="C3427" s="240" t="s">
        <v>85</v>
      </c>
      <c r="D3427" s="240" t="s">
        <v>298</v>
      </c>
      <c r="E3427" s="429" t="s">
        <v>270</v>
      </c>
      <c r="F3427" s="429"/>
      <c r="G3427" s="198" t="s">
        <v>150</v>
      </c>
      <c r="H3427" s="199">
        <v>1</v>
      </c>
      <c r="I3427" s="203">
        <f>SUM(J3428:J3430)</f>
        <v>1.3544304999999999</v>
      </c>
      <c r="J3427" s="203">
        <f>H3427*I3427</f>
        <v>1.3544304999999999</v>
      </c>
      <c r="K3427" s="360"/>
    </row>
    <row r="3428" spans="1:11" s="106" customFormat="1" ht="51" hidden="1" x14ac:dyDescent="0.2">
      <c r="A3428" s="241" t="s">
        <v>89</v>
      </c>
      <c r="B3428" s="189" t="s">
        <v>2040</v>
      </c>
      <c r="C3428" s="241" t="s">
        <v>85</v>
      </c>
      <c r="D3428" s="241" t="s">
        <v>2041</v>
      </c>
      <c r="E3428" s="427" t="s">
        <v>142</v>
      </c>
      <c r="F3428" s="427"/>
      <c r="G3428" s="190" t="s">
        <v>143</v>
      </c>
      <c r="H3428" s="191">
        <v>3.0000000000000001E-3</v>
      </c>
      <c r="I3428" s="192">
        <v>112.9889234</v>
      </c>
      <c r="J3428" s="192">
        <v>0.33896680000000001</v>
      </c>
      <c r="K3428" s="360"/>
    </row>
    <row r="3429" spans="1:11" s="106" customFormat="1" ht="38.25" hidden="1" x14ac:dyDescent="0.2">
      <c r="A3429" s="241" t="s">
        <v>89</v>
      </c>
      <c r="B3429" s="189" t="s">
        <v>2084</v>
      </c>
      <c r="C3429" s="241" t="s">
        <v>85</v>
      </c>
      <c r="D3429" s="241" t="s">
        <v>2085</v>
      </c>
      <c r="E3429" s="427" t="s">
        <v>142</v>
      </c>
      <c r="F3429" s="427"/>
      <c r="G3429" s="190" t="s">
        <v>143</v>
      </c>
      <c r="H3429" s="191">
        <v>8.0000000000000002E-3</v>
      </c>
      <c r="I3429" s="192">
        <v>112.55411479999999</v>
      </c>
      <c r="J3429" s="192">
        <v>0.90043289999999998</v>
      </c>
      <c r="K3429" s="360"/>
    </row>
    <row r="3430" spans="1:11" s="106" customFormat="1" ht="25.5" hidden="1" x14ac:dyDescent="0.2">
      <c r="A3430" s="241" t="s">
        <v>89</v>
      </c>
      <c r="B3430" s="189" t="s">
        <v>203</v>
      </c>
      <c r="C3430" s="241" t="s">
        <v>85</v>
      </c>
      <c r="D3430" s="241" t="s">
        <v>204</v>
      </c>
      <c r="E3430" s="427" t="s">
        <v>87</v>
      </c>
      <c r="F3430" s="427"/>
      <c r="G3430" s="190" t="s">
        <v>88</v>
      </c>
      <c r="H3430" s="191">
        <v>8.0000000000000002E-3</v>
      </c>
      <c r="I3430" s="192">
        <v>14.378845999999999</v>
      </c>
      <c r="J3430" s="192">
        <v>0.1150308</v>
      </c>
      <c r="K3430" s="360"/>
    </row>
    <row r="3431" spans="1:11" s="106" customFormat="1" hidden="1" x14ac:dyDescent="0.2">
      <c r="A3431" s="244"/>
      <c r="B3431" s="244"/>
      <c r="C3431" s="244"/>
      <c r="D3431" s="244"/>
      <c r="E3431" s="244"/>
      <c r="F3431" s="193"/>
      <c r="G3431" s="244"/>
      <c r="H3431" s="193"/>
      <c r="I3431" s="244"/>
      <c r="J3431" s="193"/>
      <c r="K3431" s="360"/>
    </row>
    <row r="3432" spans="1:11" s="106" customFormat="1" ht="15" hidden="1" thickBot="1" x14ac:dyDescent="0.25">
      <c r="A3432" s="244"/>
      <c r="B3432" s="244"/>
      <c r="C3432" s="244"/>
      <c r="D3432" s="244"/>
      <c r="E3432" s="244"/>
      <c r="F3432" s="193"/>
      <c r="G3432" s="244"/>
      <c r="H3432" s="428"/>
      <c r="I3432" s="428"/>
      <c r="J3432" s="193"/>
      <c r="K3432" s="360"/>
    </row>
    <row r="3433" spans="1:11" s="106" customFormat="1" ht="15" hidden="1" thickTop="1" x14ac:dyDescent="0.2">
      <c r="A3433" s="194"/>
      <c r="B3433" s="194"/>
      <c r="C3433" s="194"/>
      <c r="D3433" s="194"/>
      <c r="E3433" s="194"/>
      <c r="F3433" s="194"/>
      <c r="G3433" s="194"/>
      <c r="H3433" s="194"/>
      <c r="I3433" s="194"/>
      <c r="J3433" s="194"/>
      <c r="K3433" s="360"/>
    </row>
    <row r="3434" spans="1:11" s="106" customFormat="1" ht="15" hidden="1" x14ac:dyDescent="0.2">
      <c r="A3434" s="242"/>
      <c r="B3434" s="195" t="s">
        <v>77</v>
      </c>
      <c r="C3434" s="242" t="s">
        <v>78</v>
      </c>
      <c r="D3434" s="242" t="s">
        <v>4</v>
      </c>
      <c r="E3434" s="430" t="s">
        <v>79</v>
      </c>
      <c r="F3434" s="430"/>
      <c r="G3434" s="196" t="s">
        <v>80</v>
      </c>
      <c r="H3434" s="195" t="s">
        <v>81</v>
      </c>
      <c r="I3434" s="195" t="s">
        <v>82</v>
      </c>
      <c r="J3434" s="195" t="s">
        <v>5</v>
      </c>
      <c r="K3434" s="360"/>
    </row>
    <row r="3435" spans="1:11" s="106" customFormat="1" ht="25.5" hidden="1" x14ac:dyDescent="0.2">
      <c r="A3435" s="240" t="s">
        <v>83</v>
      </c>
      <c r="B3435" s="197" t="s">
        <v>710</v>
      </c>
      <c r="C3435" s="240" t="s">
        <v>85</v>
      </c>
      <c r="D3435" s="240" t="s">
        <v>711</v>
      </c>
      <c r="E3435" s="429" t="s">
        <v>87</v>
      </c>
      <c r="F3435" s="429"/>
      <c r="G3435" s="198" t="s">
        <v>88</v>
      </c>
      <c r="H3435" s="199">
        <v>1</v>
      </c>
      <c r="I3435" s="203">
        <f>SUM(J3436:J3443)</f>
        <v>18.842290000000002</v>
      </c>
      <c r="J3435" s="203">
        <f>H3435*I3435</f>
        <v>18.842290000000002</v>
      </c>
      <c r="K3435" s="360"/>
    </row>
    <row r="3436" spans="1:11" s="106" customFormat="1" ht="25.5" hidden="1" x14ac:dyDescent="0.2">
      <c r="A3436" s="241" t="s">
        <v>89</v>
      </c>
      <c r="B3436" s="189" t="s">
        <v>2086</v>
      </c>
      <c r="C3436" s="241" t="s">
        <v>85</v>
      </c>
      <c r="D3436" s="241" t="s">
        <v>2087</v>
      </c>
      <c r="E3436" s="427" t="s">
        <v>87</v>
      </c>
      <c r="F3436" s="427"/>
      <c r="G3436" s="190" t="s">
        <v>88</v>
      </c>
      <c r="H3436" s="191">
        <v>1</v>
      </c>
      <c r="I3436" s="192">
        <v>0.14229</v>
      </c>
      <c r="J3436" s="192">
        <v>0.14229</v>
      </c>
      <c r="K3436" s="360"/>
    </row>
    <row r="3437" spans="1:11" s="106" customFormat="1" hidden="1" x14ac:dyDescent="0.2">
      <c r="A3437" s="241" t="s">
        <v>92</v>
      </c>
      <c r="B3437" s="189" t="s">
        <v>1912</v>
      </c>
      <c r="C3437" s="241" t="s">
        <v>85</v>
      </c>
      <c r="D3437" s="241" t="s">
        <v>1913</v>
      </c>
      <c r="E3437" s="427" t="s">
        <v>101</v>
      </c>
      <c r="F3437" s="427"/>
      <c r="G3437" s="190" t="s">
        <v>88</v>
      </c>
      <c r="H3437" s="191">
        <v>1</v>
      </c>
      <c r="I3437" s="192">
        <v>2.2000000000000002</v>
      </c>
      <c r="J3437" s="192">
        <v>2.2000000000000002</v>
      </c>
      <c r="K3437" s="360"/>
    </row>
    <row r="3438" spans="1:11" s="106" customFormat="1" hidden="1" x14ac:dyDescent="0.2">
      <c r="A3438" s="241" t="s">
        <v>92</v>
      </c>
      <c r="B3438" s="189" t="s">
        <v>2088</v>
      </c>
      <c r="C3438" s="241" t="s">
        <v>85</v>
      </c>
      <c r="D3438" s="241" t="s">
        <v>2089</v>
      </c>
      <c r="E3438" s="427" t="s">
        <v>95</v>
      </c>
      <c r="F3438" s="427"/>
      <c r="G3438" s="190" t="s">
        <v>88</v>
      </c>
      <c r="H3438" s="191">
        <v>1</v>
      </c>
      <c r="I3438" s="192">
        <v>13.95</v>
      </c>
      <c r="J3438" s="192">
        <v>13.95</v>
      </c>
      <c r="K3438" s="360"/>
    </row>
    <row r="3439" spans="1:11" s="106" customFormat="1" ht="25.5" hidden="1" x14ac:dyDescent="0.2">
      <c r="A3439" s="241" t="s">
        <v>92</v>
      </c>
      <c r="B3439" s="189" t="s">
        <v>1924</v>
      </c>
      <c r="C3439" s="241" t="s">
        <v>85</v>
      </c>
      <c r="D3439" s="241" t="s">
        <v>1925</v>
      </c>
      <c r="E3439" s="427" t="s">
        <v>98</v>
      </c>
      <c r="F3439" s="427"/>
      <c r="G3439" s="190" t="s">
        <v>88</v>
      </c>
      <c r="H3439" s="191">
        <v>1</v>
      </c>
      <c r="I3439" s="192">
        <v>1.08</v>
      </c>
      <c r="J3439" s="192">
        <v>1.08</v>
      </c>
      <c r="K3439" s="360"/>
    </row>
    <row r="3440" spans="1:11" s="106" customFormat="1" hidden="1" x14ac:dyDescent="0.2">
      <c r="A3440" s="241" t="s">
        <v>92</v>
      </c>
      <c r="B3440" s="189" t="s">
        <v>99</v>
      </c>
      <c r="C3440" s="241" t="s">
        <v>85</v>
      </c>
      <c r="D3440" s="241" t="s">
        <v>100</v>
      </c>
      <c r="E3440" s="427" t="s">
        <v>101</v>
      </c>
      <c r="F3440" s="427"/>
      <c r="G3440" s="190" t="s">
        <v>88</v>
      </c>
      <c r="H3440" s="191">
        <v>1</v>
      </c>
      <c r="I3440" s="192">
        <v>0.35</v>
      </c>
      <c r="J3440" s="192">
        <v>0.35</v>
      </c>
      <c r="K3440" s="360"/>
    </row>
    <row r="3441" spans="1:11" s="106" customFormat="1" ht="25.5" hidden="1" x14ac:dyDescent="0.2">
      <c r="A3441" s="241" t="s">
        <v>92</v>
      </c>
      <c r="B3441" s="189" t="s">
        <v>1926</v>
      </c>
      <c r="C3441" s="241" t="s">
        <v>85</v>
      </c>
      <c r="D3441" s="241" t="s">
        <v>1927</v>
      </c>
      <c r="E3441" s="427" t="s">
        <v>98</v>
      </c>
      <c r="F3441" s="427"/>
      <c r="G3441" s="190" t="s">
        <v>88</v>
      </c>
      <c r="H3441" s="191">
        <v>1</v>
      </c>
      <c r="I3441" s="192">
        <v>0.34</v>
      </c>
      <c r="J3441" s="192">
        <v>0.34</v>
      </c>
      <c r="K3441" s="360"/>
    </row>
    <row r="3442" spans="1:11" s="106" customFormat="1" hidden="1" x14ac:dyDescent="0.2">
      <c r="A3442" s="241" t="s">
        <v>92</v>
      </c>
      <c r="B3442" s="189" t="s">
        <v>104</v>
      </c>
      <c r="C3442" s="241" t="s">
        <v>85</v>
      </c>
      <c r="D3442" s="241" t="s">
        <v>105</v>
      </c>
      <c r="E3442" s="427" t="s">
        <v>106</v>
      </c>
      <c r="F3442" s="427"/>
      <c r="G3442" s="190" t="s">
        <v>88</v>
      </c>
      <c r="H3442" s="191">
        <v>1</v>
      </c>
      <c r="I3442" s="192">
        <v>7.0000000000000007E-2</v>
      </c>
      <c r="J3442" s="192">
        <v>7.0000000000000007E-2</v>
      </c>
      <c r="K3442" s="360"/>
    </row>
    <row r="3443" spans="1:11" s="106" customFormat="1" hidden="1" x14ac:dyDescent="0.2">
      <c r="A3443" s="241" t="s">
        <v>92</v>
      </c>
      <c r="B3443" s="189" t="s">
        <v>1918</v>
      </c>
      <c r="C3443" s="241" t="s">
        <v>85</v>
      </c>
      <c r="D3443" s="241" t="s">
        <v>1919</v>
      </c>
      <c r="E3443" s="427" t="s">
        <v>909</v>
      </c>
      <c r="F3443" s="427"/>
      <c r="G3443" s="190" t="s">
        <v>88</v>
      </c>
      <c r="H3443" s="191">
        <v>1</v>
      </c>
      <c r="I3443" s="192">
        <v>0.71</v>
      </c>
      <c r="J3443" s="192">
        <v>0.71</v>
      </c>
      <c r="K3443" s="360"/>
    </row>
    <row r="3444" spans="1:11" s="106" customFormat="1" hidden="1" x14ac:dyDescent="0.2">
      <c r="A3444" s="244"/>
      <c r="B3444" s="244"/>
      <c r="C3444" s="244"/>
      <c r="D3444" s="244"/>
      <c r="E3444" s="244"/>
      <c r="F3444" s="193"/>
      <c r="G3444" s="244"/>
      <c r="H3444" s="193"/>
      <c r="I3444" s="244"/>
      <c r="J3444" s="193"/>
      <c r="K3444" s="360"/>
    </row>
    <row r="3445" spans="1:11" s="106" customFormat="1" ht="15" hidden="1" thickBot="1" x14ac:dyDescent="0.25">
      <c r="A3445" s="244"/>
      <c r="B3445" s="244"/>
      <c r="C3445" s="244"/>
      <c r="D3445" s="244"/>
      <c r="E3445" s="244"/>
      <c r="F3445" s="193"/>
      <c r="G3445" s="244"/>
      <c r="H3445" s="428"/>
      <c r="I3445" s="428"/>
      <c r="J3445" s="193"/>
      <c r="K3445" s="360"/>
    </row>
    <row r="3446" spans="1:11" s="106" customFormat="1" ht="15" hidden="1" thickTop="1" x14ac:dyDescent="0.2">
      <c r="A3446" s="194"/>
      <c r="B3446" s="194"/>
      <c r="C3446" s="194"/>
      <c r="D3446" s="194"/>
      <c r="E3446" s="194"/>
      <c r="F3446" s="194"/>
      <c r="G3446" s="194"/>
      <c r="H3446" s="194"/>
      <c r="I3446" s="194"/>
      <c r="J3446" s="194"/>
      <c r="K3446" s="360"/>
    </row>
    <row r="3447" spans="1:11" s="106" customFormat="1" ht="15" hidden="1" x14ac:dyDescent="0.2">
      <c r="A3447" s="242"/>
      <c r="B3447" s="195" t="s">
        <v>77</v>
      </c>
      <c r="C3447" s="242" t="s">
        <v>78</v>
      </c>
      <c r="D3447" s="242" t="s">
        <v>4</v>
      </c>
      <c r="E3447" s="430" t="s">
        <v>79</v>
      </c>
      <c r="F3447" s="430"/>
      <c r="G3447" s="196" t="s">
        <v>80</v>
      </c>
      <c r="H3447" s="195" t="s">
        <v>81</v>
      </c>
      <c r="I3447" s="195" t="s">
        <v>82</v>
      </c>
      <c r="J3447" s="195" t="s">
        <v>5</v>
      </c>
      <c r="K3447" s="360"/>
    </row>
    <row r="3448" spans="1:11" s="106" customFormat="1" hidden="1" x14ac:dyDescent="0.2">
      <c r="A3448" s="240" t="s">
        <v>83</v>
      </c>
      <c r="B3448" s="197" t="s">
        <v>153</v>
      </c>
      <c r="C3448" s="240" t="s">
        <v>85</v>
      </c>
      <c r="D3448" s="240" t="s">
        <v>154</v>
      </c>
      <c r="E3448" s="429" t="s">
        <v>87</v>
      </c>
      <c r="F3448" s="429"/>
      <c r="G3448" s="198" t="s">
        <v>88</v>
      </c>
      <c r="H3448" s="199">
        <v>1</v>
      </c>
      <c r="I3448" s="203">
        <f>SUM(J3449:J3456)</f>
        <v>17.641041000000001</v>
      </c>
      <c r="J3448" s="203">
        <f>H3448*I3448</f>
        <v>17.641041000000001</v>
      </c>
      <c r="K3448" s="360"/>
    </row>
    <row r="3449" spans="1:11" s="106" customFormat="1" ht="25.5" hidden="1" x14ac:dyDescent="0.2">
      <c r="A3449" s="241" t="s">
        <v>89</v>
      </c>
      <c r="B3449" s="189" t="s">
        <v>2090</v>
      </c>
      <c r="C3449" s="241" t="s">
        <v>85</v>
      </c>
      <c r="D3449" s="241" t="s">
        <v>2091</v>
      </c>
      <c r="E3449" s="427" t="s">
        <v>87</v>
      </c>
      <c r="F3449" s="427"/>
      <c r="G3449" s="190" t="s">
        <v>88</v>
      </c>
      <c r="H3449" s="191">
        <v>1</v>
      </c>
      <c r="I3449" s="192">
        <v>0.10104100000000001</v>
      </c>
      <c r="J3449" s="192">
        <v>0.10104100000000001</v>
      </c>
      <c r="K3449" s="360"/>
    </row>
    <row r="3450" spans="1:11" s="106" customFormat="1" hidden="1" x14ac:dyDescent="0.2">
      <c r="A3450" s="241" t="s">
        <v>92</v>
      </c>
      <c r="B3450" s="189" t="s">
        <v>1912</v>
      </c>
      <c r="C3450" s="241" t="s">
        <v>85</v>
      </c>
      <c r="D3450" s="241" t="s">
        <v>1913</v>
      </c>
      <c r="E3450" s="427" t="s">
        <v>101</v>
      </c>
      <c r="F3450" s="427"/>
      <c r="G3450" s="190" t="s">
        <v>88</v>
      </c>
      <c r="H3450" s="191">
        <v>1</v>
      </c>
      <c r="I3450" s="192">
        <v>2.2000000000000002</v>
      </c>
      <c r="J3450" s="192">
        <v>2.2000000000000002</v>
      </c>
      <c r="K3450" s="360"/>
    </row>
    <row r="3451" spans="1:11" s="106" customFormat="1" hidden="1" x14ac:dyDescent="0.2">
      <c r="A3451" s="241" t="s">
        <v>92</v>
      </c>
      <c r="B3451" s="189" t="s">
        <v>2092</v>
      </c>
      <c r="C3451" s="241" t="s">
        <v>85</v>
      </c>
      <c r="D3451" s="241" t="s">
        <v>2093</v>
      </c>
      <c r="E3451" s="427" t="s">
        <v>95</v>
      </c>
      <c r="F3451" s="427"/>
      <c r="G3451" s="190" t="s">
        <v>88</v>
      </c>
      <c r="H3451" s="191">
        <v>1</v>
      </c>
      <c r="I3451" s="192">
        <v>12.79</v>
      </c>
      <c r="J3451" s="192">
        <v>12.79</v>
      </c>
      <c r="K3451" s="360"/>
    </row>
    <row r="3452" spans="1:11" s="106" customFormat="1" ht="25.5" hidden="1" x14ac:dyDescent="0.2">
      <c r="A3452" s="241" t="s">
        <v>92</v>
      </c>
      <c r="B3452" s="189" t="s">
        <v>1924</v>
      </c>
      <c r="C3452" s="241" t="s">
        <v>85</v>
      </c>
      <c r="D3452" s="241" t="s">
        <v>1925</v>
      </c>
      <c r="E3452" s="427" t="s">
        <v>98</v>
      </c>
      <c r="F3452" s="427"/>
      <c r="G3452" s="190" t="s">
        <v>88</v>
      </c>
      <c r="H3452" s="191">
        <v>1</v>
      </c>
      <c r="I3452" s="192">
        <v>1.08</v>
      </c>
      <c r="J3452" s="192">
        <v>1.08</v>
      </c>
      <c r="K3452" s="360"/>
    </row>
    <row r="3453" spans="1:11" s="106" customFormat="1" hidden="1" x14ac:dyDescent="0.2">
      <c r="A3453" s="241" t="s">
        <v>92</v>
      </c>
      <c r="B3453" s="189" t="s">
        <v>99</v>
      </c>
      <c r="C3453" s="241" t="s">
        <v>85</v>
      </c>
      <c r="D3453" s="241" t="s">
        <v>100</v>
      </c>
      <c r="E3453" s="427" t="s">
        <v>101</v>
      </c>
      <c r="F3453" s="427"/>
      <c r="G3453" s="190" t="s">
        <v>88</v>
      </c>
      <c r="H3453" s="191">
        <v>1</v>
      </c>
      <c r="I3453" s="192">
        <v>0.35</v>
      </c>
      <c r="J3453" s="192">
        <v>0.35</v>
      </c>
      <c r="K3453" s="360"/>
    </row>
    <row r="3454" spans="1:11" s="106" customFormat="1" ht="25.5" hidden="1" x14ac:dyDescent="0.2">
      <c r="A3454" s="241" t="s">
        <v>92</v>
      </c>
      <c r="B3454" s="189" t="s">
        <v>1926</v>
      </c>
      <c r="C3454" s="241" t="s">
        <v>85</v>
      </c>
      <c r="D3454" s="241" t="s">
        <v>1927</v>
      </c>
      <c r="E3454" s="427" t="s">
        <v>98</v>
      </c>
      <c r="F3454" s="427"/>
      <c r="G3454" s="190" t="s">
        <v>88</v>
      </c>
      <c r="H3454" s="191">
        <v>1</v>
      </c>
      <c r="I3454" s="192">
        <v>0.34</v>
      </c>
      <c r="J3454" s="192">
        <v>0.34</v>
      </c>
      <c r="K3454" s="360"/>
    </row>
    <row r="3455" spans="1:11" s="106" customFormat="1" hidden="1" x14ac:dyDescent="0.2">
      <c r="A3455" s="241" t="s">
        <v>92</v>
      </c>
      <c r="B3455" s="189" t="s">
        <v>104</v>
      </c>
      <c r="C3455" s="241" t="s">
        <v>85</v>
      </c>
      <c r="D3455" s="241" t="s">
        <v>105</v>
      </c>
      <c r="E3455" s="427" t="s">
        <v>106</v>
      </c>
      <c r="F3455" s="427"/>
      <c r="G3455" s="190" t="s">
        <v>88</v>
      </c>
      <c r="H3455" s="191">
        <v>1</v>
      </c>
      <c r="I3455" s="192">
        <v>7.0000000000000007E-2</v>
      </c>
      <c r="J3455" s="192">
        <v>7.0000000000000007E-2</v>
      </c>
      <c r="K3455" s="360"/>
    </row>
    <row r="3456" spans="1:11" s="106" customFormat="1" hidden="1" x14ac:dyDescent="0.2">
      <c r="A3456" s="241" t="s">
        <v>92</v>
      </c>
      <c r="B3456" s="189" t="s">
        <v>1918</v>
      </c>
      <c r="C3456" s="241" t="s">
        <v>85</v>
      </c>
      <c r="D3456" s="241" t="s">
        <v>1919</v>
      </c>
      <c r="E3456" s="427" t="s">
        <v>909</v>
      </c>
      <c r="F3456" s="427"/>
      <c r="G3456" s="190" t="s">
        <v>88</v>
      </c>
      <c r="H3456" s="191">
        <v>1</v>
      </c>
      <c r="I3456" s="192">
        <v>0.71</v>
      </c>
      <c r="J3456" s="192">
        <v>0.71</v>
      </c>
      <c r="K3456" s="360"/>
    </row>
    <row r="3457" spans="1:11" s="106" customFormat="1" hidden="1" x14ac:dyDescent="0.2">
      <c r="A3457" s="244"/>
      <c r="B3457" s="244"/>
      <c r="C3457" s="244"/>
      <c r="D3457" s="244"/>
      <c r="E3457" s="244"/>
      <c r="F3457" s="193"/>
      <c r="G3457" s="244"/>
      <c r="H3457" s="193"/>
      <c r="I3457" s="244"/>
      <c r="J3457" s="193"/>
      <c r="K3457" s="360"/>
    </row>
    <row r="3458" spans="1:11" s="106" customFormat="1" ht="15" hidden="1" thickBot="1" x14ac:dyDescent="0.25">
      <c r="A3458" s="244"/>
      <c r="B3458" s="244"/>
      <c r="C3458" s="244"/>
      <c r="D3458" s="244"/>
      <c r="E3458" s="244"/>
      <c r="F3458" s="193"/>
      <c r="G3458" s="244"/>
      <c r="H3458" s="428"/>
      <c r="I3458" s="428"/>
      <c r="J3458" s="193"/>
      <c r="K3458" s="360"/>
    </row>
    <row r="3459" spans="1:11" s="106" customFormat="1" ht="15" hidden="1" thickTop="1" x14ac:dyDescent="0.2">
      <c r="A3459" s="194"/>
      <c r="B3459" s="194"/>
      <c r="C3459" s="194"/>
      <c r="D3459" s="194"/>
      <c r="E3459" s="194"/>
      <c r="F3459" s="194"/>
      <c r="G3459" s="194"/>
      <c r="H3459" s="194"/>
      <c r="I3459" s="194"/>
      <c r="J3459" s="194"/>
      <c r="K3459" s="360"/>
    </row>
    <row r="3460" spans="1:11" s="106" customFormat="1" ht="15" hidden="1" x14ac:dyDescent="0.2">
      <c r="A3460" s="242"/>
      <c r="B3460" s="195" t="s">
        <v>77</v>
      </c>
      <c r="C3460" s="242" t="s">
        <v>78</v>
      </c>
      <c r="D3460" s="242" t="s">
        <v>4</v>
      </c>
      <c r="E3460" s="430" t="s">
        <v>79</v>
      </c>
      <c r="F3460" s="430"/>
      <c r="G3460" s="196" t="s">
        <v>80</v>
      </c>
      <c r="H3460" s="195" t="s">
        <v>81</v>
      </c>
      <c r="I3460" s="195" t="s">
        <v>82</v>
      </c>
      <c r="J3460" s="195" t="s">
        <v>5</v>
      </c>
      <c r="K3460" s="360"/>
    </row>
    <row r="3461" spans="1:11" s="106" customFormat="1" ht="51" hidden="1" x14ac:dyDescent="0.2">
      <c r="A3461" s="240" t="s">
        <v>83</v>
      </c>
      <c r="B3461" s="197" t="s">
        <v>1603</v>
      </c>
      <c r="C3461" s="240" t="s">
        <v>85</v>
      </c>
      <c r="D3461" s="240" t="s">
        <v>1604</v>
      </c>
      <c r="E3461" s="429" t="s">
        <v>554</v>
      </c>
      <c r="F3461" s="429"/>
      <c r="G3461" s="198" t="s">
        <v>139</v>
      </c>
      <c r="H3461" s="199">
        <v>1</v>
      </c>
      <c r="I3461" s="203">
        <f>SUM(J3462:J3464)</f>
        <v>2.711433</v>
      </c>
      <c r="J3461" s="203">
        <f>H3461*I3461</f>
        <v>2.711433</v>
      </c>
      <c r="K3461" s="360"/>
    </row>
    <row r="3462" spans="1:11" s="106" customFormat="1" ht="38.25" hidden="1" x14ac:dyDescent="0.2">
      <c r="A3462" s="241" t="s">
        <v>89</v>
      </c>
      <c r="B3462" s="189" t="s">
        <v>1953</v>
      </c>
      <c r="C3462" s="241" t="s">
        <v>85</v>
      </c>
      <c r="D3462" s="241" t="s">
        <v>1954</v>
      </c>
      <c r="E3462" s="427" t="s">
        <v>87</v>
      </c>
      <c r="F3462" s="427"/>
      <c r="G3462" s="190" t="s">
        <v>150</v>
      </c>
      <c r="H3462" s="191">
        <v>4.1999999999999997E-3</v>
      </c>
      <c r="I3462" s="192">
        <v>325.50231430000002</v>
      </c>
      <c r="J3462" s="192">
        <v>1.3671097000000001</v>
      </c>
      <c r="K3462" s="360"/>
    </row>
    <row r="3463" spans="1:11" s="106" customFormat="1" ht="25.5" hidden="1" x14ac:dyDescent="0.2">
      <c r="A3463" s="241" t="s">
        <v>89</v>
      </c>
      <c r="B3463" s="189" t="s">
        <v>353</v>
      </c>
      <c r="C3463" s="241" t="s">
        <v>85</v>
      </c>
      <c r="D3463" s="241" t="s">
        <v>354</v>
      </c>
      <c r="E3463" s="427" t="s">
        <v>87</v>
      </c>
      <c r="F3463" s="427"/>
      <c r="G3463" s="190" t="s">
        <v>88</v>
      </c>
      <c r="H3463" s="191">
        <v>7.0000000000000007E-2</v>
      </c>
      <c r="I3463" s="192">
        <v>17.766734</v>
      </c>
      <c r="J3463" s="192">
        <v>1.2436714</v>
      </c>
      <c r="K3463" s="360"/>
    </row>
    <row r="3464" spans="1:11" s="106" customFormat="1" ht="25.5" hidden="1" x14ac:dyDescent="0.2">
      <c r="A3464" s="241" t="s">
        <v>89</v>
      </c>
      <c r="B3464" s="189" t="s">
        <v>203</v>
      </c>
      <c r="C3464" s="241" t="s">
        <v>85</v>
      </c>
      <c r="D3464" s="241" t="s">
        <v>204</v>
      </c>
      <c r="E3464" s="427" t="s">
        <v>87</v>
      </c>
      <c r="F3464" s="427"/>
      <c r="G3464" s="190" t="s">
        <v>88</v>
      </c>
      <c r="H3464" s="191">
        <v>7.0000000000000001E-3</v>
      </c>
      <c r="I3464" s="192">
        <v>14.378845999999999</v>
      </c>
      <c r="J3464" s="192">
        <v>0.1006519</v>
      </c>
      <c r="K3464" s="360"/>
    </row>
    <row r="3465" spans="1:11" s="106" customFormat="1" hidden="1" x14ac:dyDescent="0.2">
      <c r="A3465" s="244"/>
      <c r="B3465" s="244"/>
      <c r="C3465" s="244"/>
      <c r="D3465" s="244"/>
      <c r="E3465" s="244"/>
      <c r="F3465" s="193"/>
      <c r="G3465" s="244"/>
      <c r="H3465" s="193"/>
      <c r="I3465" s="244"/>
      <c r="J3465" s="193"/>
      <c r="K3465" s="360"/>
    </row>
    <row r="3466" spans="1:11" s="106" customFormat="1" ht="15" hidden="1" thickBot="1" x14ac:dyDescent="0.25">
      <c r="A3466" s="244"/>
      <c r="B3466" s="244"/>
      <c r="C3466" s="244"/>
      <c r="D3466" s="244"/>
      <c r="E3466" s="244"/>
      <c r="F3466" s="193"/>
      <c r="G3466" s="244"/>
      <c r="H3466" s="428"/>
      <c r="I3466" s="428"/>
      <c r="J3466" s="193"/>
      <c r="K3466" s="360"/>
    </row>
    <row r="3467" spans="1:11" s="106" customFormat="1" ht="15" hidden="1" thickTop="1" x14ac:dyDescent="0.2">
      <c r="A3467" s="194"/>
      <c r="B3467" s="194"/>
      <c r="C3467" s="194"/>
      <c r="D3467" s="194"/>
      <c r="E3467" s="194"/>
      <c r="F3467" s="194"/>
      <c r="G3467" s="194"/>
      <c r="H3467" s="194"/>
      <c r="I3467" s="194"/>
      <c r="J3467" s="194"/>
      <c r="K3467" s="360"/>
    </row>
    <row r="3468" spans="1:11" s="106" customFormat="1" ht="15" hidden="1" x14ac:dyDescent="0.2">
      <c r="A3468" s="242"/>
      <c r="B3468" s="195" t="s">
        <v>77</v>
      </c>
      <c r="C3468" s="242" t="s">
        <v>78</v>
      </c>
      <c r="D3468" s="242" t="s">
        <v>4</v>
      </c>
      <c r="E3468" s="430" t="s">
        <v>79</v>
      </c>
      <c r="F3468" s="430"/>
      <c r="G3468" s="196" t="s">
        <v>80</v>
      </c>
      <c r="H3468" s="195" t="s">
        <v>81</v>
      </c>
      <c r="I3468" s="195" t="s">
        <v>82</v>
      </c>
      <c r="J3468" s="195" t="s">
        <v>5</v>
      </c>
      <c r="K3468" s="360"/>
    </row>
    <row r="3469" spans="1:11" s="106" customFormat="1" ht="38.25" hidden="1" x14ac:dyDescent="0.2">
      <c r="A3469" s="240" t="s">
        <v>83</v>
      </c>
      <c r="B3469" s="197" t="s">
        <v>1012</v>
      </c>
      <c r="C3469" s="240" t="s">
        <v>85</v>
      </c>
      <c r="D3469" s="240" t="s">
        <v>1013</v>
      </c>
      <c r="E3469" s="429" t="s">
        <v>179</v>
      </c>
      <c r="F3469" s="429"/>
      <c r="G3469" s="198" t="s">
        <v>157</v>
      </c>
      <c r="H3469" s="199">
        <v>1</v>
      </c>
      <c r="I3469" s="203">
        <f>SUM(J3470:J3472)</f>
        <v>14.234856000000001</v>
      </c>
      <c r="J3469" s="203">
        <f>H3469*I3469</f>
        <v>14.234856000000001</v>
      </c>
      <c r="K3469" s="360"/>
    </row>
    <row r="3470" spans="1:11" s="106" customFormat="1" ht="25.5" hidden="1" x14ac:dyDescent="0.2">
      <c r="A3470" s="241" t="s">
        <v>89</v>
      </c>
      <c r="B3470" s="189" t="s">
        <v>1320</v>
      </c>
      <c r="C3470" s="241" t="s">
        <v>85</v>
      </c>
      <c r="D3470" s="241" t="s">
        <v>1321</v>
      </c>
      <c r="E3470" s="427" t="s">
        <v>87</v>
      </c>
      <c r="F3470" s="427"/>
      <c r="G3470" s="190" t="s">
        <v>150</v>
      </c>
      <c r="H3470" s="191">
        <v>5.0000000000000001E-3</v>
      </c>
      <c r="I3470" s="192">
        <v>426.7521102</v>
      </c>
      <c r="J3470" s="192">
        <v>2.1337606</v>
      </c>
      <c r="K3470" s="360"/>
    </row>
    <row r="3471" spans="1:11" s="106" customFormat="1" ht="25.5" hidden="1" x14ac:dyDescent="0.2">
      <c r="A3471" s="241" t="s">
        <v>89</v>
      </c>
      <c r="B3471" s="189" t="s">
        <v>219</v>
      </c>
      <c r="C3471" s="241" t="s">
        <v>85</v>
      </c>
      <c r="D3471" s="241" t="s">
        <v>220</v>
      </c>
      <c r="E3471" s="427" t="s">
        <v>87</v>
      </c>
      <c r="F3471" s="427"/>
      <c r="G3471" s="190" t="s">
        <v>88</v>
      </c>
      <c r="H3471" s="191">
        <v>8.5999999999999993E-2</v>
      </c>
      <c r="I3471" s="192">
        <v>13.876064</v>
      </c>
      <c r="J3471" s="192">
        <v>1.1933415000000001</v>
      </c>
      <c r="K3471" s="360"/>
    </row>
    <row r="3472" spans="1:11" s="106" customFormat="1" ht="25.5" hidden="1" x14ac:dyDescent="0.2">
      <c r="A3472" s="241" t="s">
        <v>89</v>
      </c>
      <c r="B3472" s="189" t="s">
        <v>221</v>
      </c>
      <c r="C3472" s="241" t="s">
        <v>85</v>
      </c>
      <c r="D3472" s="241" t="s">
        <v>222</v>
      </c>
      <c r="E3472" s="427" t="s">
        <v>87</v>
      </c>
      <c r="F3472" s="427"/>
      <c r="G3472" s="190" t="s">
        <v>88</v>
      </c>
      <c r="H3472" s="191">
        <v>0.61299999999999999</v>
      </c>
      <c r="I3472" s="192">
        <v>17.794052000000001</v>
      </c>
      <c r="J3472" s="192">
        <v>10.907753899999999</v>
      </c>
      <c r="K3472" s="360"/>
    </row>
    <row r="3473" spans="1:11" s="106" customFormat="1" hidden="1" x14ac:dyDescent="0.2">
      <c r="A3473" s="244"/>
      <c r="B3473" s="244"/>
      <c r="C3473" s="244"/>
      <c r="D3473" s="244"/>
      <c r="E3473" s="244"/>
      <c r="F3473" s="193"/>
      <c r="G3473" s="244"/>
      <c r="H3473" s="193"/>
      <c r="I3473" s="244"/>
      <c r="J3473" s="193"/>
      <c r="K3473" s="360"/>
    </row>
    <row r="3474" spans="1:11" s="106" customFormat="1" ht="15" hidden="1" thickBot="1" x14ac:dyDescent="0.25">
      <c r="A3474" s="244"/>
      <c r="B3474" s="244"/>
      <c r="C3474" s="244"/>
      <c r="D3474" s="244"/>
      <c r="E3474" s="244"/>
      <c r="F3474" s="193"/>
      <c r="G3474" s="244"/>
      <c r="H3474" s="428"/>
      <c r="I3474" s="428"/>
      <c r="J3474" s="193"/>
      <c r="K3474" s="360"/>
    </row>
    <row r="3475" spans="1:11" s="106" customFormat="1" ht="15" hidden="1" thickTop="1" x14ac:dyDescent="0.2">
      <c r="A3475" s="194"/>
      <c r="B3475" s="194"/>
      <c r="C3475" s="194"/>
      <c r="D3475" s="194"/>
      <c r="E3475" s="194"/>
      <c r="F3475" s="194"/>
      <c r="G3475" s="194"/>
      <c r="H3475" s="194"/>
      <c r="I3475" s="194"/>
      <c r="J3475" s="194"/>
      <c r="K3475" s="360"/>
    </row>
    <row r="3476" spans="1:11" s="106" customFormat="1" ht="15" hidden="1" x14ac:dyDescent="0.2">
      <c r="A3476" s="242"/>
      <c r="B3476" s="195" t="s">
        <v>77</v>
      </c>
      <c r="C3476" s="242" t="s">
        <v>78</v>
      </c>
      <c r="D3476" s="242" t="s">
        <v>4</v>
      </c>
      <c r="E3476" s="430" t="s">
        <v>79</v>
      </c>
      <c r="F3476" s="430"/>
      <c r="G3476" s="196" t="s">
        <v>80</v>
      </c>
      <c r="H3476" s="195" t="s">
        <v>81</v>
      </c>
      <c r="I3476" s="195" t="s">
        <v>82</v>
      </c>
      <c r="J3476" s="195" t="s">
        <v>5</v>
      </c>
      <c r="K3476" s="360"/>
    </row>
    <row r="3477" spans="1:11" s="106" customFormat="1" ht="38.25" hidden="1" x14ac:dyDescent="0.2">
      <c r="A3477" s="240" t="s">
        <v>83</v>
      </c>
      <c r="B3477" s="197" t="s">
        <v>1039</v>
      </c>
      <c r="C3477" s="240" t="s">
        <v>85</v>
      </c>
      <c r="D3477" s="240" t="s">
        <v>1040</v>
      </c>
      <c r="E3477" s="429" t="s">
        <v>179</v>
      </c>
      <c r="F3477" s="429"/>
      <c r="G3477" s="198" t="s">
        <v>157</v>
      </c>
      <c r="H3477" s="199">
        <v>1</v>
      </c>
      <c r="I3477" s="203">
        <f>SUM(J3478:J3480)</f>
        <v>9.0009140999999993</v>
      </c>
      <c r="J3477" s="203">
        <f>H3477*I3477</f>
        <v>9.0009140999999993</v>
      </c>
      <c r="K3477" s="360"/>
    </row>
    <row r="3478" spans="1:11" s="106" customFormat="1" ht="25.5" hidden="1" x14ac:dyDescent="0.2">
      <c r="A3478" s="241" t="s">
        <v>89</v>
      </c>
      <c r="B3478" s="189" t="s">
        <v>1320</v>
      </c>
      <c r="C3478" s="241" t="s">
        <v>85</v>
      </c>
      <c r="D3478" s="241" t="s">
        <v>1321</v>
      </c>
      <c r="E3478" s="427" t="s">
        <v>87</v>
      </c>
      <c r="F3478" s="427"/>
      <c r="G3478" s="190" t="s">
        <v>150</v>
      </c>
      <c r="H3478" s="191">
        <v>3.0000000000000001E-3</v>
      </c>
      <c r="I3478" s="192">
        <v>426.7521102</v>
      </c>
      <c r="J3478" s="192">
        <v>1.2802563</v>
      </c>
      <c r="K3478" s="360"/>
    </row>
    <row r="3479" spans="1:11" s="106" customFormat="1" ht="25.5" hidden="1" x14ac:dyDescent="0.2">
      <c r="A3479" s="241" t="s">
        <v>89</v>
      </c>
      <c r="B3479" s="189" t="s">
        <v>219</v>
      </c>
      <c r="C3479" s="241" t="s">
        <v>85</v>
      </c>
      <c r="D3479" s="241" t="s">
        <v>220</v>
      </c>
      <c r="E3479" s="427" t="s">
        <v>87</v>
      </c>
      <c r="F3479" s="427"/>
      <c r="G3479" s="190" t="s">
        <v>88</v>
      </c>
      <c r="H3479" s="191">
        <v>5.5E-2</v>
      </c>
      <c r="I3479" s="192">
        <v>13.876064</v>
      </c>
      <c r="J3479" s="192">
        <v>0.76318350000000001</v>
      </c>
      <c r="K3479" s="360"/>
    </row>
    <row r="3480" spans="1:11" s="106" customFormat="1" ht="25.5" hidden="1" x14ac:dyDescent="0.2">
      <c r="A3480" s="241" t="s">
        <v>89</v>
      </c>
      <c r="B3480" s="189" t="s">
        <v>221</v>
      </c>
      <c r="C3480" s="241" t="s">
        <v>85</v>
      </c>
      <c r="D3480" s="241" t="s">
        <v>222</v>
      </c>
      <c r="E3480" s="427" t="s">
        <v>87</v>
      </c>
      <c r="F3480" s="427"/>
      <c r="G3480" s="190" t="s">
        <v>88</v>
      </c>
      <c r="H3480" s="191">
        <v>0.39100000000000001</v>
      </c>
      <c r="I3480" s="192">
        <v>17.794052000000001</v>
      </c>
      <c r="J3480" s="192">
        <v>6.9574743000000003</v>
      </c>
      <c r="K3480" s="360"/>
    </row>
    <row r="3481" spans="1:11" s="106" customFormat="1" hidden="1" x14ac:dyDescent="0.2">
      <c r="A3481" s="244"/>
      <c r="B3481" s="244"/>
      <c r="C3481" s="244"/>
      <c r="D3481" s="244"/>
      <c r="E3481" s="244"/>
      <c r="F3481" s="193"/>
      <c r="G3481" s="244"/>
      <c r="H3481" s="193"/>
      <c r="I3481" s="244"/>
      <c r="J3481" s="193"/>
      <c r="K3481" s="360"/>
    </row>
    <row r="3482" spans="1:11" s="106" customFormat="1" ht="15" hidden="1" thickBot="1" x14ac:dyDescent="0.25">
      <c r="A3482" s="244"/>
      <c r="B3482" s="244"/>
      <c r="C3482" s="244"/>
      <c r="D3482" s="244"/>
      <c r="E3482" s="244"/>
      <c r="F3482" s="193"/>
      <c r="G3482" s="244"/>
      <c r="H3482" s="428"/>
      <c r="I3482" s="428"/>
      <c r="J3482" s="193"/>
      <c r="K3482" s="360"/>
    </row>
    <row r="3483" spans="1:11" s="106" customFormat="1" ht="15" hidden="1" thickTop="1" x14ac:dyDescent="0.2">
      <c r="A3483" s="194"/>
      <c r="B3483" s="194"/>
      <c r="C3483" s="194"/>
      <c r="D3483" s="194"/>
      <c r="E3483" s="194"/>
      <c r="F3483" s="194"/>
      <c r="G3483" s="194"/>
      <c r="H3483" s="194"/>
      <c r="I3483" s="194"/>
      <c r="J3483" s="194"/>
      <c r="K3483" s="360"/>
    </row>
    <row r="3484" spans="1:11" s="106" customFormat="1" ht="15" hidden="1" x14ac:dyDescent="0.2">
      <c r="A3484" s="242"/>
      <c r="B3484" s="195" t="s">
        <v>77</v>
      </c>
      <c r="C3484" s="242" t="s">
        <v>78</v>
      </c>
      <c r="D3484" s="242" t="s">
        <v>4</v>
      </c>
      <c r="E3484" s="430" t="s">
        <v>79</v>
      </c>
      <c r="F3484" s="430"/>
      <c r="G3484" s="196" t="s">
        <v>80</v>
      </c>
      <c r="H3484" s="195" t="s">
        <v>81</v>
      </c>
      <c r="I3484" s="195" t="s">
        <v>82</v>
      </c>
      <c r="J3484" s="195" t="s">
        <v>5</v>
      </c>
      <c r="K3484" s="360"/>
    </row>
    <row r="3485" spans="1:11" s="106" customFormat="1" ht="38.25" hidden="1" x14ac:dyDescent="0.2">
      <c r="A3485" s="240" t="s">
        <v>83</v>
      </c>
      <c r="B3485" s="197" t="s">
        <v>952</v>
      </c>
      <c r="C3485" s="240" t="s">
        <v>85</v>
      </c>
      <c r="D3485" s="240" t="s">
        <v>953</v>
      </c>
      <c r="E3485" s="429" t="s">
        <v>179</v>
      </c>
      <c r="F3485" s="429"/>
      <c r="G3485" s="198" t="s">
        <v>174</v>
      </c>
      <c r="H3485" s="199">
        <v>1</v>
      </c>
      <c r="I3485" s="203">
        <f>SUM(J3486:J3489)</f>
        <v>32.983718799999998</v>
      </c>
      <c r="J3485" s="203">
        <f>H3485*I3485</f>
        <v>32.983718799999998</v>
      </c>
      <c r="K3485" s="360"/>
    </row>
    <row r="3486" spans="1:11" s="106" customFormat="1" ht="25.5" hidden="1" x14ac:dyDescent="0.2">
      <c r="A3486" s="241" t="s">
        <v>89</v>
      </c>
      <c r="B3486" s="189" t="s">
        <v>1320</v>
      </c>
      <c r="C3486" s="241" t="s">
        <v>85</v>
      </c>
      <c r="D3486" s="241" t="s">
        <v>1321</v>
      </c>
      <c r="E3486" s="427" t="s">
        <v>87</v>
      </c>
      <c r="F3486" s="427"/>
      <c r="G3486" s="190" t="s">
        <v>150</v>
      </c>
      <c r="H3486" s="191">
        <v>2.9000000000000001E-2</v>
      </c>
      <c r="I3486" s="192">
        <v>426.7521102</v>
      </c>
      <c r="J3486" s="192">
        <v>12.375811199999999</v>
      </c>
      <c r="K3486" s="360"/>
    </row>
    <row r="3487" spans="1:11" s="106" customFormat="1" ht="25.5" hidden="1" x14ac:dyDescent="0.2">
      <c r="A3487" s="241" t="s">
        <v>89</v>
      </c>
      <c r="B3487" s="189" t="s">
        <v>219</v>
      </c>
      <c r="C3487" s="241" t="s">
        <v>85</v>
      </c>
      <c r="D3487" s="241" t="s">
        <v>220</v>
      </c>
      <c r="E3487" s="427" t="s">
        <v>87</v>
      </c>
      <c r="F3487" s="427"/>
      <c r="G3487" s="190" t="s">
        <v>88</v>
      </c>
      <c r="H3487" s="191">
        <v>0.1</v>
      </c>
      <c r="I3487" s="192">
        <v>13.876064</v>
      </c>
      <c r="J3487" s="192">
        <v>1.3876063999999999</v>
      </c>
      <c r="K3487" s="360"/>
    </row>
    <row r="3488" spans="1:11" s="106" customFormat="1" ht="25.5" hidden="1" x14ac:dyDescent="0.2">
      <c r="A3488" s="241" t="s">
        <v>89</v>
      </c>
      <c r="B3488" s="189" t="s">
        <v>221</v>
      </c>
      <c r="C3488" s="241" t="s">
        <v>85</v>
      </c>
      <c r="D3488" s="241" t="s">
        <v>222</v>
      </c>
      <c r="E3488" s="427" t="s">
        <v>87</v>
      </c>
      <c r="F3488" s="427"/>
      <c r="G3488" s="190" t="s">
        <v>88</v>
      </c>
      <c r="H3488" s="191">
        <v>0.71599999999999997</v>
      </c>
      <c r="I3488" s="192">
        <v>17.794052000000001</v>
      </c>
      <c r="J3488" s="192">
        <v>12.740541199999999</v>
      </c>
      <c r="K3488" s="360"/>
    </row>
    <row r="3489" spans="1:11" s="106" customFormat="1" ht="25.5" hidden="1" x14ac:dyDescent="0.2">
      <c r="A3489" s="241" t="s">
        <v>92</v>
      </c>
      <c r="B3489" s="189" t="s">
        <v>2094</v>
      </c>
      <c r="C3489" s="241" t="s">
        <v>85</v>
      </c>
      <c r="D3489" s="241" t="s">
        <v>2095</v>
      </c>
      <c r="E3489" s="427" t="s">
        <v>119</v>
      </c>
      <c r="F3489" s="427"/>
      <c r="G3489" s="190" t="s">
        <v>174</v>
      </c>
      <c r="H3489" s="191">
        <v>8.4000000000000005E-2</v>
      </c>
      <c r="I3489" s="192">
        <v>77.14</v>
      </c>
      <c r="J3489" s="192">
        <v>6.4797599999999997</v>
      </c>
      <c r="K3489" s="360"/>
    </row>
    <row r="3490" spans="1:11" s="106" customFormat="1" hidden="1" x14ac:dyDescent="0.2">
      <c r="A3490" s="244"/>
      <c r="B3490" s="244"/>
      <c r="C3490" s="244"/>
      <c r="D3490" s="244"/>
      <c r="E3490" s="244"/>
      <c r="F3490" s="193"/>
      <c r="G3490" s="244"/>
      <c r="H3490" s="193"/>
      <c r="I3490" s="244"/>
      <c r="J3490" s="193"/>
      <c r="K3490" s="360"/>
    </row>
    <row r="3491" spans="1:11" s="106" customFormat="1" ht="15" hidden="1" thickBot="1" x14ac:dyDescent="0.25">
      <c r="A3491" s="244"/>
      <c r="B3491" s="244"/>
      <c r="C3491" s="244"/>
      <c r="D3491" s="244"/>
      <c r="E3491" s="244"/>
      <c r="F3491" s="193"/>
      <c r="G3491" s="244"/>
      <c r="H3491" s="428"/>
      <c r="I3491" s="428"/>
      <c r="J3491" s="193"/>
      <c r="K3491" s="360"/>
    </row>
    <row r="3492" spans="1:11" s="106" customFormat="1" ht="15" hidden="1" thickTop="1" x14ac:dyDescent="0.2">
      <c r="A3492" s="194"/>
      <c r="B3492" s="194"/>
      <c r="C3492" s="194"/>
      <c r="D3492" s="194"/>
      <c r="E3492" s="194"/>
      <c r="F3492" s="194"/>
      <c r="G3492" s="194"/>
      <c r="H3492" s="194"/>
      <c r="I3492" s="194"/>
      <c r="J3492" s="194"/>
      <c r="K3492" s="360"/>
    </row>
    <row r="3493" spans="1:11" s="106" customFormat="1" ht="15" hidden="1" x14ac:dyDescent="0.2">
      <c r="A3493" s="242"/>
      <c r="B3493" s="195" t="s">
        <v>77</v>
      </c>
      <c r="C3493" s="242" t="s">
        <v>78</v>
      </c>
      <c r="D3493" s="242" t="s">
        <v>4</v>
      </c>
      <c r="E3493" s="430" t="s">
        <v>79</v>
      </c>
      <c r="F3493" s="430"/>
      <c r="G3493" s="196" t="s">
        <v>80</v>
      </c>
      <c r="H3493" s="195" t="s">
        <v>81</v>
      </c>
      <c r="I3493" s="195" t="s">
        <v>82</v>
      </c>
      <c r="J3493" s="195" t="s">
        <v>5</v>
      </c>
      <c r="K3493" s="360"/>
    </row>
    <row r="3494" spans="1:11" s="106" customFormat="1" ht="25.5" hidden="1" x14ac:dyDescent="0.2">
      <c r="A3494" s="240" t="s">
        <v>83</v>
      </c>
      <c r="B3494" s="197" t="s">
        <v>954</v>
      </c>
      <c r="C3494" s="240" t="s">
        <v>85</v>
      </c>
      <c r="D3494" s="240" t="s">
        <v>955</v>
      </c>
      <c r="E3494" s="429" t="s">
        <v>179</v>
      </c>
      <c r="F3494" s="429"/>
      <c r="G3494" s="198" t="s">
        <v>174</v>
      </c>
      <c r="H3494" s="199">
        <v>1</v>
      </c>
      <c r="I3494" s="203">
        <f>SUM(J3495:J3497)</f>
        <v>4.0972235000000001</v>
      </c>
      <c r="J3494" s="203">
        <f>H3494*I3494</f>
        <v>4.0972235000000001</v>
      </c>
      <c r="K3494" s="360"/>
    </row>
    <row r="3495" spans="1:11" s="106" customFormat="1" ht="25.5" hidden="1" x14ac:dyDescent="0.2">
      <c r="A3495" s="241" t="s">
        <v>89</v>
      </c>
      <c r="B3495" s="189" t="s">
        <v>1320</v>
      </c>
      <c r="C3495" s="241" t="s">
        <v>85</v>
      </c>
      <c r="D3495" s="241" t="s">
        <v>1321</v>
      </c>
      <c r="E3495" s="427" t="s">
        <v>87</v>
      </c>
      <c r="F3495" s="427"/>
      <c r="G3495" s="190" t="s">
        <v>150</v>
      </c>
      <c r="H3495" s="191">
        <v>1E-3</v>
      </c>
      <c r="I3495" s="192">
        <v>426.7521102</v>
      </c>
      <c r="J3495" s="192">
        <v>0.42675210000000002</v>
      </c>
      <c r="K3495" s="360"/>
    </row>
    <row r="3496" spans="1:11" s="106" customFormat="1" ht="25.5" hidden="1" x14ac:dyDescent="0.2">
      <c r="A3496" s="241" t="s">
        <v>89</v>
      </c>
      <c r="B3496" s="189" t="s">
        <v>219</v>
      </c>
      <c r="C3496" s="241" t="s">
        <v>85</v>
      </c>
      <c r="D3496" s="241" t="s">
        <v>220</v>
      </c>
      <c r="E3496" s="427" t="s">
        <v>87</v>
      </c>
      <c r="F3496" s="427"/>
      <c r="G3496" s="190" t="s">
        <v>88</v>
      </c>
      <c r="H3496" s="191">
        <v>2.5999999999999999E-2</v>
      </c>
      <c r="I3496" s="192">
        <v>13.876064</v>
      </c>
      <c r="J3496" s="192">
        <v>0.36077769999999998</v>
      </c>
      <c r="K3496" s="360"/>
    </row>
    <row r="3497" spans="1:11" s="106" customFormat="1" ht="25.5" hidden="1" x14ac:dyDescent="0.2">
      <c r="A3497" s="241" t="s">
        <v>89</v>
      </c>
      <c r="B3497" s="189" t="s">
        <v>221</v>
      </c>
      <c r="C3497" s="241" t="s">
        <v>85</v>
      </c>
      <c r="D3497" s="241" t="s">
        <v>222</v>
      </c>
      <c r="E3497" s="427" t="s">
        <v>87</v>
      </c>
      <c r="F3497" s="427"/>
      <c r="G3497" s="190" t="s">
        <v>88</v>
      </c>
      <c r="H3497" s="191">
        <v>0.186</v>
      </c>
      <c r="I3497" s="192">
        <v>17.794052000000001</v>
      </c>
      <c r="J3497" s="192">
        <v>3.3096937</v>
      </c>
      <c r="K3497" s="360"/>
    </row>
    <row r="3498" spans="1:11" s="106" customFormat="1" hidden="1" x14ac:dyDescent="0.2">
      <c r="A3498" s="244"/>
      <c r="B3498" s="244"/>
      <c r="C3498" s="244"/>
      <c r="D3498" s="244"/>
      <c r="E3498" s="244"/>
      <c r="F3498" s="193"/>
      <c r="G3498" s="244"/>
      <c r="H3498" s="193"/>
      <c r="I3498" s="244"/>
      <c r="J3498" s="193"/>
      <c r="K3498" s="360"/>
    </row>
    <row r="3499" spans="1:11" s="106" customFormat="1" ht="15" hidden="1" thickBot="1" x14ac:dyDescent="0.25">
      <c r="A3499" s="244"/>
      <c r="B3499" s="244"/>
      <c r="C3499" s="244"/>
      <c r="D3499" s="244"/>
      <c r="E3499" s="244"/>
      <c r="F3499" s="193"/>
      <c r="G3499" s="244"/>
      <c r="H3499" s="428"/>
      <c r="I3499" s="428"/>
      <c r="J3499" s="193"/>
      <c r="K3499" s="360"/>
    </row>
    <row r="3500" spans="1:11" s="106" customFormat="1" ht="15" hidden="1" thickTop="1" x14ac:dyDescent="0.2">
      <c r="A3500" s="194"/>
      <c r="B3500" s="194"/>
      <c r="C3500" s="194"/>
      <c r="D3500" s="194"/>
      <c r="E3500" s="194"/>
      <c r="F3500" s="194"/>
      <c r="G3500" s="194"/>
      <c r="H3500" s="194"/>
      <c r="I3500" s="194"/>
      <c r="J3500" s="194"/>
      <c r="K3500" s="360"/>
    </row>
    <row r="3501" spans="1:11" s="106" customFormat="1" ht="15" hidden="1" x14ac:dyDescent="0.2">
      <c r="A3501" s="242"/>
      <c r="B3501" s="195" t="s">
        <v>77</v>
      </c>
      <c r="C3501" s="242" t="s">
        <v>78</v>
      </c>
      <c r="D3501" s="242" t="s">
        <v>4</v>
      </c>
      <c r="E3501" s="430" t="s">
        <v>79</v>
      </c>
      <c r="F3501" s="430"/>
      <c r="G3501" s="196" t="s">
        <v>80</v>
      </c>
      <c r="H3501" s="195" t="s">
        <v>81</v>
      </c>
      <c r="I3501" s="195" t="s">
        <v>82</v>
      </c>
      <c r="J3501" s="195" t="s">
        <v>5</v>
      </c>
      <c r="K3501" s="360"/>
    </row>
    <row r="3502" spans="1:11" s="106" customFormat="1" ht="25.5" hidden="1" x14ac:dyDescent="0.2">
      <c r="A3502" s="240" t="s">
        <v>83</v>
      </c>
      <c r="B3502" s="197" t="s">
        <v>1043</v>
      </c>
      <c r="C3502" s="240" t="s">
        <v>85</v>
      </c>
      <c r="D3502" s="240" t="s">
        <v>1044</v>
      </c>
      <c r="E3502" s="429" t="s">
        <v>179</v>
      </c>
      <c r="F3502" s="429"/>
      <c r="G3502" s="198" t="s">
        <v>174</v>
      </c>
      <c r="H3502" s="199">
        <v>1</v>
      </c>
      <c r="I3502" s="203">
        <f>SUM(J3503:J3505)</f>
        <v>3.4901036000000003</v>
      </c>
      <c r="J3502" s="203">
        <f>H3502*I3502</f>
        <v>3.4901036000000003</v>
      </c>
      <c r="K3502" s="360"/>
    </row>
    <row r="3503" spans="1:11" s="106" customFormat="1" ht="25.5" hidden="1" x14ac:dyDescent="0.2">
      <c r="A3503" s="241" t="s">
        <v>89</v>
      </c>
      <c r="B3503" s="189" t="s">
        <v>1320</v>
      </c>
      <c r="C3503" s="241" t="s">
        <v>85</v>
      </c>
      <c r="D3503" s="241" t="s">
        <v>1321</v>
      </c>
      <c r="E3503" s="427" t="s">
        <v>87</v>
      </c>
      <c r="F3503" s="427"/>
      <c r="G3503" s="190" t="s">
        <v>150</v>
      </c>
      <c r="H3503" s="191">
        <v>1E-3</v>
      </c>
      <c r="I3503" s="192">
        <v>426.7521102</v>
      </c>
      <c r="J3503" s="192">
        <v>0.42675210000000002</v>
      </c>
      <c r="K3503" s="360"/>
    </row>
    <row r="3504" spans="1:11" s="106" customFormat="1" ht="25.5" hidden="1" x14ac:dyDescent="0.2">
      <c r="A3504" s="241" t="s">
        <v>89</v>
      </c>
      <c r="B3504" s="189" t="s">
        <v>219</v>
      </c>
      <c r="C3504" s="241" t="s">
        <v>85</v>
      </c>
      <c r="D3504" s="241" t="s">
        <v>220</v>
      </c>
      <c r="E3504" s="427" t="s">
        <v>87</v>
      </c>
      <c r="F3504" s="427"/>
      <c r="G3504" s="190" t="s">
        <v>88</v>
      </c>
      <c r="H3504" s="191">
        <v>2.1999999999999999E-2</v>
      </c>
      <c r="I3504" s="192">
        <v>13.876064</v>
      </c>
      <c r="J3504" s="192">
        <v>0.30527339999999997</v>
      </c>
      <c r="K3504" s="360"/>
    </row>
    <row r="3505" spans="1:11" s="106" customFormat="1" ht="25.5" hidden="1" x14ac:dyDescent="0.2">
      <c r="A3505" s="241" t="s">
        <v>89</v>
      </c>
      <c r="B3505" s="189" t="s">
        <v>221</v>
      </c>
      <c r="C3505" s="241" t="s">
        <v>85</v>
      </c>
      <c r="D3505" s="241" t="s">
        <v>222</v>
      </c>
      <c r="E3505" s="427" t="s">
        <v>87</v>
      </c>
      <c r="F3505" s="427"/>
      <c r="G3505" s="190" t="s">
        <v>88</v>
      </c>
      <c r="H3505" s="191">
        <v>0.155</v>
      </c>
      <c r="I3505" s="192">
        <v>17.794052000000001</v>
      </c>
      <c r="J3505" s="192">
        <v>2.7580781000000001</v>
      </c>
      <c r="K3505" s="360"/>
    </row>
    <row r="3506" spans="1:11" s="106" customFormat="1" hidden="1" x14ac:dyDescent="0.2">
      <c r="A3506" s="244"/>
      <c r="B3506" s="244"/>
      <c r="C3506" s="244"/>
      <c r="D3506" s="244"/>
      <c r="E3506" s="244"/>
      <c r="F3506" s="193"/>
      <c r="G3506" s="244"/>
      <c r="H3506" s="193"/>
      <c r="I3506" s="244"/>
      <c r="J3506" s="193"/>
      <c r="K3506" s="360"/>
    </row>
    <row r="3507" spans="1:11" s="106" customFormat="1" ht="15" hidden="1" thickBot="1" x14ac:dyDescent="0.25">
      <c r="A3507" s="244"/>
      <c r="B3507" s="244"/>
      <c r="C3507" s="244"/>
      <c r="D3507" s="244"/>
      <c r="E3507" s="244"/>
      <c r="F3507" s="193"/>
      <c r="G3507" s="244"/>
      <c r="H3507" s="428"/>
      <c r="I3507" s="428"/>
      <c r="J3507" s="193"/>
      <c r="K3507" s="360"/>
    </row>
    <row r="3508" spans="1:11" s="106" customFormat="1" ht="15" hidden="1" thickTop="1" x14ac:dyDescent="0.2">
      <c r="A3508" s="194"/>
      <c r="B3508" s="194"/>
      <c r="C3508" s="194"/>
      <c r="D3508" s="194"/>
      <c r="E3508" s="194"/>
      <c r="F3508" s="194"/>
      <c r="G3508" s="194"/>
      <c r="H3508" s="194"/>
      <c r="I3508" s="194"/>
      <c r="J3508" s="194"/>
      <c r="K3508" s="360"/>
    </row>
    <row r="3509" spans="1:11" s="106" customFormat="1" ht="15" hidden="1" x14ac:dyDescent="0.2">
      <c r="A3509" s="242"/>
      <c r="B3509" s="195" t="s">
        <v>77</v>
      </c>
      <c r="C3509" s="242" t="s">
        <v>78</v>
      </c>
      <c r="D3509" s="242" t="s">
        <v>4</v>
      </c>
      <c r="E3509" s="430" t="s">
        <v>79</v>
      </c>
      <c r="F3509" s="430"/>
      <c r="G3509" s="196" t="s">
        <v>80</v>
      </c>
      <c r="H3509" s="195" t="s">
        <v>81</v>
      </c>
      <c r="I3509" s="195" t="s">
        <v>82</v>
      </c>
      <c r="J3509" s="195" t="s">
        <v>5</v>
      </c>
      <c r="K3509" s="360"/>
    </row>
    <row r="3510" spans="1:11" s="106" customFormat="1" ht="25.5" hidden="1" x14ac:dyDescent="0.2">
      <c r="A3510" s="240" t="s">
        <v>83</v>
      </c>
      <c r="B3510" s="197" t="s">
        <v>1016</v>
      </c>
      <c r="C3510" s="240" t="s">
        <v>85</v>
      </c>
      <c r="D3510" s="240" t="s">
        <v>1017</v>
      </c>
      <c r="E3510" s="429" t="s">
        <v>179</v>
      </c>
      <c r="F3510" s="429"/>
      <c r="G3510" s="198" t="s">
        <v>174</v>
      </c>
      <c r="H3510" s="199">
        <v>1</v>
      </c>
      <c r="I3510" s="203">
        <f>SUM(J3511:J3513)</f>
        <v>3.6997141999999998</v>
      </c>
      <c r="J3510" s="203">
        <f>H3510*I3510</f>
        <v>3.6997141999999998</v>
      </c>
      <c r="K3510" s="360"/>
    </row>
    <row r="3511" spans="1:11" s="106" customFormat="1" ht="25.5" hidden="1" x14ac:dyDescent="0.2">
      <c r="A3511" s="241" t="s">
        <v>89</v>
      </c>
      <c r="B3511" s="189" t="s">
        <v>1320</v>
      </c>
      <c r="C3511" s="241" t="s">
        <v>85</v>
      </c>
      <c r="D3511" s="241" t="s">
        <v>1321</v>
      </c>
      <c r="E3511" s="427" t="s">
        <v>87</v>
      </c>
      <c r="F3511" s="427"/>
      <c r="G3511" s="190" t="s">
        <v>150</v>
      </c>
      <c r="H3511" s="191">
        <v>1E-3</v>
      </c>
      <c r="I3511" s="192">
        <v>426.7521102</v>
      </c>
      <c r="J3511" s="192">
        <v>0.42675210000000002</v>
      </c>
      <c r="K3511" s="360"/>
    </row>
    <row r="3512" spans="1:11" s="106" customFormat="1" ht="25.5" hidden="1" x14ac:dyDescent="0.2">
      <c r="A3512" s="241" t="s">
        <v>89</v>
      </c>
      <c r="B3512" s="189" t="s">
        <v>219</v>
      </c>
      <c r="C3512" s="241" t="s">
        <v>85</v>
      </c>
      <c r="D3512" s="241" t="s">
        <v>220</v>
      </c>
      <c r="E3512" s="427" t="s">
        <v>87</v>
      </c>
      <c r="F3512" s="427"/>
      <c r="G3512" s="190" t="s">
        <v>88</v>
      </c>
      <c r="H3512" s="191">
        <v>2.3E-2</v>
      </c>
      <c r="I3512" s="192">
        <v>13.876064</v>
      </c>
      <c r="J3512" s="192">
        <v>0.31914949999999997</v>
      </c>
      <c r="K3512" s="360"/>
    </row>
    <row r="3513" spans="1:11" s="106" customFormat="1" ht="25.5" hidden="1" x14ac:dyDescent="0.2">
      <c r="A3513" s="241" t="s">
        <v>89</v>
      </c>
      <c r="B3513" s="189" t="s">
        <v>221</v>
      </c>
      <c r="C3513" s="241" t="s">
        <v>85</v>
      </c>
      <c r="D3513" s="241" t="s">
        <v>222</v>
      </c>
      <c r="E3513" s="427" t="s">
        <v>87</v>
      </c>
      <c r="F3513" s="427"/>
      <c r="G3513" s="190" t="s">
        <v>88</v>
      </c>
      <c r="H3513" s="191">
        <v>0.16600000000000001</v>
      </c>
      <c r="I3513" s="192">
        <v>17.794052000000001</v>
      </c>
      <c r="J3513" s="192">
        <v>2.9538126</v>
      </c>
      <c r="K3513" s="360"/>
    </row>
    <row r="3514" spans="1:11" s="106" customFormat="1" hidden="1" x14ac:dyDescent="0.2">
      <c r="A3514" s="244"/>
      <c r="B3514" s="244"/>
      <c r="C3514" s="244"/>
      <c r="D3514" s="244"/>
      <c r="E3514" s="244"/>
      <c r="F3514" s="193"/>
      <c r="G3514" s="244"/>
      <c r="H3514" s="193"/>
      <c r="I3514" s="244"/>
      <c r="J3514" s="193"/>
      <c r="K3514" s="360"/>
    </row>
    <row r="3515" spans="1:11" s="106" customFormat="1" ht="15" hidden="1" thickBot="1" x14ac:dyDescent="0.25">
      <c r="A3515" s="244"/>
      <c r="B3515" s="244"/>
      <c r="C3515" s="244"/>
      <c r="D3515" s="244"/>
      <c r="E3515" s="244"/>
      <c r="F3515" s="193"/>
      <c r="G3515" s="244"/>
      <c r="H3515" s="428"/>
      <c r="I3515" s="428"/>
      <c r="J3515" s="193"/>
      <c r="K3515" s="360"/>
    </row>
    <row r="3516" spans="1:11" s="106" customFormat="1" ht="15" hidden="1" thickTop="1" x14ac:dyDescent="0.2">
      <c r="A3516" s="194"/>
      <c r="B3516" s="194"/>
      <c r="C3516" s="194"/>
      <c r="D3516" s="194"/>
      <c r="E3516" s="194"/>
      <c r="F3516" s="194"/>
      <c r="G3516" s="194"/>
      <c r="H3516" s="194"/>
      <c r="I3516" s="194"/>
      <c r="J3516" s="194"/>
      <c r="K3516" s="360"/>
    </row>
    <row r="3517" spans="1:11" s="106" customFormat="1" ht="15" hidden="1" x14ac:dyDescent="0.2">
      <c r="A3517" s="242"/>
      <c r="B3517" s="195" t="s">
        <v>77</v>
      </c>
      <c r="C3517" s="242" t="s">
        <v>78</v>
      </c>
      <c r="D3517" s="242" t="s">
        <v>4</v>
      </c>
      <c r="E3517" s="430" t="s">
        <v>79</v>
      </c>
      <c r="F3517" s="430"/>
      <c r="G3517" s="196" t="s">
        <v>80</v>
      </c>
      <c r="H3517" s="195" t="s">
        <v>81</v>
      </c>
      <c r="I3517" s="195" t="s">
        <v>82</v>
      </c>
      <c r="J3517" s="195" t="s">
        <v>5</v>
      </c>
      <c r="K3517" s="360"/>
    </row>
    <row r="3518" spans="1:11" s="106" customFormat="1" ht="38.25" hidden="1" x14ac:dyDescent="0.2">
      <c r="A3518" s="240" t="s">
        <v>83</v>
      </c>
      <c r="B3518" s="197" t="s">
        <v>281</v>
      </c>
      <c r="C3518" s="240" t="s">
        <v>85</v>
      </c>
      <c r="D3518" s="240" t="s">
        <v>282</v>
      </c>
      <c r="E3518" s="429" t="s">
        <v>142</v>
      </c>
      <c r="F3518" s="429"/>
      <c r="G3518" s="198" t="s">
        <v>146</v>
      </c>
      <c r="H3518" s="199">
        <v>1</v>
      </c>
      <c r="I3518" s="203">
        <f>SUM(J3519:J3521)</f>
        <v>14.2315267</v>
      </c>
      <c r="J3518" s="203">
        <f>H3518*I3518</f>
        <v>14.2315267</v>
      </c>
      <c r="K3518" s="360"/>
    </row>
    <row r="3519" spans="1:11" s="106" customFormat="1" ht="38.25" hidden="1" x14ac:dyDescent="0.2">
      <c r="A3519" s="241" t="s">
        <v>89</v>
      </c>
      <c r="B3519" s="189" t="s">
        <v>2096</v>
      </c>
      <c r="C3519" s="241" t="s">
        <v>85</v>
      </c>
      <c r="D3519" s="241" t="s">
        <v>2097</v>
      </c>
      <c r="E3519" s="427" t="s">
        <v>142</v>
      </c>
      <c r="F3519" s="427"/>
      <c r="G3519" s="190" t="s">
        <v>88</v>
      </c>
      <c r="H3519" s="191">
        <v>1</v>
      </c>
      <c r="I3519" s="192">
        <v>0.64724700000000002</v>
      </c>
      <c r="J3519" s="192">
        <v>0.64724700000000002</v>
      </c>
      <c r="K3519" s="360"/>
    </row>
    <row r="3520" spans="1:11" s="106" customFormat="1" ht="38.25" hidden="1" x14ac:dyDescent="0.2">
      <c r="A3520" s="241" t="s">
        <v>89</v>
      </c>
      <c r="B3520" s="189" t="s">
        <v>2098</v>
      </c>
      <c r="C3520" s="241" t="s">
        <v>85</v>
      </c>
      <c r="D3520" s="241" t="s">
        <v>2099</v>
      </c>
      <c r="E3520" s="427" t="s">
        <v>142</v>
      </c>
      <c r="F3520" s="427"/>
      <c r="G3520" s="190" t="s">
        <v>88</v>
      </c>
      <c r="H3520" s="191">
        <v>1</v>
      </c>
      <c r="I3520" s="192">
        <v>8.9861700000000003E-2</v>
      </c>
      <c r="J3520" s="192">
        <v>8.9861700000000003E-2</v>
      </c>
      <c r="K3520" s="360"/>
    </row>
    <row r="3521" spans="1:11" s="106" customFormat="1" ht="25.5" hidden="1" x14ac:dyDescent="0.2">
      <c r="A3521" s="241" t="s">
        <v>89</v>
      </c>
      <c r="B3521" s="189" t="s">
        <v>2100</v>
      </c>
      <c r="C3521" s="241" t="s">
        <v>85</v>
      </c>
      <c r="D3521" s="241" t="s">
        <v>2101</v>
      </c>
      <c r="E3521" s="427" t="s">
        <v>87</v>
      </c>
      <c r="F3521" s="427"/>
      <c r="G3521" s="190" t="s">
        <v>88</v>
      </c>
      <c r="H3521" s="191">
        <v>1</v>
      </c>
      <c r="I3521" s="192">
        <v>13.494418</v>
      </c>
      <c r="J3521" s="192">
        <v>13.494418</v>
      </c>
      <c r="K3521" s="360"/>
    </row>
    <row r="3522" spans="1:11" s="106" customFormat="1" hidden="1" x14ac:dyDescent="0.2">
      <c r="A3522" s="244"/>
      <c r="B3522" s="244"/>
      <c r="C3522" s="244"/>
      <c r="D3522" s="244"/>
      <c r="E3522" s="244"/>
      <c r="F3522" s="193"/>
      <c r="G3522" s="244"/>
      <c r="H3522" s="193"/>
      <c r="I3522" s="244"/>
      <c r="J3522" s="193"/>
      <c r="K3522" s="360"/>
    </row>
    <row r="3523" spans="1:11" s="106" customFormat="1" ht="15" hidden="1" thickBot="1" x14ac:dyDescent="0.25">
      <c r="A3523" s="244"/>
      <c r="B3523" s="244"/>
      <c r="C3523" s="244"/>
      <c r="D3523" s="244"/>
      <c r="E3523" s="244"/>
      <c r="F3523" s="193"/>
      <c r="G3523" s="244"/>
      <c r="H3523" s="428"/>
      <c r="I3523" s="428"/>
      <c r="J3523" s="193"/>
      <c r="K3523" s="360"/>
    </row>
    <row r="3524" spans="1:11" s="106" customFormat="1" ht="15" hidden="1" thickTop="1" x14ac:dyDescent="0.2">
      <c r="A3524" s="194"/>
      <c r="B3524" s="194"/>
      <c r="C3524" s="194"/>
      <c r="D3524" s="194"/>
      <c r="E3524" s="194"/>
      <c r="F3524" s="194"/>
      <c r="G3524" s="194"/>
      <c r="H3524" s="194"/>
      <c r="I3524" s="194"/>
      <c r="J3524" s="194"/>
      <c r="K3524" s="360"/>
    </row>
    <row r="3525" spans="1:11" s="106" customFormat="1" ht="15" hidden="1" x14ac:dyDescent="0.2">
      <c r="A3525" s="242"/>
      <c r="B3525" s="195" t="s">
        <v>77</v>
      </c>
      <c r="C3525" s="242" t="s">
        <v>78</v>
      </c>
      <c r="D3525" s="242" t="s">
        <v>4</v>
      </c>
      <c r="E3525" s="430" t="s">
        <v>79</v>
      </c>
      <c r="F3525" s="430"/>
      <c r="G3525" s="196" t="s">
        <v>80</v>
      </c>
      <c r="H3525" s="195" t="s">
        <v>81</v>
      </c>
      <c r="I3525" s="195" t="s">
        <v>82</v>
      </c>
      <c r="J3525" s="195" t="s">
        <v>5</v>
      </c>
      <c r="K3525" s="360"/>
    </row>
    <row r="3526" spans="1:11" s="106" customFormat="1" ht="38.25" hidden="1" x14ac:dyDescent="0.2">
      <c r="A3526" s="240" t="s">
        <v>83</v>
      </c>
      <c r="B3526" s="197" t="s">
        <v>275</v>
      </c>
      <c r="C3526" s="240" t="s">
        <v>85</v>
      </c>
      <c r="D3526" s="240" t="s">
        <v>276</v>
      </c>
      <c r="E3526" s="429" t="s">
        <v>142</v>
      </c>
      <c r="F3526" s="429"/>
      <c r="G3526" s="198" t="s">
        <v>143</v>
      </c>
      <c r="H3526" s="199">
        <v>1</v>
      </c>
      <c r="I3526" s="203">
        <f>SUM(J3527:J3531)</f>
        <v>19.2335961</v>
      </c>
      <c r="J3526" s="203">
        <f>H3526*I3526</f>
        <v>19.2335961</v>
      </c>
      <c r="K3526" s="360"/>
    </row>
    <row r="3527" spans="1:11" s="106" customFormat="1" ht="38.25" hidden="1" x14ac:dyDescent="0.2">
      <c r="A3527" s="241" t="s">
        <v>89</v>
      </c>
      <c r="B3527" s="189" t="s">
        <v>2096</v>
      </c>
      <c r="C3527" s="241" t="s">
        <v>85</v>
      </c>
      <c r="D3527" s="241" t="s">
        <v>2097</v>
      </c>
      <c r="E3527" s="427" t="s">
        <v>142</v>
      </c>
      <c r="F3527" s="427"/>
      <c r="G3527" s="190" t="s">
        <v>88</v>
      </c>
      <c r="H3527" s="191">
        <v>1</v>
      </c>
      <c r="I3527" s="192">
        <v>0.64724700000000002</v>
      </c>
      <c r="J3527" s="192">
        <v>0.64724700000000002</v>
      </c>
      <c r="K3527" s="360"/>
    </row>
    <row r="3528" spans="1:11" s="106" customFormat="1" ht="38.25" hidden="1" x14ac:dyDescent="0.2">
      <c r="A3528" s="241" t="s">
        <v>89</v>
      </c>
      <c r="B3528" s="189" t="s">
        <v>2098</v>
      </c>
      <c r="C3528" s="241" t="s">
        <v>85</v>
      </c>
      <c r="D3528" s="241" t="s">
        <v>2099</v>
      </c>
      <c r="E3528" s="427" t="s">
        <v>142</v>
      </c>
      <c r="F3528" s="427"/>
      <c r="G3528" s="190" t="s">
        <v>88</v>
      </c>
      <c r="H3528" s="191">
        <v>1</v>
      </c>
      <c r="I3528" s="192">
        <v>8.9861700000000003E-2</v>
      </c>
      <c r="J3528" s="192">
        <v>8.9861700000000003E-2</v>
      </c>
      <c r="K3528" s="360"/>
    </row>
    <row r="3529" spans="1:11" s="106" customFormat="1" ht="38.25" hidden="1" x14ac:dyDescent="0.2">
      <c r="A3529" s="241" t="s">
        <v>89</v>
      </c>
      <c r="B3529" s="189" t="s">
        <v>2102</v>
      </c>
      <c r="C3529" s="241" t="s">
        <v>85</v>
      </c>
      <c r="D3529" s="241" t="s">
        <v>2103</v>
      </c>
      <c r="E3529" s="427" t="s">
        <v>142</v>
      </c>
      <c r="F3529" s="427"/>
      <c r="G3529" s="190" t="s">
        <v>88</v>
      </c>
      <c r="H3529" s="191">
        <v>1</v>
      </c>
      <c r="I3529" s="192">
        <v>0.80996939999999995</v>
      </c>
      <c r="J3529" s="192">
        <v>0.80996939999999995</v>
      </c>
      <c r="K3529" s="360"/>
    </row>
    <row r="3530" spans="1:11" s="106" customFormat="1" ht="38.25" hidden="1" x14ac:dyDescent="0.2">
      <c r="A3530" s="241" t="s">
        <v>89</v>
      </c>
      <c r="B3530" s="189" t="s">
        <v>2104</v>
      </c>
      <c r="C3530" s="241" t="s">
        <v>85</v>
      </c>
      <c r="D3530" s="241" t="s">
        <v>2105</v>
      </c>
      <c r="E3530" s="427" t="s">
        <v>142</v>
      </c>
      <c r="F3530" s="427"/>
      <c r="G3530" s="190" t="s">
        <v>88</v>
      </c>
      <c r="H3530" s="191">
        <v>1</v>
      </c>
      <c r="I3530" s="192">
        <v>4.1920999999999999</v>
      </c>
      <c r="J3530" s="192">
        <v>4.1920999999999999</v>
      </c>
      <c r="K3530" s="360"/>
    </row>
    <row r="3531" spans="1:11" s="106" customFormat="1" ht="25.5" hidden="1" x14ac:dyDescent="0.2">
      <c r="A3531" s="241" t="s">
        <v>89</v>
      </c>
      <c r="B3531" s="189" t="s">
        <v>2100</v>
      </c>
      <c r="C3531" s="241" t="s">
        <v>85</v>
      </c>
      <c r="D3531" s="241" t="s">
        <v>2101</v>
      </c>
      <c r="E3531" s="427" t="s">
        <v>87</v>
      </c>
      <c r="F3531" s="427"/>
      <c r="G3531" s="190" t="s">
        <v>88</v>
      </c>
      <c r="H3531" s="191">
        <v>1</v>
      </c>
      <c r="I3531" s="192">
        <v>13.494418</v>
      </c>
      <c r="J3531" s="192">
        <v>13.494418</v>
      </c>
      <c r="K3531" s="360"/>
    </row>
    <row r="3532" spans="1:11" s="106" customFormat="1" hidden="1" x14ac:dyDescent="0.2">
      <c r="A3532" s="244"/>
      <c r="B3532" s="244"/>
      <c r="C3532" s="244"/>
      <c r="D3532" s="244"/>
      <c r="E3532" s="244"/>
      <c r="F3532" s="193"/>
      <c r="G3532" s="244"/>
      <c r="H3532" s="193"/>
      <c r="I3532" s="244"/>
      <c r="J3532" s="193"/>
      <c r="K3532" s="360"/>
    </row>
    <row r="3533" spans="1:11" s="106" customFormat="1" ht="15" hidden="1" thickBot="1" x14ac:dyDescent="0.25">
      <c r="A3533" s="244"/>
      <c r="B3533" s="244"/>
      <c r="C3533" s="244"/>
      <c r="D3533" s="244"/>
      <c r="E3533" s="244"/>
      <c r="F3533" s="193"/>
      <c r="G3533" s="244"/>
      <c r="H3533" s="428"/>
      <c r="I3533" s="428"/>
      <c r="J3533" s="193"/>
      <c r="K3533" s="360"/>
    </row>
    <row r="3534" spans="1:11" s="106" customFormat="1" ht="15" hidden="1" thickTop="1" x14ac:dyDescent="0.2">
      <c r="A3534" s="194"/>
      <c r="B3534" s="194"/>
      <c r="C3534" s="194"/>
      <c r="D3534" s="194"/>
      <c r="E3534" s="194"/>
      <c r="F3534" s="194"/>
      <c r="G3534" s="194"/>
      <c r="H3534" s="194"/>
      <c r="I3534" s="194"/>
      <c r="J3534" s="194"/>
      <c r="K3534" s="360"/>
    </row>
    <row r="3535" spans="1:11" s="106" customFormat="1" ht="15" hidden="1" x14ac:dyDescent="0.2">
      <c r="A3535" s="242"/>
      <c r="B3535" s="195" t="s">
        <v>77</v>
      </c>
      <c r="C3535" s="242" t="s">
        <v>78</v>
      </c>
      <c r="D3535" s="242" t="s">
        <v>4</v>
      </c>
      <c r="E3535" s="430" t="s">
        <v>79</v>
      </c>
      <c r="F3535" s="430"/>
      <c r="G3535" s="196" t="s">
        <v>80</v>
      </c>
      <c r="H3535" s="195" t="s">
        <v>81</v>
      </c>
      <c r="I3535" s="195" t="s">
        <v>82</v>
      </c>
      <c r="J3535" s="195" t="s">
        <v>5</v>
      </c>
      <c r="K3535" s="360"/>
    </row>
    <row r="3536" spans="1:11" s="106" customFormat="1" ht="38.25" hidden="1" x14ac:dyDescent="0.2">
      <c r="A3536" s="240" t="s">
        <v>83</v>
      </c>
      <c r="B3536" s="197" t="s">
        <v>2096</v>
      </c>
      <c r="C3536" s="240" t="s">
        <v>85</v>
      </c>
      <c r="D3536" s="240" t="s">
        <v>2097</v>
      </c>
      <c r="E3536" s="429" t="s">
        <v>142</v>
      </c>
      <c r="F3536" s="429"/>
      <c r="G3536" s="198" t="s">
        <v>88</v>
      </c>
      <c r="H3536" s="199">
        <v>1</v>
      </c>
      <c r="I3536" s="203">
        <f>SUM(J3537)</f>
        <v>0.64724700000000002</v>
      </c>
      <c r="J3536" s="203">
        <f>H3536*I3536</f>
        <v>0.64724700000000002</v>
      </c>
      <c r="K3536" s="360"/>
    </row>
    <row r="3537" spans="1:11" s="106" customFormat="1" ht="25.5" hidden="1" x14ac:dyDescent="0.2">
      <c r="A3537" s="241" t="s">
        <v>92</v>
      </c>
      <c r="B3537" s="189" t="s">
        <v>2106</v>
      </c>
      <c r="C3537" s="241" t="s">
        <v>85</v>
      </c>
      <c r="D3537" s="241" t="s">
        <v>2107</v>
      </c>
      <c r="E3537" s="427" t="s">
        <v>98</v>
      </c>
      <c r="F3537" s="427"/>
      <c r="G3537" s="190" t="s">
        <v>174</v>
      </c>
      <c r="H3537" s="191">
        <v>5.3300000000000001E-5</v>
      </c>
      <c r="I3537" s="192">
        <v>12143.47</v>
      </c>
      <c r="J3537" s="192">
        <v>0.64724700000000002</v>
      </c>
      <c r="K3537" s="360"/>
    </row>
    <row r="3538" spans="1:11" s="106" customFormat="1" hidden="1" x14ac:dyDescent="0.2">
      <c r="A3538" s="244"/>
      <c r="B3538" s="244"/>
      <c r="C3538" s="244"/>
      <c r="D3538" s="244"/>
      <c r="E3538" s="244"/>
      <c r="F3538" s="193"/>
      <c r="G3538" s="244"/>
      <c r="H3538" s="193"/>
      <c r="I3538" s="244"/>
      <c r="J3538" s="193"/>
      <c r="K3538" s="360"/>
    </row>
    <row r="3539" spans="1:11" s="106" customFormat="1" ht="15" hidden="1" thickBot="1" x14ac:dyDescent="0.25">
      <c r="A3539" s="244"/>
      <c r="B3539" s="244"/>
      <c r="C3539" s="244"/>
      <c r="D3539" s="244"/>
      <c r="E3539" s="244"/>
      <c r="F3539" s="193"/>
      <c r="G3539" s="244"/>
      <c r="H3539" s="428"/>
      <c r="I3539" s="428"/>
      <c r="J3539" s="193"/>
      <c r="K3539" s="360"/>
    </row>
    <row r="3540" spans="1:11" s="106" customFormat="1" ht="15" hidden="1" thickTop="1" x14ac:dyDescent="0.2">
      <c r="A3540" s="194"/>
      <c r="B3540" s="194"/>
      <c r="C3540" s="194"/>
      <c r="D3540" s="194"/>
      <c r="E3540" s="194"/>
      <c r="F3540" s="194"/>
      <c r="G3540" s="194"/>
      <c r="H3540" s="194"/>
      <c r="I3540" s="194"/>
      <c r="J3540" s="194"/>
      <c r="K3540" s="360"/>
    </row>
    <row r="3541" spans="1:11" s="106" customFormat="1" ht="15" hidden="1" x14ac:dyDescent="0.2">
      <c r="A3541" s="242"/>
      <c r="B3541" s="195" t="s">
        <v>77</v>
      </c>
      <c r="C3541" s="242" t="s">
        <v>78</v>
      </c>
      <c r="D3541" s="242" t="s">
        <v>4</v>
      </c>
      <c r="E3541" s="430" t="s">
        <v>79</v>
      </c>
      <c r="F3541" s="430"/>
      <c r="G3541" s="196" t="s">
        <v>80</v>
      </c>
      <c r="H3541" s="195" t="s">
        <v>81</v>
      </c>
      <c r="I3541" s="195" t="s">
        <v>82</v>
      </c>
      <c r="J3541" s="195" t="s">
        <v>5</v>
      </c>
      <c r="K3541" s="360"/>
    </row>
    <row r="3542" spans="1:11" s="106" customFormat="1" ht="38.25" hidden="1" x14ac:dyDescent="0.2">
      <c r="A3542" s="240" t="s">
        <v>83</v>
      </c>
      <c r="B3542" s="197" t="s">
        <v>2098</v>
      </c>
      <c r="C3542" s="240" t="s">
        <v>85</v>
      </c>
      <c r="D3542" s="240" t="s">
        <v>2099</v>
      </c>
      <c r="E3542" s="429" t="s">
        <v>142</v>
      </c>
      <c r="F3542" s="429"/>
      <c r="G3542" s="198" t="s">
        <v>88</v>
      </c>
      <c r="H3542" s="199">
        <v>1</v>
      </c>
      <c r="I3542" s="203">
        <f>SUM(J3543)</f>
        <v>8.9861700000000003E-2</v>
      </c>
      <c r="J3542" s="203">
        <f>H3542*I3542</f>
        <v>8.9861700000000003E-2</v>
      </c>
      <c r="K3542" s="360"/>
    </row>
    <row r="3543" spans="1:11" s="106" customFormat="1" ht="25.5" hidden="1" x14ac:dyDescent="0.2">
      <c r="A3543" s="241" t="s">
        <v>92</v>
      </c>
      <c r="B3543" s="189" t="s">
        <v>2106</v>
      </c>
      <c r="C3543" s="241" t="s">
        <v>85</v>
      </c>
      <c r="D3543" s="241" t="s">
        <v>2107</v>
      </c>
      <c r="E3543" s="427" t="s">
        <v>98</v>
      </c>
      <c r="F3543" s="427"/>
      <c r="G3543" s="190" t="s">
        <v>174</v>
      </c>
      <c r="H3543" s="191">
        <v>7.4000000000000003E-6</v>
      </c>
      <c r="I3543" s="192">
        <v>12143.47</v>
      </c>
      <c r="J3543" s="192">
        <v>8.9861700000000003E-2</v>
      </c>
      <c r="K3543" s="360"/>
    </row>
    <row r="3544" spans="1:11" s="106" customFormat="1" hidden="1" x14ac:dyDescent="0.2">
      <c r="A3544" s="244"/>
      <c r="B3544" s="244"/>
      <c r="C3544" s="244"/>
      <c r="D3544" s="244"/>
      <c r="E3544" s="244"/>
      <c r="F3544" s="193"/>
      <c r="G3544" s="244"/>
      <c r="H3544" s="193"/>
      <c r="I3544" s="244"/>
      <c r="J3544" s="193"/>
      <c r="K3544" s="360"/>
    </row>
    <row r="3545" spans="1:11" s="106" customFormat="1" ht="15" hidden="1" thickBot="1" x14ac:dyDescent="0.25">
      <c r="A3545" s="244"/>
      <c r="B3545" s="244"/>
      <c r="C3545" s="244"/>
      <c r="D3545" s="244"/>
      <c r="E3545" s="244"/>
      <c r="F3545" s="193"/>
      <c r="G3545" s="244"/>
      <c r="H3545" s="428"/>
      <c r="I3545" s="428"/>
      <c r="J3545" s="193"/>
      <c r="K3545" s="360"/>
    </row>
    <row r="3546" spans="1:11" s="106" customFormat="1" ht="15" hidden="1" thickTop="1" x14ac:dyDescent="0.2">
      <c r="A3546" s="194"/>
      <c r="B3546" s="194"/>
      <c r="C3546" s="194"/>
      <c r="D3546" s="194"/>
      <c r="E3546" s="194"/>
      <c r="F3546" s="194"/>
      <c r="G3546" s="194"/>
      <c r="H3546" s="194"/>
      <c r="I3546" s="194"/>
      <c r="J3546" s="194"/>
      <c r="K3546" s="360"/>
    </row>
    <row r="3547" spans="1:11" s="106" customFormat="1" ht="15" hidden="1" x14ac:dyDescent="0.2">
      <c r="A3547" s="242"/>
      <c r="B3547" s="195" t="s">
        <v>77</v>
      </c>
      <c r="C3547" s="242" t="s">
        <v>78</v>
      </c>
      <c r="D3547" s="242" t="s">
        <v>4</v>
      </c>
      <c r="E3547" s="430" t="s">
        <v>79</v>
      </c>
      <c r="F3547" s="430"/>
      <c r="G3547" s="196" t="s">
        <v>80</v>
      </c>
      <c r="H3547" s="195" t="s">
        <v>81</v>
      </c>
      <c r="I3547" s="195" t="s">
        <v>82</v>
      </c>
      <c r="J3547" s="195" t="s">
        <v>5</v>
      </c>
      <c r="K3547" s="360"/>
    </row>
    <row r="3548" spans="1:11" s="106" customFormat="1" ht="38.25" hidden="1" x14ac:dyDescent="0.2">
      <c r="A3548" s="240" t="s">
        <v>83</v>
      </c>
      <c r="B3548" s="197" t="s">
        <v>2102</v>
      </c>
      <c r="C3548" s="240" t="s">
        <v>85</v>
      </c>
      <c r="D3548" s="240" t="s">
        <v>2103</v>
      </c>
      <c r="E3548" s="429" t="s">
        <v>142</v>
      </c>
      <c r="F3548" s="429"/>
      <c r="G3548" s="198" t="s">
        <v>88</v>
      </c>
      <c r="H3548" s="199">
        <v>1</v>
      </c>
      <c r="I3548" s="203">
        <f>SUM(J3549)</f>
        <v>0.80996939999999995</v>
      </c>
      <c r="J3548" s="203">
        <f>H3548*I3548</f>
        <v>0.80996939999999995</v>
      </c>
      <c r="K3548" s="360"/>
    </row>
    <row r="3549" spans="1:11" s="106" customFormat="1" ht="25.5" hidden="1" x14ac:dyDescent="0.2">
      <c r="A3549" s="241" t="s">
        <v>92</v>
      </c>
      <c r="B3549" s="189" t="s">
        <v>2106</v>
      </c>
      <c r="C3549" s="241" t="s">
        <v>85</v>
      </c>
      <c r="D3549" s="241" t="s">
        <v>2107</v>
      </c>
      <c r="E3549" s="427" t="s">
        <v>98</v>
      </c>
      <c r="F3549" s="427"/>
      <c r="G3549" s="190" t="s">
        <v>174</v>
      </c>
      <c r="H3549" s="191">
        <v>6.6699999999999995E-5</v>
      </c>
      <c r="I3549" s="192">
        <v>12143.47</v>
      </c>
      <c r="J3549" s="192">
        <v>0.80996939999999995</v>
      </c>
      <c r="K3549" s="360"/>
    </row>
    <row r="3550" spans="1:11" s="106" customFormat="1" hidden="1" x14ac:dyDescent="0.2">
      <c r="A3550" s="244"/>
      <c r="B3550" s="244"/>
      <c r="C3550" s="244"/>
      <c r="D3550" s="244"/>
      <c r="E3550" s="244"/>
      <c r="F3550" s="193"/>
      <c r="G3550" s="244"/>
      <c r="H3550" s="193"/>
      <c r="I3550" s="244"/>
      <c r="J3550" s="193"/>
      <c r="K3550" s="360"/>
    </row>
    <row r="3551" spans="1:11" s="106" customFormat="1" ht="15" hidden="1" thickBot="1" x14ac:dyDescent="0.25">
      <c r="A3551" s="244"/>
      <c r="B3551" s="244"/>
      <c r="C3551" s="244"/>
      <c r="D3551" s="244"/>
      <c r="E3551" s="244"/>
      <c r="F3551" s="193"/>
      <c r="G3551" s="244"/>
      <c r="H3551" s="428"/>
      <c r="I3551" s="428"/>
      <c r="J3551" s="193"/>
      <c r="K3551" s="360"/>
    </row>
    <row r="3552" spans="1:11" s="106" customFormat="1" ht="15" hidden="1" thickTop="1" x14ac:dyDescent="0.2">
      <c r="A3552" s="194"/>
      <c r="B3552" s="194"/>
      <c r="C3552" s="194"/>
      <c r="D3552" s="194"/>
      <c r="E3552" s="194"/>
      <c r="F3552" s="194"/>
      <c r="G3552" s="194"/>
      <c r="H3552" s="194"/>
      <c r="I3552" s="194"/>
      <c r="J3552" s="194"/>
      <c r="K3552" s="360"/>
    </row>
    <row r="3553" spans="1:11" s="106" customFormat="1" ht="15" hidden="1" x14ac:dyDescent="0.2">
      <c r="A3553" s="242"/>
      <c r="B3553" s="195" t="s">
        <v>77</v>
      </c>
      <c r="C3553" s="242" t="s">
        <v>78</v>
      </c>
      <c r="D3553" s="242" t="s">
        <v>4</v>
      </c>
      <c r="E3553" s="430" t="s">
        <v>79</v>
      </c>
      <c r="F3553" s="430"/>
      <c r="G3553" s="196" t="s">
        <v>80</v>
      </c>
      <c r="H3553" s="195" t="s">
        <v>81</v>
      </c>
      <c r="I3553" s="195" t="s">
        <v>82</v>
      </c>
      <c r="J3553" s="195" t="s">
        <v>5</v>
      </c>
      <c r="K3553" s="360"/>
    </row>
    <row r="3554" spans="1:11" s="106" customFormat="1" ht="38.25" hidden="1" x14ac:dyDescent="0.2">
      <c r="A3554" s="240" t="s">
        <v>83</v>
      </c>
      <c r="B3554" s="197" t="s">
        <v>2104</v>
      </c>
      <c r="C3554" s="240" t="s">
        <v>85</v>
      </c>
      <c r="D3554" s="240" t="s">
        <v>2105</v>
      </c>
      <c r="E3554" s="429" t="s">
        <v>142</v>
      </c>
      <c r="F3554" s="429"/>
      <c r="G3554" s="198" t="s">
        <v>88</v>
      </c>
      <c r="H3554" s="199">
        <v>1</v>
      </c>
      <c r="I3554" s="203">
        <f>SUM(J3555)</f>
        <v>4.1920999999999999</v>
      </c>
      <c r="J3554" s="203">
        <f>H3554*I3554</f>
        <v>4.1920999999999999</v>
      </c>
      <c r="K3554" s="360"/>
    </row>
    <row r="3555" spans="1:11" s="106" customFormat="1" hidden="1" x14ac:dyDescent="0.2">
      <c r="A3555" s="241" t="s">
        <v>92</v>
      </c>
      <c r="B3555" s="189" t="s">
        <v>2108</v>
      </c>
      <c r="C3555" s="241" t="s">
        <v>85</v>
      </c>
      <c r="D3555" s="241" t="s">
        <v>2109</v>
      </c>
      <c r="E3555" s="427" t="s">
        <v>119</v>
      </c>
      <c r="F3555" s="427"/>
      <c r="G3555" s="190" t="s">
        <v>266</v>
      </c>
      <c r="H3555" s="191">
        <v>1.03</v>
      </c>
      <c r="I3555" s="192">
        <v>4.07</v>
      </c>
      <c r="J3555" s="192">
        <v>4.1920999999999999</v>
      </c>
      <c r="K3555" s="360"/>
    </row>
    <row r="3556" spans="1:11" s="106" customFormat="1" hidden="1" x14ac:dyDescent="0.2">
      <c r="A3556" s="244"/>
      <c r="B3556" s="244"/>
      <c r="C3556" s="244"/>
      <c r="D3556" s="244"/>
      <c r="E3556" s="244"/>
      <c r="F3556" s="193"/>
      <c r="G3556" s="244"/>
      <c r="H3556" s="193"/>
      <c r="I3556" s="244"/>
      <c r="J3556" s="193"/>
      <c r="K3556" s="360"/>
    </row>
    <row r="3557" spans="1:11" s="106" customFormat="1" ht="15" hidden="1" thickBot="1" x14ac:dyDescent="0.25">
      <c r="A3557" s="244"/>
      <c r="B3557" s="244"/>
      <c r="C3557" s="244"/>
      <c r="D3557" s="244"/>
      <c r="E3557" s="244"/>
      <c r="F3557" s="193"/>
      <c r="G3557" s="244"/>
      <c r="H3557" s="428"/>
      <c r="I3557" s="428"/>
      <c r="J3557" s="193"/>
      <c r="K3557" s="360"/>
    </row>
    <row r="3558" spans="1:11" s="106" customFormat="1" ht="15" hidden="1" thickTop="1" x14ac:dyDescent="0.2">
      <c r="A3558" s="194"/>
      <c r="B3558" s="194"/>
      <c r="C3558" s="194"/>
      <c r="D3558" s="194"/>
      <c r="E3558" s="194"/>
      <c r="F3558" s="194"/>
      <c r="G3558" s="194"/>
      <c r="H3558" s="194"/>
      <c r="I3558" s="194"/>
      <c r="J3558" s="194"/>
      <c r="K3558" s="360"/>
    </row>
    <row r="3559" spans="1:11" s="106" customFormat="1" ht="15" hidden="1" x14ac:dyDescent="0.2">
      <c r="A3559" s="242"/>
      <c r="B3559" s="195" t="s">
        <v>77</v>
      </c>
      <c r="C3559" s="242" t="s">
        <v>78</v>
      </c>
      <c r="D3559" s="242" t="s">
        <v>4</v>
      </c>
      <c r="E3559" s="430" t="s">
        <v>79</v>
      </c>
      <c r="F3559" s="430"/>
      <c r="G3559" s="196" t="s">
        <v>80</v>
      </c>
      <c r="H3559" s="195" t="s">
        <v>81</v>
      </c>
      <c r="I3559" s="195" t="s">
        <v>82</v>
      </c>
      <c r="J3559" s="195" t="s">
        <v>5</v>
      </c>
      <c r="K3559" s="360"/>
    </row>
    <row r="3560" spans="1:11" s="106" customFormat="1" ht="38.25" hidden="1" x14ac:dyDescent="0.2">
      <c r="A3560" s="240" t="s">
        <v>83</v>
      </c>
      <c r="B3560" s="197" t="s">
        <v>1599</v>
      </c>
      <c r="C3560" s="240" t="s">
        <v>85</v>
      </c>
      <c r="D3560" s="240" t="s">
        <v>1600</v>
      </c>
      <c r="E3560" s="429" t="s">
        <v>149</v>
      </c>
      <c r="F3560" s="429"/>
      <c r="G3560" s="198" t="s">
        <v>150</v>
      </c>
      <c r="H3560" s="199">
        <v>1</v>
      </c>
      <c r="I3560" s="203">
        <f>SUM(J3561:J3567)</f>
        <v>280.34793569999999</v>
      </c>
      <c r="J3560" s="203">
        <f>H3560*I3560</f>
        <v>280.34793569999999</v>
      </c>
      <c r="K3560" s="360"/>
    </row>
    <row r="3561" spans="1:11" s="106" customFormat="1" ht="38.25" hidden="1" x14ac:dyDescent="0.2">
      <c r="A3561" s="241" t="s">
        <v>89</v>
      </c>
      <c r="B3561" s="189" t="s">
        <v>1949</v>
      </c>
      <c r="C3561" s="241" t="s">
        <v>85</v>
      </c>
      <c r="D3561" s="241" t="s">
        <v>1950</v>
      </c>
      <c r="E3561" s="427" t="s">
        <v>142</v>
      </c>
      <c r="F3561" s="427"/>
      <c r="G3561" s="190" t="s">
        <v>143</v>
      </c>
      <c r="H3561" s="191">
        <v>0.66</v>
      </c>
      <c r="I3561" s="192">
        <v>4.0966959000000003</v>
      </c>
      <c r="J3561" s="192">
        <v>2.7038193000000001</v>
      </c>
      <c r="K3561" s="360"/>
    </row>
    <row r="3562" spans="1:11" s="106" customFormat="1" ht="38.25" hidden="1" x14ac:dyDescent="0.2">
      <c r="A3562" s="241" t="s">
        <v>89</v>
      </c>
      <c r="B3562" s="189" t="s">
        <v>1951</v>
      </c>
      <c r="C3562" s="241" t="s">
        <v>85</v>
      </c>
      <c r="D3562" s="241" t="s">
        <v>1952</v>
      </c>
      <c r="E3562" s="427" t="s">
        <v>142</v>
      </c>
      <c r="F3562" s="427"/>
      <c r="G3562" s="190" t="s">
        <v>146</v>
      </c>
      <c r="H3562" s="191">
        <v>0.62</v>
      </c>
      <c r="I3562" s="192">
        <v>1.1271537</v>
      </c>
      <c r="J3562" s="192">
        <v>0.69883530000000005</v>
      </c>
      <c r="K3562" s="360"/>
    </row>
    <row r="3563" spans="1:11" s="106" customFormat="1" ht="25.5" hidden="1" x14ac:dyDescent="0.2">
      <c r="A3563" s="241" t="s">
        <v>89</v>
      </c>
      <c r="B3563" s="189" t="s">
        <v>203</v>
      </c>
      <c r="C3563" s="241" t="s">
        <v>85</v>
      </c>
      <c r="D3563" s="241" t="s">
        <v>204</v>
      </c>
      <c r="E3563" s="427" t="s">
        <v>87</v>
      </c>
      <c r="F3563" s="427"/>
      <c r="G3563" s="190" t="s">
        <v>88</v>
      </c>
      <c r="H3563" s="191">
        <v>2.0299999999999998</v>
      </c>
      <c r="I3563" s="192">
        <v>14.378845999999999</v>
      </c>
      <c r="J3563" s="192">
        <v>29.189057399999999</v>
      </c>
      <c r="K3563" s="360"/>
    </row>
    <row r="3564" spans="1:11" s="106" customFormat="1" ht="25.5" hidden="1" x14ac:dyDescent="0.2">
      <c r="A3564" s="241" t="s">
        <v>89</v>
      </c>
      <c r="B3564" s="189" t="s">
        <v>1947</v>
      </c>
      <c r="C3564" s="241" t="s">
        <v>85</v>
      </c>
      <c r="D3564" s="241" t="s">
        <v>1948</v>
      </c>
      <c r="E3564" s="427" t="s">
        <v>87</v>
      </c>
      <c r="F3564" s="427"/>
      <c r="G3564" s="190" t="s">
        <v>88</v>
      </c>
      <c r="H3564" s="191">
        <v>1.28</v>
      </c>
      <c r="I3564" s="192">
        <v>12.880331</v>
      </c>
      <c r="J3564" s="192">
        <v>16.486823699999999</v>
      </c>
      <c r="K3564" s="360"/>
    </row>
    <row r="3565" spans="1:11" s="106" customFormat="1" ht="25.5" hidden="1" x14ac:dyDescent="0.2">
      <c r="A3565" s="241" t="s">
        <v>92</v>
      </c>
      <c r="B3565" s="189" t="s">
        <v>721</v>
      </c>
      <c r="C3565" s="241" t="s">
        <v>85</v>
      </c>
      <c r="D3565" s="241" t="s">
        <v>722</v>
      </c>
      <c r="E3565" s="427" t="s">
        <v>119</v>
      </c>
      <c r="F3565" s="427"/>
      <c r="G3565" s="190" t="s">
        <v>150</v>
      </c>
      <c r="H3565" s="191">
        <v>0.80800000000000005</v>
      </c>
      <c r="I3565" s="192">
        <v>62.5</v>
      </c>
      <c r="J3565" s="192">
        <v>50.5</v>
      </c>
      <c r="K3565" s="360"/>
    </row>
    <row r="3566" spans="1:11" s="106" customFormat="1" hidden="1" x14ac:dyDescent="0.2">
      <c r="A3566" s="241" t="s">
        <v>92</v>
      </c>
      <c r="B3566" s="189" t="s">
        <v>932</v>
      </c>
      <c r="C3566" s="241" t="s">
        <v>85</v>
      </c>
      <c r="D3566" s="241" t="s">
        <v>933</v>
      </c>
      <c r="E3566" s="427" t="s">
        <v>119</v>
      </c>
      <c r="F3566" s="427"/>
      <c r="G3566" s="190" t="s">
        <v>160</v>
      </c>
      <c r="H3566" s="191">
        <v>274.06</v>
      </c>
      <c r="I3566" s="192">
        <v>0.49</v>
      </c>
      <c r="J3566" s="192">
        <v>134.2894</v>
      </c>
      <c r="K3566" s="360"/>
    </row>
    <row r="3567" spans="1:11" s="106" customFormat="1" ht="25.5" hidden="1" x14ac:dyDescent="0.2">
      <c r="A3567" s="241" t="s">
        <v>92</v>
      </c>
      <c r="B3567" s="189" t="s">
        <v>481</v>
      </c>
      <c r="C3567" s="241" t="s">
        <v>85</v>
      </c>
      <c r="D3567" s="241" t="s">
        <v>482</v>
      </c>
      <c r="E3567" s="427" t="s">
        <v>119</v>
      </c>
      <c r="F3567" s="427"/>
      <c r="G3567" s="190" t="s">
        <v>150</v>
      </c>
      <c r="H3567" s="191">
        <v>0.58099999999999996</v>
      </c>
      <c r="I3567" s="192">
        <v>80</v>
      </c>
      <c r="J3567" s="192">
        <v>46.48</v>
      </c>
      <c r="K3567" s="360"/>
    </row>
    <row r="3568" spans="1:11" s="106" customFormat="1" hidden="1" x14ac:dyDescent="0.2">
      <c r="A3568" s="244"/>
      <c r="B3568" s="244"/>
      <c r="C3568" s="244"/>
      <c r="D3568" s="244"/>
      <c r="E3568" s="244"/>
      <c r="F3568" s="193"/>
      <c r="G3568" s="244"/>
      <c r="H3568" s="193"/>
      <c r="I3568" s="244"/>
      <c r="J3568" s="193"/>
      <c r="K3568" s="360"/>
    </row>
    <row r="3569" spans="1:11" s="106" customFormat="1" ht="15" hidden="1" thickBot="1" x14ac:dyDescent="0.25">
      <c r="A3569" s="244"/>
      <c r="B3569" s="244"/>
      <c r="C3569" s="244"/>
      <c r="D3569" s="244"/>
      <c r="E3569" s="244"/>
      <c r="F3569" s="193"/>
      <c r="G3569" s="244"/>
      <c r="H3569" s="428"/>
      <c r="I3569" s="428"/>
      <c r="J3569" s="193"/>
      <c r="K3569" s="360"/>
    </row>
    <row r="3570" spans="1:11" s="106" customFormat="1" ht="15" hidden="1" thickTop="1" x14ac:dyDescent="0.2">
      <c r="A3570" s="194"/>
      <c r="B3570" s="194"/>
      <c r="C3570" s="194"/>
      <c r="D3570" s="194"/>
      <c r="E3570" s="194"/>
      <c r="F3570" s="194"/>
      <c r="G3570" s="194"/>
      <c r="H3570" s="194"/>
      <c r="I3570" s="194"/>
      <c r="J3570" s="194"/>
      <c r="K3570" s="360"/>
    </row>
    <row r="3571" spans="1:11" s="106" customFormat="1" ht="15" hidden="1" x14ac:dyDescent="0.2">
      <c r="A3571" s="242"/>
      <c r="B3571" s="195" t="s">
        <v>77</v>
      </c>
      <c r="C3571" s="242" t="s">
        <v>78</v>
      </c>
      <c r="D3571" s="242" t="s">
        <v>4</v>
      </c>
      <c r="E3571" s="430" t="s">
        <v>79</v>
      </c>
      <c r="F3571" s="430"/>
      <c r="G3571" s="196" t="s">
        <v>80</v>
      </c>
      <c r="H3571" s="195" t="s">
        <v>81</v>
      </c>
      <c r="I3571" s="195" t="s">
        <v>82</v>
      </c>
      <c r="J3571" s="195" t="s">
        <v>5</v>
      </c>
      <c r="K3571" s="360"/>
    </row>
    <row r="3572" spans="1:11" s="106" customFormat="1" ht="38.25" hidden="1" x14ac:dyDescent="0.2">
      <c r="A3572" s="240" t="s">
        <v>83</v>
      </c>
      <c r="B3572" s="197" t="s">
        <v>505</v>
      </c>
      <c r="C3572" s="240" t="s">
        <v>85</v>
      </c>
      <c r="D3572" s="240" t="s">
        <v>506</v>
      </c>
      <c r="E3572" s="429" t="s">
        <v>149</v>
      </c>
      <c r="F3572" s="429"/>
      <c r="G3572" s="198" t="s">
        <v>150</v>
      </c>
      <c r="H3572" s="199">
        <v>1</v>
      </c>
      <c r="I3572" s="203">
        <f>SUM(J3573:J3579)</f>
        <v>310.92392919999998</v>
      </c>
      <c r="J3572" s="203">
        <f>H3572*I3572</f>
        <v>310.92392919999998</v>
      </c>
      <c r="K3572" s="360"/>
    </row>
    <row r="3573" spans="1:11" s="106" customFormat="1" ht="38.25" hidden="1" x14ac:dyDescent="0.2">
      <c r="A3573" s="241" t="s">
        <v>89</v>
      </c>
      <c r="B3573" s="189" t="s">
        <v>1943</v>
      </c>
      <c r="C3573" s="241" t="s">
        <v>85</v>
      </c>
      <c r="D3573" s="241" t="s">
        <v>1944</v>
      </c>
      <c r="E3573" s="427" t="s">
        <v>142</v>
      </c>
      <c r="F3573" s="427"/>
      <c r="G3573" s="190" t="s">
        <v>143</v>
      </c>
      <c r="H3573" s="191">
        <v>0.83</v>
      </c>
      <c r="I3573" s="192">
        <v>1.521792</v>
      </c>
      <c r="J3573" s="192">
        <v>1.2630874000000001</v>
      </c>
      <c r="K3573" s="360"/>
    </row>
    <row r="3574" spans="1:11" s="106" customFormat="1" ht="38.25" hidden="1" x14ac:dyDescent="0.2">
      <c r="A3574" s="241" t="s">
        <v>89</v>
      </c>
      <c r="B3574" s="189" t="s">
        <v>1945</v>
      </c>
      <c r="C3574" s="241" t="s">
        <v>85</v>
      </c>
      <c r="D3574" s="241" t="s">
        <v>1946</v>
      </c>
      <c r="E3574" s="427" t="s">
        <v>142</v>
      </c>
      <c r="F3574" s="427"/>
      <c r="G3574" s="190" t="s">
        <v>146</v>
      </c>
      <c r="H3574" s="191">
        <v>0.78</v>
      </c>
      <c r="I3574" s="192">
        <v>0.277092</v>
      </c>
      <c r="J3574" s="192">
        <v>0.21613180000000001</v>
      </c>
      <c r="K3574" s="360"/>
    </row>
    <row r="3575" spans="1:11" s="106" customFormat="1" ht="25.5" hidden="1" x14ac:dyDescent="0.2">
      <c r="A3575" s="241" t="s">
        <v>89</v>
      </c>
      <c r="B3575" s="189" t="s">
        <v>203</v>
      </c>
      <c r="C3575" s="241" t="s">
        <v>85</v>
      </c>
      <c r="D3575" s="241" t="s">
        <v>204</v>
      </c>
      <c r="E3575" s="427" t="s">
        <v>87</v>
      </c>
      <c r="F3575" s="427"/>
      <c r="G3575" s="190" t="s">
        <v>88</v>
      </c>
      <c r="H3575" s="191">
        <v>2.5299999999999998</v>
      </c>
      <c r="I3575" s="192">
        <v>14.378845999999999</v>
      </c>
      <c r="J3575" s="192">
        <v>36.378480400000001</v>
      </c>
      <c r="K3575" s="360"/>
    </row>
    <row r="3576" spans="1:11" s="106" customFormat="1" ht="25.5" hidden="1" x14ac:dyDescent="0.2">
      <c r="A3576" s="241" t="s">
        <v>89</v>
      </c>
      <c r="B3576" s="189" t="s">
        <v>1947</v>
      </c>
      <c r="C3576" s="241" t="s">
        <v>85</v>
      </c>
      <c r="D3576" s="241" t="s">
        <v>1948</v>
      </c>
      <c r="E3576" s="427" t="s">
        <v>87</v>
      </c>
      <c r="F3576" s="427"/>
      <c r="G3576" s="190" t="s">
        <v>88</v>
      </c>
      <c r="H3576" s="191">
        <v>1.6</v>
      </c>
      <c r="I3576" s="192">
        <v>12.880331</v>
      </c>
      <c r="J3576" s="192">
        <v>20.608529600000001</v>
      </c>
      <c r="K3576" s="360"/>
    </row>
    <row r="3577" spans="1:11" s="106" customFormat="1" ht="25.5" hidden="1" x14ac:dyDescent="0.2">
      <c r="A3577" s="241" t="s">
        <v>92</v>
      </c>
      <c r="B3577" s="189" t="s">
        <v>721</v>
      </c>
      <c r="C3577" s="241" t="s">
        <v>85</v>
      </c>
      <c r="D3577" s="241" t="s">
        <v>722</v>
      </c>
      <c r="E3577" s="427" t="s">
        <v>119</v>
      </c>
      <c r="F3577" s="427"/>
      <c r="G3577" s="190" t="s">
        <v>150</v>
      </c>
      <c r="H3577" s="191">
        <v>0.75580000000000003</v>
      </c>
      <c r="I3577" s="192">
        <v>62.5</v>
      </c>
      <c r="J3577" s="192">
        <v>47.237499999999997</v>
      </c>
      <c r="K3577" s="360"/>
    </row>
    <row r="3578" spans="1:11" s="106" customFormat="1" hidden="1" x14ac:dyDescent="0.2">
      <c r="A3578" s="241" t="s">
        <v>92</v>
      </c>
      <c r="B3578" s="189" t="s">
        <v>932</v>
      </c>
      <c r="C3578" s="241" t="s">
        <v>85</v>
      </c>
      <c r="D3578" s="241" t="s">
        <v>933</v>
      </c>
      <c r="E3578" s="427" t="s">
        <v>119</v>
      </c>
      <c r="F3578" s="427"/>
      <c r="G3578" s="190" t="s">
        <v>160</v>
      </c>
      <c r="H3578" s="191">
        <v>322.98</v>
      </c>
      <c r="I3578" s="192">
        <v>0.49</v>
      </c>
      <c r="J3578" s="192">
        <v>158.2602</v>
      </c>
      <c r="K3578" s="360"/>
    </row>
    <row r="3579" spans="1:11" s="106" customFormat="1" ht="25.5" hidden="1" x14ac:dyDescent="0.2">
      <c r="A3579" s="241" t="s">
        <v>92</v>
      </c>
      <c r="B3579" s="189" t="s">
        <v>481</v>
      </c>
      <c r="C3579" s="241" t="s">
        <v>85</v>
      </c>
      <c r="D3579" s="241" t="s">
        <v>482</v>
      </c>
      <c r="E3579" s="427" t="s">
        <v>119</v>
      </c>
      <c r="F3579" s="427"/>
      <c r="G3579" s="190" t="s">
        <v>150</v>
      </c>
      <c r="H3579" s="191">
        <v>0.58699999999999997</v>
      </c>
      <c r="I3579" s="192">
        <v>80</v>
      </c>
      <c r="J3579" s="192">
        <v>46.96</v>
      </c>
      <c r="K3579" s="360"/>
    </row>
    <row r="3580" spans="1:11" s="106" customFormat="1" hidden="1" x14ac:dyDescent="0.2">
      <c r="A3580" s="244"/>
      <c r="B3580" s="244"/>
      <c r="C3580" s="244"/>
      <c r="D3580" s="244"/>
      <c r="E3580" s="244"/>
      <c r="F3580" s="193"/>
      <c r="G3580" s="244"/>
      <c r="H3580" s="193"/>
      <c r="I3580" s="244"/>
      <c r="J3580" s="193"/>
      <c r="K3580" s="360"/>
    </row>
    <row r="3581" spans="1:11" s="106" customFormat="1" ht="15" hidden="1" thickBot="1" x14ac:dyDescent="0.25">
      <c r="A3581" s="244"/>
      <c r="B3581" s="244"/>
      <c r="C3581" s="244"/>
      <c r="D3581" s="244"/>
      <c r="E3581" s="244"/>
      <c r="F3581" s="193"/>
      <c r="G3581" s="244"/>
      <c r="H3581" s="428"/>
      <c r="I3581" s="428"/>
      <c r="J3581" s="193"/>
      <c r="K3581" s="360"/>
    </row>
    <row r="3582" spans="1:11" s="106" customFormat="1" ht="15" hidden="1" thickTop="1" x14ac:dyDescent="0.2">
      <c r="A3582" s="194"/>
      <c r="B3582" s="194"/>
      <c r="C3582" s="194"/>
      <c r="D3582" s="194"/>
      <c r="E3582" s="194"/>
      <c r="F3582" s="194"/>
      <c r="G3582" s="194"/>
      <c r="H3582" s="194"/>
      <c r="I3582" s="194"/>
      <c r="J3582" s="194"/>
      <c r="K3582" s="360"/>
    </row>
    <row r="3583" spans="1:11" s="106" customFormat="1" ht="15" hidden="1" x14ac:dyDescent="0.2">
      <c r="A3583" s="242"/>
      <c r="B3583" s="195" t="s">
        <v>77</v>
      </c>
      <c r="C3583" s="242" t="s">
        <v>78</v>
      </c>
      <c r="D3583" s="242" t="s">
        <v>4</v>
      </c>
      <c r="E3583" s="430" t="s">
        <v>79</v>
      </c>
      <c r="F3583" s="430"/>
      <c r="G3583" s="196" t="s">
        <v>80</v>
      </c>
      <c r="H3583" s="195" t="s">
        <v>81</v>
      </c>
      <c r="I3583" s="195" t="s">
        <v>82</v>
      </c>
      <c r="J3583" s="195" t="s">
        <v>5</v>
      </c>
      <c r="K3583" s="360"/>
    </row>
    <row r="3584" spans="1:11" s="106" customFormat="1" ht="38.25" hidden="1" x14ac:dyDescent="0.2">
      <c r="A3584" s="240" t="s">
        <v>83</v>
      </c>
      <c r="B3584" s="197" t="s">
        <v>448</v>
      </c>
      <c r="C3584" s="240" t="s">
        <v>85</v>
      </c>
      <c r="D3584" s="240" t="s">
        <v>449</v>
      </c>
      <c r="E3584" s="429" t="s">
        <v>149</v>
      </c>
      <c r="F3584" s="429"/>
      <c r="G3584" s="198" t="s">
        <v>150</v>
      </c>
      <c r="H3584" s="199">
        <v>1</v>
      </c>
      <c r="I3584" s="203">
        <f>SUM(J3585:J3591)</f>
        <v>303.24943569999999</v>
      </c>
      <c r="J3584" s="203">
        <f>H3584*I3584</f>
        <v>303.24943569999999</v>
      </c>
      <c r="K3584" s="360"/>
    </row>
    <row r="3585" spans="1:11" s="106" customFormat="1" ht="38.25" hidden="1" x14ac:dyDescent="0.2">
      <c r="A3585" s="241" t="s">
        <v>89</v>
      </c>
      <c r="B3585" s="189" t="s">
        <v>1949</v>
      </c>
      <c r="C3585" s="241" t="s">
        <v>85</v>
      </c>
      <c r="D3585" s="241" t="s">
        <v>1950</v>
      </c>
      <c r="E3585" s="427" t="s">
        <v>142</v>
      </c>
      <c r="F3585" s="427"/>
      <c r="G3585" s="190" t="s">
        <v>143</v>
      </c>
      <c r="H3585" s="191">
        <v>0.66</v>
      </c>
      <c r="I3585" s="192">
        <v>4.0966959000000003</v>
      </c>
      <c r="J3585" s="192">
        <v>2.7038193000000001</v>
      </c>
      <c r="K3585" s="360"/>
    </row>
    <row r="3586" spans="1:11" s="106" customFormat="1" ht="38.25" hidden="1" x14ac:dyDescent="0.2">
      <c r="A3586" s="241" t="s">
        <v>89</v>
      </c>
      <c r="B3586" s="189" t="s">
        <v>1951</v>
      </c>
      <c r="C3586" s="241" t="s">
        <v>85</v>
      </c>
      <c r="D3586" s="241" t="s">
        <v>1952</v>
      </c>
      <c r="E3586" s="427" t="s">
        <v>142</v>
      </c>
      <c r="F3586" s="427"/>
      <c r="G3586" s="190" t="s">
        <v>146</v>
      </c>
      <c r="H3586" s="191">
        <v>0.62</v>
      </c>
      <c r="I3586" s="192">
        <v>1.1271537</v>
      </c>
      <c r="J3586" s="192">
        <v>0.69883530000000005</v>
      </c>
      <c r="K3586" s="360"/>
    </row>
    <row r="3587" spans="1:11" s="106" customFormat="1" ht="25.5" hidden="1" x14ac:dyDescent="0.2">
      <c r="A3587" s="241" t="s">
        <v>89</v>
      </c>
      <c r="B3587" s="189" t="s">
        <v>203</v>
      </c>
      <c r="C3587" s="241" t="s">
        <v>85</v>
      </c>
      <c r="D3587" s="241" t="s">
        <v>204</v>
      </c>
      <c r="E3587" s="427" t="s">
        <v>87</v>
      </c>
      <c r="F3587" s="427"/>
      <c r="G3587" s="190" t="s">
        <v>88</v>
      </c>
      <c r="H3587" s="191">
        <v>2.0299999999999998</v>
      </c>
      <c r="I3587" s="192">
        <v>14.378845999999999</v>
      </c>
      <c r="J3587" s="192">
        <v>29.189057399999999</v>
      </c>
      <c r="K3587" s="360"/>
    </row>
    <row r="3588" spans="1:11" s="106" customFormat="1" ht="25.5" hidden="1" x14ac:dyDescent="0.2">
      <c r="A3588" s="241" t="s">
        <v>89</v>
      </c>
      <c r="B3588" s="189" t="s">
        <v>1947</v>
      </c>
      <c r="C3588" s="241" t="s">
        <v>85</v>
      </c>
      <c r="D3588" s="241" t="s">
        <v>1948</v>
      </c>
      <c r="E3588" s="427" t="s">
        <v>87</v>
      </c>
      <c r="F3588" s="427"/>
      <c r="G3588" s="190" t="s">
        <v>88</v>
      </c>
      <c r="H3588" s="191">
        <v>1.28</v>
      </c>
      <c r="I3588" s="192">
        <v>12.880331</v>
      </c>
      <c r="J3588" s="192">
        <v>16.486823699999999</v>
      </c>
      <c r="K3588" s="360"/>
    </row>
    <row r="3589" spans="1:11" s="106" customFormat="1" ht="25.5" hidden="1" x14ac:dyDescent="0.2">
      <c r="A3589" s="241" t="s">
        <v>92</v>
      </c>
      <c r="B3589" s="189" t="s">
        <v>721</v>
      </c>
      <c r="C3589" s="241" t="s">
        <v>85</v>
      </c>
      <c r="D3589" s="241" t="s">
        <v>722</v>
      </c>
      <c r="E3589" s="427" t="s">
        <v>119</v>
      </c>
      <c r="F3589" s="427"/>
      <c r="G3589" s="190" t="s">
        <v>150</v>
      </c>
      <c r="H3589" s="191">
        <v>0.76100000000000001</v>
      </c>
      <c r="I3589" s="192">
        <v>62.5</v>
      </c>
      <c r="J3589" s="192">
        <v>47.5625</v>
      </c>
      <c r="K3589" s="360"/>
    </row>
    <row r="3590" spans="1:11" s="106" customFormat="1" hidden="1" x14ac:dyDescent="0.2">
      <c r="A3590" s="241" t="s">
        <v>92</v>
      </c>
      <c r="B3590" s="189" t="s">
        <v>932</v>
      </c>
      <c r="C3590" s="241" t="s">
        <v>85</v>
      </c>
      <c r="D3590" s="241" t="s">
        <v>933</v>
      </c>
      <c r="E3590" s="427" t="s">
        <v>119</v>
      </c>
      <c r="F3590" s="427"/>
      <c r="G3590" s="190" t="s">
        <v>160</v>
      </c>
      <c r="H3590" s="191">
        <v>325.16000000000003</v>
      </c>
      <c r="I3590" s="192">
        <v>0.49</v>
      </c>
      <c r="J3590" s="192">
        <v>159.32839999999999</v>
      </c>
      <c r="K3590" s="360"/>
    </row>
    <row r="3591" spans="1:11" s="106" customFormat="1" ht="25.5" hidden="1" x14ac:dyDescent="0.2">
      <c r="A3591" s="241" t="s">
        <v>92</v>
      </c>
      <c r="B3591" s="189" t="s">
        <v>481</v>
      </c>
      <c r="C3591" s="241" t="s">
        <v>85</v>
      </c>
      <c r="D3591" s="241" t="s">
        <v>482</v>
      </c>
      <c r="E3591" s="427" t="s">
        <v>119</v>
      </c>
      <c r="F3591" s="427"/>
      <c r="G3591" s="190" t="s">
        <v>150</v>
      </c>
      <c r="H3591" s="191">
        <v>0.59099999999999997</v>
      </c>
      <c r="I3591" s="192">
        <v>80</v>
      </c>
      <c r="J3591" s="192">
        <v>47.28</v>
      </c>
      <c r="K3591" s="360"/>
    </row>
    <row r="3592" spans="1:11" s="106" customFormat="1" hidden="1" x14ac:dyDescent="0.2">
      <c r="A3592" s="244"/>
      <c r="B3592" s="244"/>
      <c r="C3592" s="244"/>
      <c r="D3592" s="244"/>
      <c r="E3592" s="244"/>
      <c r="F3592" s="193"/>
      <c r="G3592" s="244"/>
      <c r="H3592" s="193"/>
      <c r="I3592" s="244"/>
      <c r="J3592" s="193"/>
      <c r="K3592" s="360"/>
    </row>
    <row r="3593" spans="1:11" s="106" customFormat="1" hidden="1" x14ac:dyDescent="0.2">
      <c r="A3593" s="244"/>
      <c r="B3593" s="244"/>
      <c r="C3593" s="244"/>
      <c r="D3593" s="244"/>
      <c r="E3593" s="244"/>
      <c r="F3593" s="193"/>
      <c r="G3593" s="244"/>
      <c r="H3593" s="428"/>
      <c r="I3593" s="428"/>
      <c r="J3593" s="193"/>
      <c r="K3593" s="360"/>
    </row>
    <row r="3594" spans="1:11" s="106" customFormat="1" ht="15" hidden="1" thickTop="1" x14ac:dyDescent="0.2">
      <c r="A3594" s="194"/>
      <c r="B3594" s="194"/>
      <c r="C3594" s="194"/>
      <c r="D3594" s="194"/>
      <c r="E3594" s="194"/>
      <c r="F3594" s="194"/>
      <c r="G3594" s="194"/>
      <c r="H3594" s="194"/>
      <c r="I3594" s="194"/>
      <c r="J3594" s="194"/>
      <c r="K3594" s="360"/>
    </row>
    <row r="3595" spans="1:11" s="106" customFormat="1" ht="15" hidden="1" x14ac:dyDescent="0.2">
      <c r="A3595" s="242"/>
      <c r="B3595" s="195" t="s">
        <v>77</v>
      </c>
      <c r="C3595" s="242" t="s">
        <v>78</v>
      </c>
      <c r="D3595" s="242" t="s">
        <v>4</v>
      </c>
      <c r="E3595" s="430" t="s">
        <v>79</v>
      </c>
      <c r="F3595" s="430"/>
      <c r="G3595" s="196" t="s">
        <v>80</v>
      </c>
      <c r="H3595" s="195" t="s">
        <v>81</v>
      </c>
      <c r="I3595" s="195" t="s">
        <v>82</v>
      </c>
      <c r="J3595" s="195" t="s">
        <v>5</v>
      </c>
      <c r="K3595" s="360"/>
    </row>
    <row r="3596" spans="1:11" s="106" customFormat="1" ht="38.25" hidden="1" x14ac:dyDescent="0.2">
      <c r="A3596" s="240" t="s">
        <v>83</v>
      </c>
      <c r="B3596" s="197" t="s">
        <v>2110</v>
      </c>
      <c r="C3596" s="240" t="s">
        <v>85</v>
      </c>
      <c r="D3596" s="240" t="s">
        <v>2111</v>
      </c>
      <c r="E3596" s="429" t="s">
        <v>149</v>
      </c>
      <c r="F3596" s="429"/>
      <c r="G3596" s="198" t="s">
        <v>150</v>
      </c>
      <c r="H3596" s="199">
        <v>1</v>
      </c>
      <c r="I3596" s="203">
        <f>SUM(J3597:J3603)</f>
        <v>319.89807810000002</v>
      </c>
      <c r="J3596" s="203">
        <f>H3596*I3596</f>
        <v>319.89807810000002</v>
      </c>
      <c r="K3596" s="360"/>
    </row>
    <row r="3597" spans="1:11" s="106" customFormat="1" ht="38.25" hidden="1" x14ac:dyDescent="0.2">
      <c r="A3597" s="241" t="s">
        <v>89</v>
      </c>
      <c r="B3597" s="189" t="s">
        <v>1949</v>
      </c>
      <c r="C3597" s="241" t="s">
        <v>85</v>
      </c>
      <c r="D3597" s="241" t="s">
        <v>1950</v>
      </c>
      <c r="E3597" s="427" t="s">
        <v>142</v>
      </c>
      <c r="F3597" s="427"/>
      <c r="G3597" s="190" t="s">
        <v>143</v>
      </c>
      <c r="H3597" s="191">
        <v>0.64</v>
      </c>
      <c r="I3597" s="192">
        <v>4.0966959000000003</v>
      </c>
      <c r="J3597" s="192">
        <v>2.6218854</v>
      </c>
      <c r="K3597" s="360"/>
    </row>
    <row r="3598" spans="1:11" s="106" customFormat="1" ht="38.25" hidden="1" x14ac:dyDescent="0.2">
      <c r="A3598" s="241" t="s">
        <v>89</v>
      </c>
      <c r="B3598" s="189" t="s">
        <v>1951</v>
      </c>
      <c r="C3598" s="241" t="s">
        <v>85</v>
      </c>
      <c r="D3598" s="241" t="s">
        <v>1952</v>
      </c>
      <c r="E3598" s="427" t="s">
        <v>142</v>
      </c>
      <c r="F3598" s="427"/>
      <c r="G3598" s="190" t="s">
        <v>146</v>
      </c>
      <c r="H3598" s="191">
        <v>0.61</v>
      </c>
      <c r="I3598" s="192">
        <v>1.1271537</v>
      </c>
      <c r="J3598" s="192">
        <v>0.68756379999999995</v>
      </c>
      <c r="K3598" s="360"/>
    </row>
    <row r="3599" spans="1:11" s="106" customFormat="1" ht="25.5" hidden="1" x14ac:dyDescent="0.2">
      <c r="A3599" s="241" t="s">
        <v>89</v>
      </c>
      <c r="B3599" s="189" t="s">
        <v>203</v>
      </c>
      <c r="C3599" s="241" t="s">
        <v>85</v>
      </c>
      <c r="D3599" s="241" t="s">
        <v>204</v>
      </c>
      <c r="E3599" s="427" t="s">
        <v>87</v>
      </c>
      <c r="F3599" s="427"/>
      <c r="G3599" s="190" t="s">
        <v>88</v>
      </c>
      <c r="H3599" s="191">
        <v>1.98</v>
      </c>
      <c r="I3599" s="192">
        <v>14.378845999999999</v>
      </c>
      <c r="J3599" s="192">
        <v>28.470115100000001</v>
      </c>
      <c r="K3599" s="360"/>
    </row>
    <row r="3600" spans="1:11" s="106" customFormat="1" ht="25.5" hidden="1" x14ac:dyDescent="0.2">
      <c r="A3600" s="241" t="s">
        <v>89</v>
      </c>
      <c r="B3600" s="189" t="s">
        <v>1947</v>
      </c>
      <c r="C3600" s="241" t="s">
        <v>85</v>
      </c>
      <c r="D3600" s="241" t="s">
        <v>1948</v>
      </c>
      <c r="E3600" s="427" t="s">
        <v>87</v>
      </c>
      <c r="F3600" s="427"/>
      <c r="G3600" s="190" t="s">
        <v>88</v>
      </c>
      <c r="H3600" s="191">
        <v>1.25</v>
      </c>
      <c r="I3600" s="192">
        <v>12.880331</v>
      </c>
      <c r="J3600" s="192">
        <v>16.100413799999998</v>
      </c>
      <c r="K3600" s="360"/>
    </row>
    <row r="3601" spans="1:11" s="106" customFormat="1" ht="25.5" hidden="1" x14ac:dyDescent="0.2">
      <c r="A3601" s="241" t="s">
        <v>92</v>
      </c>
      <c r="B3601" s="189" t="s">
        <v>721</v>
      </c>
      <c r="C3601" s="241" t="s">
        <v>85</v>
      </c>
      <c r="D3601" s="241" t="s">
        <v>722</v>
      </c>
      <c r="E3601" s="427" t="s">
        <v>119</v>
      </c>
      <c r="F3601" s="427"/>
      <c r="G3601" s="190" t="s">
        <v>150</v>
      </c>
      <c r="H3601" s="191">
        <v>0.72699999999999998</v>
      </c>
      <c r="I3601" s="192">
        <v>62.5</v>
      </c>
      <c r="J3601" s="192">
        <v>45.4375</v>
      </c>
      <c r="K3601" s="360"/>
    </row>
    <row r="3602" spans="1:11" s="106" customFormat="1" hidden="1" x14ac:dyDescent="0.2">
      <c r="A3602" s="241" t="s">
        <v>92</v>
      </c>
      <c r="B3602" s="189" t="s">
        <v>932</v>
      </c>
      <c r="C3602" s="241" t="s">
        <v>85</v>
      </c>
      <c r="D3602" s="241" t="s">
        <v>933</v>
      </c>
      <c r="E3602" s="427" t="s">
        <v>119</v>
      </c>
      <c r="F3602" s="427"/>
      <c r="G3602" s="190" t="s">
        <v>160</v>
      </c>
      <c r="H3602" s="191">
        <v>364.94</v>
      </c>
      <c r="I3602" s="192">
        <v>0.49</v>
      </c>
      <c r="J3602" s="192">
        <v>178.82060000000001</v>
      </c>
      <c r="K3602" s="360"/>
    </row>
    <row r="3603" spans="1:11" s="106" customFormat="1" ht="25.5" hidden="1" x14ac:dyDescent="0.2">
      <c r="A3603" s="241" t="s">
        <v>92</v>
      </c>
      <c r="B3603" s="189" t="s">
        <v>481</v>
      </c>
      <c r="C3603" s="241" t="s">
        <v>85</v>
      </c>
      <c r="D3603" s="241" t="s">
        <v>482</v>
      </c>
      <c r="E3603" s="427" t="s">
        <v>119</v>
      </c>
      <c r="F3603" s="427"/>
      <c r="G3603" s="190" t="s">
        <v>150</v>
      </c>
      <c r="H3603" s="191">
        <v>0.59699999999999998</v>
      </c>
      <c r="I3603" s="192">
        <v>80</v>
      </c>
      <c r="J3603" s="192">
        <v>47.76</v>
      </c>
      <c r="K3603" s="360"/>
    </row>
    <row r="3604" spans="1:11" s="106" customFormat="1" hidden="1" x14ac:dyDescent="0.2">
      <c r="A3604" s="244"/>
      <c r="B3604" s="244"/>
      <c r="C3604" s="244"/>
      <c r="D3604" s="244"/>
      <c r="E3604" s="244"/>
      <c r="F3604" s="193"/>
      <c r="G3604" s="244"/>
      <c r="H3604" s="193"/>
      <c r="I3604" s="244"/>
      <c r="J3604" s="193"/>
      <c r="K3604" s="360"/>
    </row>
    <row r="3605" spans="1:11" s="106" customFormat="1" ht="15" hidden="1" thickBot="1" x14ac:dyDescent="0.25">
      <c r="A3605" s="244"/>
      <c r="B3605" s="244"/>
      <c r="C3605" s="244"/>
      <c r="D3605" s="244"/>
      <c r="E3605" s="244"/>
      <c r="F3605" s="193"/>
      <c r="G3605" s="244"/>
      <c r="H3605" s="428"/>
      <c r="I3605" s="428"/>
      <c r="J3605" s="193"/>
      <c r="K3605" s="360"/>
    </row>
    <row r="3606" spans="1:11" s="106" customFormat="1" ht="15" hidden="1" thickTop="1" x14ac:dyDescent="0.2">
      <c r="A3606" s="194"/>
      <c r="B3606" s="194"/>
      <c r="C3606" s="194"/>
      <c r="D3606" s="194"/>
      <c r="E3606" s="194"/>
      <c r="F3606" s="194"/>
      <c r="G3606" s="194"/>
      <c r="H3606" s="194"/>
      <c r="I3606" s="194"/>
      <c r="J3606" s="194"/>
      <c r="K3606" s="360"/>
    </row>
    <row r="3607" spans="1:11" s="106" customFormat="1" ht="15" hidden="1" x14ac:dyDescent="0.2">
      <c r="A3607" s="242"/>
      <c r="B3607" s="195" t="s">
        <v>77</v>
      </c>
      <c r="C3607" s="242" t="s">
        <v>78</v>
      </c>
      <c r="D3607" s="242" t="s">
        <v>4</v>
      </c>
      <c r="E3607" s="430" t="s">
        <v>79</v>
      </c>
      <c r="F3607" s="430"/>
      <c r="G3607" s="196" t="s">
        <v>80</v>
      </c>
      <c r="H3607" s="195" t="s">
        <v>81</v>
      </c>
      <c r="I3607" s="195" t="s">
        <v>82</v>
      </c>
      <c r="J3607" s="195" t="s">
        <v>5</v>
      </c>
      <c r="K3607" s="360"/>
    </row>
    <row r="3608" spans="1:11" s="106" customFormat="1" ht="38.25" hidden="1" x14ac:dyDescent="0.2">
      <c r="A3608" s="240" t="s">
        <v>83</v>
      </c>
      <c r="B3608" s="197" t="s">
        <v>2112</v>
      </c>
      <c r="C3608" s="240" t="s">
        <v>85</v>
      </c>
      <c r="D3608" s="240" t="s">
        <v>2113</v>
      </c>
      <c r="E3608" s="429" t="s">
        <v>149</v>
      </c>
      <c r="F3608" s="429"/>
      <c r="G3608" s="198" t="s">
        <v>150</v>
      </c>
      <c r="H3608" s="199">
        <v>1</v>
      </c>
      <c r="I3608" s="203">
        <f>SUM(J3609:J3615)</f>
        <v>331.05289780000004</v>
      </c>
      <c r="J3608" s="203">
        <f>H3608*I3608</f>
        <v>331.05289780000004</v>
      </c>
      <c r="K3608" s="360"/>
    </row>
    <row r="3609" spans="1:11" s="106" customFormat="1" ht="38.25" hidden="1" x14ac:dyDescent="0.2">
      <c r="A3609" s="241" t="s">
        <v>89</v>
      </c>
      <c r="B3609" s="189" t="s">
        <v>1949</v>
      </c>
      <c r="C3609" s="241" t="s">
        <v>85</v>
      </c>
      <c r="D3609" s="241" t="s">
        <v>1950</v>
      </c>
      <c r="E3609" s="427" t="s">
        <v>142</v>
      </c>
      <c r="F3609" s="427"/>
      <c r="G3609" s="190" t="s">
        <v>143</v>
      </c>
      <c r="H3609" s="191">
        <v>0.64</v>
      </c>
      <c r="I3609" s="192">
        <v>4.0966959000000003</v>
      </c>
      <c r="J3609" s="192">
        <v>2.6218854</v>
      </c>
      <c r="K3609" s="360"/>
    </row>
    <row r="3610" spans="1:11" s="106" customFormat="1" ht="38.25" hidden="1" x14ac:dyDescent="0.2">
      <c r="A3610" s="241" t="s">
        <v>89</v>
      </c>
      <c r="B3610" s="189" t="s">
        <v>1951</v>
      </c>
      <c r="C3610" s="241" t="s">
        <v>85</v>
      </c>
      <c r="D3610" s="241" t="s">
        <v>1952</v>
      </c>
      <c r="E3610" s="427" t="s">
        <v>142</v>
      </c>
      <c r="F3610" s="427"/>
      <c r="G3610" s="190" t="s">
        <v>146</v>
      </c>
      <c r="H3610" s="191">
        <v>0.61</v>
      </c>
      <c r="I3610" s="192">
        <v>1.1271537</v>
      </c>
      <c r="J3610" s="192">
        <v>0.68756379999999995</v>
      </c>
      <c r="K3610" s="360"/>
    </row>
    <row r="3611" spans="1:11" s="106" customFormat="1" ht="25.5" hidden="1" x14ac:dyDescent="0.2">
      <c r="A3611" s="241" t="s">
        <v>89</v>
      </c>
      <c r="B3611" s="189" t="s">
        <v>203</v>
      </c>
      <c r="C3611" s="241" t="s">
        <v>85</v>
      </c>
      <c r="D3611" s="241" t="s">
        <v>204</v>
      </c>
      <c r="E3611" s="427" t="s">
        <v>87</v>
      </c>
      <c r="F3611" s="427"/>
      <c r="G3611" s="190" t="s">
        <v>88</v>
      </c>
      <c r="H3611" s="191">
        <v>1.96</v>
      </c>
      <c r="I3611" s="192">
        <v>14.378845999999999</v>
      </c>
      <c r="J3611" s="192">
        <v>28.1825382</v>
      </c>
      <c r="K3611" s="360"/>
    </row>
    <row r="3612" spans="1:11" s="106" customFormat="1" ht="25.5" hidden="1" x14ac:dyDescent="0.2">
      <c r="A3612" s="241" t="s">
        <v>89</v>
      </c>
      <c r="B3612" s="189" t="s">
        <v>1947</v>
      </c>
      <c r="C3612" s="241" t="s">
        <v>85</v>
      </c>
      <c r="D3612" s="241" t="s">
        <v>1948</v>
      </c>
      <c r="E3612" s="427" t="s">
        <v>87</v>
      </c>
      <c r="F3612" s="427"/>
      <c r="G3612" s="190" t="s">
        <v>88</v>
      </c>
      <c r="H3612" s="191">
        <v>1.24</v>
      </c>
      <c r="I3612" s="192">
        <v>12.880331</v>
      </c>
      <c r="J3612" s="192">
        <v>15.971610399999999</v>
      </c>
      <c r="K3612" s="360"/>
    </row>
    <row r="3613" spans="1:11" s="106" customFormat="1" ht="25.5" hidden="1" x14ac:dyDescent="0.2">
      <c r="A3613" s="241" t="s">
        <v>92</v>
      </c>
      <c r="B3613" s="189" t="s">
        <v>721</v>
      </c>
      <c r="C3613" s="241" t="s">
        <v>85</v>
      </c>
      <c r="D3613" s="241" t="s">
        <v>722</v>
      </c>
      <c r="E3613" s="427" t="s">
        <v>119</v>
      </c>
      <c r="F3613" s="427"/>
      <c r="G3613" s="190" t="s">
        <v>150</v>
      </c>
      <c r="H3613" s="191">
        <v>0.71199999999999997</v>
      </c>
      <c r="I3613" s="192">
        <v>62.5</v>
      </c>
      <c r="J3613" s="192">
        <v>44.5</v>
      </c>
      <c r="K3613" s="360"/>
    </row>
    <row r="3614" spans="1:11" s="106" customFormat="1" hidden="1" x14ac:dyDescent="0.2">
      <c r="A3614" s="241" t="s">
        <v>92</v>
      </c>
      <c r="B3614" s="189" t="s">
        <v>932</v>
      </c>
      <c r="C3614" s="241" t="s">
        <v>85</v>
      </c>
      <c r="D3614" s="241" t="s">
        <v>933</v>
      </c>
      <c r="E3614" s="427" t="s">
        <v>119</v>
      </c>
      <c r="F3614" s="427"/>
      <c r="G3614" s="190" t="s">
        <v>160</v>
      </c>
      <c r="H3614" s="191">
        <v>391.17</v>
      </c>
      <c r="I3614" s="192">
        <v>0.49</v>
      </c>
      <c r="J3614" s="192">
        <v>191.67330000000001</v>
      </c>
      <c r="K3614" s="360"/>
    </row>
    <row r="3615" spans="1:11" s="106" customFormat="1" ht="25.5" hidden="1" x14ac:dyDescent="0.2">
      <c r="A3615" s="241" t="s">
        <v>92</v>
      </c>
      <c r="B3615" s="189" t="s">
        <v>481</v>
      </c>
      <c r="C3615" s="241" t="s">
        <v>85</v>
      </c>
      <c r="D3615" s="241" t="s">
        <v>482</v>
      </c>
      <c r="E3615" s="427" t="s">
        <v>119</v>
      </c>
      <c r="F3615" s="427"/>
      <c r="G3615" s="190" t="s">
        <v>150</v>
      </c>
      <c r="H3615" s="191">
        <v>0.5927</v>
      </c>
      <c r="I3615" s="192">
        <v>80</v>
      </c>
      <c r="J3615" s="192">
        <v>47.415999999999997</v>
      </c>
      <c r="K3615" s="360"/>
    </row>
    <row r="3616" spans="1:11" s="106" customFormat="1" hidden="1" x14ac:dyDescent="0.2">
      <c r="A3616" s="244"/>
      <c r="B3616" s="244"/>
      <c r="C3616" s="244"/>
      <c r="D3616" s="244"/>
      <c r="E3616" s="244"/>
      <c r="F3616" s="193"/>
      <c r="G3616" s="244"/>
      <c r="H3616" s="193"/>
      <c r="I3616" s="244"/>
      <c r="J3616" s="193"/>
      <c r="K3616" s="360"/>
    </row>
    <row r="3617" spans="1:11" s="106" customFormat="1" ht="15" hidden="1" thickBot="1" x14ac:dyDescent="0.25">
      <c r="A3617" s="244"/>
      <c r="B3617" s="244"/>
      <c r="C3617" s="244"/>
      <c r="D3617" s="244"/>
      <c r="E3617" s="244"/>
      <c r="F3617" s="193"/>
      <c r="G3617" s="244"/>
      <c r="H3617" s="428"/>
      <c r="I3617" s="428"/>
      <c r="J3617" s="193"/>
      <c r="K3617" s="360"/>
    </row>
    <row r="3618" spans="1:11" s="106" customFormat="1" ht="15" hidden="1" thickTop="1" x14ac:dyDescent="0.2">
      <c r="A3618" s="194"/>
      <c r="B3618" s="194"/>
      <c r="C3618" s="194"/>
      <c r="D3618" s="194"/>
      <c r="E3618" s="194"/>
      <c r="F3618" s="194"/>
      <c r="G3618" s="194"/>
      <c r="H3618" s="194"/>
      <c r="I3618" s="194"/>
      <c r="J3618" s="194"/>
      <c r="K3618" s="360"/>
    </row>
    <row r="3619" spans="1:11" s="106" customFormat="1" ht="15" hidden="1" x14ac:dyDescent="0.2">
      <c r="A3619" s="242"/>
      <c r="B3619" s="195" t="s">
        <v>77</v>
      </c>
      <c r="C3619" s="242" t="s">
        <v>78</v>
      </c>
      <c r="D3619" s="242" t="s">
        <v>4</v>
      </c>
      <c r="E3619" s="430" t="s">
        <v>79</v>
      </c>
      <c r="F3619" s="430"/>
      <c r="G3619" s="196" t="s">
        <v>80</v>
      </c>
      <c r="H3619" s="195" t="s">
        <v>81</v>
      </c>
      <c r="I3619" s="195" t="s">
        <v>82</v>
      </c>
      <c r="J3619" s="195" t="s">
        <v>5</v>
      </c>
      <c r="K3619" s="360"/>
    </row>
    <row r="3620" spans="1:11" s="106" customFormat="1" ht="25.5" hidden="1" x14ac:dyDescent="0.2">
      <c r="A3620" s="240" t="s">
        <v>83</v>
      </c>
      <c r="B3620" s="197" t="s">
        <v>147</v>
      </c>
      <c r="C3620" s="240" t="s">
        <v>85</v>
      </c>
      <c r="D3620" s="240" t="s">
        <v>148</v>
      </c>
      <c r="E3620" s="429" t="s">
        <v>149</v>
      </c>
      <c r="F3620" s="429"/>
      <c r="G3620" s="198" t="s">
        <v>150</v>
      </c>
      <c r="H3620" s="199">
        <v>1</v>
      </c>
      <c r="I3620" s="203">
        <f>SUM(J3621:J3624)</f>
        <v>351.91946000000002</v>
      </c>
      <c r="J3620" s="203">
        <f>H3620*I3620</f>
        <v>351.91946000000002</v>
      </c>
      <c r="K3620" s="360"/>
    </row>
    <row r="3621" spans="1:11" s="106" customFormat="1" ht="25.5" hidden="1" x14ac:dyDescent="0.2">
      <c r="A3621" s="241" t="s">
        <v>89</v>
      </c>
      <c r="B3621" s="189" t="s">
        <v>203</v>
      </c>
      <c r="C3621" s="241" t="s">
        <v>85</v>
      </c>
      <c r="D3621" s="241" t="s">
        <v>204</v>
      </c>
      <c r="E3621" s="427" t="s">
        <v>87</v>
      </c>
      <c r="F3621" s="427"/>
      <c r="G3621" s="190" t="s">
        <v>88</v>
      </c>
      <c r="H3621" s="191">
        <v>10</v>
      </c>
      <c r="I3621" s="192">
        <v>14.378845999999999</v>
      </c>
      <c r="J3621" s="192">
        <v>143.78845999999999</v>
      </c>
      <c r="K3621" s="360"/>
    </row>
    <row r="3622" spans="1:11" s="106" customFormat="1" ht="25.5" hidden="1" x14ac:dyDescent="0.2">
      <c r="A3622" s="241" t="s">
        <v>92</v>
      </c>
      <c r="B3622" s="189" t="s">
        <v>721</v>
      </c>
      <c r="C3622" s="241" t="s">
        <v>85</v>
      </c>
      <c r="D3622" s="241" t="s">
        <v>722</v>
      </c>
      <c r="E3622" s="427" t="s">
        <v>119</v>
      </c>
      <c r="F3622" s="427"/>
      <c r="G3622" s="190" t="s">
        <v>150</v>
      </c>
      <c r="H3622" s="191">
        <v>0.85299999999999998</v>
      </c>
      <c r="I3622" s="192">
        <v>62.5</v>
      </c>
      <c r="J3622" s="192">
        <v>53.3125</v>
      </c>
      <c r="K3622" s="360"/>
    </row>
    <row r="3623" spans="1:11" s="106" customFormat="1" hidden="1" x14ac:dyDescent="0.2">
      <c r="A3623" s="241" t="s">
        <v>92</v>
      </c>
      <c r="B3623" s="189" t="s">
        <v>932</v>
      </c>
      <c r="C3623" s="241" t="s">
        <v>85</v>
      </c>
      <c r="D3623" s="241" t="s">
        <v>933</v>
      </c>
      <c r="E3623" s="427" t="s">
        <v>119</v>
      </c>
      <c r="F3623" s="427"/>
      <c r="G3623" s="190" t="s">
        <v>160</v>
      </c>
      <c r="H3623" s="191">
        <v>218.65</v>
      </c>
      <c r="I3623" s="192">
        <v>0.49</v>
      </c>
      <c r="J3623" s="192">
        <v>107.13849999999999</v>
      </c>
      <c r="K3623" s="360"/>
    </row>
    <row r="3624" spans="1:11" s="106" customFormat="1" ht="25.5" hidden="1" x14ac:dyDescent="0.2">
      <c r="A3624" s="241" t="s">
        <v>92</v>
      </c>
      <c r="B3624" s="189" t="s">
        <v>481</v>
      </c>
      <c r="C3624" s="241" t="s">
        <v>85</v>
      </c>
      <c r="D3624" s="241" t="s">
        <v>482</v>
      </c>
      <c r="E3624" s="427" t="s">
        <v>119</v>
      </c>
      <c r="F3624" s="427"/>
      <c r="G3624" s="190" t="s">
        <v>150</v>
      </c>
      <c r="H3624" s="191">
        <v>0.59599999999999997</v>
      </c>
      <c r="I3624" s="192">
        <v>80</v>
      </c>
      <c r="J3624" s="192">
        <v>47.68</v>
      </c>
      <c r="K3624" s="360"/>
    </row>
    <row r="3625" spans="1:11" s="106" customFormat="1" hidden="1" x14ac:dyDescent="0.2">
      <c r="A3625" s="244"/>
      <c r="B3625" s="244"/>
      <c r="C3625" s="244"/>
      <c r="D3625" s="244"/>
      <c r="E3625" s="244"/>
      <c r="F3625" s="193"/>
      <c r="G3625" s="244"/>
      <c r="H3625" s="193"/>
      <c r="I3625" s="244"/>
      <c r="J3625" s="193"/>
      <c r="K3625" s="360"/>
    </row>
    <row r="3626" spans="1:11" s="106" customFormat="1" ht="15" hidden="1" thickBot="1" x14ac:dyDescent="0.25">
      <c r="A3626" s="244"/>
      <c r="B3626" s="244"/>
      <c r="C3626" s="244"/>
      <c r="D3626" s="244"/>
      <c r="E3626" s="244"/>
      <c r="F3626" s="193"/>
      <c r="G3626" s="244"/>
      <c r="H3626" s="428"/>
      <c r="I3626" s="428"/>
      <c r="J3626" s="193"/>
      <c r="K3626" s="360"/>
    </row>
    <row r="3627" spans="1:11" s="106" customFormat="1" ht="15" hidden="1" thickTop="1" x14ac:dyDescent="0.2">
      <c r="A3627" s="194"/>
      <c r="B3627" s="194"/>
      <c r="C3627" s="194"/>
      <c r="D3627" s="194"/>
      <c r="E3627" s="194"/>
      <c r="F3627" s="194"/>
      <c r="G3627" s="194"/>
      <c r="H3627" s="194"/>
      <c r="I3627" s="194"/>
      <c r="J3627" s="194"/>
      <c r="K3627" s="360"/>
    </row>
    <row r="3628" spans="1:11" s="106" customFormat="1" ht="15" hidden="1" x14ac:dyDescent="0.2">
      <c r="A3628" s="242"/>
      <c r="B3628" s="195" t="s">
        <v>77</v>
      </c>
      <c r="C3628" s="242" t="s">
        <v>78</v>
      </c>
      <c r="D3628" s="242" t="s">
        <v>4</v>
      </c>
      <c r="E3628" s="430" t="s">
        <v>79</v>
      </c>
      <c r="F3628" s="430"/>
      <c r="G3628" s="196" t="s">
        <v>80</v>
      </c>
      <c r="H3628" s="195" t="s">
        <v>81</v>
      </c>
      <c r="I3628" s="195" t="s">
        <v>82</v>
      </c>
      <c r="J3628" s="195" t="s">
        <v>5</v>
      </c>
      <c r="K3628" s="360"/>
    </row>
    <row r="3629" spans="1:11" s="106" customFormat="1" ht="38.25" hidden="1" x14ac:dyDescent="0.2">
      <c r="A3629" s="240" t="s">
        <v>83</v>
      </c>
      <c r="B3629" s="197" t="s">
        <v>254</v>
      </c>
      <c r="C3629" s="240" t="s">
        <v>85</v>
      </c>
      <c r="D3629" s="240" t="s">
        <v>255</v>
      </c>
      <c r="E3629" s="429" t="s">
        <v>149</v>
      </c>
      <c r="F3629" s="429"/>
      <c r="G3629" s="198" t="s">
        <v>150</v>
      </c>
      <c r="H3629" s="199">
        <v>1</v>
      </c>
      <c r="I3629" s="203">
        <f>SUM(J3630:J3636)</f>
        <v>255.88275759999999</v>
      </c>
      <c r="J3629" s="203">
        <f>H3629*I3629</f>
        <v>255.88275759999999</v>
      </c>
      <c r="K3629" s="360"/>
    </row>
    <row r="3630" spans="1:11" s="106" customFormat="1" ht="38.25" hidden="1" x14ac:dyDescent="0.2">
      <c r="A3630" s="241" t="s">
        <v>89</v>
      </c>
      <c r="B3630" s="189" t="s">
        <v>1943</v>
      </c>
      <c r="C3630" s="241" t="s">
        <v>85</v>
      </c>
      <c r="D3630" s="241" t="s">
        <v>1944</v>
      </c>
      <c r="E3630" s="427" t="s">
        <v>142</v>
      </c>
      <c r="F3630" s="427"/>
      <c r="G3630" s="190" t="s">
        <v>143</v>
      </c>
      <c r="H3630" s="191">
        <v>0.76</v>
      </c>
      <c r="I3630" s="192">
        <v>1.521792</v>
      </c>
      <c r="J3630" s="192">
        <v>1.1565619</v>
      </c>
      <c r="K3630" s="360"/>
    </row>
    <row r="3631" spans="1:11" s="106" customFormat="1" ht="38.25" hidden="1" x14ac:dyDescent="0.2">
      <c r="A3631" s="241" t="s">
        <v>89</v>
      </c>
      <c r="B3631" s="189" t="s">
        <v>1945</v>
      </c>
      <c r="C3631" s="241" t="s">
        <v>85</v>
      </c>
      <c r="D3631" s="241" t="s">
        <v>1946</v>
      </c>
      <c r="E3631" s="427" t="s">
        <v>142</v>
      </c>
      <c r="F3631" s="427"/>
      <c r="G3631" s="190" t="s">
        <v>146</v>
      </c>
      <c r="H3631" s="191">
        <v>0.72</v>
      </c>
      <c r="I3631" s="192">
        <v>0.277092</v>
      </c>
      <c r="J3631" s="192">
        <v>0.19950619999999999</v>
      </c>
      <c r="K3631" s="360"/>
    </row>
    <row r="3632" spans="1:11" s="106" customFormat="1" ht="25.5" hidden="1" x14ac:dyDescent="0.2">
      <c r="A3632" s="241" t="s">
        <v>89</v>
      </c>
      <c r="B3632" s="189" t="s">
        <v>203</v>
      </c>
      <c r="C3632" s="241" t="s">
        <v>85</v>
      </c>
      <c r="D3632" s="241" t="s">
        <v>204</v>
      </c>
      <c r="E3632" s="427" t="s">
        <v>87</v>
      </c>
      <c r="F3632" s="427"/>
      <c r="G3632" s="190" t="s">
        <v>88</v>
      </c>
      <c r="H3632" s="191">
        <v>2.34</v>
      </c>
      <c r="I3632" s="192">
        <v>14.378845999999999</v>
      </c>
      <c r="J3632" s="192">
        <v>33.646499599999999</v>
      </c>
      <c r="K3632" s="360"/>
    </row>
    <row r="3633" spans="1:11" s="106" customFormat="1" ht="25.5" hidden="1" x14ac:dyDescent="0.2">
      <c r="A3633" s="241" t="s">
        <v>89</v>
      </c>
      <c r="B3633" s="189" t="s">
        <v>1947</v>
      </c>
      <c r="C3633" s="241" t="s">
        <v>85</v>
      </c>
      <c r="D3633" s="241" t="s">
        <v>1948</v>
      </c>
      <c r="E3633" s="427" t="s">
        <v>87</v>
      </c>
      <c r="F3633" s="427"/>
      <c r="G3633" s="190" t="s">
        <v>88</v>
      </c>
      <c r="H3633" s="191">
        <v>1.48</v>
      </c>
      <c r="I3633" s="192">
        <v>12.880331</v>
      </c>
      <c r="J3633" s="192">
        <v>19.062889899999998</v>
      </c>
      <c r="K3633" s="360"/>
    </row>
    <row r="3634" spans="1:11" s="106" customFormat="1" ht="25.5" hidden="1" x14ac:dyDescent="0.2">
      <c r="A3634" s="241" t="s">
        <v>92</v>
      </c>
      <c r="B3634" s="189" t="s">
        <v>721</v>
      </c>
      <c r="C3634" s="241" t="s">
        <v>85</v>
      </c>
      <c r="D3634" s="241" t="s">
        <v>722</v>
      </c>
      <c r="E3634" s="427" t="s">
        <v>119</v>
      </c>
      <c r="F3634" s="427"/>
      <c r="G3634" s="190" t="s">
        <v>150</v>
      </c>
      <c r="H3634" s="191">
        <v>0.82699999999999996</v>
      </c>
      <c r="I3634" s="192">
        <v>62.5</v>
      </c>
      <c r="J3634" s="192">
        <v>51.6875</v>
      </c>
      <c r="K3634" s="360"/>
    </row>
    <row r="3635" spans="1:11" s="106" customFormat="1" hidden="1" x14ac:dyDescent="0.2">
      <c r="A3635" s="241" t="s">
        <v>92</v>
      </c>
      <c r="B3635" s="189" t="s">
        <v>932</v>
      </c>
      <c r="C3635" s="241" t="s">
        <v>85</v>
      </c>
      <c r="D3635" s="241" t="s">
        <v>933</v>
      </c>
      <c r="E3635" s="427" t="s">
        <v>119</v>
      </c>
      <c r="F3635" s="427"/>
      <c r="G3635" s="190" t="s">
        <v>160</v>
      </c>
      <c r="H3635" s="191">
        <v>212.02</v>
      </c>
      <c r="I3635" s="192">
        <v>0.49</v>
      </c>
      <c r="J3635" s="192">
        <v>103.88979999999999</v>
      </c>
      <c r="K3635" s="360"/>
    </row>
    <row r="3636" spans="1:11" s="106" customFormat="1" ht="25.5" hidden="1" x14ac:dyDescent="0.2">
      <c r="A3636" s="241" t="s">
        <v>92</v>
      </c>
      <c r="B3636" s="189" t="s">
        <v>481</v>
      </c>
      <c r="C3636" s="241" t="s">
        <v>85</v>
      </c>
      <c r="D3636" s="241" t="s">
        <v>482</v>
      </c>
      <c r="E3636" s="427" t="s">
        <v>119</v>
      </c>
      <c r="F3636" s="427"/>
      <c r="G3636" s="190" t="s">
        <v>150</v>
      </c>
      <c r="H3636" s="191">
        <v>0.57799999999999996</v>
      </c>
      <c r="I3636" s="192">
        <v>80</v>
      </c>
      <c r="J3636" s="192">
        <v>46.24</v>
      </c>
      <c r="K3636" s="360"/>
    </row>
    <row r="3637" spans="1:11" s="106" customFormat="1" hidden="1" x14ac:dyDescent="0.2">
      <c r="A3637" s="244"/>
      <c r="B3637" s="244"/>
      <c r="C3637" s="244"/>
      <c r="D3637" s="244"/>
      <c r="E3637" s="244"/>
      <c r="F3637" s="193"/>
      <c r="G3637" s="244"/>
      <c r="H3637" s="193"/>
      <c r="I3637" s="244"/>
      <c r="J3637" s="193"/>
      <c r="K3637" s="360"/>
    </row>
    <row r="3638" spans="1:11" s="106" customFormat="1" ht="15" hidden="1" thickBot="1" x14ac:dyDescent="0.25">
      <c r="A3638" s="244"/>
      <c r="B3638" s="244"/>
      <c r="C3638" s="244"/>
      <c r="D3638" s="244"/>
      <c r="E3638" s="244"/>
      <c r="F3638" s="193"/>
      <c r="G3638" s="244"/>
      <c r="H3638" s="428"/>
      <c r="I3638" s="428"/>
      <c r="J3638" s="193"/>
      <c r="K3638" s="360"/>
    </row>
    <row r="3639" spans="1:11" s="106" customFormat="1" ht="15" hidden="1" thickTop="1" x14ac:dyDescent="0.2">
      <c r="A3639" s="194"/>
      <c r="B3639" s="194"/>
      <c r="C3639" s="194"/>
      <c r="D3639" s="194"/>
      <c r="E3639" s="194"/>
      <c r="F3639" s="194"/>
      <c r="G3639" s="194"/>
      <c r="H3639" s="194"/>
      <c r="I3639" s="194"/>
      <c r="J3639" s="194"/>
      <c r="K3639" s="360"/>
    </row>
    <row r="3640" spans="1:11" s="106" customFormat="1" ht="15" hidden="1" x14ac:dyDescent="0.2">
      <c r="A3640" s="242"/>
      <c r="B3640" s="195" t="s">
        <v>77</v>
      </c>
      <c r="C3640" s="242" t="s">
        <v>78</v>
      </c>
      <c r="D3640" s="242" t="s">
        <v>4</v>
      </c>
      <c r="E3640" s="430" t="s">
        <v>79</v>
      </c>
      <c r="F3640" s="430"/>
      <c r="G3640" s="196" t="s">
        <v>80</v>
      </c>
      <c r="H3640" s="195" t="s">
        <v>81</v>
      </c>
      <c r="I3640" s="195" t="s">
        <v>82</v>
      </c>
      <c r="J3640" s="195" t="s">
        <v>5</v>
      </c>
      <c r="K3640" s="360"/>
    </row>
    <row r="3641" spans="1:11" s="106" customFormat="1" ht="38.25" hidden="1" x14ac:dyDescent="0.2">
      <c r="A3641" s="240" t="s">
        <v>83</v>
      </c>
      <c r="B3641" s="197" t="s">
        <v>388</v>
      </c>
      <c r="C3641" s="240" t="s">
        <v>85</v>
      </c>
      <c r="D3641" s="240" t="s">
        <v>389</v>
      </c>
      <c r="E3641" s="429" t="s">
        <v>149</v>
      </c>
      <c r="F3641" s="429"/>
      <c r="G3641" s="198" t="s">
        <v>160</v>
      </c>
      <c r="H3641" s="199">
        <v>1</v>
      </c>
      <c r="I3641" s="203">
        <f>SUM(J3642:J3644)</f>
        <v>5.9622815999999998</v>
      </c>
      <c r="J3641" s="203">
        <f>H3641*I3641</f>
        <v>5.9622815999999998</v>
      </c>
      <c r="K3641" s="360"/>
    </row>
    <row r="3642" spans="1:11" s="106" customFormat="1" ht="25.5" hidden="1" x14ac:dyDescent="0.2">
      <c r="A3642" s="241" t="s">
        <v>89</v>
      </c>
      <c r="B3642" s="189" t="s">
        <v>314</v>
      </c>
      <c r="C3642" s="241" t="s">
        <v>85</v>
      </c>
      <c r="D3642" s="241" t="s">
        <v>315</v>
      </c>
      <c r="E3642" s="427" t="s">
        <v>87</v>
      </c>
      <c r="F3642" s="427"/>
      <c r="G3642" s="190" t="s">
        <v>88</v>
      </c>
      <c r="H3642" s="191">
        <v>1.8E-3</v>
      </c>
      <c r="I3642" s="192">
        <v>13.76031</v>
      </c>
      <c r="J3642" s="192">
        <v>2.4768600000000002E-2</v>
      </c>
      <c r="K3642" s="360"/>
    </row>
    <row r="3643" spans="1:11" s="106" customFormat="1" ht="25.5" hidden="1" x14ac:dyDescent="0.2">
      <c r="A3643" s="241" t="s">
        <v>89</v>
      </c>
      <c r="B3643" s="189" t="s">
        <v>316</v>
      </c>
      <c r="C3643" s="241" t="s">
        <v>85</v>
      </c>
      <c r="D3643" s="241" t="s">
        <v>317</v>
      </c>
      <c r="E3643" s="427" t="s">
        <v>87</v>
      </c>
      <c r="F3643" s="427"/>
      <c r="G3643" s="190" t="s">
        <v>88</v>
      </c>
      <c r="H3643" s="191">
        <v>1.2500000000000001E-2</v>
      </c>
      <c r="I3643" s="192">
        <v>17.681041</v>
      </c>
      <c r="J3643" s="192">
        <v>0.22101299999999999</v>
      </c>
      <c r="K3643" s="360"/>
    </row>
    <row r="3644" spans="1:11" s="106" customFormat="1" hidden="1" x14ac:dyDescent="0.2">
      <c r="A3644" s="241" t="s">
        <v>92</v>
      </c>
      <c r="B3644" s="189" t="s">
        <v>484</v>
      </c>
      <c r="C3644" s="241" t="s">
        <v>85</v>
      </c>
      <c r="D3644" s="241" t="s">
        <v>485</v>
      </c>
      <c r="E3644" s="427" t="s">
        <v>119</v>
      </c>
      <c r="F3644" s="427"/>
      <c r="G3644" s="190" t="s">
        <v>160</v>
      </c>
      <c r="H3644" s="191">
        <v>1.1100000000000001</v>
      </c>
      <c r="I3644" s="192">
        <v>5.15</v>
      </c>
      <c r="J3644" s="192">
        <v>5.7164999999999999</v>
      </c>
      <c r="K3644" s="360"/>
    </row>
    <row r="3645" spans="1:11" s="106" customFormat="1" hidden="1" x14ac:dyDescent="0.2">
      <c r="A3645" s="244"/>
      <c r="B3645" s="244"/>
      <c r="C3645" s="244"/>
      <c r="D3645" s="244"/>
      <c r="E3645" s="244"/>
      <c r="F3645" s="193"/>
      <c r="G3645" s="244"/>
      <c r="H3645" s="193"/>
      <c r="I3645" s="244"/>
      <c r="J3645" s="193"/>
      <c r="K3645" s="360"/>
    </row>
    <row r="3646" spans="1:11" s="106" customFormat="1" ht="15" hidden="1" thickBot="1" x14ac:dyDescent="0.25">
      <c r="A3646" s="244"/>
      <c r="B3646" s="244"/>
      <c r="C3646" s="244"/>
      <c r="D3646" s="244"/>
      <c r="E3646" s="244"/>
      <c r="F3646" s="193"/>
      <c r="G3646" s="244"/>
      <c r="H3646" s="428"/>
      <c r="I3646" s="428"/>
      <c r="J3646" s="193"/>
      <c r="K3646" s="360"/>
    </row>
    <row r="3647" spans="1:11" s="106" customFormat="1" ht="15" hidden="1" thickTop="1" x14ac:dyDescent="0.2">
      <c r="A3647" s="194"/>
      <c r="B3647" s="194"/>
      <c r="C3647" s="194"/>
      <c r="D3647" s="194"/>
      <c r="E3647" s="194"/>
      <c r="F3647" s="194"/>
      <c r="G3647" s="194"/>
      <c r="H3647" s="194"/>
      <c r="I3647" s="194"/>
      <c r="J3647" s="194"/>
      <c r="K3647" s="360"/>
    </row>
    <row r="3648" spans="1:11" s="106" customFormat="1" ht="15" hidden="1" x14ac:dyDescent="0.2">
      <c r="A3648" s="242"/>
      <c r="B3648" s="195" t="s">
        <v>77</v>
      </c>
      <c r="C3648" s="242" t="s">
        <v>78</v>
      </c>
      <c r="D3648" s="242" t="s">
        <v>4</v>
      </c>
      <c r="E3648" s="430" t="s">
        <v>79</v>
      </c>
      <c r="F3648" s="430"/>
      <c r="G3648" s="196" t="s">
        <v>80</v>
      </c>
      <c r="H3648" s="195" t="s">
        <v>81</v>
      </c>
      <c r="I3648" s="195" t="s">
        <v>82</v>
      </c>
      <c r="J3648" s="195" t="s">
        <v>5</v>
      </c>
      <c r="K3648" s="360"/>
    </row>
    <row r="3649" spans="1:11" s="106" customFormat="1" ht="38.25" hidden="1" x14ac:dyDescent="0.2">
      <c r="A3649" s="240" t="s">
        <v>83</v>
      </c>
      <c r="B3649" s="197" t="s">
        <v>328</v>
      </c>
      <c r="C3649" s="240" t="s">
        <v>85</v>
      </c>
      <c r="D3649" s="240" t="s">
        <v>329</v>
      </c>
      <c r="E3649" s="429" t="s">
        <v>149</v>
      </c>
      <c r="F3649" s="429"/>
      <c r="G3649" s="198" t="s">
        <v>160</v>
      </c>
      <c r="H3649" s="199">
        <v>1</v>
      </c>
      <c r="I3649" s="203">
        <f>SUM(J3650:J3652)</f>
        <v>5.0881276</v>
      </c>
      <c r="J3649" s="203">
        <f>H3649*I3649</f>
        <v>5.0881276</v>
      </c>
      <c r="K3649" s="360"/>
    </row>
    <row r="3650" spans="1:11" s="106" customFormat="1" ht="25.5" hidden="1" x14ac:dyDescent="0.2">
      <c r="A3650" s="241" t="s">
        <v>89</v>
      </c>
      <c r="B3650" s="189" t="s">
        <v>314</v>
      </c>
      <c r="C3650" s="241" t="s">
        <v>85</v>
      </c>
      <c r="D3650" s="241" t="s">
        <v>315</v>
      </c>
      <c r="E3650" s="427" t="s">
        <v>87</v>
      </c>
      <c r="F3650" s="427"/>
      <c r="G3650" s="190" t="s">
        <v>88</v>
      </c>
      <c r="H3650" s="191">
        <v>1E-3</v>
      </c>
      <c r="I3650" s="192">
        <v>13.76031</v>
      </c>
      <c r="J3650" s="192">
        <v>1.37603E-2</v>
      </c>
      <c r="K3650" s="360"/>
    </row>
    <row r="3651" spans="1:11" s="106" customFormat="1" ht="25.5" hidden="1" x14ac:dyDescent="0.2">
      <c r="A3651" s="241" t="s">
        <v>89</v>
      </c>
      <c r="B3651" s="189" t="s">
        <v>316</v>
      </c>
      <c r="C3651" s="241" t="s">
        <v>85</v>
      </c>
      <c r="D3651" s="241" t="s">
        <v>317</v>
      </c>
      <c r="E3651" s="427" t="s">
        <v>87</v>
      </c>
      <c r="F3651" s="427"/>
      <c r="G3651" s="190" t="s">
        <v>88</v>
      </c>
      <c r="H3651" s="191">
        <v>7.0000000000000001E-3</v>
      </c>
      <c r="I3651" s="192">
        <v>17.681041</v>
      </c>
      <c r="J3651" s="192">
        <v>0.1237673</v>
      </c>
      <c r="K3651" s="360"/>
    </row>
    <row r="3652" spans="1:11" s="106" customFormat="1" hidden="1" x14ac:dyDescent="0.2">
      <c r="A3652" s="241" t="s">
        <v>92</v>
      </c>
      <c r="B3652" s="189" t="s">
        <v>2114</v>
      </c>
      <c r="C3652" s="241" t="s">
        <v>85</v>
      </c>
      <c r="D3652" s="241" t="s">
        <v>2115</v>
      </c>
      <c r="E3652" s="427" t="s">
        <v>119</v>
      </c>
      <c r="F3652" s="427"/>
      <c r="G3652" s="190" t="s">
        <v>160</v>
      </c>
      <c r="H3652" s="191">
        <v>1.1100000000000001</v>
      </c>
      <c r="I3652" s="192">
        <v>4.46</v>
      </c>
      <c r="J3652" s="192">
        <v>4.9505999999999997</v>
      </c>
      <c r="K3652" s="360"/>
    </row>
    <row r="3653" spans="1:11" s="106" customFormat="1" hidden="1" x14ac:dyDescent="0.2">
      <c r="A3653" s="244"/>
      <c r="B3653" s="244"/>
      <c r="C3653" s="244"/>
      <c r="D3653" s="244"/>
      <c r="E3653" s="244"/>
      <c r="F3653" s="193"/>
      <c r="G3653" s="244"/>
      <c r="H3653" s="193"/>
      <c r="I3653" s="244"/>
      <c r="J3653" s="193"/>
      <c r="K3653" s="360"/>
    </row>
    <row r="3654" spans="1:11" s="106" customFormat="1" ht="15" hidden="1" thickBot="1" x14ac:dyDescent="0.25">
      <c r="A3654" s="244"/>
      <c r="B3654" s="244"/>
      <c r="C3654" s="244"/>
      <c r="D3654" s="244"/>
      <c r="E3654" s="244"/>
      <c r="F3654" s="193"/>
      <c r="G3654" s="244"/>
      <c r="H3654" s="428"/>
      <c r="I3654" s="428"/>
      <c r="J3654" s="193"/>
      <c r="K3654" s="360"/>
    </row>
    <row r="3655" spans="1:11" s="106" customFormat="1" ht="15" hidden="1" thickTop="1" x14ac:dyDescent="0.2">
      <c r="A3655" s="194"/>
      <c r="B3655" s="194"/>
      <c r="C3655" s="194"/>
      <c r="D3655" s="194"/>
      <c r="E3655" s="194"/>
      <c r="F3655" s="194"/>
      <c r="G3655" s="194"/>
      <c r="H3655" s="194"/>
      <c r="I3655" s="194"/>
      <c r="J3655" s="194"/>
      <c r="K3655" s="360"/>
    </row>
    <row r="3656" spans="1:11" s="106" customFormat="1" ht="15" hidden="1" x14ac:dyDescent="0.2">
      <c r="A3656" s="242"/>
      <c r="B3656" s="195" t="s">
        <v>77</v>
      </c>
      <c r="C3656" s="242" t="s">
        <v>78</v>
      </c>
      <c r="D3656" s="242" t="s">
        <v>4</v>
      </c>
      <c r="E3656" s="430" t="s">
        <v>79</v>
      </c>
      <c r="F3656" s="430"/>
      <c r="G3656" s="196" t="s">
        <v>80</v>
      </c>
      <c r="H3656" s="195" t="s">
        <v>81</v>
      </c>
      <c r="I3656" s="195" t="s">
        <v>82</v>
      </c>
      <c r="J3656" s="195" t="s">
        <v>5</v>
      </c>
      <c r="K3656" s="360"/>
    </row>
    <row r="3657" spans="1:11" s="106" customFormat="1" ht="38.25" hidden="1" x14ac:dyDescent="0.2">
      <c r="A3657" s="240" t="s">
        <v>83</v>
      </c>
      <c r="B3657" s="197" t="s">
        <v>396</v>
      </c>
      <c r="C3657" s="240" t="s">
        <v>85</v>
      </c>
      <c r="D3657" s="240" t="s">
        <v>397</v>
      </c>
      <c r="E3657" s="429" t="s">
        <v>149</v>
      </c>
      <c r="F3657" s="429"/>
      <c r="G3657" s="198" t="s">
        <v>160</v>
      </c>
      <c r="H3657" s="199">
        <v>1</v>
      </c>
      <c r="I3657" s="203">
        <f>SUM(J3658:J3659)</f>
        <v>5.0160198999999999</v>
      </c>
      <c r="J3657" s="203">
        <f>H3657*I3657</f>
        <v>5.0160198999999999</v>
      </c>
      <c r="K3657" s="360"/>
    </row>
    <row r="3658" spans="1:11" s="106" customFormat="1" ht="25.5" hidden="1" x14ac:dyDescent="0.2">
      <c r="A3658" s="241" t="s">
        <v>89</v>
      </c>
      <c r="B3658" s="189" t="s">
        <v>316</v>
      </c>
      <c r="C3658" s="241" t="s">
        <v>85</v>
      </c>
      <c r="D3658" s="241" t="s">
        <v>317</v>
      </c>
      <c r="E3658" s="427" t="s">
        <v>87</v>
      </c>
      <c r="F3658" s="427"/>
      <c r="G3658" s="190" t="s">
        <v>88</v>
      </c>
      <c r="H3658" s="191">
        <v>3.7000000000000002E-3</v>
      </c>
      <c r="I3658" s="192">
        <v>17.681041</v>
      </c>
      <c r="J3658" s="192">
        <v>6.5419900000000003E-2</v>
      </c>
      <c r="K3658" s="360"/>
    </row>
    <row r="3659" spans="1:11" s="106" customFormat="1" hidden="1" x14ac:dyDescent="0.2">
      <c r="A3659" s="241" t="s">
        <v>92</v>
      </c>
      <c r="B3659" s="189" t="s">
        <v>2114</v>
      </c>
      <c r="C3659" s="241" t="s">
        <v>85</v>
      </c>
      <c r="D3659" s="241" t="s">
        <v>2115</v>
      </c>
      <c r="E3659" s="427" t="s">
        <v>119</v>
      </c>
      <c r="F3659" s="427"/>
      <c r="G3659" s="190" t="s">
        <v>160</v>
      </c>
      <c r="H3659" s="191">
        <v>1.1100000000000001</v>
      </c>
      <c r="I3659" s="192">
        <v>4.46</v>
      </c>
      <c r="J3659" s="192">
        <v>4.9505999999999997</v>
      </c>
      <c r="K3659" s="360"/>
    </row>
    <row r="3660" spans="1:11" s="106" customFormat="1" hidden="1" x14ac:dyDescent="0.2">
      <c r="A3660" s="244"/>
      <c r="B3660" s="244"/>
      <c r="C3660" s="244"/>
      <c r="D3660" s="244"/>
      <c r="E3660" s="244"/>
      <c r="F3660" s="193"/>
      <c r="G3660" s="244"/>
      <c r="H3660" s="193"/>
      <c r="I3660" s="244"/>
      <c r="J3660" s="193"/>
      <c r="K3660" s="360"/>
    </row>
    <row r="3661" spans="1:11" s="106" customFormat="1" ht="15" hidden="1" thickBot="1" x14ac:dyDescent="0.25">
      <c r="A3661" s="244"/>
      <c r="B3661" s="244"/>
      <c r="C3661" s="244"/>
      <c r="D3661" s="244"/>
      <c r="E3661" s="244"/>
      <c r="F3661" s="193"/>
      <c r="G3661" s="244"/>
      <c r="H3661" s="428"/>
      <c r="I3661" s="428"/>
      <c r="J3661" s="193"/>
      <c r="K3661" s="360"/>
    </row>
    <row r="3662" spans="1:11" s="106" customFormat="1" ht="15" hidden="1" thickTop="1" x14ac:dyDescent="0.2">
      <c r="A3662" s="194"/>
      <c r="B3662" s="194"/>
      <c r="C3662" s="194"/>
      <c r="D3662" s="194"/>
      <c r="E3662" s="194"/>
      <c r="F3662" s="194"/>
      <c r="G3662" s="194"/>
      <c r="H3662" s="194"/>
      <c r="I3662" s="194"/>
      <c r="J3662" s="194"/>
      <c r="K3662" s="360"/>
    </row>
    <row r="3663" spans="1:11" s="106" customFormat="1" ht="15" hidden="1" x14ac:dyDescent="0.2">
      <c r="A3663" s="242"/>
      <c r="B3663" s="195" t="s">
        <v>77</v>
      </c>
      <c r="C3663" s="242" t="s">
        <v>78</v>
      </c>
      <c r="D3663" s="242" t="s">
        <v>4</v>
      </c>
      <c r="E3663" s="430" t="s">
        <v>79</v>
      </c>
      <c r="F3663" s="430"/>
      <c r="G3663" s="196" t="s">
        <v>80</v>
      </c>
      <c r="H3663" s="195" t="s">
        <v>81</v>
      </c>
      <c r="I3663" s="195" t="s">
        <v>82</v>
      </c>
      <c r="J3663" s="195" t="s">
        <v>5</v>
      </c>
      <c r="K3663" s="360"/>
    </row>
    <row r="3664" spans="1:11" s="106" customFormat="1" ht="38.25" hidden="1" x14ac:dyDescent="0.2">
      <c r="A3664" s="240" t="s">
        <v>83</v>
      </c>
      <c r="B3664" s="197" t="s">
        <v>401</v>
      </c>
      <c r="C3664" s="240" t="s">
        <v>85</v>
      </c>
      <c r="D3664" s="240" t="s">
        <v>402</v>
      </c>
      <c r="E3664" s="429" t="s">
        <v>149</v>
      </c>
      <c r="F3664" s="429"/>
      <c r="G3664" s="198" t="s">
        <v>160</v>
      </c>
      <c r="H3664" s="199">
        <v>1</v>
      </c>
      <c r="I3664" s="203">
        <f>SUM(J3665:J3666)</f>
        <v>5.8949621000000008</v>
      </c>
      <c r="J3664" s="203">
        <f>H3664*I3664</f>
        <v>5.8949621000000008</v>
      </c>
      <c r="K3664" s="360"/>
    </row>
    <row r="3665" spans="1:11" s="106" customFormat="1" ht="25.5" hidden="1" x14ac:dyDescent="0.2">
      <c r="A3665" s="241" t="s">
        <v>89</v>
      </c>
      <c r="B3665" s="189" t="s">
        <v>316</v>
      </c>
      <c r="C3665" s="241" t="s">
        <v>85</v>
      </c>
      <c r="D3665" s="241" t="s">
        <v>317</v>
      </c>
      <c r="E3665" s="427" t="s">
        <v>87</v>
      </c>
      <c r="F3665" s="427"/>
      <c r="G3665" s="190" t="s">
        <v>88</v>
      </c>
      <c r="H3665" s="191">
        <v>2E-3</v>
      </c>
      <c r="I3665" s="192">
        <v>17.681041</v>
      </c>
      <c r="J3665" s="192">
        <v>3.53621E-2</v>
      </c>
      <c r="K3665" s="360"/>
    </row>
    <row r="3666" spans="1:11" s="106" customFormat="1" hidden="1" x14ac:dyDescent="0.2">
      <c r="A3666" s="241" t="s">
        <v>92</v>
      </c>
      <c r="B3666" s="189" t="s">
        <v>2116</v>
      </c>
      <c r="C3666" s="241" t="s">
        <v>85</v>
      </c>
      <c r="D3666" s="241" t="s">
        <v>2117</v>
      </c>
      <c r="E3666" s="427" t="s">
        <v>119</v>
      </c>
      <c r="F3666" s="427"/>
      <c r="G3666" s="190" t="s">
        <v>160</v>
      </c>
      <c r="H3666" s="191">
        <v>1.1399999999999999</v>
      </c>
      <c r="I3666" s="192">
        <v>5.14</v>
      </c>
      <c r="J3666" s="192">
        <v>5.8596000000000004</v>
      </c>
      <c r="K3666" s="360"/>
    </row>
    <row r="3667" spans="1:11" s="106" customFormat="1" hidden="1" x14ac:dyDescent="0.2">
      <c r="A3667" s="244"/>
      <c r="B3667" s="244"/>
      <c r="C3667" s="244"/>
      <c r="D3667" s="244"/>
      <c r="E3667" s="244"/>
      <c r="F3667" s="193"/>
      <c r="G3667" s="244"/>
      <c r="H3667" s="193"/>
      <c r="I3667" s="244"/>
      <c r="J3667" s="193"/>
      <c r="K3667" s="360"/>
    </row>
    <row r="3668" spans="1:11" s="106" customFormat="1" ht="15" hidden="1" thickBot="1" x14ac:dyDescent="0.25">
      <c r="A3668" s="244"/>
      <c r="B3668" s="244"/>
      <c r="C3668" s="244"/>
      <c r="D3668" s="244"/>
      <c r="E3668" s="244"/>
      <c r="F3668" s="193"/>
      <c r="G3668" s="244"/>
      <c r="H3668" s="428"/>
      <c r="I3668" s="428"/>
      <c r="J3668" s="193"/>
      <c r="K3668" s="360"/>
    </row>
    <row r="3669" spans="1:11" s="106" customFormat="1" ht="15" hidden="1" thickTop="1" x14ac:dyDescent="0.2">
      <c r="A3669" s="194"/>
      <c r="B3669" s="194"/>
      <c r="C3669" s="194"/>
      <c r="D3669" s="194"/>
      <c r="E3669" s="194"/>
      <c r="F3669" s="194"/>
      <c r="G3669" s="194"/>
      <c r="H3669" s="194"/>
      <c r="I3669" s="194"/>
      <c r="J3669" s="194"/>
      <c r="K3669" s="360"/>
    </row>
    <row r="3670" spans="1:11" s="106" customFormat="1" ht="15" hidden="1" x14ac:dyDescent="0.2">
      <c r="A3670" s="242"/>
      <c r="B3670" s="195" t="s">
        <v>77</v>
      </c>
      <c r="C3670" s="242" t="s">
        <v>78</v>
      </c>
      <c r="D3670" s="242" t="s">
        <v>4</v>
      </c>
      <c r="E3670" s="430" t="s">
        <v>79</v>
      </c>
      <c r="F3670" s="430"/>
      <c r="G3670" s="196" t="s">
        <v>80</v>
      </c>
      <c r="H3670" s="195" t="s">
        <v>81</v>
      </c>
      <c r="I3670" s="195" t="s">
        <v>82</v>
      </c>
      <c r="J3670" s="195" t="s">
        <v>5</v>
      </c>
      <c r="K3670" s="360"/>
    </row>
    <row r="3671" spans="1:11" s="106" customFormat="1" ht="25.5" hidden="1" x14ac:dyDescent="0.2">
      <c r="A3671" s="240" t="s">
        <v>83</v>
      </c>
      <c r="B3671" s="197" t="s">
        <v>380</v>
      </c>
      <c r="C3671" s="240" t="s">
        <v>85</v>
      </c>
      <c r="D3671" s="240" t="s">
        <v>381</v>
      </c>
      <c r="E3671" s="429" t="s">
        <v>149</v>
      </c>
      <c r="F3671" s="429"/>
      <c r="G3671" s="198" t="s">
        <v>160</v>
      </c>
      <c r="H3671" s="199">
        <v>1</v>
      </c>
      <c r="I3671" s="203">
        <f>SUM(J3672:J3674)</f>
        <v>6.6338895000000004</v>
      </c>
      <c r="J3671" s="203">
        <f>H3671*I3671</f>
        <v>6.6338895000000004</v>
      </c>
      <c r="K3671" s="360"/>
    </row>
    <row r="3672" spans="1:11" s="106" customFormat="1" ht="25.5" hidden="1" x14ac:dyDescent="0.2">
      <c r="A3672" s="241" t="s">
        <v>89</v>
      </c>
      <c r="B3672" s="189" t="s">
        <v>314</v>
      </c>
      <c r="C3672" s="241" t="s">
        <v>85</v>
      </c>
      <c r="D3672" s="241" t="s">
        <v>315</v>
      </c>
      <c r="E3672" s="427" t="s">
        <v>87</v>
      </c>
      <c r="F3672" s="427"/>
      <c r="G3672" s="190" t="s">
        <v>88</v>
      </c>
      <c r="H3672" s="191">
        <v>5.8999999999999999E-3</v>
      </c>
      <c r="I3672" s="192">
        <v>13.76031</v>
      </c>
      <c r="J3672" s="192">
        <v>8.1185800000000002E-2</v>
      </c>
      <c r="K3672" s="360"/>
    </row>
    <row r="3673" spans="1:11" s="106" customFormat="1" ht="25.5" hidden="1" x14ac:dyDescent="0.2">
      <c r="A3673" s="241" t="s">
        <v>89</v>
      </c>
      <c r="B3673" s="189" t="s">
        <v>316</v>
      </c>
      <c r="C3673" s="241" t="s">
        <v>85</v>
      </c>
      <c r="D3673" s="241" t="s">
        <v>317</v>
      </c>
      <c r="E3673" s="427" t="s">
        <v>87</v>
      </c>
      <c r="F3673" s="427"/>
      <c r="G3673" s="190" t="s">
        <v>88</v>
      </c>
      <c r="H3673" s="191">
        <v>4.2000000000000003E-2</v>
      </c>
      <c r="I3673" s="192">
        <v>17.681041</v>
      </c>
      <c r="J3673" s="192">
        <v>0.74260369999999998</v>
      </c>
      <c r="K3673" s="360"/>
    </row>
    <row r="3674" spans="1:11" s="106" customFormat="1" hidden="1" x14ac:dyDescent="0.2">
      <c r="A3674" s="241" t="s">
        <v>92</v>
      </c>
      <c r="B3674" s="189" t="s">
        <v>1607</v>
      </c>
      <c r="C3674" s="241" t="s">
        <v>85</v>
      </c>
      <c r="D3674" s="241" t="s">
        <v>1608</v>
      </c>
      <c r="E3674" s="427" t="s">
        <v>119</v>
      </c>
      <c r="F3674" s="427"/>
      <c r="G3674" s="190" t="s">
        <v>160</v>
      </c>
      <c r="H3674" s="191">
        <v>1.07</v>
      </c>
      <c r="I3674" s="192">
        <v>5.43</v>
      </c>
      <c r="J3674" s="192">
        <v>5.8101000000000003</v>
      </c>
      <c r="K3674" s="360"/>
    </row>
    <row r="3675" spans="1:11" s="106" customFormat="1" hidden="1" x14ac:dyDescent="0.2">
      <c r="A3675" s="244"/>
      <c r="B3675" s="244"/>
      <c r="C3675" s="244"/>
      <c r="D3675" s="244"/>
      <c r="E3675" s="244"/>
      <c r="F3675" s="193"/>
      <c r="G3675" s="244"/>
      <c r="H3675" s="193"/>
      <c r="I3675" s="244"/>
      <c r="J3675" s="193"/>
      <c r="K3675" s="360"/>
    </row>
    <row r="3676" spans="1:11" s="106" customFormat="1" ht="15" hidden="1" thickBot="1" x14ac:dyDescent="0.25">
      <c r="A3676" s="244"/>
      <c r="B3676" s="244"/>
      <c r="C3676" s="244"/>
      <c r="D3676" s="244"/>
      <c r="E3676" s="244"/>
      <c r="F3676" s="193"/>
      <c r="G3676" s="244"/>
      <c r="H3676" s="428"/>
      <c r="I3676" s="428"/>
      <c r="J3676" s="193"/>
      <c r="K3676" s="360"/>
    </row>
    <row r="3677" spans="1:11" s="106" customFormat="1" ht="15" hidden="1" thickTop="1" x14ac:dyDescent="0.2">
      <c r="A3677" s="194"/>
      <c r="B3677" s="194"/>
      <c r="C3677" s="194"/>
      <c r="D3677" s="194"/>
      <c r="E3677" s="194"/>
      <c r="F3677" s="194"/>
      <c r="G3677" s="194"/>
      <c r="H3677" s="194"/>
      <c r="I3677" s="194"/>
      <c r="J3677" s="194"/>
      <c r="K3677" s="360"/>
    </row>
    <row r="3678" spans="1:11" s="106" customFormat="1" ht="15" hidden="1" x14ac:dyDescent="0.2">
      <c r="A3678" s="242"/>
      <c r="B3678" s="195" t="s">
        <v>77</v>
      </c>
      <c r="C3678" s="242" t="s">
        <v>78</v>
      </c>
      <c r="D3678" s="242" t="s">
        <v>4</v>
      </c>
      <c r="E3678" s="430" t="s">
        <v>79</v>
      </c>
      <c r="F3678" s="430"/>
      <c r="G3678" s="196" t="s">
        <v>80</v>
      </c>
      <c r="H3678" s="195" t="s">
        <v>81</v>
      </c>
      <c r="I3678" s="195" t="s">
        <v>82</v>
      </c>
      <c r="J3678" s="195" t="s">
        <v>5</v>
      </c>
      <c r="K3678" s="360"/>
    </row>
    <row r="3679" spans="1:11" s="106" customFormat="1" ht="25.5" hidden="1" x14ac:dyDescent="0.2">
      <c r="A3679" s="240" t="s">
        <v>83</v>
      </c>
      <c r="B3679" s="197" t="s">
        <v>491</v>
      </c>
      <c r="C3679" s="240" t="s">
        <v>85</v>
      </c>
      <c r="D3679" s="240" t="s">
        <v>492</v>
      </c>
      <c r="E3679" s="429" t="s">
        <v>149</v>
      </c>
      <c r="F3679" s="429"/>
      <c r="G3679" s="198" t="s">
        <v>160</v>
      </c>
      <c r="H3679" s="199">
        <v>1</v>
      </c>
      <c r="I3679" s="203">
        <f>SUM(J3680:J3682)</f>
        <v>6.4187577000000005</v>
      </c>
      <c r="J3679" s="203">
        <f>H3679*I3679</f>
        <v>6.4187577000000005</v>
      </c>
      <c r="K3679" s="360"/>
    </row>
    <row r="3680" spans="1:11" s="106" customFormat="1" ht="25.5" hidden="1" x14ac:dyDescent="0.2">
      <c r="A3680" s="241" t="s">
        <v>89</v>
      </c>
      <c r="B3680" s="189" t="s">
        <v>314</v>
      </c>
      <c r="C3680" s="241" t="s">
        <v>85</v>
      </c>
      <c r="D3680" s="241" t="s">
        <v>315</v>
      </c>
      <c r="E3680" s="427" t="s">
        <v>87</v>
      </c>
      <c r="F3680" s="427"/>
      <c r="G3680" s="190" t="s">
        <v>88</v>
      </c>
      <c r="H3680" s="191">
        <v>4.4000000000000003E-3</v>
      </c>
      <c r="I3680" s="192">
        <v>13.76031</v>
      </c>
      <c r="J3680" s="192">
        <v>6.0545399999999999E-2</v>
      </c>
      <c r="K3680" s="360"/>
    </row>
    <row r="3681" spans="1:11" s="106" customFormat="1" ht="25.5" hidden="1" x14ac:dyDescent="0.2">
      <c r="A3681" s="241" t="s">
        <v>89</v>
      </c>
      <c r="B3681" s="189" t="s">
        <v>316</v>
      </c>
      <c r="C3681" s="241" t="s">
        <v>85</v>
      </c>
      <c r="D3681" s="241" t="s">
        <v>317</v>
      </c>
      <c r="E3681" s="427" t="s">
        <v>87</v>
      </c>
      <c r="F3681" s="427"/>
      <c r="G3681" s="190" t="s">
        <v>88</v>
      </c>
      <c r="H3681" s="191">
        <v>3.1E-2</v>
      </c>
      <c r="I3681" s="192">
        <v>17.681041</v>
      </c>
      <c r="J3681" s="192">
        <v>0.5481123</v>
      </c>
      <c r="K3681" s="360"/>
    </row>
    <row r="3682" spans="1:11" s="106" customFormat="1" hidden="1" x14ac:dyDescent="0.2">
      <c r="A3682" s="241" t="s">
        <v>92</v>
      </c>
      <c r="B3682" s="189" t="s">
        <v>1607</v>
      </c>
      <c r="C3682" s="241" t="s">
        <v>85</v>
      </c>
      <c r="D3682" s="241" t="s">
        <v>1608</v>
      </c>
      <c r="E3682" s="427" t="s">
        <v>119</v>
      </c>
      <c r="F3682" s="427"/>
      <c r="G3682" s="190" t="s">
        <v>160</v>
      </c>
      <c r="H3682" s="191">
        <v>1.07</v>
      </c>
      <c r="I3682" s="192">
        <v>5.43</v>
      </c>
      <c r="J3682" s="192">
        <v>5.8101000000000003</v>
      </c>
      <c r="K3682" s="360"/>
    </row>
    <row r="3683" spans="1:11" s="106" customFormat="1" hidden="1" x14ac:dyDescent="0.2">
      <c r="A3683" s="244"/>
      <c r="B3683" s="244"/>
      <c r="C3683" s="244"/>
      <c r="D3683" s="244"/>
      <c r="E3683" s="244"/>
      <c r="F3683" s="193"/>
      <c r="G3683" s="244"/>
      <c r="H3683" s="193"/>
      <c r="I3683" s="244"/>
      <c r="J3683" s="193"/>
      <c r="K3683" s="360"/>
    </row>
    <row r="3684" spans="1:11" s="106" customFormat="1" ht="15" hidden="1" thickBot="1" x14ac:dyDescent="0.25">
      <c r="A3684" s="244"/>
      <c r="B3684" s="244"/>
      <c r="C3684" s="244"/>
      <c r="D3684" s="244"/>
      <c r="E3684" s="244"/>
      <c r="F3684" s="193"/>
      <c r="G3684" s="244"/>
      <c r="H3684" s="428"/>
      <c r="I3684" s="428"/>
      <c r="J3684" s="193"/>
      <c r="K3684" s="360"/>
    </row>
    <row r="3685" spans="1:11" s="106" customFormat="1" ht="15" hidden="1" thickTop="1" x14ac:dyDescent="0.2">
      <c r="A3685" s="194"/>
      <c r="B3685" s="194"/>
      <c r="C3685" s="194"/>
      <c r="D3685" s="194"/>
      <c r="E3685" s="194"/>
      <c r="F3685" s="194"/>
      <c r="G3685" s="194"/>
      <c r="H3685" s="194"/>
      <c r="I3685" s="194"/>
      <c r="J3685" s="194"/>
      <c r="K3685" s="360"/>
    </row>
    <row r="3686" spans="1:11" s="106" customFormat="1" ht="15" hidden="1" x14ac:dyDescent="0.2">
      <c r="A3686" s="242"/>
      <c r="B3686" s="195" t="s">
        <v>77</v>
      </c>
      <c r="C3686" s="242" t="s">
        <v>78</v>
      </c>
      <c r="D3686" s="242" t="s">
        <v>4</v>
      </c>
      <c r="E3686" s="430" t="s">
        <v>79</v>
      </c>
      <c r="F3686" s="430"/>
      <c r="G3686" s="196" t="s">
        <v>80</v>
      </c>
      <c r="H3686" s="195" t="s">
        <v>81</v>
      </c>
      <c r="I3686" s="195" t="s">
        <v>82</v>
      </c>
      <c r="J3686" s="195" t="s">
        <v>5</v>
      </c>
      <c r="K3686" s="360"/>
    </row>
    <row r="3687" spans="1:11" s="106" customFormat="1" ht="25.5" hidden="1" x14ac:dyDescent="0.2">
      <c r="A3687" s="240" t="s">
        <v>83</v>
      </c>
      <c r="B3687" s="197" t="s">
        <v>323</v>
      </c>
      <c r="C3687" s="240" t="s">
        <v>85</v>
      </c>
      <c r="D3687" s="240" t="s">
        <v>324</v>
      </c>
      <c r="E3687" s="429" t="s">
        <v>149</v>
      </c>
      <c r="F3687" s="429"/>
      <c r="G3687" s="198" t="s">
        <v>160</v>
      </c>
      <c r="H3687" s="199">
        <v>1</v>
      </c>
      <c r="I3687" s="203">
        <f>SUM(J3688:J3690)</f>
        <v>6.5006883000000002</v>
      </c>
      <c r="J3687" s="203">
        <f>H3687*I3687</f>
        <v>6.5006883000000002</v>
      </c>
      <c r="K3687" s="360"/>
    </row>
    <row r="3688" spans="1:11" s="106" customFormat="1" ht="25.5" hidden="1" x14ac:dyDescent="0.2">
      <c r="A3688" s="241" t="s">
        <v>89</v>
      </c>
      <c r="B3688" s="189" t="s">
        <v>314</v>
      </c>
      <c r="C3688" s="241" t="s">
        <v>85</v>
      </c>
      <c r="D3688" s="241" t="s">
        <v>315</v>
      </c>
      <c r="E3688" s="427" t="s">
        <v>87</v>
      </c>
      <c r="F3688" s="427"/>
      <c r="G3688" s="190" t="s">
        <v>88</v>
      </c>
      <c r="H3688" s="191">
        <v>3.2000000000000002E-3</v>
      </c>
      <c r="I3688" s="192">
        <v>13.76031</v>
      </c>
      <c r="J3688" s="192">
        <v>4.4033000000000003E-2</v>
      </c>
      <c r="K3688" s="360"/>
    </row>
    <row r="3689" spans="1:11" s="106" customFormat="1" ht="25.5" hidden="1" x14ac:dyDescent="0.2">
      <c r="A3689" s="241" t="s">
        <v>89</v>
      </c>
      <c r="B3689" s="189" t="s">
        <v>316</v>
      </c>
      <c r="C3689" s="241" t="s">
        <v>85</v>
      </c>
      <c r="D3689" s="241" t="s">
        <v>317</v>
      </c>
      <c r="E3689" s="427" t="s">
        <v>87</v>
      </c>
      <c r="F3689" s="427"/>
      <c r="G3689" s="190" t="s">
        <v>88</v>
      </c>
      <c r="H3689" s="191">
        <v>2.24E-2</v>
      </c>
      <c r="I3689" s="192">
        <v>17.681041</v>
      </c>
      <c r="J3689" s="192">
        <v>0.3960553</v>
      </c>
      <c r="K3689" s="360"/>
    </row>
    <row r="3690" spans="1:11" s="106" customFormat="1" hidden="1" x14ac:dyDescent="0.2">
      <c r="A3690" s="241" t="s">
        <v>92</v>
      </c>
      <c r="B3690" s="189" t="s">
        <v>2118</v>
      </c>
      <c r="C3690" s="241" t="s">
        <v>85</v>
      </c>
      <c r="D3690" s="241" t="s">
        <v>2119</v>
      </c>
      <c r="E3690" s="427" t="s">
        <v>119</v>
      </c>
      <c r="F3690" s="427"/>
      <c r="G3690" s="190" t="s">
        <v>160</v>
      </c>
      <c r="H3690" s="191">
        <v>1.1100000000000001</v>
      </c>
      <c r="I3690" s="192">
        <v>5.46</v>
      </c>
      <c r="J3690" s="192">
        <v>6.0606</v>
      </c>
      <c r="K3690" s="360"/>
    </row>
    <row r="3691" spans="1:11" s="106" customFormat="1" hidden="1" x14ac:dyDescent="0.2">
      <c r="A3691" s="244"/>
      <c r="B3691" s="244"/>
      <c r="C3691" s="244"/>
      <c r="D3691" s="244"/>
      <c r="E3691" s="244"/>
      <c r="F3691" s="193"/>
      <c r="G3691" s="244"/>
      <c r="H3691" s="193"/>
      <c r="I3691" s="244"/>
      <c r="J3691" s="193"/>
      <c r="K3691" s="360"/>
    </row>
    <row r="3692" spans="1:11" s="106" customFormat="1" ht="15" hidden="1" thickBot="1" x14ac:dyDescent="0.25">
      <c r="A3692" s="244"/>
      <c r="B3692" s="244"/>
      <c r="C3692" s="244"/>
      <c r="D3692" s="244"/>
      <c r="E3692" s="244"/>
      <c r="F3692" s="193"/>
      <c r="G3692" s="244"/>
      <c r="H3692" s="428"/>
      <c r="I3692" s="428"/>
      <c r="J3692" s="193"/>
      <c r="K3692" s="360"/>
    </row>
    <row r="3693" spans="1:11" s="106" customFormat="1" ht="15" hidden="1" thickTop="1" x14ac:dyDescent="0.2">
      <c r="A3693" s="194"/>
      <c r="B3693" s="194"/>
      <c r="C3693" s="194"/>
      <c r="D3693" s="194"/>
      <c r="E3693" s="194"/>
      <c r="F3693" s="194"/>
      <c r="G3693" s="194"/>
      <c r="H3693" s="194"/>
      <c r="I3693" s="194"/>
      <c r="J3693" s="194"/>
      <c r="K3693" s="360"/>
    </row>
    <row r="3694" spans="1:11" s="106" customFormat="1" ht="15" hidden="1" x14ac:dyDescent="0.2">
      <c r="A3694" s="242"/>
      <c r="B3694" s="195" t="s">
        <v>77</v>
      </c>
      <c r="C3694" s="242" t="s">
        <v>78</v>
      </c>
      <c r="D3694" s="242" t="s">
        <v>4</v>
      </c>
      <c r="E3694" s="430" t="s">
        <v>79</v>
      </c>
      <c r="F3694" s="430"/>
      <c r="G3694" s="196" t="s">
        <v>80</v>
      </c>
      <c r="H3694" s="195" t="s">
        <v>81</v>
      </c>
      <c r="I3694" s="195" t="s">
        <v>82</v>
      </c>
      <c r="J3694" s="195" t="s">
        <v>5</v>
      </c>
      <c r="K3694" s="360"/>
    </row>
    <row r="3695" spans="1:11" s="106" customFormat="1" ht="25.5" hidden="1" x14ac:dyDescent="0.2">
      <c r="A3695" s="240" t="s">
        <v>83</v>
      </c>
      <c r="B3695" s="197" t="s">
        <v>496</v>
      </c>
      <c r="C3695" s="240" t="s">
        <v>85</v>
      </c>
      <c r="D3695" s="240" t="s">
        <v>497</v>
      </c>
      <c r="E3695" s="429" t="s">
        <v>149</v>
      </c>
      <c r="F3695" s="429"/>
      <c r="G3695" s="198" t="s">
        <v>160</v>
      </c>
      <c r="H3695" s="199">
        <v>1</v>
      </c>
      <c r="I3695" s="203">
        <f>SUM(J3696:J3698)</f>
        <v>6.3786816000000002</v>
      </c>
      <c r="J3695" s="203">
        <f>H3695*I3695</f>
        <v>6.3786816000000002</v>
      </c>
      <c r="K3695" s="360"/>
    </row>
    <row r="3696" spans="1:11" s="106" customFormat="1" ht="25.5" hidden="1" x14ac:dyDescent="0.2">
      <c r="A3696" s="241" t="s">
        <v>89</v>
      </c>
      <c r="B3696" s="189" t="s">
        <v>314</v>
      </c>
      <c r="C3696" s="241" t="s">
        <v>85</v>
      </c>
      <c r="D3696" s="241" t="s">
        <v>315</v>
      </c>
      <c r="E3696" s="427" t="s">
        <v>87</v>
      </c>
      <c r="F3696" s="427"/>
      <c r="G3696" s="190" t="s">
        <v>88</v>
      </c>
      <c r="H3696" s="191">
        <v>2.3E-3</v>
      </c>
      <c r="I3696" s="192">
        <v>13.76031</v>
      </c>
      <c r="J3696" s="192">
        <v>3.1648700000000002E-2</v>
      </c>
      <c r="K3696" s="360"/>
    </row>
    <row r="3697" spans="1:11" s="106" customFormat="1" ht="25.5" hidden="1" x14ac:dyDescent="0.2">
      <c r="A3697" s="241" t="s">
        <v>89</v>
      </c>
      <c r="B3697" s="189" t="s">
        <v>316</v>
      </c>
      <c r="C3697" s="241" t="s">
        <v>85</v>
      </c>
      <c r="D3697" s="241" t="s">
        <v>317</v>
      </c>
      <c r="E3697" s="427" t="s">
        <v>87</v>
      </c>
      <c r="F3697" s="427"/>
      <c r="G3697" s="190" t="s">
        <v>88</v>
      </c>
      <c r="H3697" s="191">
        <v>1.6199999999999999E-2</v>
      </c>
      <c r="I3697" s="192">
        <v>17.681041</v>
      </c>
      <c r="J3697" s="192">
        <v>0.28643289999999999</v>
      </c>
      <c r="K3697" s="360"/>
    </row>
    <row r="3698" spans="1:11" s="106" customFormat="1" hidden="1" x14ac:dyDescent="0.2">
      <c r="A3698" s="241" t="s">
        <v>92</v>
      </c>
      <c r="B3698" s="189" t="s">
        <v>2118</v>
      </c>
      <c r="C3698" s="241" t="s">
        <v>85</v>
      </c>
      <c r="D3698" s="241" t="s">
        <v>2119</v>
      </c>
      <c r="E3698" s="427" t="s">
        <v>119</v>
      </c>
      <c r="F3698" s="427"/>
      <c r="G3698" s="190" t="s">
        <v>160</v>
      </c>
      <c r="H3698" s="191">
        <v>1.1100000000000001</v>
      </c>
      <c r="I3698" s="192">
        <v>5.46</v>
      </c>
      <c r="J3698" s="192">
        <v>6.0606</v>
      </c>
      <c r="K3698" s="360"/>
    </row>
    <row r="3699" spans="1:11" s="106" customFormat="1" hidden="1" x14ac:dyDescent="0.2">
      <c r="A3699" s="244"/>
      <c r="B3699" s="244"/>
      <c r="C3699" s="244"/>
      <c r="D3699" s="244"/>
      <c r="E3699" s="244"/>
      <c r="F3699" s="193"/>
      <c r="G3699" s="244"/>
      <c r="H3699" s="193"/>
      <c r="I3699" s="244"/>
      <c r="J3699" s="193"/>
      <c r="K3699" s="360"/>
    </row>
    <row r="3700" spans="1:11" s="106" customFormat="1" ht="15" hidden="1" thickBot="1" x14ac:dyDescent="0.25">
      <c r="A3700" s="244"/>
      <c r="B3700" s="244"/>
      <c r="C3700" s="244"/>
      <c r="D3700" s="244"/>
      <c r="E3700" s="244"/>
      <c r="F3700" s="193"/>
      <c r="G3700" s="244"/>
      <c r="H3700" s="428"/>
      <c r="I3700" s="428"/>
      <c r="J3700" s="193"/>
      <c r="K3700" s="360"/>
    </row>
    <row r="3701" spans="1:11" s="106" customFormat="1" ht="15" hidden="1" thickTop="1" x14ac:dyDescent="0.2">
      <c r="A3701" s="194"/>
      <c r="B3701" s="194"/>
      <c r="C3701" s="194"/>
      <c r="D3701" s="194"/>
      <c r="E3701" s="194"/>
      <c r="F3701" s="194"/>
      <c r="G3701" s="194"/>
      <c r="H3701" s="194"/>
      <c r="I3701" s="194"/>
      <c r="J3701" s="194"/>
      <c r="K3701" s="360"/>
    </row>
    <row r="3702" spans="1:11" s="106" customFormat="1" ht="15" hidden="1" x14ac:dyDescent="0.2">
      <c r="A3702" s="242"/>
      <c r="B3702" s="195" t="s">
        <v>77</v>
      </c>
      <c r="C3702" s="242" t="s">
        <v>78</v>
      </c>
      <c r="D3702" s="242" t="s">
        <v>4</v>
      </c>
      <c r="E3702" s="430" t="s">
        <v>79</v>
      </c>
      <c r="F3702" s="430"/>
      <c r="G3702" s="196" t="s">
        <v>80</v>
      </c>
      <c r="H3702" s="195" t="s">
        <v>81</v>
      </c>
      <c r="I3702" s="195" t="s">
        <v>82</v>
      </c>
      <c r="J3702" s="195" t="s">
        <v>5</v>
      </c>
      <c r="K3702" s="360"/>
    </row>
    <row r="3703" spans="1:11" s="106" customFormat="1" ht="25.5" hidden="1" x14ac:dyDescent="0.2">
      <c r="A3703" s="240" t="s">
        <v>83</v>
      </c>
      <c r="B3703" s="197" t="s">
        <v>1963</v>
      </c>
      <c r="C3703" s="240" t="s">
        <v>85</v>
      </c>
      <c r="D3703" s="240" t="s">
        <v>1964</v>
      </c>
      <c r="E3703" s="429" t="s">
        <v>149</v>
      </c>
      <c r="F3703" s="429"/>
      <c r="G3703" s="198" t="s">
        <v>160</v>
      </c>
      <c r="H3703" s="199">
        <v>1</v>
      </c>
      <c r="I3703" s="203">
        <f>SUM(J3704:J3706)</f>
        <v>7.0408011999999998</v>
      </c>
      <c r="J3703" s="203">
        <f>H3703*I3703</f>
        <v>7.0408011999999998</v>
      </c>
      <c r="K3703" s="360"/>
    </row>
    <row r="3704" spans="1:11" s="106" customFormat="1" ht="25.5" hidden="1" x14ac:dyDescent="0.2">
      <c r="A3704" s="241" t="s">
        <v>89</v>
      </c>
      <c r="B3704" s="189" t="s">
        <v>314</v>
      </c>
      <c r="C3704" s="241" t="s">
        <v>85</v>
      </c>
      <c r="D3704" s="241" t="s">
        <v>315</v>
      </c>
      <c r="E3704" s="427" t="s">
        <v>87</v>
      </c>
      <c r="F3704" s="427"/>
      <c r="G3704" s="190" t="s">
        <v>88</v>
      </c>
      <c r="H3704" s="191">
        <v>1.3100000000000001E-2</v>
      </c>
      <c r="I3704" s="192">
        <v>13.76031</v>
      </c>
      <c r="J3704" s="192">
        <v>0.18026010000000001</v>
      </c>
      <c r="K3704" s="360"/>
    </row>
    <row r="3705" spans="1:11" s="106" customFormat="1" ht="25.5" hidden="1" x14ac:dyDescent="0.2">
      <c r="A3705" s="241" t="s">
        <v>89</v>
      </c>
      <c r="B3705" s="189" t="s">
        <v>316</v>
      </c>
      <c r="C3705" s="241" t="s">
        <v>85</v>
      </c>
      <c r="D3705" s="241" t="s">
        <v>317</v>
      </c>
      <c r="E3705" s="427" t="s">
        <v>87</v>
      </c>
      <c r="F3705" s="427"/>
      <c r="G3705" s="190" t="s">
        <v>88</v>
      </c>
      <c r="H3705" s="191">
        <v>9.3299999999999994E-2</v>
      </c>
      <c r="I3705" s="192">
        <v>17.681041</v>
      </c>
      <c r="J3705" s="192">
        <v>1.6496411</v>
      </c>
      <c r="K3705" s="360"/>
    </row>
    <row r="3706" spans="1:11" s="106" customFormat="1" ht="25.5" hidden="1" x14ac:dyDescent="0.2">
      <c r="A3706" s="241" t="s">
        <v>92</v>
      </c>
      <c r="B3706" s="189" t="s">
        <v>926</v>
      </c>
      <c r="C3706" s="241" t="s">
        <v>85</v>
      </c>
      <c r="D3706" s="241" t="s">
        <v>927</v>
      </c>
      <c r="E3706" s="427" t="s">
        <v>119</v>
      </c>
      <c r="F3706" s="427"/>
      <c r="G3706" s="190" t="s">
        <v>160</v>
      </c>
      <c r="H3706" s="191">
        <v>1.07</v>
      </c>
      <c r="I3706" s="192">
        <v>4.87</v>
      </c>
      <c r="J3706" s="192">
        <v>5.2108999999999996</v>
      </c>
      <c r="K3706" s="360"/>
    </row>
    <row r="3707" spans="1:11" s="106" customFormat="1" hidden="1" x14ac:dyDescent="0.2">
      <c r="A3707" s="244"/>
      <c r="B3707" s="244"/>
      <c r="C3707" s="244"/>
      <c r="D3707" s="244"/>
      <c r="E3707" s="244"/>
      <c r="F3707" s="193"/>
      <c r="G3707" s="244"/>
      <c r="H3707" s="193"/>
      <c r="I3707" s="244"/>
      <c r="J3707" s="193"/>
      <c r="K3707" s="360"/>
    </row>
    <row r="3708" spans="1:11" s="106" customFormat="1" ht="15" hidden="1" thickBot="1" x14ac:dyDescent="0.25">
      <c r="A3708" s="244"/>
      <c r="B3708" s="244"/>
      <c r="C3708" s="244"/>
      <c r="D3708" s="244"/>
      <c r="E3708" s="244"/>
      <c r="F3708" s="193"/>
      <c r="G3708" s="244"/>
      <c r="H3708" s="428"/>
      <c r="I3708" s="428"/>
      <c r="J3708" s="193"/>
      <c r="K3708" s="360"/>
    </row>
    <row r="3709" spans="1:11" s="106" customFormat="1" ht="15" hidden="1" thickTop="1" x14ac:dyDescent="0.2">
      <c r="A3709" s="194"/>
      <c r="B3709" s="194"/>
      <c r="C3709" s="194"/>
      <c r="D3709" s="194"/>
      <c r="E3709" s="194"/>
      <c r="F3709" s="194"/>
      <c r="G3709" s="194"/>
      <c r="H3709" s="194"/>
      <c r="I3709" s="194"/>
      <c r="J3709" s="194"/>
      <c r="K3709" s="360"/>
    </row>
    <row r="3710" spans="1:11" s="106" customFormat="1" ht="15" hidden="1" x14ac:dyDescent="0.2">
      <c r="A3710" s="242"/>
      <c r="B3710" s="195" t="s">
        <v>77</v>
      </c>
      <c r="C3710" s="242" t="s">
        <v>78</v>
      </c>
      <c r="D3710" s="242" t="s">
        <v>4</v>
      </c>
      <c r="E3710" s="430" t="s">
        <v>79</v>
      </c>
      <c r="F3710" s="430"/>
      <c r="G3710" s="196" t="s">
        <v>80</v>
      </c>
      <c r="H3710" s="195" t="s">
        <v>81</v>
      </c>
      <c r="I3710" s="195" t="s">
        <v>82</v>
      </c>
      <c r="J3710" s="195" t="s">
        <v>5</v>
      </c>
      <c r="K3710" s="360"/>
    </row>
    <row r="3711" spans="1:11" s="106" customFormat="1" ht="25.5" hidden="1" x14ac:dyDescent="0.2">
      <c r="A3711" s="240" t="s">
        <v>83</v>
      </c>
      <c r="B3711" s="197" t="s">
        <v>312</v>
      </c>
      <c r="C3711" s="240" t="s">
        <v>85</v>
      </c>
      <c r="D3711" s="240" t="s">
        <v>313</v>
      </c>
      <c r="E3711" s="429" t="s">
        <v>149</v>
      </c>
      <c r="F3711" s="429"/>
      <c r="G3711" s="198" t="s">
        <v>160</v>
      </c>
      <c r="H3711" s="199">
        <v>1</v>
      </c>
      <c r="I3711" s="203">
        <f>SUM(J3712:J3714)</f>
        <v>5.3727561000000001</v>
      </c>
      <c r="J3711" s="203">
        <f>H3711*I3711</f>
        <v>5.3727561000000001</v>
      </c>
      <c r="K3711" s="360"/>
    </row>
    <row r="3712" spans="1:11" s="106" customFormat="1" ht="25.5" hidden="1" x14ac:dyDescent="0.2">
      <c r="A3712" s="241" t="s">
        <v>89</v>
      </c>
      <c r="B3712" s="189" t="s">
        <v>314</v>
      </c>
      <c r="C3712" s="241" t="s">
        <v>85</v>
      </c>
      <c r="D3712" s="241" t="s">
        <v>315</v>
      </c>
      <c r="E3712" s="427" t="s">
        <v>87</v>
      </c>
      <c r="F3712" s="427"/>
      <c r="G3712" s="190" t="s">
        <v>88</v>
      </c>
      <c r="H3712" s="191">
        <v>3.0000000000000001E-3</v>
      </c>
      <c r="I3712" s="192">
        <v>13.76031</v>
      </c>
      <c r="J3712" s="192">
        <v>4.1280900000000002E-2</v>
      </c>
      <c r="K3712" s="360"/>
    </row>
    <row r="3713" spans="1:11" s="106" customFormat="1" ht="25.5" hidden="1" x14ac:dyDescent="0.2">
      <c r="A3713" s="241" t="s">
        <v>89</v>
      </c>
      <c r="B3713" s="189" t="s">
        <v>316</v>
      </c>
      <c r="C3713" s="241" t="s">
        <v>85</v>
      </c>
      <c r="D3713" s="241" t="s">
        <v>317</v>
      </c>
      <c r="E3713" s="427" t="s">
        <v>87</v>
      </c>
      <c r="F3713" s="427"/>
      <c r="G3713" s="190" t="s">
        <v>88</v>
      </c>
      <c r="H3713" s="191">
        <v>2.6100000000000002E-2</v>
      </c>
      <c r="I3713" s="192">
        <v>17.681041</v>
      </c>
      <c r="J3713" s="192">
        <v>0.46147519999999997</v>
      </c>
      <c r="K3713" s="360"/>
    </row>
    <row r="3714" spans="1:11" s="106" customFormat="1" ht="25.5" hidden="1" x14ac:dyDescent="0.2">
      <c r="A3714" s="241" t="s">
        <v>92</v>
      </c>
      <c r="B3714" s="189" t="s">
        <v>926</v>
      </c>
      <c r="C3714" s="241" t="s">
        <v>85</v>
      </c>
      <c r="D3714" s="241" t="s">
        <v>927</v>
      </c>
      <c r="E3714" s="427" t="s">
        <v>119</v>
      </c>
      <c r="F3714" s="427"/>
      <c r="G3714" s="190" t="s">
        <v>160</v>
      </c>
      <c r="H3714" s="191">
        <v>1</v>
      </c>
      <c r="I3714" s="192">
        <v>4.87</v>
      </c>
      <c r="J3714" s="192">
        <v>4.87</v>
      </c>
      <c r="K3714" s="360"/>
    </row>
    <row r="3715" spans="1:11" s="106" customFormat="1" hidden="1" x14ac:dyDescent="0.2">
      <c r="A3715" s="244"/>
      <c r="B3715" s="244"/>
      <c r="C3715" s="244"/>
      <c r="D3715" s="244"/>
      <c r="E3715" s="244"/>
      <c r="F3715" s="193"/>
      <c r="G3715" s="244"/>
      <c r="H3715" s="193"/>
      <c r="I3715" s="244"/>
      <c r="J3715" s="193"/>
      <c r="K3715" s="360"/>
    </row>
    <row r="3716" spans="1:11" s="106" customFormat="1" ht="15" hidden="1" thickBot="1" x14ac:dyDescent="0.25">
      <c r="A3716" s="244"/>
      <c r="B3716" s="244"/>
      <c r="C3716" s="244"/>
      <c r="D3716" s="244"/>
      <c r="E3716" s="244"/>
      <c r="F3716" s="193"/>
      <c r="G3716" s="244"/>
      <c r="H3716" s="428"/>
      <c r="I3716" s="428"/>
      <c r="J3716" s="193"/>
      <c r="K3716" s="360"/>
    </row>
    <row r="3717" spans="1:11" s="106" customFormat="1" ht="15" hidden="1" thickTop="1" x14ac:dyDescent="0.2">
      <c r="A3717" s="194"/>
      <c r="B3717" s="194"/>
      <c r="C3717" s="194"/>
      <c r="D3717" s="194"/>
      <c r="E3717" s="194"/>
      <c r="F3717" s="194"/>
      <c r="G3717" s="194"/>
      <c r="H3717" s="194"/>
      <c r="I3717" s="194"/>
      <c r="J3717" s="194"/>
      <c r="K3717" s="360"/>
    </row>
    <row r="3718" spans="1:11" s="106" customFormat="1" ht="15" hidden="1" x14ac:dyDescent="0.2">
      <c r="A3718" s="242"/>
      <c r="B3718" s="195" t="s">
        <v>77</v>
      </c>
      <c r="C3718" s="242" t="s">
        <v>78</v>
      </c>
      <c r="D3718" s="242" t="s">
        <v>4</v>
      </c>
      <c r="E3718" s="430" t="s">
        <v>79</v>
      </c>
      <c r="F3718" s="430"/>
      <c r="G3718" s="196" t="s">
        <v>80</v>
      </c>
      <c r="H3718" s="195" t="s">
        <v>81</v>
      </c>
      <c r="I3718" s="195" t="s">
        <v>82</v>
      </c>
      <c r="J3718" s="195" t="s">
        <v>5</v>
      </c>
      <c r="K3718" s="360"/>
    </row>
    <row r="3719" spans="1:11" s="106" customFormat="1" ht="25.5" hidden="1" x14ac:dyDescent="0.2">
      <c r="A3719" s="240" t="s">
        <v>83</v>
      </c>
      <c r="B3719" s="197" t="s">
        <v>373</v>
      </c>
      <c r="C3719" s="240" t="s">
        <v>85</v>
      </c>
      <c r="D3719" s="240" t="s">
        <v>374</v>
      </c>
      <c r="E3719" s="429" t="s">
        <v>149</v>
      </c>
      <c r="F3719" s="429"/>
      <c r="G3719" s="198" t="s">
        <v>160</v>
      </c>
      <c r="H3719" s="199">
        <v>1</v>
      </c>
      <c r="I3719" s="203">
        <f>SUM(J3720:J3722)</f>
        <v>6.7191833999999995</v>
      </c>
      <c r="J3719" s="203">
        <f>H3719*I3719</f>
        <v>6.7191833999999995</v>
      </c>
      <c r="K3719" s="360"/>
    </row>
    <row r="3720" spans="1:11" s="106" customFormat="1" ht="25.5" hidden="1" x14ac:dyDescent="0.2">
      <c r="A3720" s="241" t="s">
        <v>89</v>
      </c>
      <c r="B3720" s="189" t="s">
        <v>314</v>
      </c>
      <c r="C3720" s="241" t="s">
        <v>85</v>
      </c>
      <c r="D3720" s="241" t="s">
        <v>315</v>
      </c>
      <c r="E3720" s="427" t="s">
        <v>87</v>
      </c>
      <c r="F3720" s="427"/>
      <c r="G3720" s="190" t="s">
        <v>88</v>
      </c>
      <c r="H3720" s="191">
        <v>1.0800000000000001E-2</v>
      </c>
      <c r="I3720" s="192">
        <v>13.76031</v>
      </c>
      <c r="J3720" s="192">
        <v>0.1486113</v>
      </c>
      <c r="K3720" s="360"/>
    </row>
    <row r="3721" spans="1:11" s="106" customFormat="1" ht="25.5" hidden="1" x14ac:dyDescent="0.2">
      <c r="A3721" s="241" t="s">
        <v>89</v>
      </c>
      <c r="B3721" s="189" t="s">
        <v>316</v>
      </c>
      <c r="C3721" s="241" t="s">
        <v>85</v>
      </c>
      <c r="D3721" s="241" t="s">
        <v>317</v>
      </c>
      <c r="E3721" s="427" t="s">
        <v>87</v>
      </c>
      <c r="F3721" s="427"/>
      <c r="G3721" s="190" t="s">
        <v>88</v>
      </c>
      <c r="H3721" s="191">
        <v>7.6899999999999996E-2</v>
      </c>
      <c r="I3721" s="192">
        <v>17.681041</v>
      </c>
      <c r="J3721" s="192">
        <v>1.3596721000000001</v>
      </c>
      <c r="K3721" s="360"/>
    </row>
    <row r="3722" spans="1:11" s="106" customFormat="1" ht="25.5" hidden="1" x14ac:dyDescent="0.2">
      <c r="A3722" s="241" t="s">
        <v>92</v>
      </c>
      <c r="B3722" s="189" t="s">
        <v>926</v>
      </c>
      <c r="C3722" s="241" t="s">
        <v>85</v>
      </c>
      <c r="D3722" s="241" t="s">
        <v>927</v>
      </c>
      <c r="E3722" s="427" t="s">
        <v>119</v>
      </c>
      <c r="F3722" s="427"/>
      <c r="G3722" s="190" t="s">
        <v>160</v>
      </c>
      <c r="H3722" s="191">
        <v>1.07</v>
      </c>
      <c r="I3722" s="192">
        <v>4.87</v>
      </c>
      <c r="J3722" s="192">
        <v>5.2108999999999996</v>
      </c>
      <c r="K3722" s="360"/>
    </row>
    <row r="3723" spans="1:11" s="106" customFormat="1" hidden="1" x14ac:dyDescent="0.2">
      <c r="A3723" s="244"/>
      <c r="B3723" s="244"/>
      <c r="C3723" s="244"/>
      <c r="D3723" s="244"/>
      <c r="E3723" s="244"/>
      <c r="F3723" s="193"/>
      <c r="G3723" s="244"/>
      <c r="H3723" s="193"/>
      <c r="I3723" s="244"/>
      <c r="J3723" s="193"/>
      <c r="K3723" s="360"/>
    </row>
    <row r="3724" spans="1:11" s="106" customFormat="1" ht="15" hidden="1" thickBot="1" x14ac:dyDescent="0.25">
      <c r="A3724" s="244"/>
      <c r="B3724" s="244"/>
      <c r="C3724" s="244"/>
      <c r="D3724" s="244"/>
      <c r="E3724" s="244"/>
      <c r="F3724" s="193"/>
      <c r="G3724" s="244"/>
      <c r="H3724" s="428"/>
      <c r="I3724" s="428"/>
      <c r="J3724" s="193"/>
      <c r="K3724" s="360"/>
    </row>
    <row r="3725" spans="1:11" s="106" customFormat="1" ht="15" hidden="1" thickTop="1" x14ac:dyDescent="0.2">
      <c r="A3725" s="194"/>
      <c r="B3725" s="194"/>
      <c r="C3725" s="194"/>
      <c r="D3725" s="194"/>
      <c r="E3725" s="194"/>
      <c r="F3725" s="194"/>
      <c r="G3725" s="194"/>
      <c r="H3725" s="194"/>
      <c r="I3725" s="194"/>
      <c r="J3725" s="194"/>
      <c r="K3725" s="360"/>
    </row>
    <row r="3726" spans="1:11" s="106" customFormat="1" ht="15" hidden="1" x14ac:dyDescent="0.2">
      <c r="A3726" s="242"/>
      <c r="B3726" s="195" t="s">
        <v>77</v>
      </c>
      <c r="C3726" s="242" t="s">
        <v>78</v>
      </c>
      <c r="D3726" s="242" t="s">
        <v>4</v>
      </c>
      <c r="E3726" s="430" t="s">
        <v>79</v>
      </c>
      <c r="F3726" s="430"/>
      <c r="G3726" s="196" t="s">
        <v>80</v>
      </c>
      <c r="H3726" s="195" t="s">
        <v>81</v>
      </c>
      <c r="I3726" s="195" t="s">
        <v>82</v>
      </c>
      <c r="J3726" s="195" t="s">
        <v>5</v>
      </c>
      <c r="K3726" s="360"/>
    </row>
    <row r="3727" spans="1:11" s="106" customFormat="1" ht="25.5" hidden="1" x14ac:dyDescent="0.2">
      <c r="A3727" s="240" t="s">
        <v>83</v>
      </c>
      <c r="B3727" s="197" t="s">
        <v>1967</v>
      </c>
      <c r="C3727" s="240" t="s">
        <v>85</v>
      </c>
      <c r="D3727" s="240" t="s">
        <v>1968</v>
      </c>
      <c r="E3727" s="429" t="s">
        <v>149</v>
      </c>
      <c r="F3727" s="429"/>
      <c r="G3727" s="198" t="s">
        <v>160</v>
      </c>
      <c r="H3727" s="199">
        <v>1</v>
      </c>
      <c r="I3727" s="203">
        <f>SUM(J3728:J3730)</f>
        <v>6.3510029999999995</v>
      </c>
      <c r="J3727" s="203">
        <f>H3727*I3727</f>
        <v>6.3510029999999995</v>
      </c>
      <c r="K3727" s="360"/>
    </row>
    <row r="3728" spans="1:11" s="106" customFormat="1" ht="25.5" hidden="1" x14ac:dyDescent="0.2">
      <c r="A3728" s="241" t="s">
        <v>89</v>
      </c>
      <c r="B3728" s="189" t="s">
        <v>314</v>
      </c>
      <c r="C3728" s="241" t="s">
        <v>85</v>
      </c>
      <c r="D3728" s="241" t="s">
        <v>315</v>
      </c>
      <c r="E3728" s="427" t="s">
        <v>87</v>
      </c>
      <c r="F3728" s="427"/>
      <c r="G3728" s="190" t="s">
        <v>88</v>
      </c>
      <c r="H3728" s="191">
        <v>8.2000000000000007E-3</v>
      </c>
      <c r="I3728" s="192">
        <v>13.76031</v>
      </c>
      <c r="J3728" s="192">
        <v>0.1128345</v>
      </c>
      <c r="K3728" s="360"/>
    </row>
    <row r="3729" spans="1:11" s="106" customFormat="1" ht="25.5" hidden="1" x14ac:dyDescent="0.2">
      <c r="A3729" s="241" t="s">
        <v>89</v>
      </c>
      <c r="B3729" s="189" t="s">
        <v>316</v>
      </c>
      <c r="C3729" s="241" t="s">
        <v>85</v>
      </c>
      <c r="D3729" s="241" t="s">
        <v>317</v>
      </c>
      <c r="E3729" s="427" t="s">
        <v>87</v>
      </c>
      <c r="F3729" s="427"/>
      <c r="G3729" s="190" t="s">
        <v>88</v>
      </c>
      <c r="H3729" s="191">
        <v>5.8099999999999999E-2</v>
      </c>
      <c r="I3729" s="192">
        <v>17.681041</v>
      </c>
      <c r="J3729" s="192">
        <v>1.0272684999999999</v>
      </c>
      <c r="K3729" s="360"/>
    </row>
    <row r="3730" spans="1:11" s="106" customFormat="1" ht="25.5" hidden="1" x14ac:dyDescent="0.2">
      <c r="A3730" s="241" t="s">
        <v>92</v>
      </c>
      <c r="B3730" s="189" t="s">
        <v>926</v>
      </c>
      <c r="C3730" s="241" t="s">
        <v>85</v>
      </c>
      <c r="D3730" s="241" t="s">
        <v>927</v>
      </c>
      <c r="E3730" s="427" t="s">
        <v>119</v>
      </c>
      <c r="F3730" s="427"/>
      <c r="G3730" s="190" t="s">
        <v>160</v>
      </c>
      <c r="H3730" s="191">
        <v>1.07</v>
      </c>
      <c r="I3730" s="192">
        <v>4.87</v>
      </c>
      <c r="J3730" s="192">
        <v>5.2108999999999996</v>
      </c>
      <c r="K3730" s="360"/>
    </row>
    <row r="3731" spans="1:11" s="106" customFormat="1" hidden="1" x14ac:dyDescent="0.2">
      <c r="A3731" s="244"/>
      <c r="B3731" s="244"/>
      <c r="C3731" s="244"/>
      <c r="D3731" s="244"/>
      <c r="E3731" s="244"/>
      <c r="F3731" s="193"/>
      <c r="G3731" s="244"/>
      <c r="H3731" s="193"/>
      <c r="I3731" s="244"/>
      <c r="J3731" s="193"/>
      <c r="K3731" s="360"/>
    </row>
    <row r="3732" spans="1:11" s="106" customFormat="1" ht="15" hidden="1" thickBot="1" x14ac:dyDescent="0.25">
      <c r="A3732" s="244"/>
      <c r="B3732" s="244"/>
      <c r="C3732" s="244"/>
      <c r="D3732" s="244"/>
      <c r="E3732" s="244"/>
      <c r="F3732" s="193"/>
      <c r="G3732" s="244"/>
      <c r="H3732" s="428"/>
      <c r="I3732" s="428"/>
      <c r="J3732" s="193"/>
      <c r="K3732" s="360"/>
    </row>
    <row r="3733" spans="1:11" s="106" customFormat="1" ht="15" hidden="1" thickTop="1" x14ac:dyDescent="0.2">
      <c r="A3733" s="194"/>
      <c r="B3733" s="194"/>
      <c r="C3733" s="194"/>
      <c r="D3733" s="194"/>
      <c r="E3733" s="194"/>
      <c r="F3733" s="194"/>
      <c r="G3733" s="194"/>
      <c r="H3733" s="194"/>
      <c r="I3733" s="194"/>
      <c r="J3733" s="194"/>
      <c r="K3733" s="360"/>
    </row>
    <row r="3734" spans="1:11" s="106" customFormat="1" ht="15" hidden="1" x14ac:dyDescent="0.2">
      <c r="A3734" s="242"/>
      <c r="B3734" s="195" t="s">
        <v>77</v>
      </c>
      <c r="C3734" s="242" t="s">
        <v>78</v>
      </c>
      <c r="D3734" s="242" t="s">
        <v>4</v>
      </c>
      <c r="E3734" s="430" t="s">
        <v>79</v>
      </c>
      <c r="F3734" s="430"/>
      <c r="G3734" s="196" t="s">
        <v>80</v>
      </c>
      <c r="H3734" s="195" t="s">
        <v>81</v>
      </c>
      <c r="I3734" s="195" t="s">
        <v>82</v>
      </c>
      <c r="J3734" s="195" t="s">
        <v>5</v>
      </c>
      <c r="K3734" s="360"/>
    </row>
    <row r="3735" spans="1:11" s="106" customFormat="1" ht="25.5" hidden="1" x14ac:dyDescent="0.2">
      <c r="A3735" s="240" t="s">
        <v>83</v>
      </c>
      <c r="B3735" s="197" t="s">
        <v>798</v>
      </c>
      <c r="C3735" s="240" t="s">
        <v>85</v>
      </c>
      <c r="D3735" s="240" t="s">
        <v>799</v>
      </c>
      <c r="E3735" s="429" t="s">
        <v>179</v>
      </c>
      <c r="F3735" s="429"/>
      <c r="G3735" s="198" t="s">
        <v>174</v>
      </c>
      <c r="H3735" s="199">
        <v>1</v>
      </c>
      <c r="I3735" s="203">
        <f>SUM(J3736:J3739)</f>
        <v>104.74952520000001</v>
      </c>
      <c r="J3735" s="203">
        <f>H3735*I3735</f>
        <v>104.74952520000001</v>
      </c>
      <c r="K3735" s="360"/>
    </row>
    <row r="3736" spans="1:11" s="106" customFormat="1" ht="25.5" hidden="1" x14ac:dyDescent="0.2">
      <c r="A3736" s="241" t="s">
        <v>89</v>
      </c>
      <c r="B3736" s="189" t="s">
        <v>647</v>
      </c>
      <c r="C3736" s="241" t="s">
        <v>85</v>
      </c>
      <c r="D3736" s="241" t="s">
        <v>648</v>
      </c>
      <c r="E3736" s="427" t="s">
        <v>87</v>
      </c>
      <c r="F3736" s="427"/>
      <c r="G3736" s="190" t="s">
        <v>88</v>
      </c>
      <c r="H3736" s="191">
        <v>0.8458</v>
      </c>
      <c r="I3736" s="192">
        <v>17.983212000000002</v>
      </c>
      <c r="J3736" s="192">
        <v>15.2102007</v>
      </c>
      <c r="K3736" s="360"/>
    </row>
    <row r="3737" spans="1:11" s="106" customFormat="1" ht="25.5" hidden="1" x14ac:dyDescent="0.2">
      <c r="A3737" s="241" t="s">
        <v>89</v>
      </c>
      <c r="B3737" s="189" t="s">
        <v>203</v>
      </c>
      <c r="C3737" s="241" t="s">
        <v>85</v>
      </c>
      <c r="D3737" s="241" t="s">
        <v>204</v>
      </c>
      <c r="E3737" s="427" t="s">
        <v>87</v>
      </c>
      <c r="F3737" s="427"/>
      <c r="G3737" s="190" t="s">
        <v>88</v>
      </c>
      <c r="H3737" s="191">
        <v>0.26650000000000001</v>
      </c>
      <c r="I3737" s="192">
        <v>14.378845999999999</v>
      </c>
      <c r="J3737" s="192">
        <v>3.8319624999999999</v>
      </c>
      <c r="K3737" s="360"/>
    </row>
    <row r="3738" spans="1:11" s="106" customFormat="1" ht="25.5" hidden="1" x14ac:dyDescent="0.2">
      <c r="A3738" s="241" t="s">
        <v>92</v>
      </c>
      <c r="B3738" s="189" t="s">
        <v>2120</v>
      </c>
      <c r="C3738" s="241" t="s">
        <v>85</v>
      </c>
      <c r="D3738" s="241" t="s">
        <v>2121</v>
      </c>
      <c r="E3738" s="427" t="s">
        <v>119</v>
      </c>
      <c r="F3738" s="427"/>
      <c r="G3738" s="190" t="s">
        <v>174</v>
      </c>
      <c r="H3738" s="191">
        <v>1</v>
      </c>
      <c r="I3738" s="192">
        <v>67.67</v>
      </c>
      <c r="J3738" s="192">
        <v>67.67</v>
      </c>
      <c r="K3738" s="360"/>
    </row>
    <row r="3739" spans="1:11" s="106" customFormat="1" hidden="1" x14ac:dyDescent="0.2">
      <c r="A3739" s="241" t="s">
        <v>92</v>
      </c>
      <c r="B3739" s="189" t="s">
        <v>864</v>
      </c>
      <c r="C3739" s="241" t="s">
        <v>85</v>
      </c>
      <c r="D3739" s="241" t="s">
        <v>865</v>
      </c>
      <c r="E3739" s="427" t="s">
        <v>119</v>
      </c>
      <c r="F3739" s="427"/>
      <c r="G3739" s="190" t="s">
        <v>160</v>
      </c>
      <c r="H3739" s="191">
        <v>0.52710000000000001</v>
      </c>
      <c r="I3739" s="192">
        <v>34.22</v>
      </c>
      <c r="J3739" s="192">
        <v>18.037362000000002</v>
      </c>
      <c r="K3739" s="360"/>
    </row>
    <row r="3740" spans="1:11" s="106" customFormat="1" hidden="1" x14ac:dyDescent="0.2">
      <c r="A3740" s="244"/>
      <c r="B3740" s="244"/>
      <c r="C3740" s="244"/>
      <c r="D3740" s="244"/>
      <c r="E3740" s="244"/>
      <c r="F3740" s="193"/>
      <c r="G3740" s="244"/>
      <c r="H3740" s="193"/>
      <c r="I3740" s="244"/>
      <c r="J3740" s="193"/>
      <c r="K3740" s="360"/>
    </row>
    <row r="3741" spans="1:11" s="106" customFormat="1" ht="15" hidden="1" thickBot="1" x14ac:dyDescent="0.25">
      <c r="A3741" s="244"/>
      <c r="B3741" s="244"/>
      <c r="C3741" s="244"/>
      <c r="D3741" s="244"/>
      <c r="E3741" s="244"/>
      <c r="F3741" s="193"/>
      <c r="G3741" s="244"/>
      <c r="H3741" s="428"/>
      <c r="I3741" s="428"/>
      <c r="J3741" s="193"/>
      <c r="K3741" s="360"/>
    </row>
    <row r="3742" spans="1:11" s="106" customFormat="1" ht="15" hidden="1" thickTop="1" x14ac:dyDescent="0.2">
      <c r="A3742" s="194"/>
      <c r="B3742" s="194"/>
      <c r="C3742" s="194"/>
      <c r="D3742" s="194"/>
      <c r="E3742" s="194"/>
      <c r="F3742" s="194"/>
      <c r="G3742" s="194"/>
      <c r="H3742" s="194"/>
      <c r="I3742" s="194"/>
      <c r="J3742" s="194"/>
      <c r="K3742" s="360"/>
    </row>
    <row r="3743" spans="1:11" s="106" customFormat="1" ht="15" hidden="1" x14ac:dyDescent="0.2">
      <c r="A3743" s="242"/>
      <c r="B3743" s="195" t="s">
        <v>77</v>
      </c>
      <c r="C3743" s="242" t="s">
        <v>78</v>
      </c>
      <c r="D3743" s="242" t="s">
        <v>4</v>
      </c>
      <c r="E3743" s="430" t="s">
        <v>79</v>
      </c>
      <c r="F3743" s="430"/>
      <c r="G3743" s="196" t="s">
        <v>80</v>
      </c>
      <c r="H3743" s="195" t="s">
        <v>81</v>
      </c>
      <c r="I3743" s="195" t="s">
        <v>82</v>
      </c>
      <c r="J3743" s="195" t="s">
        <v>5</v>
      </c>
      <c r="K3743" s="360"/>
    </row>
    <row r="3744" spans="1:11" s="106" customFormat="1" ht="25.5" hidden="1" x14ac:dyDescent="0.2">
      <c r="A3744" s="240" t="s">
        <v>83</v>
      </c>
      <c r="B3744" s="197" t="s">
        <v>1908</v>
      </c>
      <c r="C3744" s="240" t="s">
        <v>85</v>
      </c>
      <c r="D3744" s="240" t="s">
        <v>1909</v>
      </c>
      <c r="E3744" s="429" t="s">
        <v>87</v>
      </c>
      <c r="F3744" s="429"/>
      <c r="G3744" s="198" t="s">
        <v>88</v>
      </c>
      <c r="H3744" s="199">
        <v>1</v>
      </c>
      <c r="I3744" s="203">
        <f>SUM(J3745)</f>
        <v>7.0309999999999997E-2</v>
      </c>
      <c r="J3744" s="203">
        <f>H3744*I3744</f>
        <v>7.0309999999999997E-2</v>
      </c>
      <c r="K3744" s="360"/>
    </row>
    <row r="3745" spans="1:11" s="106" customFormat="1" hidden="1" x14ac:dyDescent="0.2">
      <c r="A3745" s="241" t="s">
        <v>92</v>
      </c>
      <c r="B3745" s="189" t="s">
        <v>1910</v>
      </c>
      <c r="C3745" s="241" t="s">
        <v>85</v>
      </c>
      <c r="D3745" s="241" t="s">
        <v>1911</v>
      </c>
      <c r="E3745" s="427" t="s">
        <v>95</v>
      </c>
      <c r="F3745" s="427"/>
      <c r="G3745" s="190" t="s">
        <v>88</v>
      </c>
      <c r="H3745" s="191">
        <v>7.9000000000000008E-3</v>
      </c>
      <c r="I3745" s="192">
        <v>8.9</v>
      </c>
      <c r="J3745" s="192">
        <v>7.0309999999999997E-2</v>
      </c>
      <c r="K3745" s="360"/>
    </row>
    <row r="3746" spans="1:11" s="106" customFormat="1" hidden="1" x14ac:dyDescent="0.2">
      <c r="A3746" s="244"/>
      <c r="B3746" s="244"/>
      <c r="C3746" s="244"/>
      <c r="D3746" s="244"/>
      <c r="E3746" s="244"/>
      <c r="F3746" s="193"/>
      <c r="G3746" s="244"/>
      <c r="H3746" s="193"/>
      <c r="I3746" s="244"/>
      <c r="J3746" s="193"/>
      <c r="K3746" s="360"/>
    </row>
    <row r="3747" spans="1:11" s="106" customFormat="1" ht="15" hidden="1" thickBot="1" x14ac:dyDescent="0.25">
      <c r="A3747" s="244"/>
      <c r="B3747" s="244"/>
      <c r="C3747" s="244"/>
      <c r="D3747" s="244"/>
      <c r="E3747" s="244"/>
      <c r="F3747" s="193"/>
      <c r="G3747" s="244"/>
      <c r="H3747" s="428"/>
      <c r="I3747" s="428"/>
      <c r="J3747" s="193"/>
      <c r="K3747" s="360"/>
    </row>
    <row r="3748" spans="1:11" s="106" customFormat="1" ht="15" hidden="1" thickTop="1" x14ac:dyDescent="0.2">
      <c r="A3748" s="194"/>
      <c r="B3748" s="194"/>
      <c r="C3748" s="194"/>
      <c r="D3748" s="194"/>
      <c r="E3748" s="194"/>
      <c r="F3748" s="194"/>
      <c r="G3748" s="194"/>
      <c r="H3748" s="194"/>
      <c r="I3748" s="194"/>
      <c r="J3748" s="194"/>
      <c r="K3748" s="360"/>
    </row>
    <row r="3749" spans="1:11" s="106" customFormat="1" ht="15" hidden="1" x14ac:dyDescent="0.2">
      <c r="A3749" s="242"/>
      <c r="B3749" s="195" t="s">
        <v>77</v>
      </c>
      <c r="C3749" s="242" t="s">
        <v>78</v>
      </c>
      <c r="D3749" s="242" t="s">
        <v>4</v>
      </c>
      <c r="E3749" s="430" t="s">
        <v>79</v>
      </c>
      <c r="F3749" s="430"/>
      <c r="G3749" s="196" t="s">
        <v>80</v>
      </c>
      <c r="H3749" s="195" t="s">
        <v>81</v>
      </c>
      <c r="I3749" s="195" t="s">
        <v>82</v>
      </c>
      <c r="J3749" s="195" t="s">
        <v>5</v>
      </c>
      <c r="K3749" s="360"/>
    </row>
    <row r="3750" spans="1:11" s="106" customFormat="1" ht="25.5" hidden="1" x14ac:dyDescent="0.2">
      <c r="A3750" s="240" t="s">
        <v>83</v>
      </c>
      <c r="B3750" s="197" t="s">
        <v>1920</v>
      </c>
      <c r="C3750" s="240" t="s">
        <v>85</v>
      </c>
      <c r="D3750" s="240" t="s">
        <v>1921</v>
      </c>
      <c r="E3750" s="429" t="s">
        <v>87</v>
      </c>
      <c r="F3750" s="429"/>
      <c r="G3750" s="198" t="s">
        <v>88</v>
      </c>
      <c r="H3750" s="199">
        <v>1</v>
      </c>
      <c r="I3750" s="203">
        <f>SUM(J3751)</f>
        <v>0.10261199999999999</v>
      </c>
      <c r="J3750" s="203">
        <f>H3750*I3750</f>
        <v>0.10261199999999999</v>
      </c>
      <c r="K3750" s="360"/>
    </row>
    <row r="3751" spans="1:11" s="106" customFormat="1" hidden="1" x14ac:dyDescent="0.2">
      <c r="A3751" s="241" t="s">
        <v>92</v>
      </c>
      <c r="B3751" s="189" t="s">
        <v>1922</v>
      </c>
      <c r="C3751" s="241" t="s">
        <v>85</v>
      </c>
      <c r="D3751" s="241" t="s">
        <v>1923</v>
      </c>
      <c r="E3751" s="427" t="s">
        <v>95</v>
      </c>
      <c r="F3751" s="427"/>
      <c r="G3751" s="190" t="s">
        <v>88</v>
      </c>
      <c r="H3751" s="191">
        <v>1.0200000000000001E-2</v>
      </c>
      <c r="I3751" s="192">
        <v>10.06</v>
      </c>
      <c r="J3751" s="192">
        <v>0.10261199999999999</v>
      </c>
      <c r="K3751" s="360"/>
    </row>
    <row r="3752" spans="1:11" s="106" customFormat="1" hidden="1" x14ac:dyDescent="0.2">
      <c r="A3752" s="244"/>
      <c r="B3752" s="244"/>
      <c r="C3752" s="244"/>
      <c r="D3752" s="244"/>
      <c r="E3752" s="244"/>
      <c r="F3752" s="193"/>
      <c r="G3752" s="244"/>
      <c r="H3752" s="193"/>
      <c r="I3752" s="244"/>
      <c r="J3752" s="193"/>
      <c r="K3752" s="360"/>
    </row>
    <row r="3753" spans="1:11" s="106" customFormat="1" ht="15" hidden="1" thickBot="1" x14ac:dyDescent="0.25">
      <c r="A3753" s="244"/>
      <c r="B3753" s="244"/>
      <c r="C3753" s="244"/>
      <c r="D3753" s="244"/>
      <c r="E3753" s="244"/>
      <c r="F3753" s="193"/>
      <c r="G3753" s="244"/>
      <c r="H3753" s="428"/>
      <c r="I3753" s="428"/>
      <c r="J3753" s="193"/>
      <c r="K3753" s="360"/>
    </row>
    <row r="3754" spans="1:11" s="106" customFormat="1" ht="15" hidden="1" thickTop="1" x14ac:dyDescent="0.2">
      <c r="A3754" s="194"/>
      <c r="B3754" s="194"/>
      <c r="C3754" s="194"/>
      <c r="D3754" s="194"/>
      <c r="E3754" s="194"/>
      <c r="F3754" s="194"/>
      <c r="G3754" s="194"/>
      <c r="H3754" s="194"/>
      <c r="I3754" s="194"/>
      <c r="J3754" s="194"/>
      <c r="K3754" s="360"/>
    </row>
    <row r="3755" spans="1:11" s="106" customFormat="1" ht="15" hidden="1" x14ac:dyDescent="0.2">
      <c r="A3755" s="242"/>
      <c r="B3755" s="195" t="s">
        <v>77</v>
      </c>
      <c r="C3755" s="242" t="s">
        <v>78</v>
      </c>
      <c r="D3755" s="242" t="s">
        <v>4</v>
      </c>
      <c r="E3755" s="430" t="s">
        <v>79</v>
      </c>
      <c r="F3755" s="430"/>
      <c r="G3755" s="196" t="s">
        <v>80</v>
      </c>
      <c r="H3755" s="195" t="s">
        <v>81</v>
      </c>
      <c r="I3755" s="195" t="s">
        <v>82</v>
      </c>
      <c r="J3755" s="195" t="s">
        <v>5</v>
      </c>
      <c r="K3755" s="360"/>
    </row>
    <row r="3756" spans="1:11" s="106" customFormat="1" ht="25.5" hidden="1" x14ac:dyDescent="0.2">
      <c r="A3756" s="240" t="s">
        <v>83</v>
      </c>
      <c r="B3756" s="197" t="s">
        <v>1928</v>
      </c>
      <c r="C3756" s="240" t="s">
        <v>85</v>
      </c>
      <c r="D3756" s="240" t="s">
        <v>1929</v>
      </c>
      <c r="E3756" s="429" t="s">
        <v>87</v>
      </c>
      <c r="F3756" s="429"/>
      <c r="G3756" s="198" t="s">
        <v>88</v>
      </c>
      <c r="H3756" s="199">
        <v>1</v>
      </c>
      <c r="I3756" s="203">
        <f>SUM(J3757)</f>
        <v>9.7406999999999994E-2</v>
      </c>
      <c r="J3756" s="203">
        <f>H3756*I3756</f>
        <v>9.7406999999999994E-2</v>
      </c>
      <c r="K3756" s="360"/>
    </row>
    <row r="3757" spans="1:11" s="106" customFormat="1" hidden="1" x14ac:dyDescent="0.2">
      <c r="A3757" s="241" t="s">
        <v>92</v>
      </c>
      <c r="B3757" s="189" t="s">
        <v>1930</v>
      </c>
      <c r="C3757" s="241" t="s">
        <v>85</v>
      </c>
      <c r="D3757" s="241" t="s">
        <v>1931</v>
      </c>
      <c r="E3757" s="427" t="s">
        <v>95</v>
      </c>
      <c r="F3757" s="427"/>
      <c r="G3757" s="190" t="s">
        <v>88</v>
      </c>
      <c r="H3757" s="191">
        <v>7.9000000000000008E-3</v>
      </c>
      <c r="I3757" s="192">
        <v>12.33</v>
      </c>
      <c r="J3757" s="192">
        <v>9.7406999999999994E-2</v>
      </c>
      <c r="K3757" s="360"/>
    </row>
    <row r="3758" spans="1:11" s="106" customFormat="1" hidden="1" x14ac:dyDescent="0.2">
      <c r="A3758" s="244"/>
      <c r="B3758" s="244"/>
      <c r="C3758" s="244"/>
      <c r="D3758" s="244"/>
      <c r="E3758" s="244"/>
      <c r="F3758" s="193"/>
      <c r="G3758" s="244"/>
      <c r="H3758" s="193"/>
      <c r="I3758" s="244"/>
      <c r="J3758" s="193"/>
      <c r="K3758" s="360"/>
    </row>
    <row r="3759" spans="1:11" s="106" customFormat="1" ht="15" hidden="1" thickBot="1" x14ac:dyDescent="0.25">
      <c r="A3759" s="244"/>
      <c r="B3759" s="244"/>
      <c r="C3759" s="244"/>
      <c r="D3759" s="244"/>
      <c r="E3759" s="244"/>
      <c r="F3759" s="193"/>
      <c r="G3759" s="244"/>
      <c r="H3759" s="428"/>
      <c r="I3759" s="428"/>
      <c r="J3759" s="193"/>
      <c r="K3759" s="360"/>
    </row>
    <row r="3760" spans="1:11" s="106" customFormat="1" ht="15" hidden="1" thickTop="1" x14ac:dyDescent="0.2">
      <c r="A3760" s="194"/>
      <c r="B3760" s="194"/>
      <c r="C3760" s="194"/>
      <c r="D3760" s="194"/>
      <c r="E3760" s="194"/>
      <c r="F3760" s="194"/>
      <c r="G3760" s="194"/>
      <c r="H3760" s="194"/>
      <c r="I3760" s="194"/>
      <c r="J3760" s="194"/>
      <c r="K3760" s="360"/>
    </row>
    <row r="3761" spans="1:11" s="106" customFormat="1" ht="15" hidden="1" x14ac:dyDescent="0.2">
      <c r="A3761" s="242"/>
      <c r="B3761" s="195" t="s">
        <v>77</v>
      </c>
      <c r="C3761" s="242" t="s">
        <v>78</v>
      </c>
      <c r="D3761" s="242" t="s">
        <v>4</v>
      </c>
      <c r="E3761" s="430" t="s">
        <v>79</v>
      </c>
      <c r="F3761" s="430"/>
      <c r="G3761" s="196" t="s">
        <v>80</v>
      </c>
      <c r="H3761" s="195" t="s">
        <v>81</v>
      </c>
      <c r="I3761" s="195" t="s">
        <v>82</v>
      </c>
      <c r="J3761" s="195" t="s">
        <v>5</v>
      </c>
      <c r="K3761" s="360"/>
    </row>
    <row r="3762" spans="1:11" s="106" customFormat="1" ht="25.5" hidden="1" x14ac:dyDescent="0.2">
      <c r="A3762" s="240" t="s">
        <v>83</v>
      </c>
      <c r="B3762" s="197" t="s">
        <v>1957</v>
      </c>
      <c r="C3762" s="240" t="s">
        <v>85</v>
      </c>
      <c r="D3762" s="240" t="s">
        <v>1958</v>
      </c>
      <c r="E3762" s="429" t="s">
        <v>87</v>
      </c>
      <c r="F3762" s="429"/>
      <c r="G3762" s="198" t="s">
        <v>88</v>
      </c>
      <c r="H3762" s="199">
        <v>1</v>
      </c>
      <c r="I3762" s="203">
        <f>SUM(J3763)</f>
        <v>0.10104100000000001</v>
      </c>
      <c r="J3762" s="203">
        <f>H3762*I3762</f>
        <v>0.10104100000000001</v>
      </c>
      <c r="K3762" s="360"/>
    </row>
    <row r="3763" spans="1:11" s="106" customFormat="1" hidden="1" x14ac:dyDescent="0.2">
      <c r="A3763" s="241" t="s">
        <v>92</v>
      </c>
      <c r="B3763" s="189" t="s">
        <v>1959</v>
      </c>
      <c r="C3763" s="241" t="s">
        <v>85</v>
      </c>
      <c r="D3763" s="241" t="s">
        <v>1960</v>
      </c>
      <c r="E3763" s="427" t="s">
        <v>95</v>
      </c>
      <c r="F3763" s="427"/>
      <c r="G3763" s="190" t="s">
        <v>88</v>
      </c>
      <c r="H3763" s="191">
        <v>7.9000000000000008E-3</v>
      </c>
      <c r="I3763" s="192">
        <v>12.79</v>
      </c>
      <c r="J3763" s="192">
        <v>0.10104100000000001</v>
      </c>
      <c r="K3763" s="360"/>
    </row>
    <row r="3764" spans="1:11" s="106" customFormat="1" hidden="1" x14ac:dyDescent="0.2">
      <c r="A3764" s="244"/>
      <c r="B3764" s="244"/>
      <c r="C3764" s="244"/>
      <c r="D3764" s="244"/>
      <c r="E3764" s="244"/>
      <c r="F3764" s="193"/>
      <c r="G3764" s="244"/>
      <c r="H3764" s="193"/>
      <c r="I3764" s="244"/>
      <c r="J3764" s="193"/>
      <c r="K3764" s="360"/>
    </row>
    <row r="3765" spans="1:11" s="106" customFormat="1" ht="15" hidden="1" thickBot="1" x14ac:dyDescent="0.25">
      <c r="A3765" s="244"/>
      <c r="B3765" s="244"/>
      <c r="C3765" s="244"/>
      <c r="D3765" s="244"/>
      <c r="E3765" s="244"/>
      <c r="F3765" s="193"/>
      <c r="G3765" s="244"/>
      <c r="H3765" s="428"/>
      <c r="I3765" s="428"/>
      <c r="J3765" s="193"/>
      <c r="K3765" s="360"/>
    </row>
    <row r="3766" spans="1:11" s="106" customFormat="1" ht="15" hidden="1" thickTop="1" x14ac:dyDescent="0.2">
      <c r="A3766" s="194"/>
      <c r="B3766" s="194"/>
      <c r="C3766" s="194"/>
      <c r="D3766" s="194"/>
      <c r="E3766" s="194"/>
      <c r="F3766" s="194"/>
      <c r="G3766" s="194"/>
      <c r="H3766" s="194"/>
      <c r="I3766" s="194"/>
      <c r="J3766" s="194"/>
      <c r="K3766" s="360"/>
    </row>
    <row r="3767" spans="1:11" s="106" customFormat="1" ht="15" hidden="1" x14ac:dyDescent="0.2">
      <c r="A3767" s="242"/>
      <c r="B3767" s="195" t="s">
        <v>77</v>
      </c>
      <c r="C3767" s="242" t="s">
        <v>78</v>
      </c>
      <c r="D3767" s="242" t="s">
        <v>4</v>
      </c>
      <c r="E3767" s="430" t="s">
        <v>79</v>
      </c>
      <c r="F3767" s="430"/>
      <c r="G3767" s="196" t="s">
        <v>80</v>
      </c>
      <c r="H3767" s="195" t="s">
        <v>81</v>
      </c>
      <c r="I3767" s="195" t="s">
        <v>82</v>
      </c>
      <c r="J3767" s="195" t="s">
        <v>5</v>
      </c>
      <c r="K3767" s="360"/>
    </row>
    <row r="3768" spans="1:11" s="106" customFormat="1" ht="25.5" hidden="1" x14ac:dyDescent="0.2">
      <c r="A3768" s="240" t="s">
        <v>83</v>
      </c>
      <c r="B3768" s="197" t="s">
        <v>1969</v>
      </c>
      <c r="C3768" s="240" t="s">
        <v>85</v>
      </c>
      <c r="D3768" s="240" t="s">
        <v>1970</v>
      </c>
      <c r="E3768" s="429" t="s">
        <v>87</v>
      </c>
      <c r="F3768" s="429"/>
      <c r="G3768" s="198" t="s">
        <v>88</v>
      </c>
      <c r="H3768" s="199">
        <v>1</v>
      </c>
      <c r="I3768" s="203">
        <f>SUM(J3769)</f>
        <v>0.23875299999999999</v>
      </c>
      <c r="J3768" s="203">
        <f>H3768*I3768</f>
        <v>0.23875299999999999</v>
      </c>
      <c r="K3768" s="360"/>
    </row>
    <row r="3769" spans="1:11" s="106" customFormat="1" hidden="1" x14ac:dyDescent="0.2">
      <c r="A3769" s="241" t="s">
        <v>92</v>
      </c>
      <c r="B3769" s="189" t="s">
        <v>1971</v>
      </c>
      <c r="C3769" s="241" t="s">
        <v>85</v>
      </c>
      <c r="D3769" s="241" t="s">
        <v>1972</v>
      </c>
      <c r="E3769" s="427" t="s">
        <v>95</v>
      </c>
      <c r="F3769" s="427"/>
      <c r="G3769" s="190" t="s">
        <v>88</v>
      </c>
      <c r="H3769" s="191">
        <v>2.5700000000000001E-2</v>
      </c>
      <c r="I3769" s="192">
        <v>9.2899999999999991</v>
      </c>
      <c r="J3769" s="192">
        <v>0.23875299999999999</v>
      </c>
      <c r="K3769" s="360"/>
    </row>
    <row r="3770" spans="1:11" s="106" customFormat="1" hidden="1" x14ac:dyDescent="0.2">
      <c r="A3770" s="244"/>
      <c r="B3770" s="244"/>
      <c r="C3770" s="244"/>
      <c r="D3770" s="244"/>
      <c r="E3770" s="244"/>
      <c r="F3770" s="193"/>
      <c r="G3770" s="244"/>
      <c r="H3770" s="193"/>
      <c r="I3770" s="244"/>
      <c r="J3770" s="193"/>
      <c r="K3770" s="360"/>
    </row>
    <row r="3771" spans="1:11" s="106" customFormat="1" ht="15" hidden="1" thickBot="1" x14ac:dyDescent="0.25">
      <c r="A3771" s="244"/>
      <c r="B3771" s="244"/>
      <c r="C3771" s="244"/>
      <c r="D3771" s="244"/>
      <c r="E3771" s="244"/>
      <c r="F3771" s="193"/>
      <c r="G3771" s="244"/>
      <c r="H3771" s="428"/>
      <c r="I3771" s="428"/>
      <c r="J3771" s="193"/>
      <c r="K3771" s="360"/>
    </row>
    <row r="3772" spans="1:11" s="106" customFormat="1" ht="15" hidden="1" thickTop="1" x14ac:dyDescent="0.2">
      <c r="A3772" s="194"/>
      <c r="B3772" s="194"/>
      <c r="C3772" s="194"/>
      <c r="D3772" s="194"/>
      <c r="E3772" s="194"/>
      <c r="F3772" s="194"/>
      <c r="G3772" s="194"/>
      <c r="H3772" s="194"/>
      <c r="I3772" s="194"/>
      <c r="J3772" s="194"/>
      <c r="K3772" s="360"/>
    </row>
    <row r="3773" spans="1:11" s="106" customFormat="1" ht="15" hidden="1" x14ac:dyDescent="0.2">
      <c r="A3773" s="242"/>
      <c r="B3773" s="195" t="s">
        <v>77</v>
      </c>
      <c r="C3773" s="242" t="s">
        <v>78</v>
      </c>
      <c r="D3773" s="242" t="s">
        <v>4</v>
      </c>
      <c r="E3773" s="430" t="s">
        <v>79</v>
      </c>
      <c r="F3773" s="430"/>
      <c r="G3773" s="196" t="s">
        <v>80</v>
      </c>
      <c r="H3773" s="195" t="s">
        <v>81</v>
      </c>
      <c r="I3773" s="195" t="s">
        <v>82</v>
      </c>
      <c r="J3773" s="195" t="s">
        <v>5</v>
      </c>
      <c r="K3773" s="360"/>
    </row>
    <row r="3774" spans="1:11" s="106" customFormat="1" ht="38.25" hidden="1" x14ac:dyDescent="0.2">
      <c r="A3774" s="240" t="s">
        <v>83</v>
      </c>
      <c r="B3774" s="197" t="s">
        <v>1977</v>
      </c>
      <c r="C3774" s="240" t="s">
        <v>85</v>
      </c>
      <c r="D3774" s="240" t="s">
        <v>1978</v>
      </c>
      <c r="E3774" s="429" t="s">
        <v>87</v>
      </c>
      <c r="F3774" s="429"/>
      <c r="G3774" s="198" t="s">
        <v>88</v>
      </c>
      <c r="H3774" s="199">
        <v>1</v>
      </c>
      <c r="I3774" s="203">
        <f>SUM(J3775)</f>
        <v>0.116064</v>
      </c>
      <c r="J3774" s="203">
        <f>H3774*I3774</f>
        <v>0.116064</v>
      </c>
      <c r="K3774" s="360"/>
    </row>
    <row r="3775" spans="1:11" s="106" customFormat="1" hidden="1" x14ac:dyDescent="0.2">
      <c r="A3775" s="241" t="s">
        <v>92</v>
      </c>
      <c r="B3775" s="189" t="s">
        <v>1979</v>
      </c>
      <c r="C3775" s="241" t="s">
        <v>85</v>
      </c>
      <c r="D3775" s="241" t="s">
        <v>1980</v>
      </c>
      <c r="E3775" s="427" t="s">
        <v>95</v>
      </c>
      <c r="F3775" s="427"/>
      <c r="G3775" s="190" t="s">
        <v>88</v>
      </c>
      <c r="H3775" s="191">
        <v>1.24E-2</v>
      </c>
      <c r="I3775" s="192">
        <v>9.36</v>
      </c>
      <c r="J3775" s="192">
        <v>0.116064</v>
      </c>
      <c r="K3775" s="360"/>
    </row>
    <row r="3776" spans="1:11" s="106" customFormat="1" hidden="1" x14ac:dyDescent="0.2">
      <c r="A3776" s="244"/>
      <c r="B3776" s="244"/>
      <c r="C3776" s="244"/>
      <c r="D3776" s="244"/>
      <c r="E3776" s="244"/>
      <c r="F3776" s="193"/>
      <c r="G3776" s="244"/>
      <c r="H3776" s="193"/>
      <c r="I3776" s="244"/>
      <c r="J3776" s="193"/>
      <c r="K3776" s="360"/>
    </row>
    <row r="3777" spans="1:11" s="106" customFormat="1" ht="15" hidden="1" thickBot="1" x14ac:dyDescent="0.25">
      <c r="A3777" s="244"/>
      <c r="B3777" s="244"/>
      <c r="C3777" s="244"/>
      <c r="D3777" s="244"/>
      <c r="E3777" s="244"/>
      <c r="F3777" s="193"/>
      <c r="G3777" s="244"/>
      <c r="H3777" s="428"/>
      <c r="I3777" s="428"/>
      <c r="J3777" s="193"/>
      <c r="K3777" s="360"/>
    </row>
    <row r="3778" spans="1:11" s="106" customFormat="1" ht="15" hidden="1" thickTop="1" x14ac:dyDescent="0.2">
      <c r="A3778" s="194"/>
      <c r="B3778" s="194"/>
      <c r="C3778" s="194"/>
      <c r="D3778" s="194"/>
      <c r="E3778" s="194"/>
      <c r="F3778" s="194"/>
      <c r="G3778" s="194"/>
      <c r="H3778" s="194"/>
      <c r="I3778" s="194"/>
      <c r="J3778" s="194"/>
      <c r="K3778" s="360"/>
    </row>
    <row r="3779" spans="1:11" s="106" customFormat="1" ht="15" hidden="1" x14ac:dyDescent="0.2">
      <c r="A3779" s="242"/>
      <c r="B3779" s="195" t="s">
        <v>77</v>
      </c>
      <c r="C3779" s="242" t="s">
        <v>78</v>
      </c>
      <c r="D3779" s="242" t="s">
        <v>4</v>
      </c>
      <c r="E3779" s="430" t="s">
        <v>79</v>
      </c>
      <c r="F3779" s="430"/>
      <c r="G3779" s="196" t="s">
        <v>80</v>
      </c>
      <c r="H3779" s="195" t="s">
        <v>81</v>
      </c>
      <c r="I3779" s="195" t="s">
        <v>82</v>
      </c>
      <c r="J3779" s="195" t="s">
        <v>5</v>
      </c>
      <c r="K3779" s="360"/>
    </row>
    <row r="3780" spans="1:11" s="106" customFormat="1" ht="25.5" hidden="1" x14ac:dyDescent="0.2">
      <c r="A3780" s="240" t="s">
        <v>83</v>
      </c>
      <c r="B3780" s="197" t="s">
        <v>1987</v>
      </c>
      <c r="C3780" s="240" t="s">
        <v>85</v>
      </c>
      <c r="D3780" s="240" t="s">
        <v>1988</v>
      </c>
      <c r="E3780" s="429" t="s">
        <v>87</v>
      </c>
      <c r="F3780" s="429"/>
      <c r="G3780" s="198" t="s">
        <v>88</v>
      </c>
      <c r="H3780" s="199">
        <v>1</v>
      </c>
      <c r="I3780" s="203">
        <f>SUM(J3781)</f>
        <v>0.13045799999999999</v>
      </c>
      <c r="J3780" s="203">
        <f>H3780*I3780</f>
        <v>0.13045799999999999</v>
      </c>
      <c r="K3780" s="360"/>
    </row>
    <row r="3781" spans="1:11" s="106" customFormat="1" hidden="1" x14ac:dyDescent="0.2">
      <c r="A3781" s="241" t="s">
        <v>92</v>
      </c>
      <c r="B3781" s="189" t="s">
        <v>1989</v>
      </c>
      <c r="C3781" s="241" t="s">
        <v>85</v>
      </c>
      <c r="D3781" s="241" t="s">
        <v>1990</v>
      </c>
      <c r="E3781" s="427" t="s">
        <v>95</v>
      </c>
      <c r="F3781" s="427"/>
      <c r="G3781" s="190" t="s">
        <v>88</v>
      </c>
      <c r="H3781" s="191">
        <v>1.0200000000000001E-2</v>
      </c>
      <c r="I3781" s="192">
        <v>12.79</v>
      </c>
      <c r="J3781" s="192">
        <v>0.13045799999999999</v>
      </c>
      <c r="K3781" s="360"/>
    </row>
    <row r="3782" spans="1:11" s="106" customFormat="1" hidden="1" x14ac:dyDescent="0.2">
      <c r="A3782" s="244"/>
      <c r="B3782" s="244"/>
      <c r="C3782" s="244"/>
      <c r="D3782" s="244"/>
      <c r="E3782" s="244"/>
      <c r="F3782" s="193"/>
      <c r="G3782" s="244"/>
      <c r="H3782" s="193"/>
      <c r="I3782" s="244"/>
      <c r="J3782" s="193"/>
      <c r="K3782" s="360"/>
    </row>
    <row r="3783" spans="1:11" s="106" customFormat="1" ht="15" hidden="1" thickBot="1" x14ac:dyDescent="0.25">
      <c r="A3783" s="244"/>
      <c r="B3783" s="244"/>
      <c r="C3783" s="244"/>
      <c r="D3783" s="244"/>
      <c r="E3783" s="244"/>
      <c r="F3783" s="193"/>
      <c r="G3783" s="244"/>
      <c r="H3783" s="428"/>
      <c r="I3783" s="428"/>
      <c r="J3783" s="193"/>
      <c r="K3783" s="360"/>
    </row>
    <row r="3784" spans="1:11" s="106" customFormat="1" ht="15" hidden="1" thickTop="1" x14ac:dyDescent="0.2">
      <c r="A3784" s="194"/>
      <c r="B3784" s="194"/>
      <c r="C3784" s="194"/>
      <c r="D3784" s="194"/>
      <c r="E3784" s="194"/>
      <c r="F3784" s="194"/>
      <c r="G3784" s="194"/>
      <c r="H3784" s="194"/>
      <c r="I3784" s="194"/>
      <c r="J3784" s="194"/>
      <c r="K3784" s="360"/>
    </row>
    <row r="3785" spans="1:11" s="106" customFormat="1" ht="15" hidden="1" x14ac:dyDescent="0.2">
      <c r="A3785" s="242"/>
      <c r="B3785" s="195" t="s">
        <v>77</v>
      </c>
      <c r="C3785" s="242" t="s">
        <v>78</v>
      </c>
      <c r="D3785" s="242" t="s">
        <v>4</v>
      </c>
      <c r="E3785" s="430" t="s">
        <v>79</v>
      </c>
      <c r="F3785" s="430"/>
      <c r="G3785" s="196" t="s">
        <v>80</v>
      </c>
      <c r="H3785" s="195" t="s">
        <v>81</v>
      </c>
      <c r="I3785" s="195" t="s">
        <v>82</v>
      </c>
      <c r="J3785" s="195" t="s">
        <v>5</v>
      </c>
      <c r="K3785" s="360"/>
    </row>
    <row r="3786" spans="1:11" s="106" customFormat="1" ht="25.5" hidden="1" x14ac:dyDescent="0.2">
      <c r="A3786" s="240" t="s">
        <v>83</v>
      </c>
      <c r="B3786" s="197" t="s">
        <v>2086</v>
      </c>
      <c r="C3786" s="240" t="s">
        <v>85</v>
      </c>
      <c r="D3786" s="240" t="s">
        <v>2087</v>
      </c>
      <c r="E3786" s="429" t="s">
        <v>87</v>
      </c>
      <c r="F3786" s="429"/>
      <c r="G3786" s="198" t="s">
        <v>88</v>
      </c>
      <c r="H3786" s="199">
        <v>1</v>
      </c>
      <c r="I3786" s="203">
        <f>SUM(J3787)</f>
        <v>0.14229</v>
      </c>
      <c r="J3786" s="203">
        <f>H3786*I3786</f>
        <v>0.14229</v>
      </c>
      <c r="K3786" s="360"/>
    </row>
    <row r="3787" spans="1:11" s="106" customFormat="1" hidden="1" x14ac:dyDescent="0.2">
      <c r="A3787" s="241" t="s">
        <v>92</v>
      </c>
      <c r="B3787" s="189" t="s">
        <v>2088</v>
      </c>
      <c r="C3787" s="241" t="s">
        <v>85</v>
      </c>
      <c r="D3787" s="241" t="s">
        <v>2089</v>
      </c>
      <c r="E3787" s="427" t="s">
        <v>95</v>
      </c>
      <c r="F3787" s="427"/>
      <c r="G3787" s="190" t="s">
        <v>88</v>
      </c>
      <c r="H3787" s="191">
        <v>1.0200000000000001E-2</v>
      </c>
      <c r="I3787" s="192">
        <v>13.95</v>
      </c>
      <c r="J3787" s="192">
        <v>0.14229</v>
      </c>
      <c r="K3787" s="360"/>
    </row>
    <row r="3788" spans="1:11" s="106" customFormat="1" hidden="1" x14ac:dyDescent="0.2">
      <c r="A3788" s="244"/>
      <c r="B3788" s="244"/>
      <c r="C3788" s="244"/>
      <c r="D3788" s="244"/>
      <c r="E3788" s="244"/>
      <c r="F3788" s="193"/>
      <c r="G3788" s="244"/>
      <c r="H3788" s="193"/>
      <c r="I3788" s="244"/>
      <c r="J3788" s="193"/>
      <c r="K3788" s="360"/>
    </row>
    <row r="3789" spans="1:11" s="106" customFormat="1" ht="15" hidden="1" thickBot="1" x14ac:dyDescent="0.25">
      <c r="A3789" s="244"/>
      <c r="B3789" s="244"/>
      <c r="C3789" s="244"/>
      <c r="D3789" s="244"/>
      <c r="E3789" s="244"/>
      <c r="F3789" s="193"/>
      <c r="G3789" s="244"/>
      <c r="H3789" s="428"/>
      <c r="I3789" s="428"/>
      <c r="J3789" s="193"/>
      <c r="K3789" s="360"/>
    </row>
    <row r="3790" spans="1:11" s="106" customFormat="1" ht="15" hidden="1" thickTop="1" x14ac:dyDescent="0.2">
      <c r="A3790" s="194"/>
      <c r="B3790" s="194"/>
      <c r="C3790" s="194"/>
      <c r="D3790" s="194"/>
      <c r="E3790" s="194"/>
      <c r="F3790" s="194"/>
      <c r="G3790" s="194"/>
      <c r="H3790" s="194"/>
      <c r="I3790" s="194"/>
      <c r="J3790" s="194"/>
      <c r="K3790" s="360"/>
    </row>
    <row r="3791" spans="1:11" s="106" customFormat="1" ht="15" hidden="1" x14ac:dyDescent="0.2">
      <c r="A3791" s="242"/>
      <c r="B3791" s="195" t="s">
        <v>77</v>
      </c>
      <c r="C3791" s="242" t="s">
        <v>78</v>
      </c>
      <c r="D3791" s="242" t="s">
        <v>4</v>
      </c>
      <c r="E3791" s="430" t="s">
        <v>79</v>
      </c>
      <c r="F3791" s="430"/>
      <c r="G3791" s="196" t="s">
        <v>80</v>
      </c>
      <c r="H3791" s="195" t="s">
        <v>81</v>
      </c>
      <c r="I3791" s="195" t="s">
        <v>82</v>
      </c>
      <c r="J3791" s="195" t="s">
        <v>5</v>
      </c>
      <c r="K3791" s="360"/>
    </row>
    <row r="3792" spans="1:11" s="106" customFormat="1" ht="25.5" hidden="1" x14ac:dyDescent="0.2">
      <c r="A3792" s="240" t="s">
        <v>83</v>
      </c>
      <c r="B3792" s="197" t="s">
        <v>2090</v>
      </c>
      <c r="C3792" s="240" t="s">
        <v>85</v>
      </c>
      <c r="D3792" s="240" t="s">
        <v>2091</v>
      </c>
      <c r="E3792" s="429" t="s">
        <v>87</v>
      </c>
      <c r="F3792" s="429"/>
      <c r="G3792" s="198" t="s">
        <v>88</v>
      </c>
      <c r="H3792" s="199">
        <v>1</v>
      </c>
      <c r="I3792" s="203">
        <f>SUM(J3793)</f>
        <v>0.10104100000000001</v>
      </c>
      <c r="J3792" s="203">
        <f>H3792*I3792</f>
        <v>0.10104100000000001</v>
      </c>
      <c r="K3792" s="360"/>
    </row>
    <row r="3793" spans="1:11" s="106" customFormat="1" hidden="1" x14ac:dyDescent="0.2">
      <c r="A3793" s="241" t="s">
        <v>92</v>
      </c>
      <c r="B3793" s="189" t="s">
        <v>2092</v>
      </c>
      <c r="C3793" s="241" t="s">
        <v>85</v>
      </c>
      <c r="D3793" s="241" t="s">
        <v>2093</v>
      </c>
      <c r="E3793" s="427" t="s">
        <v>95</v>
      </c>
      <c r="F3793" s="427"/>
      <c r="G3793" s="190" t="s">
        <v>88</v>
      </c>
      <c r="H3793" s="191">
        <v>7.9000000000000008E-3</v>
      </c>
      <c r="I3793" s="192">
        <v>12.79</v>
      </c>
      <c r="J3793" s="192">
        <v>0.10104100000000001</v>
      </c>
      <c r="K3793" s="360"/>
    </row>
    <row r="3794" spans="1:11" s="106" customFormat="1" hidden="1" x14ac:dyDescent="0.2">
      <c r="A3794" s="244"/>
      <c r="B3794" s="244"/>
      <c r="C3794" s="244"/>
      <c r="D3794" s="244"/>
      <c r="E3794" s="244"/>
      <c r="F3794" s="193"/>
      <c r="G3794" s="244"/>
      <c r="H3794" s="193"/>
      <c r="I3794" s="244"/>
      <c r="J3794" s="193"/>
      <c r="K3794" s="360"/>
    </row>
    <row r="3795" spans="1:11" s="106" customFormat="1" ht="15" hidden="1" thickBot="1" x14ac:dyDescent="0.25">
      <c r="A3795" s="244"/>
      <c r="B3795" s="244"/>
      <c r="C3795" s="244"/>
      <c r="D3795" s="244"/>
      <c r="E3795" s="244"/>
      <c r="F3795" s="193"/>
      <c r="G3795" s="244"/>
      <c r="H3795" s="428"/>
      <c r="I3795" s="428"/>
      <c r="J3795" s="193"/>
      <c r="K3795" s="360"/>
    </row>
    <row r="3796" spans="1:11" s="106" customFormat="1" ht="15" hidden="1" thickTop="1" x14ac:dyDescent="0.2">
      <c r="A3796" s="194"/>
      <c r="B3796" s="194"/>
      <c r="C3796" s="194"/>
      <c r="D3796" s="194"/>
      <c r="E3796" s="194"/>
      <c r="F3796" s="194"/>
      <c r="G3796" s="194"/>
      <c r="H3796" s="194"/>
      <c r="I3796" s="194"/>
      <c r="J3796" s="194"/>
      <c r="K3796" s="360"/>
    </row>
    <row r="3797" spans="1:11" s="106" customFormat="1" ht="15" hidden="1" x14ac:dyDescent="0.2">
      <c r="A3797" s="242"/>
      <c r="B3797" s="195" t="s">
        <v>77</v>
      </c>
      <c r="C3797" s="242" t="s">
        <v>78</v>
      </c>
      <c r="D3797" s="242" t="s">
        <v>4</v>
      </c>
      <c r="E3797" s="430" t="s">
        <v>79</v>
      </c>
      <c r="F3797" s="430"/>
      <c r="G3797" s="196" t="s">
        <v>80</v>
      </c>
      <c r="H3797" s="195" t="s">
        <v>81</v>
      </c>
      <c r="I3797" s="195" t="s">
        <v>82</v>
      </c>
      <c r="J3797" s="195" t="s">
        <v>5</v>
      </c>
      <c r="K3797" s="360"/>
    </row>
    <row r="3798" spans="1:11" s="106" customFormat="1" ht="25.5" hidden="1" x14ac:dyDescent="0.2">
      <c r="A3798" s="240" t="s">
        <v>83</v>
      </c>
      <c r="B3798" s="197" t="s">
        <v>2122</v>
      </c>
      <c r="C3798" s="240" t="s">
        <v>85</v>
      </c>
      <c r="D3798" s="240" t="s">
        <v>2123</v>
      </c>
      <c r="E3798" s="429" t="s">
        <v>87</v>
      </c>
      <c r="F3798" s="429"/>
      <c r="G3798" s="198" t="s">
        <v>88</v>
      </c>
      <c r="H3798" s="199">
        <v>1</v>
      </c>
      <c r="I3798" s="203">
        <f>SUM(J3799)</f>
        <v>0.34001100000000001</v>
      </c>
      <c r="J3798" s="203">
        <f>H3798*I3798</f>
        <v>0.34001100000000001</v>
      </c>
      <c r="K3798" s="360"/>
    </row>
    <row r="3799" spans="1:11" s="106" customFormat="1" hidden="1" x14ac:dyDescent="0.2">
      <c r="A3799" s="241" t="s">
        <v>92</v>
      </c>
      <c r="B3799" s="189" t="s">
        <v>2124</v>
      </c>
      <c r="C3799" s="241" t="s">
        <v>85</v>
      </c>
      <c r="D3799" s="241" t="s">
        <v>2125</v>
      </c>
      <c r="E3799" s="427" t="s">
        <v>95</v>
      </c>
      <c r="F3799" s="427"/>
      <c r="G3799" s="190" t="s">
        <v>88</v>
      </c>
      <c r="H3799" s="191">
        <v>2.5700000000000001E-2</v>
      </c>
      <c r="I3799" s="192">
        <v>13.23</v>
      </c>
      <c r="J3799" s="192">
        <v>0.34001100000000001</v>
      </c>
      <c r="K3799" s="360"/>
    </row>
    <row r="3800" spans="1:11" s="106" customFormat="1" hidden="1" x14ac:dyDescent="0.2">
      <c r="A3800" s="244"/>
      <c r="B3800" s="244"/>
      <c r="C3800" s="244"/>
      <c r="D3800" s="244"/>
      <c r="E3800" s="244"/>
      <c r="F3800" s="193"/>
      <c r="G3800" s="244"/>
      <c r="H3800" s="193"/>
      <c r="I3800" s="244"/>
      <c r="J3800" s="193"/>
      <c r="K3800" s="360"/>
    </row>
    <row r="3801" spans="1:11" s="106" customFormat="1" ht="15" hidden="1" thickBot="1" x14ac:dyDescent="0.25">
      <c r="A3801" s="244"/>
      <c r="B3801" s="244"/>
      <c r="C3801" s="244"/>
      <c r="D3801" s="244"/>
      <c r="E3801" s="244"/>
      <c r="F3801" s="193"/>
      <c r="G3801" s="244"/>
      <c r="H3801" s="428"/>
      <c r="I3801" s="428"/>
      <c r="J3801" s="193"/>
      <c r="K3801" s="360"/>
    </row>
    <row r="3802" spans="1:11" s="106" customFormat="1" ht="15" hidden="1" thickTop="1" x14ac:dyDescent="0.2">
      <c r="A3802" s="194"/>
      <c r="B3802" s="194"/>
      <c r="C3802" s="194"/>
      <c r="D3802" s="194"/>
      <c r="E3802" s="194"/>
      <c r="F3802" s="194"/>
      <c r="G3802" s="194"/>
      <c r="H3802" s="194"/>
      <c r="I3802" s="194"/>
      <c r="J3802" s="194"/>
      <c r="K3802" s="360"/>
    </row>
    <row r="3803" spans="1:11" s="106" customFormat="1" ht="15" hidden="1" x14ac:dyDescent="0.2">
      <c r="A3803" s="242"/>
      <c r="B3803" s="195" t="s">
        <v>77</v>
      </c>
      <c r="C3803" s="242" t="s">
        <v>78</v>
      </c>
      <c r="D3803" s="242" t="s">
        <v>4</v>
      </c>
      <c r="E3803" s="430" t="s">
        <v>79</v>
      </c>
      <c r="F3803" s="430"/>
      <c r="G3803" s="196" t="s">
        <v>80</v>
      </c>
      <c r="H3803" s="195" t="s">
        <v>81</v>
      </c>
      <c r="I3803" s="195" t="s">
        <v>82</v>
      </c>
      <c r="J3803" s="195" t="s">
        <v>5</v>
      </c>
      <c r="K3803" s="360"/>
    </row>
    <row r="3804" spans="1:11" s="106" customFormat="1" ht="25.5" hidden="1" x14ac:dyDescent="0.2">
      <c r="A3804" s="240" t="s">
        <v>83</v>
      </c>
      <c r="B3804" s="197" t="s">
        <v>2126</v>
      </c>
      <c r="C3804" s="240" t="s">
        <v>85</v>
      </c>
      <c r="D3804" s="240" t="s">
        <v>2127</v>
      </c>
      <c r="E3804" s="429" t="s">
        <v>87</v>
      </c>
      <c r="F3804" s="429"/>
      <c r="G3804" s="198" t="s">
        <v>88</v>
      </c>
      <c r="H3804" s="199">
        <v>1</v>
      </c>
      <c r="I3804" s="203">
        <f>SUM(J3805)</f>
        <v>0.164052</v>
      </c>
      <c r="J3804" s="203">
        <f>H3804*I3804</f>
        <v>0.164052</v>
      </c>
      <c r="K3804" s="360"/>
    </row>
    <row r="3805" spans="1:11" s="106" customFormat="1" hidden="1" x14ac:dyDescent="0.2">
      <c r="A3805" s="241" t="s">
        <v>92</v>
      </c>
      <c r="B3805" s="189" t="s">
        <v>2128</v>
      </c>
      <c r="C3805" s="241" t="s">
        <v>85</v>
      </c>
      <c r="D3805" s="241" t="s">
        <v>2129</v>
      </c>
      <c r="E3805" s="427" t="s">
        <v>95</v>
      </c>
      <c r="F3805" s="427"/>
      <c r="G3805" s="190" t="s">
        <v>88</v>
      </c>
      <c r="H3805" s="191">
        <v>1.24E-2</v>
      </c>
      <c r="I3805" s="192">
        <v>13.23</v>
      </c>
      <c r="J3805" s="192">
        <v>0.164052</v>
      </c>
      <c r="K3805" s="360"/>
    </row>
    <row r="3806" spans="1:11" s="106" customFormat="1" hidden="1" x14ac:dyDescent="0.2">
      <c r="A3806" s="244"/>
      <c r="B3806" s="244"/>
      <c r="C3806" s="244"/>
      <c r="D3806" s="244"/>
      <c r="E3806" s="244"/>
      <c r="F3806" s="193"/>
      <c r="G3806" s="244"/>
      <c r="H3806" s="193"/>
      <c r="I3806" s="244"/>
      <c r="J3806" s="193"/>
      <c r="K3806" s="360"/>
    </row>
    <row r="3807" spans="1:11" s="106" customFormat="1" ht="15" hidden="1" thickBot="1" x14ac:dyDescent="0.25">
      <c r="A3807" s="244"/>
      <c r="B3807" s="244"/>
      <c r="C3807" s="244"/>
      <c r="D3807" s="244"/>
      <c r="E3807" s="244"/>
      <c r="F3807" s="193"/>
      <c r="G3807" s="244"/>
      <c r="H3807" s="428"/>
      <c r="I3807" s="428"/>
      <c r="J3807" s="193"/>
      <c r="K3807" s="360"/>
    </row>
    <row r="3808" spans="1:11" s="106" customFormat="1" ht="15" hidden="1" thickTop="1" x14ac:dyDescent="0.2">
      <c r="A3808" s="194"/>
      <c r="B3808" s="194"/>
      <c r="C3808" s="194"/>
      <c r="D3808" s="194"/>
      <c r="E3808" s="194"/>
      <c r="F3808" s="194"/>
      <c r="G3808" s="194"/>
      <c r="H3808" s="194"/>
      <c r="I3808" s="194"/>
      <c r="J3808" s="194"/>
      <c r="K3808" s="360"/>
    </row>
    <row r="3809" spans="1:11" s="106" customFormat="1" ht="15" hidden="1" x14ac:dyDescent="0.2">
      <c r="A3809" s="242"/>
      <c r="B3809" s="195" t="s">
        <v>77</v>
      </c>
      <c r="C3809" s="242" t="s">
        <v>78</v>
      </c>
      <c r="D3809" s="242" t="s">
        <v>4</v>
      </c>
      <c r="E3809" s="430" t="s">
        <v>79</v>
      </c>
      <c r="F3809" s="430"/>
      <c r="G3809" s="196" t="s">
        <v>80</v>
      </c>
      <c r="H3809" s="195" t="s">
        <v>81</v>
      </c>
      <c r="I3809" s="195" t="s">
        <v>82</v>
      </c>
      <c r="J3809" s="195" t="s">
        <v>5</v>
      </c>
      <c r="K3809" s="360"/>
    </row>
    <row r="3810" spans="1:11" s="106" customFormat="1" ht="25.5" hidden="1" x14ac:dyDescent="0.2">
      <c r="A3810" s="240" t="s">
        <v>83</v>
      </c>
      <c r="B3810" s="197" t="s">
        <v>2130</v>
      </c>
      <c r="C3810" s="240" t="s">
        <v>85</v>
      </c>
      <c r="D3810" s="240" t="s">
        <v>2131</v>
      </c>
      <c r="E3810" s="429" t="s">
        <v>87</v>
      </c>
      <c r="F3810" s="429"/>
      <c r="G3810" s="198" t="s">
        <v>88</v>
      </c>
      <c r="H3810" s="199">
        <v>1</v>
      </c>
      <c r="I3810" s="203">
        <f>SUM(J3811)</f>
        <v>0.25009799999999999</v>
      </c>
      <c r="J3810" s="203">
        <f>H3810*I3810</f>
        <v>0.25009799999999999</v>
      </c>
      <c r="K3810" s="360"/>
    </row>
    <row r="3811" spans="1:11" s="106" customFormat="1" hidden="1" x14ac:dyDescent="0.2">
      <c r="A3811" s="241" t="s">
        <v>92</v>
      </c>
      <c r="B3811" s="189" t="s">
        <v>2132</v>
      </c>
      <c r="C3811" s="241" t="s">
        <v>85</v>
      </c>
      <c r="D3811" s="241" t="s">
        <v>2133</v>
      </c>
      <c r="E3811" s="427" t="s">
        <v>95</v>
      </c>
      <c r="F3811" s="427"/>
      <c r="G3811" s="190" t="s">
        <v>88</v>
      </c>
      <c r="H3811" s="191">
        <v>1.46E-2</v>
      </c>
      <c r="I3811" s="192">
        <v>17.13</v>
      </c>
      <c r="J3811" s="192">
        <v>0.25009799999999999</v>
      </c>
      <c r="K3811" s="360"/>
    </row>
    <row r="3812" spans="1:11" s="106" customFormat="1" hidden="1" x14ac:dyDescent="0.2">
      <c r="A3812" s="244"/>
      <c r="B3812" s="244"/>
      <c r="C3812" s="244"/>
      <c r="D3812" s="244"/>
      <c r="E3812" s="244"/>
      <c r="F3812" s="193"/>
      <c r="G3812" s="244"/>
      <c r="H3812" s="193"/>
      <c r="I3812" s="244"/>
      <c r="J3812" s="193"/>
      <c r="K3812" s="360"/>
    </row>
    <row r="3813" spans="1:11" s="106" customFormat="1" ht="15" hidden="1" thickBot="1" x14ac:dyDescent="0.25">
      <c r="A3813" s="244"/>
      <c r="B3813" s="244"/>
      <c r="C3813" s="244"/>
      <c r="D3813" s="244"/>
      <c r="E3813" s="244"/>
      <c r="F3813" s="193"/>
      <c r="G3813" s="244"/>
      <c r="H3813" s="428"/>
      <c r="I3813" s="428"/>
      <c r="J3813" s="193"/>
      <c r="K3813" s="360"/>
    </row>
    <row r="3814" spans="1:11" s="106" customFormat="1" ht="15" hidden="1" thickTop="1" x14ac:dyDescent="0.2">
      <c r="A3814" s="194"/>
      <c r="B3814" s="194"/>
      <c r="C3814" s="194"/>
      <c r="D3814" s="194"/>
      <c r="E3814" s="194"/>
      <c r="F3814" s="194"/>
      <c r="G3814" s="194"/>
      <c r="H3814" s="194"/>
      <c r="I3814" s="194"/>
      <c r="J3814" s="194"/>
      <c r="K3814" s="360"/>
    </row>
    <row r="3815" spans="1:11" s="106" customFormat="1" ht="15" hidden="1" x14ac:dyDescent="0.2">
      <c r="A3815" s="242"/>
      <c r="B3815" s="195" t="s">
        <v>77</v>
      </c>
      <c r="C3815" s="242" t="s">
        <v>78</v>
      </c>
      <c r="D3815" s="242" t="s">
        <v>4</v>
      </c>
      <c r="E3815" s="430" t="s">
        <v>79</v>
      </c>
      <c r="F3815" s="430"/>
      <c r="G3815" s="196" t="s">
        <v>80</v>
      </c>
      <c r="H3815" s="195" t="s">
        <v>81</v>
      </c>
      <c r="I3815" s="195" t="s">
        <v>82</v>
      </c>
      <c r="J3815" s="195" t="s">
        <v>5</v>
      </c>
      <c r="K3815" s="360"/>
    </row>
    <row r="3816" spans="1:11" s="106" customFormat="1" ht="25.5" hidden="1" x14ac:dyDescent="0.2">
      <c r="A3816" s="240" t="s">
        <v>83</v>
      </c>
      <c r="B3816" s="197" t="s">
        <v>2134</v>
      </c>
      <c r="C3816" s="240" t="s">
        <v>85</v>
      </c>
      <c r="D3816" s="240" t="s">
        <v>2135</v>
      </c>
      <c r="E3816" s="429" t="s">
        <v>87</v>
      </c>
      <c r="F3816" s="429"/>
      <c r="G3816" s="198" t="s">
        <v>88</v>
      </c>
      <c r="H3816" s="199">
        <v>1</v>
      </c>
      <c r="I3816" s="203">
        <f>SUM(J3817)</f>
        <v>0.89851800000000004</v>
      </c>
      <c r="J3816" s="203">
        <f>H3816*I3816</f>
        <v>0.89851800000000004</v>
      </c>
      <c r="K3816" s="360"/>
    </row>
    <row r="3817" spans="1:11" s="106" customFormat="1" hidden="1" x14ac:dyDescent="0.2">
      <c r="A3817" s="241" t="s">
        <v>92</v>
      </c>
      <c r="B3817" s="189" t="s">
        <v>2136</v>
      </c>
      <c r="C3817" s="241" t="s">
        <v>85</v>
      </c>
      <c r="D3817" s="241" t="s">
        <v>2137</v>
      </c>
      <c r="E3817" s="427" t="s">
        <v>95</v>
      </c>
      <c r="F3817" s="427"/>
      <c r="G3817" s="190" t="s">
        <v>88</v>
      </c>
      <c r="H3817" s="191">
        <v>1.0200000000000001E-2</v>
      </c>
      <c r="I3817" s="192">
        <v>88.09</v>
      </c>
      <c r="J3817" s="192">
        <v>0.89851800000000004</v>
      </c>
      <c r="K3817" s="360"/>
    </row>
    <row r="3818" spans="1:11" s="106" customFormat="1" hidden="1" x14ac:dyDescent="0.2">
      <c r="A3818" s="244"/>
      <c r="B3818" s="244"/>
      <c r="C3818" s="244"/>
      <c r="D3818" s="244"/>
      <c r="E3818" s="244"/>
      <c r="F3818" s="193"/>
      <c r="G3818" s="244"/>
      <c r="H3818" s="193"/>
      <c r="I3818" s="244"/>
      <c r="J3818" s="193"/>
      <c r="K3818" s="360"/>
    </row>
    <row r="3819" spans="1:11" s="106" customFormat="1" ht="15" hidden="1" thickBot="1" x14ac:dyDescent="0.25">
      <c r="A3819" s="244"/>
      <c r="B3819" s="244"/>
      <c r="C3819" s="244"/>
      <c r="D3819" s="244"/>
      <c r="E3819" s="244"/>
      <c r="F3819" s="193"/>
      <c r="G3819" s="244"/>
      <c r="H3819" s="428"/>
      <c r="I3819" s="428"/>
      <c r="J3819" s="193"/>
      <c r="K3819" s="360"/>
    </row>
    <row r="3820" spans="1:11" s="106" customFormat="1" ht="15" hidden="1" thickTop="1" x14ac:dyDescent="0.2">
      <c r="A3820" s="194"/>
      <c r="B3820" s="194"/>
      <c r="C3820" s="194"/>
      <c r="D3820" s="194"/>
      <c r="E3820" s="194"/>
      <c r="F3820" s="194"/>
      <c r="G3820" s="194"/>
      <c r="H3820" s="194"/>
      <c r="I3820" s="194"/>
      <c r="J3820" s="194"/>
      <c r="K3820" s="360"/>
    </row>
    <row r="3821" spans="1:11" s="106" customFormat="1" ht="15" hidden="1" x14ac:dyDescent="0.2">
      <c r="A3821" s="242"/>
      <c r="B3821" s="195" t="s">
        <v>77</v>
      </c>
      <c r="C3821" s="242" t="s">
        <v>78</v>
      </c>
      <c r="D3821" s="242" t="s">
        <v>4</v>
      </c>
      <c r="E3821" s="430" t="s">
        <v>79</v>
      </c>
      <c r="F3821" s="430"/>
      <c r="G3821" s="196" t="s">
        <v>80</v>
      </c>
      <c r="H3821" s="195" t="s">
        <v>81</v>
      </c>
      <c r="I3821" s="195" t="s">
        <v>82</v>
      </c>
      <c r="J3821" s="195" t="s">
        <v>5</v>
      </c>
      <c r="K3821" s="360"/>
    </row>
    <row r="3822" spans="1:11" s="106" customFormat="1" ht="25.5" hidden="1" x14ac:dyDescent="0.2">
      <c r="A3822" s="240" t="s">
        <v>83</v>
      </c>
      <c r="B3822" s="197" t="s">
        <v>90</v>
      </c>
      <c r="C3822" s="240" t="s">
        <v>85</v>
      </c>
      <c r="D3822" s="240" t="s">
        <v>91</v>
      </c>
      <c r="E3822" s="429" t="s">
        <v>87</v>
      </c>
      <c r="F3822" s="429"/>
      <c r="G3822" s="198" t="s">
        <v>88</v>
      </c>
      <c r="H3822" s="199">
        <v>1</v>
      </c>
      <c r="I3822" s="203">
        <f>SUM(J3823)</f>
        <v>0.69978200000000002</v>
      </c>
      <c r="J3822" s="203">
        <f>H3822*I3822</f>
        <v>0.69978200000000002</v>
      </c>
      <c r="K3822" s="360"/>
    </row>
    <row r="3823" spans="1:11" s="106" customFormat="1" hidden="1" x14ac:dyDescent="0.2">
      <c r="A3823" s="241" t="s">
        <v>92</v>
      </c>
      <c r="B3823" s="189" t="s">
        <v>93</v>
      </c>
      <c r="C3823" s="241" t="s">
        <v>85</v>
      </c>
      <c r="D3823" s="241" t="s">
        <v>94</v>
      </c>
      <c r="E3823" s="427" t="s">
        <v>95</v>
      </c>
      <c r="F3823" s="427"/>
      <c r="G3823" s="190" t="s">
        <v>88</v>
      </c>
      <c r="H3823" s="191">
        <v>7.9000000000000008E-3</v>
      </c>
      <c r="I3823" s="192">
        <v>88.58</v>
      </c>
      <c r="J3823" s="192">
        <v>0.69978200000000002</v>
      </c>
      <c r="K3823" s="360"/>
    </row>
    <row r="3824" spans="1:11" s="106" customFormat="1" hidden="1" x14ac:dyDescent="0.2">
      <c r="A3824" s="244"/>
      <c r="B3824" s="244"/>
      <c r="C3824" s="244"/>
      <c r="D3824" s="244"/>
      <c r="E3824" s="244"/>
      <c r="F3824" s="193"/>
      <c r="G3824" s="244"/>
      <c r="H3824" s="193"/>
      <c r="I3824" s="244"/>
      <c r="J3824" s="193"/>
      <c r="K3824" s="360"/>
    </row>
    <row r="3825" spans="1:11" s="106" customFormat="1" ht="15" hidden="1" thickBot="1" x14ac:dyDescent="0.25">
      <c r="A3825" s="244"/>
      <c r="B3825" s="244"/>
      <c r="C3825" s="244"/>
      <c r="D3825" s="244"/>
      <c r="E3825" s="244"/>
      <c r="F3825" s="193"/>
      <c r="G3825" s="244"/>
      <c r="H3825" s="428"/>
      <c r="I3825" s="428"/>
      <c r="J3825" s="193"/>
      <c r="K3825" s="360"/>
    </row>
    <row r="3826" spans="1:11" s="106" customFormat="1" ht="15" hidden="1" thickTop="1" x14ac:dyDescent="0.2">
      <c r="A3826" s="194"/>
      <c r="B3826" s="194"/>
      <c r="C3826" s="194"/>
      <c r="D3826" s="194"/>
      <c r="E3826" s="194"/>
      <c r="F3826" s="194"/>
      <c r="G3826" s="194"/>
      <c r="H3826" s="194"/>
      <c r="I3826" s="194"/>
      <c r="J3826" s="194"/>
      <c r="K3826" s="360"/>
    </row>
    <row r="3827" spans="1:11" s="106" customFormat="1" ht="15" hidden="1" x14ac:dyDescent="0.2">
      <c r="A3827" s="242"/>
      <c r="B3827" s="195" t="s">
        <v>77</v>
      </c>
      <c r="C3827" s="242" t="s">
        <v>78</v>
      </c>
      <c r="D3827" s="242" t="s">
        <v>4</v>
      </c>
      <c r="E3827" s="430" t="s">
        <v>79</v>
      </c>
      <c r="F3827" s="430"/>
      <c r="G3827" s="196" t="s">
        <v>80</v>
      </c>
      <c r="H3827" s="195" t="s">
        <v>81</v>
      </c>
      <c r="I3827" s="195" t="s">
        <v>82</v>
      </c>
      <c r="J3827" s="195" t="s">
        <v>5</v>
      </c>
      <c r="K3827" s="360"/>
    </row>
    <row r="3828" spans="1:11" s="106" customFormat="1" ht="25.5" hidden="1" x14ac:dyDescent="0.2">
      <c r="A3828" s="240" t="s">
        <v>83</v>
      </c>
      <c r="B3828" s="197" t="s">
        <v>2138</v>
      </c>
      <c r="C3828" s="240" t="s">
        <v>85</v>
      </c>
      <c r="D3828" s="240" t="s">
        <v>2139</v>
      </c>
      <c r="E3828" s="429" t="s">
        <v>87</v>
      </c>
      <c r="F3828" s="429"/>
      <c r="G3828" s="198" t="s">
        <v>88</v>
      </c>
      <c r="H3828" s="199">
        <v>1</v>
      </c>
      <c r="I3828" s="203">
        <f>SUM(J3829)</f>
        <v>1.7343</v>
      </c>
      <c r="J3828" s="203">
        <f>H3828*I3828</f>
        <v>1.7343</v>
      </c>
      <c r="K3828" s="360"/>
    </row>
    <row r="3829" spans="1:11" s="106" customFormat="1" hidden="1" x14ac:dyDescent="0.2">
      <c r="A3829" s="241" t="s">
        <v>92</v>
      </c>
      <c r="B3829" s="189" t="s">
        <v>2140</v>
      </c>
      <c r="C3829" s="241" t="s">
        <v>85</v>
      </c>
      <c r="D3829" s="241" t="s">
        <v>2141</v>
      </c>
      <c r="E3829" s="427" t="s">
        <v>95</v>
      </c>
      <c r="F3829" s="427"/>
      <c r="G3829" s="190" t="s">
        <v>88</v>
      </c>
      <c r="H3829" s="191">
        <v>2.35E-2</v>
      </c>
      <c r="I3829" s="192">
        <v>73.8</v>
      </c>
      <c r="J3829" s="192">
        <v>1.7343</v>
      </c>
      <c r="K3829" s="360"/>
    </row>
    <row r="3830" spans="1:11" s="106" customFormat="1" hidden="1" x14ac:dyDescent="0.2">
      <c r="A3830" s="244"/>
      <c r="B3830" s="244"/>
      <c r="C3830" s="244"/>
      <c r="D3830" s="244"/>
      <c r="E3830" s="244"/>
      <c r="F3830" s="193"/>
      <c r="G3830" s="244"/>
      <c r="H3830" s="193"/>
      <c r="I3830" s="244"/>
      <c r="J3830" s="193"/>
      <c r="K3830" s="360"/>
    </row>
    <row r="3831" spans="1:11" s="106" customFormat="1" ht="15" hidden="1" thickBot="1" x14ac:dyDescent="0.25">
      <c r="A3831" s="244"/>
      <c r="B3831" s="244"/>
      <c r="C3831" s="244"/>
      <c r="D3831" s="244"/>
      <c r="E3831" s="244"/>
      <c r="F3831" s="193"/>
      <c r="G3831" s="244"/>
      <c r="H3831" s="428"/>
      <c r="I3831" s="428"/>
      <c r="J3831" s="193"/>
      <c r="K3831" s="360"/>
    </row>
    <row r="3832" spans="1:11" s="106" customFormat="1" ht="15" hidden="1" thickTop="1" x14ac:dyDescent="0.2">
      <c r="A3832" s="194"/>
      <c r="B3832" s="194"/>
      <c r="C3832" s="194"/>
      <c r="D3832" s="194"/>
      <c r="E3832" s="194"/>
      <c r="F3832" s="194"/>
      <c r="G3832" s="194"/>
      <c r="H3832" s="194"/>
      <c r="I3832" s="194"/>
      <c r="J3832" s="194"/>
      <c r="K3832" s="360"/>
    </row>
    <row r="3833" spans="1:11" s="106" customFormat="1" ht="15" hidden="1" x14ac:dyDescent="0.2">
      <c r="A3833" s="242"/>
      <c r="B3833" s="195" t="s">
        <v>77</v>
      </c>
      <c r="C3833" s="242" t="s">
        <v>78</v>
      </c>
      <c r="D3833" s="242" t="s">
        <v>4</v>
      </c>
      <c r="E3833" s="430" t="s">
        <v>79</v>
      </c>
      <c r="F3833" s="430"/>
      <c r="G3833" s="196" t="s">
        <v>80</v>
      </c>
      <c r="H3833" s="195" t="s">
        <v>81</v>
      </c>
      <c r="I3833" s="195" t="s">
        <v>82</v>
      </c>
      <c r="J3833" s="195" t="s">
        <v>5</v>
      </c>
      <c r="K3833" s="360"/>
    </row>
    <row r="3834" spans="1:11" s="106" customFormat="1" ht="25.5" hidden="1" x14ac:dyDescent="0.2">
      <c r="A3834" s="240" t="s">
        <v>83</v>
      </c>
      <c r="B3834" s="197" t="s">
        <v>2142</v>
      </c>
      <c r="C3834" s="240" t="s">
        <v>85</v>
      </c>
      <c r="D3834" s="240" t="s">
        <v>2143</v>
      </c>
      <c r="E3834" s="429" t="s">
        <v>87</v>
      </c>
      <c r="F3834" s="429"/>
      <c r="G3834" s="198" t="s">
        <v>88</v>
      </c>
      <c r="H3834" s="199">
        <v>1</v>
      </c>
      <c r="I3834" s="203">
        <f>SUM(J3835)</f>
        <v>0.10104100000000001</v>
      </c>
      <c r="J3834" s="203">
        <f>H3834*I3834</f>
        <v>0.10104100000000001</v>
      </c>
      <c r="K3834" s="360"/>
    </row>
    <row r="3835" spans="1:11" s="106" customFormat="1" hidden="1" x14ac:dyDescent="0.2">
      <c r="A3835" s="241" t="s">
        <v>92</v>
      </c>
      <c r="B3835" s="189" t="s">
        <v>2144</v>
      </c>
      <c r="C3835" s="241" t="s">
        <v>85</v>
      </c>
      <c r="D3835" s="241" t="s">
        <v>2145</v>
      </c>
      <c r="E3835" s="427" t="s">
        <v>95</v>
      </c>
      <c r="F3835" s="427"/>
      <c r="G3835" s="190" t="s">
        <v>88</v>
      </c>
      <c r="H3835" s="191">
        <v>7.9000000000000008E-3</v>
      </c>
      <c r="I3835" s="192">
        <v>12.79</v>
      </c>
      <c r="J3835" s="192">
        <v>0.10104100000000001</v>
      </c>
      <c r="K3835" s="360"/>
    </row>
    <row r="3836" spans="1:11" s="106" customFormat="1" hidden="1" x14ac:dyDescent="0.2">
      <c r="A3836" s="244"/>
      <c r="B3836" s="244"/>
      <c r="C3836" s="244"/>
      <c r="D3836" s="244"/>
      <c r="E3836" s="244"/>
      <c r="F3836" s="193"/>
      <c r="G3836" s="244"/>
      <c r="H3836" s="193"/>
      <c r="I3836" s="244"/>
      <c r="J3836" s="193"/>
      <c r="K3836" s="360"/>
    </row>
    <row r="3837" spans="1:11" s="106" customFormat="1" ht="15" hidden="1" thickBot="1" x14ac:dyDescent="0.25">
      <c r="A3837" s="244"/>
      <c r="B3837" s="244"/>
      <c r="C3837" s="244"/>
      <c r="D3837" s="244"/>
      <c r="E3837" s="244"/>
      <c r="F3837" s="193"/>
      <c r="G3837" s="244"/>
      <c r="H3837" s="428"/>
      <c r="I3837" s="428"/>
      <c r="J3837" s="193"/>
      <c r="K3837" s="360"/>
    </row>
    <row r="3838" spans="1:11" s="106" customFormat="1" ht="15" hidden="1" thickTop="1" x14ac:dyDescent="0.2">
      <c r="A3838" s="194"/>
      <c r="B3838" s="194"/>
      <c r="C3838" s="194"/>
      <c r="D3838" s="194"/>
      <c r="E3838" s="194"/>
      <c r="F3838" s="194"/>
      <c r="G3838" s="194"/>
      <c r="H3838" s="194"/>
      <c r="I3838" s="194"/>
      <c r="J3838" s="194"/>
      <c r="K3838" s="360"/>
    </row>
    <row r="3839" spans="1:11" s="106" customFormat="1" ht="15" hidden="1" x14ac:dyDescent="0.2">
      <c r="A3839" s="242"/>
      <c r="B3839" s="195" t="s">
        <v>77</v>
      </c>
      <c r="C3839" s="242" t="s">
        <v>78</v>
      </c>
      <c r="D3839" s="242" t="s">
        <v>4</v>
      </c>
      <c r="E3839" s="430" t="s">
        <v>79</v>
      </c>
      <c r="F3839" s="430"/>
      <c r="G3839" s="196" t="s">
        <v>80</v>
      </c>
      <c r="H3839" s="195" t="s">
        <v>81</v>
      </c>
      <c r="I3839" s="195" t="s">
        <v>82</v>
      </c>
      <c r="J3839" s="195" t="s">
        <v>5</v>
      </c>
      <c r="K3839" s="360"/>
    </row>
    <row r="3840" spans="1:11" s="106" customFormat="1" ht="25.5" hidden="1" x14ac:dyDescent="0.2">
      <c r="A3840" s="240" t="s">
        <v>83</v>
      </c>
      <c r="B3840" s="197" t="s">
        <v>2146</v>
      </c>
      <c r="C3840" s="240" t="s">
        <v>85</v>
      </c>
      <c r="D3840" s="240" t="s">
        <v>2147</v>
      </c>
      <c r="E3840" s="429" t="s">
        <v>87</v>
      </c>
      <c r="F3840" s="429"/>
      <c r="G3840" s="198" t="s">
        <v>88</v>
      </c>
      <c r="H3840" s="199">
        <v>1</v>
      </c>
      <c r="I3840" s="203">
        <f>SUM(J3841)</f>
        <v>0.197684</v>
      </c>
      <c r="J3840" s="203">
        <f>H3840*I3840</f>
        <v>0.197684</v>
      </c>
      <c r="K3840" s="360"/>
    </row>
    <row r="3841" spans="1:11" s="106" customFormat="1" hidden="1" x14ac:dyDescent="0.2">
      <c r="A3841" s="241" t="s">
        <v>92</v>
      </c>
      <c r="B3841" s="189" t="s">
        <v>2148</v>
      </c>
      <c r="C3841" s="241" t="s">
        <v>85</v>
      </c>
      <c r="D3841" s="241" t="s">
        <v>2149</v>
      </c>
      <c r="E3841" s="427" t="s">
        <v>95</v>
      </c>
      <c r="F3841" s="427"/>
      <c r="G3841" s="190" t="s">
        <v>88</v>
      </c>
      <c r="H3841" s="191">
        <v>1.46E-2</v>
      </c>
      <c r="I3841" s="192">
        <v>13.54</v>
      </c>
      <c r="J3841" s="192">
        <v>0.197684</v>
      </c>
      <c r="K3841" s="360"/>
    </row>
    <row r="3842" spans="1:11" s="106" customFormat="1" hidden="1" x14ac:dyDescent="0.2">
      <c r="A3842" s="244"/>
      <c r="B3842" s="244"/>
      <c r="C3842" s="244"/>
      <c r="D3842" s="244"/>
      <c r="E3842" s="244"/>
      <c r="F3842" s="193"/>
      <c r="G3842" s="244"/>
      <c r="H3842" s="193"/>
      <c r="I3842" s="244"/>
      <c r="J3842" s="193"/>
      <c r="K3842" s="360"/>
    </row>
    <row r="3843" spans="1:11" s="106" customFormat="1" ht="15" hidden="1" thickBot="1" x14ac:dyDescent="0.25">
      <c r="A3843" s="244"/>
      <c r="B3843" s="244"/>
      <c r="C3843" s="244"/>
      <c r="D3843" s="244"/>
      <c r="E3843" s="244"/>
      <c r="F3843" s="193"/>
      <c r="G3843" s="244"/>
      <c r="H3843" s="428"/>
      <c r="I3843" s="428"/>
      <c r="J3843" s="193"/>
      <c r="K3843" s="360"/>
    </row>
    <row r="3844" spans="1:11" s="106" customFormat="1" ht="15" hidden="1" thickTop="1" x14ac:dyDescent="0.2">
      <c r="A3844" s="194"/>
      <c r="B3844" s="194"/>
      <c r="C3844" s="194"/>
      <c r="D3844" s="194"/>
      <c r="E3844" s="194"/>
      <c r="F3844" s="194"/>
      <c r="G3844" s="194"/>
      <c r="H3844" s="194"/>
      <c r="I3844" s="194"/>
      <c r="J3844" s="194"/>
      <c r="K3844" s="360"/>
    </row>
    <row r="3845" spans="1:11" s="106" customFormat="1" ht="15" hidden="1" x14ac:dyDescent="0.2">
      <c r="A3845" s="242"/>
      <c r="B3845" s="195" t="s">
        <v>77</v>
      </c>
      <c r="C3845" s="242" t="s">
        <v>78</v>
      </c>
      <c r="D3845" s="242" t="s">
        <v>4</v>
      </c>
      <c r="E3845" s="430" t="s">
        <v>79</v>
      </c>
      <c r="F3845" s="430"/>
      <c r="G3845" s="196" t="s">
        <v>80</v>
      </c>
      <c r="H3845" s="195" t="s">
        <v>81</v>
      </c>
      <c r="I3845" s="195" t="s">
        <v>82</v>
      </c>
      <c r="J3845" s="195" t="s">
        <v>5</v>
      </c>
      <c r="K3845" s="360"/>
    </row>
    <row r="3846" spans="1:11" s="106" customFormat="1" ht="25.5" hidden="1" x14ac:dyDescent="0.2">
      <c r="A3846" s="240" t="s">
        <v>83</v>
      </c>
      <c r="B3846" s="197" t="s">
        <v>2150</v>
      </c>
      <c r="C3846" s="240" t="s">
        <v>85</v>
      </c>
      <c r="D3846" s="240" t="s">
        <v>2151</v>
      </c>
      <c r="E3846" s="429" t="s">
        <v>87</v>
      </c>
      <c r="F3846" s="429"/>
      <c r="G3846" s="198" t="s">
        <v>88</v>
      </c>
      <c r="H3846" s="199">
        <v>1</v>
      </c>
      <c r="I3846" s="203">
        <f>SUM(J3847)</f>
        <v>4.326E-2</v>
      </c>
      <c r="J3846" s="203">
        <f>H3846*I3846</f>
        <v>4.326E-2</v>
      </c>
      <c r="K3846" s="360"/>
    </row>
    <row r="3847" spans="1:11" s="106" customFormat="1" hidden="1" x14ac:dyDescent="0.2">
      <c r="A3847" s="241" t="s">
        <v>92</v>
      </c>
      <c r="B3847" s="189" t="s">
        <v>2152</v>
      </c>
      <c r="C3847" s="241" t="s">
        <v>85</v>
      </c>
      <c r="D3847" s="241" t="s">
        <v>2153</v>
      </c>
      <c r="E3847" s="427" t="s">
        <v>95</v>
      </c>
      <c r="F3847" s="427"/>
      <c r="G3847" s="190" t="s">
        <v>88</v>
      </c>
      <c r="H3847" s="191">
        <v>3.5000000000000001E-3</v>
      </c>
      <c r="I3847" s="192">
        <v>12.36</v>
      </c>
      <c r="J3847" s="192">
        <v>4.326E-2</v>
      </c>
      <c r="K3847" s="360"/>
    </row>
    <row r="3848" spans="1:11" s="106" customFormat="1" hidden="1" x14ac:dyDescent="0.2">
      <c r="A3848" s="244"/>
      <c r="B3848" s="244"/>
      <c r="C3848" s="244"/>
      <c r="D3848" s="244"/>
      <c r="E3848" s="244"/>
      <c r="F3848" s="193"/>
      <c r="G3848" s="244"/>
      <c r="H3848" s="193"/>
      <c r="I3848" s="244"/>
      <c r="J3848" s="193"/>
      <c r="K3848" s="360"/>
    </row>
    <row r="3849" spans="1:11" s="106" customFormat="1" ht="15" hidden="1" thickBot="1" x14ac:dyDescent="0.25">
      <c r="A3849" s="244"/>
      <c r="B3849" s="244"/>
      <c r="C3849" s="244"/>
      <c r="D3849" s="244"/>
      <c r="E3849" s="244"/>
      <c r="F3849" s="193"/>
      <c r="G3849" s="244"/>
      <c r="H3849" s="428"/>
      <c r="I3849" s="428"/>
      <c r="J3849" s="193"/>
      <c r="K3849" s="360"/>
    </row>
    <row r="3850" spans="1:11" s="106" customFormat="1" ht="15" hidden="1" thickTop="1" x14ac:dyDescent="0.2">
      <c r="A3850" s="194"/>
      <c r="B3850" s="194"/>
      <c r="C3850" s="194"/>
      <c r="D3850" s="194"/>
      <c r="E3850" s="194"/>
      <c r="F3850" s="194"/>
      <c r="G3850" s="194"/>
      <c r="H3850" s="194"/>
      <c r="I3850" s="194"/>
      <c r="J3850" s="194"/>
      <c r="K3850" s="360"/>
    </row>
    <row r="3851" spans="1:11" s="106" customFormat="1" ht="15" hidden="1" x14ac:dyDescent="0.2">
      <c r="A3851" s="242"/>
      <c r="B3851" s="195" t="s">
        <v>77</v>
      </c>
      <c r="C3851" s="242" t="s">
        <v>78</v>
      </c>
      <c r="D3851" s="242" t="s">
        <v>4</v>
      </c>
      <c r="E3851" s="430" t="s">
        <v>79</v>
      </c>
      <c r="F3851" s="430"/>
      <c r="G3851" s="196" t="s">
        <v>80</v>
      </c>
      <c r="H3851" s="195" t="s">
        <v>81</v>
      </c>
      <c r="I3851" s="195" t="s">
        <v>82</v>
      </c>
      <c r="J3851" s="195" t="s">
        <v>5</v>
      </c>
      <c r="K3851" s="360"/>
    </row>
    <row r="3852" spans="1:11" s="106" customFormat="1" ht="25.5" hidden="1" x14ac:dyDescent="0.2">
      <c r="A3852" s="240" t="s">
        <v>83</v>
      </c>
      <c r="B3852" s="197" t="s">
        <v>2154</v>
      </c>
      <c r="C3852" s="240" t="s">
        <v>85</v>
      </c>
      <c r="D3852" s="240" t="s">
        <v>2155</v>
      </c>
      <c r="E3852" s="429" t="s">
        <v>87</v>
      </c>
      <c r="F3852" s="429"/>
      <c r="G3852" s="198" t="s">
        <v>88</v>
      </c>
      <c r="H3852" s="199">
        <v>1</v>
      </c>
      <c r="I3852" s="203">
        <f>SUM(J3853)</f>
        <v>0.133212</v>
      </c>
      <c r="J3852" s="203">
        <f>H3852*I3852</f>
        <v>0.133212</v>
      </c>
      <c r="K3852" s="360"/>
    </row>
    <row r="3853" spans="1:11" s="106" customFormat="1" hidden="1" x14ac:dyDescent="0.2">
      <c r="A3853" s="241" t="s">
        <v>92</v>
      </c>
      <c r="B3853" s="189" t="s">
        <v>2156</v>
      </c>
      <c r="C3853" s="241" t="s">
        <v>85</v>
      </c>
      <c r="D3853" s="241" t="s">
        <v>2157</v>
      </c>
      <c r="E3853" s="427" t="s">
        <v>95</v>
      </c>
      <c r="F3853" s="427"/>
      <c r="G3853" s="190" t="s">
        <v>88</v>
      </c>
      <c r="H3853" s="191">
        <v>1.0200000000000001E-2</v>
      </c>
      <c r="I3853" s="192">
        <v>13.06</v>
      </c>
      <c r="J3853" s="192">
        <v>0.133212</v>
      </c>
      <c r="K3853" s="360"/>
    </row>
    <row r="3854" spans="1:11" s="106" customFormat="1" hidden="1" x14ac:dyDescent="0.2">
      <c r="A3854" s="244"/>
      <c r="B3854" s="244"/>
      <c r="C3854" s="244"/>
      <c r="D3854" s="244"/>
      <c r="E3854" s="244"/>
      <c r="F3854" s="193"/>
      <c r="G3854" s="244"/>
      <c r="H3854" s="193"/>
      <c r="I3854" s="244"/>
      <c r="J3854" s="193"/>
      <c r="K3854" s="360"/>
    </row>
    <row r="3855" spans="1:11" s="106" customFormat="1" ht="15" hidden="1" thickBot="1" x14ac:dyDescent="0.25">
      <c r="A3855" s="244"/>
      <c r="B3855" s="244"/>
      <c r="C3855" s="244"/>
      <c r="D3855" s="244"/>
      <c r="E3855" s="244"/>
      <c r="F3855" s="193"/>
      <c r="G3855" s="244"/>
      <c r="H3855" s="428"/>
      <c r="I3855" s="428"/>
      <c r="J3855" s="193"/>
      <c r="K3855" s="360"/>
    </row>
    <row r="3856" spans="1:11" s="106" customFormat="1" ht="15" hidden="1" thickTop="1" x14ac:dyDescent="0.2">
      <c r="A3856" s="194"/>
      <c r="B3856" s="194"/>
      <c r="C3856" s="194"/>
      <c r="D3856" s="194"/>
      <c r="E3856" s="194"/>
      <c r="F3856" s="194"/>
      <c r="G3856" s="194"/>
      <c r="H3856" s="194"/>
      <c r="I3856" s="194"/>
      <c r="J3856" s="194"/>
      <c r="K3856" s="360"/>
    </row>
    <row r="3857" spans="1:11" s="106" customFormat="1" ht="15" hidden="1" x14ac:dyDescent="0.2">
      <c r="A3857" s="242"/>
      <c r="B3857" s="195" t="s">
        <v>77</v>
      </c>
      <c r="C3857" s="242" t="s">
        <v>78</v>
      </c>
      <c r="D3857" s="242" t="s">
        <v>4</v>
      </c>
      <c r="E3857" s="430" t="s">
        <v>79</v>
      </c>
      <c r="F3857" s="430"/>
      <c r="G3857" s="196" t="s">
        <v>80</v>
      </c>
      <c r="H3857" s="195" t="s">
        <v>81</v>
      </c>
      <c r="I3857" s="195" t="s">
        <v>82</v>
      </c>
      <c r="J3857" s="195" t="s">
        <v>5</v>
      </c>
      <c r="K3857" s="360"/>
    </row>
    <row r="3858" spans="1:11" s="106" customFormat="1" ht="25.5" hidden="1" x14ac:dyDescent="0.2">
      <c r="A3858" s="240" t="s">
        <v>83</v>
      </c>
      <c r="B3858" s="197" t="s">
        <v>129</v>
      </c>
      <c r="C3858" s="240" t="s">
        <v>85</v>
      </c>
      <c r="D3858" s="240" t="s">
        <v>130</v>
      </c>
      <c r="E3858" s="429" t="s">
        <v>87</v>
      </c>
      <c r="F3858" s="429"/>
      <c r="G3858" s="198" t="s">
        <v>111</v>
      </c>
      <c r="H3858" s="199">
        <v>1</v>
      </c>
      <c r="I3858" s="203">
        <f>SUM(J3859)</f>
        <v>51.60904</v>
      </c>
      <c r="J3858" s="203">
        <f>H3858*I3858</f>
        <v>51.60904</v>
      </c>
      <c r="K3858" s="360"/>
    </row>
    <row r="3859" spans="1:11" s="106" customFormat="1" hidden="1" x14ac:dyDescent="0.2">
      <c r="A3859" s="241" t="s">
        <v>92</v>
      </c>
      <c r="B3859" s="189" t="s">
        <v>133</v>
      </c>
      <c r="C3859" s="241" t="s">
        <v>85</v>
      </c>
      <c r="D3859" s="241" t="s">
        <v>134</v>
      </c>
      <c r="E3859" s="427" t="s">
        <v>95</v>
      </c>
      <c r="F3859" s="427"/>
      <c r="G3859" s="190" t="s">
        <v>111</v>
      </c>
      <c r="H3859" s="191">
        <v>1.12E-2</v>
      </c>
      <c r="I3859" s="192">
        <v>4607.95</v>
      </c>
      <c r="J3859" s="192">
        <v>51.60904</v>
      </c>
      <c r="K3859" s="360"/>
    </row>
    <row r="3860" spans="1:11" s="106" customFormat="1" hidden="1" x14ac:dyDescent="0.2">
      <c r="A3860" s="244"/>
      <c r="B3860" s="244"/>
      <c r="C3860" s="244"/>
      <c r="D3860" s="244"/>
      <c r="E3860" s="244"/>
      <c r="F3860" s="193"/>
      <c r="G3860" s="244"/>
      <c r="H3860" s="193"/>
      <c r="I3860" s="244"/>
      <c r="J3860" s="193"/>
      <c r="K3860" s="360"/>
    </row>
    <row r="3861" spans="1:11" s="106" customFormat="1" ht="15" hidden="1" thickBot="1" x14ac:dyDescent="0.25">
      <c r="A3861" s="244"/>
      <c r="B3861" s="244"/>
      <c r="C3861" s="244"/>
      <c r="D3861" s="244"/>
      <c r="E3861" s="244"/>
      <c r="F3861" s="193"/>
      <c r="G3861" s="244"/>
      <c r="H3861" s="428"/>
      <c r="I3861" s="428"/>
      <c r="J3861" s="193"/>
      <c r="K3861" s="360"/>
    </row>
    <row r="3862" spans="1:11" s="106" customFormat="1" ht="15" hidden="1" thickTop="1" x14ac:dyDescent="0.2">
      <c r="A3862" s="194"/>
      <c r="B3862" s="194"/>
      <c r="C3862" s="194"/>
      <c r="D3862" s="194"/>
      <c r="E3862" s="194"/>
      <c r="F3862" s="194"/>
      <c r="G3862" s="194"/>
      <c r="H3862" s="194"/>
      <c r="I3862" s="194"/>
      <c r="J3862" s="194"/>
      <c r="K3862" s="360"/>
    </row>
    <row r="3863" spans="1:11" s="106" customFormat="1" ht="15" hidden="1" x14ac:dyDescent="0.2">
      <c r="A3863" s="242"/>
      <c r="B3863" s="195" t="s">
        <v>77</v>
      </c>
      <c r="C3863" s="242" t="s">
        <v>78</v>
      </c>
      <c r="D3863" s="242" t="s">
        <v>4</v>
      </c>
      <c r="E3863" s="430" t="s">
        <v>79</v>
      </c>
      <c r="F3863" s="430"/>
      <c r="G3863" s="196" t="s">
        <v>80</v>
      </c>
      <c r="H3863" s="195" t="s">
        <v>81</v>
      </c>
      <c r="I3863" s="195" t="s">
        <v>82</v>
      </c>
      <c r="J3863" s="195" t="s">
        <v>5</v>
      </c>
      <c r="K3863" s="360"/>
    </row>
    <row r="3864" spans="1:11" s="106" customFormat="1" ht="25.5" hidden="1" x14ac:dyDescent="0.2">
      <c r="A3864" s="240" t="s">
        <v>83</v>
      </c>
      <c r="B3864" s="197" t="s">
        <v>2158</v>
      </c>
      <c r="C3864" s="240" t="s">
        <v>85</v>
      </c>
      <c r="D3864" s="240" t="s">
        <v>2159</v>
      </c>
      <c r="E3864" s="429" t="s">
        <v>87</v>
      </c>
      <c r="F3864" s="429"/>
      <c r="G3864" s="198" t="s">
        <v>88</v>
      </c>
      <c r="H3864" s="199">
        <v>1</v>
      </c>
      <c r="I3864" s="203">
        <f>SUM(J3865)</f>
        <v>6.9204000000000002E-2</v>
      </c>
      <c r="J3864" s="203">
        <f>H3864*I3864</f>
        <v>6.9204000000000002E-2</v>
      </c>
      <c r="K3864" s="360"/>
    </row>
    <row r="3865" spans="1:11" s="106" customFormat="1" hidden="1" x14ac:dyDescent="0.2">
      <c r="A3865" s="241" t="s">
        <v>92</v>
      </c>
      <c r="B3865" s="189" t="s">
        <v>2160</v>
      </c>
      <c r="C3865" s="241" t="s">
        <v>85</v>
      </c>
      <c r="D3865" s="241" t="s">
        <v>2161</v>
      </c>
      <c r="E3865" s="427" t="s">
        <v>95</v>
      </c>
      <c r="F3865" s="427"/>
      <c r="G3865" s="190" t="s">
        <v>88</v>
      </c>
      <c r="H3865" s="191">
        <v>7.9000000000000008E-3</v>
      </c>
      <c r="I3865" s="192">
        <v>8.76</v>
      </c>
      <c r="J3865" s="192">
        <v>6.9204000000000002E-2</v>
      </c>
      <c r="K3865" s="360"/>
    </row>
    <row r="3866" spans="1:11" s="106" customFormat="1" hidden="1" x14ac:dyDescent="0.2">
      <c r="A3866" s="244"/>
      <c r="B3866" s="244"/>
      <c r="C3866" s="244"/>
      <c r="D3866" s="244"/>
      <c r="E3866" s="244"/>
      <c r="F3866" s="193"/>
      <c r="G3866" s="244"/>
      <c r="H3866" s="193"/>
      <c r="I3866" s="244"/>
      <c r="J3866" s="193"/>
      <c r="K3866" s="360"/>
    </row>
    <row r="3867" spans="1:11" s="106" customFormat="1" ht="15" hidden="1" thickBot="1" x14ac:dyDescent="0.25">
      <c r="A3867" s="244"/>
      <c r="B3867" s="244"/>
      <c r="C3867" s="244"/>
      <c r="D3867" s="244"/>
      <c r="E3867" s="244"/>
      <c r="F3867" s="193"/>
      <c r="G3867" s="244"/>
      <c r="H3867" s="428"/>
      <c r="I3867" s="428"/>
      <c r="J3867" s="193"/>
      <c r="K3867" s="360"/>
    </row>
    <row r="3868" spans="1:11" s="106" customFormat="1" ht="15" hidden="1" thickTop="1" x14ac:dyDescent="0.2">
      <c r="A3868" s="194"/>
      <c r="B3868" s="194"/>
      <c r="C3868" s="194"/>
      <c r="D3868" s="194"/>
      <c r="E3868" s="194"/>
      <c r="F3868" s="194"/>
      <c r="G3868" s="194"/>
      <c r="H3868" s="194"/>
      <c r="I3868" s="194"/>
      <c r="J3868" s="194"/>
      <c r="K3868" s="360"/>
    </row>
    <row r="3869" spans="1:11" s="106" customFormat="1" ht="15" hidden="1" x14ac:dyDescent="0.2">
      <c r="A3869" s="242"/>
      <c r="B3869" s="195" t="s">
        <v>77</v>
      </c>
      <c r="C3869" s="242" t="s">
        <v>78</v>
      </c>
      <c r="D3869" s="242" t="s">
        <v>4</v>
      </c>
      <c r="E3869" s="430" t="s">
        <v>79</v>
      </c>
      <c r="F3869" s="430"/>
      <c r="G3869" s="196" t="s">
        <v>80</v>
      </c>
      <c r="H3869" s="195" t="s">
        <v>81</v>
      </c>
      <c r="I3869" s="195" t="s">
        <v>82</v>
      </c>
      <c r="J3869" s="195" t="s">
        <v>5</v>
      </c>
      <c r="K3869" s="360"/>
    </row>
    <row r="3870" spans="1:11" s="106" customFormat="1" ht="25.5" hidden="1" x14ac:dyDescent="0.2">
      <c r="A3870" s="240" t="s">
        <v>83</v>
      </c>
      <c r="B3870" s="197" t="s">
        <v>2162</v>
      </c>
      <c r="C3870" s="240" t="s">
        <v>85</v>
      </c>
      <c r="D3870" s="240" t="s">
        <v>2163</v>
      </c>
      <c r="E3870" s="429" t="s">
        <v>87</v>
      </c>
      <c r="F3870" s="429"/>
      <c r="G3870" s="198" t="s">
        <v>88</v>
      </c>
      <c r="H3870" s="199">
        <v>1</v>
      </c>
      <c r="I3870" s="203">
        <f>SUM(J3871)</f>
        <v>3.3529999999999997E-2</v>
      </c>
      <c r="J3870" s="203">
        <f>H3870*I3870</f>
        <v>3.3529999999999997E-2</v>
      </c>
      <c r="K3870" s="360"/>
    </row>
    <row r="3871" spans="1:11" s="106" customFormat="1" hidden="1" x14ac:dyDescent="0.2">
      <c r="A3871" s="241" t="s">
        <v>92</v>
      </c>
      <c r="B3871" s="189" t="s">
        <v>2164</v>
      </c>
      <c r="C3871" s="241" t="s">
        <v>85</v>
      </c>
      <c r="D3871" s="241" t="s">
        <v>2165</v>
      </c>
      <c r="E3871" s="427" t="s">
        <v>95</v>
      </c>
      <c r="F3871" s="427"/>
      <c r="G3871" s="190" t="s">
        <v>88</v>
      </c>
      <c r="H3871" s="191">
        <v>3.5000000000000001E-3</v>
      </c>
      <c r="I3871" s="192">
        <v>9.58</v>
      </c>
      <c r="J3871" s="192">
        <v>3.3529999999999997E-2</v>
      </c>
      <c r="K3871" s="360"/>
    </row>
    <row r="3872" spans="1:11" s="106" customFormat="1" hidden="1" x14ac:dyDescent="0.2">
      <c r="A3872" s="244"/>
      <c r="B3872" s="244"/>
      <c r="C3872" s="244"/>
      <c r="D3872" s="244"/>
      <c r="E3872" s="244"/>
      <c r="F3872" s="193"/>
      <c r="G3872" s="244"/>
      <c r="H3872" s="193"/>
      <c r="I3872" s="244"/>
      <c r="J3872" s="193"/>
      <c r="K3872" s="360"/>
    </row>
    <row r="3873" spans="1:11" s="106" customFormat="1" ht="15" hidden="1" thickBot="1" x14ac:dyDescent="0.25">
      <c r="A3873" s="244"/>
      <c r="B3873" s="244"/>
      <c r="C3873" s="244"/>
      <c r="D3873" s="244"/>
      <c r="E3873" s="244"/>
      <c r="F3873" s="193"/>
      <c r="G3873" s="244"/>
      <c r="H3873" s="428"/>
      <c r="I3873" s="428"/>
      <c r="J3873" s="193"/>
      <c r="K3873" s="360"/>
    </row>
    <row r="3874" spans="1:11" s="106" customFormat="1" ht="15" hidden="1" thickTop="1" x14ac:dyDescent="0.2">
      <c r="A3874" s="194"/>
      <c r="B3874" s="194"/>
      <c r="C3874" s="194"/>
      <c r="D3874" s="194"/>
      <c r="E3874" s="194"/>
      <c r="F3874" s="194"/>
      <c r="G3874" s="194"/>
      <c r="H3874" s="194"/>
      <c r="I3874" s="194"/>
      <c r="J3874" s="194"/>
      <c r="K3874" s="360"/>
    </row>
    <row r="3875" spans="1:11" s="106" customFormat="1" ht="15" hidden="1" x14ac:dyDescent="0.2">
      <c r="A3875" s="242"/>
      <c r="B3875" s="195" t="s">
        <v>77</v>
      </c>
      <c r="C3875" s="242" t="s">
        <v>78</v>
      </c>
      <c r="D3875" s="242" t="s">
        <v>4</v>
      </c>
      <c r="E3875" s="430" t="s">
        <v>79</v>
      </c>
      <c r="F3875" s="430"/>
      <c r="G3875" s="196" t="s">
        <v>80</v>
      </c>
      <c r="H3875" s="195" t="s">
        <v>81</v>
      </c>
      <c r="I3875" s="195" t="s">
        <v>82</v>
      </c>
      <c r="J3875" s="195" t="s">
        <v>5</v>
      </c>
      <c r="K3875" s="360"/>
    </row>
    <row r="3876" spans="1:11" s="106" customFormat="1" ht="25.5" hidden="1" x14ac:dyDescent="0.2">
      <c r="A3876" s="240" t="s">
        <v>83</v>
      </c>
      <c r="B3876" s="197" t="s">
        <v>2166</v>
      </c>
      <c r="C3876" s="240" t="s">
        <v>85</v>
      </c>
      <c r="D3876" s="240" t="s">
        <v>2167</v>
      </c>
      <c r="E3876" s="429" t="s">
        <v>87</v>
      </c>
      <c r="F3876" s="429"/>
      <c r="G3876" s="198" t="s">
        <v>88</v>
      </c>
      <c r="H3876" s="199">
        <v>1</v>
      </c>
      <c r="I3876" s="203">
        <f>SUM(J3877)</f>
        <v>3.5560000000000001E-2</v>
      </c>
      <c r="J3876" s="203">
        <f>H3876*I3876</f>
        <v>3.5560000000000001E-2</v>
      </c>
      <c r="K3876" s="360"/>
    </row>
    <row r="3877" spans="1:11" s="106" customFormat="1" hidden="1" x14ac:dyDescent="0.2">
      <c r="A3877" s="241" t="s">
        <v>92</v>
      </c>
      <c r="B3877" s="189" t="s">
        <v>2168</v>
      </c>
      <c r="C3877" s="241" t="s">
        <v>85</v>
      </c>
      <c r="D3877" s="241" t="s">
        <v>2169</v>
      </c>
      <c r="E3877" s="427" t="s">
        <v>95</v>
      </c>
      <c r="F3877" s="427"/>
      <c r="G3877" s="190" t="s">
        <v>88</v>
      </c>
      <c r="H3877" s="191">
        <v>3.5000000000000001E-3</v>
      </c>
      <c r="I3877" s="192">
        <v>10.16</v>
      </c>
      <c r="J3877" s="192">
        <v>3.5560000000000001E-2</v>
      </c>
      <c r="K3877" s="360"/>
    </row>
    <row r="3878" spans="1:11" s="106" customFormat="1" hidden="1" x14ac:dyDescent="0.2">
      <c r="A3878" s="244"/>
      <c r="B3878" s="244"/>
      <c r="C3878" s="244"/>
      <c r="D3878" s="244"/>
      <c r="E3878" s="244"/>
      <c r="F3878" s="193"/>
      <c r="G3878" s="244"/>
      <c r="H3878" s="193"/>
      <c r="I3878" s="244"/>
      <c r="J3878" s="193"/>
      <c r="K3878" s="360"/>
    </row>
    <row r="3879" spans="1:11" s="106" customFormat="1" ht="15" hidden="1" thickBot="1" x14ac:dyDescent="0.25">
      <c r="A3879" s="244"/>
      <c r="B3879" s="244"/>
      <c r="C3879" s="244"/>
      <c r="D3879" s="244"/>
      <c r="E3879" s="244"/>
      <c r="F3879" s="193"/>
      <c r="G3879" s="244"/>
      <c r="H3879" s="428"/>
      <c r="I3879" s="428"/>
      <c r="J3879" s="193"/>
      <c r="K3879" s="360"/>
    </row>
    <row r="3880" spans="1:11" s="106" customFormat="1" ht="15" hidden="1" thickTop="1" x14ac:dyDescent="0.2">
      <c r="A3880" s="194"/>
      <c r="B3880" s="194"/>
      <c r="C3880" s="194"/>
      <c r="D3880" s="194"/>
      <c r="E3880" s="194"/>
      <c r="F3880" s="194"/>
      <c r="G3880" s="194"/>
      <c r="H3880" s="194"/>
      <c r="I3880" s="194"/>
      <c r="J3880" s="194"/>
      <c r="K3880" s="360"/>
    </row>
    <row r="3881" spans="1:11" s="106" customFormat="1" ht="15" hidden="1" x14ac:dyDescent="0.2">
      <c r="A3881" s="242"/>
      <c r="B3881" s="195" t="s">
        <v>77</v>
      </c>
      <c r="C3881" s="242" t="s">
        <v>78</v>
      </c>
      <c r="D3881" s="242" t="s">
        <v>4</v>
      </c>
      <c r="E3881" s="430" t="s">
        <v>79</v>
      </c>
      <c r="F3881" s="430"/>
      <c r="G3881" s="196" t="s">
        <v>80</v>
      </c>
      <c r="H3881" s="195" t="s">
        <v>81</v>
      </c>
      <c r="I3881" s="195" t="s">
        <v>82</v>
      </c>
      <c r="J3881" s="195" t="s">
        <v>5</v>
      </c>
      <c r="K3881" s="360"/>
    </row>
    <row r="3882" spans="1:11" s="106" customFormat="1" ht="38.25" hidden="1" x14ac:dyDescent="0.2">
      <c r="A3882" s="240" t="s">
        <v>83</v>
      </c>
      <c r="B3882" s="197" t="s">
        <v>2170</v>
      </c>
      <c r="C3882" s="240" t="s">
        <v>85</v>
      </c>
      <c r="D3882" s="240" t="s">
        <v>2171</v>
      </c>
      <c r="E3882" s="429" t="s">
        <v>87</v>
      </c>
      <c r="F3882" s="429"/>
      <c r="G3882" s="198" t="s">
        <v>88</v>
      </c>
      <c r="H3882" s="199">
        <v>1</v>
      </c>
      <c r="I3882" s="203">
        <f>SUM(J3883)</f>
        <v>5.0331000000000001E-2</v>
      </c>
      <c r="J3882" s="203">
        <f>H3882*I3882</f>
        <v>5.0331000000000001E-2</v>
      </c>
      <c r="K3882" s="360"/>
    </row>
    <row r="3883" spans="1:11" s="106" customFormat="1" hidden="1" x14ac:dyDescent="0.2">
      <c r="A3883" s="241" t="s">
        <v>92</v>
      </c>
      <c r="B3883" s="189" t="s">
        <v>2172</v>
      </c>
      <c r="C3883" s="241" t="s">
        <v>85</v>
      </c>
      <c r="D3883" s="241" t="s">
        <v>2173</v>
      </c>
      <c r="E3883" s="427" t="s">
        <v>95</v>
      </c>
      <c r="F3883" s="427"/>
      <c r="G3883" s="190" t="s">
        <v>88</v>
      </c>
      <c r="H3883" s="191">
        <v>5.7000000000000002E-3</v>
      </c>
      <c r="I3883" s="192">
        <v>8.83</v>
      </c>
      <c r="J3883" s="192">
        <v>5.0331000000000001E-2</v>
      </c>
      <c r="K3883" s="360"/>
    </row>
    <row r="3884" spans="1:11" s="106" customFormat="1" hidden="1" x14ac:dyDescent="0.2">
      <c r="A3884" s="244"/>
      <c r="B3884" s="244"/>
      <c r="C3884" s="244"/>
      <c r="D3884" s="244"/>
      <c r="E3884" s="244"/>
      <c r="F3884" s="193"/>
      <c r="G3884" s="244"/>
      <c r="H3884" s="193"/>
      <c r="I3884" s="244"/>
      <c r="J3884" s="193"/>
      <c r="K3884" s="360"/>
    </row>
    <row r="3885" spans="1:11" s="106" customFormat="1" ht="15" hidden="1" thickBot="1" x14ac:dyDescent="0.25">
      <c r="A3885" s="244"/>
      <c r="B3885" s="244"/>
      <c r="C3885" s="244"/>
      <c r="D3885" s="244"/>
      <c r="E3885" s="244"/>
      <c r="F3885" s="193"/>
      <c r="G3885" s="244"/>
      <c r="H3885" s="428"/>
      <c r="I3885" s="428"/>
      <c r="J3885" s="193"/>
      <c r="K3885" s="360"/>
    </row>
    <row r="3886" spans="1:11" s="106" customFormat="1" ht="15" hidden="1" thickTop="1" x14ac:dyDescent="0.2">
      <c r="A3886" s="194"/>
      <c r="B3886" s="194"/>
      <c r="C3886" s="194"/>
      <c r="D3886" s="194"/>
      <c r="E3886" s="194"/>
      <c r="F3886" s="194"/>
      <c r="G3886" s="194"/>
      <c r="H3886" s="194"/>
      <c r="I3886" s="194"/>
      <c r="J3886" s="194"/>
      <c r="K3886" s="360"/>
    </row>
    <row r="3887" spans="1:11" s="106" customFormat="1" ht="15" hidden="1" x14ac:dyDescent="0.2">
      <c r="A3887" s="242"/>
      <c r="B3887" s="195" t="s">
        <v>77</v>
      </c>
      <c r="C3887" s="242" t="s">
        <v>78</v>
      </c>
      <c r="D3887" s="242" t="s">
        <v>4</v>
      </c>
      <c r="E3887" s="430" t="s">
        <v>79</v>
      </c>
      <c r="F3887" s="430"/>
      <c r="G3887" s="196" t="s">
        <v>80</v>
      </c>
      <c r="H3887" s="195" t="s">
        <v>81</v>
      </c>
      <c r="I3887" s="195" t="s">
        <v>82</v>
      </c>
      <c r="J3887" s="195" t="s">
        <v>5</v>
      </c>
      <c r="K3887" s="360"/>
    </row>
    <row r="3888" spans="1:11" s="106" customFormat="1" ht="25.5" hidden="1" x14ac:dyDescent="0.2">
      <c r="A3888" s="240" t="s">
        <v>83</v>
      </c>
      <c r="B3888" s="197" t="s">
        <v>2174</v>
      </c>
      <c r="C3888" s="240" t="s">
        <v>85</v>
      </c>
      <c r="D3888" s="240" t="s">
        <v>2175</v>
      </c>
      <c r="E3888" s="429" t="s">
        <v>87</v>
      </c>
      <c r="F3888" s="429"/>
      <c r="G3888" s="198" t="s">
        <v>88</v>
      </c>
      <c r="H3888" s="199">
        <v>1</v>
      </c>
      <c r="I3888" s="203">
        <f>SUM(J3889)</f>
        <v>9.7643999999999995E-2</v>
      </c>
      <c r="J3888" s="203">
        <f>H3888*I3888</f>
        <v>9.7643999999999995E-2</v>
      </c>
      <c r="K3888" s="360"/>
    </row>
    <row r="3889" spans="1:11" s="106" customFormat="1" hidden="1" x14ac:dyDescent="0.2">
      <c r="A3889" s="241" t="s">
        <v>92</v>
      </c>
      <c r="B3889" s="189" t="s">
        <v>2176</v>
      </c>
      <c r="C3889" s="241" t="s">
        <v>85</v>
      </c>
      <c r="D3889" s="241" t="s">
        <v>2177</v>
      </c>
      <c r="E3889" s="427" t="s">
        <v>95</v>
      </c>
      <c r="F3889" s="427"/>
      <c r="G3889" s="190" t="s">
        <v>88</v>
      </c>
      <c r="H3889" s="191">
        <v>7.9000000000000008E-3</v>
      </c>
      <c r="I3889" s="192">
        <v>12.36</v>
      </c>
      <c r="J3889" s="192">
        <v>9.7643999999999995E-2</v>
      </c>
      <c r="K3889" s="360"/>
    </row>
    <row r="3890" spans="1:11" s="106" customFormat="1" hidden="1" x14ac:dyDescent="0.2">
      <c r="A3890" s="244"/>
      <c r="B3890" s="244"/>
      <c r="C3890" s="244"/>
      <c r="D3890" s="244"/>
      <c r="E3890" s="244"/>
      <c r="F3890" s="193"/>
      <c r="G3890" s="244"/>
      <c r="H3890" s="193"/>
      <c r="I3890" s="244"/>
      <c r="J3890" s="193"/>
      <c r="K3890" s="360"/>
    </row>
    <row r="3891" spans="1:11" s="106" customFormat="1" ht="15" hidden="1" thickBot="1" x14ac:dyDescent="0.25">
      <c r="A3891" s="244"/>
      <c r="B3891" s="244"/>
      <c r="C3891" s="244"/>
      <c r="D3891" s="244"/>
      <c r="E3891" s="244"/>
      <c r="F3891" s="193"/>
      <c r="G3891" s="244"/>
      <c r="H3891" s="428"/>
      <c r="I3891" s="428"/>
      <c r="J3891" s="193"/>
      <c r="K3891" s="360"/>
    </row>
    <row r="3892" spans="1:11" s="106" customFormat="1" ht="15" hidden="1" thickTop="1" x14ac:dyDescent="0.2">
      <c r="A3892" s="194"/>
      <c r="B3892" s="194"/>
      <c r="C3892" s="194"/>
      <c r="D3892" s="194"/>
      <c r="E3892" s="194"/>
      <c r="F3892" s="194"/>
      <c r="G3892" s="194"/>
      <c r="H3892" s="194"/>
      <c r="I3892" s="194"/>
      <c r="J3892" s="194"/>
      <c r="K3892" s="360"/>
    </row>
    <row r="3893" spans="1:11" s="106" customFormat="1" ht="15" hidden="1" x14ac:dyDescent="0.2">
      <c r="A3893" s="242"/>
      <c r="B3893" s="195" t="s">
        <v>77</v>
      </c>
      <c r="C3893" s="242" t="s">
        <v>78</v>
      </c>
      <c r="D3893" s="242" t="s">
        <v>4</v>
      </c>
      <c r="E3893" s="430" t="s">
        <v>79</v>
      </c>
      <c r="F3893" s="430"/>
      <c r="G3893" s="196" t="s">
        <v>80</v>
      </c>
      <c r="H3893" s="195" t="s">
        <v>81</v>
      </c>
      <c r="I3893" s="195" t="s">
        <v>82</v>
      </c>
      <c r="J3893" s="195" t="s">
        <v>5</v>
      </c>
      <c r="K3893" s="360"/>
    </row>
    <row r="3894" spans="1:11" s="106" customFormat="1" ht="25.5" hidden="1" x14ac:dyDescent="0.2">
      <c r="A3894" s="240" t="s">
        <v>83</v>
      </c>
      <c r="B3894" s="197" t="s">
        <v>2178</v>
      </c>
      <c r="C3894" s="240" t="s">
        <v>85</v>
      </c>
      <c r="D3894" s="240" t="s">
        <v>2179</v>
      </c>
      <c r="E3894" s="429" t="s">
        <v>87</v>
      </c>
      <c r="F3894" s="429"/>
      <c r="G3894" s="198" t="s">
        <v>88</v>
      </c>
      <c r="H3894" s="199">
        <v>1</v>
      </c>
      <c r="I3894" s="203">
        <f>SUM(J3895)</f>
        <v>0.100457</v>
      </c>
      <c r="J3894" s="203">
        <f>H3894*I3894</f>
        <v>0.100457</v>
      </c>
      <c r="K3894" s="360"/>
    </row>
    <row r="3895" spans="1:11" s="106" customFormat="1" hidden="1" x14ac:dyDescent="0.2">
      <c r="A3895" s="241" t="s">
        <v>92</v>
      </c>
      <c r="B3895" s="189" t="s">
        <v>2180</v>
      </c>
      <c r="C3895" s="241" t="s">
        <v>85</v>
      </c>
      <c r="D3895" s="241" t="s">
        <v>2181</v>
      </c>
      <c r="E3895" s="427" t="s">
        <v>95</v>
      </c>
      <c r="F3895" s="427"/>
      <c r="G3895" s="190" t="s">
        <v>88</v>
      </c>
      <c r="H3895" s="191">
        <v>1.1299999999999999E-2</v>
      </c>
      <c r="I3895" s="192">
        <v>8.89</v>
      </c>
      <c r="J3895" s="192">
        <v>0.100457</v>
      </c>
      <c r="K3895" s="360"/>
    </row>
    <row r="3896" spans="1:11" s="106" customFormat="1" hidden="1" x14ac:dyDescent="0.2">
      <c r="A3896" s="244"/>
      <c r="B3896" s="244"/>
      <c r="C3896" s="244"/>
      <c r="D3896" s="244"/>
      <c r="E3896" s="244"/>
      <c r="F3896" s="193"/>
      <c r="G3896" s="244"/>
      <c r="H3896" s="193"/>
      <c r="I3896" s="244"/>
      <c r="J3896" s="193"/>
      <c r="K3896" s="360"/>
    </row>
    <row r="3897" spans="1:11" s="106" customFormat="1" ht="15" hidden="1" thickBot="1" x14ac:dyDescent="0.25">
      <c r="A3897" s="244"/>
      <c r="B3897" s="244"/>
      <c r="C3897" s="244"/>
      <c r="D3897" s="244"/>
      <c r="E3897" s="244"/>
      <c r="F3897" s="193"/>
      <c r="G3897" s="244"/>
      <c r="H3897" s="428"/>
      <c r="I3897" s="428"/>
      <c r="J3897" s="193"/>
      <c r="K3897" s="360"/>
    </row>
    <row r="3898" spans="1:11" s="106" customFormat="1" ht="15" hidden="1" thickTop="1" x14ac:dyDescent="0.2">
      <c r="A3898" s="194"/>
      <c r="B3898" s="194"/>
      <c r="C3898" s="194"/>
      <c r="D3898" s="194"/>
      <c r="E3898" s="194"/>
      <c r="F3898" s="194"/>
      <c r="G3898" s="194"/>
      <c r="H3898" s="194"/>
      <c r="I3898" s="194"/>
      <c r="J3898" s="194"/>
      <c r="K3898" s="360"/>
    </row>
    <row r="3899" spans="1:11" s="106" customFormat="1" ht="15" hidden="1" x14ac:dyDescent="0.2">
      <c r="A3899" s="242"/>
      <c r="B3899" s="195" t="s">
        <v>77</v>
      </c>
      <c r="C3899" s="242" t="s">
        <v>78</v>
      </c>
      <c r="D3899" s="242" t="s">
        <v>4</v>
      </c>
      <c r="E3899" s="430" t="s">
        <v>79</v>
      </c>
      <c r="F3899" s="430"/>
      <c r="G3899" s="196" t="s">
        <v>80</v>
      </c>
      <c r="H3899" s="195" t="s">
        <v>81</v>
      </c>
      <c r="I3899" s="195" t="s">
        <v>82</v>
      </c>
      <c r="J3899" s="195" t="s">
        <v>5</v>
      </c>
      <c r="K3899" s="360"/>
    </row>
    <row r="3900" spans="1:11" s="106" customFormat="1" ht="25.5" hidden="1" x14ac:dyDescent="0.2">
      <c r="A3900" s="240" t="s">
        <v>83</v>
      </c>
      <c r="B3900" s="197" t="s">
        <v>2182</v>
      </c>
      <c r="C3900" s="240" t="s">
        <v>85</v>
      </c>
      <c r="D3900" s="240" t="s">
        <v>2183</v>
      </c>
      <c r="E3900" s="429" t="s">
        <v>87</v>
      </c>
      <c r="F3900" s="429"/>
      <c r="G3900" s="198" t="s">
        <v>88</v>
      </c>
      <c r="H3900" s="199">
        <v>1</v>
      </c>
      <c r="I3900" s="203">
        <f>SUM(J3901)</f>
        <v>4.2236999999999997E-2</v>
      </c>
      <c r="J3900" s="203">
        <f>H3900*I3900</f>
        <v>4.2236999999999997E-2</v>
      </c>
      <c r="K3900" s="360"/>
    </row>
    <row r="3901" spans="1:11" s="106" customFormat="1" hidden="1" x14ac:dyDescent="0.2">
      <c r="A3901" s="241" t="s">
        <v>92</v>
      </c>
      <c r="B3901" s="189" t="s">
        <v>2184</v>
      </c>
      <c r="C3901" s="241" t="s">
        <v>85</v>
      </c>
      <c r="D3901" s="241" t="s">
        <v>2185</v>
      </c>
      <c r="E3901" s="427" t="s">
        <v>95</v>
      </c>
      <c r="F3901" s="427"/>
      <c r="G3901" s="190" t="s">
        <v>88</v>
      </c>
      <c r="H3901" s="191">
        <v>5.7000000000000002E-3</v>
      </c>
      <c r="I3901" s="192">
        <v>7.41</v>
      </c>
      <c r="J3901" s="192">
        <v>4.2236999999999997E-2</v>
      </c>
      <c r="K3901" s="360"/>
    </row>
    <row r="3902" spans="1:11" s="106" customFormat="1" hidden="1" x14ac:dyDescent="0.2">
      <c r="A3902" s="244"/>
      <c r="B3902" s="244"/>
      <c r="C3902" s="244"/>
      <c r="D3902" s="244"/>
      <c r="E3902" s="244"/>
      <c r="F3902" s="193"/>
      <c r="G3902" s="244"/>
      <c r="H3902" s="193"/>
      <c r="I3902" s="244"/>
      <c r="J3902" s="193"/>
      <c r="K3902" s="360"/>
    </row>
    <row r="3903" spans="1:11" s="106" customFormat="1" ht="15" hidden="1" thickBot="1" x14ac:dyDescent="0.25">
      <c r="A3903" s="244"/>
      <c r="B3903" s="244"/>
      <c r="C3903" s="244"/>
      <c r="D3903" s="244"/>
      <c r="E3903" s="244"/>
      <c r="F3903" s="193"/>
      <c r="G3903" s="244"/>
      <c r="H3903" s="428"/>
      <c r="I3903" s="428"/>
      <c r="J3903" s="193"/>
      <c r="K3903" s="360"/>
    </row>
    <row r="3904" spans="1:11" s="106" customFormat="1" ht="15" hidden="1" thickTop="1" x14ac:dyDescent="0.2">
      <c r="A3904" s="194"/>
      <c r="B3904" s="194"/>
      <c r="C3904" s="194"/>
      <c r="D3904" s="194"/>
      <c r="E3904" s="194"/>
      <c r="F3904" s="194"/>
      <c r="G3904" s="194"/>
      <c r="H3904" s="194"/>
      <c r="I3904" s="194"/>
      <c r="J3904" s="194"/>
      <c r="K3904" s="360"/>
    </row>
    <row r="3905" spans="1:11" s="106" customFormat="1" ht="15" hidden="1" x14ac:dyDescent="0.2">
      <c r="A3905" s="242"/>
      <c r="B3905" s="195" t="s">
        <v>77</v>
      </c>
      <c r="C3905" s="242" t="s">
        <v>78</v>
      </c>
      <c r="D3905" s="242" t="s">
        <v>4</v>
      </c>
      <c r="E3905" s="430" t="s">
        <v>79</v>
      </c>
      <c r="F3905" s="430"/>
      <c r="G3905" s="196" t="s">
        <v>80</v>
      </c>
      <c r="H3905" s="195" t="s">
        <v>81</v>
      </c>
      <c r="I3905" s="195" t="s">
        <v>82</v>
      </c>
      <c r="J3905" s="195" t="s">
        <v>5</v>
      </c>
      <c r="K3905" s="360"/>
    </row>
    <row r="3906" spans="1:11" s="106" customFormat="1" ht="25.5" hidden="1" x14ac:dyDescent="0.2">
      <c r="A3906" s="240" t="s">
        <v>83</v>
      </c>
      <c r="B3906" s="197" t="s">
        <v>2186</v>
      </c>
      <c r="C3906" s="240" t="s">
        <v>85</v>
      </c>
      <c r="D3906" s="240" t="s">
        <v>2187</v>
      </c>
      <c r="E3906" s="429" t="s">
        <v>87</v>
      </c>
      <c r="F3906" s="429"/>
      <c r="G3906" s="198" t="s">
        <v>88</v>
      </c>
      <c r="H3906" s="199">
        <v>1</v>
      </c>
      <c r="I3906" s="203">
        <f>SUM(J3907)</f>
        <v>8.0255999999999994E-2</v>
      </c>
      <c r="J3906" s="203">
        <f>H3906*I3906</f>
        <v>8.0255999999999994E-2</v>
      </c>
      <c r="K3906" s="360"/>
    </row>
    <row r="3907" spans="1:11" s="106" customFormat="1" hidden="1" x14ac:dyDescent="0.2">
      <c r="A3907" s="241" t="s">
        <v>92</v>
      </c>
      <c r="B3907" s="189" t="s">
        <v>2188</v>
      </c>
      <c r="C3907" s="241" t="s">
        <v>85</v>
      </c>
      <c r="D3907" s="241" t="s">
        <v>2189</v>
      </c>
      <c r="E3907" s="427" t="s">
        <v>95</v>
      </c>
      <c r="F3907" s="427"/>
      <c r="G3907" s="190" t="s">
        <v>88</v>
      </c>
      <c r="H3907" s="191">
        <v>5.7000000000000002E-3</v>
      </c>
      <c r="I3907" s="192">
        <v>14.08</v>
      </c>
      <c r="J3907" s="192">
        <v>8.0255999999999994E-2</v>
      </c>
      <c r="K3907" s="360"/>
    </row>
    <row r="3908" spans="1:11" s="106" customFormat="1" hidden="1" x14ac:dyDescent="0.2">
      <c r="A3908" s="244"/>
      <c r="B3908" s="244"/>
      <c r="C3908" s="244"/>
      <c r="D3908" s="244"/>
      <c r="E3908" s="244"/>
      <c r="F3908" s="193"/>
      <c r="G3908" s="244"/>
      <c r="H3908" s="193"/>
      <c r="I3908" s="244"/>
      <c r="J3908" s="193"/>
      <c r="K3908" s="360"/>
    </row>
    <row r="3909" spans="1:11" s="106" customFormat="1" ht="15" hidden="1" thickBot="1" x14ac:dyDescent="0.25">
      <c r="A3909" s="244"/>
      <c r="B3909" s="244"/>
      <c r="C3909" s="244"/>
      <c r="D3909" s="244"/>
      <c r="E3909" s="244"/>
      <c r="F3909" s="193"/>
      <c r="G3909" s="244"/>
      <c r="H3909" s="428"/>
      <c r="I3909" s="428"/>
      <c r="J3909" s="193"/>
      <c r="K3909" s="360"/>
    </row>
    <row r="3910" spans="1:11" s="106" customFormat="1" ht="15" hidden="1" thickTop="1" x14ac:dyDescent="0.2">
      <c r="A3910" s="194"/>
      <c r="B3910" s="194"/>
      <c r="C3910" s="194"/>
      <c r="D3910" s="194"/>
      <c r="E3910" s="194"/>
      <c r="F3910" s="194"/>
      <c r="G3910" s="194"/>
      <c r="H3910" s="194"/>
      <c r="I3910" s="194"/>
      <c r="J3910" s="194"/>
      <c r="K3910" s="360"/>
    </row>
    <row r="3911" spans="1:11" s="106" customFormat="1" ht="15" hidden="1" x14ac:dyDescent="0.2">
      <c r="A3911" s="242"/>
      <c r="B3911" s="195" t="s">
        <v>77</v>
      </c>
      <c r="C3911" s="242" t="s">
        <v>78</v>
      </c>
      <c r="D3911" s="242" t="s">
        <v>4</v>
      </c>
      <c r="E3911" s="430" t="s">
        <v>79</v>
      </c>
      <c r="F3911" s="430"/>
      <c r="G3911" s="196" t="s">
        <v>80</v>
      </c>
      <c r="H3911" s="195" t="s">
        <v>81</v>
      </c>
      <c r="I3911" s="195" t="s">
        <v>82</v>
      </c>
      <c r="J3911" s="195" t="s">
        <v>5</v>
      </c>
      <c r="K3911" s="360"/>
    </row>
    <row r="3912" spans="1:11" s="106" customFormat="1" ht="25.5" hidden="1" x14ac:dyDescent="0.2">
      <c r="A3912" s="240" t="s">
        <v>83</v>
      </c>
      <c r="B3912" s="197" t="s">
        <v>2190</v>
      </c>
      <c r="C3912" s="240" t="s">
        <v>85</v>
      </c>
      <c r="D3912" s="240" t="s">
        <v>2191</v>
      </c>
      <c r="E3912" s="429" t="s">
        <v>87</v>
      </c>
      <c r="F3912" s="429"/>
      <c r="G3912" s="198" t="s">
        <v>88</v>
      </c>
      <c r="H3912" s="199">
        <v>1</v>
      </c>
      <c r="I3912" s="203">
        <f>SUM(J3913)</f>
        <v>7.4417999999999998E-2</v>
      </c>
      <c r="J3912" s="203">
        <f>H3912*I3912</f>
        <v>7.4417999999999998E-2</v>
      </c>
      <c r="K3912" s="360"/>
    </row>
    <row r="3913" spans="1:11" s="106" customFormat="1" ht="25.5" hidden="1" x14ac:dyDescent="0.2">
      <c r="A3913" s="241" t="s">
        <v>92</v>
      </c>
      <c r="B3913" s="189" t="s">
        <v>2192</v>
      </c>
      <c r="C3913" s="241" t="s">
        <v>85</v>
      </c>
      <c r="D3913" s="241" t="s">
        <v>2193</v>
      </c>
      <c r="E3913" s="427" t="s">
        <v>95</v>
      </c>
      <c r="F3913" s="427"/>
      <c r="G3913" s="190" t="s">
        <v>88</v>
      </c>
      <c r="H3913" s="191">
        <v>7.9000000000000008E-3</v>
      </c>
      <c r="I3913" s="192">
        <v>9.42</v>
      </c>
      <c r="J3913" s="192">
        <v>7.4417999999999998E-2</v>
      </c>
      <c r="K3913" s="360"/>
    </row>
    <row r="3914" spans="1:11" s="106" customFormat="1" hidden="1" x14ac:dyDescent="0.2">
      <c r="A3914" s="244"/>
      <c r="B3914" s="244"/>
      <c r="C3914" s="244"/>
      <c r="D3914" s="244"/>
      <c r="E3914" s="244"/>
      <c r="F3914" s="193"/>
      <c r="G3914" s="244"/>
      <c r="H3914" s="193"/>
      <c r="I3914" s="244"/>
      <c r="J3914" s="193"/>
      <c r="K3914" s="360"/>
    </row>
    <row r="3915" spans="1:11" s="106" customFormat="1" ht="15" hidden="1" thickBot="1" x14ac:dyDescent="0.25">
      <c r="A3915" s="244"/>
      <c r="B3915" s="244"/>
      <c r="C3915" s="244"/>
      <c r="D3915" s="244"/>
      <c r="E3915" s="244"/>
      <c r="F3915" s="193"/>
      <c r="G3915" s="244"/>
      <c r="H3915" s="428"/>
      <c r="I3915" s="428"/>
      <c r="J3915" s="193"/>
      <c r="K3915" s="360"/>
    </row>
    <row r="3916" spans="1:11" s="106" customFormat="1" ht="15" hidden="1" thickTop="1" x14ac:dyDescent="0.2">
      <c r="A3916" s="194"/>
      <c r="B3916" s="194"/>
      <c r="C3916" s="194"/>
      <c r="D3916" s="194"/>
      <c r="E3916" s="194"/>
      <c r="F3916" s="194"/>
      <c r="G3916" s="194"/>
      <c r="H3916" s="194"/>
      <c r="I3916" s="194"/>
      <c r="J3916" s="194"/>
      <c r="K3916" s="360"/>
    </row>
    <row r="3917" spans="1:11" s="106" customFormat="1" ht="15" hidden="1" x14ac:dyDescent="0.2">
      <c r="A3917" s="242"/>
      <c r="B3917" s="195" t="s">
        <v>77</v>
      </c>
      <c r="C3917" s="242" t="s">
        <v>78</v>
      </c>
      <c r="D3917" s="242" t="s">
        <v>4</v>
      </c>
      <c r="E3917" s="430" t="s">
        <v>79</v>
      </c>
      <c r="F3917" s="430"/>
      <c r="G3917" s="196" t="s">
        <v>80</v>
      </c>
      <c r="H3917" s="195" t="s">
        <v>81</v>
      </c>
      <c r="I3917" s="195" t="s">
        <v>82</v>
      </c>
      <c r="J3917" s="195" t="s">
        <v>5</v>
      </c>
      <c r="K3917" s="360"/>
    </row>
    <row r="3918" spans="1:11" s="106" customFormat="1" ht="25.5" hidden="1" x14ac:dyDescent="0.2">
      <c r="A3918" s="240" t="s">
        <v>83</v>
      </c>
      <c r="B3918" s="197" t="s">
        <v>2194</v>
      </c>
      <c r="C3918" s="240" t="s">
        <v>85</v>
      </c>
      <c r="D3918" s="240" t="s">
        <v>2195</v>
      </c>
      <c r="E3918" s="429" t="s">
        <v>87</v>
      </c>
      <c r="F3918" s="429"/>
      <c r="G3918" s="198" t="s">
        <v>88</v>
      </c>
      <c r="H3918" s="199">
        <v>1</v>
      </c>
      <c r="I3918" s="203">
        <f>SUM(J3919)</f>
        <v>5.8539000000000001E-2</v>
      </c>
      <c r="J3918" s="203">
        <f>H3918*I3918</f>
        <v>5.8539000000000001E-2</v>
      </c>
      <c r="K3918" s="360"/>
    </row>
    <row r="3919" spans="1:11" s="106" customFormat="1" hidden="1" x14ac:dyDescent="0.2">
      <c r="A3919" s="241" t="s">
        <v>92</v>
      </c>
      <c r="B3919" s="189" t="s">
        <v>2196</v>
      </c>
      <c r="C3919" s="241" t="s">
        <v>85</v>
      </c>
      <c r="D3919" s="241" t="s">
        <v>2197</v>
      </c>
      <c r="E3919" s="427" t="s">
        <v>95</v>
      </c>
      <c r="F3919" s="427"/>
      <c r="G3919" s="190" t="s">
        <v>88</v>
      </c>
      <c r="H3919" s="191">
        <v>5.7000000000000002E-3</v>
      </c>
      <c r="I3919" s="192">
        <v>10.27</v>
      </c>
      <c r="J3919" s="192">
        <v>5.8539000000000001E-2</v>
      </c>
      <c r="K3919" s="360"/>
    </row>
    <row r="3920" spans="1:11" s="106" customFormat="1" hidden="1" x14ac:dyDescent="0.2">
      <c r="A3920" s="244"/>
      <c r="B3920" s="244"/>
      <c r="C3920" s="244"/>
      <c r="D3920" s="244"/>
      <c r="E3920" s="244"/>
      <c r="F3920" s="193"/>
      <c r="G3920" s="244"/>
      <c r="H3920" s="193"/>
      <c r="I3920" s="244"/>
      <c r="J3920" s="193"/>
      <c r="K3920" s="360"/>
    </row>
    <row r="3921" spans="1:11" s="106" customFormat="1" ht="15" hidden="1" thickBot="1" x14ac:dyDescent="0.25">
      <c r="A3921" s="244"/>
      <c r="B3921" s="244"/>
      <c r="C3921" s="244"/>
      <c r="D3921" s="244"/>
      <c r="E3921" s="244"/>
      <c r="F3921" s="193"/>
      <c r="G3921" s="244"/>
      <c r="H3921" s="428"/>
      <c r="I3921" s="428"/>
      <c r="J3921" s="193"/>
      <c r="K3921" s="360"/>
    </row>
    <row r="3922" spans="1:11" s="106" customFormat="1" ht="15" hidden="1" thickTop="1" x14ac:dyDescent="0.2">
      <c r="A3922" s="194"/>
      <c r="B3922" s="194"/>
      <c r="C3922" s="194"/>
      <c r="D3922" s="194"/>
      <c r="E3922" s="194"/>
      <c r="F3922" s="194"/>
      <c r="G3922" s="194"/>
      <c r="H3922" s="194"/>
      <c r="I3922" s="194"/>
      <c r="J3922" s="194"/>
      <c r="K3922" s="360"/>
    </row>
    <row r="3923" spans="1:11" s="106" customFormat="1" ht="15" hidden="1" x14ac:dyDescent="0.2">
      <c r="A3923" s="242"/>
      <c r="B3923" s="195" t="s">
        <v>77</v>
      </c>
      <c r="C3923" s="242" t="s">
        <v>78</v>
      </c>
      <c r="D3923" s="242" t="s">
        <v>4</v>
      </c>
      <c r="E3923" s="430" t="s">
        <v>79</v>
      </c>
      <c r="F3923" s="430"/>
      <c r="G3923" s="196" t="s">
        <v>80</v>
      </c>
      <c r="H3923" s="195" t="s">
        <v>81</v>
      </c>
      <c r="I3923" s="195" t="s">
        <v>82</v>
      </c>
      <c r="J3923" s="195" t="s">
        <v>5</v>
      </c>
      <c r="K3923" s="360"/>
    </row>
    <row r="3924" spans="1:11" s="106" customFormat="1" ht="25.5" hidden="1" x14ac:dyDescent="0.2">
      <c r="A3924" s="240" t="s">
        <v>83</v>
      </c>
      <c r="B3924" s="197" t="s">
        <v>2198</v>
      </c>
      <c r="C3924" s="240" t="s">
        <v>85</v>
      </c>
      <c r="D3924" s="240" t="s">
        <v>2199</v>
      </c>
      <c r="E3924" s="429" t="s">
        <v>87</v>
      </c>
      <c r="F3924" s="429"/>
      <c r="G3924" s="198" t="s">
        <v>88</v>
      </c>
      <c r="H3924" s="199">
        <v>1</v>
      </c>
      <c r="I3924" s="203">
        <f>SUM(J3925)</f>
        <v>5.3693999999999999E-2</v>
      </c>
      <c r="J3924" s="203">
        <f>H3924*I3924</f>
        <v>5.3693999999999999E-2</v>
      </c>
      <c r="K3924" s="360"/>
    </row>
    <row r="3925" spans="1:11" s="106" customFormat="1" hidden="1" x14ac:dyDescent="0.2">
      <c r="A3925" s="241" t="s">
        <v>92</v>
      </c>
      <c r="B3925" s="189" t="s">
        <v>2200</v>
      </c>
      <c r="C3925" s="241" t="s">
        <v>85</v>
      </c>
      <c r="D3925" s="241" t="s">
        <v>2201</v>
      </c>
      <c r="E3925" s="427" t="s">
        <v>95</v>
      </c>
      <c r="F3925" s="427"/>
      <c r="G3925" s="190" t="s">
        <v>88</v>
      </c>
      <c r="H3925" s="191">
        <v>5.7000000000000002E-3</v>
      </c>
      <c r="I3925" s="192">
        <v>9.42</v>
      </c>
      <c r="J3925" s="192">
        <v>5.3693999999999999E-2</v>
      </c>
      <c r="K3925" s="360"/>
    </row>
    <row r="3926" spans="1:11" s="106" customFormat="1" hidden="1" x14ac:dyDescent="0.2">
      <c r="A3926" s="244"/>
      <c r="B3926" s="244"/>
      <c r="C3926" s="244"/>
      <c r="D3926" s="244"/>
      <c r="E3926" s="244"/>
      <c r="F3926" s="193"/>
      <c r="G3926" s="244"/>
      <c r="H3926" s="193"/>
      <c r="I3926" s="244"/>
      <c r="J3926" s="193"/>
      <c r="K3926" s="360"/>
    </row>
    <row r="3927" spans="1:11" s="106" customFormat="1" ht="15" hidden="1" thickBot="1" x14ac:dyDescent="0.25">
      <c r="A3927" s="244"/>
      <c r="B3927" s="244"/>
      <c r="C3927" s="244"/>
      <c r="D3927" s="244"/>
      <c r="E3927" s="244"/>
      <c r="F3927" s="193"/>
      <c r="G3927" s="244"/>
      <c r="H3927" s="428"/>
      <c r="I3927" s="428"/>
      <c r="J3927" s="193"/>
      <c r="K3927" s="360"/>
    </row>
    <row r="3928" spans="1:11" s="106" customFormat="1" ht="15" hidden="1" thickTop="1" x14ac:dyDescent="0.2">
      <c r="A3928" s="194"/>
      <c r="B3928" s="194"/>
      <c r="C3928" s="194"/>
      <c r="D3928" s="194"/>
      <c r="E3928" s="194"/>
      <c r="F3928" s="194"/>
      <c r="G3928" s="194"/>
      <c r="H3928" s="194"/>
      <c r="I3928" s="194"/>
      <c r="J3928" s="194"/>
      <c r="K3928" s="360"/>
    </row>
    <row r="3929" spans="1:11" s="106" customFormat="1" ht="15" hidden="1" x14ac:dyDescent="0.2">
      <c r="A3929" s="242"/>
      <c r="B3929" s="195" t="s">
        <v>77</v>
      </c>
      <c r="C3929" s="242" t="s">
        <v>78</v>
      </c>
      <c r="D3929" s="242" t="s">
        <v>4</v>
      </c>
      <c r="E3929" s="430" t="s">
        <v>79</v>
      </c>
      <c r="F3929" s="430"/>
      <c r="G3929" s="196" t="s">
        <v>80</v>
      </c>
      <c r="H3929" s="195" t="s">
        <v>81</v>
      </c>
      <c r="I3929" s="195" t="s">
        <v>82</v>
      </c>
      <c r="J3929" s="195" t="s">
        <v>5</v>
      </c>
      <c r="K3929" s="360"/>
    </row>
    <row r="3930" spans="1:11" s="106" customFormat="1" ht="38.25" hidden="1" x14ac:dyDescent="0.2">
      <c r="A3930" s="240" t="s">
        <v>83</v>
      </c>
      <c r="B3930" s="197" t="s">
        <v>2202</v>
      </c>
      <c r="C3930" s="240" t="s">
        <v>85</v>
      </c>
      <c r="D3930" s="240" t="s">
        <v>2203</v>
      </c>
      <c r="E3930" s="429" t="s">
        <v>87</v>
      </c>
      <c r="F3930" s="429"/>
      <c r="G3930" s="198" t="s">
        <v>88</v>
      </c>
      <c r="H3930" s="199">
        <v>1</v>
      </c>
      <c r="I3930" s="203">
        <f>SUM(J3931)</f>
        <v>5.7969E-2</v>
      </c>
      <c r="J3930" s="203">
        <f>H3930*I3930</f>
        <v>5.7969E-2</v>
      </c>
      <c r="K3930" s="360"/>
    </row>
    <row r="3931" spans="1:11" s="106" customFormat="1" hidden="1" x14ac:dyDescent="0.2">
      <c r="A3931" s="241" t="s">
        <v>92</v>
      </c>
      <c r="B3931" s="189" t="s">
        <v>2204</v>
      </c>
      <c r="C3931" s="241" t="s">
        <v>85</v>
      </c>
      <c r="D3931" s="241" t="s">
        <v>2205</v>
      </c>
      <c r="E3931" s="427" t="s">
        <v>95</v>
      </c>
      <c r="F3931" s="427"/>
      <c r="G3931" s="190" t="s">
        <v>88</v>
      </c>
      <c r="H3931" s="191">
        <v>5.7000000000000002E-3</v>
      </c>
      <c r="I3931" s="192">
        <v>10.17</v>
      </c>
      <c r="J3931" s="192">
        <v>5.7969E-2</v>
      </c>
      <c r="K3931" s="360"/>
    </row>
    <row r="3932" spans="1:11" s="106" customFormat="1" hidden="1" x14ac:dyDescent="0.2">
      <c r="A3932" s="244"/>
      <c r="B3932" s="244"/>
      <c r="C3932" s="244"/>
      <c r="D3932" s="244"/>
      <c r="E3932" s="244"/>
      <c r="F3932" s="193"/>
      <c r="G3932" s="244"/>
      <c r="H3932" s="193"/>
      <c r="I3932" s="244"/>
      <c r="J3932" s="193"/>
      <c r="K3932" s="360"/>
    </row>
    <row r="3933" spans="1:11" s="106" customFormat="1" ht="15" hidden="1" thickBot="1" x14ac:dyDescent="0.25">
      <c r="A3933" s="244"/>
      <c r="B3933" s="244"/>
      <c r="C3933" s="244"/>
      <c r="D3933" s="244"/>
      <c r="E3933" s="244"/>
      <c r="F3933" s="193"/>
      <c r="G3933" s="244"/>
      <c r="H3933" s="428"/>
      <c r="I3933" s="428"/>
      <c r="J3933" s="193"/>
      <c r="K3933" s="360"/>
    </row>
    <row r="3934" spans="1:11" s="106" customFormat="1" ht="15" hidden="1" thickTop="1" x14ac:dyDescent="0.2">
      <c r="A3934" s="194"/>
      <c r="B3934" s="194"/>
      <c r="C3934" s="194"/>
      <c r="D3934" s="194"/>
      <c r="E3934" s="194"/>
      <c r="F3934" s="194"/>
      <c r="G3934" s="194"/>
      <c r="H3934" s="194"/>
      <c r="I3934" s="194"/>
      <c r="J3934" s="194"/>
      <c r="K3934" s="360"/>
    </row>
    <row r="3935" spans="1:11" s="106" customFormat="1" ht="15" hidden="1" x14ac:dyDescent="0.2">
      <c r="A3935" s="242"/>
      <c r="B3935" s="195" t="s">
        <v>77</v>
      </c>
      <c r="C3935" s="242" t="s">
        <v>78</v>
      </c>
      <c r="D3935" s="242" t="s">
        <v>4</v>
      </c>
      <c r="E3935" s="430" t="s">
        <v>79</v>
      </c>
      <c r="F3935" s="430"/>
      <c r="G3935" s="196" t="s">
        <v>80</v>
      </c>
      <c r="H3935" s="195" t="s">
        <v>81</v>
      </c>
      <c r="I3935" s="195" t="s">
        <v>82</v>
      </c>
      <c r="J3935" s="195" t="s">
        <v>5</v>
      </c>
      <c r="K3935" s="360"/>
    </row>
    <row r="3936" spans="1:11" s="106" customFormat="1" ht="25.5" hidden="1" x14ac:dyDescent="0.2">
      <c r="A3936" s="240" t="s">
        <v>83</v>
      </c>
      <c r="B3936" s="197" t="s">
        <v>2206</v>
      </c>
      <c r="C3936" s="240" t="s">
        <v>85</v>
      </c>
      <c r="D3936" s="240" t="s">
        <v>2207</v>
      </c>
      <c r="E3936" s="429" t="s">
        <v>87</v>
      </c>
      <c r="F3936" s="429"/>
      <c r="G3936" s="198" t="s">
        <v>88</v>
      </c>
      <c r="H3936" s="199">
        <v>1</v>
      </c>
      <c r="I3936" s="203">
        <f>SUM(J3937)</f>
        <v>0.18673400000000001</v>
      </c>
      <c r="J3936" s="203">
        <f>H3936*I3936</f>
        <v>0.18673400000000001</v>
      </c>
      <c r="K3936" s="360"/>
    </row>
    <row r="3937" spans="1:11" s="106" customFormat="1" hidden="1" x14ac:dyDescent="0.2">
      <c r="A3937" s="241" t="s">
        <v>92</v>
      </c>
      <c r="B3937" s="189" t="s">
        <v>2208</v>
      </c>
      <c r="C3937" s="241" t="s">
        <v>85</v>
      </c>
      <c r="D3937" s="241" t="s">
        <v>2209</v>
      </c>
      <c r="E3937" s="427" t="s">
        <v>95</v>
      </c>
      <c r="F3937" s="427"/>
      <c r="G3937" s="190" t="s">
        <v>88</v>
      </c>
      <c r="H3937" s="191">
        <v>1.46E-2</v>
      </c>
      <c r="I3937" s="192">
        <v>12.79</v>
      </c>
      <c r="J3937" s="192">
        <v>0.18673400000000001</v>
      </c>
      <c r="K3937" s="360"/>
    </row>
    <row r="3938" spans="1:11" s="106" customFormat="1" hidden="1" x14ac:dyDescent="0.2">
      <c r="A3938" s="244"/>
      <c r="B3938" s="244"/>
      <c r="C3938" s="244"/>
      <c r="D3938" s="244"/>
      <c r="E3938" s="244"/>
      <c r="F3938" s="193"/>
      <c r="G3938" s="244"/>
      <c r="H3938" s="193"/>
      <c r="I3938" s="244"/>
      <c r="J3938" s="193"/>
      <c r="K3938" s="360"/>
    </row>
    <row r="3939" spans="1:11" s="106" customFormat="1" ht="15" hidden="1" thickBot="1" x14ac:dyDescent="0.25">
      <c r="A3939" s="244"/>
      <c r="B3939" s="244"/>
      <c r="C3939" s="244"/>
      <c r="D3939" s="244"/>
      <c r="E3939" s="244"/>
      <c r="F3939" s="193"/>
      <c r="G3939" s="244"/>
      <c r="H3939" s="428"/>
      <c r="I3939" s="428"/>
      <c r="J3939" s="193"/>
      <c r="K3939" s="360"/>
    </row>
    <row r="3940" spans="1:11" s="106" customFormat="1" ht="15" hidden="1" thickTop="1" x14ac:dyDescent="0.2">
      <c r="A3940" s="194"/>
      <c r="B3940" s="194"/>
      <c r="C3940" s="194"/>
      <c r="D3940" s="194"/>
      <c r="E3940" s="194"/>
      <c r="F3940" s="194"/>
      <c r="G3940" s="194"/>
      <c r="H3940" s="194"/>
      <c r="I3940" s="194"/>
      <c r="J3940" s="194"/>
      <c r="K3940" s="360"/>
    </row>
    <row r="3941" spans="1:11" s="106" customFormat="1" ht="15" hidden="1" x14ac:dyDescent="0.2">
      <c r="A3941" s="242"/>
      <c r="B3941" s="195" t="s">
        <v>77</v>
      </c>
      <c r="C3941" s="242" t="s">
        <v>78</v>
      </c>
      <c r="D3941" s="242" t="s">
        <v>4</v>
      </c>
      <c r="E3941" s="430" t="s">
        <v>79</v>
      </c>
      <c r="F3941" s="430"/>
      <c r="G3941" s="196" t="s">
        <v>80</v>
      </c>
      <c r="H3941" s="195" t="s">
        <v>81</v>
      </c>
      <c r="I3941" s="195" t="s">
        <v>82</v>
      </c>
      <c r="J3941" s="195" t="s">
        <v>5</v>
      </c>
      <c r="K3941" s="360"/>
    </row>
    <row r="3942" spans="1:11" s="106" customFormat="1" ht="25.5" hidden="1" x14ac:dyDescent="0.2">
      <c r="A3942" s="240" t="s">
        <v>83</v>
      </c>
      <c r="B3942" s="197" t="s">
        <v>2210</v>
      </c>
      <c r="C3942" s="240" t="s">
        <v>85</v>
      </c>
      <c r="D3942" s="240" t="s">
        <v>2211</v>
      </c>
      <c r="E3942" s="429" t="s">
        <v>87</v>
      </c>
      <c r="F3942" s="429"/>
      <c r="G3942" s="198" t="s">
        <v>88</v>
      </c>
      <c r="H3942" s="199">
        <v>1</v>
      </c>
      <c r="I3942" s="203">
        <f>SUM(J3943)</f>
        <v>0.13045799999999999</v>
      </c>
      <c r="J3942" s="203">
        <f>H3942*I3942</f>
        <v>0.13045799999999999</v>
      </c>
      <c r="K3942" s="360"/>
    </row>
    <row r="3943" spans="1:11" s="106" customFormat="1" hidden="1" x14ac:dyDescent="0.2">
      <c r="A3943" s="241" t="s">
        <v>92</v>
      </c>
      <c r="B3943" s="189" t="s">
        <v>2212</v>
      </c>
      <c r="C3943" s="241" t="s">
        <v>85</v>
      </c>
      <c r="D3943" s="241" t="s">
        <v>2213</v>
      </c>
      <c r="E3943" s="427" t="s">
        <v>95</v>
      </c>
      <c r="F3943" s="427"/>
      <c r="G3943" s="190" t="s">
        <v>88</v>
      </c>
      <c r="H3943" s="191">
        <v>1.0200000000000001E-2</v>
      </c>
      <c r="I3943" s="192">
        <v>12.79</v>
      </c>
      <c r="J3943" s="192">
        <v>0.13045799999999999</v>
      </c>
      <c r="K3943" s="360"/>
    </row>
    <row r="3944" spans="1:11" s="106" customFormat="1" hidden="1" x14ac:dyDescent="0.2">
      <c r="A3944" s="244"/>
      <c r="B3944" s="244"/>
      <c r="C3944" s="244"/>
      <c r="D3944" s="244"/>
      <c r="E3944" s="244"/>
      <c r="F3944" s="193"/>
      <c r="G3944" s="244"/>
      <c r="H3944" s="193"/>
      <c r="I3944" s="244"/>
      <c r="J3944" s="193"/>
      <c r="K3944" s="360"/>
    </row>
    <row r="3945" spans="1:11" s="106" customFormat="1" ht="15" hidden="1" thickBot="1" x14ac:dyDescent="0.25">
      <c r="A3945" s="244"/>
      <c r="B3945" s="244"/>
      <c r="C3945" s="244"/>
      <c r="D3945" s="244"/>
      <c r="E3945" s="244"/>
      <c r="F3945" s="193"/>
      <c r="G3945" s="244"/>
      <c r="H3945" s="428"/>
      <c r="I3945" s="428"/>
      <c r="J3945" s="193"/>
      <c r="K3945" s="360"/>
    </row>
    <row r="3946" spans="1:11" s="106" customFormat="1" ht="15" hidden="1" thickTop="1" x14ac:dyDescent="0.2">
      <c r="A3946" s="194"/>
      <c r="B3946" s="194"/>
      <c r="C3946" s="194"/>
      <c r="D3946" s="194"/>
      <c r="E3946" s="194"/>
      <c r="F3946" s="194"/>
      <c r="G3946" s="194"/>
      <c r="H3946" s="194"/>
      <c r="I3946" s="194"/>
      <c r="J3946" s="194"/>
      <c r="K3946" s="360"/>
    </row>
    <row r="3947" spans="1:11" s="106" customFormat="1" ht="15" hidden="1" x14ac:dyDescent="0.2">
      <c r="A3947" s="242"/>
      <c r="B3947" s="195" t="s">
        <v>77</v>
      </c>
      <c r="C3947" s="242" t="s">
        <v>78</v>
      </c>
      <c r="D3947" s="242" t="s">
        <v>4</v>
      </c>
      <c r="E3947" s="430" t="s">
        <v>79</v>
      </c>
      <c r="F3947" s="430"/>
      <c r="G3947" s="196" t="s">
        <v>80</v>
      </c>
      <c r="H3947" s="195" t="s">
        <v>81</v>
      </c>
      <c r="I3947" s="195" t="s">
        <v>82</v>
      </c>
      <c r="J3947" s="195" t="s">
        <v>5</v>
      </c>
      <c r="K3947" s="360"/>
    </row>
    <row r="3948" spans="1:11" s="106" customFormat="1" ht="25.5" hidden="1" x14ac:dyDescent="0.2">
      <c r="A3948" s="240" t="s">
        <v>83</v>
      </c>
      <c r="B3948" s="197" t="s">
        <v>2214</v>
      </c>
      <c r="C3948" s="240" t="s">
        <v>85</v>
      </c>
      <c r="D3948" s="240" t="s">
        <v>2215</v>
      </c>
      <c r="E3948" s="429" t="s">
        <v>87</v>
      </c>
      <c r="F3948" s="429"/>
      <c r="G3948" s="198" t="s">
        <v>88</v>
      </c>
      <c r="H3948" s="199">
        <v>1</v>
      </c>
      <c r="I3948" s="203">
        <f>SUM(J3949)</f>
        <v>0.12979399999999999</v>
      </c>
      <c r="J3948" s="203">
        <f>H3948*I3948</f>
        <v>0.12979399999999999</v>
      </c>
      <c r="K3948" s="360"/>
    </row>
    <row r="3949" spans="1:11" s="106" customFormat="1" hidden="1" x14ac:dyDescent="0.2">
      <c r="A3949" s="241" t="s">
        <v>92</v>
      </c>
      <c r="B3949" s="189" t="s">
        <v>2216</v>
      </c>
      <c r="C3949" s="241" t="s">
        <v>85</v>
      </c>
      <c r="D3949" s="241" t="s">
        <v>2217</v>
      </c>
      <c r="E3949" s="427" t="s">
        <v>95</v>
      </c>
      <c r="F3949" s="427"/>
      <c r="G3949" s="190" t="s">
        <v>88</v>
      </c>
      <c r="H3949" s="191">
        <v>1.46E-2</v>
      </c>
      <c r="I3949" s="192">
        <v>8.89</v>
      </c>
      <c r="J3949" s="192">
        <v>0.12979399999999999</v>
      </c>
      <c r="K3949" s="360"/>
    </row>
    <row r="3950" spans="1:11" s="106" customFormat="1" hidden="1" x14ac:dyDescent="0.2">
      <c r="A3950" s="244"/>
      <c r="B3950" s="244"/>
      <c r="C3950" s="244"/>
      <c r="D3950" s="244"/>
      <c r="E3950" s="244"/>
      <c r="F3950" s="193"/>
      <c r="G3950" s="244"/>
      <c r="H3950" s="193"/>
      <c r="I3950" s="244"/>
      <c r="J3950" s="193"/>
      <c r="K3950" s="360"/>
    </row>
    <row r="3951" spans="1:11" s="106" customFormat="1" ht="15" hidden="1" thickBot="1" x14ac:dyDescent="0.25">
      <c r="A3951" s="244"/>
      <c r="B3951" s="244"/>
      <c r="C3951" s="244"/>
      <c r="D3951" s="244"/>
      <c r="E3951" s="244"/>
      <c r="F3951" s="193"/>
      <c r="G3951" s="244"/>
      <c r="H3951" s="428"/>
      <c r="I3951" s="428"/>
      <c r="J3951" s="193"/>
      <c r="K3951" s="360"/>
    </row>
    <row r="3952" spans="1:11" s="106" customFormat="1" ht="15" hidden="1" thickTop="1" x14ac:dyDescent="0.2">
      <c r="A3952" s="194"/>
      <c r="B3952" s="194"/>
      <c r="C3952" s="194"/>
      <c r="D3952" s="194"/>
      <c r="E3952" s="194"/>
      <c r="F3952" s="194"/>
      <c r="G3952" s="194"/>
      <c r="H3952" s="194"/>
      <c r="I3952" s="194"/>
      <c r="J3952" s="194"/>
      <c r="K3952" s="360"/>
    </row>
    <row r="3953" spans="1:11" s="106" customFormat="1" ht="15" hidden="1" x14ac:dyDescent="0.2">
      <c r="A3953" s="242"/>
      <c r="B3953" s="195" t="s">
        <v>77</v>
      </c>
      <c r="C3953" s="242" t="s">
        <v>78</v>
      </c>
      <c r="D3953" s="242" t="s">
        <v>4</v>
      </c>
      <c r="E3953" s="430" t="s">
        <v>79</v>
      </c>
      <c r="F3953" s="430"/>
      <c r="G3953" s="196" t="s">
        <v>80</v>
      </c>
      <c r="H3953" s="195" t="s">
        <v>81</v>
      </c>
      <c r="I3953" s="195" t="s">
        <v>82</v>
      </c>
      <c r="J3953" s="195" t="s">
        <v>5</v>
      </c>
      <c r="K3953" s="360"/>
    </row>
    <row r="3954" spans="1:11" s="106" customFormat="1" ht="25.5" hidden="1" x14ac:dyDescent="0.2">
      <c r="A3954" s="240" t="s">
        <v>83</v>
      </c>
      <c r="B3954" s="197" t="s">
        <v>2218</v>
      </c>
      <c r="C3954" s="240" t="s">
        <v>85</v>
      </c>
      <c r="D3954" s="240" t="s">
        <v>2219</v>
      </c>
      <c r="E3954" s="429" t="s">
        <v>87</v>
      </c>
      <c r="F3954" s="429"/>
      <c r="G3954" s="198" t="s">
        <v>88</v>
      </c>
      <c r="H3954" s="199">
        <v>1</v>
      </c>
      <c r="I3954" s="203">
        <f>SUM(J3955)</f>
        <v>0.10104100000000001</v>
      </c>
      <c r="J3954" s="203">
        <f>H3954*I3954</f>
        <v>0.10104100000000001</v>
      </c>
      <c r="K3954" s="360"/>
    </row>
    <row r="3955" spans="1:11" s="106" customFormat="1" hidden="1" x14ac:dyDescent="0.2">
      <c r="A3955" s="241" t="s">
        <v>92</v>
      </c>
      <c r="B3955" s="189" t="s">
        <v>2220</v>
      </c>
      <c r="C3955" s="241" t="s">
        <v>85</v>
      </c>
      <c r="D3955" s="241" t="s">
        <v>2221</v>
      </c>
      <c r="E3955" s="427" t="s">
        <v>95</v>
      </c>
      <c r="F3955" s="427"/>
      <c r="G3955" s="190" t="s">
        <v>88</v>
      </c>
      <c r="H3955" s="191">
        <v>7.9000000000000008E-3</v>
      </c>
      <c r="I3955" s="192">
        <v>12.79</v>
      </c>
      <c r="J3955" s="192">
        <v>0.10104100000000001</v>
      </c>
      <c r="K3955" s="360"/>
    </row>
    <row r="3956" spans="1:11" s="106" customFormat="1" hidden="1" x14ac:dyDescent="0.2">
      <c r="A3956" s="244"/>
      <c r="B3956" s="244"/>
      <c r="C3956" s="244"/>
      <c r="D3956" s="244"/>
      <c r="E3956" s="244"/>
      <c r="F3956" s="193"/>
      <c r="G3956" s="244"/>
      <c r="H3956" s="193"/>
      <c r="I3956" s="244"/>
      <c r="J3956" s="193"/>
      <c r="K3956" s="360"/>
    </row>
    <row r="3957" spans="1:11" s="106" customFormat="1" ht="15" hidden="1" thickBot="1" x14ac:dyDescent="0.25">
      <c r="A3957" s="244"/>
      <c r="B3957" s="244"/>
      <c r="C3957" s="244"/>
      <c r="D3957" s="244"/>
      <c r="E3957" s="244"/>
      <c r="F3957" s="193"/>
      <c r="G3957" s="244"/>
      <c r="H3957" s="428"/>
      <c r="I3957" s="428"/>
      <c r="J3957" s="193"/>
      <c r="K3957" s="360"/>
    </row>
    <row r="3958" spans="1:11" s="106" customFormat="1" ht="15" hidden="1" thickTop="1" x14ac:dyDescent="0.2">
      <c r="A3958" s="194"/>
      <c r="B3958" s="194"/>
      <c r="C3958" s="194"/>
      <c r="D3958" s="194"/>
      <c r="E3958" s="194"/>
      <c r="F3958" s="194"/>
      <c r="G3958" s="194"/>
      <c r="H3958" s="194"/>
      <c r="I3958" s="194"/>
      <c r="J3958" s="194"/>
      <c r="K3958" s="360"/>
    </row>
    <row r="3959" spans="1:11" s="106" customFormat="1" ht="15" hidden="1" x14ac:dyDescent="0.2">
      <c r="A3959" s="242"/>
      <c r="B3959" s="195" t="s">
        <v>77</v>
      </c>
      <c r="C3959" s="242" t="s">
        <v>78</v>
      </c>
      <c r="D3959" s="242" t="s">
        <v>4</v>
      </c>
      <c r="E3959" s="430" t="s">
        <v>79</v>
      </c>
      <c r="F3959" s="430"/>
      <c r="G3959" s="196" t="s">
        <v>80</v>
      </c>
      <c r="H3959" s="195" t="s">
        <v>81</v>
      </c>
      <c r="I3959" s="195" t="s">
        <v>82</v>
      </c>
      <c r="J3959" s="195" t="s">
        <v>5</v>
      </c>
      <c r="K3959" s="360"/>
    </row>
    <row r="3960" spans="1:11" s="106" customFormat="1" ht="25.5" hidden="1" x14ac:dyDescent="0.2">
      <c r="A3960" s="240" t="s">
        <v>83</v>
      </c>
      <c r="B3960" s="197" t="s">
        <v>2222</v>
      </c>
      <c r="C3960" s="240" t="s">
        <v>85</v>
      </c>
      <c r="D3960" s="240" t="s">
        <v>2223</v>
      </c>
      <c r="E3960" s="429" t="s">
        <v>87</v>
      </c>
      <c r="F3960" s="429"/>
      <c r="G3960" s="198" t="s">
        <v>88</v>
      </c>
      <c r="H3960" s="199">
        <v>1</v>
      </c>
      <c r="I3960" s="203">
        <f>SUM(J3961)</f>
        <v>0.138846</v>
      </c>
      <c r="J3960" s="203">
        <f>H3960*I3960</f>
        <v>0.138846</v>
      </c>
      <c r="K3960" s="360"/>
    </row>
    <row r="3961" spans="1:11" s="106" customFormat="1" hidden="1" x14ac:dyDescent="0.2">
      <c r="A3961" s="241" t="s">
        <v>92</v>
      </c>
      <c r="B3961" s="189" t="s">
        <v>2224</v>
      </c>
      <c r="C3961" s="241" t="s">
        <v>85</v>
      </c>
      <c r="D3961" s="241" t="s">
        <v>2225</v>
      </c>
      <c r="E3961" s="427" t="s">
        <v>95</v>
      </c>
      <c r="F3961" s="427"/>
      <c r="G3961" s="190" t="s">
        <v>88</v>
      </c>
      <c r="H3961" s="191">
        <v>1.46E-2</v>
      </c>
      <c r="I3961" s="192">
        <v>9.51</v>
      </c>
      <c r="J3961" s="192">
        <v>0.138846</v>
      </c>
      <c r="K3961" s="360"/>
    </row>
    <row r="3962" spans="1:11" s="106" customFormat="1" hidden="1" x14ac:dyDescent="0.2">
      <c r="A3962" s="244"/>
      <c r="B3962" s="244"/>
      <c r="C3962" s="244"/>
      <c r="D3962" s="244"/>
      <c r="E3962" s="244"/>
      <c r="F3962" s="193"/>
      <c r="G3962" s="244"/>
      <c r="H3962" s="193"/>
      <c r="I3962" s="244"/>
      <c r="J3962" s="193"/>
      <c r="K3962" s="360"/>
    </row>
    <row r="3963" spans="1:11" s="106" customFormat="1" ht="15" hidden="1" thickBot="1" x14ac:dyDescent="0.25">
      <c r="A3963" s="244"/>
      <c r="B3963" s="244"/>
      <c r="C3963" s="244"/>
      <c r="D3963" s="244"/>
      <c r="E3963" s="244"/>
      <c r="F3963" s="193"/>
      <c r="G3963" s="244"/>
      <c r="H3963" s="428"/>
      <c r="I3963" s="428"/>
      <c r="J3963" s="193"/>
      <c r="K3963" s="360"/>
    </row>
    <row r="3964" spans="1:11" s="106" customFormat="1" ht="15" hidden="1" thickTop="1" x14ac:dyDescent="0.2">
      <c r="A3964" s="194"/>
      <c r="B3964" s="194"/>
      <c r="C3964" s="194"/>
      <c r="D3964" s="194"/>
      <c r="E3964" s="194"/>
      <c r="F3964" s="194"/>
      <c r="G3964" s="194"/>
      <c r="H3964" s="194"/>
      <c r="I3964" s="194"/>
      <c r="J3964" s="194"/>
      <c r="K3964" s="360"/>
    </row>
    <row r="3965" spans="1:11" s="106" customFormat="1" ht="15" hidden="1" x14ac:dyDescent="0.2">
      <c r="A3965" s="242"/>
      <c r="B3965" s="195" t="s">
        <v>77</v>
      </c>
      <c r="C3965" s="242" t="s">
        <v>78</v>
      </c>
      <c r="D3965" s="242" t="s">
        <v>4</v>
      </c>
      <c r="E3965" s="430" t="s">
        <v>79</v>
      </c>
      <c r="F3965" s="430"/>
      <c r="G3965" s="196" t="s">
        <v>80</v>
      </c>
      <c r="H3965" s="195" t="s">
        <v>81</v>
      </c>
      <c r="I3965" s="195" t="s">
        <v>82</v>
      </c>
      <c r="J3965" s="195" t="s">
        <v>5</v>
      </c>
      <c r="K3965" s="360"/>
    </row>
    <row r="3966" spans="1:11" s="106" customFormat="1" ht="25.5" hidden="1" x14ac:dyDescent="0.2">
      <c r="A3966" s="240" t="s">
        <v>83</v>
      </c>
      <c r="B3966" s="197" t="s">
        <v>2226</v>
      </c>
      <c r="C3966" s="240" t="s">
        <v>85</v>
      </c>
      <c r="D3966" s="240" t="s">
        <v>2227</v>
      </c>
      <c r="E3966" s="429" t="s">
        <v>87</v>
      </c>
      <c r="F3966" s="429"/>
      <c r="G3966" s="198" t="s">
        <v>88</v>
      </c>
      <c r="H3966" s="199">
        <v>1</v>
      </c>
      <c r="I3966" s="203">
        <f>SUM(J3967)</f>
        <v>0.110205</v>
      </c>
      <c r="J3966" s="203">
        <f>H3966*I3966</f>
        <v>0.110205</v>
      </c>
      <c r="K3966" s="360"/>
    </row>
    <row r="3967" spans="1:11" s="106" customFormat="1" hidden="1" x14ac:dyDescent="0.2">
      <c r="A3967" s="241" t="s">
        <v>92</v>
      </c>
      <c r="B3967" s="189" t="s">
        <v>2228</v>
      </c>
      <c r="C3967" s="241" t="s">
        <v>85</v>
      </c>
      <c r="D3967" s="241" t="s">
        <v>2229</v>
      </c>
      <c r="E3967" s="427" t="s">
        <v>95</v>
      </c>
      <c r="F3967" s="427"/>
      <c r="G3967" s="190" t="s">
        <v>88</v>
      </c>
      <c r="H3967" s="191">
        <v>7.9000000000000008E-3</v>
      </c>
      <c r="I3967" s="192">
        <v>13.95</v>
      </c>
      <c r="J3967" s="192">
        <v>0.110205</v>
      </c>
      <c r="K3967" s="360"/>
    </row>
    <row r="3968" spans="1:11" s="106" customFormat="1" hidden="1" x14ac:dyDescent="0.2">
      <c r="A3968" s="244"/>
      <c r="B3968" s="244"/>
      <c r="C3968" s="244"/>
      <c r="D3968" s="244"/>
      <c r="E3968" s="244"/>
      <c r="F3968" s="193"/>
      <c r="G3968" s="244"/>
      <c r="H3968" s="193"/>
      <c r="I3968" s="244"/>
      <c r="J3968" s="193"/>
      <c r="K3968" s="360"/>
    </row>
    <row r="3969" spans="1:11" s="106" customFormat="1" ht="15" hidden="1" thickBot="1" x14ac:dyDescent="0.25">
      <c r="A3969" s="244"/>
      <c r="B3969" s="244"/>
      <c r="C3969" s="244"/>
      <c r="D3969" s="244"/>
      <c r="E3969" s="244"/>
      <c r="F3969" s="193"/>
      <c r="G3969" s="244"/>
      <c r="H3969" s="428"/>
      <c r="I3969" s="428"/>
      <c r="J3969" s="193"/>
      <c r="K3969" s="360"/>
    </row>
    <row r="3970" spans="1:11" s="106" customFormat="1" ht="15" hidden="1" thickTop="1" x14ac:dyDescent="0.2">
      <c r="A3970" s="194"/>
      <c r="B3970" s="194"/>
      <c r="C3970" s="194"/>
      <c r="D3970" s="194"/>
      <c r="E3970" s="194"/>
      <c r="F3970" s="194"/>
      <c r="G3970" s="194"/>
      <c r="H3970" s="194"/>
      <c r="I3970" s="194"/>
      <c r="J3970" s="194"/>
      <c r="K3970" s="360"/>
    </row>
    <row r="3971" spans="1:11" s="106" customFormat="1" ht="15" hidden="1" x14ac:dyDescent="0.2">
      <c r="A3971" s="242"/>
      <c r="B3971" s="195" t="s">
        <v>77</v>
      </c>
      <c r="C3971" s="242" t="s">
        <v>78</v>
      </c>
      <c r="D3971" s="242" t="s">
        <v>4</v>
      </c>
      <c r="E3971" s="430" t="s">
        <v>79</v>
      </c>
      <c r="F3971" s="430"/>
      <c r="G3971" s="196" t="s">
        <v>80</v>
      </c>
      <c r="H3971" s="195" t="s">
        <v>81</v>
      </c>
      <c r="I3971" s="195" t="s">
        <v>82</v>
      </c>
      <c r="J3971" s="195" t="s">
        <v>5</v>
      </c>
      <c r="K3971" s="360"/>
    </row>
    <row r="3972" spans="1:11" s="106" customFormat="1" ht="25.5" hidden="1" x14ac:dyDescent="0.2">
      <c r="A3972" s="240" t="s">
        <v>83</v>
      </c>
      <c r="B3972" s="197" t="s">
        <v>112</v>
      </c>
      <c r="C3972" s="240" t="s">
        <v>85</v>
      </c>
      <c r="D3972" s="240" t="s">
        <v>113</v>
      </c>
      <c r="E3972" s="429" t="s">
        <v>87</v>
      </c>
      <c r="F3972" s="429"/>
      <c r="G3972" s="198" t="s">
        <v>111</v>
      </c>
      <c r="H3972" s="199">
        <v>1</v>
      </c>
      <c r="I3972" s="203">
        <f>SUM(J3973)</f>
        <v>9.6422919999999994</v>
      </c>
      <c r="J3972" s="203">
        <f>H3972*I3972</f>
        <v>9.6422919999999994</v>
      </c>
      <c r="K3972" s="360"/>
    </row>
    <row r="3973" spans="1:11" s="106" customFormat="1" hidden="1" x14ac:dyDescent="0.2">
      <c r="A3973" s="241" t="s">
        <v>92</v>
      </c>
      <c r="B3973" s="189" t="s">
        <v>2230</v>
      </c>
      <c r="C3973" s="241" t="s">
        <v>85</v>
      </c>
      <c r="D3973" s="241" t="s">
        <v>2231</v>
      </c>
      <c r="E3973" s="427" t="s">
        <v>95</v>
      </c>
      <c r="F3973" s="427"/>
      <c r="G3973" s="190" t="s">
        <v>111</v>
      </c>
      <c r="H3973" s="191">
        <v>4.4000000000000003E-3</v>
      </c>
      <c r="I3973" s="192">
        <v>2191.4299999999998</v>
      </c>
      <c r="J3973" s="192">
        <v>9.6422919999999994</v>
      </c>
      <c r="K3973" s="360"/>
    </row>
    <row r="3974" spans="1:11" s="106" customFormat="1" hidden="1" x14ac:dyDescent="0.2">
      <c r="A3974" s="244"/>
      <c r="B3974" s="244"/>
      <c r="C3974" s="244"/>
      <c r="D3974" s="244"/>
      <c r="E3974" s="244"/>
      <c r="F3974" s="193"/>
      <c r="G3974" s="244"/>
      <c r="H3974" s="193"/>
      <c r="I3974" s="244"/>
      <c r="J3974" s="193"/>
      <c r="K3974" s="360"/>
    </row>
    <row r="3975" spans="1:11" s="106" customFormat="1" ht="15" hidden="1" thickBot="1" x14ac:dyDescent="0.25">
      <c r="A3975" s="244"/>
      <c r="B3975" s="244"/>
      <c r="C3975" s="244"/>
      <c r="D3975" s="244"/>
      <c r="E3975" s="244"/>
      <c r="F3975" s="193"/>
      <c r="G3975" s="244"/>
      <c r="H3975" s="428"/>
      <c r="I3975" s="428"/>
      <c r="J3975" s="193"/>
      <c r="K3975" s="360"/>
    </row>
    <row r="3976" spans="1:11" s="106" customFormat="1" ht="15" hidden="1" thickTop="1" x14ac:dyDescent="0.2">
      <c r="A3976" s="194"/>
      <c r="B3976" s="194"/>
      <c r="C3976" s="194"/>
      <c r="D3976" s="194"/>
      <c r="E3976" s="194"/>
      <c r="F3976" s="194"/>
      <c r="G3976" s="194"/>
      <c r="H3976" s="194"/>
      <c r="I3976" s="194"/>
      <c r="J3976" s="194"/>
      <c r="K3976" s="360"/>
    </row>
    <row r="3977" spans="1:11" s="106" customFormat="1" ht="15" hidden="1" x14ac:dyDescent="0.2">
      <c r="A3977" s="242"/>
      <c r="B3977" s="195" t="s">
        <v>77</v>
      </c>
      <c r="C3977" s="242" t="s">
        <v>78</v>
      </c>
      <c r="D3977" s="242" t="s">
        <v>4</v>
      </c>
      <c r="E3977" s="430" t="s">
        <v>79</v>
      </c>
      <c r="F3977" s="430"/>
      <c r="G3977" s="196" t="s">
        <v>80</v>
      </c>
      <c r="H3977" s="195" t="s">
        <v>81</v>
      </c>
      <c r="I3977" s="195" t="s">
        <v>82</v>
      </c>
      <c r="J3977" s="195" t="s">
        <v>5</v>
      </c>
      <c r="K3977" s="360"/>
    </row>
    <row r="3978" spans="1:11" s="106" customFormat="1" ht="25.5" hidden="1" x14ac:dyDescent="0.2">
      <c r="A3978" s="240" t="s">
        <v>83</v>
      </c>
      <c r="B3978" s="197" t="s">
        <v>2232</v>
      </c>
      <c r="C3978" s="240" t="s">
        <v>85</v>
      </c>
      <c r="D3978" s="240" t="s">
        <v>2233</v>
      </c>
      <c r="E3978" s="429" t="s">
        <v>87</v>
      </c>
      <c r="F3978" s="429"/>
      <c r="G3978" s="198" t="s">
        <v>88</v>
      </c>
      <c r="H3978" s="199">
        <v>1</v>
      </c>
      <c r="I3978" s="203">
        <f>SUM(J3979)</f>
        <v>7.4970999999999996E-2</v>
      </c>
      <c r="J3978" s="203">
        <f>H3978*I3978</f>
        <v>7.4970999999999996E-2</v>
      </c>
      <c r="K3978" s="360"/>
    </row>
    <row r="3979" spans="1:11" s="106" customFormat="1" hidden="1" x14ac:dyDescent="0.2">
      <c r="A3979" s="241" t="s">
        <v>92</v>
      </c>
      <c r="B3979" s="189" t="s">
        <v>2234</v>
      </c>
      <c r="C3979" s="241" t="s">
        <v>85</v>
      </c>
      <c r="D3979" s="241" t="s">
        <v>2235</v>
      </c>
      <c r="E3979" s="427" t="s">
        <v>95</v>
      </c>
      <c r="F3979" s="427"/>
      <c r="G3979" s="190" t="s">
        <v>88</v>
      </c>
      <c r="H3979" s="191">
        <v>7.9000000000000008E-3</v>
      </c>
      <c r="I3979" s="192">
        <v>9.49</v>
      </c>
      <c r="J3979" s="192">
        <v>7.4970999999999996E-2</v>
      </c>
      <c r="K3979" s="360"/>
    </row>
    <row r="3980" spans="1:11" s="106" customFormat="1" hidden="1" x14ac:dyDescent="0.2">
      <c r="A3980" s="244"/>
      <c r="B3980" s="244"/>
      <c r="C3980" s="244"/>
      <c r="D3980" s="244"/>
      <c r="E3980" s="244"/>
      <c r="F3980" s="193"/>
      <c r="G3980" s="244"/>
      <c r="H3980" s="193"/>
      <c r="I3980" s="244"/>
      <c r="J3980" s="193"/>
      <c r="K3980" s="360"/>
    </row>
    <row r="3981" spans="1:11" s="106" customFormat="1" ht="15" hidden="1" thickBot="1" x14ac:dyDescent="0.25">
      <c r="A3981" s="244"/>
      <c r="B3981" s="244"/>
      <c r="C3981" s="244"/>
      <c r="D3981" s="244"/>
      <c r="E3981" s="244"/>
      <c r="F3981" s="193"/>
      <c r="G3981" s="244"/>
      <c r="H3981" s="428"/>
      <c r="I3981" s="428"/>
      <c r="J3981" s="193"/>
      <c r="K3981" s="360"/>
    </row>
    <row r="3982" spans="1:11" s="106" customFormat="1" ht="15" hidden="1" thickTop="1" x14ac:dyDescent="0.2">
      <c r="A3982" s="194"/>
      <c r="B3982" s="194"/>
      <c r="C3982" s="194"/>
      <c r="D3982" s="194"/>
      <c r="E3982" s="194"/>
      <c r="F3982" s="194"/>
      <c r="G3982" s="194"/>
      <c r="H3982" s="194"/>
      <c r="I3982" s="194"/>
      <c r="J3982" s="194"/>
      <c r="K3982" s="360"/>
    </row>
    <row r="3983" spans="1:11" s="106" customFormat="1" ht="15" hidden="1" x14ac:dyDescent="0.2">
      <c r="A3983" s="242"/>
      <c r="B3983" s="195" t="s">
        <v>77</v>
      </c>
      <c r="C3983" s="242" t="s">
        <v>78</v>
      </c>
      <c r="D3983" s="242" t="s">
        <v>4</v>
      </c>
      <c r="E3983" s="430" t="s">
        <v>79</v>
      </c>
      <c r="F3983" s="430"/>
      <c r="G3983" s="196" t="s">
        <v>80</v>
      </c>
      <c r="H3983" s="195" t="s">
        <v>81</v>
      </c>
      <c r="I3983" s="195" t="s">
        <v>82</v>
      </c>
      <c r="J3983" s="195" t="s">
        <v>5</v>
      </c>
      <c r="K3983" s="360"/>
    </row>
    <row r="3984" spans="1:11" s="106" customFormat="1" ht="25.5" hidden="1" x14ac:dyDescent="0.2">
      <c r="A3984" s="240" t="s">
        <v>83</v>
      </c>
      <c r="B3984" s="197" t="s">
        <v>2236</v>
      </c>
      <c r="C3984" s="240" t="s">
        <v>85</v>
      </c>
      <c r="D3984" s="240" t="s">
        <v>2237</v>
      </c>
      <c r="E3984" s="429" t="s">
        <v>87</v>
      </c>
      <c r="F3984" s="429"/>
      <c r="G3984" s="198" t="s">
        <v>88</v>
      </c>
      <c r="H3984" s="199">
        <v>1</v>
      </c>
      <c r="I3984" s="203">
        <f>SUM(J3985)</f>
        <v>0.124746</v>
      </c>
      <c r="J3984" s="203">
        <f>H3984*I3984</f>
        <v>0.124746</v>
      </c>
      <c r="K3984" s="360"/>
    </row>
    <row r="3985" spans="1:11" s="106" customFormat="1" hidden="1" x14ac:dyDescent="0.2">
      <c r="A3985" s="241" t="s">
        <v>92</v>
      </c>
      <c r="B3985" s="189" t="s">
        <v>2238</v>
      </c>
      <c r="C3985" s="241" t="s">
        <v>85</v>
      </c>
      <c r="D3985" s="241" t="s">
        <v>2239</v>
      </c>
      <c r="E3985" s="427" t="s">
        <v>95</v>
      </c>
      <c r="F3985" s="427"/>
      <c r="G3985" s="190" t="s">
        <v>88</v>
      </c>
      <c r="H3985" s="191">
        <v>1.0200000000000001E-2</v>
      </c>
      <c r="I3985" s="192">
        <v>12.23</v>
      </c>
      <c r="J3985" s="192">
        <v>0.124746</v>
      </c>
      <c r="K3985" s="360"/>
    </row>
    <row r="3986" spans="1:11" s="106" customFormat="1" hidden="1" x14ac:dyDescent="0.2">
      <c r="A3986" s="244"/>
      <c r="B3986" s="244"/>
      <c r="C3986" s="244"/>
      <c r="D3986" s="244"/>
      <c r="E3986" s="244"/>
      <c r="F3986" s="193"/>
      <c r="G3986" s="244"/>
      <c r="H3986" s="193"/>
      <c r="I3986" s="244"/>
      <c r="J3986" s="193"/>
      <c r="K3986" s="360"/>
    </row>
    <row r="3987" spans="1:11" s="106" customFormat="1" ht="15" hidden="1" thickBot="1" x14ac:dyDescent="0.25">
      <c r="A3987" s="244"/>
      <c r="B3987" s="244"/>
      <c r="C3987" s="244"/>
      <c r="D3987" s="244"/>
      <c r="E3987" s="244"/>
      <c r="F3987" s="193"/>
      <c r="G3987" s="244"/>
      <c r="H3987" s="428"/>
      <c r="I3987" s="428"/>
      <c r="J3987" s="193"/>
      <c r="K3987" s="360"/>
    </row>
    <row r="3988" spans="1:11" s="106" customFormat="1" ht="15" hidden="1" thickTop="1" x14ac:dyDescent="0.2">
      <c r="A3988" s="194"/>
      <c r="B3988" s="194"/>
      <c r="C3988" s="194"/>
      <c r="D3988" s="194"/>
      <c r="E3988" s="194"/>
      <c r="F3988" s="194"/>
      <c r="G3988" s="194"/>
      <c r="H3988" s="194"/>
      <c r="I3988" s="194"/>
      <c r="J3988" s="194"/>
      <c r="K3988" s="360"/>
    </row>
    <row r="3989" spans="1:11" s="106" customFormat="1" ht="15" hidden="1" x14ac:dyDescent="0.2">
      <c r="A3989" s="242"/>
      <c r="B3989" s="195" t="s">
        <v>77</v>
      </c>
      <c r="C3989" s="242" t="s">
        <v>78</v>
      </c>
      <c r="D3989" s="242" t="s">
        <v>4</v>
      </c>
      <c r="E3989" s="430" t="s">
        <v>79</v>
      </c>
      <c r="F3989" s="430"/>
      <c r="G3989" s="196" t="s">
        <v>80</v>
      </c>
      <c r="H3989" s="195" t="s">
        <v>81</v>
      </c>
      <c r="I3989" s="195" t="s">
        <v>82</v>
      </c>
      <c r="J3989" s="195" t="s">
        <v>5</v>
      </c>
      <c r="K3989" s="360"/>
    </row>
    <row r="3990" spans="1:11" s="106" customFormat="1" ht="25.5" hidden="1" x14ac:dyDescent="0.2">
      <c r="A3990" s="240" t="s">
        <v>83</v>
      </c>
      <c r="B3990" s="197" t="s">
        <v>2240</v>
      </c>
      <c r="C3990" s="240" t="s">
        <v>85</v>
      </c>
      <c r="D3990" s="240" t="s">
        <v>2241</v>
      </c>
      <c r="E3990" s="429" t="s">
        <v>87</v>
      </c>
      <c r="F3990" s="429"/>
      <c r="G3990" s="198" t="s">
        <v>88</v>
      </c>
      <c r="H3990" s="199">
        <v>1</v>
      </c>
      <c r="I3990" s="203">
        <f>SUM(J3991)</f>
        <v>3.465E-2</v>
      </c>
      <c r="J3990" s="203">
        <f>H3990*I3990</f>
        <v>3.465E-2</v>
      </c>
      <c r="K3990" s="360"/>
    </row>
    <row r="3991" spans="1:11" s="106" customFormat="1" hidden="1" x14ac:dyDescent="0.2">
      <c r="A3991" s="241" t="s">
        <v>92</v>
      </c>
      <c r="B3991" s="189" t="s">
        <v>2242</v>
      </c>
      <c r="C3991" s="241" t="s">
        <v>85</v>
      </c>
      <c r="D3991" s="241" t="s">
        <v>2243</v>
      </c>
      <c r="E3991" s="427" t="s">
        <v>95</v>
      </c>
      <c r="F3991" s="427"/>
      <c r="G3991" s="190" t="s">
        <v>88</v>
      </c>
      <c r="H3991" s="191">
        <v>3.5000000000000001E-3</v>
      </c>
      <c r="I3991" s="192">
        <v>9.9</v>
      </c>
      <c r="J3991" s="192">
        <v>3.465E-2</v>
      </c>
      <c r="K3991" s="360"/>
    </row>
    <row r="3992" spans="1:11" s="106" customFormat="1" hidden="1" x14ac:dyDescent="0.2">
      <c r="A3992" s="244"/>
      <c r="B3992" s="244"/>
      <c r="C3992" s="244"/>
      <c r="D3992" s="244"/>
      <c r="E3992" s="244"/>
      <c r="F3992" s="193"/>
      <c r="G3992" s="244"/>
      <c r="H3992" s="193"/>
      <c r="I3992" s="244"/>
      <c r="J3992" s="193"/>
      <c r="K3992" s="360"/>
    </row>
    <row r="3993" spans="1:11" s="106" customFormat="1" ht="15" hidden="1" thickBot="1" x14ac:dyDescent="0.25">
      <c r="A3993" s="244"/>
      <c r="B3993" s="244"/>
      <c r="C3993" s="244"/>
      <c r="D3993" s="244"/>
      <c r="E3993" s="244"/>
      <c r="F3993" s="193"/>
      <c r="G3993" s="244"/>
      <c r="H3993" s="428"/>
      <c r="I3993" s="428"/>
      <c r="J3993" s="193"/>
      <c r="K3993" s="360"/>
    </row>
    <row r="3994" spans="1:11" s="106" customFormat="1" ht="15" hidden="1" thickTop="1" x14ac:dyDescent="0.2">
      <c r="A3994" s="194"/>
      <c r="B3994" s="194"/>
      <c r="C3994" s="194"/>
      <c r="D3994" s="194"/>
      <c r="E3994" s="194"/>
      <c r="F3994" s="194"/>
      <c r="G3994" s="194"/>
      <c r="H3994" s="194"/>
      <c r="I3994" s="194"/>
      <c r="J3994" s="194"/>
      <c r="K3994" s="360"/>
    </row>
    <row r="3995" spans="1:11" s="106" customFormat="1" ht="15" hidden="1" x14ac:dyDescent="0.2">
      <c r="A3995" s="242"/>
      <c r="B3995" s="195" t="s">
        <v>77</v>
      </c>
      <c r="C3995" s="242" t="s">
        <v>78</v>
      </c>
      <c r="D3995" s="242" t="s">
        <v>4</v>
      </c>
      <c r="E3995" s="430" t="s">
        <v>79</v>
      </c>
      <c r="F3995" s="430"/>
      <c r="G3995" s="196" t="s">
        <v>80</v>
      </c>
      <c r="H3995" s="195" t="s">
        <v>81</v>
      </c>
      <c r="I3995" s="195" t="s">
        <v>82</v>
      </c>
      <c r="J3995" s="195" t="s">
        <v>5</v>
      </c>
      <c r="K3995" s="360"/>
    </row>
    <row r="3996" spans="1:11" s="106" customFormat="1" ht="51" hidden="1" x14ac:dyDescent="0.2">
      <c r="A3996" s="240" t="s">
        <v>83</v>
      </c>
      <c r="B3996" s="197" t="s">
        <v>967</v>
      </c>
      <c r="C3996" s="240" t="s">
        <v>85</v>
      </c>
      <c r="D3996" s="240" t="s">
        <v>968</v>
      </c>
      <c r="E3996" s="429" t="s">
        <v>179</v>
      </c>
      <c r="F3996" s="429"/>
      <c r="G3996" s="198" t="s">
        <v>174</v>
      </c>
      <c r="H3996" s="199">
        <v>1</v>
      </c>
      <c r="I3996" s="203">
        <f>SUM(J3997:J4001)</f>
        <v>27.293948999999998</v>
      </c>
      <c r="J3996" s="203">
        <f>H3996*I3996</f>
        <v>27.293948999999998</v>
      </c>
      <c r="K3996" s="360"/>
    </row>
    <row r="3997" spans="1:11" s="106" customFormat="1" ht="25.5" hidden="1" x14ac:dyDescent="0.2">
      <c r="A3997" s="241" t="s">
        <v>89</v>
      </c>
      <c r="B3997" s="189" t="s">
        <v>219</v>
      </c>
      <c r="C3997" s="241" t="s">
        <v>85</v>
      </c>
      <c r="D3997" s="241" t="s">
        <v>220</v>
      </c>
      <c r="E3997" s="427" t="s">
        <v>87</v>
      </c>
      <c r="F3997" s="427"/>
      <c r="G3997" s="190" t="s">
        <v>88</v>
      </c>
      <c r="H3997" s="191">
        <v>0.25</v>
      </c>
      <c r="I3997" s="192">
        <v>13.876064</v>
      </c>
      <c r="J3997" s="192">
        <v>3.4690159999999999</v>
      </c>
      <c r="K3997" s="360"/>
    </row>
    <row r="3998" spans="1:11" s="106" customFormat="1" ht="25.5" hidden="1" x14ac:dyDescent="0.2">
      <c r="A3998" s="241" t="s">
        <v>89</v>
      </c>
      <c r="B3998" s="189" t="s">
        <v>221</v>
      </c>
      <c r="C3998" s="241" t="s">
        <v>85</v>
      </c>
      <c r="D3998" s="241" t="s">
        <v>222</v>
      </c>
      <c r="E3998" s="427" t="s">
        <v>87</v>
      </c>
      <c r="F3998" s="427"/>
      <c r="G3998" s="190" t="s">
        <v>88</v>
      </c>
      <c r="H3998" s="191">
        <v>0.25</v>
      </c>
      <c r="I3998" s="192">
        <v>17.794052000000001</v>
      </c>
      <c r="J3998" s="192">
        <v>4.4485130000000002</v>
      </c>
      <c r="K3998" s="360"/>
    </row>
    <row r="3999" spans="1:11" s="106" customFormat="1" ht="25.5" hidden="1" x14ac:dyDescent="0.2">
      <c r="A3999" s="241" t="s">
        <v>92</v>
      </c>
      <c r="B3999" s="189" t="s">
        <v>2244</v>
      </c>
      <c r="C3999" s="241" t="s">
        <v>85</v>
      </c>
      <c r="D3999" s="241" t="s">
        <v>2245</v>
      </c>
      <c r="E3999" s="427" t="s">
        <v>119</v>
      </c>
      <c r="F3999" s="427"/>
      <c r="G3999" s="190" t="s">
        <v>174</v>
      </c>
      <c r="H3999" s="191">
        <v>1</v>
      </c>
      <c r="I3999" s="192">
        <v>3.3</v>
      </c>
      <c r="J3999" s="192">
        <v>3.3</v>
      </c>
      <c r="K3999" s="360"/>
    </row>
    <row r="4000" spans="1:11" s="106" customFormat="1" hidden="1" x14ac:dyDescent="0.2">
      <c r="A4000" s="241" t="s">
        <v>92</v>
      </c>
      <c r="B4000" s="189" t="s">
        <v>2246</v>
      </c>
      <c r="C4000" s="241" t="s">
        <v>85</v>
      </c>
      <c r="D4000" s="241" t="s">
        <v>2247</v>
      </c>
      <c r="E4000" s="427" t="s">
        <v>119</v>
      </c>
      <c r="F4000" s="427"/>
      <c r="G4000" s="190" t="s">
        <v>174</v>
      </c>
      <c r="H4000" s="191">
        <v>1</v>
      </c>
      <c r="I4000" s="192">
        <v>14.73</v>
      </c>
      <c r="J4000" s="192">
        <v>14.73</v>
      </c>
      <c r="K4000" s="360"/>
    </row>
    <row r="4001" spans="1:11" s="106" customFormat="1" ht="38.25" hidden="1" x14ac:dyDescent="0.2">
      <c r="A4001" s="241" t="s">
        <v>92</v>
      </c>
      <c r="B4001" s="189" t="s">
        <v>1060</v>
      </c>
      <c r="C4001" s="241" t="s">
        <v>85</v>
      </c>
      <c r="D4001" s="241" t="s">
        <v>1061</v>
      </c>
      <c r="E4001" s="427" t="s">
        <v>119</v>
      </c>
      <c r="F4001" s="427"/>
      <c r="G4001" s="190" t="s">
        <v>174</v>
      </c>
      <c r="H4001" s="191">
        <v>4.5999999999999999E-2</v>
      </c>
      <c r="I4001" s="192">
        <v>29.27</v>
      </c>
      <c r="J4001" s="192">
        <v>1.34642</v>
      </c>
      <c r="K4001" s="360"/>
    </row>
    <row r="4002" spans="1:11" s="106" customFormat="1" hidden="1" x14ac:dyDescent="0.2">
      <c r="A4002" s="244"/>
      <c r="B4002" s="244"/>
      <c r="C4002" s="244"/>
      <c r="D4002" s="244"/>
      <c r="E4002" s="244"/>
      <c r="F4002" s="193"/>
      <c r="G4002" s="244"/>
      <c r="H4002" s="193"/>
      <c r="I4002" s="244"/>
      <c r="J4002" s="193"/>
      <c r="K4002" s="360"/>
    </row>
    <row r="4003" spans="1:11" s="106" customFormat="1" ht="15" hidden="1" thickBot="1" x14ac:dyDescent="0.25">
      <c r="A4003" s="244"/>
      <c r="B4003" s="244"/>
      <c r="C4003" s="244"/>
      <c r="D4003" s="244"/>
      <c r="E4003" s="244"/>
      <c r="F4003" s="193"/>
      <c r="G4003" s="244"/>
      <c r="H4003" s="428"/>
      <c r="I4003" s="428"/>
      <c r="J4003" s="193"/>
      <c r="K4003" s="360"/>
    </row>
    <row r="4004" spans="1:11" s="106" customFormat="1" ht="15" hidden="1" thickTop="1" x14ac:dyDescent="0.2">
      <c r="A4004" s="194"/>
      <c r="B4004" s="194"/>
      <c r="C4004" s="194"/>
      <c r="D4004" s="194"/>
      <c r="E4004" s="194"/>
      <c r="F4004" s="194"/>
      <c r="G4004" s="194"/>
      <c r="H4004" s="194"/>
      <c r="I4004" s="194"/>
      <c r="J4004" s="194"/>
      <c r="K4004" s="360"/>
    </row>
    <row r="4005" spans="1:11" s="106" customFormat="1" ht="15" hidden="1" x14ac:dyDescent="0.2">
      <c r="A4005" s="242"/>
      <c r="B4005" s="195" t="s">
        <v>77</v>
      </c>
      <c r="C4005" s="242" t="s">
        <v>78</v>
      </c>
      <c r="D4005" s="242" t="s">
        <v>4</v>
      </c>
      <c r="E4005" s="430" t="s">
        <v>79</v>
      </c>
      <c r="F4005" s="430"/>
      <c r="G4005" s="196" t="s">
        <v>80</v>
      </c>
      <c r="H4005" s="195" t="s">
        <v>81</v>
      </c>
      <c r="I4005" s="195" t="s">
        <v>82</v>
      </c>
      <c r="J4005" s="195" t="s">
        <v>5</v>
      </c>
      <c r="K4005" s="360"/>
    </row>
    <row r="4006" spans="1:11" s="106" customFormat="1" hidden="1" x14ac:dyDescent="0.2">
      <c r="A4006" s="240" t="s">
        <v>83</v>
      </c>
      <c r="B4006" s="197" t="s">
        <v>201</v>
      </c>
      <c r="C4006" s="240" t="s">
        <v>85</v>
      </c>
      <c r="D4006" s="240" t="s">
        <v>202</v>
      </c>
      <c r="E4006" s="429" t="s">
        <v>87</v>
      </c>
      <c r="F4006" s="429"/>
      <c r="G4006" s="198" t="s">
        <v>88</v>
      </c>
      <c r="H4006" s="199">
        <v>1</v>
      </c>
      <c r="I4006" s="203">
        <f>SUM(J4007:J4014)</f>
        <v>18.380011000000003</v>
      </c>
      <c r="J4006" s="203">
        <f>H4006*I4006</f>
        <v>18.380011000000003</v>
      </c>
      <c r="K4006" s="360"/>
    </row>
    <row r="4007" spans="1:11" s="106" customFormat="1" ht="25.5" hidden="1" x14ac:dyDescent="0.2">
      <c r="A4007" s="241" t="s">
        <v>89</v>
      </c>
      <c r="B4007" s="189" t="s">
        <v>2122</v>
      </c>
      <c r="C4007" s="241" t="s">
        <v>85</v>
      </c>
      <c r="D4007" s="241" t="s">
        <v>2123</v>
      </c>
      <c r="E4007" s="427" t="s">
        <v>87</v>
      </c>
      <c r="F4007" s="427"/>
      <c r="G4007" s="190" t="s">
        <v>88</v>
      </c>
      <c r="H4007" s="191">
        <v>1</v>
      </c>
      <c r="I4007" s="192">
        <v>0.34001100000000001</v>
      </c>
      <c r="J4007" s="192">
        <v>0.34001100000000001</v>
      </c>
      <c r="K4007" s="360"/>
    </row>
    <row r="4008" spans="1:11" s="106" customFormat="1" hidden="1" x14ac:dyDescent="0.2">
      <c r="A4008" s="241" t="s">
        <v>92</v>
      </c>
      <c r="B4008" s="189" t="s">
        <v>1912</v>
      </c>
      <c r="C4008" s="241" t="s">
        <v>85</v>
      </c>
      <c r="D4008" s="241" t="s">
        <v>1913</v>
      </c>
      <c r="E4008" s="427" t="s">
        <v>101</v>
      </c>
      <c r="F4008" s="427"/>
      <c r="G4008" s="190" t="s">
        <v>88</v>
      </c>
      <c r="H4008" s="191">
        <v>1</v>
      </c>
      <c r="I4008" s="192">
        <v>2.2000000000000002</v>
      </c>
      <c r="J4008" s="192">
        <v>2.2000000000000002</v>
      </c>
      <c r="K4008" s="360"/>
    </row>
    <row r="4009" spans="1:11" s="106" customFormat="1" hidden="1" x14ac:dyDescent="0.2">
      <c r="A4009" s="241" t="s">
        <v>92</v>
      </c>
      <c r="B4009" s="189" t="s">
        <v>2124</v>
      </c>
      <c r="C4009" s="241" t="s">
        <v>85</v>
      </c>
      <c r="D4009" s="241" t="s">
        <v>2125</v>
      </c>
      <c r="E4009" s="427" t="s">
        <v>95</v>
      </c>
      <c r="F4009" s="427"/>
      <c r="G4009" s="190" t="s">
        <v>88</v>
      </c>
      <c r="H4009" s="191">
        <v>1</v>
      </c>
      <c r="I4009" s="192">
        <v>13.23</v>
      </c>
      <c r="J4009" s="192">
        <v>13.23</v>
      </c>
      <c r="K4009" s="360"/>
    </row>
    <row r="4010" spans="1:11" s="106" customFormat="1" ht="25.5" hidden="1" x14ac:dyDescent="0.2">
      <c r="A4010" s="241" t="s">
        <v>92</v>
      </c>
      <c r="B4010" s="189" t="s">
        <v>1973</v>
      </c>
      <c r="C4010" s="241" t="s">
        <v>85</v>
      </c>
      <c r="D4010" s="241" t="s">
        <v>1974</v>
      </c>
      <c r="E4010" s="427" t="s">
        <v>98</v>
      </c>
      <c r="F4010" s="427"/>
      <c r="G4010" s="190" t="s">
        <v>88</v>
      </c>
      <c r="H4010" s="191">
        <v>1</v>
      </c>
      <c r="I4010" s="192">
        <v>0.93</v>
      </c>
      <c r="J4010" s="192">
        <v>0.93</v>
      </c>
      <c r="K4010" s="360"/>
    </row>
    <row r="4011" spans="1:11" s="106" customFormat="1" hidden="1" x14ac:dyDescent="0.2">
      <c r="A4011" s="241" t="s">
        <v>92</v>
      </c>
      <c r="B4011" s="189" t="s">
        <v>99</v>
      </c>
      <c r="C4011" s="241" t="s">
        <v>85</v>
      </c>
      <c r="D4011" s="241" t="s">
        <v>100</v>
      </c>
      <c r="E4011" s="427" t="s">
        <v>101</v>
      </c>
      <c r="F4011" s="427"/>
      <c r="G4011" s="190" t="s">
        <v>88</v>
      </c>
      <c r="H4011" s="191">
        <v>1</v>
      </c>
      <c r="I4011" s="192">
        <v>0.35</v>
      </c>
      <c r="J4011" s="192">
        <v>0.35</v>
      </c>
      <c r="K4011" s="360"/>
    </row>
    <row r="4012" spans="1:11" s="106" customFormat="1" ht="25.5" hidden="1" x14ac:dyDescent="0.2">
      <c r="A4012" s="241" t="s">
        <v>92</v>
      </c>
      <c r="B4012" s="189" t="s">
        <v>1975</v>
      </c>
      <c r="C4012" s="241" t="s">
        <v>85</v>
      </c>
      <c r="D4012" s="241" t="s">
        <v>1976</v>
      </c>
      <c r="E4012" s="427" t="s">
        <v>98</v>
      </c>
      <c r="F4012" s="427"/>
      <c r="G4012" s="190" t="s">
        <v>88</v>
      </c>
      <c r="H4012" s="191">
        <v>1</v>
      </c>
      <c r="I4012" s="192">
        <v>0.55000000000000004</v>
      </c>
      <c r="J4012" s="192">
        <v>0.55000000000000004</v>
      </c>
      <c r="K4012" s="360"/>
    </row>
    <row r="4013" spans="1:11" s="106" customFormat="1" hidden="1" x14ac:dyDescent="0.2">
      <c r="A4013" s="241" t="s">
        <v>92</v>
      </c>
      <c r="B4013" s="189" t="s">
        <v>104</v>
      </c>
      <c r="C4013" s="241" t="s">
        <v>85</v>
      </c>
      <c r="D4013" s="241" t="s">
        <v>105</v>
      </c>
      <c r="E4013" s="427" t="s">
        <v>106</v>
      </c>
      <c r="F4013" s="427"/>
      <c r="G4013" s="190" t="s">
        <v>88</v>
      </c>
      <c r="H4013" s="191">
        <v>1</v>
      </c>
      <c r="I4013" s="192">
        <v>7.0000000000000007E-2</v>
      </c>
      <c r="J4013" s="192">
        <v>7.0000000000000007E-2</v>
      </c>
      <c r="K4013" s="360"/>
    </row>
    <row r="4014" spans="1:11" s="106" customFormat="1" hidden="1" x14ac:dyDescent="0.2">
      <c r="A4014" s="241" t="s">
        <v>92</v>
      </c>
      <c r="B4014" s="189" t="s">
        <v>1918</v>
      </c>
      <c r="C4014" s="241" t="s">
        <v>85</v>
      </c>
      <c r="D4014" s="241" t="s">
        <v>1919</v>
      </c>
      <c r="E4014" s="427" t="s">
        <v>909</v>
      </c>
      <c r="F4014" s="427"/>
      <c r="G4014" s="190" t="s">
        <v>88</v>
      </c>
      <c r="H4014" s="191">
        <v>1</v>
      </c>
      <c r="I4014" s="192">
        <v>0.71</v>
      </c>
      <c r="J4014" s="192">
        <v>0.71</v>
      </c>
      <c r="K4014" s="360"/>
    </row>
    <row r="4015" spans="1:11" s="106" customFormat="1" hidden="1" x14ac:dyDescent="0.2">
      <c r="A4015" s="244"/>
      <c r="B4015" s="244"/>
      <c r="C4015" s="244"/>
      <c r="D4015" s="244"/>
      <c r="E4015" s="244"/>
      <c r="F4015" s="193"/>
      <c r="G4015" s="244"/>
      <c r="H4015" s="193"/>
      <c r="I4015" s="244"/>
      <c r="J4015" s="193"/>
      <c r="K4015" s="360"/>
    </row>
    <row r="4016" spans="1:11" s="106" customFormat="1" ht="15" hidden="1" thickBot="1" x14ac:dyDescent="0.25">
      <c r="A4016" s="244"/>
      <c r="B4016" s="244"/>
      <c r="C4016" s="244"/>
      <c r="D4016" s="244"/>
      <c r="E4016" s="244"/>
      <c r="F4016" s="193"/>
      <c r="G4016" s="244"/>
      <c r="H4016" s="428"/>
      <c r="I4016" s="428"/>
      <c r="J4016" s="193"/>
      <c r="K4016" s="360"/>
    </row>
    <row r="4017" spans="1:11" s="106" customFormat="1" ht="15" hidden="1" thickTop="1" x14ac:dyDescent="0.2">
      <c r="A4017" s="194"/>
      <c r="B4017" s="194"/>
      <c r="C4017" s="194"/>
      <c r="D4017" s="194"/>
      <c r="E4017" s="194"/>
      <c r="F4017" s="194"/>
      <c r="G4017" s="194"/>
      <c r="H4017" s="194"/>
      <c r="I4017" s="194"/>
      <c r="J4017" s="194"/>
      <c r="K4017" s="360"/>
    </row>
    <row r="4018" spans="1:11" s="106" customFormat="1" ht="15" hidden="1" x14ac:dyDescent="0.2">
      <c r="A4018" s="242"/>
      <c r="B4018" s="195" t="s">
        <v>77</v>
      </c>
      <c r="C4018" s="242" t="s">
        <v>78</v>
      </c>
      <c r="D4018" s="242" t="s">
        <v>4</v>
      </c>
      <c r="E4018" s="430" t="s">
        <v>79</v>
      </c>
      <c r="F4018" s="430"/>
      <c r="G4018" s="196" t="s">
        <v>80</v>
      </c>
      <c r="H4018" s="195" t="s">
        <v>81</v>
      </c>
      <c r="I4018" s="195" t="s">
        <v>82</v>
      </c>
      <c r="J4018" s="195" t="s">
        <v>5</v>
      </c>
      <c r="K4018" s="360"/>
    </row>
    <row r="4019" spans="1:11" s="106" customFormat="1" ht="63.75" hidden="1" x14ac:dyDescent="0.2">
      <c r="A4019" s="240" t="s">
        <v>83</v>
      </c>
      <c r="B4019" s="197" t="s">
        <v>1605</v>
      </c>
      <c r="C4019" s="240" t="s">
        <v>85</v>
      </c>
      <c r="D4019" s="240" t="s">
        <v>1606</v>
      </c>
      <c r="E4019" s="429" t="s">
        <v>554</v>
      </c>
      <c r="F4019" s="429"/>
      <c r="G4019" s="198" t="s">
        <v>139</v>
      </c>
      <c r="H4019" s="199">
        <v>1</v>
      </c>
      <c r="I4019" s="203">
        <f>SUM(J4020:J4022)</f>
        <v>17.676380399999999</v>
      </c>
      <c r="J4019" s="203">
        <f>H4019*I4019</f>
        <v>17.676380399999999</v>
      </c>
      <c r="K4019" s="360"/>
    </row>
    <row r="4020" spans="1:11" s="106" customFormat="1" ht="51" hidden="1" x14ac:dyDescent="0.2">
      <c r="A4020" s="241" t="s">
        <v>89</v>
      </c>
      <c r="B4020" s="189" t="s">
        <v>560</v>
      </c>
      <c r="C4020" s="241" t="s">
        <v>85</v>
      </c>
      <c r="D4020" s="241" t="s">
        <v>561</v>
      </c>
      <c r="E4020" s="427" t="s">
        <v>87</v>
      </c>
      <c r="F4020" s="427"/>
      <c r="G4020" s="190" t="s">
        <v>150</v>
      </c>
      <c r="H4020" s="191">
        <v>2.1299999999999999E-2</v>
      </c>
      <c r="I4020" s="192">
        <v>333.44673849999998</v>
      </c>
      <c r="J4020" s="192">
        <v>7.1024155000000002</v>
      </c>
      <c r="K4020" s="360"/>
    </row>
    <row r="4021" spans="1:11" s="106" customFormat="1" ht="25.5" hidden="1" x14ac:dyDescent="0.2">
      <c r="A4021" s="241" t="s">
        <v>89</v>
      </c>
      <c r="B4021" s="189" t="s">
        <v>353</v>
      </c>
      <c r="C4021" s="241" t="s">
        <v>85</v>
      </c>
      <c r="D4021" s="241" t="s">
        <v>354</v>
      </c>
      <c r="E4021" s="427" t="s">
        <v>87</v>
      </c>
      <c r="F4021" s="427"/>
      <c r="G4021" s="190" t="s">
        <v>88</v>
      </c>
      <c r="H4021" s="191">
        <v>0.46</v>
      </c>
      <c r="I4021" s="192">
        <v>17.766734</v>
      </c>
      <c r="J4021" s="192">
        <v>8.1726975999999993</v>
      </c>
      <c r="K4021" s="360"/>
    </row>
    <row r="4022" spans="1:11" s="106" customFormat="1" ht="25.5" hidden="1" x14ac:dyDescent="0.2">
      <c r="A4022" s="241" t="s">
        <v>89</v>
      </c>
      <c r="B4022" s="189" t="s">
        <v>203</v>
      </c>
      <c r="C4022" s="241" t="s">
        <v>85</v>
      </c>
      <c r="D4022" s="241" t="s">
        <v>204</v>
      </c>
      <c r="E4022" s="427" t="s">
        <v>87</v>
      </c>
      <c r="F4022" s="427"/>
      <c r="G4022" s="190" t="s">
        <v>88</v>
      </c>
      <c r="H4022" s="191">
        <v>0.16700000000000001</v>
      </c>
      <c r="I4022" s="192">
        <v>14.378845999999999</v>
      </c>
      <c r="J4022" s="192">
        <v>2.4012673000000002</v>
      </c>
      <c r="K4022" s="360"/>
    </row>
    <row r="4023" spans="1:11" s="106" customFormat="1" hidden="1" x14ac:dyDescent="0.2">
      <c r="A4023" s="244"/>
      <c r="B4023" s="244"/>
      <c r="C4023" s="244"/>
      <c r="D4023" s="244"/>
      <c r="E4023" s="244"/>
      <c r="F4023" s="193"/>
      <c r="G4023" s="244"/>
      <c r="H4023" s="193"/>
      <c r="I4023" s="244"/>
      <c r="J4023" s="193"/>
      <c r="K4023" s="360"/>
    </row>
    <row r="4024" spans="1:11" s="106" customFormat="1" ht="15" hidden="1" thickBot="1" x14ac:dyDescent="0.25">
      <c r="A4024" s="244"/>
      <c r="B4024" s="244"/>
      <c r="C4024" s="244"/>
      <c r="D4024" s="244"/>
      <c r="E4024" s="244"/>
      <c r="F4024" s="193"/>
      <c r="G4024" s="244"/>
      <c r="H4024" s="428"/>
      <c r="I4024" s="428"/>
      <c r="J4024" s="193"/>
      <c r="K4024" s="360"/>
    </row>
    <row r="4025" spans="1:11" s="106" customFormat="1" ht="15" hidden="1" thickTop="1" x14ac:dyDescent="0.2">
      <c r="A4025" s="194"/>
      <c r="B4025" s="194"/>
      <c r="C4025" s="194"/>
      <c r="D4025" s="194"/>
      <c r="E4025" s="194"/>
      <c r="F4025" s="194"/>
      <c r="G4025" s="194"/>
      <c r="H4025" s="194"/>
      <c r="I4025" s="194"/>
      <c r="J4025" s="194"/>
      <c r="K4025" s="360"/>
    </row>
    <row r="4026" spans="1:11" s="106" customFormat="1" ht="15" hidden="1" x14ac:dyDescent="0.2">
      <c r="A4026" s="242"/>
      <c r="B4026" s="195" t="s">
        <v>77</v>
      </c>
      <c r="C4026" s="242" t="s">
        <v>78</v>
      </c>
      <c r="D4026" s="242" t="s">
        <v>4</v>
      </c>
      <c r="E4026" s="430" t="s">
        <v>79</v>
      </c>
      <c r="F4026" s="430"/>
      <c r="G4026" s="196" t="s">
        <v>80</v>
      </c>
      <c r="H4026" s="195" t="s">
        <v>81</v>
      </c>
      <c r="I4026" s="195" t="s">
        <v>82</v>
      </c>
      <c r="J4026" s="195" t="s">
        <v>5</v>
      </c>
      <c r="K4026" s="360"/>
    </row>
    <row r="4027" spans="1:11" s="106" customFormat="1" ht="25.5" hidden="1" x14ac:dyDescent="0.2">
      <c r="A4027" s="240" t="s">
        <v>83</v>
      </c>
      <c r="B4027" s="197" t="s">
        <v>221</v>
      </c>
      <c r="C4027" s="240" t="s">
        <v>85</v>
      </c>
      <c r="D4027" s="240" t="s">
        <v>222</v>
      </c>
      <c r="E4027" s="429" t="s">
        <v>87</v>
      </c>
      <c r="F4027" s="429"/>
      <c r="G4027" s="198" t="s">
        <v>88</v>
      </c>
      <c r="H4027" s="199">
        <v>1</v>
      </c>
      <c r="I4027" s="203">
        <f>SUM(J4028:J4035)</f>
        <v>17.794052000000001</v>
      </c>
      <c r="J4027" s="203">
        <f>H4027*I4027</f>
        <v>17.794052000000001</v>
      </c>
      <c r="K4027" s="360"/>
    </row>
    <row r="4028" spans="1:11" s="106" customFormat="1" ht="25.5" hidden="1" x14ac:dyDescent="0.2">
      <c r="A4028" s="241" t="s">
        <v>89</v>
      </c>
      <c r="B4028" s="189" t="s">
        <v>2126</v>
      </c>
      <c r="C4028" s="241" t="s">
        <v>85</v>
      </c>
      <c r="D4028" s="241" t="s">
        <v>2127</v>
      </c>
      <c r="E4028" s="427" t="s">
        <v>87</v>
      </c>
      <c r="F4028" s="427"/>
      <c r="G4028" s="190" t="s">
        <v>88</v>
      </c>
      <c r="H4028" s="191">
        <v>1</v>
      </c>
      <c r="I4028" s="192">
        <v>0.164052</v>
      </c>
      <c r="J4028" s="192">
        <v>0.164052</v>
      </c>
      <c r="K4028" s="360"/>
    </row>
    <row r="4029" spans="1:11" s="106" customFormat="1" hidden="1" x14ac:dyDescent="0.2">
      <c r="A4029" s="241" t="s">
        <v>92</v>
      </c>
      <c r="B4029" s="189" t="s">
        <v>1912</v>
      </c>
      <c r="C4029" s="241" t="s">
        <v>85</v>
      </c>
      <c r="D4029" s="241" t="s">
        <v>1913</v>
      </c>
      <c r="E4029" s="427" t="s">
        <v>101</v>
      </c>
      <c r="F4029" s="427"/>
      <c r="G4029" s="190" t="s">
        <v>88</v>
      </c>
      <c r="H4029" s="191">
        <v>1</v>
      </c>
      <c r="I4029" s="192">
        <v>2.2000000000000002</v>
      </c>
      <c r="J4029" s="192">
        <v>2.2000000000000002</v>
      </c>
      <c r="K4029" s="360"/>
    </row>
    <row r="4030" spans="1:11" s="106" customFormat="1" hidden="1" x14ac:dyDescent="0.2">
      <c r="A4030" s="241" t="s">
        <v>92</v>
      </c>
      <c r="B4030" s="189" t="s">
        <v>2128</v>
      </c>
      <c r="C4030" s="241" t="s">
        <v>85</v>
      </c>
      <c r="D4030" s="241" t="s">
        <v>2129</v>
      </c>
      <c r="E4030" s="427" t="s">
        <v>95</v>
      </c>
      <c r="F4030" s="427"/>
      <c r="G4030" s="190" t="s">
        <v>88</v>
      </c>
      <c r="H4030" s="191">
        <v>1</v>
      </c>
      <c r="I4030" s="192">
        <v>13.23</v>
      </c>
      <c r="J4030" s="192">
        <v>13.23</v>
      </c>
      <c r="K4030" s="360"/>
    </row>
    <row r="4031" spans="1:11" s="106" customFormat="1" ht="25.5" hidden="1" x14ac:dyDescent="0.2">
      <c r="A4031" s="241" t="s">
        <v>92</v>
      </c>
      <c r="B4031" s="189" t="s">
        <v>1981</v>
      </c>
      <c r="C4031" s="241" t="s">
        <v>85</v>
      </c>
      <c r="D4031" s="241" t="s">
        <v>1982</v>
      </c>
      <c r="E4031" s="427" t="s">
        <v>98</v>
      </c>
      <c r="F4031" s="427"/>
      <c r="G4031" s="190" t="s">
        <v>88</v>
      </c>
      <c r="H4031" s="191">
        <v>1</v>
      </c>
      <c r="I4031" s="192">
        <v>0.83</v>
      </c>
      <c r="J4031" s="192">
        <v>0.83</v>
      </c>
      <c r="K4031" s="360"/>
    </row>
    <row r="4032" spans="1:11" s="106" customFormat="1" hidden="1" x14ac:dyDescent="0.2">
      <c r="A4032" s="241" t="s">
        <v>92</v>
      </c>
      <c r="B4032" s="189" t="s">
        <v>99</v>
      </c>
      <c r="C4032" s="241" t="s">
        <v>85</v>
      </c>
      <c r="D4032" s="241" t="s">
        <v>100</v>
      </c>
      <c r="E4032" s="427" t="s">
        <v>101</v>
      </c>
      <c r="F4032" s="427"/>
      <c r="G4032" s="190" t="s">
        <v>88</v>
      </c>
      <c r="H4032" s="191">
        <v>1</v>
      </c>
      <c r="I4032" s="192">
        <v>0.35</v>
      </c>
      <c r="J4032" s="192">
        <v>0.35</v>
      </c>
      <c r="K4032" s="360"/>
    </row>
    <row r="4033" spans="1:11" s="106" customFormat="1" ht="25.5" hidden="1" x14ac:dyDescent="0.2">
      <c r="A4033" s="241" t="s">
        <v>92</v>
      </c>
      <c r="B4033" s="189" t="s">
        <v>1983</v>
      </c>
      <c r="C4033" s="241" t="s">
        <v>85</v>
      </c>
      <c r="D4033" s="241" t="s">
        <v>1984</v>
      </c>
      <c r="E4033" s="427" t="s">
        <v>98</v>
      </c>
      <c r="F4033" s="427"/>
      <c r="G4033" s="190" t="s">
        <v>88</v>
      </c>
      <c r="H4033" s="191">
        <v>1</v>
      </c>
      <c r="I4033" s="192">
        <v>0.24</v>
      </c>
      <c r="J4033" s="192">
        <v>0.24</v>
      </c>
      <c r="K4033" s="360"/>
    </row>
    <row r="4034" spans="1:11" s="106" customFormat="1" hidden="1" x14ac:dyDescent="0.2">
      <c r="A4034" s="241" t="s">
        <v>92</v>
      </c>
      <c r="B4034" s="189" t="s">
        <v>104</v>
      </c>
      <c r="C4034" s="241" t="s">
        <v>85</v>
      </c>
      <c r="D4034" s="241" t="s">
        <v>105</v>
      </c>
      <c r="E4034" s="427" t="s">
        <v>106</v>
      </c>
      <c r="F4034" s="427"/>
      <c r="G4034" s="190" t="s">
        <v>88</v>
      </c>
      <c r="H4034" s="191">
        <v>1</v>
      </c>
      <c r="I4034" s="192">
        <v>7.0000000000000007E-2</v>
      </c>
      <c r="J4034" s="192">
        <v>7.0000000000000007E-2</v>
      </c>
      <c r="K4034" s="360"/>
    </row>
    <row r="4035" spans="1:11" s="106" customFormat="1" hidden="1" x14ac:dyDescent="0.2">
      <c r="A4035" s="241" t="s">
        <v>92</v>
      </c>
      <c r="B4035" s="189" t="s">
        <v>1918</v>
      </c>
      <c r="C4035" s="241" t="s">
        <v>85</v>
      </c>
      <c r="D4035" s="241" t="s">
        <v>1919</v>
      </c>
      <c r="E4035" s="427" t="s">
        <v>909</v>
      </c>
      <c r="F4035" s="427"/>
      <c r="G4035" s="190" t="s">
        <v>88</v>
      </c>
      <c r="H4035" s="191">
        <v>1</v>
      </c>
      <c r="I4035" s="192">
        <v>0.71</v>
      </c>
      <c r="J4035" s="192">
        <v>0.71</v>
      </c>
      <c r="K4035" s="360"/>
    </row>
    <row r="4036" spans="1:11" s="106" customFormat="1" hidden="1" x14ac:dyDescent="0.2">
      <c r="A4036" s="244"/>
      <c r="B4036" s="244"/>
      <c r="C4036" s="244"/>
      <c r="D4036" s="244"/>
      <c r="E4036" s="244"/>
      <c r="F4036" s="193"/>
      <c r="G4036" s="244"/>
      <c r="H4036" s="193"/>
      <c r="I4036" s="244"/>
      <c r="J4036" s="193"/>
      <c r="K4036" s="360"/>
    </row>
    <row r="4037" spans="1:11" s="106" customFormat="1" ht="15" hidden="1" thickBot="1" x14ac:dyDescent="0.25">
      <c r="A4037" s="244"/>
      <c r="B4037" s="244"/>
      <c r="C4037" s="244"/>
      <c r="D4037" s="244"/>
      <c r="E4037" s="244"/>
      <c r="F4037" s="193"/>
      <c r="G4037" s="244"/>
      <c r="H4037" s="428"/>
      <c r="I4037" s="428"/>
      <c r="J4037" s="193"/>
      <c r="K4037" s="360"/>
    </row>
    <row r="4038" spans="1:11" s="106" customFormat="1" ht="15" hidden="1" thickTop="1" x14ac:dyDescent="0.2">
      <c r="A4038" s="194"/>
      <c r="B4038" s="194"/>
      <c r="C4038" s="194"/>
      <c r="D4038" s="194"/>
      <c r="E4038" s="194"/>
      <c r="F4038" s="194"/>
      <c r="G4038" s="194"/>
      <c r="H4038" s="194"/>
      <c r="I4038" s="194"/>
      <c r="J4038" s="194"/>
      <c r="K4038" s="360"/>
    </row>
    <row r="4039" spans="1:11" s="106" customFormat="1" ht="15" hidden="1" x14ac:dyDescent="0.2">
      <c r="A4039" s="242"/>
      <c r="B4039" s="195" t="s">
        <v>77</v>
      </c>
      <c r="C4039" s="242" t="s">
        <v>78</v>
      </c>
      <c r="D4039" s="242" t="s">
        <v>4</v>
      </c>
      <c r="E4039" s="430" t="s">
        <v>79</v>
      </c>
      <c r="F4039" s="430"/>
      <c r="G4039" s="196" t="s">
        <v>80</v>
      </c>
      <c r="H4039" s="195" t="s">
        <v>81</v>
      </c>
      <c r="I4039" s="195" t="s">
        <v>82</v>
      </c>
      <c r="J4039" s="195" t="s">
        <v>5</v>
      </c>
      <c r="K4039" s="360"/>
    </row>
    <row r="4040" spans="1:11" s="106" customFormat="1" hidden="1" x14ac:dyDescent="0.2">
      <c r="A4040" s="240" t="s">
        <v>83</v>
      </c>
      <c r="B4040" s="197" t="s">
        <v>1882</v>
      </c>
      <c r="C4040" s="240" t="s">
        <v>85</v>
      </c>
      <c r="D4040" s="240" t="s">
        <v>1883</v>
      </c>
      <c r="E4040" s="429" t="s">
        <v>87</v>
      </c>
      <c r="F4040" s="429"/>
      <c r="G4040" s="198" t="s">
        <v>88</v>
      </c>
      <c r="H4040" s="199">
        <v>1</v>
      </c>
      <c r="I4040" s="203">
        <f>SUM(J4041:J4046)</f>
        <v>18.830098</v>
      </c>
      <c r="J4040" s="203">
        <f>H4040*I4040</f>
        <v>18.830098</v>
      </c>
      <c r="K4040" s="360"/>
    </row>
    <row r="4041" spans="1:11" s="106" customFormat="1" ht="25.5" hidden="1" x14ac:dyDescent="0.2">
      <c r="A4041" s="241" t="s">
        <v>89</v>
      </c>
      <c r="B4041" s="189" t="s">
        <v>2130</v>
      </c>
      <c r="C4041" s="241" t="s">
        <v>85</v>
      </c>
      <c r="D4041" s="241" t="s">
        <v>2131</v>
      </c>
      <c r="E4041" s="427" t="s">
        <v>87</v>
      </c>
      <c r="F4041" s="427"/>
      <c r="G4041" s="190" t="s">
        <v>88</v>
      </c>
      <c r="H4041" s="191">
        <v>1</v>
      </c>
      <c r="I4041" s="192">
        <v>0.25009799999999999</v>
      </c>
      <c r="J4041" s="192">
        <v>0.25009799999999999</v>
      </c>
      <c r="K4041" s="360"/>
    </row>
    <row r="4042" spans="1:11" s="106" customFormat="1" hidden="1" x14ac:dyDescent="0.2">
      <c r="A4042" s="241" t="s">
        <v>92</v>
      </c>
      <c r="B4042" s="189" t="s">
        <v>2132</v>
      </c>
      <c r="C4042" s="241" t="s">
        <v>85</v>
      </c>
      <c r="D4042" s="241" t="s">
        <v>2133</v>
      </c>
      <c r="E4042" s="427" t="s">
        <v>95</v>
      </c>
      <c r="F4042" s="427"/>
      <c r="G4042" s="190" t="s">
        <v>88</v>
      </c>
      <c r="H4042" s="191">
        <v>1</v>
      </c>
      <c r="I4042" s="192">
        <v>17.13</v>
      </c>
      <c r="J4042" s="192">
        <v>17.13</v>
      </c>
      <c r="K4042" s="360"/>
    </row>
    <row r="4043" spans="1:11" s="106" customFormat="1" ht="25.5" hidden="1" x14ac:dyDescent="0.2">
      <c r="A4043" s="241" t="s">
        <v>92</v>
      </c>
      <c r="B4043" s="189" t="s">
        <v>2248</v>
      </c>
      <c r="C4043" s="241" t="s">
        <v>85</v>
      </c>
      <c r="D4043" s="241" t="s">
        <v>131</v>
      </c>
      <c r="E4043" s="427" t="s">
        <v>98</v>
      </c>
      <c r="F4043" s="427"/>
      <c r="G4043" s="190" t="s">
        <v>88</v>
      </c>
      <c r="H4043" s="191">
        <v>1</v>
      </c>
      <c r="I4043" s="192">
        <v>0.95</v>
      </c>
      <c r="J4043" s="192">
        <v>0.95</v>
      </c>
      <c r="K4043" s="360"/>
    </row>
    <row r="4044" spans="1:11" s="106" customFormat="1" hidden="1" x14ac:dyDescent="0.2">
      <c r="A4044" s="241" t="s">
        <v>92</v>
      </c>
      <c r="B4044" s="189" t="s">
        <v>99</v>
      </c>
      <c r="C4044" s="241" t="s">
        <v>85</v>
      </c>
      <c r="D4044" s="241" t="s">
        <v>100</v>
      </c>
      <c r="E4044" s="427" t="s">
        <v>101</v>
      </c>
      <c r="F4044" s="427"/>
      <c r="G4044" s="190" t="s">
        <v>88</v>
      </c>
      <c r="H4044" s="191">
        <v>1</v>
      </c>
      <c r="I4044" s="192">
        <v>0.35</v>
      </c>
      <c r="J4044" s="192">
        <v>0.35</v>
      </c>
      <c r="K4044" s="360"/>
    </row>
    <row r="4045" spans="1:11" s="106" customFormat="1" ht="25.5" hidden="1" x14ac:dyDescent="0.2">
      <c r="A4045" s="241" t="s">
        <v>92</v>
      </c>
      <c r="B4045" s="189" t="s">
        <v>2249</v>
      </c>
      <c r="C4045" s="241" t="s">
        <v>85</v>
      </c>
      <c r="D4045" s="241" t="s">
        <v>132</v>
      </c>
      <c r="E4045" s="427" t="s">
        <v>98</v>
      </c>
      <c r="F4045" s="427"/>
      <c r="G4045" s="190" t="s">
        <v>88</v>
      </c>
      <c r="H4045" s="191">
        <v>1</v>
      </c>
      <c r="I4045" s="192">
        <v>0.08</v>
      </c>
      <c r="J4045" s="192">
        <v>0.08</v>
      </c>
      <c r="K4045" s="360"/>
    </row>
    <row r="4046" spans="1:11" s="106" customFormat="1" hidden="1" x14ac:dyDescent="0.2">
      <c r="A4046" s="241" t="s">
        <v>92</v>
      </c>
      <c r="B4046" s="189" t="s">
        <v>104</v>
      </c>
      <c r="C4046" s="241" t="s">
        <v>85</v>
      </c>
      <c r="D4046" s="241" t="s">
        <v>105</v>
      </c>
      <c r="E4046" s="427" t="s">
        <v>106</v>
      </c>
      <c r="F4046" s="427"/>
      <c r="G4046" s="190" t="s">
        <v>88</v>
      </c>
      <c r="H4046" s="191">
        <v>1</v>
      </c>
      <c r="I4046" s="192">
        <v>7.0000000000000007E-2</v>
      </c>
      <c r="J4046" s="192">
        <v>7.0000000000000007E-2</v>
      </c>
      <c r="K4046" s="360"/>
    </row>
    <row r="4047" spans="1:11" s="106" customFormat="1" hidden="1" x14ac:dyDescent="0.2">
      <c r="A4047" s="244"/>
      <c r="B4047" s="244"/>
      <c r="C4047" s="244"/>
      <c r="D4047" s="244"/>
      <c r="E4047" s="244"/>
      <c r="F4047" s="193"/>
      <c r="G4047" s="244"/>
      <c r="H4047" s="193"/>
      <c r="I4047" s="244"/>
      <c r="J4047" s="193"/>
      <c r="K4047" s="360"/>
    </row>
    <row r="4048" spans="1:11" s="106" customFormat="1" ht="15" hidden="1" thickBot="1" x14ac:dyDescent="0.25">
      <c r="A4048" s="244"/>
      <c r="B4048" s="244"/>
      <c r="C4048" s="244"/>
      <c r="D4048" s="244"/>
      <c r="E4048" s="244"/>
      <c r="F4048" s="193"/>
      <c r="G4048" s="244"/>
      <c r="H4048" s="428"/>
      <c r="I4048" s="428"/>
      <c r="J4048" s="193"/>
      <c r="K4048" s="360"/>
    </row>
    <row r="4049" spans="1:11" s="106" customFormat="1" ht="15" hidden="1" thickTop="1" x14ac:dyDescent="0.2">
      <c r="A4049" s="194"/>
      <c r="B4049" s="194"/>
      <c r="C4049" s="194"/>
      <c r="D4049" s="194"/>
      <c r="E4049" s="194"/>
      <c r="F4049" s="194"/>
      <c r="G4049" s="194"/>
      <c r="H4049" s="194"/>
      <c r="I4049" s="194"/>
      <c r="J4049" s="194"/>
      <c r="K4049" s="360"/>
    </row>
    <row r="4050" spans="1:11" s="106" customFormat="1" ht="15" hidden="1" x14ac:dyDescent="0.2">
      <c r="A4050" s="242"/>
      <c r="B4050" s="195" t="s">
        <v>77</v>
      </c>
      <c r="C4050" s="242" t="s">
        <v>78</v>
      </c>
      <c r="D4050" s="242" t="s">
        <v>4</v>
      </c>
      <c r="E4050" s="430" t="s">
        <v>79</v>
      </c>
      <c r="F4050" s="430"/>
      <c r="G4050" s="196" t="s">
        <v>80</v>
      </c>
      <c r="H4050" s="195" t="s">
        <v>81</v>
      </c>
      <c r="I4050" s="195" t="s">
        <v>82</v>
      </c>
      <c r="J4050" s="195" t="s">
        <v>5</v>
      </c>
      <c r="K4050" s="360"/>
    </row>
    <row r="4051" spans="1:11" s="106" customFormat="1" ht="25.5" hidden="1" x14ac:dyDescent="0.2">
      <c r="A4051" s="240" t="s">
        <v>83</v>
      </c>
      <c r="B4051" s="197" t="s">
        <v>303</v>
      </c>
      <c r="C4051" s="240" t="s">
        <v>85</v>
      </c>
      <c r="D4051" s="240" t="s">
        <v>304</v>
      </c>
      <c r="E4051" s="429" t="s">
        <v>87</v>
      </c>
      <c r="F4051" s="429"/>
      <c r="G4051" s="198" t="s">
        <v>88</v>
      </c>
      <c r="H4051" s="199">
        <v>1</v>
      </c>
      <c r="I4051" s="203">
        <f>SUM(J4052:J4057)</f>
        <v>89.988517999999985</v>
      </c>
      <c r="J4051" s="203">
        <f>H4051*I4051</f>
        <v>89.988517999999985</v>
      </c>
      <c r="K4051" s="360"/>
    </row>
    <row r="4052" spans="1:11" s="106" customFormat="1" ht="25.5" hidden="1" x14ac:dyDescent="0.2">
      <c r="A4052" s="241" t="s">
        <v>89</v>
      </c>
      <c r="B4052" s="189" t="s">
        <v>2134</v>
      </c>
      <c r="C4052" s="241" t="s">
        <v>85</v>
      </c>
      <c r="D4052" s="241" t="s">
        <v>2135</v>
      </c>
      <c r="E4052" s="427" t="s">
        <v>87</v>
      </c>
      <c r="F4052" s="427"/>
      <c r="G4052" s="190" t="s">
        <v>88</v>
      </c>
      <c r="H4052" s="191">
        <v>1</v>
      </c>
      <c r="I4052" s="192">
        <v>0.89851800000000004</v>
      </c>
      <c r="J4052" s="192">
        <v>0.89851800000000004</v>
      </c>
      <c r="K4052" s="360"/>
    </row>
    <row r="4053" spans="1:11" s="106" customFormat="1" hidden="1" x14ac:dyDescent="0.2">
      <c r="A4053" s="241" t="s">
        <v>92</v>
      </c>
      <c r="B4053" s="189" t="s">
        <v>2136</v>
      </c>
      <c r="C4053" s="241" t="s">
        <v>85</v>
      </c>
      <c r="D4053" s="241" t="s">
        <v>2137</v>
      </c>
      <c r="E4053" s="427" t="s">
        <v>95</v>
      </c>
      <c r="F4053" s="427"/>
      <c r="G4053" s="190" t="s">
        <v>88</v>
      </c>
      <c r="H4053" s="191">
        <v>1</v>
      </c>
      <c r="I4053" s="192">
        <v>88.09</v>
      </c>
      <c r="J4053" s="192">
        <v>88.09</v>
      </c>
      <c r="K4053" s="360"/>
    </row>
    <row r="4054" spans="1:11" s="106" customFormat="1" ht="25.5" hidden="1" x14ac:dyDescent="0.2">
      <c r="A4054" s="241" t="s">
        <v>92</v>
      </c>
      <c r="B4054" s="189" t="s">
        <v>96</v>
      </c>
      <c r="C4054" s="241" t="s">
        <v>85</v>
      </c>
      <c r="D4054" s="241" t="s">
        <v>97</v>
      </c>
      <c r="E4054" s="427" t="s">
        <v>98</v>
      </c>
      <c r="F4054" s="427"/>
      <c r="G4054" s="190" t="s">
        <v>88</v>
      </c>
      <c r="H4054" s="191">
        <v>1</v>
      </c>
      <c r="I4054" s="192">
        <v>0.56999999999999995</v>
      </c>
      <c r="J4054" s="192">
        <v>0.56999999999999995</v>
      </c>
      <c r="K4054" s="360"/>
    </row>
    <row r="4055" spans="1:11" s="106" customFormat="1" hidden="1" x14ac:dyDescent="0.2">
      <c r="A4055" s="241" t="s">
        <v>92</v>
      </c>
      <c r="B4055" s="189" t="s">
        <v>99</v>
      </c>
      <c r="C4055" s="241" t="s">
        <v>85</v>
      </c>
      <c r="D4055" s="241" t="s">
        <v>100</v>
      </c>
      <c r="E4055" s="427" t="s">
        <v>101</v>
      </c>
      <c r="F4055" s="427"/>
      <c r="G4055" s="190" t="s">
        <v>88</v>
      </c>
      <c r="H4055" s="191">
        <v>1</v>
      </c>
      <c r="I4055" s="192">
        <v>0.35</v>
      </c>
      <c r="J4055" s="192">
        <v>0.35</v>
      </c>
      <c r="K4055" s="360"/>
    </row>
    <row r="4056" spans="1:11" s="106" customFormat="1" ht="25.5" hidden="1" x14ac:dyDescent="0.2">
      <c r="A4056" s="241" t="s">
        <v>92</v>
      </c>
      <c r="B4056" s="189" t="s">
        <v>102</v>
      </c>
      <c r="C4056" s="241" t="s">
        <v>85</v>
      </c>
      <c r="D4056" s="241" t="s">
        <v>103</v>
      </c>
      <c r="E4056" s="427" t="s">
        <v>98</v>
      </c>
      <c r="F4056" s="427"/>
      <c r="G4056" s="190" t="s">
        <v>88</v>
      </c>
      <c r="H4056" s="191">
        <v>1</v>
      </c>
      <c r="I4056" s="192">
        <v>0.01</v>
      </c>
      <c r="J4056" s="192">
        <v>0.01</v>
      </c>
      <c r="K4056" s="360"/>
    </row>
    <row r="4057" spans="1:11" s="106" customFormat="1" hidden="1" x14ac:dyDescent="0.2">
      <c r="A4057" s="241" t="s">
        <v>92</v>
      </c>
      <c r="B4057" s="189" t="s">
        <v>104</v>
      </c>
      <c r="C4057" s="241" t="s">
        <v>85</v>
      </c>
      <c r="D4057" s="241" t="s">
        <v>105</v>
      </c>
      <c r="E4057" s="427" t="s">
        <v>106</v>
      </c>
      <c r="F4057" s="427"/>
      <c r="G4057" s="190" t="s">
        <v>88</v>
      </c>
      <c r="H4057" s="191">
        <v>1</v>
      </c>
      <c r="I4057" s="192">
        <v>7.0000000000000007E-2</v>
      </c>
      <c r="J4057" s="192">
        <v>7.0000000000000007E-2</v>
      </c>
      <c r="K4057" s="360"/>
    </row>
    <row r="4058" spans="1:11" s="106" customFormat="1" hidden="1" x14ac:dyDescent="0.2">
      <c r="A4058" s="244"/>
      <c r="B4058" s="244"/>
      <c r="C4058" s="244"/>
      <c r="D4058" s="244"/>
      <c r="E4058" s="244"/>
      <c r="F4058" s="193"/>
      <c r="G4058" s="244"/>
      <c r="H4058" s="193"/>
      <c r="I4058" s="244"/>
      <c r="J4058" s="193"/>
      <c r="K4058" s="360"/>
    </row>
    <row r="4059" spans="1:11" s="106" customFormat="1" ht="15" hidden="1" thickBot="1" x14ac:dyDescent="0.25">
      <c r="A4059" s="244"/>
      <c r="B4059" s="244"/>
      <c r="C4059" s="244"/>
      <c r="D4059" s="244"/>
      <c r="E4059" s="244"/>
      <c r="F4059" s="193"/>
      <c r="G4059" s="244"/>
      <c r="H4059" s="428"/>
      <c r="I4059" s="428"/>
      <c r="J4059" s="193"/>
      <c r="K4059" s="360"/>
    </row>
    <row r="4060" spans="1:11" s="106" customFormat="1" ht="15" hidden="1" thickTop="1" x14ac:dyDescent="0.2">
      <c r="A4060" s="194"/>
      <c r="B4060" s="194"/>
      <c r="C4060" s="194"/>
      <c r="D4060" s="194"/>
      <c r="E4060" s="194"/>
      <c r="F4060" s="194"/>
      <c r="G4060" s="194"/>
      <c r="H4060" s="194"/>
      <c r="I4060" s="194"/>
      <c r="J4060" s="194"/>
      <c r="K4060" s="360"/>
    </row>
    <row r="4061" spans="1:11" s="106" customFormat="1" ht="15" hidden="1" x14ac:dyDescent="0.2">
      <c r="A4061" s="242"/>
      <c r="B4061" s="195" t="s">
        <v>77</v>
      </c>
      <c r="C4061" s="242" t="s">
        <v>78</v>
      </c>
      <c r="D4061" s="242" t="s">
        <v>4</v>
      </c>
      <c r="E4061" s="430" t="s">
        <v>79</v>
      </c>
      <c r="F4061" s="430"/>
      <c r="G4061" s="196" t="s">
        <v>80</v>
      </c>
      <c r="H4061" s="195" t="s">
        <v>81</v>
      </c>
      <c r="I4061" s="195" t="s">
        <v>82</v>
      </c>
      <c r="J4061" s="195" t="s">
        <v>5</v>
      </c>
      <c r="K4061" s="360"/>
    </row>
    <row r="4062" spans="1:11" s="106" customFormat="1" hidden="1" x14ac:dyDescent="0.2">
      <c r="A4062" s="240" t="s">
        <v>83</v>
      </c>
      <c r="B4062" s="197" t="s">
        <v>114</v>
      </c>
      <c r="C4062" s="240" t="s">
        <v>85</v>
      </c>
      <c r="D4062" s="240" t="s">
        <v>115</v>
      </c>
      <c r="E4062" s="429" t="s">
        <v>87</v>
      </c>
      <c r="F4062" s="429"/>
      <c r="G4062" s="198" t="s">
        <v>111</v>
      </c>
      <c r="H4062" s="199">
        <v>1</v>
      </c>
      <c r="I4062" s="203">
        <f>SUM(J4063:J4069)</f>
        <v>187.98701510000001</v>
      </c>
      <c r="J4062" s="203">
        <f>H4062*I4062</f>
        <v>187.98701510000001</v>
      </c>
      <c r="K4062" s="360"/>
    </row>
    <row r="4063" spans="1:11" s="106" customFormat="1" hidden="1" x14ac:dyDescent="0.2">
      <c r="A4063" s="241" t="s">
        <v>92</v>
      </c>
      <c r="B4063" s="189" t="s">
        <v>2250</v>
      </c>
      <c r="C4063" s="241" t="s">
        <v>85</v>
      </c>
      <c r="D4063" s="241" t="s">
        <v>2251</v>
      </c>
      <c r="E4063" s="427" t="s">
        <v>119</v>
      </c>
      <c r="F4063" s="427"/>
      <c r="G4063" s="190" t="s">
        <v>174</v>
      </c>
      <c r="H4063" s="191">
        <v>0.50243179999999998</v>
      </c>
      <c r="I4063" s="192">
        <v>35.04</v>
      </c>
      <c r="J4063" s="192">
        <v>17.6052103</v>
      </c>
      <c r="K4063" s="360"/>
    </row>
    <row r="4064" spans="1:11" s="106" customFormat="1" ht="25.5" hidden="1" x14ac:dyDescent="0.2">
      <c r="A4064" s="241" t="s">
        <v>92</v>
      </c>
      <c r="B4064" s="189" t="s">
        <v>2252</v>
      </c>
      <c r="C4064" s="241" t="s">
        <v>85</v>
      </c>
      <c r="D4064" s="241" t="s">
        <v>2253</v>
      </c>
      <c r="E4064" s="427" t="s">
        <v>119</v>
      </c>
      <c r="F4064" s="427"/>
      <c r="G4064" s="190" t="s">
        <v>731</v>
      </c>
      <c r="H4064" s="191">
        <v>0.30226170000000002</v>
      </c>
      <c r="I4064" s="192">
        <v>56.64</v>
      </c>
      <c r="J4064" s="192">
        <v>17.1201027</v>
      </c>
      <c r="K4064" s="360"/>
    </row>
    <row r="4065" spans="1:11" s="106" customFormat="1" hidden="1" x14ac:dyDescent="0.2">
      <c r="A4065" s="241" t="s">
        <v>92</v>
      </c>
      <c r="B4065" s="189" t="s">
        <v>2254</v>
      </c>
      <c r="C4065" s="241" t="s">
        <v>85</v>
      </c>
      <c r="D4065" s="241" t="s">
        <v>2255</v>
      </c>
      <c r="E4065" s="427" t="s">
        <v>98</v>
      </c>
      <c r="F4065" s="427"/>
      <c r="G4065" s="190" t="s">
        <v>731</v>
      </c>
      <c r="H4065" s="191">
        <v>2.5907228999999998</v>
      </c>
      <c r="I4065" s="192">
        <v>10.62</v>
      </c>
      <c r="J4065" s="192">
        <v>27.513477200000001</v>
      </c>
      <c r="K4065" s="360"/>
    </row>
    <row r="4066" spans="1:11" s="106" customFormat="1" hidden="1" x14ac:dyDescent="0.2">
      <c r="A4066" s="241" t="s">
        <v>92</v>
      </c>
      <c r="B4066" s="189" t="s">
        <v>2256</v>
      </c>
      <c r="C4066" s="241" t="s">
        <v>85</v>
      </c>
      <c r="D4066" s="241" t="s">
        <v>2257</v>
      </c>
      <c r="E4066" s="427" t="s">
        <v>119</v>
      </c>
      <c r="F4066" s="427"/>
      <c r="G4066" s="190" t="s">
        <v>174</v>
      </c>
      <c r="H4066" s="191">
        <v>0.23446549999999999</v>
      </c>
      <c r="I4066" s="192">
        <v>200.6</v>
      </c>
      <c r="J4066" s="192">
        <v>47.033779299999999</v>
      </c>
      <c r="K4066" s="360"/>
    </row>
    <row r="4067" spans="1:11" s="106" customFormat="1" hidden="1" x14ac:dyDescent="0.2">
      <c r="A4067" s="241" t="s">
        <v>92</v>
      </c>
      <c r="B4067" s="189" t="s">
        <v>2258</v>
      </c>
      <c r="C4067" s="241" t="s">
        <v>85</v>
      </c>
      <c r="D4067" s="241" t="s">
        <v>2259</v>
      </c>
      <c r="E4067" s="427" t="s">
        <v>119</v>
      </c>
      <c r="F4067" s="427"/>
      <c r="G4067" s="190" t="s">
        <v>174</v>
      </c>
      <c r="H4067" s="191">
        <v>21.076619000000001</v>
      </c>
      <c r="I4067" s="192">
        <v>1.32</v>
      </c>
      <c r="J4067" s="192">
        <v>27.821137100000001</v>
      </c>
      <c r="K4067" s="360"/>
    </row>
    <row r="4068" spans="1:11" s="106" customFormat="1" ht="25.5" hidden="1" x14ac:dyDescent="0.2">
      <c r="A4068" s="241" t="s">
        <v>92</v>
      </c>
      <c r="B4068" s="189" t="s">
        <v>2260</v>
      </c>
      <c r="C4068" s="241" t="s">
        <v>85</v>
      </c>
      <c r="D4068" s="241" t="s">
        <v>2261</v>
      </c>
      <c r="E4068" s="427" t="s">
        <v>119</v>
      </c>
      <c r="F4068" s="427"/>
      <c r="G4068" s="190" t="s">
        <v>174</v>
      </c>
      <c r="H4068" s="191">
        <v>0.20320340000000001</v>
      </c>
      <c r="I4068" s="192">
        <v>157.82</v>
      </c>
      <c r="J4068" s="192">
        <v>32.069560600000003</v>
      </c>
      <c r="K4068" s="360"/>
    </row>
    <row r="4069" spans="1:11" s="106" customFormat="1" ht="25.5" hidden="1" x14ac:dyDescent="0.2">
      <c r="A4069" s="241" t="s">
        <v>92</v>
      </c>
      <c r="B4069" s="189" t="s">
        <v>2262</v>
      </c>
      <c r="C4069" s="241" t="s">
        <v>85</v>
      </c>
      <c r="D4069" s="241" t="s">
        <v>2263</v>
      </c>
      <c r="E4069" s="427" t="s">
        <v>98</v>
      </c>
      <c r="F4069" s="427"/>
      <c r="G4069" s="190" t="s">
        <v>174</v>
      </c>
      <c r="H4069" s="191">
        <v>0.13576450000000001</v>
      </c>
      <c r="I4069" s="192">
        <v>138.65</v>
      </c>
      <c r="J4069" s="192">
        <v>18.823747900000001</v>
      </c>
      <c r="K4069" s="360"/>
    </row>
    <row r="4070" spans="1:11" s="106" customFormat="1" hidden="1" x14ac:dyDescent="0.2">
      <c r="A4070" s="244"/>
      <c r="B4070" s="244"/>
      <c r="C4070" s="244"/>
      <c r="D4070" s="244"/>
      <c r="E4070" s="244"/>
      <c r="F4070" s="193"/>
      <c r="G4070" s="244"/>
      <c r="H4070" s="193"/>
      <c r="I4070" s="244"/>
      <c r="J4070" s="193"/>
      <c r="K4070" s="360"/>
    </row>
    <row r="4071" spans="1:11" s="106" customFormat="1" ht="15" hidden="1" thickBot="1" x14ac:dyDescent="0.25">
      <c r="A4071" s="244"/>
      <c r="B4071" s="244"/>
      <c r="C4071" s="244"/>
      <c r="D4071" s="244"/>
      <c r="E4071" s="244"/>
      <c r="F4071" s="193"/>
      <c r="G4071" s="244"/>
      <c r="H4071" s="428"/>
      <c r="I4071" s="428"/>
      <c r="J4071" s="193"/>
      <c r="K4071" s="360"/>
    </row>
    <row r="4072" spans="1:11" s="106" customFormat="1" ht="15" hidden="1" thickTop="1" x14ac:dyDescent="0.2">
      <c r="A4072" s="194"/>
      <c r="B4072" s="194"/>
      <c r="C4072" s="194"/>
      <c r="D4072" s="194"/>
      <c r="E4072" s="194"/>
      <c r="F4072" s="194"/>
      <c r="G4072" s="194"/>
      <c r="H4072" s="194"/>
      <c r="I4072" s="194"/>
      <c r="J4072" s="194"/>
      <c r="K4072" s="360"/>
    </row>
    <row r="4073" spans="1:11" s="106" customFormat="1" ht="15" hidden="1" x14ac:dyDescent="0.2">
      <c r="A4073" s="242"/>
      <c r="B4073" s="195" t="s">
        <v>77</v>
      </c>
      <c r="C4073" s="242" t="s">
        <v>78</v>
      </c>
      <c r="D4073" s="242" t="s">
        <v>4</v>
      </c>
      <c r="E4073" s="430" t="s">
        <v>79</v>
      </c>
      <c r="F4073" s="430"/>
      <c r="G4073" s="196" t="s">
        <v>80</v>
      </c>
      <c r="H4073" s="195" t="s">
        <v>81</v>
      </c>
      <c r="I4073" s="195" t="s">
        <v>82</v>
      </c>
      <c r="J4073" s="195" t="s">
        <v>5</v>
      </c>
      <c r="K4073" s="360"/>
    </row>
    <row r="4074" spans="1:11" s="106" customFormat="1" ht="38.25" hidden="1" x14ac:dyDescent="0.2">
      <c r="A4074" s="240" t="s">
        <v>83</v>
      </c>
      <c r="B4074" s="197" t="s">
        <v>277</v>
      </c>
      <c r="C4074" s="240" t="s">
        <v>85</v>
      </c>
      <c r="D4074" s="240" t="s">
        <v>278</v>
      </c>
      <c r="E4074" s="429" t="s">
        <v>142</v>
      </c>
      <c r="F4074" s="429"/>
      <c r="G4074" s="198" t="s">
        <v>146</v>
      </c>
      <c r="H4074" s="199">
        <v>1</v>
      </c>
      <c r="I4074" s="203">
        <f>SUM(J4075:J4077)</f>
        <v>43.805644000000001</v>
      </c>
      <c r="J4074" s="203">
        <f>H4074*I4074</f>
        <v>43.805644000000001</v>
      </c>
      <c r="K4074" s="360"/>
    </row>
    <row r="4075" spans="1:11" s="106" customFormat="1" ht="38.25" hidden="1" x14ac:dyDescent="0.2">
      <c r="A4075" s="241" t="s">
        <v>89</v>
      </c>
      <c r="B4075" s="189" t="s">
        <v>2264</v>
      </c>
      <c r="C4075" s="241" t="s">
        <v>85</v>
      </c>
      <c r="D4075" s="241" t="s">
        <v>2265</v>
      </c>
      <c r="E4075" s="427" t="s">
        <v>142</v>
      </c>
      <c r="F4075" s="427"/>
      <c r="G4075" s="190" t="s">
        <v>88</v>
      </c>
      <c r="H4075" s="191">
        <v>1</v>
      </c>
      <c r="I4075" s="192">
        <v>24.08</v>
      </c>
      <c r="J4075" s="192">
        <v>24.08</v>
      </c>
      <c r="K4075" s="360"/>
    </row>
    <row r="4076" spans="1:11" s="106" customFormat="1" ht="38.25" hidden="1" x14ac:dyDescent="0.2">
      <c r="A4076" s="241" t="s">
        <v>89</v>
      </c>
      <c r="B4076" s="189" t="s">
        <v>2266</v>
      </c>
      <c r="C4076" s="241" t="s">
        <v>85</v>
      </c>
      <c r="D4076" s="241" t="s">
        <v>2267</v>
      </c>
      <c r="E4076" s="427" t="s">
        <v>142</v>
      </c>
      <c r="F4076" s="427"/>
      <c r="G4076" s="190" t="s">
        <v>88</v>
      </c>
      <c r="H4076" s="191">
        <v>1</v>
      </c>
      <c r="I4076" s="192">
        <v>3.2679999999999998</v>
      </c>
      <c r="J4076" s="192">
        <v>3.2679999999999998</v>
      </c>
      <c r="K4076" s="360"/>
    </row>
    <row r="4077" spans="1:11" s="106" customFormat="1" ht="25.5" hidden="1" x14ac:dyDescent="0.2">
      <c r="A4077" s="241" t="s">
        <v>89</v>
      </c>
      <c r="B4077" s="189" t="s">
        <v>2268</v>
      </c>
      <c r="C4077" s="241" t="s">
        <v>85</v>
      </c>
      <c r="D4077" s="241" t="s">
        <v>2269</v>
      </c>
      <c r="E4077" s="427" t="s">
        <v>87</v>
      </c>
      <c r="F4077" s="427"/>
      <c r="G4077" s="190" t="s">
        <v>88</v>
      </c>
      <c r="H4077" s="191">
        <v>1</v>
      </c>
      <c r="I4077" s="192">
        <v>16.457643999999998</v>
      </c>
      <c r="J4077" s="192">
        <v>16.457643999999998</v>
      </c>
      <c r="K4077" s="360"/>
    </row>
    <row r="4078" spans="1:11" s="106" customFormat="1" hidden="1" x14ac:dyDescent="0.2">
      <c r="A4078" s="244"/>
      <c r="B4078" s="244"/>
      <c r="C4078" s="244"/>
      <c r="D4078" s="244"/>
      <c r="E4078" s="244"/>
      <c r="F4078" s="193"/>
      <c r="G4078" s="244"/>
      <c r="H4078" s="193"/>
      <c r="I4078" s="244"/>
      <c r="J4078" s="193"/>
      <c r="K4078" s="360"/>
    </row>
    <row r="4079" spans="1:11" s="106" customFormat="1" ht="15" hidden="1" thickBot="1" x14ac:dyDescent="0.25">
      <c r="A4079" s="244"/>
      <c r="B4079" s="244"/>
      <c r="C4079" s="244"/>
      <c r="D4079" s="244"/>
      <c r="E4079" s="244"/>
      <c r="F4079" s="193"/>
      <c r="G4079" s="244"/>
      <c r="H4079" s="428"/>
      <c r="I4079" s="428"/>
      <c r="J4079" s="193"/>
      <c r="K4079" s="360"/>
    </row>
    <row r="4080" spans="1:11" s="106" customFormat="1" ht="15" hidden="1" thickTop="1" x14ac:dyDescent="0.2">
      <c r="A4080" s="194"/>
      <c r="B4080" s="194"/>
      <c r="C4080" s="194"/>
      <c r="D4080" s="194"/>
      <c r="E4080" s="194"/>
      <c r="F4080" s="194"/>
      <c r="G4080" s="194"/>
      <c r="H4080" s="194"/>
      <c r="I4080" s="194"/>
      <c r="J4080" s="194"/>
      <c r="K4080" s="360"/>
    </row>
    <row r="4081" spans="1:11" s="106" customFormat="1" ht="15" hidden="1" x14ac:dyDescent="0.2">
      <c r="A4081" s="242"/>
      <c r="B4081" s="195" t="s">
        <v>77</v>
      </c>
      <c r="C4081" s="242" t="s">
        <v>78</v>
      </c>
      <c r="D4081" s="242" t="s">
        <v>4</v>
      </c>
      <c r="E4081" s="430" t="s">
        <v>79</v>
      </c>
      <c r="F4081" s="430"/>
      <c r="G4081" s="196" t="s">
        <v>80</v>
      </c>
      <c r="H4081" s="195" t="s">
        <v>81</v>
      </c>
      <c r="I4081" s="195" t="s">
        <v>82</v>
      </c>
      <c r="J4081" s="195" t="s">
        <v>5</v>
      </c>
      <c r="K4081" s="360"/>
    </row>
    <row r="4082" spans="1:11" s="106" customFormat="1" ht="38.25" hidden="1" x14ac:dyDescent="0.2">
      <c r="A4082" s="240" t="s">
        <v>83</v>
      </c>
      <c r="B4082" s="197" t="s">
        <v>271</v>
      </c>
      <c r="C4082" s="240" t="s">
        <v>85</v>
      </c>
      <c r="D4082" s="240" t="s">
        <v>272</v>
      </c>
      <c r="E4082" s="429" t="s">
        <v>142</v>
      </c>
      <c r="F4082" s="429"/>
      <c r="G4082" s="198" t="s">
        <v>143</v>
      </c>
      <c r="H4082" s="199">
        <v>1</v>
      </c>
      <c r="I4082" s="203">
        <f>SUM(J4083:J4087)</f>
        <v>111.600644</v>
      </c>
      <c r="J4082" s="203">
        <f>H4082*I4082</f>
        <v>111.600644</v>
      </c>
      <c r="K4082" s="360"/>
    </row>
    <row r="4083" spans="1:11" s="106" customFormat="1" ht="38.25" hidden="1" x14ac:dyDescent="0.2">
      <c r="A4083" s="241" t="s">
        <v>89</v>
      </c>
      <c r="B4083" s="189" t="s">
        <v>2264</v>
      </c>
      <c r="C4083" s="241" t="s">
        <v>85</v>
      </c>
      <c r="D4083" s="241" t="s">
        <v>2265</v>
      </c>
      <c r="E4083" s="427" t="s">
        <v>142</v>
      </c>
      <c r="F4083" s="427"/>
      <c r="G4083" s="190" t="s">
        <v>88</v>
      </c>
      <c r="H4083" s="191">
        <v>1</v>
      </c>
      <c r="I4083" s="192">
        <v>24.08</v>
      </c>
      <c r="J4083" s="192">
        <v>24.08</v>
      </c>
      <c r="K4083" s="360"/>
    </row>
    <row r="4084" spans="1:11" s="106" customFormat="1" ht="38.25" hidden="1" x14ac:dyDescent="0.2">
      <c r="A4084" s="241" t="s">
        <v>89</v>
      </c>
      <c r="B4084" s="189" t="s">
        <v>2266</v>
      </c>
      <c r="C4084" s="241" t="s">
        <v>85</v>
      </c>
      <c r="D4084" s="241" t="s">
        <v>2267</v>
      </c>
      <c r="E4084" s="427" t="s">
        <v>142</v>
      </c>
      <c r="F4084" s="427"/>
      <c r="G4084" s="190" t="s">
        <v>88</v>
      </c>
      <c r="H4084" s="191">
        <v>1</v>
      </c>
      <c r="I4084" s="192">
        <v>3.2679999999999998</v>
      </c>
      <c r="J4084" s="192">
        <v>3.2679999999999998</v>
      </c>
      <c r="K4084" s="360"/>
    </row>
    <row r="4085" spans="1:11" s="106" customFormat="1" ht="38.25" hidden="1" x14ac:dyDescent="0.2">
      <c r="A4085" s="241" t="s">
        <v>89</v>
      </c>
      <c r="B4085" s="189" t="s">
        <v>2270</v>
      </c>
      <c r="C4085" s="241" t="s">
        <v>85</v>
      </c>
      <c r="D4085" s="241" t="s">
        <v>2271</v>
      </c>
      <c r="E4085" s="427" t="s">
        <v>142</v>
      </c>
      <c r="F4085" s="427"/>
      <c r="G4085" s="190" t="s">
        <v>88</v>
      </c>
      <c r="H4085" s="191">
        <v>1</v>
      </c>
      <c r="I4085" s="192">
        <v>30.1</v>
      </c>
      <c r="J4085" s="192">
        <v>30.1</v>
      </c>
      <c r="K4085" s="360"/>
    </row>
    <row r="4086" spans="1:11" s="106" customFormat="1" ht="38.25" hidden="1" x14ac:dyDescent="0.2">
      <c r="A4086" s="241" t="s">
        <v>89</v>
      </c>
      <c r="B4086" s="189" t="s">
        <v>2272</v>
      </c>
      <c r="C4086" s="241" t="s">
        <v>85</v>
      </c>
      <c r="D4086" s="241" t="s">
        <v>2273</v>
      </c>
      <c r="E4086" s="427" t="s">
        <v>142</v>
      </c>
      <c r="F4086" s="427"/>
      <c r="G4086" s="190" t="s">
        <v>88</v>
      </c>
      <c r="H4086" s="191">
        <v>1</v>
      </c>
      <c r="I4086" s="192">
        <v>37.695</v>
      </c>
      <c r="J4086" s="192">
        <v>37.695</v>
      </c>
      <c r="K4086" s="360"/>
    </row>
    <row r="4087" spans="1:11" s="106" customFormat="1" ht="25.5" hidden="1" x14ac:dyDescent="0.2">
      <c r="A4087" s="241" t="s">
        <v>89</v>
      </c>
      <c r="B4087" s="189" t="s">
        <v>2268</v>
      </c>
      <c r="C4087" s="241" t="s">
        <v>85</v>
      </c>
      <c r="D4087" s="241" t="s">
        <v>2269</v>
      </c>
      <c r="E4087" s="427" t="s">
        <v>87</v>
      </c>
      <c r="F4087" s="427"/>
      <c r="G4087" s="190" t="s">
        <v>88</v>
      </c>
      <c r="H4087" s="191">
        <v>1</v>
      </c>
      <c r="I4087" s="192">
        <v>16.457643999999998</v>
      </c>
      <c r="J4087" s="192">
        <v>16.457643999999998</v>
      </c>
      <c r="K4087" s="360"/>
    </row>
    <row r="4088" spans="1:11" s="106" customFormat="1" hidden="1" x14ac:dyDescent="0.2">
      <c r="A4088" s="244"/>
      <c r="B4088" s="244"/>
      <c r="C4088" s="244"/>
      <c r="D4088" s="244"/>
      <c r="E4088" s="244"/>
      <c r="F4088" s="193"/>
      <c r="G4088" s="244"/>
      <c r="H4088" s="193"/>
      <c r="I4088" s="244"/>
      <c r="J4088" s="193"/>
      <c r="K4088" s="360"/>
    </row>
    <row r="4089" spans="1:11" s="106" customFormat="1" ht="15" hidden="1" thickBot="1" x14ac:dyDescent="0.25">
      <c r="A4089" s="244"/>
      <c r="B4089" s="244"/>
      <c r="C4089" s="244"/>
      <c r="D4089" s="244"/>
      <c r="E4089" s="244"/>
      <c r="F4089" s="193"/>
      <c r="G4089" s="244"/>
      <c r="H4089" s="428"/>
      <c r="I4089" s="428"/>
      <c r="J4089" s="193"/>
      <c r="K4089" s="360"/>
    </row>
    <row r="4090" spans="1:11" s="106" customFormat="1" ht="15" hidden="1" thickTop="1" x14ac:dyDescent="0.2">
      <c r="A4090" s="194"/>
      <c r="B4090" s="194"/>
      <c r="C4090" s="194"/>
      <c r="D4090" s="194"/>
      <c r="E4090" s="194"/>
      <c r="F4090" s="194"/>
      <c r="G4090" s="194"/>
      <c r="H4090" s="194"/>
      <c r="I4090" s="194"/>
      <c r="J4090" s="194"/>
      <c r="K4090" s="360"/>
    </row>
    <row r="4091" spans="1:11" s="106" customFormat="1" ht="15" hidden="1" x14ac:dyDescent="0.2">
      <c r="A4091" s="242"/>
      <c r="B4091" s="195" t="s">
        <v>77</v>
      </c>
      <c r="C4091" s="242" t="s">
        <v>78</v>
      </c>
      <c r="D4091" s="242" t="s">
        <v>4</v>
      </c>
      <c r="E4091" s="430" t="s">
        <v>79</v>
      </c>
      <c r="F4091" s="430"/>
      <c r="G4091" s="196" t="s">
        <v>80</v>
      </c>
      <c r="H4091" s="195" t="s">
        <v>81</v>
      </c>
      <c r="I4091" s="195" t="s">
        <v>82</v>
      </c>
      <c r="J4091" s="195" t="s">
        <v>5</v>
      </c>
      <c r="K4091" s="360"/>
    </row>
    <row r="4092" spans="1:11" s="106" customFormat="1" ht="38.25" hidden="1" x14ac:dyDescent="0.2">
      <c r="A4092" s="240" t="s">
        <v>83</v>
      </c>
      <c r="B4092" s="197" t="s">
        <v>2264</v>
      </c>
      <c r="C4092" s="240" t="s">
        <v>85</v>
      </c>
      <c r="D4092" s="240" t="s">
        <v>2265</v>
      </c>
      <c r="E4092" s="429" t="s">
        <v>142</v>
      </c>
      <c r="F4092" s="429"/>
      <c r="G4092" s="198" t="s">
        <v>88</v>
      </c>
      <c r="H4092" s="199">
        <v>1</v>
      </c>
      <c r="I4092" s="203">
        <f>SUM(J4093)</f>
        <v>24.08</v>
      </c>
      <c r="J4092" s="203">
        <f>H4092*I4092</f>
        <v>24.08</v>
      </c>
      <c r="K4092" s="360"/>
    </row>
    <row r="4093" spans="1:11" s="106" customFormat="1" ht="25.5" hidden="1" x14ac:dyDescent="0.2">
      <c r="A4093" s="241" t="s">
        <v>92</v>
      </c>
      <c r="B4093" s="189" t="s">
        <v>2274</v>
      </c>
      <c r="C4093" s="241" t="s">
        <v>85</v>
      </c>
      <c r="D4093" s="241" t="s">
        <v>2275</v>
      </c>
      <c r="E4093" s="427" t="s">
        <v>98</v>
      </c>
      <c r="F4093" s="427"/>
      <c r="G4093" s="190" t="s">
        <v>174</v>
      </c>
      <c r="H4093" s="191">
        <v>5.5999999999999999E-5</v>
      </c>
      <c r="I4093" s="192">
        <v>430000</v>
      </c>
      <c r="J4093" s="192">
        <v>24.08</v>
      </c>
      <c r="K4093" s="360"/>
    </row>
    <row r="4094" spans="1:11" s="106" customFormat="1" hidden="1" x14ac:dyDescent="0.2">
      <c r="A4094" s="244"/>
      <c r="B4094" s="244"/>
      <c r="C4094" s="244"/>
      <c r="D4094" s="244"/>
      <c r="E4094" s="244"/>
      <c r="F4094" s="193"/>
      <c r="G4094" s="244"/>
      <c r="H4094" s="193"/>
      <c r="I4094" s="244"/>
      <c r="J4094" s="193"/>
      <c r="K4094" s="360"/>
    </row>
    <row r="4095" spans="1:11" s="106" customFormat="1" ht="15" hidden="1" thickBot="1" x14ac:dyDescent="0.25">
      <c r="A4095" s="244"/>
      <c r="B4095" s="244"/>
      <c r="C4095" s="244"/>
      <c r="D4095" s="244"/>
      <c r="E4095" s="244"/>
      <c r="F4095" s="193"/>
      <c r="G4095" s="244"/>
      <c r="H4095" s="428"/>
      <c r="I4095" s="428"/>
      <c r="J4095" s="193"/>
      <c r="K4095" s="360"/>
    </row>
    <row r="4096" spans="1:11" s="106" customFormat="1" ht="15" hidden="1" thickTop="1" x14ac:dyDescent="0.2">
      <c r="A4096" s="194"/>
      <c r="B4096" s="194"/>
      <c r="C4096" s="194"/>
      <c r="D4096" s="194"/>
      <c r="E4096" s="194"/>
      <c r="F4096" s="194"/>
      <c r="G4096" s="194"/>
      <c r="H4096" s="194"/>
      <c r="I4096" s="194"/>
      <c r="J4096" s="194"/>
      <c r="K4096" s="360"/>
    </row>
    <row r="4097" spans="1:11" s="106" customFormat="1" ht="15" hidden="1" x14ac:dyDescent="0.2">
      <c r="A4097" s="242"/>
      <c r="B4097" s="195" t="s">
        <v>77</v>
      </c>
      <c r="C4097" s="242" t="s">
        <v>78</v>
      </c>
      <c r="D4097" s="242" t="s">
        <v>4</v>
      </c>
      <c r="E4097" s="430" t="s">
        <v>79</v>
      </c>
      <c r="F4097" s="430"/>
      <c r="G4097" s="196" t="s">
        <v>80</v>
      </c>
      <c r="H4097" s="195" t="s">
        <v>81</v>
      </c>
      <c r="I4097" s="195" t="s">
        <v>82</v>
      </c>
      <c r="J4097" s="195" t="s">
        <v>5</v>
      </c>
      <c r="K4097" s="360"/>
    </row>
    <row r="4098" spans="1:11" s="106" customFormat="1" ht="38.25" hidden="1" x14ac:dyDescent="0.2">
      <c r="A4098" s="240" t="s">
        <v>83</v>
      </c>
      <c r="B4098" s="197" t="s">
        <v>2266</v>
      </c>
      <c r="C4098" s="240" t="s">
        <v>85</v>
      </c>
      <c r="D4098" s="240" t="s">
        <v>2267</v>
      </c>
      <c r="E4098" s="429" t="s">
        <v>142</v>
      </c>
      <c r="F4098" s="429"/>
      <c r="G4098" s="198" t="s">
        <v>88</v>
      </c>
      <c r="H4098" s="199">
        <v>1</v>
      </c>
      <c r="I4098" s="203">
        <f>SUM(J4099)</f>
        <v>3.2679999999999998</v>
      </c>
      <c r="J4098" s="203">
        <f>H4098*I4098</f>
        <v>3.2679999999999998</v>
      </c>
      <c r="K4098" s="360"/>
    </row>
    <row r="4099" spans="1:11" s="106" customFormat="1" ht="25.5" hidden="1" x14ac:dyDescent="0.2">
      <c r="A4099" s="241" t="s">
        <v>92</v>
      </c>
      <c r="B4099" s="189" t="s">
        <v>2274</v>
      </c>
      <c r="C4099" s="241" t="s">
        <v>85</v>
      </c>
      <c r="D4099" s="241" t="s">
        <v>2275</v>
      </c>
      <c r="E4099" s="427" t="s">
        <v>98</v>
      </c>
      <c r="F4099" s="427"/>
      <c r="G4099" s="190" t="s">
        <v>174</v>
      </c>
      <c r="H4099" s="191">
        <v>7.6000000000000001E-6</v>
      </c>
      <c r="I4099" s="192">
        <v>430000</v>
      </c>
      <c r="J4099" s="192">
        <v>3.2679999999999998</v>
      </c>
      <c r="K4099" s="360"/>
    </row>
    <row r="4100" spans="1:11" s="106" customFormat="1" hidden="1" x14ac:dyDescent="0.2">
      <c r="A4100" s="244"/>
      <c r="B4100" s="244"/>
      <c r="C4100" s="244"/>
      <c r="D4100" s="244"/>
      <c r="E4100" s="244"/>
      <c r="F4100" s="193"/>
      <c r="G4100" s="244"/>
      <c r="H4100" s="193"/>
      <c r="I4100" s="244"/>
      <c r="J4100" s="193"/>
      <c r="K4100" s="360"/>
    </row>
    <row r="4101" spans="1:11" s="106" customFormat="1" ht="15" hidden="1" thickBot="1" x14ac:dyDescent="0.25">
      <c r="A4101" s="244"/>
      <c r="B4101" s="244"/>
      <c r="C4101" s="244"/>
      <c r="D4101" s="244"/>
      <c r="E4101" s="244"/>
      <c r="F4101" s="193"/>
      <c r="G4101" s="244"/>
      <c r="H4101" s="428"/>
      <c r="I4101" s="428"/>
      <c r="J4101" s="193"/>
      <c r="K4101" s="360"/>
    </row>
    <row r="4102" spans="1:11" s="106" customFormat="1" ht="15" hidden="1" thickTop="1" x14ac:dyDescent="0.2">
      <c r="A4102" s="194"/>
      <c r="B4102" s="194"/>
      <c r="C4102" s="194"/>
      <c r="D4102" s="194"/>
      <c r="E4102" s="194"/>
      <c r="F4102" s="194"/>
      <c r="G4102" s="194"/>
      <c r="H4102" s="194"/>
      <c r="I4102" s="194"/>
      <c r="J4102" s="194"/>
      <c r="K4102" s="360"/>
    </row>
    <row r="4103" spans="1:11" s="106" customFormat="1" ht="15" hidden="1" x14ac:dyDescent="0.2">
      <c r="A4103" s="242"/>
      <c r="B4103" s="195" t="s">
        <v>77</v>
      </c>
      <c r="C4103" s="242" t="s">
        <v>78</v>
      </c>
      <c r="D4103" s="242" t="s">
        <v>4</v>
      </c>
      <c r="E4103" s="430" t="s">
        <v>79</v>
      </c>
      <c r="F4103" s="430"/>
      <c r="G4103" s="196" t="s">
        <v>80</v>
      </c>
      <c r="H4103" s="195" t="s">
        <v>81</v>
      </c>
      <c r="I4103" s="195" t="s">
        <v>82</v>
      </c>
      <c r="J4103" s="195" t="s">
        <v>5</v>
      </c>
      <c r="K4103" s="360"/>
    </row>
    <row r="4104" spans="1:11" s="106" customFormat="1" ht="38.25" hidden="1" x14ac:dyDescent="0.2">
      <c r="A4104" s="240" t="s">
        <v>83</v>
      </c>
      <c r="B4104" s="197" t="s">
        <v>2270</v>
      </c>
      <c r="C4104" s="240" t="s">
        <v>85</v>
      </c>
      <c r="D4104" s="240" t="s">
        <v>2271</v>
      </c>
      <c r="E4104" s="429" t="s">
        <v>142</v>
      </c>
      <c r="F4104" s="429"/>
      <c r="G4104" s="198" t="s">
        <v>88</v>
      </c>
      <c r="H4104" s="199">
        <v>1</v>
      </c>
      <c r="I4104" s="203">
        <f>SUM(J4105)</f>
        <v>30.1</v>
      </c>
      <c r="J4104" s="203">
        <f>H4104*I4104</f>
        <v>30.1</v>
      </c>
      <c r="K4104" s="360"/>
    </row>
    <row r="4105" spans="1:11" s="106" customFormat="1" ht="25.5" hidden="1" x14ac:dyDescent="0.2">
      <c r="A4105" s="241" t="s">
        <v>92</v>
      </c>
      <c r="B4105" s="189" t="s">
        <v>2274</v>
      </c>
      <c r="C4105" s="241" t="s">
        <v>85</v>
      </c>
      <c r="D4105" s="241" t="s">
        <v>2275</v>
      </c>
      <c r="E4105" s="427" t="s">
        <v>98</v>
      </c>
      <c r="F4105" s="427"/>
      <c r="G4105" s="190" t="s">
        <v>174</v>
      </c>
      <c r="H4105" s="191">
        <v>6.9999999999999994E-5</v>
      </c>
      <c r="I4105" s="192">
        <v>430000</v>
      </c>
      <c r="J4105" s="192">
        <v>30.1</v>
      </c>
      <c r="K4105" s="360"/>
    </row>
    <row r="4106" spans="1:11" s="106" customFormat="1" hidden="1" x14ac:dyDescent="0.2">
      <c r="A4106" s="244"/>
      <c r="B4106" s="244"/>
      <c r="C4106" s="244"/>
      <c r="D4106" s="244"/>
      <c r="E4106" s="244"/>
      <c r="F4106" s="193"/>
      <c r="G4106" s="244"/>
      <c r="H4106" s="193"/>
      <c r="I4106" s="244"/>
      <c r="J4106" s="193"/>
      <c r="K4106" s="360"/>
    </row>
    <row r="4107" spans="1:11" s="106" customFormat="1" ht="15" hidden="1" thickBot="1" x14ac:dyDescent="0.25">
      <c r="A4107" s="244"/>
      <c r="B4107" s="244"/>
      <c r="C4107" s="244"/>
      <c r="D4107" s="244"/>
      <c r="E4107" s="244"/>
      <c r="F4107" s="193"/>
      <c r="G4107" s="244"/>
      <c r="H4107" s="428"/>
      <c r="I4107" s="428"/>
      <c r="J4107" s="193"/>
      <c r="K4107" s="360"/>
    </row>
    <row r="4108" spans="1:11" s="106" customFormat="1" ht="15" hidden="1" thickTop="1" x14ac:dyDescent="0.2">
      <c r="A4108" s="194"/>
      <c r="B4108" s="194"/>
      <c r="C4108" s="194"/>
      <c r="D4108" s="194"/>
      <c r="E4108" s="194"/>
      <c r="F4108" s="194"/>
      <c r="G4108" s="194"/>
      <c r="H4108" s="194"/>
      <c r="I4108" s="194"/>
      <c r="J4108" s="194"/>
      <c r="K4108" s="360"/>
    </row>
    <row r="4109" spans="1:11" s="106" customFormat="1" ht="15" hidden="1" x14ac:dyDescent="0.2">
      <c r="A4109" s="242"/>
      <c r="B4109" s="195" t="s">
        <v>77</v>
      </c>
      <c r="C4109" s="242" t="s">
        <v>78</v>
      </c>
      <c r="D4109" s="242" t="s">
        <v>4</v>
      </c>
      <c r="E4109" s="430" t="s">
        <v>79</v>
      </c>
      <c r="F4109" s="430"/>
      <c r="G4109" s="196" t="s">
        <v>80</v>
      </c>
      <c r="H4109" s="195" t="s">
        <v>81</v>
      </c>
      <c r="I4109" s="195" t="s">
        <v>82</v>
      </c>
      <c r="J4109" s="195" t="s">
        <v>5</v>
      </c>
      <c r="K4109" s="360"/>
    </row>
    <row r="4110" spans="1:11" s="106" customFormat="1" ht="38.25" hidden="1" x14ac:dyDescent="0.2">
      <c r="A4110" s="240" t="s">
        <v>83</v>
      </c>
      <c r="B4110" s="197" t="s">
        <v>2272</v>
      </c>
      <c r="C4110" s="240" t="s">
        <v>85</v>
      </c>
      <c r="D4110" s="240" t="s">
        <v>2273</v>
      </c>
      <c r="E4110" s="429" t="s">
        <v>142</v>
      </c>
      <c r="F4110" s="429"/>
      <c r="G4110" s="198" t="s">
        <v>88</v>
      </c>
      <c r="H4110" s="199">
        <v>1</v>
      </c>
      <c r="I4110" s="203">
        <f>SUM(J4111)</f>
        <v>37.695</v>
      </c>
      <c r="J4110" s="203">
        <f>H4110*I4110</f>
        <v>37.695</v>
      </c>
      <c r="K4110" s="360"/>
    </row>
    <row r="4111" spans="1:11" s="106" customFormat="1" hidden="1" x14ac:dyDescent="0.2">
      <c r="A4111" s="241" t="s">
        <v>92</v>
      </c>
      <c r="B4111" s="189" t="s">
        <v>2038</v>
      </c>
      <c r="C4111" s="241" t="s">
        <v>85</v>
      </c>
      <c r="D4111" s="241" t="s">
        <v>2039</v>
      </c>
      <c r="E4111" s="427" t="s">
        <v>119</v>
      </c>
      <c r="F4111" s="427"/>
      <c r="G4111" s="190" t="s">
        <v>266</v>
      </c>
      <c r="H4111" s="191">
        <v>10.77</v>
      </c>
      <c r="I4111" s="192">
        <v>3.5</v>
      </c>
      <c r="J4111" s="192">
        <v>37.695</v>
      </c>
      <c r="K4111" s="360"/>
    </row>
    <row r="4112" spans="1:11" s="106" customFormat="1" hidden="1" x14ac:dyDescent="0.2">
      <c r="A4112" s="244"/>
      <c r="B4112" s="244"/>
      <c r="C4112" s="244"/>
      <c r="D4112" s="244"/>
      <c r="E4112" s="244"/>
      <c r="F4112" s="193"/>
      <c r="G4112" s="244"/>
      <c r="H4112" s="193"/>
      <c r="I4112" s="244"/>
      <c r="J4112" s="193"/>
      <c r="K4112" s="360"/>
    </row>
    <row r="4113" spans="1:11" s="106" customFormat="1" ht="15" hidden="1" thickBot="1" x14ac:dyDescent="0.25">
      <c r="A4113" s="244"/>
      <c r="B4113" s="244"/>
      <c r="C4113" s="244"/>
      <c r="D4113" s="244"/>
      <c r="E4113" s="244"/>
      <c r="F4113" s="193"/>
      <c r="G4113" s="244"/>
      <c r="H4113" s="428"/>
      <c r="I4113" s="428"/>
      <c r="J4113" s="193"/>
      <c r="K4113" s="360"/>
    </row>
    <row r="4114" spans="1:11" s="106" customFormat="1" ht="15" hidden="1" thickTop="1" x14ac:dyDescent="0.2">
      <c r="A4114" s="194"/>
      <c r="B4114" s="194"/>
      <c r="C4114" s="194"/>
      <c r="D4114" s="194"/>
      <c r="E4114" s="194"/>
      <c r="F4114" s="194"/>
      <c r="G4114" s="194"/>
      <c r="H4114" s="194"/>
      <c r="I4114" s="194"/>
      <c r="J4114" s="194"/>
      <c r="K4114" s="360"/>
    </row>
    <row r="4115" spans="1:11" s="106" customFormat="1" ht="15" hidden="1" x14ac:dyDescent="0.2">
      <c r="A4115" s="242"/>
      <c r="B4115" s="195" t="s">
        <v>77</v>
      </c>
      <c r="C4115" s="242" t="s">
        <v>78</v>
      </c>
      <c r="D4115" s="242" t="s">
        <v>4</v>
      </c>
      <c r="E4115" s="430" t="s">
        <v>79</v>
      </c>
      <c r="F4115" s="430"/>
      <c r="G4115" s="196" t="s">
        <v>80</v>
      </c>
      <c r="H4115" s="195" t="s">
        <v>81</v>
      </c>
      <c r="I4115" s="195" t="s">
        <v>82</v>
      </c>
      <c r="J4115" s="195" t="s">
        <v>5</v>
      </c>
      <c r="K4115" s="360"/>
    </row>
    <row r="4116" spans="1:11" s="106" customFormat="1" ht="38.25" hidden="1" x14ac:dyDescent="0.2">
      <c r="A4116" s="240" t="s">
        <v>83</v>
      </c>
      <c r="B4116" s="197" t="s">
        <v>1094</v>
      </c>
      <c r="C4116" s="240" t="s">
        <v>85</v>
      </c>
      <c r="D4116" s="240" t="s">
        <v>1095</v>
      </c>
      <c r="E4116" s="429" t="s">
        <v>142</v>
      </c>
      <c r="F4116" s="429"/>
      <c r="G4116" s="198" t="s">
        <v>146</v>
      </c>
      <c r="H4116" s="199">
        <v>1</v>
      </c>
      <c r="I4116" s="203">
        <f>SUM(J4117:J4119)</f>
        <v>46.882294000000002</v>
      </c>
      <c r="J4116" s="203">
        <f>H4116*I4116</f>
        <v>46.882294000000002</v>
      </c>
      <c r="K4116" s="360"/>
    </row>
    <row r="4117" spans="1:11" s="106" customFormat="1" ht="38.25" hidden="1" x14ac:dyDescent="0.2">
      <c r="A4117" s="241" t="s">
        <v>89</v>
      </c>
      <c r="B4117" s="189" t="s">
        <v>2276</v>
      </c>
      <c r="C4117" s="241" t="s">
        <v>85</v>
      </c>
      <c r="D4117" s="241" t="s">
        <v>2277</v>
      </c>
      <c r="E4117" s="427" t="s">
        <v>142</v>
      </c>
      <c r="F4117" s="427"/>
      <c r="G4117" s="190" t="s">
        <v>88</v>
      </c>
      <c r="H4117" s="191">
        <v>1</v>
      </c>
      <c r="I4117" s="192">
        <v>26.789000000000001</v>
      </c>
      <c r="J4117" s="192">
        <v>26.789000000000001</v>
      </c>
      <c r="K4117" s="360"/>
    </row>
    <row r="4118" spans="1:11" s="106" customFormat="1" ht="38.25" hidden="1" x14ac:dyDescent="0.2">
      <c r="A4118" s="241" t="s">
        <v>89</v>
      </c>
      <c r="B4118" s="189" t="s">
        <v>2278</v>
      </c>
      <c r="C4118" s="241" t="s">
        <v>85</v>
      </c>
      <c r="D4118" s="241" t="s">
        <v>2279</v>
      </c>
      <c r="E4118" s="427" t="s">
        <v>142</v>
      </c>
      <c r="F4118" s="427"/>
      <c r="G4118" s="190" t="s">
        <v>88</v>
      </c>
      <c r="H4118" s="191">
        <v>1</v>
      </c>
      <c r="I4118" s="192">
        <v>3.63565</v>
      </c>
      <c r="J4118" s="192">
        <v>3.63565</v>
      </c>
      <c r="K4118" s="360"/>
    </row>
    <row r="4119" spans="1:11" s="106" customFormat="1" ht="25.5" hidden="1" x14ac:dyDescent="0.2">
      <c r="A4119" s="241" t="s">
        <v>89</v>
      </c>
      <c r="B4119" s="189" t="s">
        <v>2268</v>
      </c>
      <c r="C4119" s="241" t="s">
        <v>85</v>
      </c>
      <c r="D4119" s="241" t="s">
        <v>2269</v>
      </c>
      <c r="E4119" s="427" t="s">
        <v>87</v>
      </c>
      <c r="F4119" s="427"/>
      <c r="G4119" s="190" t="s">
        <v>88</v>
      </c>
      <c r="H4119" s="191">
        <v>1</v>
      </c>
      <c r="I4119" s="192">
        <v>16.457643999999998</v>
      </c>
      <c r="J4119" s="192">
        <v>16.457643999999998</v>
      </c>
      <c r="K4119" s="360"/>
    </row>
    <row r="4120" spans="1:11" s="106" customFormat="1" hidden="1" x14ac:dyDescent="0.2">
      <c r="A4120" s="244"/>
      <c r="B4120" s="244"/>
      <c r="C4120" s="244"/>
      <c r="D4120" s="244"/>
      <c r="E4120" s="244"/>
      <c r="F4120" s="193"/>
      <c r="G4120" s="244"/>
      <c r="H4120" s="193"/>
      <c r="I4120" s="244"/>
      <c r="J4120" s="193"/>
      <c r="K4120" s="360"/>
    </row>
    <row r="4121" spans="1:11" s="106" customFormat="1" ht="15" hidden="1" thickBot="1" x14ac:dyDescent="0.25">
      <c r="A4121" s="244"/>
      <c r="B4121" s="244"/>
      <c r="C4121" s="244"/>
      <c r="D4121" s="244"/>
      <c r="E4121" s="244"/>
      <c r="F4121" s="193"/>
      <c r="G4121" s="244"/>
      <c r="H4121" s="428"/>
      <c r="I4121" s="428"/>
      <c r="J4121" s="193"/>
      <c r="K4121" s="360"/>
    </row>
    <row r="4122" spans="1:11" s="106" customFormat="1" ht="15" hidden="1" thickTop="1" x14ac:dyDescent="0.2">
      <c r="A4122" s="194"/>
      <c r="B4122" s="194"/>
      <c r="C4122" s="194"/>
      <c r="D4122" s="194"/>
      <c r="E4122" s="194"/>
      <c r="F4122" s="194"/>
      <c r="G4122" s="194"/>
      <c r="H4122" s="194"/>
      <c r="I4122" s="194"/>
      <c r="J4122" s="194"/>
      <c r="K4122" s="360"/>
    </row>
    <row r="4123" spans="1:11" s="106" customFormat="1" ht="15" hidden="1" x14ac:dyDescent="0.2">
      <c r="A4123" s="242"/>
      <c r="B4123" s="195" t="s">
        <v>77</v>
      </c>
      <c r="C4123" s="242" t="s">
        <v>78</v>
      </c>
      <c r="D4123" s="242" t="s">
        <v>4</v>
      </c>
      <c r="E4123" s="430" t="s">
        <v>79</v>
      </c>
      <c r="F4123" s="430"/>
      <c r="G4123" s="196" t="s">
        <v>80</v>
      </c>
      <c r="H4123" s="195" t="s">
        <v>81</v>
      </c>
      <c r="I4123" s="195" t="s">
        <v>82</v>
      </c>
      <c r="J4123" s="195" t="s">
        <v>5</v>
      </c>
      <c r="K4123" s="360"/>
    </row>
    <row r="4124" spans="1:11" s="106" customFormat="1" ht="38.25" hidden="1" x14ac:dyDescent="0.2">
      <c r="A4124" s="240" t="s">
        <v>83</v>
      </c>
      <c r="B4124" s="197" t="s">
        <v>1092</v>
      </c>
      <c r="C4124" s="240" t="s">
        <v>85</v>
      </c>
      <c r="D4124" s="240" t="s">
        <v>1093</v>
      </c>
      <c r="E4124" s="429" t="s">
        <v>142</v>
      </c>
      <c r="F4124" s="429"/>
      <c r="G4124" s="198" t="s">
        <v>143</v>
      </c>
      <c r="H4124" s="199">
        <v>1</v>
      </c>
      <c r="I4124" s="203">
        <f>SUM(J4125:J4129)</f>
        <v>132.97354399999998</v>
      </c>
      <c r="J4124" s="203">
        <f>H4124*I4124</f>
        <v>132.97354399999998</v>
      </c>
      <c r="K4124" s="360"/>
    </row>
    <row r="4125" spans="1:11" s="106" customFormat="1" ht="38.25" hidden="1" x14ac:dyDescent="0.2">
      <c r="A4125" s="241" t="s">
        <v>89</v>
      </c>
      <c r="B4125" s="189" t="s">
        <v>2276</v>
      </c>
      <c r="C4125" s="241" t="s">
        <v>85</v>
      </c>
      <c r="D4125" s="241" t="s">
        <v>2277</v>
      </c>
      <c r="E4125" s="427" t="s">
        <v>142</v>
      </c>
      <c r="F4125" s="427"/>
      <c r="G4125" s="190" t="s">
        <v>88</v>
      </c>
      <c r="H4125" s="191">
        <v>1</v>
      </c>
      <c r="I4125" s="192">
        <v>26.789000000000001</v>
      </c>
      <c r="J4125" s="192">
        <v>26.789000000000001</v>
      </c>
      <c r="K4125" s="360"/>
    </row>
    <row r="4126" spans="1:11" s="106" customFormat="1" ht="38.25" hidden="1" x14ac:dyDescent="0.2">
      <c r="A4126" s="241" t="s">
        <v>89</v>
      </c>
      <c r="B4126" s="189" t="s">
        <v>2278</v>
      </c>
      <c r="C4126" s="241" t="s">
        <v>85</v>
      </c>
      <c r="D4126" s="241" t="s">
        <v>2279</v>
      </c>
      <c r="E4126" s="427" t="s">
        <v>142</v>
      </c>
      <c r="F4126" s="427"/>
      <c r="G4126" s="190" t="s">
        <v>88</v>
      </c>
      <c r="H4126" s="191">
        <v>1</v>
      </c>
      <c r="I4126" s="192">
        <v>3.63565</v>
      </c>
      <c r="J4126" s="192">
        <v>3.63565</v>
      </c>
      <c r="K4126" s="360"/>
    </row>
    <row r="4127" spans="1:11" s="106" customFormat="1" ht="38.25" hidden="1" x14ac:dyDescent="0.2">
      <c r="A4127" s="241" t="s">
        <v>89</v>
      </c>
      <c r="B4127" s="189" t="s">
        <v>2280</v>
      </c>
      <c r="C4127" s="241" t="s">
        <v>85</v>
      </c>
      <c r="D4127" s="241" t="s">
        <v>2281</v>
      </c>
      <c r="E4127" s="427" t="s">
        <v>142</v>
      </c>
      <c r="F4127" s="427"/>
      <c r="G4127" s="190" t="s">
        <v>88</v>
      </c>
      <c r="H4127" s="191">
        <v>1</v>
      </c>
      <c r="I4127" s="192">
        <v>33.486249999999998</v>
      </c>
      <c r="J4127" s="192">
        <v>33.486249999999998</v>
      </c>
      <c r="K4127" s="360"/>
    </row>
    <row r="4128" spans="1:11" s="106" customFormat="1" ht="38.25" hidden="1" x14ac:dyDescent="0.2">
      <c r="A4128" s="241" t="s">
        <v>89</v>
      </c>
      <c r="B4128" s="189" t="s">
        <v>2282</v>
      </c>
      <c r="C4128" s="241" t="s">
        <v>85</v>
      </c>
      <c r="D4128" s="241" t="s">
        <v>2283</v>
      </c>
      <c r="E4128" s="427" t="s">
        <v>142</v>
      </c>
      <c r="F4128" s="427"/>
      <c r="G4128" s="190" t="s">
        <v>88</v>
      </c>
      <c r="H4128" s="191">
        <v>1</v>
      </c>
      <c r="I4128" s="192">
        <v>52.604999999999997</v>
      </c>
      <c r="J4128" s="192">
        <v>52.604999999999997</v>
      </c>
      <c r="K4128" s="360"/>
    </row>
    <row r="4129" spans="1:11" s="106" customFormat="1" ht="25.5" hidden="1" x14ac:dyDescent="0.2">
      <c r="A4129" s="241" t="s">
        <v>89</v>
      </c>
      <c r="B4129" s="189" t="s">
        <v>2268</v>
      </c>
      <c r="C4129" s="241" t="s">
        <v>85</v>
      </c>
      <c r="D4129" s="241" t="s">
        <v>2269</v>
      </c>
      <c r="E4129" s="427" t="s">
        <v>87</v>
      </c>
      <c r="F4129" s="427"/>
      <c r="G4129" s="190" t="s">
        <v>88</v>
      </c>
      <c r="H4129" s="191">
        <v>1</v>
      </c>
      <c r="I4129" s="192">
        <v>16.457643999999998</v>
      </c>
      <c r="J4129" s="192">
        <v>16.457643999999998</v>
      </c>
      <c r="K4129" s="360"/>
    </row>
    <row r="4130" spans="1:11" s="106" customFormat="1" hidden="1" x14ac:dyDescent="0.2">
      <c r="A4130" s="244"/>
      <c r="B4130" s="244"/>
      <c r="C4130" s="244"/>
      <c r="D4130" s="244"/>
      <c r="E4130" s="244"/>
      <c r="F4130" s="193"/>
      <c r="G4130" s="244"/>
      <c r="H4130" s="193"/>
      <c r="I4130" s="244"/>
      <c r="J4130" s="193"/>
      <c r="K4130" s="360"/>
    </row>
    <row r="4131" spans="1:11" s="106" customFormat="1" ht="15" hidden="1" thickBot="1" x14ac:dyDescent="0.25">
      <c r="A4131" s="244"/>
      <c r="B4131" s="244"/>
      <c r="C4131" s="244"/>
      <c r="D4131" s="244"/>
      <c r="E4131" s="244"/>
      <c r="F4131" s="193"/>
      <c r="G4131" s="244"/>
      <c r="H4131" s="428"/>
      <c r="I4131" s="428"/>
      <c r="J4131" s="193"/>
      <c r="K4131" s="360"/>
    </row>
    <row r="4132" spans="1:11" s="106" customFormat="1" ht="15" hidden="1" thickTop="1" x14ac:dyDescent="0.2">
      <c r="A4132" s="194"/>
      <c r="B4132" s="194"/>
      <c r="C4132" s="194"/>
      <c r="D4132" s="194"/>
      <c r="E4132" s="194"/>
      <c r="F4132" s="194"/>
      <c r="G4132" s="194"/>
      <c r="H4132" s="194"/>
      <c r="I4132" s="194"/>
      <c r="J4132" s="194"/>
      <c r="K4132" s="360"/>
    </row>
    <row r="4133" spans="1:11" s="106" customFormat="1" ht="15" hidden="1" x14ac:dyDescent="0.2">
      <c r="A4133" s="242"/>
      <c r="B4133" s="195" t="s">
        <v>77</v>
      </c>
      <c r="C4133" s="242" t="s">
        <v>78</v>
      </c>
      <c r="D4133" s="242" t="s">
        <v>4</v>
      </c>
      <c r="E4133" s="430" t="s">
        <v>79</v>
      </c>
      <c r="F4133" s="430"/>
      <c r="G4133" s="196" t="s">
        <v>80</v>
      </c>
      <c r="H4133" s="195" t="s">
        <v>81</v>
      </c>
      <c r="I4133" s="195" t="s">
        <v>82</v>
      </c>
      <c r="J4133" s="195" t="s">
        <v>5</v>
      </c>
      <c r="K4133" s="360"/>
    </row>
    <row r="4134" spans="1:11" s="106" customFormat="1" ht="38.25" hidden="1" x14ac:dyDescent="0.2">
      <c r="A4134" s="240" t="s">
        <v>83</v>
      </c>
      <c r="B4134" s="197" t="s">
        <v>2276</v>
      </c>
      <c r="C4134" s="240" t="s">
        <v>85</v>
      </c>
      <c r="D4134" s="240" t="s">
        <v>2277</v>
      </c>
      <c r="E4134" s="429" t="s">
        <v>142</v>
      </c>
      <c r="F4134" s="429"/>
      <c r="G4134" s="198" t="s">
        <v>88</v>
      </c>
      <c r="H4134" s="199">
        <v>1</v>
      </c>
      <c r="I4134" s="203">
        <f>SUM(J4135)</f>
        <v>26.789000000000001</v>
      </c>
      <c r="J4134" s="203">
        <f>H4134*I4134</f>
        <v>26.789000000000001</v>
      </c>
      <c r="K4134" s="360"/>
    </row>
    <row r="4135" spans="1:11" s="106" customFormat="1" ht="25.5" hidden="1" x14ac:dyDescent="0.2">
      <c r="A4135" s="241" t="s">
        <v>92</v>
      </c>
      <c r="B4135" s="189" t="s">
        <v>2284</v>
      </c>
      <c r="C4135" s="241" t="s">
        <v>85</v>
      </c>
      <c r="D4135" s="241" t="s">
        <v>2285</v>
      </c>
      <c r="E4135" s="427" t="s">
        <v>98</v>
      </c>
      <c r="F4135" s="427"/>
      <c r="G4135" s="190" t="s">
        <v>174</v>
      </c>
      <c r="H4135" s="191">
        <v>5.5999999999999999E-5</v>
      </c>
      <c r="I4135" s="192">
        <v>478375</v>
      </c>
      <c r="J4135" s="192">
        <v>26.789000000000001</v>
      </c>
      <c r="K4135" s="360"/>
    </row>
    <row r="4136" spans="1:11" s="106" customFormat="1" hidden="1" x14ac:dyDescent="0.2">
      <c r="A4136" s="244"/>
      <c r="B4136" s="244"/>
      <c r="C4136" s="244"/>
      <c r="D4136" s="244"/>
      <c r="E4136" s="244"/>
      <c r="F4136" s="193"/>
      <c r="G4136" s="244"/>
      <c r="H4136" s="193"/>
      <c r="I4136" s="244"/>
      <c r="J4136" s="193"/>
      <c r="K4136" s="360"/>
    </row>
    <row r="4137" spans="1:11" s="106" customFormat="1" ht="15" hidden="1" thickBot="1" x14ac:dyDescent="0.25">
      <c r="A4137" s="244"/>
      <c r="B4137" s="244"/>
      <c r="C4137" s="244"/>
      <c r="D4137" s="244"/>
      <c r="E4137" s="244"/>
      <c r="F4137" s="193"/>
      <c r="G4137" s="244"/>
      <c r="H4137" s="428"/>
      <c r="I4137" s="428"/>
      <c r="J4137" s="193"/>
      <c r="K4137" s="360"/>
    </row>
    <row r="4138" spans="1:11" s="106" customFormat="1" ht="15" hidden="1" thickTop="1" x14ac:dyDescent="0.2">
      <c r="A4138" s="194"/>
      <c r="B4138" s="194"/>
      <c r="C4138" s="194"/>
      <c r="D4138" s="194"/>
      <c r="E4138" s="194"/>
      <c r="F4138" s="194"/>
      <c r="G4138" s="194"/>
      <c r="H4138" s="194"/>
      <c r="I4138" s="194"/>
      <c r="J4138" s="194"/>
      <c r="K4138" s="360"/>
    </row>
    <row r="4139" spans="1:11" s="106" customFormat="1" ht="15" hidden="1" x14ac:dyDescent="0.2">
      <c r="A4139" s="242"/>
      <c r="B4139" s="195" t="s">
        <v>77</v>
      </c>
      <c r="C4139" s="242" t="s">
        <v>78</v>
      </c>
      <c r="D4139" s="242" t="s">
        <v>4</v>
      </c>
      <c r="E4139" s="430" t="s">
        <v>79</v>
      </c>
      <c r="F4139" s="430"/>
      <c r="G4139" s="196" t="s">
        <v>80</v>
      </c>
      <c r="H4139" s="195" t="s">
        <v>81</v>
      </c>
      <c r="I4139" s="195" t="s">
        <v>82</v>
      </c>
      <c r="J4139" s="195" t="s">
        <v>5</v>
      </c>
      <c r="K4139" s="360"/>
    </row>
    <row r="4140" spans="1:11" s="106" customFormat="1" ht="38.25" hidden="1" x14ac:dyDescent="0.2">
      <c r="A4140" s="240" t="s">
        <v>83</v>
      </c>
      <c r="B4140" s="197" t="s">
        <v>2278</v>
      </c>
      <c r="C4140" s="240" t="s">
        <v>85</v>
      </c>
      <c r="D4140" s="240" t="s">
        <v>2279</v>
      </c>
      <c r="E4140" s="429" t="s">
        <v>142</v>
      </c>
      <c r="F4140" s="429"/>
      <c r="G4140" s="198" t="s">
        <v>88</v>
      </c>
      <c r="H4140" s="199">
        <v>1</v>
      </c>
      <c r="I4140" s="203">
        <f>SUM(J4141)</f>
        <v>3.63565</v>
      </c>
      <c r="J4140" s="203">
        <f>H4140*I4140</f>
        <v>3.63565</v>
      </c>
      <c r="K4140" s="360"/>
    </row>
    <row r="4141" spans="1:11" s="106" customFormat="1" ht="25.5" hidden="1" x14ac:dyDescent="0.2">
      <c r="A4141" s="241" t="s">
        <v>92</v>
      </c>
      <c r="B4141" s="189" t="s">
        <v>2284</v>
      </c>
      <c r="C4141" s="241" t="s">
        <v>85</v>
      </c>
      <c r="D4141" s="241" t="s">
        <v>2285</v>
      </c>
      <c r="E4141" s="427" t="s">
        <v>98</v>
      </c>
      <c r="F4141" s="427"/>
      <c r="G4141" s="190" t="s">
        <v>174</v>
      </c>
      <c r="H4141" s="191">
        <v>7.6000000000000001E-6</v>
      </c>
      <c r="I4141" s="192">
        <v>478375</v>
      </c>
      <c r="J4141" s="192">
        <v>3.63565</v>
      </c>
      <c r="K4141" s="360"/>
    </row>
    <row r="4142" spans="1:11" s="106" customFormat="1" hidden="1" x14ac:dyDescent="0.2">
      <c r="A4142" s="244"/>
      <c r="B4142" s="244"/>
      <c r="C4142" s="244"/>
      <c r="D4142" s="244"/>
      <c r="E4142" s="244"/>
      <c r="F4142" s="193"/>
      <c r="G4142" s="244"/>
      <c r="H4142" s="193"/>
      <c r="I4142" s="244"/>
      <c r="J4142" s="193"/>
      <c r="K4142" s="360"/>
    </row>
    <row r="4143" spans="1:11" s="106" customFormat="1" ht="15" hidden="1" thickBot="1" x14ac:dyDescent="0.25">
      <c r="A4143" s="244"/>
      <c r="B4143" s="244"/>
      <c r="C4143" s="244"/>
      <c r="D4143" s="244"/>
      <c r="E4143" s="244"/>
      <c r="F4143" s="193"/>
      <c r="G4143" s="244"/>
      <c r="H4143" s="428"/>
      <c r="I4143" s="428"/>
      <c r="J4143" s="193"/>
      <c r="K4143" s="360"/>
    </row>
    <row r="4144" spans="1:11" s="106" customFormat="1" ht="15" hidden="1" thickTop="1" x14ac:dyDescent="0.2">
      <c r="A4144" s="194"/>
      <c r="B4144" s="194"/>
      <c r="C4144" s="194"/>
      <c r="D4144" s="194"/>
      <c r="E4144" s="194"/>
      <c r="F4144" s="194"/>
      <c r="G4144" s="194"/>
      <c r="H4144" s="194"/>
      <c r="I4144" s="194"/>
      <c r="J4144" s="194"/>
      <c r="K4144" s="360"/>
    </row>
    <row r="4145" spans="1:11" s="106" customFormat="1" ht="15" hidden="1" x14ac:dyDescent="0.2">
      <c r="A4145" s="242"/>
      <c r="B4145" s="195" t="s">
        <v>77</v>
      </c>
      <c r="C4145" s="242" t="s">
        <v>78</v>
      </c>
      <c r="D4145" s="242" t="s">
        <v>4</v>
      </c>
      <c r="E4145" s="430" t="s">
        <v>79</v>
      </c>
      <c r="F4145" s="430"/>
      <c r="G4145" s="196" t="s">
        <v>80</v>
      </c>
      <c r="H4145" s="195" t="s">
        <v>81</v>
      </c>
      <c r="I4145" s="195" t="s">
        <v>82</v>
      </c>
      <c r="J4145" s="195" t="s">
        <v>5</v>
      </c>
      <c r="K4145" s="360"/>
    </row>
    <row r="4146" spans="1:11" s="106" customFormat="1" ht="38.25" hidden="1" x14ac:dyDescent="0.2">
      <c r="A4146" s="240" t="s">
        <v>83</v>
      </c>
      <c r="B4146" s="197" t="s">
        <v>2280</v>
      </c>
      <c r="C4146" s="240" t="s">
        <v>85</v>
      </c>
      <c r="D4146" s="240" t="s">
        <v>2281</v>
      </c>
      <c r="E4146" s="429" t="s">
        <v>142</v>
      </c>
      <c r="F4146" s="429"/>
      <c r="G4146" s="198" t="s">
        <v>88</v>
      </c>
      <c r="H4146" s="199">
        <v>1</v>
      </c>
      <c r="I4146" s="203">
        <f>SUM(J4147)</f>
        <v>33.486249999999998</v>
      </c>
      <c r="J4146" s="203">
        <f>H4146*I4146</f>
        <v>33.486249999999998</v>
      </c>
      <c r="K4146" s="360"/>
    </row>
    <row r="4147" spans="1:11" s="106" customFormat="1" ht="25.5" hidden="1" x14ac:dyDescent="0.2">
      <c r="A4147" s="241" t="s">
        <v>92</v>
      </c>
      <c r="B4147" s="189" t="s">
        <v>2284</v>
      </c>
      <c r="C4147" s="241" t="s">
        <v>85</v>
      </c>
      <c r="D4147" s="241" t="s">
        <v>2285</v>
      </c>
      <c r="E4147" s="427" t="s">
        <v>98</v>
      </c>
      <c r="F4147" s="427"/>
      <c r="G4147" s="190" t="s">
        <v>174</v>
      </c>
      <c r="H4147" s="191">
        <v>6.9999999999999994E-5</v>
      </c>
      <c r="I4147" s="192">
        <v>478375</v>
      </c>
      <c r="J4147" s="192">
        <v>33.486249999999998</v>
      </c>
      <c r="K4147" s="360"/>
    </row>
    <row r="4148" spans="1:11" s="106" customFormat="1" hidden="1" x14ac:dyDescent="0.2">
      <c r="A4148" s="244"/>
      <c r="B4148" s="244"/>
      <c r="C4148" s="244"/>
      <c r="D4148" s="244"/>
      <c r="E4148" s="244"/>
      <c r="F4148" s="193"/>
      <c r="G4148" s="244"/>
      <c r="H4148" s="193"/>
      <c r="I4148" s="244"/>
      <c r="J4148" s="193"/>
      <c r="K4148" s="360"/>
    </row>
    <row r="4149" spans="1:11" s="106" customFormat="1" ht="15" hidden="1" thickBot="1" x14ac:dyDescent="0.25">
      <c r="A4149" s="244"/>
      <c r="B4149" s="244"/>
      <c r="C4149" s="244"/>
      <c r="D4149" s="244"/>
      <c r="E4149" s="244"/>
      <c r="F4149" s="193"/>
      <c r="G4149" s="244"/>
      <c r="H4149" s="428"/>
      <c r="I4149" s="428"/>
      <c r="J4149" s="193"/>
      <c r="K4149" s="360"/>
    </row>
    <row r="4150" spans="1:11" s="106" customFormat="1" ht="15" hidden="1" thickTop="1" x14ac:dyDescent="0.2">
      <c r="A4150" s="194"/>
      <c r="B4150" s="194"/>
      <c r="C4150" s="194"/>
      <c r="D4150" s="194"/>
      <c r="E4150" s="194"/>
      <c r="F4150" s="194"/>
      <c r="G4150" s="194"/>
      <c r="H4150" s="194"/>
      <c r="I4150" s="194"/>
      <c r="J4150" s="194"/>
      <c r="K4150" s="360"/>
    </row>
    <row r="4151" spans="1:11" s="106" customFormat="1" ht="15" hidden="1" x14ac:dyDescent="0.2">
      <c r="A4151" s="242"/>
      <c r="B4151" s="195" t="s">
        <v>77</v>
      </c>
      <c r="C4151" s="242" t="s">
        <v>78</v>
      </c>
      <c r="D4151" s="242" t="s">
        <v>4</v>
      </c>
      <c r="E4151" s="430" t="s">
        <v>79</v>
      </c>
      <c r="F4151" s="430"/>
      <c r="G4151" s="196" t="s">
        <v>80</v>
      </c>
      <c r="H4151" s="195" t="s">
        <v>81</v>
      </c>
      <c r="I4151" s="195" t="s">
        <v>82</v>
      </c>
      <c r="J4151" s="195" t="s">
        <v>5</v>
      </c>
      <c r="K4151" s="360"/>
    </row>
    <row r="4152" spans="1:11" s="106" customFormat="1" ht="38.25" hidden="1" x14ac:dyDescent="0.2">
      <c r="A4152" s="240" t="s">
        <v>83</v>
      </c>
      <c r="B4152" s="197" t="s">
        <v>2282</v>
      </c>
      <c r="C4152" s="240" t="s">
        <v>85</v>
      </c>
      <c r="D4152" s="240" t="s">
        <v>2283</v>
      </c>
      <c r="E4152" s="429" t="s">
        <v>142</v>
      </c>
      <c r="F4152" s="429"/>
      <c r="G4152" s="198" t="s">
        <v>88</v>
      </c>
      <c r="H4152" s="199">
        <v>1</v>
      </c>
      <c r="I4152" s="203">
        <f>SUM(J4153)</f>
        <v>52.604999999999997</v>
      </c>
      <c r="J4152" s="203">
        <f>H4152*I4152</f>
        <v>52.604999999999997</v>
      </c>
      <c r="K4152" s="360"/>
    </row>
    <row r="4153" spans="1:11" s="106" customFormat="1" hidden="1" x14ac:dyDescent="0.2">
      <c r="A4153" s="241" t="s">
        <v>92</v>
      </c>
      <c r="B4153" s="189" t="s">
        <v>2038</v>
      </c>
      <c r="C4153" s="241" t="s">
        <v>85</v>
      </c>
      <c r="D4153" s="241" t="s">
        <v>2039</v>
      </c>
      <c r="E4153" s="427" t="s">
        <v>119</v>
      </c>
      <c r="F4153" s="427"/>
      <c r="G4153" s="190" t="s">
        <v>266</v>
      </c>
      <c r="H4153" s="191">
        <v>15.03</v>
      </c>
      <c r="I4153" s="192">
        <v>3.5</v>
      </c>
      <c r="J4153" s="192">
        <v>52.604999999999997</v>
      </c>
      <c r="K4153" s="360"/>
    </row>
    <row r="4154" spans="1:11" s="106" customFormat="1" hidden="1" x14ac:dyDescent="0.2">
      <c r="A4154" s="244"/>
      <c r="B4154" s="244"/>
      <c r="C4154" s="244"/>
      <c r="D4154" s="244"/>
      <c r="E4154" s="244"/>
      <c r="F4154" s="193"/>
      <c r="G4154" s="244"/>
      <c r="H4154" s="193"/>
      <c r="I4154" s="244"/>
      <c r="J4154" s="193"/>
      <c r="K4154" s="360"/>
    </row>
    <row r="4155" spans="1:11" s="106" customFormat="1" ht="15" hidden="1" thickBot="1" x14ac:dyDescent="0.25">
      <c r="A4155" s="244"/>
      <c r="B4155" s="244"/>
      <c r="C4155" s="244"/>
      <c r="D4155" s="244"/>
      <c r="E4155" s="244"/>
      <c r="F4155" s="193"/>
      <c r="G4155" s="244"/>
      <c r="H4155" s="428"/>
      <c r="I4155" s="428"/>
      <c r="J4155" s="193"/>
      <c r="K4155" s="360"/>
    </row>
    <row r="4156" spans="1:11" s="106" customFormat="1" ht="15" hidden="1" thickTop="1" x14ac:dyDescent="0.2">
      <c r="A4156" s="194"/>
      <c r="B4156" s="194"/>
      <c r="C4156" s="194"/>
      <c r="D4156" s="194"/>
      <c r="E4156" s="194"/>
      <c r="F4156" s="194"/>
      <c r="G4156" s="194"/>
      <c r="H4156" s="194"/>
      <c r="I4156" s="194"/>
      <c r="J4156" s="194"/>
      <c r="K4156" s="360"/>
    </row>
    <row r="4157" spans="1:11" s="106" customFormat="1" ht="15" hidden="1" x14ac:dyDescent="0.2">
      <c r="A4157" s="242"/>
      <c r="B4157" s="195" t="s">
        <v>77</v>
      </c>
      <c r="C4157" s="242" t="s">
        <v>78</v>
      </c>
      <c r="D4157" s="242" t="s">
        <v>4</v>
      </c>
      <c r="E4157" s="430" t="s">
        <v>79</v>
      </c>
      <c r="F4157" s="430"/>
      <c r="G4157" s="196" t="s">
        <v>80</v>
      </c>
      <c r="H4157" s="195" t="s">
        <v>81</v>
      </c>
      <c r="I4157" s="195" t="s">
        <v>82</v>
      </c>
      <c r="J4157" s="195" t="s">
        <v>5</v>
      </c>
      <c r="K4157" s="360"/>
    </row>
    <row r="4158" spans="1:11" s="106" customFormat="1" ht="25.5" hidden="1" x14ac:dyDescent="0.2">
      <c r="A4158" s="240" t="s">
        <v>83</v>
      </c>
      <c r="B4158" s="197" t="s">
        <v>175</v>
      </c>
      <c r="C4158" s="240" t="s">
        <v>85</v>
      </c>
      <c r="D4158" s="240" t="s">
        <v>176</v>
      </c>
      <c r="E4158" s="429" t="s">
        <v>138</v>
      </c>
      <c r="F4158" s="429"/>
      <c r="G4158" s="198" t="s">
        <v>174</v>
      </c>
      <c r="H4158" s="199">
        <v>1</v>
      </c>
      <c r="I4158" s="203">
        <f>SUM(J4159:J4169)</f>
        <v>4213.8850044999999</v>
      </c>
      <c r="J4158" s="203">
        <f>H4158*I4158</f>
        <v>4213.8850044999999</v>
      </c>
      <c r="K4158" s="360"/>
    </row>
    <row r="4159" spans="1:11" s="106" customFormat="1" ht="38.25" hidden="1" x14ac:dyDescent="0.2">
      <c r="A4159" s="241" t="s">
        <v>89</v>
      </c>
      <c r="B4159" s="189" t="s">
        <v>140</v>
      </c>
      <c r="C4159" s="241" t="s">
        <v>85</v>
      </c>
      <c r="D4159" s="241" t="s">
        <v>141</v>
      </c>
      <c r="E4159" s="427" t="s">
        <v>142</v>
      </c>
      <c r="F4159" s="427"/>
      <c r="G4159" s="190" t="s">
        <v>143</v>
      </c>
      <c r="H4159" s="191">
        <v>0.1205</v>
      </c>
      <c r="I4159" s="192">
        <v>16.2433485</v>
      </c>
      <c r="J4159" s="192">
        <v>1.9573235</v>
      </c>
      <c r="K4159" s="360"/>
    </row>
    <row r="4160" spans="1:11" s="106" customFormat="1" ht="38.25" hidden="1" x14ac:dyDescent="0.2">
      <c r="A4160" s="241" t="s">
        <v>89</v>
      </c>
      <c r="B4160" s="189" t="s">
        <v>144</v>
      </c>
      <c r="C4160" s="241" t="s">
        <v>85</v>
      </c>
      <c r="D4160" s="241" t="s">
        <v>145</v>
      </c>
      <c r="E4160" s="427" t="s">
        <v>142</v>
      </c>
      <c r="F4160" s="427"/>
      <c r="G4160" s="190" t="s">
        <v>146</v>
      </c>
      <c r="H4160" s="191">
        <v>0.52669999999999995</v>
      </c>
      <c r="I4160" s="192">
        <v>13.609215000000001</v>
      </c>
      <c r="J4160" s="192">
        <v>7.1679735000000004</v>
      </c>
      <c r="K4160" s="360"/>
    </row>
    <row r="4161" spans="1:11" s="106" customFormat="1" ht="25.5" hidden="1" x14ac:dyDescent="0.2">
      <c r="A4161" s="241" t="s">
        <v>89</v>
      </c>
      <c r="B4161" s="189" t="s">
        <v>151</v>
      </c>
      <c r="C4161" s="241" t="s">
        <v>85</v>
      </c>
      <c r="D4161" s="241" t="s">
        <v>152</v>
      </c>
      <c r="E4161" s="427" t="s">
        <v>87</v>
      </c>
      <c r="F4161" s="427"/>
      <c r="G4161" s="190" t="s">
        <v>88</v>
      </c>
      <c r="H4161" s="191">
        <v>3.7593000000000001</v>
      </c>
      <c r="I4161" s="192">
        <v>14.912611999999999</v>
      </c>
      <c r="J4161" s="192">
        <v>56.060982299999999</v>
      </c>
      <c r="K4161" s="360"/>
    </row>
    <row r="4162" spans="1:11" s="106" customFormat="1" ht="25.5" hidden="1" x14ac:dyDescent="0.2">
      <c r="A4162" s="241" t="s">
        <v>89</v>
      </c>
      <c r="B4162" s="189" t="s">
        <v>153</v>
      </c>
      <c r="C4162" s="241" t="s">
        <v>85</v>
      </c>
      <c r="D4162" s="241" t="s">
        <v>154</v>
      </c>
      <c r="E4162" s="427" t="s">
        <v>87</v>
      </c>
      <c r="F4162" s="427"/>
      <c r="G4162" s="190" t="s">
        <v>88</v>
      </c>
      <c r="H4162" s="191">
        <v>11.277799999999999</v>
      </c>
      <c r="I4162" s="192">
        <v>17.641041000000001</v>
      </c>
      <c r="J4162" s="192">
        <v>198.95213219999999</v>
      </c>
      <c r="K4162" s="360"/>
    </row>
    <row r="4163" spans="1:11" s="106" customFormat="1" ht="25.5" hidden="1" x14ac:dyDescent="0.2">
      <c r="A4163" s="241" t="s">
        <v>92</v>
      </c>
      <c r="B4163" s="189" t="s">
        <v>2286</v>
      </c>
      <c r="C4163" s="241" t="s">
        <v>85</v>
      </c>
      <c r="D4163" s="241" t="s">
        <v>2287</v>
      </c>
      <c r="E4163" s="427" t="s">
        <v>119</v>
      </c>
      <c r="F4163" s="427"/>
      <c r="G4163" s="190" t="s">
        <v>174</v>
      </c>
      <c r="H4163" s="191">
        <v>9.4499999999999993</v>
      </c>
      <c r="I4163" s="192">
        <v>39.200000000000003</v>
      </c>
      <c r="J4163" s="192">
        <v>370.44</v>
      </c>
      <c r="K4163" s="360"/>
    </row>
    <row r="4164" spans="1:11" s="106" customFormat="1" ht="38.25" hidden="1" x14ac:dyDescent="0.2">
      <c r="A4164" s="241" t="s">
        <v>92</v>
      </c>
      <c r="B4164" s="189" t="s">
        <v>2288</v>
      </c>
      <c r="C4164" s="241" t="s">
        <v>85</v>
      </c>
      <c r="D4164" s="241" t="s">
        <v>2289</v>
      </c>
      <c r="E4164" s="427" t="s">
        <v>119</v>
      </c>
      <c r="F4164" s="427"/>
      <c r="G4164" s="190" t="s">
        <v>150</v>
      </c>
      <c r="H4164" s="191">
        <v>1.1054999999999999</v>
      </c>
      <c r="I4164" s="192">
        <v>348.15</v>
      </c>
      <c r="J4164" s="192">
        <v>384.87982499999998</v>
      </c>
      <c r="K4164" s="360"/>
    </row>
    <row r="4165" spans="1:11" s="106" customFormat="1" ht="38.25" hidden="1" x14ac:dyDescent="0.2">
      <c r="A4165" s="241" t="s">
        <v>92</v>
      </c>
      <c r="B4165" s="189" t="s">
        <v>2290</v>
      </c>
      <c r="C4165" s="241" t="s">
        <v>85</v>
      </c>
      <c r="D4165" s="241" t="s">
        <v>2291</v>
      </c>
      <c r="E4165" s="427" t="s">
        <v>119</v>
      </c>
      <c r="F4165" s="427"/>
      <c r="G4165" s="190" t="s">
        <v>157</v>
      </c>
      <c r="H4165" s="191">
        <v>79.2</v>
      </c>
      <c r="I4165" s="192">
        <v>8.92</v>
      </c>
      <c r="J4165" s="192">
        <v>706.46400000000006</v>
      </c>
      <c r="K4165" s="360"/>
    </row>
    <row r="4166" spans="1:11" s="106" customFormat="1" ht="25.5" hidden="1" x14ac:dyDescent="0.2">
      <c r="A4166" s="241" t="s">
        <v>92</v>
      </c>
      <c r="B4166" s="189" t="s">
        <v>155</v>
      </c>
      <c r="C4166" s="241" t="s">
        <v>85</v>
      </c>
      <c r="D4166" s="241" t="s">
        <v>156</v>
      </c>
      <c r="E4166" s="427" t="s">
        <v>119</v>
      </c>
      <c r="F4166" s="427"/>
      <c r="G4166" s="190" t="s">
        <v>157</v>
      </c>
      <c r="H4166" s="191">
        <v>48.84</v>
      </c>
      <c r="I4166" s="192">
        <v>6.94</v>
      </c>
      <c r="J4166" s="192">
        <v>338.94959999999998</v>
      </c>
      <c r="K4166" s="360"/>
    </row>
    <row r="4167" spans="1:11" s="106" customFormat="1" hidden="1" x14ac:dyDescent="0.2">
      <c r="A4167" s="241" t="s">
        <v>92</v>
      </c>
      <c r="B4167" s="189" t="s">
        <v>158</v>
      </c>
      <c r="C4167" s="241" t="s">
        <v>85</v>
      </c>
      <c r="D4167" s="241" t="s">
        <v>159</v>
      </c>
      <c r="E4167" s="427" t="s">
        <v>119</v>
      </c>
      <c r="F4167" s="427"/>
      <c r="G4167" s="190" t="s">
        <v>160</v>
      </c>
      <c r="H4167" s="191">
        <v>1.7012</v>
      </c>
      <c r="I4167" s="192">
        <v>10.99</v>
      </c>
      <c r="J4167" s="192">
        <v>18.696187999999999</v>
      </c>
      <c r="K4167" s="360"/>
    </row>
    <row r="4168" spans="1:11" s="106" customFormat="1" ht="25.5" hidden="1" x14ac:dyDescent="0.2">
      <c r="A4168" s="241" t="s">
        <v>92</v>
      </c>
      <c r="B4168" s="189" t="s">
        <v>2292</v>
      </c>
      <c r="C4168" s="241" t="s">
        <v>85</v>
      </c>
      <c r="D4168" s="241" t="s">
        <v>2293</v>
      </c>
      <c r="E4168" s="427" t="s">
        <v>119</v>
      </c>
      <c r="F4168" s="427"/>
      <c r="G4168" s="190" t="s">
        <v>139</v>
      </c>
      <c r="H4168" s="191">
        <v>3.96</v>
      </c>
      <c r="I4168" s="192">
        <v>56.78</v>
      </c>
      <c r="J4168" s="192">
        <v>224.84880000000001</v>
      </c>
      <c r="K4168" s="360"/>
    </row>
    <row r="4169" spans="1:11" s="106" customFormat="1" ht="25.5" hidden="1" x14ac:dyDescent="0.2">
      <c r="A4169" s="241" t="s">
        <v>92</v>
      </c>
      <c r="B4169" s="189" t="s">
        <v>161</v>
      </c>
      <c r="C4169" s="241" t="s">
        <v>85</v>
      </c>
      <c r="D4169" s="241" t="s">
        <v>162</v>
      </c>
      <c r="E4169" s="427" t="s">
        <v>119</v>
      </c>
      <c r="F4169" s="427"/>
      <c r="G4169" s="190" t="s">
        <v>157</v>
      </c>
      <c r="H4169" s="191">
        <v>123.7317</v>
      </c>
      <c r="I4169" s="192">
        <v>15.4</v>
      </c>
      <c r="J4169" s="192">
        <v>1905.4681800000001</v>
      </c>
      <c r="K4169" s="360"/>
    </row>
    <row r="4170" spans="1:11" s="106" customFormat="1" hidden="1" x14ac:dyDescent="0.2">
      <c r="A4170" s="244"/>
      <c r="B4170" s="244"/>
      <c r="C4170" s="244"/>
      <c r="D4170" s="244"/>
      <c r="E4170" s="244"/>
      <c r="F4170" s="193"/>
      <c r="G4170" s="244"/>
      <c r="H4170" s="193"/>
      <c r="I4170" s="244"/>
      <c r="J4170" s="193"/>
      <c r="K4170" s="360"/>
    </row>
    <row r="4171" spans="1:11" s="106" customFormat="1" ht="15" hidden="1" thickBot="1" x14ac:dyDescent="0.25">
      <c r="A4171" s="244"/>
      <c r="B4171" s="244"/>
      <c r="C4171" s="244"/>
      <c r="D4171" s="244"/>
      <c r="E4171" s="244"/>
      <c r="F4171" s="193"/>
      <c r="G4171" s="244"/>
      <c r="H4171" s="428"/>
      <c r="I4171" s="428"/>
      <c r="J4171" s="193"/>
      <c r="K4171" s="360"/>
    </row>
    <row r="4172" spans="1:11" s="106" customFormat="1" ht="15" hidden="1" thickTop="1" x14ac:dyDescent="0.2">
      <c r="A4172" s="194"/>
      <c r="B4172" s="194"/>
      <c r="C4172" s="194"/>
      <c r="D4172" s="194"/>
      <c r="E4172" s="194"/>
      <c r="F4172" s="194"/>
      <c r="G4172" s="194"/>
      <c r="H4172" s="194"/>
      <c r="I4172" s="194"/>
      <c r="J4172" s="194"/>
      <c r="K4172" s="360"/>
    </row>
    <row r="4173" spans="1:11" s="106" customFormat="1" ht="15" hidden="1" x14ac:dyDescent="0.2">
      <c r="A4173" s="242"/>
      <c r="B4173" s="195" t="s">
        <v>77</v>
      </c>
      <c r="C4173" s="242" t="s">
        <v>78</v>
      </c>
      <c r="D4173" s="242" t="s">
        <v>4</v>
      </c>
      <c r="E4173" s="430" t="s">
        <v>79</v>
      </c>
      <c r="F4173" s="430"/>
      <c r="G4173" s="196" t="s">
        <v>80</v>
      </c>
      <c r="H4173" s="195" t="s">
        <v>81</v>
      </c>
      <c r="I4173" s="195" t="s">
        <v>82</v>
      </c>
      <c r="J4173" s="195" t="s">
        <v>5</v>
      </c>
      <c r="K4173" s="360"/>
    </row>
    <row r="4174" spans="1:11" s="106" customFormat="1" ht="25.5" hidden="1" x14ac:dyDescent="0.2">
      <c r="A4174" s="240" t="s">
        <v>83</v>
      </c>
      <c r="B4174" s="197" t="s">
        <v>446</v>
      </c>
      <c r="C4174" s="240" t="s">
        <v>85</v>
      </c>
      <c r="D4174" s="240" t="s">
        <v>447</v>
      </c>
      <c r="E4174" s="429" t="s">
        <v>149</v>
      </c>
      <c r="F4174" s="429"/>
      <c r="G4174" s="198" t="s">
        <v>139</v>
      </c>
      <c r="H4174" s="199">
        <v>1</v>
      </c>
      <c r="I4174" s="203">
        <f>SUM(J4175:J4181)</f>
        <v>51.350163500000001</v>
      </c>
      <c r="J4174" s="203">
        <f>H4174*I4174</f>
        <v>51.350163500000001</v>
      </c>
      <c r="K4174" s="360"/>
    </row>
    <row r="4175" spans="1:11" s="106" customFormat="1" ht="38.25" hidden="1" x14ac:dyDescent="0.2">
      <c r="A4175" s="241" t="s">
        <v>89</v>
      </c>
      <c r="B4175" s="189" t="s">
        <v>140</v>
      </c>
      <c r="C4175" s="241" t="s">
        <v>85</v>
      </c>
      <c r="D4175" s="241" t="s">
        <v>141</v>
      </c>
      <c r="E4175" s="427" t="s">
        <v>142</v>
      </c>
      <c r="F4175" s="427"/>
      <c r="G4175" s="190" t="s">
        <v>143</v>
      </c>
      <c r="H4175" s="191">
        <v>0.05</v>
      </c>
      <c r="I4175" s="192">
        <v>16.2433485</v>
      </c>
      <c r="J4175" s="192">
        <v>0.81216739999999998</v>
      </c>
      <c r="K4175" s="360"/>
    </row>
    <row r="4176" spans="1:11" s="106" customFormat="1" ht="38.25" hidden="1" x14ac:dyDescent="0.2">
      <c r="A4176" s="241" t="s">
        <v>89</v>
      </c>
      <c r="B4176" s="189" t="s">
        <v>144</v>
      </c>
      <c r="C4176" s="241" t="s">
        <v>85</v>
      </c>
      <c r="D4176" s="241" t="s">
        <v>145</v>
      </c>
      <c r="E4176" s="427" t="s">
        <v>142</v>
      </c>
      <c r="F4176" s="427"/>
      <c r="G4176" s="190" t="s">
        <v>146</v>
      </c>
      <c r="H4176" s="191">
        <v>3.7999999999999999E-2</v>
      </c>
      <c r="I4176" s="192">
        <v>13.609215000000001</v>
      </c>
      <c r="J4176" s="192">
        <v>0.5171502</v>
      </c>
      <c r="K4176" s="360"/>
    </row>
    <row r="4177" spans="1:11" s="106" customFormat="1" ht="25.5" hidden="1" x14ac:dyDescent="0.2">
      <c r="A4177" s="241" t="s">
        <v>89</v>
      </c>
      <c r="B4177" s="189" t="s">
        <v>151</v>
      </c>
      <c r="C4177" s="241" t="s">
        <v>85</v>
      </c>
      <c r="D4177" s="241" t="s">
        <v>152</v>
      </c>
      <c r="E4177" s="427" t="s">
        <v>87</v>
      </c>
      <c r="F4177" s="427"/>
      <c r="G4177" s="190" t="s">
        <v>88</v>
      </c>
      <c r="H4177" s="191">
        <v>8.7999999999999995E-2</v>
      </c>
      <c r="I4177" s="192">
        <v>14.912611999999999</v>
      </c>
      <c r="J4177" s="192">
        <v>1.3123099</v>
      </c>
      <c r="K4177" s="360"/>
    </row>
    <row r="4178" spans="1:11" s="106" customFormat="1" ht="25.5" hidden="1" x14ac:dyDescent="0.2">
      <c r="A4178" s="241" t="s">
        <v>89</v>
      </c>
      <c r="B4178" s="189" t="s">
        <v>153</v>
      </c>
      <c r="C4178" s="241" t="s">
        <v>85</v>
      </c>
      <c r="D4178" s="241" t="s">
        <v>154</v>
      </c>
      <c r="E4178" s="427" t="s">
        <v>87</v>
      </c>
      <c r="F4178" s="427"/>
      <c r="G4178" s="190" t="s">
        <v>88</v>
      </c>
      <c r="H4178" s="191">
        <v>0.438</v>
      </c>
      <c r="I4178" s="192">
        <v>17.641041000000001</v>
      </c>
      <c r="J4178" s="192">
        <v>7.7267760000000001</v>
      </c>
      <c r="K4178" s="360"/>
    </row>
    <row r="4179" spans="1:11" s="106" customFormat="1" hidden="1" x14ac:dyDescent="0.2">
      <c r="A4179" s="241" t="s">
        <v>92</v>
      </c>
      <c r="B4179" s="189" t="s">
        <v>240</v>
      </c>
      <c r="C4179" s="241" t="s">
        <v>85</v>
      </c>
      <c r="D4179" s="241" t="s">
        <v>241</v>
      </c>
      <c r="E4179" s="427" t="s">
        <v>119</v>
      </c>
      <c r="F4179" s="427"/>
      <c r="G4179" s="190" t="s">
        <v>160</v>
      </c>
      <c r="H4179" s="191">
        <v>3.1E-2</v>
      </c>
      <c r="I4179" s="192">
        <v>11.18</v>
      </c>
      <c r="J4179" s="192">
        <v>0.34658</v>
      </c>
      <c r="K4179" s="360"/>
    </row>
    <row r="4180" spans="1:11" s="106" customFormat="1" ht="25.5" hidden="1" x14ac:dyDescent="0.2">
      <c r="A4180" s="241" t="s">
        <v>92</v>
      </c>
      <c r="B4180" s="189" t="s">
        <v>426</v>
      </c>
      <c r="C4180" s="241" t="s">
        <v>85</v>
      </c>
      <c r="D4180" s="241" t="s">
        <v>427</v>
      </c>
      <c r="E4180" s="427" t="s">
        <v>119</v>
      </c>
      <c r="F4180" s="427"/>
      <c r="G4180" s="190" t="s">
        <v>157</v>
      </c>
      <c r="H4180" s="191">
        <v>4.1180000000000003</v>
      </c>
      <c r="I4180" s="192">
        <v>2</v>
      </c>
      <c r="J4180" s="192">
        <v>8.2360000000000007</v>
      </c>
      <c r="K4180" s="360"/>
    </row>
    <row r="4181" spans="1:11" s="106" customFormat="1" ht="25.5" hidden="1" x14ac:dyDescent="0.2">
      <c r="A4181" s="241" t="s">
        <v>92</v>
      </c>
      <c r="B4181" s="189" t="s">
        <v>368</v>
      </c>
      <c r="C4181" s="241" t="s">
        <v>85</v>
      </c>
      <c r="D4181" s="241" t="s">
        <v>369</v>
      </c>
      <c r="E4181" s="427" t="s">
        <v>119</v>
      </c>
      <c r="F4181" s="427"/>
      <c r="G4181" s="190" t="s">
        <v>157</v>
      </c>
      <c r="H4181" s="191">
        <v>3.7069999999999999</v>
      </c>
      <c r="I4181" s="192">
        <v>8.74</v>
      </c>
      <c r="J4181" s="192">
        <v>32.399180000000001</v>
      </c>
      <c r="K4181" s="360"/>
    </row>
    <row r="4182" spans="1:11" s="106" customFormat="1" hidden="1" x14ac:dyDescent="0.2">
      <c r="A4182" s="244"/>
      <c r="B4182" s="244"/>
      <c r="C4182" s="244"/>
      <c r="D4182" s="244"/>
      <c r="E4182" s="244"/>
      <c r="F4182" s="193"/>
      <c r="G4182" s="244"/>
      <c r="H4182" s="193"/>
      <c r="I4182" s="244"/>
      <c r="J4182" s="193"/>
      <c r="K4182" s="360"/>
    </row>
    <row r="4183" spans="1:11" s="106" customFormat="1" ht="15" hidden="1" thickBot="1" x14ac:dyDescent="0.25">
      <c r="A4183" s="244"/>
      <c r="B4183" s="244"/>
      <c r="C4183" s="244"/>
      <c r="D4183" s="244"/>
      <c r="E4183" s="244"/>
      <c r="F4183" s="193"/>
      <c r="G4183" s="244"/>
      <c r="H4183" s="428"/>
      <c r="I4183" s="428"/>
      <c r="J4183" s="193"/>
      <c r="K4183" s="360"/>
    </row>
    <row r="4184" spans="1:11" s="106" customFormat="1" ht="15" hidden="1" thickTop="1" x14ac:dyDescent="0.2">
      <c r="A4184" s="194"/>
      <c r="B4184" s="194"/>
      <c r="C4184" s="194"/>
      <c r="D4184" s="194"/>
      <c r="E4184" s="194"/>
      <c r="F4184" s="194"/>
      <c r="G4184" s="194"/>
      <c r="H4184" s="194"/>
      <c r="I4184" s="194"/>
      <c r="J4184" s="194"/>
      <c r="K4184" s="360"/>
    </row>
    <row r="4185" spans="1:11" s="106" customFormat="1" ht="15" hidden="1" x14ac:dyDescent="0.2">
      <c r="A4185" s="242"/>
      <c r="B4185" s="195" t="s">
        <v>77</v>
      </c>
      <c r="C4185" s="242" t="s">
        <v>78</v>
      </c>
      <c r="D4185" s="242" t="s">
        <v>4</v>
      </c>
      <c r="E4185" s="430" t="s">
        <v>79</v>
      </c>
      <c r="F4185" s="430"/>
      <c r="G4185" s="196" t="s">
        <v>80</v>
      </c>
      <c r="H4185" s="195" t="s">
        <v>81</v>
      </c>
      <c r="I4185" s="195" t="s">
        <v>82</v>
      </c>
      <c r="J4185" s="195" t="s">
        <v>5</v>
      </c>
      <c r="K4185" s="360"/>
    </row>
    <row r="4186" spans="1:11" s="106" customFormat="1" ht="25.5" hidden="1" x14ac:dyDescent="0.2">
      <c r="A4186" s="240" t="s">
        <v>83</v>
      </c>
      <c r="B4186" s="197" t="s">
        <v>436</v>
      </c>
      <c r="C4186" s="240" t="s">
        <v>85</v>
      </c>
      <c r="D4186" s="240" t="s">
        <v>437</v>
      </c>
      <c r="E4186" s="429" t="s">
        <v>149</v>
      </c>
      <c r="F4186" s="429"/>
      <c r="G4186" s="198" t="s">
        <v>139</v>
      </c>
      <c r="H4186" s="199">
        <v>1</v>
      </c>
      <c r="I4186" s="203">
        <f>SUM(J4187:J4194)</f>
        <v>94.861954600000004</v>
      </c>
      <c r="J4186" s="203">
        <f>H4186*I4186</f>
        <v>94.861954600000004</v>
      </c>
      <c r="K4186" s="360"/>
    </row>
    <row r="4187" spans="1:11" s="106" customFormat="1" ht="38.25" hidden="1" x14ac:dyDescent="0.2">
      <c r="A4187" s="241" t="s">
        <v>89</v>
      </c>
      <c r="B4187" s="189" t="s">
        <v>140</v>
      </c>
      <c r="C4187" s="241" t="s">
        <v>85</v>
      </c>
      <c r="D4187" s="241" t="s">
        <v>141</v>
      </c>
      <c r="E4187" s="427" t="s">
        <v>142</v>
      </c>
      <c r="F4187" s="427"/>
      <c r="G4187" s="190" t="s">
        <v>143</v>
      </c>
      <c r="H4187" s="191">
        <v>5.3999999999999999E-2</v>
      </c>
      <c r="I4187" s="192">
        <v>16.2433485</v>
      </c>
      <c r="J4187" s="192">
        <v>0.87714080000000005</v>
      </c>
      <c r="K4187" s="360"/>
    </row>
    <row r="4188" spans="1:11" s="106" customFormat="1" ht="38.25" hidden="1" x14ac:dyDescent="0.2">
      <c r="A4188" s="241" t="s">
        <v>89</v>
      </c>
      <c r="B4188" s="189" t="s">
        <v>144</v>
      </c>
      <c r="C4188" s="241" t="s">
        <v>85</v>
      </c>
      <c r="D4188" s="241" t="s">
        <v>145</v>
      </c>
      <c r="E4188" s="427" t="s">
        <v>142</v>
      </c>
      <c r="F4188" s="427"/>
      <c r="G4188" s="190" t="s">
        <v>146</v>
      </c>
      <c r="H4188" s="191">
        <v>0.16900000000000001</v>
      </c>
      <c r="I4188" s="192">
        <v>13.609215000000001</v>
      </c>
      <c r="J4188" s="192">
        <v>2.2999573</v>
      </c>
      <c r="K4188" s="360"/>
    </row>
    <row r="4189" spans="1:11" s="106" customFormat="1" ht="25.5" hidden="1" x14ac:dyDescent="0.2">
      <c r="A4189" s="241" t="s">
        <v>89</v>
      </c>
      <c r="B4189" s="189" t="s">
        <v>151</v>
      </c>
      <c r="C4189" s="241" t="s">
        <v>85</v>
      </c>
      <c r="D4189" s="241" t="s">
        <v>152</v>
      </c>
      <c r="E4189" s="427" t="s">
        <v>87</v>
      </c>
      <c r="F4189" s="427"/>
      <c r="G4189" s="190" t="s">
        <v>88</v>
      </c>
      <c r="H4189" s="191">
        <v>0.222</v>
      </c>
      <c r="I4189" s="192">
        <v>14.912611999999999</v>
      </c>
      <c r="J4189" s="192">
        <v>3.3105999000000002</v>
      </c>
      <c r="K4189" s="360"/>
    </row>
    <row r="4190" spans="1:11" s="106" customFormat="1" ht="25.5" hidden="1" x14ac:dyDescent="0.2">
      <c r="A4190" s="241" t="s">
        <v>89</v>
      </c>
      <c r="B4190" s="189" t="s">
        <v>153</v>
      </c>
      <c r="C4190" s="241" t="s">
        <v>85</v>
      </c>
      <c r="D4190" s="241" t="s">
        <v>154</v>
      </c>
      <c r="E4190" s="427" t="s">
        <v>87</v>
      </c>
      <c r="F4190" s="427"/>
      <c r="G4190" s="190" t="s">
        <v>88</v>
      </c>
      <c r="H4190" s="191">
        <v>1.111</v>
      </c>
      <c r="I4190" s="192">
        <v>17.641041000000001</v>
      </c>
      <c r="J4190" s="192">
        <v>19.599196599999999</v>
      </c>
      <c r="K4190" s="360"/>
    </row>
    <row r="4191" spans="1:11" s="106" customFormat="1" ht="25.5" hidden="1" x14ac:dyDescent="0.2">
      <c r="A4191" s="241" t="s">
        <v>92</v>
      </c>
      <c r="B4191" s="189" t="s">
        <v>2294</v>
      </c>
      <c r="C4191" s="241" t="s">
        <v>85</v>
      </c>
      <c r="D4191" s="241" t="s">
        <v>2295</v>
      </c>
      <c r="E4191" s="427" t="s">
        <v>119</v>
      </c>
      <c r="F4191" s="427"/>
      <c r="G4191" s="190" t="s">
        <v>139</v>
      </c>
      <c r="H4191" s="191">
        <v>1.19</v>
      </c>
      <c r="I4191" s="192">
        <v>42.58</v>
      </c>
      <c r="J4191" s="192">
        <v>50.670200000000001</v>
      </c>
      <c r="K4191" s="360"/>
    </row>
    <row r="4192" spans="1:11" s="106" customFormat="1" ht="25.5" hidden="1" x14ac:dyDescent="0.2">
      <c r="A4192" s="241" t="s">
        <v>92</v>
      </c>
      <c r="B4192" s="189" t="s">
        <v>257</v>
      </c>
      <c r="C4192" s="241" t="s">
        <v>85</v>
      </c>
      <c r="D4192" s="241" t="s">
        <v>258</v>
      </c>
      <c r="E4192" s="427" t="s">
        <v>119</v>
      </c>
      <c r="F4192" s="427"/>
      <c r="G4192" s="190" t="s">
        <v>157</v>
      </c>
      <c r="H4192" s="191">
        <v>0.16200000000000001</v>
      </c>
      <c r="I4192" s="192">
        <v>5.58</v>
      </c>
      <c r="J4192" s="192">
        <v>0.90395999999999999</v>
      </c>
      <c r="K4192" s="360"/>
    </row>
    <row r="4193" spans="1:11" s="106" customFormat="1" hidden="1" x14ac:dyDescent="0.2">
      <c r="A4193" s="241" t="s">
        <v>92</v>
      </c>
      <c r="B4193" s="189" t="s">
        <v>240</v>
      </c>
      <c r="C4193" s="241" t="s">
        <v>85</v>
      </c>
      <c r="D4193" s="241" t="s">
        <v>241</v>
      </c>
      <c r="E4193" s="427" t="s">
        <v>119</v>
      </c>
      <c r="F4193" s="427"/>
      <c r="G4193" s="190" t="s">
        <v>160</v>
      </c>
      <c r="H4193" s="191">
        <v>0.155</v>
      </c>
      <c r="I4193" s="192">
        <v>11.18</v>
      </c>
      <c r="J4193" s="192">
        <v>1.7329000000000001</v>
      </c>
      <c r="K4193" s="360"/>
    </row>
    <row r="4194" spans="1:11" s="106" customFormat="1" ht="25.5" hidden="1" x14ac:dyDescent="0.2">
      <c r="A4194" s="241" t="s">
        <v>92</v>
      </c>
      <c r="B4194" s="189" t="s">
        <v>426</v>
      </c>
      <c r="C4194" s="241" t="s">
        <v>85</v>
      </c>
      <c r="D4194" s="241" t="s">
        <v>427</v>
      </c>
      <c r="E4194" s="427" t="s">
        <v>119</v>
      </c>
      <c r="F4194" s="427"/>
      <c r="G4194" s="190" t="s">
        <v>157</v>
      </c>
      <c r="H4194" s="191">
        <v>7.734</v>
      </c>
      <c r="I4194" s="192">
        <v>2</v>
      </c>
      <c r="J4194" s="192">
        <v>15.468</v>
      </c>
      <c r="K4194" s="360"/>
    </row>
    <row r="4195" spans="1:11" s="106" customFormat="1" hidden="1" x14ac:dyDescent="0.2">
      <c r="A4195" s="244"/>
      <c r="B4195" s="244"/>
      <c r="C4195" s="244"/>
      <c r="D4195" s="244"/>
      <c r="E4195" s="244"/>
      <c r="F4195" s="193"/>
      <c r="G4195" s="244"/>
      <c r="H4195" s="193"/>
      <c r="I4195" s="244"/>
      <c r="J4195" s="193"/>
      <c r="K4195" s="360"/>
    </row>
    <row r="4196" spans="1:11" s="106" customFormat="1" ht="15" hidden="1" thickBot="1" x14ac:dyDescent="0.25">
      <c r="A4196" s="244"/>
      <c r="B4196" s="244"/>
      <c r="C4196" s="244"/>
      <c r="D4196" s="244"/>
      <c r="E4196" s="244"/>
      <c r="F4196" s="193"/>
      <c r="G4196" s="244"/>
      <c r="H4196" s="428"/>
      <c r="I4196" s="428"/>
      <c r="J4196" s="193"/>
      <c r="K4196" s="360"/>
    </row>
    <row r="4197" spans="1:11" s="106" customFormat="1" ht="15" hidden="1" thickTop="1" x14ac:dyDescent="0.2">
      <c r="A4197" s="194"/>
      <c r="B4197" s="194"/>
      <c r="C4197" s="194"/>
      <c r="D4197" s="194"/>
      <c r="E4197" s="194"/>
      <c r="F4197" s="194"/>
      <c r="G4197" s="194"/>
      <c r="H4197" s="194"/>
      <c r="I4197" s="194"/>
      <c r="J4197" s="194"/>
      <c r="K4197" s="360"/>
    </row>
    <row r="4198" spans="1:11" s="106" customFormat="1" ht="15" hidden="1" x14ac:dyDescent="0.2">
      <c r="A4198" s="242"/>
      <c r="B4198" s="195" t="s">
        <v>77</v>
      </c>
      <c r="C4198" s="242" t="s">
        <v>78</v>
      </c>
      <c r="D4198" s="242" t="s">
        <v>4</v>
      </c>
      <c r="E4198" s="430" t="s">
        <v>79</v>
      </c>
      <c r="F4198" s="430"/>
      <c r="G4198" s="196" t="s">
        <v>80</v>
      </c>
      <c r="H4198" s="195" t="s">
        <v>81</v>
      </c>
      <c r="I4198" s="195" t="s">
        <v>82</v>
      </c>
      <c r="J4198" s="195" t="s">
        <v>5</v>
      </c>
      <c r="K4198" s="360"/>
    </row>
    <row r="4199" spans="1:11" s="106" customFormat="1" ht="51" hidden="1" x14ac:dyDescent="0.2">
      <c r="A4199" s="240" t="s">
        <v>83</v>
      </c>
      <c r="B4199" s="197" t="s">
        <v>1014</v>
      </c>
      <c r="C4199" s="240" t="s">
        <v>85</v>
      </c>
      <c r="D4199" s="240" t="s">
        <v>1015</v>
      </c>
      <c r="E4199" s="429" t="s">
        <v>179</v>
      </c>
      <c r="F4199" s="429"/>
      <c r="G4199" s="198" t="s">
        <v>157</v>
      </c>
      <c r="H4199" s="199">
        <v>1</v>
      </c>
      <c r="I4199" s="203">
        <f>SUM(J4200:J4203)</f>
        <v>4.0435007000000001</v>
      </c>
      <c r="J4199" s="203">
        <f>H4199*I4199</f>
        <v>4.0435007000000001</v>
      </c>
      <c r="K4199" s="360"/>
    </row>
    <row r="4200" spans="1:11" s="106" customFormat="1" ht="25.5" hidden="1" x14ac:dyDescent="0.2">
      <c r="A4200" s="241" t="s">
        <v>89</v>
      </c>
      <c r="B4200" s="189" t="s">
        <v>219</v>
      </c>
      <c r="C4200" s="241" t="s">
        <v>85</v>
      </c>
      <c r="D4200" s="241" t="s">
        <v>220</v>
      </c>
      <c r="E4200" s="427" t="s">
        <v>87</v>
      </c>
      <c r="F4200" s="427"/>
      <c r="G4200" s="190" t="s">
        <v>88</v>
      </c>
      <c r="H4200" s="191">
        <v>2.5000000000000001E-2</v>
      </c>
      <c r="I4200" s="192">
        <v>13.876064</v>
      </c>
      <c r="J4200" s="192">
        <v>0.34690159999999998</v>
      </c>
      <c r="K4200" s="360"/>
    </row>
    <row r="4201" spans="1:11" s="106" customFormat="1" ht="25.5" hidden="1" x14ac:dyDescent="0.2">
      <c r="A4201" s="241" t="s">
        <v>89</v>
      </c>
      <c r="B4201" s="189" t="s">
        <v>221</v>
      </c>
      <c r="C4201" s="241" t="s">
        <v>85</v>
      </c>
      <c r="D4201" s="241" t="s">
        <v>222</v>
      </c>
      <c r="E4201" s="427" t="s">
        <v>87</v>
      </c>
      <c r="F4201" s="427"/>
      <c r="G4201" s="190" t="s">
        <v>88</v>
      </c>
      <c r="H4201" s="191">
        <v>0.17499999999999999</v>
      </c>
      <c r="I4201" s="192">
        <v>17.794052000000001</v>
      </c>
      <c r="J4201" s="192">
        <v>3.1139591000000002</v>
      </c>
      <c r="K4201" s="360"/>
    </row>
    <row r="4202" spans="1:11" s="106" customFormat="1" ht="38.25" hidden="1" x14ac:dyDescent="0.2">
      <c r="A4202" s="241" t="s">
        <v>92</v>
      </c>
      <c r="B4202" s="189" t="s">
        <v>2296</v>
      </c>
      <c r="C4202" s="241" t="s">
        <v>85</v>
      </c>
      <c r="D4202" s="241" t="s">
        <v>2297</v>
      </c>
      <c r="E4202" s="427" t="s">
        <v>119</v>
      </c>
      <c r="F4202" s="427"/>
      <c r="G4202" s="190" t="s">
        <v>174</v>
      </c>
      <c r="H4202" s="191">
        <v>0.83599999999999997</v>
      </c>
      <c r="I4202" s="192">
        <v>0.44</v>
      </c>
      <c r="J4202" s="192">
        <v>0.36784</v>
      </c>
      <c r="K4202" s="360"/>
    </row>
    <row r="4203" spans="1:11" s="106" customFormat="1" ht="25.5" hidden="1" x14ac:dyDescent="0.2">
      <c r="A4203" s="241" t="s">
        <v>92</v>
      </c>
      <c r="B4203" s="189" t="s">
        <v>2298</v>
      </c>
      <c r="C4203" s="241" t="s">
        <v>85</v>
      </c>
      <c r="D4203" s="241" t="s">
        <v>2299</v>
      </c>
      <c r="E4203" s="427" t="s">
        <v>119</v>
      </c>
      <c r="F4203" s="427"/>
      <c r="G4203" s="190" t="s">
        <v>174</v>
      </c>
      <c r="H4203" s="191">
        <v>5.0000000000000001E-3</v>
      </c>
      <c r="I4203" s="192">
        <v>42.96</v>
      </c>
      <c r="J4203" s="192">
        <v>0.21479999999999999</v>
      </c>
      <c r="K4203" s="360"/>
    </row>
    <row r="4204" spans="1:11" s="106" customFormat="1" hidden="1" x14ac:dyDescent="0.2">
      <c r="A4204" s="244"/>
      <c r="B4204" s="244"/>
      <c r="C4204" s="244"/>
      <c r="D4204" s="244"/>
      <c r="E4204" s="244"/>
      <c r="F4204" s="193"/>
      <c r="G4204" s="244"/>
      <c r="H4204" s="193"/>
      <c r="I4204" s="244"/>
      <c r="J4204" s="193"/>
      <c r="K4204" s="360"/>
    </row>
    <row r="4205" spans="1:11" s="106" customFormat="1" ht="15" hidden="1" thickBot="1" x14ac:dyDescent="0.25">
      <c r="A4205" s="244"/>
      <c r="B4205" s="244"/>
      <c r="C4205" s="244"/>
      <c r="D4205" s="244"/>
      <c r="E4205" s="244"/>
      <c r="F4205" s="193"/>
      <c r="G4205" s="244"/>
      <c r="H4205" s="428"/>
      <c r="I4205" s="428"/>
      <c r="J4205" s="193"/>
      <c r="K4205" s="360"/>
    </row>
    <row r="4206" spans="1:11" s="106" customFormat="1" ht="15" hidden="1" thickTop="1" x14ac:dyDescent="0.2">
      <c r="A4206" s="194"/>
      <c r="B4206" s="194"/>
      <c r="C4206" s="194"/>
      <c r="D4206" s="194"/>
      <c r="E4206" s="194"/>
      <c r="F4206" s="194"/>
      <c r="G4206" s="194"/>
      <c r="H4206" s="194"/>
      <c r="I4206" s="194"/>
      <c r="J4206" s="194"/>
      <c r="K4206" s="360"/>
    </row>
    <row r="4207" spans="1:11" s="106" customFormat="1" ht="15" hidden="1" x14ac:dyDescent="0.2">
      <c r="A4207" s="242"/>
      <c r="B4207" s="195" t="s">
        <v>77</v>
      </c>
      <c r="C4207" s="242" t="s">
        <v>78</v>
      </c>
      <c r="D4207" s="242" t="s">
        <v>4</v>
      </c>
      <c r="E4207" s="430" t="s">
        <v>79</v>
      </c>
      <c r="F4207" s="430"/>
      <c r="G4207" s="196" t="s">
        <v>80</v>
      </c>
      <c r="H4207" s="195" t="s">
        <v>81</v>
      </c>
      <c r="I4207" s="195" t="s">
        <v>82</v>
      </c>
      <c r="J4207" s="195" t="s">
        <v>5</v>
      </c>
      <c r="K4207" s="360"/>
    </row>
    <row r="4208" spans="1:11" s="106" customFormat="1" ht="38.25" hidden="1" x14ac:dyDescent="0.2">
      <c r="A4208" s="240" t="s">
        <v>83</v>
      </c>
      <c r="B4208" s="197" t="s">
        <v>991</v>
      </c>
      <c r="C4208" s="240" t="s">
        <v>85</v>
      </c>
      <c r="D4208" s="240" t="s">
        <v>992</v>
      </c>
      <c r="E4208" s="429" t="s">
        <v>179</v>
      </c>
      <c r="F4208" s="429"/>
      <c r="G4208" s="198" t="s">
        <v>157</v>
      </c>
      <c r="H4208" s="199">
        <v>1</v>
      </c>
      <c r="I4208" s="203">
        <f>SUM(J4209:J4212)</f>
        <v>4.6523287000000009</v>
      </c>
      <c r="J4208" s="203">
        <f>H4208*I4208</f>
        <v>4.6523287000000009</v>
      </c>
      <c r="K4208" s="360"/>
    </row>
    <row r="4209" spans="1:11" s="106" customFormat="1" ht="25.5" hidden="1" x14ac:dyDescent="0.2">
      <c r="A4209" s="241" t="s">
        <v>89</v>
      </c>
      <c r="B4209" s="189" t="s">
        <v>219</v>
      </c>
      <c r="C4209" s="241" t="s">
        <v>85</v>
      </c>
      <c r="D4209" s="241" t="s">
        <v>220</v>
      </c>
      <c r="E4209" s="427" t="s">
        <v>87</v>
      </c>
      <c r="F4209" s="427"/>
      <c r="G4209" s="190" t="s">
        <v>88</v>
      </c>
      <c r="H4209" s="191">
        <v>2.9000000000000001E-2</v>
      </c>
      <c r="I4209" s="192">
        <v>13.876064</v>
      </c>
      <c r="J4209" s="192">
        <v>0.40240589999999998</v>
      </c>
      <c r="K4209" s="360"/>
    </row>
    <row r="4210" spans="1:11" s="106" customFormat="1" ht="25.5" hidden="1" x14ac:dyDescent="0.2">
      <c r="A4210" s="241" t="s">
        <v>89</v>
      </c>
      <c r="B4210" s="189" t="s">
        <v>221</v>
      </c>
      <c r="C4210" s="241" t="s">
        <v>85</v>
      </c>
      <c r="D4210" s="241" t="s">
        <v>222</v>
      </c>
      <c r="E4210" s="427" t="s">
        <v>87</v>
      </c>
      <c r="F4210" s="427"/>
      <c r="G4210" s="190" t="s">
        <v>88</v>
      </c>
      <c r="H4210" s="191">
        <v>0.20799999999999999</v>
      </c>
      <c r="I4210" s="192">
        <v>17.794052000000001</v>
      </c>
      <c r="J4210" s="192">
        <v>3.7011628000000001</v>
      </c>
      <c r="K4210" s="360"/>
    </row>
    <row r="4211" spans="1:11" s="106" customFormat="1" ht="38.25" hidden="1" x14ac:dyDescent="0.2">
      <c r="A4211" s="241" t="s">
        <v>92</v>
      </c>
      <c r="B4211" s="189" t="s">
        <v>2296</v>
      </c>
      <c r="C4211" s="241" t="s">
        <v>85</v>
      </c>
      <c r="D4211" s="241" t="s">
        <v>2297</v>
      </c>
      <c r="E4211" s="427" t="s">
        <v>119</v>
      </c>
      <c r="F4211" s="427"/>
      <c r="G4211" s="190" t="s">
        <v>174</v>
      </c>
      <c r="H4211" s="191">
        <v>0.75900000000000001</v>
      </c>
      <c r="I4211" s="192">
        <v>0.44</v>
      </c>
      <c r="J4211" s="192">
        <v>0.33395999999999998</v>
      </c>
      <c r="K4211" s="360"/>
    </row>
    <row r="4212" spans="1:11" s="106" customFormat="1" ht="25.5" hidden="1" x14ac:dyDescent="0.2">
      <c r="A4212" s="241" t="s">
        <v>92</v>
      </c>
      <c r="B4212" s="189" t="s">
        <v>2298</v>
      </c>
      <c r="C4212" s="241" t="s">
        <v>85</v>
      </c>
      <c r="D4212" s="241" t="s">
        <v>2299</v>
      </c>
      <c r="E4212" s="427" t="s">
        <v>119</v>
      </c>
      <c r="F4212" s="427"/>
      <c r="G4212" s="190" t="s">
        <v>174</v>
      </c>
      <c r="H4212" s="191">
        <v>5.0000000000000001E-3</v>
      </c>
      <c r="I4212" s="192">
        <v>42.96</v>
      </c>
      <c r="J4212" s="192">
        <v>0.21479999999999999</v>
      </c>
      <c r="K4212" s="360"/>
    </row>
    <row r="4213" spans="1:11" s="106" customFormat="1" hidden="1" x14ac:dyDescent="0.2">
      <c r="A4213" s="244"/>
      <c r="B4213" s="244"/>
      <c r="C4213" s="244"/>
      <c r="D4213" s="244"/>
      <c r="E4213" s="244"/>
      <c r="F4213" s="193"/>
      <c r="G4213" s="244"/>
      <c r="H4213" s="193"/>
      <c r="I4213" s="244"/>
      <c r="J4213" s="193"/>
      <c r="K4213" s="360"/>
    </row>
    <row r="4214" spans="1:11" s="106" customFormat="1" ht="15" hidden="1" thickBot="1" x14ac:dyDescent="0.25">
      <c r="A4214" s="244"/>
      <c r="B4214" s="244"/>
      <c r="C4214" s="244"/>
      <c r="D4214" s="244"/>
      <c r="E4214" s="244"/>
      <c r="F4214" s="193"/>
      <c r="G4214" s="244"/>
      <c r="H4214" s="428"/>
      <c r="I4214" s="428"/>
      <c r="J4214" s="193"/>
      <c r="K4214" s="360"/>
    </row>
    <row r="4215" spans="1:11" s="106" customFormat="1" ht="15" hidden="1" thickTop="1" x14ac:dyDescent="0.2">
      <c r="A4215" s="194"/>
      <c r="B4215" s="194"/>
      <c r="C4215" s="194"/>
      <c r="D4215" s="194"/>
      <c r="E4215" s="194"/>
      <c r="F4215" s="194"/>
      <c r="G4215" s="194"/>
      <c r="H4215" s="194"/>
      <c r="I4215" s="194"/>
      <c r="J4215" s="194"/>
      <c r="K4215" s="360"/>
    </row>
    <row r="4216" spans="1:11" s="106" customFormat="1" ht="15" hidden="1" x14ac:dyDescent="0.2">
      <c r="A4216" s="242"/>
      <c r="B4216" s="195" t="s">
        <v>77</v>
      </c>
      <c r="C4216" s="242" t="s">
        <v>78</v>
      </c>
      <c r="D4216" s="242" t="s">
        <v>4</v>
      </c>
      <c r="E4216" s="430" t="s">
        <v>79</v>
      </c>
      <c r="F4216" s="430"/>
      <c r="G4216" s="196" t="s">
        <v>80</v>
      </c>
      <c r="H4216" s="195" t="s">
        <v>81</v>
      </c>
      <c r="I4216" s="195" t="s">
        <v>82</v>
      </c>
      <c r="J4216" s="195" t="s">
        <v>5</v>
      </c>
      <c r="K4216" s="360"/>
    </row>
    <row r="4217" spans="1:11" s="106" customFormat="1" ht="51" hidden="1" x14ac:dyDescent="0.2">
      <c r="A4217" s="240" t="s">
        <v>83</v>
      </c>
      <c r="B4217" s="197" t="s">
        <v>1041</v>
      </c>
      <c r="C4217" s="240" t="s">
        <v>85</v>
      </c>
      <c r="D4217" s="240" t="s">
        <v>1042</v>
      </c>
      <c r="E4217" s="429" t="s">
        <v>179</v>
      </c>
      <c r="F4217" s="429"/>
      <c r="G4217" s="198" t="s">
        <v>157</v>
      </c>
      <c r="H4217" s="199">
        <v>1</v>
      </c>
      <c r="I4217" s="203">
        <f>SUM(J4218:J4221)</f>
        <v>4.9437509000000004</v>
      </c>
      <c r="J4217" s="203">
        <f>H4217*I4217</f>
        <v>4.9437509000000004</v>
      </c>
      <c r="K4217" s="360"/>
    </row>
    <row r="4218" spans="1:11" s="106" customFormat="1" ht="25.5" hidden="1" x14ac:dyDescent="0.2">
      <c r="A4218" s="241" t="s">
        <v>89</v>
      </c>
      <c r="B4218" s="189" t="s">
        <v>219</v>
      </c>
      <c r="C4218" s="241" t="s">
        <v>85</v>
      </c>
      <c r="D4218" s="241" t="s">
        <v>220</v>
      </c>
      <c r="E4218" s="427" t="s">
        <v>87</v>
      </c>
      <c r="F4218" s="427"/>
      <c r="G4218" s="190" t="s">
        <v>88</v>
      </c>
      <c r="H4218" s="191">
        <v>2.9000000000000001E-2</v>
      </c>
      <c r="I4218" s="192">
        <v>13.876064</v>
      </c>
      <c r="J4218" s="192">
        <v>0.40240589999999998</v>
      </c>
      <c r="K4218" s="360"/>
    </row>
    <row r="4219" spans="1:11" s="106" customFormat="1" ht="25.5" hidden="1" x14ac:dyDescent="0.2">
      <c r="A4219" s="241" t="s">
        <v>89</v>
      </c>
      <c r="B4219" s="189" t="s">
        <v>221</v>
      </c>
      <c r="C4219" s="241" t="s">
        <v>85</v>
      </c>
      <c r="D4219" s="241" t="s">
        <v>222</v>
      </c>
      <c r="E4219" s="427" t="s">
        <v>87</v>
      </c>
      <c r="F4219" s="427"/>
      <c r="G4219" s="190" t="s">
        <v>88</v>
      </c>
      <c r="H4219" s="191">
        <v>0.21099999999999999</v>
      </c>
      <c r="I4219" s="192">
        <v>17.794052000000001</v>
      </c>
      <c r="J4219" s="192">
        <v>3.7545449999999998</v>
      </c>
      <c r="K4219" s="360"/>
    </row>
    <row r="4220" spans="1:11" s="106" customFormat="1" ht="38.25" hidden="1" x14ac:dyDescent="0.2">
      <c r="A4220" s="241" t="s">
        <v>92</v>
      </c>
      <c r="B4220" s="189" t="s">
        <v>2296</v>
      </c>
      <c r="C4220" s="241" t="s">
        <v>85</v>
      </c>
      <c r="D4220" s="241" t="s">
        <v>2297</v>
      </c>
      <c r="E4220" s="427" t="s">
        <v>119</v>
      </c>
      <c r="F4220" s="427"/>
      <c r="G4220" s="190" t="s">
        <v>174</v>
      </c>
      <c r="H4220" s="191">
        <v>1.3</v>
      </c>
      <c r="I4220" s="192">
        <v>0.44</v>
      </c>
      <c r="J4220" s="192">
        <v>0.57199999999999995</v>
      </c>
      <c r="K4220" s="360"/>
    </row>
    <row r="4221" spans="1:11" s="106" customFormat="1" ht="25.5" hidden="1" x14ac:dyDescent="0.2">
      <c r="A4221" s="241" t="s">
        <v>92</v>
      </c>
      <c r="B4221" s="189" t="s">
        <v>2298</v>
      </c>
      <c r="C4221" s="241" t="s">
        <v>85</v>
      </c>
      <c r="D4221" s="241" t="s">
        <v>2299</v>
      </c>
      <c r="E4221" s="427" t="s">
        <v>119</v>
      </c>
      <c r="F4221" s="427"/>
      <c r="G4221" s="190" t="s">
        <v>174</v>
      </c>
      <c r="H4221" s="191">
        <v>5.0000000000000001E-3</v>
      </c>
      <c r="I4221" s="192">
        <v>42.96</v>
      </c>
      <c r="J4221" s="192">
        <v>0.21479999999999999</v>
      </c>
      <c r="K4221" s="360"/>
    </row>
    <row r="4222" spans="1:11" s="106" customFormat="1" hidden="1" x14ac:dyDescent="0.2">
      <c r="A4222" s="244"/>
      <c r="B4222" s="244"/>
      <c r="C4222" s="244"/>
      <c r="D4222" s="244"/>
      <c r="E4222" s="244"/>
      <c r="F4222" s="193"/>
      <c r="G4222" s="244"/>
      <c r="H4222" s="193"/>
      <c r="I4222" s="244"/>
      <c r="J4222" s="193"/>
      <c r="K4222" s="360"/>
    </row>
    <row r="4223" spans="1:11" s="106" customFormat="1" ht="15" hidden="1" thickBot="1" x14ac:dyDescent="0.25">
      <c r="A4223" s="244"/>
      <c r="B4223" s="244"/>
      <c r="C4223" s="244"/>
      <c r="D4223" s="244"/>
      <c r="E4223" s="244"/>
      <c r="F4223" s="193"/>
      <c r="G4223" s="244"/>
      <c r="H4223" s="428"/>
      <c r="I4223" s="428"/>
      <c r="J4223" s="193"/>
      <c r="K4223" s="360"/>
    </row>
    <row r="4224" spans="1:11" s="106" customFormat="1" ht="15" hidden="1" thickTop="1" x14ac:dyDescent="0.2">
      <c r="A4224" s="194"/>
      <c r="B4224" s="194"/>
      <c r="C4224" s="194"/>
      <c r="D4224" s="194"/>
      <c r="E4224" s="194"/>
      <c r="F4224" s="194"/>
      <c r="G4224" s="194"/>
      <c r="H4224" s="194"/>
      <c r="I4224" s="194"/>
      <c r="J4224" s="194"/>
      <c r="K4224" s="360"/>
    </row>
    <row r="4225" spans="1:11" s="106" customFormat="1" ht="15" hidden="1" x14ac:dyDescent="0.2">
      <c r="A4225" s="242"/>
      <c r="B4225" s="195" t="s">
        <v>77</v>
      </c>
      <c r="C4225" s="242" t="s">
        <v>78</v>
      </c>
      <c r="D4225" s="242" t="s">
        <v>4</v>
      </c>
      <c r="E4225" s="430" t="s">
        <v>79</v>
      </c>
      <c r="F4225" s="430"/>
      <c r="G4225" s="196" t="s">
        <v>80</v>
      </c>
      <c r="H4225" s="195" t="s">
        <v>81</v>
      </c>
      <c r="I4225" s="195" t="s">
        <v>82</v>
      </c>
      <c r="J4225" s="195" t="s">
        <v>5</v>
      </c>
      <c r="K4225" s="360"/>
    </row>
    <row r="4226" spans="1:11" s="106" customFormat="1" ht="51" hidden="1" x14ac:dyDescent="0.2">
      <c r="A4226" s="240" t="s">
        <v>83</v>
      </c>
      <c r="B4226" s="197" t="s">
        <v>1336</v>
      </c>
      <c r="C4226" s="240" t="s">
        <v>85</v>
      </c>
      <c r="D4226" s="240" t="s">
        <v>1337</v>
      </c>
      <c r="E4226" s="429" t="s">
        <v>179</v>
      </c>
      <c r="F4226" s="429"/>
      <c r="G4226" s="198" t="s">
        <v>157</v>
      </c>
      <c r="H4226" s="199">
        <v>1</v>
      </c>
      <c r="I4226" s="203">
        <f>SUM(J4227:J4229)</f>
        <v>2.2310501999999999</v>
      </c>
      <c r="J4226" s="203">
        <f>H4226*I4226</f>
        <v>2.2310501999999999</v>
      </c>
      <c r="K4226" s="360"/>
    </row>
    <row r="4227" spans="1:11" s="106" customFormat="1" ht="25.5" hidden="1" x14ac:dyDescent="0.2">
      <c r="A4227" s="241" t="s">
        <v>89</v>
      </c>
      <c r="B4227" s="189" t="s">
        <v>219</v>
      </c>
      <c r="C4227" s="241" t="s">
        <v>85</v>
      </c>
      <c r="D4227" s="241" t="s">
        <v>220</v>
      </c>
      <c r="E4227" s="427" t="s">
        <v>87</v>
      </c>
      <c r="F4227" s="427"/>
      <c r="G4227" s="190" t="s">
        <v>88</v>
      </c>
      <c r="H4227" s="191">
        <v>0.01</v>
      </c>
      <c r="I4227" s="192">
        <v>13.876064</v>
      </c>
      <c r="J4227" s="192">
        <v>0.13876060000000001</v>
      </c>
      <c r="K4227" s="360"/>
    </row>
    <row r="4228" spans="1:11" s="106" customFormat="1" ht="25.5" hidden="1" x14ac:dyDescent="0.2">
      <c r="A4228" s="241" t="s">
        <v>89</v>
      </c>
      <c r="B4228" s="189" t="s">
        <v>221</v>
      </c>
      <c r="C4228" s="241" t="s">
        <v>85</v>
      </c>
      <c r="D4228" s="241" t="s">
        <v>222</v>
      </c>
      <c r="E4228" s="427" t="s">
        <v>87</v>
      </c>
      <c r="F4228" s="427"/>
      <c r="G4228" s="190" t="s">
        <v>88</v>
      </c>
      <c r="H4228" s="191">
        <v>6.9000000000000006E-2</v>
      </c>
      <c r="I4228" s="192">
        <v>17.794052000000001</v>
      </c>
      <c r="J4228" s="192">
        <v>1.2277895999999999</v>
      </c>
      <c r="K4228" s="360"/>
    </row>
    <row r="4229" spans="1:11" s="106" customFormat="1" ht="25.5" hidden="1" x14ac:dyDescent="0.2">
      <c r="A4229" s="241" t="s">
        <v>92</v>
      </c>
      <c r="B4229" s="189" t="s">
        <v>205</v>
      </c>
      <c r="C4229" s="241" t="s">
        <v>85</v>
      </c>
      <c r="D4229" s="241" t="s">
        <v>206</v>
      </c>
      <c r="E4229" s="427" t="s">
        <v>119</v>
      </c>
      <c r="F4229" s="427"/>
      <c r="G4229" s="190" t="s">
        <v>174</v>
      </c>
      <c r="H4229" s="191">
        <v>0.65</v>
      </c>
      <c r="I4229" s="192">
        <v>1.33</v>
      </c>
      <c r="J4229" s="192">
        <v>0.86450000000000005</v>
      </c>
      <c r="K4229" s="360"/>
    </row>
    <row r="4230" spans="1:11" s="106" customFormat="1" hidden="1" x14ac:dyDescent="0.2">
      <c r="A4230" s="244"/>
      <c r="B4230" s="244"/>
      <c r="C4230" s="244"/>
      <c r="D4230" s="244"/>
      <c r="E4230" s="244"/>
      <c r="F4230" s="193"/>
      <c r="G4230" s="244"/>
      <c r="H4230" s="193"/>
      <c r="I4230" s="244"/>
      <c r="J4230" s="193"/>
      <c r="K4230" s="360"/>
    </row>
    <row r="4231" spans="1:11" s="106" customFormat="1" ht="15" hidden="1" thickBot="1" x14ac:dyDescent="0.25">
      <c r="A4231" s="244"/>
      <c r="B4231" s="244"/>
      <c r="C4231" s="244"/>
      <c r="D4231" s="244"/>
      <c r="E4231" s="244"/>
      <c r="F4231" s="193"/>
      <c r="G4231" s="244"/>
      <c r="H4231" s="428"/>
      <c r="I4231" s="428"/>
      <c r="J4231" s="193"/>
      <c r="K4231" s="360"/>
    </row>
    <row r="4232" spans="1:11" s="106" customFormat="1" ht="15" hidden="1" thickTop="1" x14ac:dyDescent="0.2">
      <c r="A4232" s="194"/>
      <c r="B4232" s="194"/>
      <c r="C4232" s="194"/>
      <c r="D4232" s="194"/>
      <c r="E4232" s="194"/>
      <c r="F4232" s="194"/>
      <c r="G4232" s="194"/>
      <c r="H4232" s="194"/>
      <c r="I4232" s="194"/>
      <c r="J4232" s="194"/>
      <c r="K4232" s="360"/>
    </row>
    <row r="4233" spans="1:11" s="106" customFormat="1" ht="15" hidden="1" x14ac:dyDescent="0.2">
      <c r="A4233" s="242"/>
      <c r="B4233" s="195" t="s">
        <v>77</v>
      </c>
      <c r="C4233" s="242" t="s">
        <v>78</v>
      </c>
      <c r="D4233" s="242" t="s">
        <v>4</v>
      </c>
      <c r="E4233" s="430" t="s">
        <v>79</v>
      </c>
      <c r="F4233" s="430"/>
      <c r="G4233" s="196" t="s">
        <v>80</v>
      </c>
      <c r="H4233" s="195" t="s">
        <v>81</v>
      </c>
      <c r="I4233" s="195" t="s">
        <v>82</v>
      </c>
      <c r="J4233" s="195" t="s">
        <v>5</v>
      </c>
      <c r="K4233" s="360"/>
    </row>
    <row r="4234" spans="1:11" s="106" customFormat="1" ht="25.5" hidden="1" x14ac:dyDescent="0.2">
      <c r="A4234" s="240" t="s">
        <v>83</v>
      </c>
      <c r="B4234" s="197" t="s">
        <v>1008</v>
      </c>
      <c r="C4234" s="240" t="s">
        <v>85</v>
      </c>
      <c r="D4234" s="240" t="s">
        <v>1009</v>
      </c>
      <c r="E4234" s="429" t="s">
        <v>179</v>
      </c>
      <c r="F4234" s="429"/>
      <c r="G4234" s="198" t="s">
        <v>174</v>
      </c>
      <c r="H4234" s="199">
        <v>1</v>
      </c>
      <c r="I4234" s="203">
        <f>SUM(J4235:J4236)</f>
        <v>23.947686399999998</v>
      </c>
      <c r="J4234" s="203">
        <f>H4234*I4234</f>
        <v>23.947686399999998</v>
      </c>
      <c r="K4234" s="360"/>
    </row>
    <row r="4235" spans="1:11" s="106" customFormat="1" ht="25.5" hidden="1" x14ac:dyDescent="0.2">
      <c r="A4235" s="241" t="s">
        <v>89</v>
      </c>
      <c r="B4235" s="189" t="s">
        <v>219</v>
      </c>
      <c r="C4235" s="241" t="s">
        <v>85</v>
      </c>
      <c r="D4235" s="241" t="s">
        <v>220</v>
      </c>
      <c r="E4235" s="427" t="s">
        <v>87</v>
      </c>
      <c r="F4235" s="427"/>
      <c r="G4235" s="190" t="s">
        <v>88</v>
      </c>
      <c r="H4235" s="191">
        <v>0.187</v>
      </c>
      <c r="I4235" s="192">
        <v>13.876064</v>
      </c>
      <c r="J4235" s="192">
        <v>2.594824</v>
      </c>
      <c r="K4235" s="360"/>
    </row>
    <row r="4236" spans="1:11" s="106" customFormat="1" ht="25.5" hidden="1" x14ac:dyDescent="0.2">
      <c r="A4236" s="241" t="s">
        <v>89</v>
      </c>
      <c r="B4236" s="189" t="s">
        <v>221</v>
      </c>
      <c r="C4236" s="241" t="s">
        <v>85</v>
      </c>
      <c r="D4236" s="241" t="s">
        <v>222</v>
      </c>
      <c r="E4236" s="427" t="s">
        <v>87</v>
      </c>
      <c r="F4236" s="427"/>
      <c r="G4236" s="190" t="s">
        <v>88</v>
      </c>
      <c r="H4236" s="191">
        <v>1.2</v>
      </c>
      <c r="I4236" s="192">
        <v>17.794052000000001</v>
      </c>
      <c r="J4236" s="192">
        <v>21.352862399999999</v>
      </c>
      <c r="K4236" s="360"/>
    </row>
    <row r="4237" spans="1:11" s="106" customFormat="1" hidden="1" x14ac:dyDescent="0.2">
      <c r="A4237" s="244"/>
      <c r="B4237" s="244"/>
      <c r="C4237" s="244"/>
      <c r="D4237" s="244"/>
      <c r="E4237" s="244"/>
      <c r="F4237" s="193"/>
      <c r="G4237" s="244"/>
      <c r="H4237" s="193"/>
      <c r="I4237" s="244"/>
      <c r="J4237" s="193"/>
      <c r="K4237" s="360"/>
    </row>
    <row r="4238" spans="1:11" s="106" customFormat="1" ht="15" hidden="1" thickBot="1" x14ac:dyDescent="0.25">
      <c r="A4238" s="244"/>
      <c r="B4238" s="244"/>
      <c r="C4238" s="244"/>
      <c r="D4238" s="244"/>
      <c r="E4238" s="244"/>
      <c r="F4238" s="193"/>
      <c r="G4238" s="244"/>
      <c r="H4238" s="428"/>
      <c r="I4238" s="428"/>
      <c r="J4238" s="193"/>
      <c r="K4238" s="360"/>
    </row>
    <row r="4239" spans="1:11" s="106" customFormat="1" ht="15" hidden="1" thickTop="1" x14ac:dyDescent="0.2">
      <c r="A4239" s="194"/>
      <c r="B4239" s="194"/>
      <c r="C4239" s="194"/>
      <c r="D4239" s="194"/>
      <c r="E4239" s="194"/>
      <c r="F4239" s="194"/>
      <c r="G4239" s="194"/>
      <c r="H4239" s="194"/>
      <c r="I4239" s="194"/>
      <c r="J4239" s="194"/>
      <c r="K4239" s="360"/>
    </row>
    <row r="4240" spans="1:11" s="106" customFormat="1" ht="15" hidden="1" x14ac:dyDescent="0.2">
      <c r="A4240" s="242"/>
      <c r="B4240" s="195" t="s">
        <v>77</v>
      </c>
      <c r="C4240" s="242" t="s">
        <v>78</v>
      </c>
      <c r="D4240" s="242" t="s">
        <v>4</v>
      </c>
      <c r="E4240" s="430" t="s">
        <v>79</v>
      </c>
      <c r="F4240" s="430"/>
      <c r="G4240" s="196" t="s">
        <v>80</v>
      </c>
      <c r="H4240" s="195" t="s">
        <v>81</v>
      </c>
      <c r="I4240" s="195" t="s">
        <v>82</v>
      </c>
      <c r="J4240" s="195" t="s">
        <v>5</v>
      </c>
      <c r="K4240" s="360"/>
    </row>
    <row r="4241" spans="1:11" s="106" customFormat="1" ht="25.5" hidden="1" x14ac:dyDescent="0.2">
      <c r="A4241" s="240" t="s">
        <v>83</v>
      </c>
      <c r="B4241" s="197" t="s">
        <v>950</v>
      </c>
      <c r="C4241" s="240" t="s">
        <v>85</v>
      </c>
      <c r="D4241" s="240" t="s">
        <v>951</v>
      </c>
      <c r="E4241" s="429" t="s">
        <v>179</v>
      </c>
      <c r="F4241" s="429"/>
      <c r="G4241" s="198" t="s">
        <v>174</v>
      </c>
      <c r="H4241" s="199">
        <v>1</v>
      </c>
      <c r="I4241" s="203">
        <f>SUM(J4242:J4243)</f>
        <v>34.3206366</v>
      </c>
      <c r="J4241" s="203">
        <f>H4241*I4241</f>
        <v>34.3206366</v>
      </c>
      <c r="K4241" s="360"/>
    </row>
    <row r="4242" spans="1:11" s="106" customFormat="1" ht="25.5" hidden="1" x14ac:dyDescent="0.2">
      <c r="A4242" s="241" t="s">
        <v>89</v>
      </c>
      <c r="B4242" s="189" t="s">
        <v>219</v>
      </c>
      <c r="C4242" s="241" t="s">
        <v>85</v>
      </c>
      <c r="D4242" s="241" t="s">
        <v>220</v>
      </c>
      <c r="E4242" s="427" t="s">
        <v>87</v>
      </c>
      <c r="F4242" s="427"/>
      <c r="G4242" s="190" t="s">
        <v>88</v>
      </c>
      <c r="H4242" s="191">
        <v>0.26900000000000002</v>
      </c>
      <c r="I4242" s="192">
        <v>13.876064</v>
      </c>
      <c r="J4242" s="192">
        <v>3.7326611999999999</v>
      </c>
      <c r="K4242" s="360"/>
    </row>
    <row r="4243" spans="1:11" s="106" customFormat="1" ht="25.5" hidden="1" x14ac:dyDescent="0.2">
      <c r="A4243" s="241" t="s">
        <v>89</v>
      </c>
      <c r="B4243" s="189" t="s">
        <v>221</v>
      </c>
      <c r="C4243" s="241" t="s">
        <v>85</v>
      </c>
      <c r="D4243" s="241" t="s">
        <v>222</v>
      </c>
      <c r="E4243" s="427" t="s">
        <v>87</v>
      </c>
      <c r="F4243" s="427"/>
      <c r="G4243" s="190" t="s">
        <v>88</v>
      </c>
      <c r="H4243" s="191">
        <v>1.7190000000000001</v>
      </c>
      <c r="I4243" s="192">
        <v>17.794052000000001</v>
      </c>
      <c r="J4243" s="192">
        <v>30.587975400000001</v>
      </c>
      <c r="K4243" s="360"/>
    </row>
    <row r="4244" spans="1:11" s="106" customFormat="1" hidden="1" x14ac:dyDescent="0.2">
      <c r="A4244" s="244"/>
      <c r="B4244" s="244"/>
      <c r="C4244" s="244"/>
      <c r="D4244" s="244"/>
      <c r="E4244" s="244"/>
      <c r="F4244" s="193"/>
      <c r="G4244" s="244"/>
      <c r="H4244" s="193"/>
      <c r="I4244" s="244"/>
      <c r="J4244" s="193"/>
      <c r="K4244" s="360"/>
    </row>
    <row r="4245" spans="1:11" s="106" customFormat="1" ht="15" hidden="1" thickBot="1" x14ac:dyDescent="0.25">
      <c r="A4245" s="244"/>
      <c r="B4245" s="244"/>
      <c r="C4245" s="244"/>
      <c r="D4245" s="244"/>
      <c r="E4245" s="244"/>
      <c r="F4245" s="193"/>
      <c r="G4245" s="244"/>
      <c r="H4245" s="428"/>
      <c r="I4245" s="428"/>
      <c r="J4245" s="193"/>
      <c r="K4245" s="360"/>
    </row>
    <row r="4246" spans="1:11" s="106" customFormat="1" ht="15" hidden="1" thickTop="1" x14ac:dyDescent="0.2">
      <c r="A4246" s="194"/>
      <c r="B4246" s="194"/>
      <c r="C4246" s="194"/>
      <c r="D4246" s="194"/>
      <c r="E4246" s="194"/>
      <c r="F4246" s="194"/>
      <c r="G4246" s="194"/>
      <c r="H4246" s="194"/>
      <c r="I4246" s="194"/>
      <c r="J4246" s="194"/>
      <c r="K4246" s="360"/>
    </row>
    <row r="4247" spans="1:11" s="106" customFormat="1" ht="15" hidden="1" x14ac:dyDescent="0.2">
      <c r="A4247" s="242"/>
      <c r="B4247" s="195" t="s">
        <v>77</v>
      </c>
      <c r="C4247" s="242" t="s">
        <v>78</v>
      </c>
      <c r="D4247" s="242" t="s">
        <v>4</v>
      </c>
      <c r="E4247" s="430" t="s">
        <v>79</v>
      </c>
      <c r="F4247" s="430"/>
      <c r="G4247" s="196" t="s">
        <v>80</v>
      </c>
      <c r="H4247" s="195" t="s">
        <v>81</v>
      </c>
      <c r="I4247" s="195" t="s">
        <v>82</v>
      </c>
      <c r="J4247" s="195" t="s">
        <v>5</v>
      </c>
      <c r="K4247" s="360"/>
    </row>
    <row r="4248" spans="1:11" s="106" customFormat="1" ht="25.5" hidden="1" x14ac:dyDescent="0.2">
      <c r="A4248" s="240" t="s">
        <v>83</v>
      </c>
      <c r="B4248" s="197" t="s">
        <v>1033</v>
      </c>
      <c r="C4248" s="240" t="s">
        <v>85</v>
      </c>
      <c r="D4248" s="240" t="s">
        <v>1034</v>
      </c>
      <c r="E4248" s="429" t="s">
        <v>179</v>
      </c>
      <c r="F4248" s="429"/>
      <c r="G4248" s="198" t="s">
        <v>174</v>
      </c>
      <c r="H4248" s="199">
        <v>1</v>
      </c>
      <c r="I4248" s="203">
        <f>SUM(J4249:J4250)</f>
        <v>9.8587185999999996</v>
      </c>
      <c r="J4248" s="203">
        <f>H4248*I4248</f>
        <v>9.8587185999999996</v>
      </c>
      <c r="K4248" s="360"/>
    </row>
    <row r="4249" spans="1:11" s="106" customFormat="1" ht="25.5" hidden="1" x14ac:dyDescent="0.2">
      <c r="A4249" s="241" t="s">
        <v>89</v>
      </c>
      <c r="B4249" s="189" t="s">
        <v>219</v>
      </c>
      <c r="C4249" s="241" t="s">
        <v>85</v>
      </c>
      <c r="D4249" s="241" t="s">
        <v>220</v>
      </c>
      <c r="E4249" s="427" t="s">
        <v>87</v>
      </c>
      <c r="F4249" s="427"/>
      <c r="G4249" s="190" t="s">
        <v>88</v>
      </c>
      <c r="H4249" s="191">
        <v>7.6999999999999999E-2</v>
      </c>
      <c r="I4249" s="192">
        <v>13.876064</v>
      </c>
      <c r="J4249" s="192">
        <v>1.0684568999999999</v>
      </c>
      <c r="K4249" s="360"/>
    </row>
    <row r="4250" spans="1:11" s="106" customFormat="1" ht="25.5" hidden="1" x14ac:dyDescent="0.2">
      <c r="A4250" s="241" t="s">
        <v>89</v>
      </c>
      <c r="B4250" s="189" t="s">
        <v>221</v>
      </c>
      <c r="C4250" s="241" t="s">
        <v>85</v>
      </c>
      <c r="D4250" s="241" t="s">
        <v>222</v>
      </c>
      <c r="E4250" s="427" t="s">
        <v>87</v>
      </c>
      <c r="F4250" s="427"/>
      <c r="G4250" s="190" t="s">
        <v>88</v>
      </c>
      <c r="H4250" s="191">
        <v>0.49399999999999999</v>
      </c>
      <c r="I4250" s="192">
        <v>17.794052000000001</v>
      </c>
      <c r="J4250" s="192">
        <v>8.7902617000000003</v>
      </c>
      <c r="K4250" s="360"/>
    </row>
    <row r="4251" spans="1:11" s="106" customFormat="1" hidden="1" x14ac:dyDescent="0.2">
      <c r="A4251" s="244"/>
      <c r="B4251" s="244"/>
      <c r="C4251" s="244"/>
      <c r="D4251" s="244"/>
      <c r="E4251" s="244"/>
      <c r="F4251" s="193"/>
      <c r="G4251" s="244"/>
      <c r="H4251" s="193"/>
      <c r="I4251" s="244"/>
      <c r="J4251" s="193"/>
      <c r="K4251" s="360"/>
    </row>
    <row r="4252" spans="1:11" s="106" customFormat="1" ht="15" hidden="1" thickBot="1" x14ac:dyDescent="0.25">
      <c r="A4252" s="244"/>
      <c r="B4252" s="244"/>
      <c r="C4252" s="244"/>
      <c r="D4252" s="244"/>
      <c r="E4252" s="244"/>
      <c r="F4252" s="193"/>
      <c r="G4252" s="244"/>
      <c r="H4252" s="428"/>
      <c r="I4252" s="428"/>
      <c r="J4252" s="193"/>
      <c r="K4252" s="360"/>
    </row>
    <row r="4253" spans="1:11" s="106" customFormat="1" ht="15" hidden="1" thickTop="1" x14ac:dyDescent="0.2">
      <c r="A4253" s="194"/>
      <c r="B4253" s="194"/>
      <c r="C4253" s="194"/>
      <c r="D4253" s="194"/>
      <c r="E4253" s="194"/>
      <c r="F4253" s="194"/>
      <c r="G4253" s="194"/>
      <c r="H4253" s="194"/>
      <c r="I4253" s="194"/>
      <c r="J4253" s="194"/>
      <c r="K4253" s="360"/>
    </row>
    <row r="4254" spans="1:11" s="106" customFormat="1" ht="15" hidden="1" x14ac:dyDescent="0.2">
      <c r="A4254" s="242"/>
      <c r="B4254" s="195" t="s">
        <v>77</v>
      </c>
      <c r="C4254" s="242" t="s">
        <v>78</v>
      </c>
      <c r="D4254" s="242" t="s">
        <v>4</v>
      </c>
      <c r="E4254" s="430" t="s">
        <v>79</v>
      </c>
      <c r="F4254" s="430"/>
      <c r="G4254" s="196" t="s">
        <v>80</v>
      </c>
      <c r="H4254" s="195" t="s">
        <v>81</v>
      </c>
      <c r="I4254" s="195" t="s">
        <v>82</v>
      </c>
      <c r="J4254" s="195" t="s">
        <v>5</v>
      </c>
      <c r="K4254" s="360"/>
    </row>
    <row r="4255" spans="1:11" s="106" customFormat="1" ht="25.5" hidden="1" x14ac:dyDescent="0.2">
      <c r="A4255" s="240" t="s">
        <v>83</v>
      </c>
      <c r="B4255" s="197" t="s">
        <v>1237</v>
      </c>
      <c r="C4255" s="240" t="s">
        <v>85</v>
      </c>
      <c r="D4255" s="240" t="s">
        <v>1238</v>
      </c>
      <c r="E4255" s="429" t="s">
        <v>179</v>
      </c>
      <c r="F4255" s="429"/>
      <c r="G4255" s="198" t="s">
        <v>174</v>
      </c>
      <c r="H4255" s="199">
        <v>1</v>
      </c>
      <c r="I4255" s="203">
        <f>SUM(J4256:J4259)</f>
        <v>39.3261398</v>
      </c>
      <c r="J4255" s="203">
        <f>H4255*I4255</f>
        <v>39.3261398</v>
      </c>
      <c r="K4255" s="360"/>
    </row>
    <row r="4256" spans="1:11" s="106" customFormat="1" ht="25.5" hidden="1" x14ac:dyDescent="0.2">
      <c r="A4256" s="241" t="s">
        <v>89</v>
      </c>
      <c r="B4256" s="189" t="s">
        <v>2300</v>
      </c>
      <c r="C4256" s="241" t="s">
        <v>85</v>
      </c>
      <c r="D4256" s="241" t="s">
        <v>2301</v>
      </c>
      <c r="E4256" s="427" t="s">
        <v>142</v>
      </c>
      <c r="F4256" s="427"/>
      <c r="G4256" s="190" t="s">
        <v>143</v>
      </c>
      <c r="H4256" s="191">
        <v>0.36699999999999999</v>
      </c>
      <c r="I4256" s="192">
        <v>14.811680900000001</v>
      </c>
      <c r="J4256" s="192">
        <v>5.4358868999999999</v>
      </c>
      <c r="K4256" s="360"/>
    </row>
    <row r="4257" spans="1:11" s="106" customFormat="1" ht="25.5" hidden="1" x14ac:dyDescent="0.2">
      <c r="A4257" s="241" t="s">
        <v>89</v>
      </c>
      <c r="B4257" s="189" t="s">
        <v>2302</v>
      </c>
      <c r="C4257" s="241" t="s">
        <v>85</v>
      </c>
      <c r="D4257" s="241" t="s">
        <v>2303</v>
      </c>
      <c r="E4257" s="427" t="s">
        <v>142</v>
      </c>
      <c r="F4257" s="427"/>
      <c r="G4257" s="190" t="s">
        <v>146</v>
      </c>
      <c r="H4257" s="191">
        <v>0.80500000000000005</v>
      </c>
      <c r="I4257" s="192">
        <v>13.038887300000001</v>
      </c>
      <c r="J4257" s="192">
        <v>10.4963043</v>
      </c>
      <c r="K4257" s="360"/>
    </row>
    <row r="4258" spans="1:11" s="106" customFormat="1" ht="25.5" hidden="1" x14ac:dyDescent="0.2">
      <c r="A4258" s="241" t="s">
        <v>89</v>
      </c>
      <c r="B4258" s="189" t="s">
        <v>219</v>
      </c>
      <c r="C4258" s="241" t="s">
        <v>85</v>
      </c>
      <c r="D4258" s="241" t="s">
        <v>220</v>
      </c>
      <c r="E4258" s="427" t="s">
        <v>87</v>
      </c>
      <c r="F4258" s="427"/>
      <c r="G4258" s="190" t="s">
        <v>88</v>
      </c>
      <c r="H4258" s="191">
        <v>0.183</v>
      </c>
      <c r="I4258" s="192">
        <v>13.876064</v>
      </c>
      <c r="J4258" s="192">
        <v>2.5393197000000001</v>
      </c>
      <c r="K4258" s="360"/>
    </row>
    <row r="4259" spans="1:11" s="106" customFormat="1" ht="25.5" hidden="1" x14ac:dyDescent="0.2">
      <c r="A4259" s="241" t="s">
        <v>89</v>
      </c>
      <c r="B4259" s="189" t="s">
        <v>221</v>
      </c>
      <c r="C4259" s="241" t="s">
        <v>85</v>
      </c>
      <c r="D4259" s="241" t="s">
        <v>222</v>
      </c>
      <c r="E4259" s="427" t="s">
        <v>87</v>
      </c>
      <c r="F4259" s="427"/>
      <c r="G4259" s="190" t="s">
        <v>88</v>
      </c>
      <c r="H4259" s="191">
        <v>1.1719999999999999</v>
      </c>
      <c r="I4259" s="192">
        <v>17.794052000000001</v>
      </c>
      <c r="J4259" s="192">
        <v>20.854628900000002</v>
      </c>
      <c r="K4259" s="360"/>
    </row>
    <row r="4260" spans="1:11" s="106" customFormat="1" hidden="1" x14ac:dyDescent="0.2">
      <c r="A4260" s="244"/>
      <c r="B4260" s="244"/>
      <c r="C4260" s="244"/>
      <c r="D4260" s="244"/>
      <c r="E4260" s="244"/>
      <c r="F4260" s="193"/>
      <c r="G4260" s="244"/>
      <c r="H4260" s="193"/>
      <c r="I4260" s="244"/>
      <c r="J4260" s="193"/>
      <c r="K4260" s="360"/>
    </row>
    <row r="4261" spans="1:11" s="106" customFormat="1" ht="15" hidden="1" thickBot="1" x14ac:dyDescent="0.25">
      <c r="A4261" s="244"/>
      <c r="B4261" s="244"/>
      <c r="C4261" s="244"/>
      <c r="D4261" s="244"/>
      <c r="E4261" s="244"/>
      <c r="F4261" s="193"/>
      <c r="G4261" s="244"/>
      <c r="H4261" s="428"/>
      <c r="I4261" s="428"/>
      <c r="J4261" s="193"/>
      <c r="K4261" s="360"/>
    </row>
    <row r="4262" spans="1:11" s="106" customFormat="1" ht="15" hidden="1" thickTop="1" x14ac:dyDescent="0.2">
      <c r="A4262" s="194"/>
      <c r="B4262" s="194"/>
      <c r="C4262" s="194"/>
      <c r="D4262" s="194"/>
      <c r="E4262" s="194"/>
      <c r="F4262" s="194"/>
      <c r="G4262" s="194"/>
      <c r="H4262" s="194"/>
      <c r="I4262" s="194"/>
      <c r="J4262" s="194"/>
      <c r="K4262" s="360"/>
    </row>
    <row r="4263" spans="1:11" s="106" customFormat="1" ht="15" hidden="1" x14ac:dyDescent="0.2">
      <c r="A4263" s="242"/>
      <c r="B4263" s="195" t="s">
        <v>77</v>
      </c>
      <c r="C4263" s="242" t="s">
        <v>78</v>
      </c>
      <c r="D4263" s="242" t="s">
        <v>4</v>
      </c>
      <c r="E4263" s="430" t="s">
        <v>79</v>
      </c>
      <c r="F4263" s="430"/>
      <c r="G4263" s="196" t="s">
        <v>80</v>
      </c>
      <c r="H4263" s="195" t="s">
        <v>81</v>
      </c>
      <c r="I4263" s="195" t="s">
        <v>82</v>
      </c>
      <c r="J4263" s="195" t="s">
        <v>5</v>
      </c>
      <c r="K4263" s="360"/>
    </row>
    <row r="4264" spans="1:11" s="106" customFormat="1" hidden="1" x14ac:dyDescent="0.2">
      <c r="A4264" s="240" t="s">
        <v>83</v>
      </c>
      <c r="B4264" s="197" t="s">
        <v>1855</v>
      </c>
      <c r="C4264" s="240" t="s">
        <v>85</v>
      </c>
      <c r="D4264" s="240" t="s">
        <v>1856</v>
      </c>
      <c r="E4264" s="429" t="s">
        <v>87</v>
      </c>
      <c r="F4264" s="429"/>
      <c r="G4264" s="198" t="s">
        <v>88</v>
      </c>
      <c r="H4264" s="199">
        <v>1</v>
      </c>
      <c r="I4264" s="203">
        <f>SUM(J4265:J4272)</f>
        <v>17.681041</v>
      </c>
      <c r="J4264" s="203">
        <f>H4264*I4264</f>
        <v>17.681041</v>
      </c>
      <c r="K4264" s="360"/>
    </row>
    <row r="4265" spans="1:11" s="106" customFormat="1" ht="25.5" hidden="1" x14ac:dyDescent="0.2">
      <c r="A4265" s="241" t="s">
        <v>89</v>
      </c>
      <c r="B4265" s="189" t="s">
        <v>2142</v>
      </c>
      <c r="C4265" s="241" t="s">
        <v>85</v>
      </c>
      <c r="D4265" s="241" t="s">
        <v>2143</v>
      </c>
      <c r="E4265" s="427" t="s">
        <v>87</v>
      </c>
      <c r="F4265" s="427"/>
      <c r="G4265" s="190" t="s">
        <v>88</v>
      </c>
      <c r="H4265" s="191">
        <v>1</v>
      </c>
      <c r="I4265" s="192">
        <v>0.10104100000000001</v>
      </c>
      <c r="J4265" s="192">
        <v>0.10104100000000001</v>
      </c>
      <c r="K4265" s="360"/>
    </row>
    <row r="4266" spans="1:11" s="106" customFormat="1" hidden="1" x14ac:dyDescent="0.2">
      <c r="A4266" s="241" t="s">
        <v>92</v>
      </c>
      <c r="B4266" s="189" t="s">
        <v>1912</v>
      </c>
      <c r="C4266" s="241" t="s">
        <v>85</v>
      </c>
      <c r="D4266" s="241" t="s">
        <v>1913</v>
      </c>
      <c r="E4266" s="427" t="s">
        <v>101</v>
      </c>
      <c r="F4266" s="427"/>
      <c r="G4266" s="190" t="s">
        <v>88</v>
      </c>
      <c r="H4266" s="191">
        <v>1</v>
      </c>
      <c r="I4266" s="192">
        <v>2.2000000000000002</v>
      </c>
      <c r="J4266" s="192">
        <v>2.2000000000000002</v>
      </c>
      <c r="K4266" s="360"/>
    </row>
    <row r="4267" spans="1:11" s="106" customFormat="1" ht="25.5" hidden="1" x14ac:dyDescent="0.2">
      <c r="A4267" s="241" t="s">
        <v>92</v>
      </c>
      <c r="B4267" s="189" t="s">
        <v>1914</v>
      </c>
      <c r="C4267" s="241" t="s">
        <v>85</v>
      </c>
      <c r="D4267" s="241" t="s">
        <v>1915</v>
      </c>
      <c r="E4267" s="427" t="s">
        <v>98</v>
      </c>
      <c r="F4267" s="427"/>
      <c r="G4267" s="190" t="s">
        <v>88</v>
      </c>
      <c r="H4267" s="191">
        <v>1</v>
      </c>
      <c r="I4267" s="192">
        <v>0.96</v>
      </c>
      <c r="J4267" s="192">
        <v>0.96</v>
      </c>
      <c r="K4267" s="360"/>
    </row>
    <row r="4268" spans="1:11" s="106" customFormat="1" hidden="1" x14ac:dyDescent="0.2">
      <c r="A4268" s="241" t="s">
        <v>92</v>
      </c>
      <c r="B4268" s="189" t="s">
        <v>99</v>
      </c>
      <c r="C4268" s="241" t="s">
        <v>85</v>
      </c>
      <c r="D4268" s="241" t="s">
        <v>100</v>
      </c>
      <c r="E4268" s="427" t="s">
        <v>101</v>
      </c>
      <c r="F4268" s="427"/>
      <c r="G4268" s="190" t="s">
        <v>88</v>
      </c>
      <c r="H4268" s="191">
        <v>1</v>
      </c>
      <c r="I4268" s="192">
        <v>0.35</v>
      </c>
      <c r="J4268" s="192">
        <v>0.35</v>
      </c>
      <c r="K4268" s="360"/>
    </row>
    <row r="4269" spans="1:11" s="106" customFormat="1" ht="25.5" hidden="1" x14ac:dyDescent="0.2">
      <c r="A4269" s="241" t="s">
        <v>92</v>
      </c>
      <c r="B4269" s="189" t="s">
        <v>1916</v>
      </c>
      <c r="C4269" s="241" t="s">
        <v>85</v>
      </c>
      <c r="D4269" s="241" t="s">
        <v>1917</v>
      </c>
      <c r="E4269" s="427" t="s">
        <v>98</v>
      </c>
      <c r="F4269" s="427"/>
      <c r="G4269" s="190" t="s">
        <v>88</v>
      </c>
      <c r="H4269" s="191">
        <v>1</v>
      </c>
      <c r="I4269" s="192">
        <v>0.5</v>
      </c>
      <c r="J4269" s="192">
        <v>0.5</v>
      </c>
      <c r="K4269" s="360"/>
    </row>
    <row r="4270" spans="1:11" s="106" customFormat="1" hidden="1" x14ac:dyDescent="0.2">
      <c r="A4270" s="241" t="s">
        <v>92</v>
      </c>
      <c r="B4270" s="189" t="s">
        <v>2144</v>
      </c>
      <c r="C4270" s="241" t="s">
        <v>85</v>
      </c>
      <c r="D4270" s="241" t="s">
        <v>2145</v>
      </c>
      <c r="E4270" s="427" t="s">
        <v>95</v>
      </c>
      <c r="F4270" s="427"/>
      <c r="G4270" s="190" t="s">
        <v>88</v>
      </c>
      <c r="H4270" s="191">
        <v>1</v>
      </c>
      <c r="I4270" s="192">
        <v>12.79</v>
      </c>
      <c r="J4270" s="192">
        <v>12.79</v>
      </c>
      <c r="K4270" s="360"/>
    </row>
    <row r="4271" spans="1:11" s="106" customFormat="1" hidden="1" x14ac:dyDescent="0.2">
      <c r="A4271" s="241" t="s">
        <v>92</v>
      </c>
      <c r="B4271" s="189" t="s">
        <v>104</v>
      </c>
      <c r="C4271" s="241" t="s">
        <v>85</v>
      </c>
      <c r="D4271" s="241" t="s">
        <v>105</v>
      </c>
      <c r="E4271" s="427" t="s">
        <v>106</v>
      </c>
      <c r="F4271" s="427"/>
      <c r="G4271" s="190" t="s">
        <v>88</v>
      </c>
      <c r="H4271" s="191">
        <v>1</v>
      </c>
      <c r="I4271" s="192">
        <v>7.0000000000000007E-2</v>
      </c>
      <c r="J4271" s="192">
        <v>7.0000000000000007E-2</v>
      </c>
      <c r="K4271" s="360"/>
    </row>
    <row r="4272" spans="1:11" s="106" customFormat="1" hidden="1" x14ac:dyDescent="0.2">
      <c r="A4272" s="241" t="s">
        <v>92</v>
      </c>
      <c r="B4272" s="189" t="s">
        <v>1918</v>
      </c>
      <c r="C4272" s="241" t="s">
        <v>85</v>
      </c>
      <c r="D4272" s="241" t="s">
        <v>1919</v>
      </c>
      <c r="E4272" s="427" t="s">
        <v>909</v>
      </c>
      <c r="F4272" s="427"/>
      <c r="G4272" s="190" t="s">
        <v>88</v>
      </c>
      <c r="H4272" s="191">
        <v>1</v>
      </c>
      <c r="I4272" s="192">
        <v>0.71</v>
      </c>
      <c r="J4272" s="192">
        <v>0.71</v>
      </c>
      <c r="K4272" s="360"/>
    </row>
    <row r="4273" spans="1:11" s="106" customFormat="1" hidden="1" x14ac:dyDescent="0.2">
      <c r="A4273" s="244"/>
      <c r="B4273" s="244"/>
      <c r="C4273" s="244"/>
      <c r="D4273" s="244"/>
      <c r="E4273" s="244"/>
      <c r="F4273" s="193"/>
      <c r="G4273" s="244"/>
      <c r="H4273" s="193"/>
      <c r="I4273" s="244"/>
      <c r="J4273" s="193"/>
      <c r="K4273" s="360"/>
    </row>
    <row r="4274" spans="1:11" s="106" customFormat="1" ht="15" hidden="1" thickBot="1" x14ac:dyDescent="0.25">
      <c r="A4274" s="244"/>
      <c r="B4274" s="244"/>
      <c r="C4274" s="244"/>
      <c r="D4274" s="244"/>
      <c r="E4274" s="244"/>
      <c r="F4274" s="193"/>
      <c r="G4274" s="244"/>
      <c r="H4274" s="428"/>
      <c r="I4274" s="428"/>
      <c r="J4274" s="193"/>
      <c r="K4274" s="360"/>
    </row>
    <row r="4275" spans="1:11" s="106" customFormat="1" ht="15" hidden="1" thickTop="1" x14ac:dyDescent="0.2">
      <c r="A4275" s="194"/>
      <c r="B4275" s="194"/>
      <c r="C4275" s="194"/>
      <c r="D4275" s="194"/>
      <c r="E4275" s="194"/>
      <c r="F4275" s="194"/>
      <c r="G4275" s="194"/>
      <c r="H4275" s="194"/>
      <c r="I4275" s="194"/>
      <c r="J4275" s="194"/>
      <c r="K4275" s="360"/>
    </row>
    <row r="4276" spans="1:11" s="106" customFormat="1" ht="15" hidden="1" x14ac:dyDescent="0.2">
      <c r="A4276" s="242"/>
      <c r="B4276" s="195" t="s">
        <v>77</v>
      </c>
      <c r="C4276" s="242" t="s">
        <v>78</v>
      </c>
      <c r="D4276" s="242" t="s">
        <v>4</v>
      </c>
      <c r="E4276" s="430" t="s">
        <v>79</v>
      </c>
      <c r="F4276" s="430"/>
      <c r="G4276" s="196" t="s">
        <v>80</v>
      </c>
      <c r="H4276" s="195" t="s">
        <v>81</v>
      </c>
      <c r="I4276" s="195" t="s">
        <v>82</v>
      </c>
      <c r="J4276" s="195" t="s">
        <v>5</v>
      </c>
      <c r="K4276" s="360"/>
    </row>
    <row r="4277" spans="1:11" s="106" customFormat="1" ht="25.5" hidden="1" x14ac:dyDescent="0.2">
      <c r="A4277" s="240" t="s">
        <v>83</v>
      </c>
      <c r="B4277" s="197" t="s">
        <v>1114</v>
      </c>
      <c r="C4277" s="240" t="s">
        <v>85</v>
      </c>
      <c r="D4277" s="240" t="s">
        <v>1115</v>
      </c>
      <c r="E4277" s="429" t="s">
        <v>142</v>
      </c>
      <c r="F4277" s="429"/>
      <c r="G4277" s="198" t="s">
        <v>146</v>
      </c>
      <c r="H4277" s="199">
        <v>1</v>
      </c>
      <c r="I4277" s="203">
        <f>SUM(J4278:J4279)</f>
        <v>5.0334453000000003</v>
      </c>
      <c r="J4277" s="203">
        <f>H4277*I4277</f>
        <v>5.0334453000000003</v>
      </c>
      <c r="K4277" s="360"/>
    </row>
    <row r="4278" spans="1:11" s="106" customFormat="1" ht="25.5" hidden="1" x14ac:dyDescent="0.2">
      <c r="A4278" s="241" t="s">
        <v>89</v>
      </c>
      <c r="B4278" s="189" t="s">
        <v>2304</v>
      </c>
      <c r="C4278" s="241" t="s">
        <v>85</v>
      </c>
      <c r="D4278" s="241" t="s">
        <v>2305</v>
      </c>
      <c r="E4278" s="427" t="s">
        <v>142</v>
      </c>
      <c r="F4278" s="427"/>
      <c r="G4278" s="190" t="s">
        <v>88</v>
      </c>
      <c r="H4278" s="191">
        <v>1</v>
      </c>
      <c r="I4278" s="192">
        <v>4.2656315999999999</v>
      </c>
      <c r="J4278" s="192">
        <v>4.2656315999999999</v>
      </c>
      <c r="K4278" s="360"/>
    </row>
    <row r="4279" spans="1:11" s="106" customFormat="1" ht="25.5" hidden="1" x14ac:dyDescent="0.2">
      <c r="A4279" s="241" t="s">
        <v>89</v>
      </c>
      <c r="B4279" s="189" t="s">
        <v>2306</v>
      </c>
      <c r="C4279" s="241" t="s">
        <v>85</v>
      </c>
      <c r="D4279" s="241" t="s">
        <v>2307</v>
      </c>
      <c r="E4279" s="427" t="s">
        <v>142</v>
      </c>
      <c r="F4279" s="427"/>
      <c r="G4279" s="190" t="s">
        <v>88</v>
      </c>
      <c r="H4279" s="191">
        <v>1</v>
      </c>
      <c r="I4279" s="192">
        <v>0.76781370000000004</v>
      </c>
      <c r="J4279" s="192">
        <v>0.76781370000000004</v>
      </c>
      <c r="K4279" s="360"/>
    </row>
    <row r="4280" spans="1:11" s="106" customFormat="1" hidden="1" x14ac:dyDescent="0.2">
      <c r="A4280" s="244"/>
      <c r="B4280" s="244"/>
      <c r="C4280" s="244"/>
      <c r="D4280" s="244"/>
      <c r="E4280" s="244"/>
      <c r="F4280" s="193"/>
      <c r="G4280" s="244"/>
      <c r="H4280" s="193"/>
      <c r="I4280" s="244"/>
      <c r="J4280" s="193"/>
      <c r="K4280" s="360"/>
    </row>
    <row r="4281" spans="1:11" s="106" customFormat="1" ht="15" hidden="1" thickBot="1" x14ac:dyDescent="0.25">
      <c r="A4281" s="244"/>
      <c r="B4281" s="244"/>
      <c r="C4281" s="244"/>
      <c r="D4281" s="244"/>
      <c r="E4281" s="244"/>
      <c r="F4281" s="193"/>
      <c r="G4281" s="244"/>
      <c r="H4281" s="428"/>
      <c r="I4281" s="428"/>
      <c r="J4281" s="193"/>
      <c r="K4281" s="360"/>
    </row>
    <row r="4282" spans="1:11" s="106" customFormat="1" ht="15" hidden="1" thickTop="1" x14ac:dyDescent="0.2">
      <c r="A4282" s="194"/>
      <c r="B4282" s="194"/>
      <c r="C4282" s="194"/>
      <c r="D4282" s="194"/>
      <c r="E4282" s="194"/>
      <c r="F4282" s="194"/>
      <c r="G4282" s="194"/>
      <c r="H4282" s="194"/>
      <c r="I4282" s="194"/>
      <c r="J4282" s="194"/>
      <c r="K4282" s="360"/>
    </row>
    <row r="4283" spans="1:11" s="106" customFormat="1" ht="15" hidden="1" x14ac:dyDescent="0.2">
      <c r="A4283" s="242"/>
      <c r="B4283" s="195" t="s">
        <v>77</v>
      </c>
      <c r="C4283" s="242" t="s">
        <v>78</v>
      </c>
      <c r="D4283" s="242" t="s">
        <v>4</v>
      </c>
      <c r="E4283" s="430" t="s">
        <v>79</v>
      </c>
      <c r="F4283" s="430"/>
      <c r="G4283" s="196" t="s">
        <v>80</v>
      </c>
      <c r="H4283" s="195" t="s">
        <v>81</v>
      </c>
      <c r="I4283" s="195" t="s">
        <v>82</v>
      </c>
      <c r="J4283" s="195" t="s">
        <v>5</v>
      </c>
      <c r="K4283" s="360"/>
    </row>
    <row r="4284" spans="1:11" s="106" customFormat="1" ht="25.5" hidden="1" x14ac:dyDescent="0.2">
      <c r="A4284" s="240" t="s">
        <v>83</v>
      </c>
      <c r="B4284" s="197" t="s">
        <v>1116</v>
      </c>
      <c r="C4284" s="240" t="s">
        <v>85</v>
      </c>
      <c r="D4284" s="240" t="s">
        <v>1117</v>
      </c>
      <c r="E4284" s="429" t="s">
        <v>142</v>
      </c>
      <c r="F4284" s="429"/>
      <c r="G4284" s="198" t="s">
        <v>143</v>
      </c>
      <c r="H4284" s="199">
        <v>1</v>
      </c>
      <c r="I4284" s="203">
        <f>SUM(J4285:J4287)</f>
        <v>112.2677078</v>
      </c>
      <c r="J4284" s="203">
        <f>H4284*I4284</f>
        <v>112.2677078</v>
      </c>
      <c r="K4284" s="360"/>
    </row>
    <row r="4285" spans="1:11" s="106" customFormat="1" ht="25.5" hidden="1" x14ac:dyDescent="0.2">
      <c r="A4285" s="241" t="s">
        <v>89</v>
      </c>
      <c r="B4285" s="189" t="s">
        <v>2304</v>
      </c>
      <c r="C4285" s="241" t="s">
        <v>85</v>
      </c>
      <c r="D4285" s="241" t="s">
        <v>2305</v>
      </c>
      <c r="E4285" s="427" t="s">
        <v>142</v>
      </c>
      <c r="F4285" s="427"/>
      <c r="G4285" s="190" t="s">
        <v>88</v>
      </c>
      <c r="H4285" s="191">
        <v>1</v>
      </c>
      <c r="I4285" s="192">
        <v>4.2656315999999999</v>
      </c>
      <c r="J4285" s="192">
        <v>4.2656315999999999</v>
      </c>
      <c r="K4285" s="360"/>
    </row>
    <row r="4286" spans="1:11" s="106" customFormat="1" ht="25.5" hidden="1" x14ac:dyDescent="0.2">
      <c r="A4286" s="241" t="s">
        <v>89</v>
      </c>
      <c r="B4286" s="189" t="s">
        <v>2308</v>
      </c>
      <c r="C4286" s="241" t="s">
        <v>85</v>
      </c>
      <c r="D4286" s="241" t="s">
        <v>2309</v>
      </c>
      <c r="E4286" s="427" t="s">
        <v>142</v>
      </c>
      <c r="F4286" s="427"/>
      <c r="G4286" s="190" t="s">
        <v>88</v>
      </c>
      <c r="H4286" s="191">
        <v>1</v>
      </c>
      <c r="I4286" s="192">
        <v>3.8070762</v>
      </c>
      <c r="J4286" s="192">
        <v>3.8070762</v>
      </c>
      <c r="K4286" s="360"/>
    </row>
    <row r="4287" spans="1:11" s="106" customFormat="1" ht="25.5" hidden="1" x14ac:dyDescent="0.2">
      <c r="A4287" s="241" t="s">
        <v>89</v>
      </c>
      <c r="B4287" s="189" t="s">
        <v>2310</v>
      </c>
      <c r="C4287" s="241" t="s">
        <v>85</v>
      </c>
      <c r="D4287" s="241" t="s">
        <v>2311</v>
      </c>
      <c r="E4287" s="427" t="s">
        <v>142</v>
      </c>
      <c r="F4287" s="427"/>
      <c r="G4287" s="190" t="s">
        <v>88</v>
      </c>
      <c r="H4287" s="191">
        <v>1</v>
      </c>
      <c r="I4287" s="192">
        <v>104.19499999999999</v>
      </c>
      <c r="J4287" s="192">
        <v>104.19499999999999</v>
      </c>
      <c r="K4287" s="360"/>
    </row>
    <row r="4288" spans="1:11" s="106" customFormat="1" hidden="1" x14ac:dyDescent="0.2">
      <c r="A4288" s="244"/>
      <c r="B4288" s="244"/>
      <c r="C4288" s="244"/>
      <c r="D4288" s="244"/>
      <c r="E4288" s="244"/>
      <c r="F4288" s="193"/>
      <c r="G4288" s="244"/>
      <c r="H4288" s="193"/>
      <c r="I4288" s="244"/>
      <c r="J4288" s="193"/>
      <c r="K4288" s="360"/>
    </row>
    <row r="4289" spans="1:11" s="106" customFormat="1" ht="15" hidden="1" thickBot="1" x14ac:dyDescent="0.25">
      <c r="A4289" s="244"/>
      <c r="B4289" s="244"/>
      <c r="C4289" s="244"/>
      <c r="D4289" s="244"/>
      <c r="E4289" s="244"/>
      <c r="F4289" s="193"/>
      <c r="G4289" s="244"/>
      <c r="H4289" s="428"/>
      <c r="I4289" s="428"/>
      <c r="J4289" s="193"/>
      <c r="K4289" s="360"/>
    </row>
    <row r="4290" spans="1:11" s="106" customFormat="1" ht="15" hidden="1" thickTop="1" x14ac:dyDescent="0.2">
      <c r="A4290" s="194"/>
      <c r="B4290" s="194"/>
      <c r="C4290" s="194"/>
      <c r="D4290" s="194"/>
      <c r="E4290" s="194"/>
      <c r="F4290" s="194"/>
      <c r="G4290" s="194"/>
      <c r="H4290" s="194"/>
      <c r="I4290" s="194"/>
      <c r="J4290" s="194"/>
      <c r="K4290" s="360"/>
    </row>
    <row r="4291" spans="1:11" s="106" customFormat="1" ht="15" hidden="1" x14ac:dyDescent="0.2">
      <c r="A4291" s="242"/>
      <c r="B4291" s="195" t="s">
        <v>77</v>
      </c>
      <c r="C4291" s="242" t="s">
        <v>78</v>
      </c>
      <c r="D4291" s="242" t="s">
        <v>4</v>
      </c>
      <c r="E4291" s="430" t="s">
        <v>79</v>
      </c>
      <c r="F4291" s="430"/>
      <c r="G4291" s="196" t="s">
        <v>80</v>
      </c>
      <c r="H4291" s="195" t="s">
        <v>81</v>
      </c>
      <c r="I4291" s="195" t="s">
        <v>82</v>
      </c>
      <c r="J4291" s="195" t="s">
        <v>5</v>
      </c>
      <c r="K4291" s="360"/>
    </row>
    <row r="4292" spans="1:11" s="106" customFormat="1" ht="25.5" hidden="1" x14ac:dyDescent="0.2">
      <c r="A4292" s="240" t="s">
        <v>83</v>
      </c>
      <c r="B4292" s="197" t="s">
        <v>2304</v>
      </c>
      <c r="C4292" s="240" t="s">
        <v>85</v>
      </c>
      <c r="D4292" s="240" t="s">
        <v>2305</v>
      </c>
      <c r="E4292" s="429" t="s">
        <v>142</v>
      </c>
      <c r="F4292" s="429"/>
      <c r="G4292" s="198" t="s">
        <v>88</v>
      </c>
      <c r="H4292" s="199">
        <v>1</v>
      </c>
      <c r="I4292" s="203">
        <f>SUM(J4293)</f>
        <v>4.2656315999999999</v>
      </c>
      <c r="J4292" s="203">
        <f>H4292*I4292</f>
        <v>4.2656315999999999</v>
      </c>
      <c r="K4292" s="360"/>
    </row>
    <row r="4293" spans="1:11" s="106" customFormat="1" ht="25.5" hidden="1" x14ac:dyDescent="0.2">
      <c r="A4293" s="241" t="s">
        <v>92</v>
      </c>
      <c r="B4293" s="189" t="s">
        <v>2312</v>
      </c>
      <c r="C4293" s="241" t="s">
        <v>85</v>
      </c>
      <c r="D4293" s="241" t="s">
        <v>2313</v>
      </c>
      <c r="E4293" s="427" t="s">
        <v>98</v>
      </c>
      <c r="F4293" s="427"/>
      <c r="G4293" s="190" t="s">
        <v>174</v>
      </c>
      <c r="H4293" s="191">
        <v>4.0000000000000003E-5</v>
      </c>
      <c r="I4293" s="192">
        <v>106640.79</v>
      </c>
      <c r="J4293" s="192">
        <v>4.2656315999999999</v>
      </c>
      <c r="K4293" s="360"/>
    </row>
    <row r="4294" spans="1:11" s="106" customFormat="1" hidden="1" x14ac:dyDescent="0.2">
      <c r="A4294" s="244"/>
      <c r="B4294" s="244"/>
      <c r="C4294" s="244"/>
      <c r="D4294" s="244"/>
      <c r="E4294" s="244"/>
      <c r="F4294" s="193"/>
      <c r="G4294" s="244"/>
      <c r="H4294" s="193"/>
      <c r="I4294" s="244"/>
      <c r="J4294" s="193"/>
      <c r="K4294" s="360"/>
    </row>
    <row r="4295" spans="1:11" s="106" customFormat="1" ht="15" hidden="1" thickBot="1" x14ac:dyDescent="0.25">
      <c r="A4295" s="244"/>
      <c r="B4295" s="244"/>
      <c r="C4295" s="244"/>
      <c r="D4295" s="244"/>
      <c r="E4295" s="244"/>
      <c r="F4295" s="193"/>
      <c r="G4295" s="244"/>
      <c r="H4295" s="428"/>
      <c r="I4295" s="428"/>
      <c r="J4295" s="193"/>
      <c r="K4295" s="360"/>
    </row>
    <row r="4296" spans="1:11" s="106" customFormat="1" ht="15" hidden="1" thickTop="1" x14ac:dyDescent="0.2">
      <c r="A4296" s="194"/>
      <c r="B4296" s="194"/>
      <c r="C4296" s="194"/>
      <c r="D4296" s="194"/>
      <c r="E4296" s="194"/>
      <c r="F4296" s="194"/>
      <c r="G4296" s="194"/>
      <c r="H4296" s="194"/>
      <c r="I4296" s="194"/>
      <c r="J4296" s="194"/>
      <c r="K4296" s="360"/>
    </row>
    <row r="4297" spans="1:11" s="106" customFormat="1" ht="15" hidden="1" x14ac:dyDescent="0.2">
      <c r="A4297" s="242"/>
      <c r="B4297" s="195" t="s">
        <v>77</v>
      </c>
      <c r="C4297" s="242" t="s">
        <v>78</v>
      </c>
      <c r="D4297" s="242" t="s">
        <v>4</v>
      </c>
      <c r="E4297" s="430" t="s">
        <v>79</v>
      </c>
      <c r="F4297" s="430"/>
      <c r="G4297" s="196" t="s">
        <v>80</v>
      </c>
      <c r="H4297" s="195" t="s">
        <v>81</v>
      </c>
      <c r="I4297" s="195" t="s">
        <v>82</v>
      </c>
      <c r="J4297" s="195" t="s">
        <v>5</v>
      </c>
      <c r="K4297" s="360"/>
    </row>
    <row r="4298" spans="1:11" s="106" customFormat="1" ht="25.5" hidden="1" x14ac:dyDescent="0.2">
      <c r="A4298" s="240" t="s">
        <v>83</v>
      </c>
      <c r="B4298" s="197" t="s">
        <v>2306</v>
      </c>
      <c r="C4298" s="240" t="s">
        <v>85</v>
      </c>
      <c r="D4298" s="240" t="s">
        <v>2307</v>
      </c>
      <c r="E4298" s="429" t="s">
        <v>142</v>
      </c>
      <c r="F4298" s="429"/>
      <c r="G4298" s="198" t="s">
        <v>88</v>
      </c>
      <c r="H4298" s="199">
        <v>1</v>
      </c>
      <c r="I4298" s="203">
        <f>SUM(J4299)</f>
        <v>0.76781370000000004</v>
      </c>
      <c r="J4298" s="203">
        <f>H4298*I4298</f>
        <v>0.76781370000000004</v>
      </c>
      <c r="K4298" s="360"/>
    </row>
    <row r="4299" spans="1:11" s="106" customFormat="1" ht="25.5" hidden="1" x14ac:dyDescent="0.2">
      <c r="A4299" s="241" t="s">
        <v>92</v>
      </c>
      <c r="B4299" s="189" t="s">
        <v>2312</v>
      </c>
      <c r="C4299" s="241" t="s">
        <v>85</v>
      </c>
      <c r="D4299" s="241" t="s">
        <v>2313</v>
      </c>
      <c r="E4299" s="427" t="s">
        <v>98</v>
      </c>
      <c r="F4299" s="427"/>
      <c r="G4299" s="190" t="s">
        <v>174</v>
      </c>
      <c r="H4299" s="191">
        <v>7.1999999999999997E-6</v>
      </c>
      <c r="I4299" s="192">
        <v>106640.79</v>
      </c>
      <c r="J4299" s="192">
        <v>0.76781370000000004</v>
      </c>
      <c r="K4299" s="360"/>
    </row>
    <row r="4300" spans="1:11" s="106" customFormat="1" hidden="1" x14ac:dyDescent="0.2">
      <c r="A4300" s="244"/>
      <c r="B4300" s="244"/>
      <c r="C4300" s="244"/>
      <c r="D4300" s="244"/>
      <c r="E4300" s="244"/>
      <c r="F4300" s="193"/>
      <c r="G4300" s="244"/>
      <c r="H4300" s="193"/>
      <c r="I4300" s="244"/>
      <c r="J4300" s="193"/>
      <c r="K4300" s="360"/>
    </row>
    <row r="4301" spans="1:11" s="106" customFormat="1" ht="15" hidden="1" thickBot="1" x14ac:dyDescent="0.25">
      <c r="A4301" s="244"/>
      <c r="B4301" s="244"/>
      <c r="C4301" s="244"/>
      <c r="D4301" s="244"/>
      <c r="E4301" s="244"/>
      <c r="F4301" s="193"/>
      <c r="G4301" s="244"/>
      <c r="H4301" s="428"/>
      <c r="I4301" s="428"/>
      <c r="J4301" s="193"/>
      <c r="K4301" s="360"/>
    </row>
    <row r="4302" spans="1:11" s="106" customFormat="1" ht="15" hidden="1" thickTop="1" x14ac:dyDescent="0.2">
      <c r="A4302" s="194"/>
      <c r="B4302" s="194"/>
      <c r="C4302" s="194"/>
      <c r="D4302" s="194"/>
      <c r="E4302" s="194"/>
      <c r="F4302" s="194"/>
      <c r="G4302" s="194"/>
      <c r="H4302" s="194"/>
      <c r="I4302" s="194"/>
      <c r="J4302" s="194"/>
      <c r="K4302" s="360"/>
    </row>
    <row r="4303" spans="1:11" s="106" customFormat="1" ht="15" hidden="1" x14ac:dyDescent="0.2">
      <c r="A4303" s="242"/>
      <c r="B4303" s="195" t="s">
        <v>77</v>
      </c>
      <c r="C4303" s="242" t="s">
        <v>78</v>
      </c>
      <c r="D4303" s="242" t="s">
        <v>4</v>
      </c>
      <c r="E4303" s="430" t="s">
        <v>79</v>
      </c>
      <c r="F4303" s="430"/>
      <c r="G4303" s="196" t="s">
        <v>80</v>
      </c>
      <c r="H4303" s="195" t="s">
        <v>81</v>
      </c>
      <c r="I4303" s="195" t="s">
        <v>82</v>
      </c>
      <c r="J4303" s="195" t="s">
        <v>5</v>
      </c>
      <c r="K4303" s="360"/>
    </row>
    <row r="4304" spans="1:11" s="106" customFormat="1" ht="25.5" hidden="1" x14ac:dyDescent="0.2">
      <c r="A4304" s="240" t="s">
        <v>83</v>
      </c>
      <c r="B4304" s="197" t="s">
        <v>2308</v>
      </c>
      <c r="C4304" s="240" t="s">
        <v>85</v>
      </c>
      <c r="D4304" s="240" t="s">
        <v>2309</v>
      </c>
      <c r="E4304" s="429" t="s">
        <v>142</v>
      </c>
      <c r="F4304" s="429"/>
      <c r="G4304" s="198" t="s">
        <v>88</v>
      </c>
      <c r="H4304" s="199">
        <v>1</v>
      </c>
      <c r="I4304" s="203">
        <f>SUM(J4305)</f>
        <v>3.8070762</v>
      </c>
      <c r="J4304" s="203">
        <f>H4304*I4304</f>
        <v>3.8070762</v>
      </c>
      <c r="K4304" s="360"/>
    </row>
    <row r="4305" spans="1:11" s="106" customFormat="1" ht="25.5" hidden="1" x14ac:dyDescent="0.2">
      <c r="A4305" s="241" t="s">
        <v>92</v>
      </c>
      <c r="B4305" s="189" t="s">
        <v>2312</v>
      </c>
      <c r="C4305" s="241" t="s">
        <v>85</v>
      </c>
      <c r="D4305" s="241" t="s">
        <v>2313</v>
      </c>
      <c r="E4305" s="427" t="s">
        <v>98</v>
      </c>
      <c r="F4305" s="427"/>
      <c r="G4305" s="190" t="s">
        <v>174</v>
      </c>
      <c r="H4305" s="191">
        <v>3.57E-5</v>
      </c>
      <c r="I4305" s="192">
        <v>106640.79</v>
      </c>
      <c r="J4305" s="192">
        <v>3.8070762</v>
      </c>
      <c r="K4305" s="360"/>
    </row>
    <row r="4306" spans="1:11" s="106" customFormat="1" hidden="1" x14ac:dyDescent="0.2">
      <c r="A4306" s="244"/>
      <c r="B4306" s="244"/>
      <c r="C4306" s="244"/>
      <c r="D4306" s="244"/>
      <c r="E4306" s="244"/>
      <c r="F4306" s="193"/>
      <c r="G4306" s="244"/>
      <c r="H4306" s="193"/>
      <c r="I4306" s="244"/>
      <c r="J4306" s="193"/>
      <c r="K4306" s="360"/>
    </row>
    <row r="4307" spans="1:11" s="106" customFormat="1" ht="15" hidden="1" thickBot="1" x14ac:dyDescent="0.25">
      <c r="A4307" s="244"/>
      <c r="B4307" s="244"/>
      <c r="C4307" s="244"/>
      <c r="D4307" s="244"/>
      <c r="E4307" s="244"/>
      <c r="F4307" s="193"/>
      <c r="G4307" s="244"/>
      <c r="H4307" s="428"/>
      <c r="I4307" s="428"/>
      <c r="J4307" s="193"/>
      <c r="K4307" s="360"/>
    </row>
    <row r="4308" spans="1:11" s="106" customFormat="1" ht="15" hidden="1" thickTop="1" x14ac:dyDescent="0.2">
      <c r="A4308" s="194"/>
      <c r="B4308" s="194"/>
      <c r="C4308" s="194"/>
      <c r="D4308" s="194"/>
      <c r="E4308" s="194"/>
      <c r="F4308" s="194"/>
      <c r="G4308" s="194"/>
      <c r="H4308" s="194"/>
      <c r="I4308" s="194"/>
      <c r="J4308" s="194"/>
      <c r="K4308" s="360"/>
    </row>
    <row r="4309" spans="1:11" s="106" customFormat="1" ht="15" hidden="1" x14ac:dyDescent="0.2">
      <c r="A4309" s="242"/>
      <c r="B4309" s="195" t="s">
        <v>77</v>
      </c>
      <c r="C4309" s="242" t="s">
        <v>78</v>
      </c>
      <c r="D4309" s="242" t="s">
        <v>4</v>
      </c>
      <c r="E4309" s="430" t="s">
        <v>79</v>
      </c>
      <c r="F4309" s="430"/>
      <c r="G4309" s="196" t="s">
        <v>80</v>
      </c>
      <c r="H4309" s="195" t="s">
        <v>81</v>
      </c>
      <c r="I4309" s="195" t="s">
        <v>82</v>
      </c>
      <c r="J4309" s="195" t="s">
        <v>5</v>
      </c>
      <c r="K4309" s="360"/>
    </row>
    <row r="4310" spans="1:11" s="106" customFormat="1" ht="25.5" hidden="1" x14ac:dyDescent="0.2">
      <c r="A4310" s="240" t="s">
        <v>83</v>
      </c>
      <c r="B4310" s="197" t="s">
        <v>2310</v>
      </c>
      <c r="C4310" s="240" t="s">
        <v>85</v>
      </c>
      <c r="D4310" s="240" t="s">
        <v>2311</v>
      </c>
      <c r="E4310" s="429" t="s">
        <v>142</v>
      </c>
      <c r="F4310" s="429"/>
      <c r="G4310" s="198" t="s">
        <v>88</v>
      </c>
      <c r="H4310" s="199">
        <v>1</v>
      </c>
      <c r="I4310" s="203">
        <f>SUM(J4311)</f>
        <v>104.19499999999999</v>
      </c>
      <c r="J4310" s="203">
        <f>H4310*I4310</f>
        <v>104.19499999999999</v>
      </c>
      <c r="K4310" s="360"/>
    </row>
    <row r="4311" spans="1:11" s="106" customFormat="1" hidden="1" x14ac:dyDescent="0.2">
      <c r="A4311" s="241" t="s">
        <v>92</v>
      </c>
      <c r="B4311" s="189" t="s">
        <v>2038</v>
      </c>
      <c r="C4311" s="241" t="s">
        <v>85</v>
      </c>
      <c r="D4311" s="241" t="s">
        <v>2039</v>
      </c>
      <c r="E4311" s="427" t="s">
        <v>119</v>
      </c>
      <c r="F4311" s="427"/>
      <c r="G4311" s="190" t="s">
        <v>266</v>
      </c>
      <c r="H4311" s="191">
        <v>29.77</v>
      </c>
      <c r="I4311" s="192">
        <v>3.5</v>
      </c>
      <c r="J4311" s="192">
        <v>104.19499999999999</v>
      </c>
      <c r="K4311" s="360"/>
    </row>
    <row r="4312" spans="1:11" s="106" customFormat="1" hidden="1" x14ac:dyDescent="0.2">
      <c r="A4312" s="244"/>
      <c r="B4312" s="244"/>
      <c r="C4312" s="244"/>
      <c r="D4312" s="244"/>
      <c r="E4312" s="244"/>
      <c r="F4312" s="193"/>
      <c r="G4312" s="244"/>
      <c r="H4312" s="193"/>
      <c r="I4312" s="244"/>
      <c r="J4312" s="193"/>
      <c r="K4312" s="360"/>
    </row>
    <row r="4313" spans="1:11" s="106" customFormat="1" ht="15" hidden="1" thickBot="1" x14ac:dyDescent="0.25">
      <c r="A4313" s="244"/>
      <c r="B4313" s="244"/>
      <c r="C4313" s="244"/>
      <c r="D4313" s="244"/>
      <c r="E4313" s="244"/>
      <c r="F4313" s="193"/>
      <c r="G4313" s="244"/>
      <c r="H4313" s="428"/>
      <c r="I4313" s="428"/>
      <c r="J4313" s="193"/>
      <c r="K4313" s="360"/>
    </row>
    <row r="4314" spans="1:11" s="106" customFormat="1" ht="15" hidden="1" thickTop="1" x14ac:dyDescent="0.2">
      <c r="A4314" s="194"/>
      <c r="B4314" s="194"/>
      <c r="C4314" s="194"/>
      <c r="D4314" s="194"/>
      <c r="E4314" s="194"/>
      <c r="F4314" s="194"/>
      <c r="G4314" s="194"/>
      <c r="H4314" s="194"/>
      <c r="I4314" s="194"/>
      <c r="J4314" s="194"/>
      <c r="K4314" s="360"/>
    </row>
    <row r="4315" spans="1:11" s="106" customFormat="1" ht="15" hidden="1" x14ac:dyDescent="0.2">
      <c r="A4315" s="242"/>
      <c r="B4315" s="195" t="s">
        <v>77</v>
      </c>
      <c r="C4315" s="242" t="s">
        <v>78</v>
      </c>
      <c r="D4315" s="242" t="s">
        <v>4</v>
      </c>
      <c r="E4315" s="430" t="s">
        <v>79</v>
      </c>
      <c r="F4315" s="430"/>
      <c r="G4315" s="196" t="s">
        <v>80</v>
      </c>
      <c r="H4315" s="195" t="s">
        <v>81</v>
      </c>
      <c r="I4315" s="195" t="s">
        <v>82</v>
      </c>
      <c r="J4315" s="195" t="s">
        <v>5</v>
      </c>
      <c r="K4315" s="360"/>
    </row>
    <row r="4316" spans="1:11" s="106" customFormat="1" ht="38.25" hidden="1" x14ac:dyDescent="0.2">
      <c r="A4316" s="240" t="s">
        <v>83</v>
      </c>
      <c r="B4316" s="197" t="s">
        <v>516</v>
      </c>
      <c r="C4316" s="240" t="s">
        <v>85</v>
      </c>
      <c r="D4316" s="240" t="s">
        <v>517</v>
      </c>
      <c r="E4316" s="429" t="s">
        <v>142</v>
      </c>
      <c r="F4316" s="429"/>
      <c r="G4316" s="198" t="s">
        <v>146</v>
      </c>
      <c r="H4316" s="199">
        <v>1</v>
      </c>
      <c r="I4316" s="203">
        <f>SUM(J4317:J4319)</f>
        <v>13.3036748</v>
      </c>
      <c r="J4316" s="203">
        <f>H4316*I4316</f>
        <v>13.3036748</v>
      </c>
      <c r="K4316" s="360"/>
    </row>
    <row r="4317" spans="1:11" s="106" customFormat="1" ht="38.25" hidden="1" x14ac:dyDescent="0.2">
      <c r="A4317" s="241" t="s">
        <v>89</v>
      </c>
      <c r="B4317" s="189" t="s">
        <v>2314</v>
      </c>
      <c r="C4317" s="241" t="s">
        <v>85</v>
      </c>
      <c r="D4317" s="241" t="s">
        <v>2315</v>
      </c>
      <c r="E4317" s="427" t="s">
        <v>142</v>
      </c>
      <c r="F4317" s="427"/>
      <c r="G4317" s="190" t="s">
        <v>88</v>
      </c>
      <c r="H4317" s="191">
        <v>1</v>
      </c>
      <c r="I4317" s="192">
        <v>0.27997119999999998</v>
      </c>
      <c r="J4317" s="192">
        <v>0.27997119999999998</v>
      </c>
      <c r="K4317" s="360"/>
    </row>
    <row r="4318" spans="1:11" s="106" customFormat="1" ht="25.5" hidden="1" x14ac:dyDescent="0.2">
      <c r="A4318" s="241" t="s">
        <v>89</v>
      </c>
      <c r="B4318" s="189" t="s">
        <v>2316</v>
      </c>
      <c r="C4318" s="241" t="s">
        <v>85</v>
      </c>
      <c r="D4318" s="241" t="s">
        <v>2317</v>
      </c>
      <c r="E4318" s="427" t="s">
        <v>142</v>
      </c>
      <c r="F4318" s="427"/>
      <c r="G4318" s="190" t="s">
        <v>88</v>
      </c>
      <c r="H4318" s="191">
        <v>1</v>
      </c>
      <c r="I4318" s="192">
        <v>3.3246600000000001E-2</v>
      </c>
      <c r="J4318" s="192">
        <v>3.3246600000000001E-2</v>
      </c>
      <c r="K4318" s="360"/>
    </row>
    <row r="4319" spans="1:11" s="106" customFormat="1" ht="25.5" hidden="1" x14ac:dyDescent="0.2">
      <c r="A4319" s="241" t="s">
        <v>89</v>
      </c>
      <c r="B4319" s="189" t="s">
        <v>2318</v>
      </c>
      <c r="C4319" s="241" t="s">
        <v>85</v>
      </c>
      <c r="D4319" s="241" t="s">
        <v>2319</v>
      </c>
      <c r="E4319" s="427" t="s">
        <v>87</v>
      </c>
      <c r="F4319" s="427"/>
      <c r="G4319" s="190" t="s">
        <v>88</v>
      </c>
      <c r="H4319" s="191">
        <v>1</v>
      </c>
      <c r="I4319" s="192">
        <v>12.990456999999999</v>
      </c>
      <c r="J4319" s="192">
        <v>12.990456999999999</v>
      </c>
      <c r="K4319" s="360"/>
    </row>
    <row r="4320" spans="1:11" s="106" customFormat="1" hidden="1" x14ac:dyDescent="0.2">
      <c r="A4320" s="244"/>
      <c r="B4320" s="244"/>
      <c r="C4320" s="244"/>
      <c r="D4320" s="244"/>
      <c r="E4320" s="244"/>
      <c r="F4320" s="193"/>
      <c r="G4320" s="244"/>
      <c r="H4320" s="193"/>
      <c r="I4320" s="244"/>
      <c r="J4320" s="193"/>
      <c r="K4320" s="360"/>
    </row>
    <row r="4321" spans="1:11" s="106" customFormat="1" ht="15" hidden="1" thickBot="1" x14ac:dyDescent="0.25">
      <c r="A4321" s="244"/>
      <c r="B4321" s="244"/>
      <c r="C4321" s="244"/>
      <c r="D4321" s="244"/>
      <c r="E4321" s="244"/>
      <c r="F4321" s="193"/>
      <c r="G4321" s="244"/>
      <c r="H4321" s="428"/>
      <c r="I4321" s="428"/>
      <c r="J4321" s="193"/>
      <c r="K4321" s="360"/>
    </row>
    <row r="4322" spans="1:11" s="106" customFormat="1" ht="15" hidden="1" thickTop="1" x14ac:dyDescent="0.2">
      <c r="A4322" s="194"/>
      <c r="B4322" s="194"/>
      <c r="C4322" s="194"/>
      <c r="D4322" s="194"/>
      <c r="E4322" s="194"/>
      <c r="F4322" s="194"/>
      <c r="G4322" s="194"/>
      <c r="H4322" s="194"/>
      <c r="I4322" s="194"/>
      <c r="J4322" s="194"/>
      <c r="K4322" s="360"/>
    </row>
    <row r="4323" spans="1:11" s="106" customFormat="1" ht="15" hidden="1" x14ac:dyDescent="0.2">
      <c r="A4323" s="242"/>
      <c r="B4323" s="195" t="s">
        <v>77</v>
      </c>
      <c r="C4323" s="242" t="s">
        <v>78</v>
      </c>
      <c r="D4323" s="242" t="s">
        <v>4</v>
      </c>
      <c r="E4323" s="430" t="s">
        <v>79</v>
      </c>
      <c r="F4323" s="430"/>
      <c r="G4323" s="196" t="s">
        <v>80</v>
      </c>
      <c r="H4323" s="195" t="s">
        <v>81</v>
      </c>
      <c r="I4323" s="195" t="s">
        <v>82</v>
      </c>
      <c r="J4323" s="195" t="s">
        <v>5</v>
      </c>
      <c r="K4323" s="360"/>
    </row>
    <row r="4324" spans="1:11" s="106" customFormat="1" ht="38.25" hidden="1" x14ac:dyDescent="0.2">
      <c r="A4324" s="240" t="s">
        <v>83</v>
      </c>
      <c r="B4324" s="197" t="s">
        <v>514</v>
      </c>
      <c r="C4324" s="240" t="s">
        <v>85</v>
      </c>
      <c r="D4324" s="240" t="s">
        <v>515</v>
      </c>
      <c r="E4324" s="429" t="s">
        <v>142</v>
      </c>
      <c r="F4324" s="429"/>
      <c r="G4324" s="198" t="s">
        <v>143</v>
      </c>
      <c r="H4324" s="199">
        <v>1</v>
      </c>
      <c r="I4324" s="203">
        <f>SUM(J4325:J4329)</f>
        <v>14.1979478</v>
      </c>
      <c r="J4324" s="203">
        <f>H4324*I4324</f>
        <v>14.1979478</v>
      </c>
      <c r="K4324" s="360"/>
    </row>
    <row r="4325" spans="1:11" s="106" customFormat="1" ht="38.25" hidden="1" x14ac:dyDescent="0.2">
      <c r="A4325" s="241" t="s">
        <v>89</v>
      </c>
      <c r="B4325" s="189" t="s">
        <v>2314</v>
      </c>
      <c r="C4325" s="241" t="s">
        <v>85</v>
      </c>
      <c r="D4325" s="241" t="s">
        <v>2315</v>
      </c>
      <c r="E4325" s="427" t="s">
        <v>142</v>
      </c>
      <c r="F4325" s="427"/>
      <c r="G4325" s="190" t="s">
        <v>88</v>
      </c>
      <c r="H4325" s="191">
        <v>1</v>
      </c>
      <c r="I4325" s="192">
        <v>0.27997119999999998</v>
      </c>
      <c r="J4325" s="192">
        <v>0.27997119999999998</v>
      </c>
      <c r="K4325" s="360"/>
    </row>
    <row r="4326" spans="1:11" s="106" customFormat="1" ht="25.5" hidden="1" x14ac:dyDescent="0.2">
      <c r="A4326" s="241" t="s">
        <v>89</v>
      </c>
      <c r="B4326" s="189" t="s">
        <v>2316</v>
      </c>
      <c r="C4326" s="241" t="s">
        <v>85</v>
      </c>
      <c r="D4326" s="241" t="s">
        <v>2317</v>
      </c>
      <c r="E4326" s="427" t="s">
        <v>142</v>
      </c>
      <c r="F4326" s="427"/>
      <c r="G4326" s="190" t="s">
        <v>88</v>
      </c>
      <c r="H4326" s="191">
        <v>1</v>
      </c>
      <c r="I4326" s="192">
        <v>3.3246600000000001E-2</v>
      </c>
      <c r="J4326" s="192">
        <v>3.3246600000000001E-2</v>
      </c>
      <c r="K4326" s="360"/>
    </row>
    <row r="4327" spans="1:11" s="106" customFormat="1" ht="38.25" hidden="1" x14ac:dyDescent="0.2">
      <c r="A4327" s="241" t="s">
        <v>89</v>
      </c>
      <c r="B4327" s="189" t="s">
        <v>2320</v>
      </c>
      <c r="C4327" s="241" t="s">
        <v>85</v>
      </c>
      <c r="D4327" s="241" t="s">
        <v>2321</v>
      </c>
      <c r="E4327" s="427" t="s">
        <v>142</v>
      </c>
      <c r="F4327" s="427"/>
      <c r="G4327" s="190" t="s">
        <v>88</v>
      </c>
      <c r="H4327" s="191">
        <v>1</v>
      </c>
      <c r="I4327" s="192">
        <v>0.26247300000000001</v>
      </c>
      <c r="J4327" s="192">
        <v>0.26247300000000001</v>
      </c>
      <c r="K4327" s="360"/>
    </row>
    <row r="4328" spans="1:11" s="106" customFormat="1" ht="38.25" hidden="1" x14ac:dyDescent="0.2">
      <c r="A4328" s="241" t="s">
        <v>89</v>
      </c>
      <c r="B4328" s="189" t="s">
        <v>2322</v>
      </c>
      <c r="C4328" s="241" t="s">
        <v>85</v>
      </c>
      <c r="D4328" s="241" t="s">
        <v>2323</v>
      </c>
      <c r="E4328" s="427" t="s">
        <v>142</v>
      </c>
      <c r="F4328" s="427"/>
      <c r="G4328" s="190" t="s">
        <v>88</v>
      </c>
      <c r="H4328" s="191">
        <v>1</v>
      </c>
      <c r="I4328" s="192">
        <v>0.63180000000000003</v>
      </c>
      <c r="J4328" s="192">
        <v>0.63180000000000003</v>
      </c>
      <c r="K4328" s="360"/>
    </row>
    <row r="4329" spans="1:11" s="106" customFormat="1" ht="25.5" hidden="1" x14ac:dyDescent="0.2">
      <c r="A4329" s="241" t="s">
        <v>89</v>
      </c>
      <c r="B4329" s="189" t="s">
        <v>2318</v>
      </c>
      <c r="C4329" s="241" t="s">
        <v>85</v>
      </c>
      <c r="D4329" s="241" t="s">
        <v>2319</v>
      </c>
      <c r="E4329" s="427" t="s">
        <v>87</v>
      </c>
      <c r="F4329" s="427"/>
      <c r="G4329" s="190" t="s">
        <v>88</v>
      </c>
      <c r="H4329" s="191">
        <v>1</v>
      </c>
      <c r="I4329" s="192">
        <v>12.990456999999999</v>
      </c>
      <c r="J4329" s="192">
        <v>12.990456999999999</v>
      </c>
      <c r="K4329" s="360"/>
    </row>
    <row r="4330" spans="1:11" s="106" customFormat="1" hidden="1" x14ac:dyDescent="0.2">
      <c r="A4330" s="244"/>
      <c r="B4330" s="244"/>
      <c r="C4330" s="244"/>
      <c r="D4330" s="244"/>
      <c r="E4330" s="244"/>
      <c r="F4330" s="193"/>
      <c r="G4330" s="244"/>
      <c r="H4330" s="193"/>
      <c r="I4330" s="244"/>
      <c r="J4330" s="193"/>
      <c r="K4330" s="360"/>
    </row>
    <row r="4331" spans="1:11" s="106" customFormat="1" ht="15" hidden="1" thickBot="1" x14ac:dyDescent="0.25">
      <c r="A4331" s="244"/>
      <c r="B4331" s="244"/>
      <c r="C4331" s="244"/>
      <c r="D4331" s="244"/>
      <c r="E4331" s="244"/>
      <c r="F4331" s="193"/>
      <c r="G4331" s="244"/>
      <c r="H4331" s="428"/>
      <c r="I4331" s="428"/>
      <c r="J4331" s="193"/>
      <c r="K4331" s="360"/>
    </row>
    <row r="4332" spans="1:11" s="106" customFormat="1" ht="15" hidden="1" thickTop="1" x14ac:dyDescent="0.2">
      <c r="A4332" s="194"/>
      <c r="B4332" s="194"/>
      <c r="C4332" s="194"/>
      <c r="D4332" s="194"/>
      <c r="E4332" s="194"/>
      <c r="F4332" s="194"/>
      <c r="G4332" s="194"/>
      <c r="H4332" s="194"/>
      <c r="I4332" s="194"/>
      <c r="J4332" s="194"/>
      <c r="K4332" s="360"/>
    </row>
    <row r="4333" spans="1:11" s="106" customFormat="1" ht="15" hidden="1" x14ac:dyDescent="0.2">
      <c r="A4333" s="242"/>
      <c r="B4333" s="195" t="s">
        <v>77</v>
      </c>
      <c r="C4333" s="242" t="s">
        <v>78</v>
      </c>
      <c r="D4333" s="242" t="s">
        <v>4</v>
      </c>
      <c r="E4333" s="430" t="s">
        <v>79</v>
      </c>
      <c r="F4333" s="430"/>
      <c r="G4333" s="196" t="s">
        <v>80</v>
      </c>
      <c r="H4333" s="195" t="s">
        <v>81</v>
      </c>
      <c r="I4333" s="195" t="s">
        <v>82</v>
      </c>
      <c r="J4333" s="195" t="s">
        <v>5</v>
      </c>
      <c r="K4333" s="360"/>
    </row>
    <row r="4334" spans="1:11" s="106" customFormat="1" ht="38.25" hidden="1" x14ac:dyDescent="0.2">
      <c r="A4334" s="240" t="s">
        <v>83</v>
      </c>
      <c r="B4334" s="197" t="s">
        <v>2314</v>
      </c>
      <c r="C4334" s="240" t="s">
        <v>85</v>
      </c>
      <c r="D4334" s="240" t="s">
        <v>2315</v>
      </c>
      <c r="E4334" s="429" t="s">
        <v>142</v>
      </c>
      <c r="F4334" s="429"/>
      <c r="G4334" s="198" t="s">
        <v>88</v>
      </c>
      <c r="H4334" s="199">
        <v>1</v>
      </c>
      <c r="I4334" s="203">
        <f>SUM(J4335)</f>
        <v>0.27997119999999998</v>
      </c>
      <c r="J4334" s="203">
        <f>H4334*I4334</f>
        <v>0.27997119999999998</v>
      </c>
      <c r="K4334" s="360"/>
    </row>
    <row r="4335" spans="1:11" s="106" customFormat="1" ht="25.5" hidden="1" x14ac:dyDescent="0.2">
      <c r="A4335" s="241" t="s">
        <v>92</v>
      </c>
      <c r="B4335" s="189" t="s">
        <v>2324</v>
      </c>
      <c r="C4335" s="241" t="s">
        <v>85</v>
      </c>
      <c r="D4335" s="241" t="s">
        <v>2325</v>
      </c>
      <c r="E4335" s="427" t="s">
        <v>98</v>
      </c>
      <c r="F4335" s="427"/>
      <c r="G4335" s="190" t="s">
        <v>174</v>
      </c>
      <c r="H4335" s="191">
        <v>6.3999999999999997E-5</v>
      </c>
      <c r="I4335" s="192">
        <v>4374.55</v>
      </c>
      <c r="J4335" s="192">
        <v>0.27997119999999998</v>
      </c>
      <c r="K4335" s="360"/>
    </row>
    <row r="4336" spans="1:11" s="106" customFormat="1" hidden="1" x14ac:dyDescent="0.2">
      <c r="A4336" s="244"/>
      <c r="B4336" s="244"/>
      <c r="C4336" s="244"/>
      <c r="D4336" s="244"/>
      <c r="E4336" s="244"/>
      <c r="F4336" s="193"/>
      <c r="G4336" s="244"/>
      <c r="H4336" s="193"/>
      <c r="I4336" s="244"/>
      <c r="J4336" s="193"/>
      <c r="K4336" s="360"/>
    </row>
    <row r="4337" spans="1:11" s="106" customFormat="1" ht="15" hidden="1" thickBot="1" x14ac:dyDescent="0.25">
      <c r="A4337" s="244"/>
      <c r="B4337" s="244"/>
      <c r="C4337" s="244"/>
      <c r="D4337" s="244"/>
      <c r="E4337" s="244"/>
      <c r="F4337" s="193"/>
      <c r="G4337" s="244"/>
      <c r="H4337" s="428"/>
      <c r="I4337" s="428"/>
      <c r="J4337" s="193"/>
      <c r="K4337" s="360"/>
    </row>
    <row r="4338" spans="1:11" s="106" customFormat="1" ht="15" hidden="1" thickTop="1" x14ac:dyDescent="0.2">
      <c r="A4338" s="194"/>
      <c r="B4338" s="194"/>
      <c r="C4338" s="194"/>
      <c r="D4338" s="194"/>
      <c r="E4338" s="194"/>
      <c r="F4338" s="194"/>
      <c r="G4338" s="194"/>
      <c r="H4338" s="194"/>
      <c r="I4338" s="194"/>
      <c r="J4338" s="194"/>
      <c r="K4338" s="360"/>
    </row>
    <row r="4339" spans="1:11" s="106" customFormat="1" ht="15" hidden="1" x14ac:dyDescent="0.2">
      <c r="A4339" s="242"/>
      <c r="B4339" s="195" t="s">
        <v>77</v>
      </c>
      <c r="C4339" s="242" t="s">
        <v>78</v>
      </c>
      <c r="D4339" s="242" t="s">
        <v>4</v>
      </c>
      <c r="E4339" s="430" t="s">
        <v>79</v>
      </c>
      <c r="F4339" s="430"/>
      <c r="G4339" s="196" t="s">
        <v>80</v>
      </c>
      <c r="H4339" s="195" t="s">
        <v>81</v>
      </c>
      <c r="I4339" s="195" t="s">
        <v>82</v>
      </c>
      <c r="J4339" s="195" t="s">
        <v>5</v>
      </c>
      <c r="K4339" s="360"/>
    </row>
    <row r="4340" spans="1:11" s="106" customFormat="1" ht="25.5" hidden="1" x14ac:dyDescent="0.2">
      <c r="A4340" s="240" t="s">
        <v>83</v>
      </c>
      <c r="B4340" s="197" t="s">
        <v>2316</v>
      </c>
      <c r="C4340" s="240" t="s">
        <v>85</v>
      </c>
      <c r="D4340" s="240" t="s">
        <v>2317</v>
      </c>
      <c r="E4340" s="429" t="s">
        <v>142</v>
      </c>
      <c r="F4340" s="429"/>
      <c r="G4340" s="198" t="s">
        <v>88</v>
      </c>
      <c r="H4340" s="199">
        <v>1</v>
      </c>
      <c r="I4340" s="203">
        <f>SUM(J4341)</f>
        <v>3.3246600000000001E-2</v>
      </c>
      <c r="J4340" s="203">
        <f>H4340*I4340</f>
        <v>3.3246600000000001E-2</v>
      </c>
      <c r="K4340" s="360"/>
    </row>
    <row r="4341" spans="1:11" s="106" customFormat="1" ht="25.5" hidden="1" x14ac:dyDescent="0.2">
      <c r="A4341" s="241" t="s">
        <v>92</v>
      </c>
      <c r="B4341" s="189" t="s">
        <v>2324</v>
      </c>
      <c r="C4341" s="241" t="s">
        <v>85</v>
      </c>
      <c r="D4341" s="241" t="s">
        <v>2325</v>
      </c>
      <c r="E4341" s="427" t="s">
        <v>98</v>
      </c>
      <c r="F4341" s="427"/>
      <c r="G4341" s="190" t="s">
        <v>174</v>
      </c>
      <c r="H4341" s="191">
        <v>7.6000000000000001E-6</v>
      </c>
      <c r="I4341" s="192">
        <v>4374.55</v>
      </c>
      <c r="J4341" s="192">
        <v>3.3246600000000001E-2</v>
      </c>
      <c r="K4341" s="360"/>
    </row>
    <row r="4342" spans="1:11" s="106" customFormat="1" hidden="1" x14ac:dyDescent="0.2">
      <c r="A4342" s="244"/>
      <c r="B4342" s="244"/>
      <c r="C4342" s="244"/>
      <c r="D4342" s="244"/>
      <c r="E4342" s="244"/>
      <c r="F4342" s="193"/>
      <c r="G4342" s="244"/>
      <c r="H4342" s="193"/>
      <c r="I4342" s="244"/>
      <c r="J4342" s="193"/>
      <c r="K4342" s="360"/>
    </row>
    <row r="4343" spans="1:11" s="106" customFormat="1" ht="15" hidden="1" thickBot="1" x14ac:dyDescent="0.25">
      <c r="A4343" s="244"/>
      <c r="B4343" s="244"/>
      <c r="C4343" s="244"/>
      <c r="D4343" s="244"/>
      <c r="E4343" s="244"/>
      <c r="F4343" s="193"/>
      <c r="G4343" s="244"/>
      <c r="H4343" s="428"/>
      <c r="I4343" s="428"/>
      <c r="J4343" s="193"/>
      <c r="K4343" s="360"/>
    </row>
    <row r="4344" spans="1:11" s="106" customFormat="1" ht="15" hidden="1" thickTop="1" x14ac:dyDescent="0.2">
      <c r="A4344" s="194"/>
      <c r="B4344" s="194"/>
      <c r="C4344" s="194"/>
      <c r="D4344" s="194"/>
      <c r="E4344" s="194"/>
      <c r="F4344" s="194"/>
      <c r="G4344" s="194"/>
      <c r="H4344" s="194"/>
      <c r="I4344" s="194"/>
      <c r="J4344" s="194"/>
      <c r="K4344" s="360"/>
    </row>
    <row r="4345" spans="1:11" s="106" customFormat="1" ht="15" hidden="1" x14ac:dyDescent="0.2">
      <c r="A4345" s="242"/>
      <c r="B4345" s="195" t="s">
        <v>77</v>
      </c>
      <c r="C4345" s="242" t="s">
        <v>78</v>
      </c>
      <c r="D4345" s="242" t="s">
        <v>4</v>
      </c>
      <c r="E4345" s="430" t="s">
        <v>79</v>
      </c>
      <c r="F4345" s="430"/>
      <c r="G4345" s="196" t="s">
        <v>80</v>
      </c>
      <c r="H4345" s="195" t="s">
        <v>81</v>
      </c>
      <c r="I4345" s="195" t="s">
        <v>82</v>
      </c>
      <c r="J4345" s="195" t="s">
        <v>5</v>
      </c>
      <c r="K4345" s="360"/>
    </row>
    <row r="4346" spans="1:11" s="106" customFormat="1" ht="38.25" hidden="1" x14ac:dyDescent="0.2">
      <c r="A4346" s="240" t="s">
        <v>83</v>
      </c>
      <c r="B4346" s="197" t="s">
        <v>2320</v>
      </c>
      <c r="C4346" s="240" t="s">
        <v>85</v>
      </c>
      <c r="D4346" s="240" t="s">
        <v>2321</v>
      </c>
      <c r="E4346" s="429" t="s">
        <v>142</v>
      </c>
      <c r="F4346" s="429"/>
      <c r="G4346" s="198" t="s">
        <v>88</v>
      </c>
      <c r="H4346" s="199">
        <v>1</v>
      </c>
      <c r="I4346" s="203">
        <f>SUM(J4347)</f>
        <v>0.26247300000000001</v>
      </c>
      <c r="J4346" s="203">
        <f>H4346*I4346</f>
        <v>0.26247300000000001</v>
      </c>
      <c r="K4346" s="360"/>
    </row>
    <row r="4347" spans="1:11" s="106" customFormat="1" ht="25.5" hidden="1" x14ac:dyDescent="0.2">
      <c r="A4347" s="241" t="s">
        <v>92</v>
      </c>
      <c r="B4347" s="189" t="s">
        <v>2324</v>
      </c>
      <c r="C4347" s="241" t="s">
        <v>85</v>
      </c>
      <c r="D4347" s="241" t="s">
        <v>2325</v>
      </c>
      <c r="E4347" s="427" t="s">
        <v>98</v>
      </c>
      <c r="F4347" s="427"/>
      <c r="G4347" s="190" t="s">
        <v>174</v>
      </c>
      <c r="H4347" s="191">
        <v>6.0000000000000002E-5</v>
      </c>
      <c r="I4347" s="192">
        <v>4374.55</v>
      </c>
      <c r="J4347" s="192">
        <v>0.26247300000000001</v>
      </c>
      <c r="K4347" s="360"/>
    </row>
    <row r="4348" spans="1:11" s="106" customFormat="1" hidden="1" x14ac:dyDescent="0.2">
      <c r="A4348" s="244"/>
      <c r="B4348" s="244"/>
      <c r="C4348" s="244"/>
      <c r="D4348" s="244"/>
      <c r="E4348" s="244"/>
      <c r="F4348" s="193"/>
      <c r="G4348" s="244"/>
      <c r="H4348" s="193"/>
      <c r="I4348" s="244"/>
      <c r="J4348" s="193"/>
      <c r="K4348" s="360"/>
    </row>
    <row r="4349" spans="1:11" s="106" customFormat="1" ht="15" hidden="1" thickBot="1" x14ac:dyDescent="0.25">
      <c r="A4349" s="244"/>
      <c r="B4349" s="244"/>
      <c r="C4349" s="244"/>
      <c r="D4349" s="244"/>
      <c r="E4349" s="244"/>
      <c r="F4349" s="193"/>
      <c r="G4349" s="244"/>
      <c r="H4349" s="428"/>
      <c r="I4349" s="428"/>
      <c r="J4349" s="193"/>
      <c r="K4349" s="360"/>
    </row>
    <row r="4350" spans="1:11" s="106" customFormat="1" ht="15" hidden="1" thickTop="1" x14ac:dyDescent="0.2">
      <c r="A4350" s="194"/>
      <c r="B4350" s="194"/>
      <c r="C4350" s="194"/>
      <c r="D4350" s="194"/>
      <c r="E4350" s="194"/>
      <c r="F4350" s="194"/>
      <c r="G4350" s="194"/>
      <c r="H4350" s="194"/>
      <c r="I4350" s="194"/>
      <c r="J4350" s="194"/>
      <c r="K4350" s="360"/>
    </row>
    <row r="4351" spans="1:11" s="106" customFormat="1" ht="15" hidden="1" x14ac:dyDescent="0.2">
      <c r="A4351" s="242"/>
      <c r="B4351" s="195" t="s">
        <v>77</v>
      </c>
      <c r="C4351" s="242" t="s">
        <v>78</v>
      </c>
      <c r="D4351" s="242" t="s">
        <v>4</v>
      </c>
      <c r="E4351" s="430" t="s">
        <v>79</v>
      </c>
      <c r="F4351" s="430"/>
      <c r="G4351" s="196" t="s">
        <v>80</v>
      </c>
      <c r="H4351" s="195" t="s">
        <v>81</v>
      </c>
      <c r="I4351" s="195" t="s">
        <v>82</v>
      </c>
      <c r="J4351" s="195" t="s">
        <v>5</v>
      </c>
      <c r="K4351" s="360"/>
    </row>
    <row r="4352" spans="1:11" s="106" customFormat="1" ht="38.25" hidden="1" x14ac:dyDescent="0.2">
      <c r="A4352" s="240" t="s">
        <v>83</v>
      </c>
      <c r="B4352" s="197" t="s">
        <v>2322</v>
      </c>
      <c r="C4352" s="240" t="s">
        <v>85</v>
      </c>
      <c r="D4352" s="240" t="s">
        <v>2323</v>
      </c>
      <c r="E4352" s="429" t="s">
        <v>142</v>
      </c>
      <c r="F4352" s="429"/>
      <c r="G4352" s="198" t="s">
        <v>88</v>
      </c>
      <c r="H4352" s="199">
        <v>1</v>
      </c>
      <c r="I4352" s="203">
        <f>SUM(J4353)</f>
        <v>0.63180000000000003</v>
      </c>
      <c r="J4352" s="203">
        <f>H4352*I4352</f>
        <v>0.63180000000000003</v>
      </c>
      <c r="K4352" s="360"/>
    </row>
    <row r="4353" spans="1:11" s="106" customFormat="1" hidden="1" x14ac:dyDescent="0.2">
      <c r="A4353" s="241" t="s">
        <v>92</v>
      </c>
      <c r="B4353" s="189" t="s">
        <v>2005</v>
      </c>
      <c r="C4353" s="241" t="s">
        <v>85</v>
      </c>
      <c r="D4353" s="241" t="s">
        <v>2006</v>
      </c>
      <c r="E4353" s="427" t="s">
        <v>119</v>
      </c>
      <c r="F4353" s="427"/>
      <c r="G4353" s="190" t="s">
        <v>2007</v>
      </c>
      <c r="H4353" s="191">
        <v>0.78</v>
      </c>
      <c r="I4353" s="192">
        <v>0.81</v>
      </c>
      <c r="J4353" s="192">
        <v>0.63180000000000003</v>
      </c>
      <c r="K4353" s="360"/>
    </row>
    <row r="4354" spans="1:11" s="106" customFormat="1" hidden="1" x14ac:dyDescent="0.2">
      <c r="A4354" s="244"/>
      <c r="B4354" s="244"/>
      <c r="C4354" s="244"/>
      <c r="D4354" s="244"/>
      <c r="E4354" s="244"/>
      <c r="F4354" s="193"/>
      <c r="G4354" s="244"/>
      <c r="H4354" s="193"/>
      <c r="I4354" s="244"/>
      <c r="J4354" s="193"/>
      <c r="K4354" s="360"/>
    </row>
    <row r="4355" spans="1:11" s="106" customFormat="1" ht="15" hidden="1" thickBot="1" x14ac:dyDescent="0.25">
      <c r="A4355" s="244"/>
      <c r="B4355" s="244"/>
      <c r="C4355" s="244"/>
      <c r="D4355" s="244"/>
      <c r="E4355" s="244"/>
      <c r="F4355" s="193"/>
      <c r="G4355" s="244"/>
      <c r="H4355" s="428"/>
      <c r="I4355" s="428"/>
      <c r="J4355" s="193"/>
      <c r="K4355" s="360"/>
    </row>
    <row r="4356" spans="1:11" s="106" customFormat="1" ht="15" hidden="1" thickTop="1" x14ac:dyDescent="0.2">
      <c r="A4356" s="194"/>
      <c r="B4356" s="194"/>
      <c r="C4356" s="194"/>
      <c r="D4356" s="194"/>
      <c r="E4356" s="194"/>
      <c r="F4356" s="194"/>
      <c r="G4356" s="194"/>
      <c r="H4356" s="194"/>
      <c r="I4356" s="194"/>
      <c r="J4356" s="194"/>
      <c r="K4356" s="360"/>
    </row>
    <row r="4357" spans="1:11" s="106" customFormat="1" ht="15" hidden="1" x14ac:dyDescent="0.2">
      <c r="A4357" s="242"/>
      <c r="B4357" s="195" t="s">
        <v>77</v>
      </c>
      <c r="C4357" s="242" t="s">
        <v>78</v>
      </c>
      <c r="D4357" s="242" t="s">
        <v>4</v>
      </c>
      <c r="E4357" s="430" t="s">
        <v>79</v>
      </c>
      <c r="F4357" s="430"/>
      <c r="G4357" s="196" t="s">
        <v>80</v>
      </c>
      <c r="H4357" s="195" t="s">
        <v>81</v>
      </c>
      <c r="I4357" s="195" t="s">
        <v>82</v>
      </c>
      <c r="J4357" s="195" t="s">
        <v>5</v>
      </c>
      <c r="K4357" s="360"/>
    </row>
    <row r="4358" spans="1:11" s="106" customFormat="1" hidden="1" x14ac:dyDescent="0.2">
      <c r="A4358" s="240" t="s">
        <v>83</v>
      </c>
      <c r="B4358" s="197" t="s">
        <v>1824</v>
      </c>
      <c r="C4358" s="240" t="s">
        <v>85</v>
      </c>
      <c r="D4358" s="240" t="s">
        <v>1825</v>
      </c>
      <c r="E4358" s="429" t="s">
        <v>87</v>
      </c>
      <c r="F4358" s="429"/>
      <c r="G4358" s="198" t="s">
        <v>88</v>
      </c>
      <c r="H4358" s="199">
        <v>1</v>
      </c>
      <c r="I4358" s="203">
        <f>SUM(J4359:J4366)</f>
        <v>18.527684000000001</v>
      </c>
      <c r="J4358" s="203">
        <f>H4358*I4358</f>
        <v>18.527684000000001</v>
      </c>
      <c r="K4358" s="360"/>
    </row>
    <row r="4359" spans="1:11" s="106" customFormat="1" ht="25.5" hidden="1" x14ac:dyDescent="0.2">
      <c r="A4359" s="241" t="s">
        <v>89</v>
      </c>
      <c r="B4359" s="189" t="s">
        <v>2146</v>
      </c>
      <c r="C4359" s="241" t="s">
        <v>85</v>
      </c>
      <c r="D4359" s="241" t="s">
        <v>2147</v>
      </c>
      <c r="E4359" s="427" t="s">
        <v>87</v>
      </c>
      <c r="F4359" s="427"/>
      <c r="G4359" s="190" t="s">
        <v>88</v>
      </c>
      <c r="H4359" s="191">
        <v>1</v>
      </c>
      <c r="I4359" s="192">
        <v>0.197684</v>
      </c>
      <c r="J4359" s="192">
        <v>0.197684</v>
      </c>
      <c r="K4359" s="360"/>
    </row>
    <row r="4360" spans="1:11" s="106" customFormat="1" hidden="1" x14ac:dyDescent="0.2">
      <c r="A4360" s="241" t="s">
        <v>92</v>
      </c>
      <c r="B4360" s="189" t="s">
        <v>1912</v>
      </c>
      <c r="C4360" s="241" t="s">
        <v>85</v>
      </c>
      <c r="D4360" s="241" t="s">
        <v>1913</v>
      </c>
      <c r="E4360" s="427" t="s">
        <v>101</v>
      </c>
      <c r="F4360" s="427"/>
      <c r="G4360" s="190" t="s">
        <v>88</v>
      </c>
      <c r="H4360" s="191">
        <v>1</v>
      </c>
      <c r="I4360" s="192">
        <v>2.2000000000000002</v>
      </c>
      <c r="J4360" s="192">
        <v>2.2000000000000002</v>
      </c>
      <c r="K4360" s="360"/>
    </row>
    <row r="4361" spans="1:11" s="106" customFormat="1" ht="25.5" hidden="1" x14ac:dyDescent="0.2">
      <c r="A4361" s="241" t="s">
        <v>92</v>
      </c>
      <c r="B4361" s="189" t="s">
        <v>1914</v>
      </c>
      <c r="C4361" s="241" t="s">
        <v>85</v>
      </c>
      <c r="D4361" s="241" t="s">
        <v>1915</v>
      </c>
      <c r="E4361" s="427" t="s">
        <v>98</v>
      </c>
      <c r="F4361" s="427"/>
      <c r="G4361" s="190" t="s">
        <v>88</v>
      </c>
      <c r="H4361" s="191">
        <v>1</v>
      </c>
      <c r="I4361" s="192">
        <v>0.96</v>
      </c>
      <c r="J4361" s="192">
        <v>0.96</v>
      </c>
      <c r="K4361" s="360"/>
    </row>
    <row r="4362" spans="1:11" s="106" customFormat="1" hidden="1" x14ac:dyDescent="0.2">
      <c r="A4362" s="241" t="s">
        <v>92</v>
      </c>
      <c r="B4362" s="189" t="s">
        <v>99</v>
      </c>
      <c r="C4362" s="241" t="s">
        <v>85</v>
      </c>
      <c r="D4362" s="241" t="s">
        <v>100</v>
      </c>
      <c r="E4362" s="427" t="s">
        <v>101</v>
      </c>
      <c r="F4362" s="427"/>
      <c r="G4362" s="190" t="s">
        <v>88</v>
      </c>
      <c r="H4362" s="191">
        <v>1</v>
      </c>
      <c r="I4362" s="192">
        <v>0.35</v>
      </c>
      <c r="J4362" s="192">
        <v>0.35</v>
      </c>
      <c r="K4362" s="360"/>
    </row>
    <row r="4363" spans="1:11" s="106" customFormat="1" ht="25.5" hidden="1" x14ac:dyDescent="0.2">
      <c r="A4363" s="241" t="s">
        <v>92</v>
      </c>
      <c r="B4363" s="189" t="s">
        <v>1916</v>
      </c>
      <c r="C4363" s="241" t="s">
        <v>85</v>
      </c>
      <c r="D4363" s="241" t="s">
        <v>1917</v>
      </c>
      <c r="E4363" s="427" t="s">
        <v>98</v>
      </c>
      <c r="F4363" s="427"/>
      <c r="G4363" s="190" t="s">
        <v>88</v>
      </c>
      <c r="H4363" s="191">
        <v>1</v>
      </c>
      <c r="I4363" s="192">
        <v>0.5</v>
      </c>
      <c r="J4363" s="192">
        <v>0.5</v>
      </c>
      <c r="K4363" s="360"/>
    </row>
    <row r="4364" spans="1:11" s="106" customFormat="1" hidden="1" x14ac:dyDescent="0.2">
      <c r="A4364" s="241" t="s">
        <v>92</v>
      </c>
      <c r="B4364" s="189" t="s">
        <v>2148</v>
      </c>
      <c r="C4364" s="241" t="s">
        <v>85</v>
      </c>
      <c r="D4364" s="241" t="s">
        <v>2149</v>
      </c>
      <c r="E4364" s="427" t="s">
        <v>95</v>
      </c>
      <c r="F4364" s="427"/>
      <c r="G4364" s="190" t="s">
        <v>88</v>
      </c>
      <c r="H4364" s="191">
        <v>1</v>
      </c>
      <c r="I4364" s="192">
        <v>13.54</v>
      </c>
      <c r="J4364" s="192">
        <v>13.54</v>
      </c>
      <c r="K4364" s="360"/>
    </row>
    <row r="4365" spans="1:11" s="106" customFormat="1" hidden="1" x14ac:dyDescent="0.2">
      <c r="A4365" s="241" t="s">
        <v>92</v>
      </c>
      <c r="B4365" s="189" t="s">
        <v>104</v>
      </c>
      <c r="C4365" s="241" t="s">
        <v>85</v>
      </c>
      <c r="D4365" s="241" t="s">
        <v>105</v>
      </c>
      <c r="E4365" s="427" t="s">
        <v>106</v>
      </c>
      <c r="F4365" s="427"/>
      <c r="G4365" s="190" t="s">
        <v>88</v>
      </c>
      <c r="H4365" s="191">
        <v>1</v>
      </c>
      <c r="I4365" s="192">
        <v>7.0000000000000007E-2</v>
      </c>
      <c r="J4365" s="192">
        <v>7.0000000000000007E-2</v>
      </c>
      <c r="K4365" s="360"/>
    </row>
    <row r="4366" spans="1:11" s="106" customFormat="1" hidden="1" x14ac:dyDescent="0.2">
      <c r="A4366" s="241" t="s">
        <v>92</v>
      </c>
      <c r="B4366" s="189" t="s">
        <v>1918</v>
      </c>
      <c r="C4366" s="241" t="s">
        <v>85</v>
      </c>
      <c r="D4366" s="241" t="s">
        <v>1919</v>
      </c>
      <c r="E4366" s="427" t="s">
        <v>909</v>
      </c>
      <c r="F4366" s="427"/>
      <c r="G4366" s="190" t="s">
        <v>88</v>
      </c>
      <c r="H4366" s="191">
        <v>1</v>
      </c>
      <c r="I4366" s="192">
        <v>0.71</v>
      </c>
      <c r="J4366" s="192">
        <v>0.71</v>
      </c>
      <c r="K4366" s="360"/>
    </row>
    <row r="4367" spans="1:11" s="106" customFormat="1" hidden="1" x14ac:dyDescent="0.2">
      <c r="A4367" s="244"/>
      <c r="B4367" s="244"/>
      <c r="C4367" s="244"/>
      <c r="D4367" s="244"/>
      <c r="E4367" s="244"/>
      <c r="F4367" s="193"/>
      <c r="G4367" s="244"/>
      <c r="H4367" s="193"/>
      <c r="I4367" s="244"/>
      <c r="J4367" s="193"/>
      <c r="K4367" s="360"/>
    </row>
    <row r="4368" spans="1:11" s="106" customFormat="1" ht="15" hidden="1" thickBot="1" x14ac:dyDescent="0.25">
      <c r="A4368" s="244"/>
      <c r="B4368" s="244"/>
      <c r="C4368" s="244"/>
      <c r="D4368" s="244"/>
      <c r="E4368" s="244"/>
      <c r="F4368" s="193"/>
      <c r="G4368" s="244"/>
      <c r="H4368" s="428"/>
      <c r="I4368" s="428"/>
      <c r="J4368" s="193"/>
      <c r="K4368" s="360"/>
    </row>
    <row r="4369" spans="1:11" s="106" customFormat="1" ht="15" hidden="1" thickTop="1" x14ac:dyDescent="0.2">
      <c r="A4369" s="194"/>
      <c r="B4369" s="194"/>
      <c r="C4369" s="194"/>
      <c r="D4369" s="194"/>
      <c r="E4369" s="194"/>
      <c r="F4369" s="194"/>
      <c r="G4369" s="194"/>
      <c r="H4369" s="194"/>
      <c r="I4369" s="194"/>
      <c r="J4369" s="194"/>
      <c r="K4369" s="360"/>
    </row>
    <row r="4370" spans="1:11" s="106" customFormat="1" ht="15" hidden="1" x14ac:dyDescent="0.2">
      <c r="A4370" s="242"/>
      <c r="B4370" s="195" t="s">
        <v>77</v>
      </c>
      <c r="C4370" s="242" t="s">
        <v>78</v>
      </c>
      <c r="D4370" s="242" t="s">
        <v>4</v>
      </c>
      <c r="E4370" s="430" t="s">
        <v>79</v>
      </c>
      <c r="F4370" s="430"/>
      <c r="G4370" s="196" t="s">
        <v>80</v>
      </c>
      <c r="H4370" s="195" t="s">
        <v>81</v>
      </c>
      <c r="I4370" s="195" t="s">
        <v>82</v>
      </c>
      <c r="J4370" s="195" t="s">
        <v>5</v>
      </c>
      <c r="K4370" s="360"/>
    </row>
    <row r="4371" spans="1:11" s="106" customFormat="1" ht="25.5" hidden="1" x14ac:dyDescent="0.2">
      <c r="A4371" s="240" t="s">
        <v>83</v>
      </c>
      <c r="B4371" s="197" t="s">
        <v>1420</v>
      </c>
      <c r="C4371" s="240" t="s">
        <v>85</v>
      </c>
      <c r="D4371" s="240" t="s">
        <v>1421</v>
      </c>
      <c r="E4371" s="429" t="s">
        <v>925</v>
      </c>
      <c r="F4371" s="429"/>
      <c r="G4371" s="198" t="s">
        <v>174</v>
      </c>
      <c r="H4371" s="199">
        <v>1</v>
      </c>
      <c r="I4371" s="203">
        <f>SUM(J4372:J4374)</f>
        <v>15.4173793</v>
      </c>
      <c r="J4371" s="203">
        <f>H4371*I4371</f>
        <v>15.4173793</v>
      </c>
      <c r="K4371" s="360"/>
    </row>
    <row r="4372" spans="1:11" s="106" customFormat="1" ht="25.5" hidden="1" x14ac:dyDescent="0.2">
      <c r="A4372" s="241" t="s">
        <v>89</v>
      </c>
      <c r="B4372" s="189" t="s">
        <v>1322</v>
      </c>
      <c r="C4372" s="241" t="s">
        <v>85</v>
      </c>
      <c r="D4372" s="241" t="s">
        <v>1323</v>
      </c>
      <c r="E4372" s="427" t="s">
        <v>87</v>
      </c>
      <c r="F4372" s="427"/>
      <c r="G4372" s="190" t="s">
        <v>88</v>
      </c>
      <c r="H4372" s="191">
        <v>0.308</v>
      </c>
      <c r="I4372" s="192">
        <v>14.338753000000001</v>
      </c>
      <c r="J4372" s="192">
        <v>4.4163359</v>
      </c>
      <c r="K4372" s="360"/>
    </row>
    <row r="4373" spans="1:11" s="106" customFormat="1" ht="25.5" hidden="1" x14ac:dyDescent="0.2">
      <c r="A4373" s="241" t="s">
        <v>89</v>
      </c>
      <c r="B4373" s="189" t="s">
        <v>201</v>
      </c>
      <c r="C4373" s="241" t="s">
        <v>85</v>
      </c>
      <c r="D4373" s="241" t="s">
        <v>202</v>
      </c>
      <c r="E4373" s="427" t="s">
        <v>87</v>
      </c>
      <c r="F4373" s="427"/>
      <c r="G4373" s="190" t="s">
        <v>88</v>
      </c>
      <c r="H4373" s="191">
        <v>0.308</v>
      </c>
      <c r="I4373" s="192">
        <v>18.380011</v>
      </c>
      <c r="J4373" s="192">
        <v>5.6610433999999996</v>
      </c>
      <c r="K4373" s="360"/>
    </row>
    <row r="4374" spans="1:11" s="106" customFormat="1" hidden="1" x14ac:dyDescent="0.2">
      <c r="A4374" s="241" t="s">
        <v>92</v>
      </c>
      <c r="B4374" s="189" t="s">
        <v>1425</v>
      </c>
      <c r="C4374" s="241" t="s">
        <v>85</v>
      </c>
      <c r="D4374" s="241" t="s">
        <v>1426</v>
      </c>
      <c r="E4374" s="427" t="s">
        <v>119</v>
      </c>
      <c r="F4374" s="427"/>
      <c r="G4374" s="190" t="s">
        <v>174</v>
      </c>
      <c r="H4374" s="191">
        <v>1</v>
      </c>
      <c r="I4374" s="192">
        <v>5.34</v>
      </c>
      <c r="J4374" s="192">
        <v>5.34</v>
      </c>
      <c r="K4374" s="360"/>
    </row>
    <row r="4375" spans="1:11" s="106" customFormat="1" hidden="1" x14ac:dyDescent="0.2">
      <c r="A4375" s="244"/>
      <c r="B4375" s="244"/>
      <c r="C4375" s="244"/>
      <c r="D4375" s="244"/>
      <c r="E4375" s="244"/>
      <c r="F4375" s="193"/>
      <c r="G4375" s="244"/>
      <c r="H4375" s="193"/>
      <c r="I4375" s="244"/>
      <c r="J4375" s="193"/>
      <c r="K4375" s="360"/>
    </row>
    <row r="4376" spans="1:11" s="106" customFormat="1" ht="15" hidden="1" thickBot="1" x14ac:dyDescent="0.25">
      <c r="A4376" s="244"/>
      <c r="B4376" s="244"/>
      <c r="C4376" s="244"/>
      <c r="D4376" s="244"/>
      <c r="E4376" s="244"/>
      <c r="F4376" s="193"/>
      <c r="G4376" s="244"/>
      <c r="H4376" s="428"/>
      <c r="I4376" s="428"/>
      <c r="J4376" s="193"/>
      <c r="K4376" s="360"/>
    </row>
    <row r="4377" spans="1:11" s="106" customFormat="1" ht="15" hidden="1" thickTop="1" x14ac:dyDescent="0.2">
      <c r="A4377" s="194"/>
      <c r="B4377" s="194"/>
      <c r="C4377" s="194"/>
      <c r="D4377" s="194"/>
      <c r="E4377" s="194"/>
      <c r="F4377" s="194"/>
      <c r="G4377" s="194"/>
      <c r="H4377" s="194"/>
      <c r="I4377" s="194"/>
      <c r="J4377" s="194"/>
      <c r="K4377" s="360"/>
    </row>
    <row r="4378" spans="1:11" s="106" customFormat="1" ht="15" hidden="1" x14ac:dyDescent="0.2">
      <c r="A4378" s="242"/>
      <c r="B4378" s="195" t="s">
        <v>77</v>
      </c>
      <c r="C4378" s="242" t="s">
        <v>78</v>
      </c>
      <c r="D4378" s="242" t="s">
        <v>4</v>
      </c>
      <c r="E4378" s="430" t="s">
        <v>79</v>
      </c>
      <c r="F4378" s="430"/>
      <c r="G4378" s="196" t="s">
        <v>80</v>
      </c>
      <c r="H4378" s="195" t="s">
        <v>81</v>
      </c>
      <c r="I4378" s="195" t="s">
        <v>82</v>
      </c>
      <c r="J4378" s="195" t="s">
        <v>5</v>
      </c>
      <c r="K4378" s="360"/>
    </row>
    <row r="4379" spans="1:11" s="106" customFormat="1" ht="25.5" hidden="1" x14ac:dyDescent="0.2">
      <c r="A4379" s="240" t="s">
        <v>83</v>
      </c>
      <c r="B4379" s="197" t="s">
        <v>1410</v>
      </c>
      <c r="C4379" s="240" t="s">
        <v>85</v>
      </c>
      <c r="D4379" s="240" t="s">
        <v>1411</v>
      </c>
      <c r="E4379" s="429" t="s">
        <v>925</v>
      </c>
      <c r="F4379" s="429"/>
      <c r="G4379" s="198" t="s">
        <v>174</v>
      </c>
      <c r="H4379" s="199">
        <v>1</v>
      </c>
      <c r="I4379" s="203">
        <f>SUM(J4380:J4382)</f>
        <v>28.838913999999999</v>
      </c>
      <c r="J4379" s="203">
        <f>H4379*I4379</f>
        <v>28.838913999999999</v>
      </c>
      <c r="K4379" s="360"/>
    </row>
    <row r="4380" spans="1:11" s="106" customFormat="1" ht="25.5" hidden="1" x14ac:dyDescent="0.2">
      <c r="A4380" s="241" t="s">
        <v>89</v>
      </c>
      <c r="B4380" s="189" t="s">
        <v>1322</v>
      </c>
      <c r="C4380" s="241" t="s">
        <v>85</v>
      </c>
      <c r="D4380" s="241" t="s">
        <v>1323</v>
      </c>
      <c r="E4380" s="427" t="s">
        <v>87</v>
      </c>
      <c r="F4380" s="427"/>
      <c r="G4380" s="190" t="s">
        <v>88</v>
      </c>
      <c r="H4380" s="191">
        <v>0.55500000000000005</v>
      </c>
      <c r="I4380" s="192">
        <v>14.338753000000001</v>
      </c>
      <c r="J4380" s="192">
        <v>7.9580079000000001</v>
      </c>
      <c r="K4380" s="360"/>
    </row>
    <row r="4381" spans="1:11" s="106" customFormat="1" ht="25.5" hidden="1" x14ac:dyDescent="0.2">
      <c r="A4381" s="241" t="s">
        <v>89</v>
      </c>
      <c r="B4381" s="189" t="s">
        <v>201</v>
      </c>
      <c r="C4381" s="241" t="s">
        <v>85</v>
      </c>
      <c r="D4381" s="241" t="s">
        <v>202</v>
      </c>
      <c r="E4381" s="427" t="s">
        <v>87</v>
      </c>
      <c r="F4381" s="427"/>
      <c r="G4381" s="190" t="s">
        <v>88</v>
      </c>
      <c r="H4381" s="191">
        <v>0.55500000000000005</v>
      </c>
      <c r="I4381" s="192">
        <v>18.380011</v>
      </c>
      <c r="J4381" s="192">
        <v>10.200906099999999</v>
      </c>
      <c r="K4381" s="360"/>
    </row>
    <row r="4382" spans="1:11" s="106" customFormat="1" hidden="1" x14ac:dyDescent="0.2">
      <c r="A4382" s="241" t="s">
        <v>92</v>
      </c>
      <c r="B4382" s="189" t="s">
        <v>1425</v>
      </c>
      <c r="C4382" s="241" t="s">
        <v>85</v>
      </c>
      <c r="D4382" s="241" t="s">
        <v>1426</v>
      </c>
      <c r="E4382" s="427" t="s">
        <v>119</v>
      </c>
      <c r="F4382" s="427"/>
      <c r="G4382" s="190" t="s">
        <v>174</v>
      </c>
      <c r="H4382" s="191">
        <v>2</v>
      </c>
      <c r="I4382" s="192">
        <v>5.34</v>
      </c>
      <c r="J4382" s="192">
        <v>10.68</v>
      </c>
      <c r="K4382" s="360"/>
    </row>
    <row r="4383" spans="1:11" s="106" customFormat="1" hidden="1" x14ac:dyDescent="0.2">
      <c r="A4383" s="244"/>
      <c r="B4383" s="244"/>
      <c r="C4383" s="244"/>
      <c r="D4383" s="244"/>
      <c r="E4383" s="244"/>
      <c r="F4383" s="193"/>
      <c r="G4383" s="244"/>
      <c r="H4383" s="193"/>
      <c r="I4383" s="244"/>
      <c r="J4383" s="193"/>
      <c r="K4383" s="360"/>
    </row>
    <row r="4384" spans="1:11" s="106" customFormat="1" ht="15" hidden="1" thickBot="1" x14ac:dyDescent="0.25">
      <c r="A4384" s="244"/>
      <c r="B4384" s="244"/>
      <c r="C4384" s="244"/>
      <c r="D4384" s="244"/>
      <c r="E4384" s="244"/>
      <c r="F4384" s="193"/>
      <c r="G4384" s="244"/>
      <c r="H4384" s="428"/>
      <c r="I4384" s="428"/>
      <c r="J4384" s="193"/>
      <c r="K4384" s="360"/>
    </row>
    <row r="4385" spans="1:11" s="106" customFormat="1" ht="15" hidden="1" thickTop="1" x14ac:dyDescent="0.2">
      <c r="A4385" s="194"/>
      <c r="B4385" s="194"/>
      <c r="C4385" s="194"/>
      <c r="D4385" s="194"/>
      <c r="E4385" s="194"/>
      <c r="F4385" s="194"/>
      <c r="G4385" s="194"/>
      <c r="H4385" s="194"/>
      <c r="I4385" s="194"/>
      <c r="J4385" s="194"/>
      <c r="K4385" s="360"/>
    </row>
    <row r="4386" spans="1:11" s="106" customFormat="1" ht="15" hidden="1" x14ac:dyDescent="0.2">
      <c r="A4386" s="242"/>
      <c r="B4386" s="195" t="s">
        <v>77</v>
      </c>
      <c r="C4386" s="242" t="s">
        <v>78</v>
      </c>
      <c r="D4386" s="242" t="s">
        <v>4</v>
      </c>
      <c r="E4386" s="430" t="s">
        <v>79</v>
      </c>
      <c r="F4386" s="430"/>
      <c r="G4386" s="196" t="s">
        <v>80</v>
      </c>
      <c r="H4386" s="195" t="s">
        <v>81</v>
      </c>
      <c r="I4386" s="195" t="s">
        <v>82</v>
      </c>
      <c r="J4386" s="195" t="s">
        <v>5</v>
      </c>
      <c r="K4386" s="360"/>
    </row>
    <row r="4387" spans="1:11" s="106" customFormat="1" ht="25.5" hidden="1" x14ac:dyDescent="0.2">
      <c r="A4387" s="240" t="s">
        <v>83</v>
      </c>
      <c r="B4387" s="197" t="s">
        <v>1415</v>
      </c>
      <c r="C4387" s="240" t="s">
        <v>85</v>
      </c>
      <c r="D4387" s="240" t="s">
        <v>1416</v>
      </c>
      <c r="E4387" s="429" t="s">
        <v>925</v>
      </c>
      <c r="F4387" s="429"/>
      <c r="G4387" s="198" t="s">
        <v>174</v>
      </c>
      <c r="H4387" s="199">
        <v>1</v>
      </c>
      <c r="I4387" s="203">
        <f>SUM(J4388:J4390)</f>
        <v>11.461721900000001</v>
      </c>
      <c r="J4387" s="203">
        <f>H4387*I4387</f>
        <v>11.461721900000001</v>
      </c>
      <c r="K4387" s="360"/>
    </row>
    <row r="4388" spans="1:11" s="106" customFormat="1" ht="25.5" hidden="1" x14ac:dyDescent="0.2">
      <c r="A4388" s="241" t="s">
        <v>89</v>
      </c>
      <c r="B4388" s="189" t="s">
        <v>1322</v>
      </c>
      <c r="C4388" s="241" t="s">
        <v>85</v>
      </c>
      <c r="D4388" s="241" t="s">
        <v>1323</v>
      </c>
      <c r="E4388" s="427" t="s">
        <v>87</v>
      </c>
      <c r="F4388" s="427"/>
      <c r="G4388" s="190" t="s">
        <v>88</v>
      </c>
      <c r="H4388" s="191">
        <v>0.22500000000000001</v>
      </c>
      <c r="I4388" s="192">
        <v>14.338753000000001</v>
      </c>
      <c r="J4388" s="192">
        <v>3.2262194000000002</v>
      </c>
      <c r="K4388" s="360"/>
    </row>
    <row r="4389" spans="1:11" s="106" customFormat="1" ht="25.5" hidden="1" x14ac:dyDescent="0.2">
      <c r="A4389" s="241" t="s">
        <v>89</v>
      </c>
      <c r="B4389" s="189" t="s">
        <v>201</v>
      </c>
      <c r="C4389" s="241" t="s">
        <v>85</v>
      </c>
      <c r="D4389" s="241" t="s">
        <v>202</v>
      </c>
      <c r="E4389" s="427" t="s">
        <v>87</v>
      </c>
      <c r="F4389" s="427"/>
      <c r="G4389" s="190" t="s">
        <v>88</v>
      </c>
      <c r="H4389" s="191">
        <v>0.22500000000000001</v>
      </c>
      <c r="I4389" s="192">
        <v>18.380011</v>
      </c>
      <c r="J4389" s="192">
        <v>4.1355025000000003</v>
      </c>
      <c r="K4389" s="360"/>
    </row>
    <row r="4390" spans="1:11" s="106" customFormat="1" hidden="1" x14ac:dyDescent="0.2">
      <c r="A4390" s="241" t="s">
        <v>92</v>
      </c>
      <c r="B4390" s="189" t="s">
        <v>1427</v>
      </c>
      <c r="C4390" s="241" t="s">
        <v>85</v>
      </c>
      <c r="D4390" s="241" t="s">
        <v>1428</v>
      </c>
      <c r="E4390" s="427" t="s">
        <v>119</v>
      </c>
      <c r="F4390" s="427"/>
      <c r="G4390" s="190" t="s">
        <v>174</v>
      </c>
      <c r="H4390" s="191">
        <v>1</v>
      </c>
      <c r="I4390" s="192">
        <v>4.0999999999999996</v>
      </c>
      <c r="J4390" s="192">
        <v>4.0999999999999996</v>
      </c>
      <c r="K4390" s="360"/>
    </row>
    <row r="4391" spans="1:11" s="106" customFormat="1" hidden="1" x14ac:dyDescent="0.2">
      <c r="A4391" s="244"/>
      <c r="B4391" s="244"/>
      <c r="C4391" s="244"/>
      <c r="D4391" s="244"/>
      <c r="E4391" s="244"/>
      <c r="F4391" s="193"/>
      <c r="G4391" s="244"/>
      <c r="H4391" s="193"/>
      <c r="I4391" s="244"/>
      <c r="J4391" s="193"/>
      <c r="K4391" s="360"/>
    </row>
    <row r="4392" spans="1:11" s="106" customFormat="1" ht="15" hidden="1" thickBot="1" x14ac:dyDescent="0.25">
      <c r="A4392" s="244"/>
      <c r="B4392" s="244"/>
      <c r="C4392" s="244"/>
      <c r="D4392" s="244"/>
      <c r="E4392" s="244"/>
      <c r="F4392" s="193"/>
      <c r="G4392" s="244"/>
      <c r="H4392" s="428"/>
      <c r="I4392" s="428"/>
      <c r="J4392" s="193"/>
      <c r="K4392" s="360"/>
    </row>
    <row r="4393" spans="1:11" s="106" customFormat="1" ht="15" hidden="1" thickTop="1" x14ac:dyDescent="0.2">
      <c r="A4393" s="194"/>
      <c r="B4393" s="194"/>
      <c r="C4393" s="194"/>
      <c r="D4393" s="194"/>
      <c r="E4393" s="194"/>
      <c r="F4393" s="194"/>
      <c r="G4393" s="194"/>
      <c r="H4393" s="194"/>
      <c r="I4393" s="194"/>
      <c r="J4393" s="194"/>
      <c r="K4393" s="360"/>
    </row>
    <row r="4394" spans="1:11" s="106" customFormat="1" ht="15" hidden="1" x14ac:dyDescent="0.2">
      <c r="A4394" s="242"/>
      <c r="B4394" s="195" t="s">
        <v>77</v>
      </c>
      <c r="C4394" s="242" t="s">
        <v>78</v>
      </c>
      <c r="D4394" s="242" t="s">
        <v>4</v>
      </c>
      <c r="E4394" s="430" t="s">
        <v>79</v>
      </c>
      <c r="F4394" s="430"/>
      <c r="G4394" s="196" t="s">
        <v>80</v>
      </c>
      <c r="H4394" s="195" t="s">
        <v>81</v>
      </c>
      <c r="I4394" s="195" t="s">
        <v>82</v>
      </c>
      <c r="J4394" s="195" t="s">
        <v>5</v>
      </c>
      <c r="K4394" s="360"/>
    </row>
    <row r="4395" spans="1:11" s="106" customFormat="1" hidden="1" x14ac:dyDescent="0.2">
      <c r="A4395" s="240" t="s">
        <v>83</v>
      </c>
      <c r="B4395" s="197" t="s">
        <v>250</v>
      </c>
      <c r="C4395" s="240" t="s">
        <v>85</v>
      </c>
      <c r="D4395" s="240" t="s">
        <v>251</v>
      </c>
      <c r="E4395" s="429" t="s">
        <v>87</v>
      </c>
      <c r="F4395" s="429"/>
      <c r="G4395" s="198" t="s">
        <v>88</v>
      </c>
      <c r="H4395" s="199">
        <v>1</v>
      </c>
      <c r="I4395" s="203">
        <f>SUM(J4396:J4403)</f>
        <v>17.193260000000002</v>
      </c>
      <c r="J4395" s="203">
        <f>H4395*I4395</f>
        <v>17.193260000000002</v>
      </c>
      <c r="K4395" s="360"/>
    </row>
    <row r="4396" spans="1:11" s="106" customFormat="1" ht="25.5" hidden="1" x14ac:dyDescent="0.2">
      <c r="A4396" s="241" t="s">
        <v>89</v>
      </c>
      <c r="B4396" s="189" t="s">
        <v>2150</v>
      </c>
      <c r="C4396" s="241" t="s">
        <v>85</v>
      </c>
      <c r="D4396" s="241" t="s">
        <v>2151</v>
      </c>
      <c r="E4396" s="427" t="s">
        <v>87</v>
      </c>
      <c r="F4396" s="427"/>
      <c r="G4396" s="190" t="s">
        <v>88</v>
      </c>
      <c r="H4396" s="191">
        <v>1</v>
      </c>
      <c r="I4396" s="192">
        <v>4.326E-2</v>
      </c>
      <c r="J4396" s="192">
        <v>4.326E-2</v>
      </c>
      <c r="K4396" s="360"/>
    </row>
    <row r="4397" spans="1:11" s="106" customFormat="1" hidden="1" x14ac:dyDescent="0.2">
      <c r="A4397" s="241" t="s">
        <v>92</v>
      </c>
      <c r="B4397" s="189" t="s">
        <v>1912</v>
      </c>
      <c r="C4397" s="241" t="s">
        <v>85</v>
      </c>
      <c r="D4397" s="241" t="s">
        <v>1913</v>
      </c>
      <c r="E4397" s="427" t="s">
        <v>101</v>
      </c>
      <c r="F4397" s="427"/>
      <c r="G4397" s="190" t="s">
        <v>88</v>
      </c>
      <c r="H4397" s="191">
        <v>1</v>
      </c>
      <c r="I4397" s="192">
        <v>2.2000000000000002</v>
      </c>
      <c r="J4397" s="192">
        <v>2.2000000000000002</v>
      </c>
      <c r="K4397" s="360"/>
    </row>
    <row r="4398" spans="1:11" s="106" customFormat="1" ht="25.5" hidden="1" x14ac:dyDescent="0.2">
      <c r="A4398" s="241" t="s">
        <v>92</v>
      </c>
      <c r="B4398" s="189" t="s">
        <v>1914</v>
      </c>
      <c r="C4398" s="241" t="s">
        <v>85</v>
      </c>
      <c r="D4398" s="241" t="s">
        <v>1915</v>
      </c>
      <c r="E4398" s="427" t="s">
        <v>98</v>
      </c>
      <c r="F4398" s="427"/>
      <c r="G4398" s="190" t="s">
        <v>88</v>
      </c>
      <c r="H4398" s="191">
        <v>1</v>
      </c>
      <c r="I4398" s="192">
        <v>0.96</v>
      </c>
      <c r="J4398" s="192">
        <v>0.96</v>
      </c>
      <c r="K4398" s="360"/>
    </row>
    <row r="4399" spans="1:11" s="106" customFormat="1" hidden="1" x14ac:dyDescent="0.2">
      <c r="A4399" s="241" t="s">
        <v>92</v>
      </c>
      <c r="B4399" s="189" t="s">
        <v>99</v>
      </c>
      <c r="C4399" s="241" t="s">
        <v>85</v>
      </c>
      <c r="D4399" s="241" t="s">
        <v>100</v>
      </c>
      <c r="E4399" s="427" t="s">
        <v>101</v>
      </c>
      <c r="F4399" s="427"/>
      <c r="G4399" s="190" t="s">
        <v>88</v>
      </c>
      <c r="H4399" s="191">
        <v>1</v>
      </c>
      <c r="I4399" s="192">
        <v>0.35</v>
      </c>
      <c r="J4399" s="192">
        <v>0.35</v>
      </c>
      <c r="K4399" s="360"/>
    </row>
    <row r="4400" spans="1:11" s="106" customFormat="1" ht="25.5" hidden="1" x14ac:dyDescent="0.2">
      <c r="A4400" s="241" t="s">
        <v>92</v>
      </c>
      <c r="B4400" s="189" t="s">
        <v>1916</v>
      </c>
      <c r="C4400" s="241" t="s">
        <v>85</v>
      </c>
      <c r="D4400" s="241" t="s">
        <v>1917</v>
      </c>
      <c r="E4400" s="427" t="s">
        <v>98</v>
      </c>
      <c r="F4400" s="427"/>
      <c r="G4400" s="190" t="s">
        <v>88</v>
      </c>
      <c r="H4400" s="191">
        <v>1</v>
      </c>
      <c r="I4400" s="192">
        <v>0.5</v>
      </c>
      <c r="J4400" s="192">
        <v>0.5</v>
      </c>
      <c r="K4400" s="360"/>
    </row>
    <row r="4401" spans="1:11" s="106" customFormat="1" hidden="1" x14ac:dyDescent="0.2">
      <c r="A4401" s="241" t="s">
        <v>92</v>
      </c>
      <c r="B4401" s="189" t="s">
        <v>2152</v>
      </c>
      <c r="C4401" s="241" t="s">
        <v>85</v>
      </c>
      <c r="D4401" s="241" t="s">
        <v>2153</v>
      </c>
      <c r="E4401" s="427" t="s">
        <v>95</v>
      </c>
      <c r="F4401" s="427"/>
      <c r="G4401" s="190" t="s">
        <v>88</v>
      </c>
      <c r="H4401" s="191">
        <v>1</v>
      </c>
      <c r="I4401" s="192">
        <v>12.36</v>
      </c>
      <c r="J4401" s="192">
        <v>12.36</v>
      </c>
      <c r="K4401" s="360"/>
    </row>
    <row r="4402" spans="1:11" s="106" customFormat="1" hidden="1" x14ac:dyDescent="0.2">
      <c r="A4402" s="241" t="s">
        <v>92</v>
      </c>
      <c r="B4402" s="189" t="s">
        <v>104</v>
      </c>
      <c r="C4402" s="241" t="s">
        <v>85</v>
      </c>
      <c r="D4402" s="241" t="s">
        <v>105</v>
      </c>
      <c r="E4402" s="427" t="s">
        <v>106</v>
      </c>
      <c r="F4402" s="427"/>
      <c r="G4402" s="190" t="s">
        <v>88</v>
      </c>
      <c r="H4402" s="191">
        <v>1</v>
      </c>
      <c r="I4402" s="192">
        <v>7.0000000000000007E-2</v>
      </c>
      <c r="J4402" s="192">
        <v>7.0000000000000007E-2</v>
      </c>
      <c r="K4402" s="360"/>
    </row>
    <row r="4403" spans="1:11" s="106" customFormat="1" hidden="1" x14ac:dyDescent="0.2">
      <c r="A4403" s="241" t="s">
        <v>92</v>
      </c>
      <c r="B4403" s="189" t="s">
        <v>1918</v>
      </c>
      <c r="C4403" s="241" t="s">
        <v>85</v>
      </c>
      <c r="D4403" s="241" t="s">
        <v>1919</v>
      </c>
      <c r="E4403" s="427" t="s">
        <v>909</v>
      </c>
      <c r="F4403" s="427"/>
      <c r="G4403" s="190" t="s">
        <v>88</v>
      </c>
      <c r="H4403" s="191">
        <v>1</v>
      </c>
      <c r="I4403" s="192">
        <v>0.71</v>
      </c>
      <c r="J4403" s="192">
        <v>0.71</v>
      </c>
      <c r="K4403" s="360"/>
    </row>
    <row r="4404" spans="1:11" s="106" customFormat="1" hidden="1" x14ac:dyDescent="0.2">
      <c r="A4404" s="244"/>
      <c r="B4404" s="244"/>
      <c r="C4404" s="244"/>
      <c r="D4404" s="244"/>
      <c r="E4404" s="244"/>
      <c r="F4404" s="193"/>
      <c r="G4404" s="244"/>
      <c r="H4404" s="193"/>
      <c r="I4404" s="244"/>
      <c r="J4404" s="193"/>
      <c r="K4404" s="360"/>
    </row>
    <row r="4405" spans="1:11" s="106" customFormat="1" ht="15" hidden="1" thickBot="1" x14ac:dyDescent="0.25">
      <c r="A4405" s="244"/>
      <c r="B4405" s="244"/>
      <c r="C4405" s="244"/>
      <c r="D4405" s="244"/>
      <c r="E4405" s="244"/>
      <c r="F4405" s="193"/>
      <c r="G4405" s="244"/>
      <c r="H4405" s="428"/>
      <c r="I4405" s="428"/>
      <c r="J4405" s="193"/>
      <c r="K4405" s="360"/>
    </row>
    <row r="4406" spans="1:11" s="106" customFormat="1" ht="15" hidden="1" thickTop="1" x14ac:dyDescent="0.2">
      <c r="A4406" s="194"/>
      <c r="B4406" s="194"/>
      <c r="C4406" s="194"/>
      <c r="D4406" s="194"/>
      <c r="E4406" s="194"/>
      <c r="F4406" s="194"/>
      <c r="G4406" s="194"/>
      <c r="H4406" s="194"/>
      <c r="I4406" s="194"/>
      <c r="J4406" s="194"/>
      <c r="K4406" s="360"/>
    </row>
    <row r="4407" spans="1:11" s="106" customFormat="1" ht="15" hidden="1" x14ac:dyDescent="0.2">
      <c r="A4407" s="242"/>
      <c r="B4407" s="195" t="s">
        <v>77</v>
      </c>
      <c r="C4407" s="242" t="s">
        <v>78</v>
      </c>
      <c r="D4407" s="242" t="s">
        <v>4</v>
      </c>
      <c r="E4407" s="430" t="s">
        <v>79</v>
      </c>
      <c r="F4407" s="430"/>
      <c r="G4407" s="196" t="s">
        <v>80</v>
      </c>
      <c r="H4407" s="195" t="s">
        <v>81</v>
      </c>
      <c r="I4407" s="195" t="s">
        <v>82</v>
      </c>
      <c r="J4407" s="195" t="s">
        <v>5</v>
      </c>
      <c r="K4407" s="360"/>
    </row>
    <row r="4408" spans="1:11" s="106" customFormat="1" ht="38.25" hidden="1" x14ac:dyDescent="0.2">
      <c r="A4408" s="240" t="s">
        <v>83</v>
      </c>
      <c r="B4408" s="197" t="s">
        <v>975</v>
      </c>
      <c r="C4408" s="240" t="s">
        <v>85</v>
      </c>
      <c r="D4408" s="240" t="s">
        <v>976</v>
      </c>
      <c r="E4408" s="429" t="s">
        <v>179</v>
      </c>
      <c r="F4408" s="429"/>
      <c r="G4408" s="198" t="s">
        <v>174</v>
      </c>
      <c r="H4408" s="199">
        <v>1</v>
      </c>
      <c r="I4408" s="203">
        <f>SUM(J4409:J4413)</f>
        <v>13.976833900000001</v>
      </c>
      <c r="J4408" s="203">
        <f>H4408*I4408</f>
        <v>13.976833900000001</v>
      </c>
      <c r="K4408" s="360"/>
    </row>
    <row r="4409" spans="1:11" s="106" customFormat="1" ht="25.5" hidden="1" x14ac:dyDescent="0.2">
      <c r="A4409" s="241" t="s">
        <v>89</v>
      </c>
      <c r="B4409" s="189" t="s">
        <v>219</v>
      </c>
      <c r="C4409" s="241" t="s">
        <v>85</v>
      </c>
      <c r="D4409" s="241" t="s">
        <v>220</v>
      </c>
      <c r="E4409" s="427" t="s">
        <v>87</v>
      </c>
      <c r="F4409" s="427"/>
      <c r="G4409" s="190" t="s">
        <v>88</v>
      </c>
      <c r="H4409" s="191">
        <v>0.12</v>
      </c>
      <c r="I4409" s="192">
        <v>13.876064</v>
      </c>
      <c r="J4409" s="192">
        <v>1.6651277</v>
      </c>
      <c r="K4409" s="360"/>
    </row>
    <row r="4410" spans="1:11" s="106" customFormat="1" ht="25.5" hidden="1" x14ac:dyDescent="0.2">
      <c r="A4410" s="241" t="s">
        <v>89</v>
      </c>
      <c r="B4410" s="189" t="s">
        <v>221</v>
      </c>
      <c r="C4410" s="241" t="s">
        <v>85</v>
      </c>
      <c r="D4410" s="241" t="s">
        <v>222</v>
      </c>
      <c r="E4410" s="427" t="s">
        <v>87</v>
      </c>
      <c r="F4410" s="427"/>
      <c r="G4410" s="190" t="s">
        <v>88</v>
      </c>
      <c r="H4410" s="191">
        <v>0.12</v>
      </c>
      <c r="I4410" s="192">
        <v>17.794052000000001</v>
      </c>
      <c r="J4410" s="192">
        <v>2.1352861999999999</v>
      </c>
      <c r="K4410" s="360"/>
    </row>
    <row r="4411" spans="1:11" s="106" customFormat="1" ht="25.5" hidden="1" x14ac:dyDescent="0.2">
      <c r="A4411" s="241" t="s">
        <v>92</v>
      </c>
      <c r="B4411" s="189" t="s">
        <v>2244</v>
      </c>
      <c r="C4411" s="241" t="s">
        <v>85</v>
      </c>
      <c r="D4411" s="241" t="s">
        <v>2245</v>
      </c>
      <c r="E4411" s="427" t="s">
        <v>119</v>
      </c>
      <c r="F4411" s="427"/>
      <c r="G4411" s="190" t="s">
        <v>174</v>
      </c>
      <c r="H4411" s="191">
        <v>1</v>
      </c>
      <c r="I4411" s="192">
        <v>3.3</v>
      </c>
      <c r="J4411" s="192">
        <v>3.3</v>
      </c>
      <c r="K4411" s="360"/>
    </row>
    <row r="4412" spans="1:11" s="106" customFormat="1" ht="25.5" hidden="1" x14ac:dyDescent="0.2">
      <c r="A4412" s="241" t="s">
        <v>92</v>
      </c>
      <c r="B4412" s="189" t="s">
        <v>2326</v>
      </c>
      <c r="C4412" s="241" t="s">
        <v>85</v>
      </c>
      <c r="D4412" s="241" t="s">
        <v>2327</v>
      </c>
      <c r="E4412" s="427" t="s">
        <v>119</v>
      </c>
      <c r="F4412" s="427"/>
      <c r="G4412" s="190" t="s">
        <v>174</v>
      </c>
      <c r="H4412" s="191">
        <v>1</v>
      </c>
      <c r="I4412" s="192">
        <v>5.53</v>
      </c>
      <c r="J4412" s="192">
        <v>5.53</v>
      </c>
      <c r="K4412" s="360"/>
    </row>
    <row r="4413" spans="1:11" s="106" customFormat="1" ht="38.25" hidden="1" x14ac:dyDescent="0.2">
      <c r="A4413" s="241" t="s">
        <v>92</v>
      </c>
      <c r="B4413" s="189" t="s">
        <v>1060</v>
      </c>
      <c r="C4413" s="241" t="s">
        <v>85</v>
      </c>
      <c r="D4413" s="241" t="s">
        <v>1061</v>
      </c>
      <c r="E4413" s="427" t="s">
        <v>119</v>
      </c>
      <c r="F4413" s="427"/>
      <c r="G4413" s="190" t="s">
        <v>174</v>
      </c>
      <c r="H4413" s="191">
        <v>4.5999999999999999E-2</v>
      </c>
      <c r="I4413" s="192">
        <v>29.27</v>
      </c>
      <c r="J4413" s="192">
        <v>1.34642</v>
      </c>
      <c r="K4413" s="360"/>
    </row>
    <row r="4414" spans="1:11" s="106" customFormat="1" hidden="1" x14ac:dyDescent="0.2">
      <c r="A4414" s="244"/>
      <c r="B4414" s="244"/>
      <c r="C4414" s="244"/>
      <c r="D4414" s="244"/>
      <c r="E4414" s="244"/>
      <c r="F4414" s="193"/>
      <c r="G4414" s="244"/>
      <c r="H4414" s="193"/>
      <c r="I4414" s="244"/>
      <c r="J4414" s="193"/>
      <c r="K4414" s="360"/>
    </row>
    <row r="4415" spans="1:11" s="106" customFormat="1" ht="15" hidden="1" thickBot="1" x14ac:dyDescent="0.25">
      <c r="A4415" s="244"/>
      <c r="B4415" s="244"/>
      <c r="C4415" s="244"/>
      <c r="D4415" s="244"/>
      <c r="E4415" s="244"/>
      <c r="F4415" s="193"/>
      <c r="G4415" s="244"/>
      <c r="H4415" s="428"/>
      <c r="I4415" s="428"/>
      <c r="J4415" s="193"/>
      <c r="K4415" s="360"/>
    </row>
    <row r="4416" spans="1:11" s="106" customFormat="1" ht="15" hidden="1" thickTop="1" x14ac:dyDescent="0.2">
      <c r="A4416" s="194"/>
      <c r="B4416" s="194"/>
      <c r="C4416" s="194"/>
      <c r="D4416" s="194"/>
      <c r="E4416" s="194"/>
      <c r="F4416" s="194"/>
      <c r="G4416" s="194"/>
      <c r="H4416" s="194"/>
      <c r="I4416" s="194"/>
      <c r="J4416" s="194"/>
      <c r="K4416" s="360"/>
    </row>
    <row r="4417" spans="1:11" s="106" customFormat="1" ht="15" hidden="1" x14ac:dyDescent="0.2">
      <c r="A4417" s="242"/>
      <c r="B4417" s="195" t="s">
        <v>77</v>
      </c>
      <c r="C4417" s="242" t="s">
        <v>78</v>
      </c>
      <c r="D4417" s="242" t="s">
        <v>4</v>
      </c>
      <c r="E4417" s="430" t="s">
        <v>79</v>
      </c>
      <c r="F4417" s="430"/>
      <c r="G4417" s="196" t="s">
        <v>80</v>
      </c>
      <c r="H4417" s="195" t="s">
        <v>81</v>
      </c>
      <c r="I4417" s="195" t="s">
        <v>82</v>
      </c>
      <c r="J4417" s="195" t="s">
        <v>5</v>
      </c>
      <c r="K4417" s="360"/>
    </row>
    <row r="4418" spans="1:11" s="106" customFormat="1" ht="38.25" hidden="1" x14ac:dyDescent="0.2">
      <c r="A4418" s="240" t="s">
        <v>83</v>
      </c>
      <c r="B4418" s="197" t="s">
        <v>965</v>
      </c>
      <c r="C4418" s="240" t="s">
        <v>85</v>
      </c>
      <c r="D4418" s="240" t="s">
        <v>966</v>
      </c>
      <c r="E4418" s="429" t="s">
        <v>179</v>
      </c>
      <c r="F4418" s="429"/>
      <c r="G4418" s="198" t="s">
        <v>174</v>
      </c>
      <c r="H4418" s="199">
        <v>1</v>
      </c>
      <c r="I4418" s="203">
        <f>SUM(J4419:J4423)</f>
        <v>18.093948999999999</v>
      </c>
      <c r="J4418" s="203">
        <f>H4418*I4418</f>
        <v>18.093948999999999</v>
      </c>
      <c r="K4418" s="360"/>
    </row>
    <row r="4419" spans="1:11" s="106" customFormat="1" ht="25.5" hidden="1" x14ac:dyDescent="0.2">
      <c r="A4419" s="241" t="s">
        <v>89</v>
      </c>
      <c r="B4419" s="189" t="s">
        <v>219</v>
      </c>
      <c r="C4419" s="241" t="s">
        <v>85</v>
      </c>
      <c r="D4419" s="241" t="s">
        <v>220</v>
      </c>
      <c r="E4419" s="427" t="s">
        <v>87</v>
      </c>
      <c r="F4419" s="427"/>
      <c r="G4419" s="190" t="s">
        <v>88</v>
      </c>
      <c r="H4419" s="191">
        <v>0.25</v>
      </c>
      <c r="I4419" s="192">
        <v>13.876064</v>
      </c>
      <c r="J4419" s="192">
        <v>3.4690159999999999</v>
      </c>
      <c r="K4419" s="360"/>
    </row>
    <row r="4420" spans="1:11" s="106" customFormat="1" ht="25.5" hidden="1" x14ac:dyDescent="0.2">
      <c r="A4420" s="241" t="s">
        <v>89</v>
      </c>
      <c r="B4420" s="189" t="s">
        <v>221</v>
      </c>
      <c r="C4420" s="241" t="s">
        <v>85</v>
      </c>
      <c r="D4420" s="241" t="s">
        <v>222</v>
      </c>
      <c r="E4420" s="427" t="s">
        <v>87</v>
      </c>
      <c r="F4420" s="427"/>
      <c r="G4420" s="190" t="s">
        <v>88</v>
      </c>
      <c r="H4420" s="191">
        <v>0.25</v>
      </c>
      <c r="I4420" s="192">
        <v>17.794052000000001</v>
      </c>
      <c r="J4420" s="192">
        <v>4.4485130000000002</v>
      </c>
      <c r="K4420" s="360"/>
    </row>
    <row r="4421" spans="1:11" s="106" customFormat="1" ht="25.5" hidden="1" x14ac:dyDescent="0.2">
      <c r="A4421" s="241" t="s">
        <v>92</v>
      </c>
      <c r="B4421" s="189" t="s">
        <v>2244</v>
      </c>
      <c r="C4421" s="241" t="s">
        <v>85</v>
      </c>
      <c r="D4421" s="241" t="s">
        <v>2245</v>
      </c>
      <c r="E4421" s="427" t="s">
        <v>119</v>
      </c>
      <c r="F4421" s="427"/>
      <c r="G4421" s="190" t="s">
        <v>174</v>
      </c>
      <c r="H4421" s="191">
        <v>1</v>
      </c>
      <c r="I4421" s="192">
        <v>3.3</v>
      </c>
      <c r="J4421" s="192">
        <v>3.3</v>
      </c>
      <c r="K4421" s="360"/>
    </row>
    <row r="4422" spans="1:11" s="106" customFormat="1" ht="25.5" hidden="1" x14ac:dyDescent="0.2">
      <c r="A4422" s="241" t="s">
        <v>92</v>
      </c>
      <c r="B4422" s="189" t="s">
        <v>2326</v>
      </c>
      <c r="C4422" s="241" t="s">
        <v>85</v>
      </c>
      <c r="D4422" s="241" t="s">
        <v>2327</v>
      </c>
      <c r="E4422" s="427" t="s">
        <v>119</v>
      </c>
      <c r="F4422" s="427"/>
      <c r="G4422" s="190" t="s">
        <v>174</v>
      </c>
      <c r="H4422" s="191">
        <v>1</v>
      </c>
      <c r="I4422" s="192">
        <v>5.53</v>
      </c>
      <c r="J4422" s="192">
        <v>5.53</v>
      </c>
      <c r="K4422" s="360"/>
    </row>
    <row r="4423" spans="1:11" s="106" customFormat="1" ht="38.25" hidden="1" x14ac:dyDescent="0.2">
      <c r="A4423" s="241" t="s">
        <v>92</v>
      </c>
      <c r="B4423" s="189" t="s">
        <v>1060</v>
      </c>
      <c r="C4423" s="241" t="s">
        <v>85</v>
      </c>
      <c r="D4423" s="241" t="s">
        <v>1061</v>
      </c>
      <c r="E4423" s="427" t="s">
        <v>119</v>
      </c>
      <c r="F4423" s="427"/>
      <c r="G4423" s="190" t="s">
        <v>174</v>
      </c>
      <c r="H4423" s="191">
        <v>4.5999999999999999E-2</v>
      </c>
      <c r="I4423" s="192">
        <v>29.27</v>
      </c>
      <c r="J4423" s="192">
        <v>1.34642</v>
      </c>
      <c r="K4423" s="360"/>
    </row>
    <row r="4424" spans="1:11" s="106" customFormat="1" hidden="1" x14ac:dyDescent="0.2">
      <c r="A4424" s="244"/>
      <c r="B4424" s="244"/>
      <c r="C4424" s="244"/>
      <c r="D4424" s="244"/>
      <c r="E4424" s="244"/>
      <c r="F4424" s="193"/>
      <c r="G4424" s="244"/>
      <c r="H4424" s="193"/>
      <c r="I4424" s="244"/>
      <c r="J4424" s="193"/>
      <c r="K4424" s="360"/>
    </row>
    <row r="4425" spans="1:11" s="106" customFormat="1" ht="15" hidden="1" thickBot="1" x14ac:dyDescent="0.25">
      <c r="A4425" s="244"/>
      <c r="B4425" s="244"/>
      <c r="C4425" s="244"/>
      <c r="D4425" s="244"/>
      <c r="E4425" s="244"/>
      <c r="F4425" s="193"/>
      <c r="G4425" s="244"/>
      <c r="H4425" s="428"/>
      <c r="I4425" s="428"/>
      <c r="J4425" s="193"/>
      <c r="K4425" s="360"/>
    </row>
    <row r="4426" spans="1:11" s="106" customFormat="1" ht="15" hidden="1" thickTop="1" x14ac:dyDescent="0.2">
      <c r="A4426" s="194"/>
      <c r="B4426" s="194"/>
      <c r="C4426" s="194"/>
      <c r="D4426" s="194"/>
      <c r="E4426" s="194"/>
      <c r="F4426" s="194"/>
      <c r="G4426" s="194"/>
      <c r="H4426" s="194"/>
      <c r="I4426" s="194"/>
      <c r="J4426" s="194"/>
      <c r="K4426" s="360"/>
    </row>
    <row r="4427" spans="1:11" s="106" customFormat="1" ht="15" hidden="1" x14ac:dyDescent="0.2">
      <c r="A4427" s="242"/>
      <c r="B4427" s="195" t="s">
        <v>77</v>
      </c>
      <c r="C4427" s="242" t="s">
        <v>78</v>
      </c>
      <c r="D4427" s="242" t="s">
        <v>4</v>
      </c>
      <c r="E4427" s="430" t="s">
        <v>79</v>
      </c>
      <c r="F4427" s="430"/>
      <c r="G4427" s="196" t="s">
        <v>80</v>
      </c>
      <c r="H4427" s="195" t="s">
        <v>81</v>
      </c>
      <c r="I4427" s="195" t="s">
        <v>82</v>
      </c>
      <c r="J4427" s="195" t="s">
        <v>5</v>
      </c>
      <c r="K4427" s="360"/>
    </row>
    <row r="4428" spans="1:11" s="106" customFormat="1" ht="38.25" hidden="1" x14ac:dyDescent="0.2">
      <c r="A4428" s="240" t="s">
        <v>83</v>
      </c>
      <c r="B4428" s="197" t="s">
        <v>983</v>
      </c>
      <c r="C4428" s="240" t="s">
        <v>85</v>
      </c>
      <c r="D4428" s="240" t="s">
        <v>984</v>
      </c>
      <c r="E4428" s="429" t="s">
        <v>179</v>
      </c>
      <c r="F4428" s="429"/>
      <c r="G4428" s="198" t="s">
        <v>174</v>
      </c>
      <c r="H4428" s="199">
        <v>1</v>
      </c>
      <c r="I4428" s="203">
        <f>SUM(J4429:J4433)</f>
        <v>17.777247899999999</v>
      </c>
      <c r="J4428" s="203">
        <f>H4428*I4428</f>
        <v>17.777247899999999</v>
      </c>
      <c r="K4428" s="360"/>
    </row>
    <row r="4429" spans="1:11" s="106" customFormat="1" ht="25.5" hidden="1" x14ac:dyDescent="0.2">
      <c r="A4429" s="241" t="s">
        <v>89</v>
      </c>
      <c r="B4429" s="189" t="s">
        <v>219</v>
      </c>
      <c r="C4429" s="241" t="s">
        <v>85</v>
      </c>
      <c r="D4429" s="241" t="s">
        <v>220</v>
      </c>
      <c r="E4429" s="427" t="s">
        <v>87</v>
      </c>
      <c r="F4429" s="427"/>
      <c r="G4429" s="190" t="s">
        <v>88</v>
      </c>
      <c r="H4429" s="191">
        <v>0.24</v>
      </c>
      <c r="I4429" s="192">
        <v>13.876064</v>
      </c>
      <c r="J4429" s="192">
        <v>3.3302554</v>
      </c>
      <c r="K4429" s="360"/>
    </row>
    <row r="4430" spans="1:11" s="106" customFormat="1" ht="25.5" hidden="1" x14ac:dyDescent="0.2">
      <c r="A4430" s="241" t="s">
        <v>89</v>
      </c>
      <c r="B4430" s="189" t="s">
        <v>221</v>
      </c>
      <c r="C4430" s="241" t="s">
        <v>85</v>
      </c>
      <c r="D4430" s="241" t="s">
        <v>222</v>
      </c>
      <c r="E4430" s="427" t="s">
        <v>87</v>
      </c>
      <c r="F4430" s="427"/>
      <c r="G4430" s="190" t="s">
        <v>88</v>
      </c>
      <c r="H4430" s="191">
        <v>0.24</v>
      </c>
      <c r="I4430" s="192">
        <v>17.794052000000001</v>
      </c>
      <c r="J4430" s="192">
        <v>4.2705725000000001</v>
      </c>
      <c r="K4430" s="360"/>
    </row>
    <row r="4431" spans="1:11" s="106" customFormat="1" ht="25.5" hidden="1" x14ac:dyDescent="0.2">
      <c r="A4431" s="241" t="s">
        <v>92</v>
      </c>
      <c r="B4431" s="189" t="s">
        <v>2244</v>
      </c>
      <c r="C4431" s="241" t="s">
        <v>85</v>
      </c>
      <c r="D4431" s="241" t="s">
        <v>2245</v>
      </c>
      <c r="E4431" s="427" t="s">
        <v>119</v>
      </c>
      <c r="F4431" s="427"/>
      <c r="G4431" s="190" t="s">
        <v>174</v>
      </c>
      <c r="H4431" s="191">
        <v>1</v>
      </c>
      <c r="I4431" s="192">
        <v>3.3</v>
      </c>
      <c r="J4431" s="192">
        <v>3.3</v>
      </c>
      <c r="K4431" s="360"/>
    </row>
    <row r="4432" spans="1:11" s="106" customFormat="1" ht="25.5" hidden="1" x14ac:dyDescent="0.2">
      <c r="A4432" s="241" t="s">
        <v>92</v>
      </c>
      <c r="B4432" s="189" t="s">
        <v>2326</v>
      </c>
      <c r="C4432" s="241" t="s">
        <v>85</v>
      </c>
      <c r="D4432" s="241" t="s">
        <v>2327</v>
      </c>
      <c r="E4432" s="427" t="s">
        <v>119</v>
      </c>
      <c r="F4432" s="427"/>
      <c r="G4432" s="190" t="s">
        <v>174</v>
      </c>
      <c r="H4432" s="191">
        <v>1</v>
      </c>
      <c r="I4432" s="192">
        <v>5.53</v>
      </c>
      <c r="J4432" s="192">
        <v>5.53</v>
      </c>
      <c r="K4432" s="360"/>
    </row>
    <row r="4433" spans="1:11" s="106" customFormat="1" ht="38.25" hidden="1" x14ac:dyDescent="0.2">
      <c r="A4433" s="241" t="s">
        <v>92</v>
      </c>
      <c r="B4433" s="189" t="s">
        <v>1060</v>
      </c>
      <c r="C4433" s="241" t="s">
        <v>85</v>
      </c>
      <c r="D4433" s="241" t="s">
        <v>1061</v>
      </c>
      <c r="E4433" s="427" t="s">
        <v>119</v>
      </c>
      <c r="F4433" s="427"/>
      <c r="G4433" s="190" t="s">
        <v>174</v>
      </c>
      <c r="H4433" s="191">
        <v>4.5999999999999999E-2</v>
      </c>
      <c r="I4433" s="192">
        <v>29.27</v>
      </c>
      <c r="J4433" s="192">
        <v>1.34642</v>
      </c>
      <c r="K4433" s="360"/>
    </row>
    <row r="4434" spans="1:11" s="106" customFormat="1" hidden="1" x14ac:dyDescent="0.2">
      <c r="A4434" s="244"/>
      <c r="B4434" s="244"/>
      <c r="C4434" s="244"/>
      <c r="D4434" s="244"/>
      <c r="E4434" s="244"/>
      <c r="F4434" s="193"/>
      <c r="G4434" s="244"/>
      <c r="H4434" s="193"/>
      <c r="I4434" s="244"/>
      <c r="J4434" s="193"/>
      <c r="K4434" s="360"/>
    </row>
    <row r="4435" spans="1:11" s="106" customFormat="1" ht="15" hidden="1" thickBot="1" x14ac:dyDescent="0.25">
      <c r="A4435" s="244"/>
      <c r="B4435" s="244"/>
      <c r="C4435" s="244"/>
      <c r="D4435" s="244"/>
      <c r="E4435" s="244"/>
      <c r="F4435" s="193"/>
      <c r="G4435" s="244"/>
      <c r="H4435" s="428"/>
      <c r="I4435" s="428"/>
      <c r="J4435" s="193"/>
      <c r="K4435" s="360"/>
    </row>
    <row r="4436" spans="1:11" s="106" customFormat="1" ht="15" hidden="1" thickTop="1" x14ac:dyDescent="0.2">
      <c r="A4436" s="194"/>
      <c r="B4436" s="194"/>
      <c r="C4436" s="194"/>
      <c r="D4436" s="194"/>
      <c r="E4436" s="194"/>
      <c r="F4436" s="194"/>
      <c r="G4436" s="194"/>
      <c r="H4436" s="194"/>
      <c r="I4436" s="194"/>
      <c r="J4436" s="194"/>
      <c r="K4436" s="360"/>
    </row>
    <row r="4437" spans="1:11" s="106" customFormat="1" ht="15" hidden="1" x14ac:dyDescent="0.2">
      <c r="A4437" s="242"/>
      <c r="B4437" s="195" t="s">
        <v>77</v>
      </c>
      <c r="C4437" s="242" t="s">
        <v>78</v>
      </c>
      <c r="D4437" s="242" t="s">
        <v>4</v>
      </c>
      <c r="E4437" s="430" t="s">
        <v>79</v>
      </c>
      <c r="F4437" s="430"/>
      <c r="G4437" s="196" t="s">
        <v>80</v>
      </c>
      <c r="H4437" s="195" t="s">
        <v>81</v>
      </c>
      <c r="I4437" s="195" t="s">
        <v>82</v>
      </c>
      <c r="J4437" s="195" t="s">
        <v>5</v>
      </c>
      <c r="K4437" s="360"/>
    </row>
    <row r="4438" spans="1:11" s="106" customFormat="1" ht="38.25" hidden="1" x14ac:dyDescent="0.2">
      <c r="A4438" s="240" t="s">
        <v>83</v>
      </c>
      <c r="B4438" s="197" t="s">
        <v>948</v>
      </c>
      <c r="C4438" s="240" t="s">
        <v>85</v>
      </c>
      <c r="D4438" s="240" t="s">
        <v>949</v>
      </c>
      <c r="E4438" s="429" t="s">
        <v>179</v>
      </c>
      <c r="F4438" s="429"/>
      <c r="G4438" s="198" t="s">
        <v>174</v>
      </c>
      <c r="H4438" s="199">
        <v>1</v>
      </c>
      <c r="I4438" s="203">
        <f>SUM(J4439:J4443)</f>
        <v>61.800038300000004</v>
      </c>
      <c r="J4438" s="203">
        <f>H4438*I4438</f>
        <v>61.800038300000004</v>
      </c>
      <c r="K4438" s="360"/>
    </row>
    <row r="4439" spans="1:11" s="106" customFormat="1" ht="25.5" hidden="1" x14ac:dyDescent="0.2">
      <c r="A4439" s="241" t="s">
        <v>89</v>
      </c>
      <c r="B4439" s="189" t="s">
        <v>219</v>
      </c>
      <c r="C4439" s="241" t="s">
        <v>85</v>
      </c>
      <c r="D4439" s="241" t="s">
        <v>220</v>
      </c>
      <c r="E4439" s="427" t="s">
        <v>87</v>
      </c>
      <c r="F4439" s="427"/>
      <c r="G4439" s="190" t="s">
        <v>88</v>
      </c>
      <c r="H4439" s="191">
        <v>0.33</v>
      </c>
      <c r="I4439" s="192">
        <v>13.876064</v>
      </c>
      <c r="J4439" s="192">
        <v>4.5791010999999999</v>
      </c>
      <c r="K4439" s="360"/>
    </row>
    <row r="4440" spans="1:11" s="106" customFormat="1" ht="25.5" hidden="1" x14ac:dyDescent="0.2">
      <c r="A4440" s="241" t="s">
        <v>89</v>
      </c>
      <c r="B4440" s="189" t="s">
        <v>221</v>
      </c>
      <c r="C4440" s="241" t="s">
        <v>85</v>
      </c>
      <c r="D4440" s="241" t="s">
        <v>222</v>
      </c>
      <c r="E4440" s="427" t="s">
        <v>87</v>
      </c>
      <c r="F4440" s="427"/>
      <c r="G4440" s="190" t="s">
        <v>88</v>
      </c>
      <c r="H4440" s="191">
        <v>0.33</v>
      </c>
      <c r="I4440" s="192">
        <v>17.794052000000001</v>
      </c>
      <c r="J4440" s="192">
        <v>5.8720372000000003</v>
      </c>
      <c r="K4440" s="360"/>
    </row>
    <row r="4441" spans="1:11" s="106" customFormat="1" ht="25.5" hidden="1" x14ac:dyDescent="0.2">
      <c r="A4441" s="241" t="s">
        <v>92</v>
      </c>
      <c r="B4441" s="189" t="s">
        <v>2328</v>
      </c>
      <c r="C4441" s="241" t="s">
        <v>85</v>
      </c>
      <c r="D4441" s="241" t="s">
        <v>2329</v>
      </c>
      <c r="E4441" s="427" t="s">
        <v>119</v>
      </c>
      <c r="F4441" s="427"/>
      <c r="G4441" s="190" t="s">
        <v>174</v>
      </c>
      <c r="H4441" s="191">
        <v>1</v>
      </c>
      <c r="I4441" s="192">
        <v>11.73</v>
      </c>
      <c r="J4441" s="192">
        <v>11.73</v>
      </c>
      <c r="K4441" s="360"/>
    </row>
    <row r="4442" spans="1:11" s="106" customFormat="1" ht="25.5" hidden="1" x14ac:dyDescent="0.2">
      <c r="A4442" s="241" t="s">
        <v>92</v>
      </c>
      <c r="B4442" s="189" t="s">
        <v>2330</v>
      </c>
      <c r="C4442" s="241" t="s">
        <v>85</v>
      </c>
      <c r="D4442" s="241" t="s">
        <v>2331</v>
      </c>
      <c r="E4442" s="427" t="s">
        <v>119</v>
      </c>
      <c r="F4442" s="427"/>
      <c r="G4442" s="190" t="s">
        <v>174</v>
      </c>
      <c r="H4442" s="191">
        <v>1</v>
      </c>
      <c r="I4442" s="192">
        <v>37.57</v>
      </c>
      <c r="J4442" s="192">
        <v>37.57</v>
      </c>
      <c r="K4442" s="360"/>
    </row>
    <row r="4443" spans="1:11" s="106" customFormat="1" ht="38.25" hidden="1" x14ac:dyDescent="0.2">
      <c r="A4443" s="241" t="s">
        <v>92</v>
      </c>
      <c r="B4443" s="189" t="s">
        <v>1060</v>
      </c>
      <c r="C4443" s="241" t="s">
        <v>85</v>
      </c>
      <c r="D4443" s="241" t="s">
        <v>1061</v>
      </c>
      <c r="E4443" s="427" t="s">
        <v>119</v>
      </c>
      <c r="F4443" s="427"/>
      <c r="G4443" s="190" t="s">
        <v>174</v>
      </c>
      <c r="H4443" s="191">
        <v>7.0000000000000007E-2</v>
      </c>
      <c r="I4443" s="192">
        <v>29.27</v>
      </c>
      <c r="J4443" s="192">
        <v>2.0489000000000002</v>
      </c>
      <c r="K4443" s="360"/>
    </row>
    <row r="4444" spans="1:11" s="106" customFormat="1" hidden="1" x14ac:dyDescent="0.2">
      <c r="A4444" s="244"/>
      <c r="B4444" s="244"/>
      <c r="C4444" s="244"/>
      <c r="D4444" s="244"/>
      <c r="E4444" s="244"/>
      <c r="F4444" s="193"/>
      <c r="G4444" s="244"/>
      <c r="H4444" s="193"/>
      <c r="I4444" s="244"/>
      <c r="J4444" s="193"/>
      <c r="K4444" s="360"/>
    </row>
    <row r="4445" spans="1:11" s="106" customFormat="1" ht="15" hidden="1" thickBot="1" x14ac:dyDescent="0.25">
      <c r="A4445" s="244"/>
      <c r="B4445" s="244"/>
      <c r="C4445" s="244"/>
      <c r="D4445" s="244"/>
      <c r="E4445" s="244"/>
      <c r="F4445" s="193"/>
      <c r="G4445" s="244"/>
      <c r="H4445" s="428"/>
      <c r="I4445" s="428"/>
      <c r="J4445" s="193"/>
      <c r="K4445" s="360"/>
    </row>
    <row r="4446" spans="1:11" s="106" customFormat="1" ht="15" hidden="1" thickTop="1" x14ac:dyDescent="0.2">
      <c r="A4446" s="194"/>
      <c r="B4446" s="194"/>
      <c r="C4446" s="194"/>
      <c r="D4446" s="194"/>
      <c r="E4446" s="194"/>
      <c r="F4446" s="194"/>
      <c r="G4446" s="194"/>
      <c r="H4446" s="194"/>
      <c r="I4446" s="194"/>
      <c r="J4446" s="194"/>
      <c r="K4446" s="360"/>
    </row>
    <row r="4447" spans="1:11" s="106" customFormat="1" ht="15" hidden="1" x14ac:dyDescent="0.2">
      <c r="A4447" s="242"/>
      <c r="B4447" s="195" t="s">
        <v>77</v>
      </c>
      <c r="C4447" s="242" t="s">
        <v>78</v>
      </c>
      <c r="D4447" s="242" t="s">
        <v>4</v>
      </c>
      <c r="E4447" s="430" t="s">
        <v>79</v>
      </c>
      <c r="F4447" s="430"/>
      <c r="G4447" s="196" t="s">
        <v>80</v>
      </c>
      <c r="H4447" s="195" t="s">
        <v>81</v>
      </c>
      <c r="I4447" s="195" t="s">
        <v>82</v>
      </c>
      <c r="J4447" s="195" t="s">
        <v>5</v>
      </c>
      <c r="K4447" s="360"/>
    </row>
    <row r="4448" spans="1:11" s="106" customFormat="1" ht="38.25" hidden="1" x14ac:dyDescent="0.2">
      <c r="A4448" s="240" t="s">
        <v>83</v>
      </c>
      <c r="B4448" s="197" t="s">
        <v>1027</v>
      </c>
      <c r="C4448" s="240" t="s">
        <v>85</v>
      </c>
      <c r="D4448" s="240" t="s">
        <v>1028</v>
      </c>
      <c r="E4448" s="429" t="s">
        <v>179</v>
      </c>
      <c r="F4448" s="429"/>
      <c r="G4448" s="198" t="s">
        <v>174</v>
      </c>
      <c r="H4448" s="199">
        <v>1</v>
      </c>
      <c r="I4448" s="203">
        <f>SUM(J4449:J4454)</f>
        <v>5.7387775999999997</v>
      </c>
      <c r="J4448" s="203">
        <f>H4448*I4448</f>
        <v>5.7387775999999997</v>
      </c>
      <c r="K4448" s="360"/>
    </row>
    <row r="4449" spans="1:11" s="106" customFormat="1" ht="25.5" hidden="1" x14ac:dyDescent="0.2">
      <c r="A4449" s="241" t="s">
        <v>89</v>
      </c>
      <c r="B4449" s="189" t="s">
        <v>219</v>
      </c>
      <c r="C4449" s="241" t="s">
        <v>85</v>
      </c>
      <c r="D4449" s="241" t="s">
        <v>220</v>
      </c>
      <c r="E4449" s="427" t="s">
        <v>87</v>
      </c>
      <c r="F4449" s="427"/>
      <c r="G4449" s="190" t="s">
        <v>88</v>
      </c>
      <c r="H4449" s="191">
        <v>0.1</v>
      </c>
      <c r="I4449" s="192">
        <v>13.876064</v>
      </c>
      <c r="J4449" s="192">
        <v>1.3876063999999999</v>
      </c>
      <c r="K4449" s="360"/>
    </row>
    <row r="4450" spans="1:11" s="106" customFormat="1" ht="25.5" hidden="1" x14ac:dyDescent="0.2">
      <c r="A4450" s="241" t="s">
        <v>89</v>
      </c>
      <c r="B4450" s="189" t="s">
        <v>221</v>
      </c>
      <c r="C4450" s="241" t="s">
        <v>85</v>
      </c>
      <c r="D4450" s="241" t="s">
        <v>222</v>
      </c>
      <c r="E4450" s="427" t="s">
        <v>87</v>
      </c>
      <c r="F4450" s="427"/>
      <c r="G4450" s="190" t="s">
        <v>88</v>
      </c>
      <c r="H4450" s="191">
        <v>0.1</v>
      </c>
      <c r="I4450" s="192">
        <v>17.794052000000001</v>
      </c>
      <c r="J4450" s="192">
        <v>1.7794052</v>
      </c>
      <c r="K4450" s="360"/>
    </row>
    <row r="4451" spans="1:11" s="106" customFormat="1" hidden="1" x14ac:dyDescent="0.2">
      <c r="A4451" s="241" t="s">
        <v>92</v>
      </c>
      <c r="B4451" s="189" t="s">
        <v>1058</v>
      </c>
      <c r="C4451" s="241" t="s">
        <v>85</v>
      </c>
      <c r="D4451" s="241" t="s">
        <v>1059</v>
      </c>
      <c r="E4451" s="427" t="s">
        <v>119</v>
      </c>
      <c r="F4451" s="427"/>
      <c r="G4451" s="190" t="s">
        <v>174</v>
      </c>
      <c r="H4451" s="191">
        <v>9.9000000000000008E-3</v>
      </c>
      <c r="I4451" s="192">
        <v>79.94</v>
      </c>
      <c r="J4451" s="192">
        <v>0.79140600000000005</v>
      </c>
      <c r="K4451" s="360"/>
    </row>
    <row r="4452" spans="1:11" s="106" customFormat="1" ht="25.5" hidden="1" x14ac:dyDescent="0.2">
      <c r="A4452" s="241" t="s">
        <v>92</v>
      </c>
      <c r="B4452" s="189" t="s">
        <v>2332</v>
      </c>
      <c r="C4452" s="241" t="s">
        <v>85</v>
      </c>
      <c r="D4452" s="241" t="s">
        <v>2333</v>
      </c>
      <c r="E4452" s="427" t="s">
        <v>119</v>
      </c>
      <c r="F4452" s="427"/>
      <c r="G4452" s="190" t="s">
        <v>174</v>
      </c>
      <c r="H4452" s="191">
        <v>1</v>
      </c>
      <c r="I4452" s="192">
        <v>0.7</v>
      </c>
      <c r="J4452" s="192">
        <v>0.7</v>
      </c>
      <c r="K4452" s="360"/>
    </row>
    <row r="4453" spans="1:11" s="106" customFormat="1" hidden="1" x14ac:dyDescent="0.2">
      <c r="A4453" s="241" t="s">
        <v>92</v>
      </c>
      <c r="B4453" s="189" t="s">
        <v>226</v>
      </c>
      <c r="C4453" s="241" t="s">
        <v>85</v>
      </c>
      <c r="D4453" s="241" t="s">
        <v>227</v>
      </c>
      <c r="E4453" s="427" t="s">
        <v>119</v>
      </c>
      <c r="F4453" s="427"/>
      <c r="G4453" s="190" t="s">
        <v>174</v>
      </c>
      <c r="H4453" s="191">
        <v>2.1000000000000001E-2</v>
      </c>
      <c r="I4453" s="192">
        <v>1.86</v>
      </c>
      <c r="J4453" s="192">
        <v>3.9059999999999997E-2</v>
      </c>
      <c r="K4453" s="360"/>
    </row>
    <row r="4454" spans="1:11" s="106" customFormat="1" hidden="1" x14ac:dyDescent="0.2">
      <c r="A4454" s="241" t="s">
        <v>92</v>
      </c>
      <c r="B4454" s="189" t="s">
        <v>228</v>
      </c>
      <c r="C4454" s="241" t="s">
        <v>85</v>
      </c>
      <c r="D4454" s="241" t="s">
        <v>229</v>
      </c>
      <c r="E4454" s="427" t="s">
        <v>119</v>
      </c>
      <c r="F4454" s="427"/>
      <c r="G4454" s="190" t="s">
        <v>174</v>
      </c>
      <c r="H4454" s="191">
        <v>1.4999999999999999E-2</v>
      </c>
      <c r="I4454" s="192">
        <v>69.42</v>
      </c>
      <c r="J4454" s="192">
        <v>1.0412999999999999</v>
      </c>
      <c r="K4454" s="360"/>
    </row>
    <row r="4455" spans="1:11" s="106" customFormat="1" hidden="1" x14ac:dyDescent="0.2">
      <c r="A4455" s="244"/>
      <c r="B4455" s="244"/>
      <c r="C4455" s="244"/>
      <c r="D4455" s="244"/>
      <c r="E4455" s="244"/>
      <c r="F4455" s="193"/>
      <c r="G4455" s="244"/>
      <c r="H4455" s="193"/>
      <c r="I4455" s="244"/>
      <c r="J4455" s="193"/>
      <c r="K4455" s="360"/>
    </row>
    <row r="4456" spans="1:11" s="106" customFormat="1" ht="15" hidden="1" thickBot="1" x14ac:dyDescent="0.25">
      <c r="A4456" s="244"/>
      <c r="B4456" s="244"/>
      <c r="C4456" s="244"/>
      <c r="D4456" s="244"/>
      <c r="E4456" s="244"/>
      <c r="F4456" s="193"/>
      <c r="G4456" s="244"/>
      <c r="H4456" s="428"/>
      <c r="I4456" s="428"/>
      <c r="J4456" s="193"/>
      <c r="K4456" s="360"/>
    </row>
    <row r="4457" spans="1:11" s="106" customFormat="1" ht="15" hidden="1" thickTop="1" x14ac:dyDescent="0.2">
      <c r="A4457" s="194"/>
      <c r="B4457" s="194"/>
      <c r="C4457" s="194"/>
      <c r="D4457" s="194"/>
      <c r="E4457" s="194"/>
      <c r="F4457" s="194"/>
      <c r="G4457" s="194"/>
      <c r="H4457" s="194"/>
      <c r="I4457" s="194"/>
      <c r="J4457" s="194"/>
      <c r="K4457" s="360"/>
    </row>
    <row r="4458" spans="1:11" s="106" customFormat="1" ht="15" hidden="1" x14ac:dyDescent="0.2">
      <c r="A4458" s="242"/>
      <c r="B4458" s="195" t="s">
        <v>77</v>
      </c>
      <c r="C4458" s="242" t="s">
        <v>78</v>
      </c>
      <c r="D4458" s="242" t="s">
        <v>4</v>
      </c>
      <c r="E4458" s="430" t="s">
        <v>79</v>
      </c>
      <c r="F4458" s="430"/>
      <c r="G4458" s="196" t="s">
        <v>80</v>
      </c>
      <c r="H4458" s="195" t="s">
        <v>81</v>
      </c>
      <c r="I4458" s="195" t="s">
        <v>82</v>
      </c>
      <c r="J4458" s="195" t="s">
        <v>5</v>
      </c>
      <c r="K4458" s="360"/>
    </row>
    <row r="4459" spans="1:11" s="106" customFormat="1" ht="38.25" hidden="1" x14ac:dyDescent="0.2">
      <c r="A4459" s="240" t="s">
        <v>83</v>
      </c>
      <c r="B4459" s="197" t="s">
        <v>1000</v>
      </c>
      <c r="C4459" s="240" t="s">
        <v>85</v>
      </c>
      <c r="D4459" s="240" t="s">
        <v>1001</v>
      </c>
      <c r="E4459" s="429" t="s">
        <v>179</v>
      </c>
      <c r="F4459" s="429"/>
      <c r="G4459" s="198" t="s">
        <v>174</v>
      </c>
      <c r="H4459" s="199">
        <v>1</v>
      </c>
      <c r="I4459" s="203">
        <f>SUM(J4460:J4464)</f>
        <v>8.6525150999999987</v>
      </c>
      <c r="J4459" s="203">
        <f>H4459*I4459</f>
        <v>8.6525150999999987</v>
      </c>
      <c r="K4459" s="360"/>
    </row>
    <row r="4460" spans="1:11" s="106" customFormat="1" ht="25.5" hidden="1" x14ac:dyDescent="0.2">
      <c r="A4460" s="241" t="s">
        <v>89</v>
      </c>
      <c r="B4460" s="189" t="s">
        <v>219</v>
      </c>
      <c r="C4460" s="241" t="s">
        <v>85</v>
      </c>
      <c r="D4460" s="241" t="s">
        <v>220</v>
      </c>
      <c r="E4460" s="427" t="s">
        <v>87</v>
      </c>
      <c r="F4460" s="427"/>
      <c r="G4460" s="190" t="s">
        <v>88</v>
      </c>
      <c r="H4460" s="191">
        <v>0.13</v>
      </c>
      <c r="I4460" s="192">
        <v>13.876064</v>
      </c>
      <c r="J4460" s="192">
        <v>1.8038882999999999</v>
      </c>
      <c r="K4460" s="360"/>
    </row>
    <row r="4461" spans="1:11" s="106" customFormat="1" ht="25.5" hidden="1" x14ac:dyDescent="0.2">
      <c r="A4461" s="241" t="s">
        <v>89</v>
      </c>
      <c r="B4461" s="189" t="s">
        <v>221</v>
      </c>
      <c r="C4461" s="241" t="s">
        <v>85</v>
      </c>
      <c r="D4461" s="241" t="s">
        <v>222</v>
      </c>
      <c r="E4461" s="427" t="s">
        <v>87</v>
      </c>
      <c r="F4461" s="427"/>
      <c r="G4461" s="190" t="s">
        <v>88</v>
      </c>
      <c r="H4461" s="191">
        <v>0.13</v>
      </c>
      <c r="I4461" s="192">
        <v>17.794052000000001</v>
      </c>
      <c r="J4461" s="192">
        <v>2.3132267999999998</v>
      </c>
      <c r="K4461" s="360"/>
    </row>
    <row r="4462" spans="1:11" s="106" customFormat="1" ht="25.5" hidden="1" x14ac:dyDescent="0.2">
      <c r="A4462" s="241" t="s">
        <v>92</v>
      </c>
      <c r="B4462" s="189" t="s">
        <v>2334</v>
      </c>
      <c r="C4462" s="241" t="s">
        <v>85</v>
      </c>
      <c r="D4462" s="241" t="s">
        <v>2335</v>
      </c>
      <c r="E4462" s="427" t="s">
        <v>119</v>
      </c>
      <c r="F4462" s="427"/>
      <c r="G4462" s="190" t="s">
        <v>174</v>
      </c>
      <c r="H4462" s="191">
        <v>1</v>
      </c>
      <c r="I4462" s="192">
        <v>1.86</v>
      </c>
      <c r="J4462" s="192">
        <v>1.86</v>
      </c>
      <c r="K4462" s="360"/>
    </row>
    <row r="4463" spans="1:11" s="106" customFormat="1" ht="25.5" hidden="1" x14ac:dyDescent="0.2">
      <c r="A4463" s="241" t="s">
        <v>92</v>
      </c>
      <c r="B4463" s="189" t="s">
        <v>2336</v>
      </c>
      <c r="C4463" s="241" t="s">
        <v>85</v>
      </c>
      <c r="D4463" s="241" t="s">
        <v>2337</v>
      </c>
      <c r="E4463" s="427" t="s">
        <v>119</v>
      </c>
      <c r="F4463" s="427"/>
      <c r="G4463" s="190" t="s">
        <v>174</v>
      </c>
      <c r="H4463" s="191">
        <v>1</v>
      </c>
      <c r="I4463" s="192">
        <v>2.09</v>
      </c>
      <c r="J4463" s="192">
        <v>2.09</v>
      </c>
      <c r="K4463" s="360"/>
    </row>
    <row r="4464" spans="1:11" s="106" customFormat="1" ht="38.25" hidden="1" x14ac:dyDescent="0.2">
      <c r="A4464" s="241" t="s">
        <v>92</v>
      </c>
      <c r="B4464" s="189" t="s">
        <v>1060</v>
      </c>
      <c r="C4464" s="241" t="s">
        <v>85</v>
      </c>
      <c r="D4464" s="241" t="s">
        <v>1061</v>
      </c>
      <c r="E4464" s="427" t="s">
        <v>119</v>
      </c>
      <c r="F4464" s="427"/>
      <c r="G4464" s="190" t="s">
        <v>174</v>
      </c>
      <c r="H4464" s="191">
        <v>0.02</v>
      </c>
      <c r="I4464" s="192">
        <v>29.27</v>
      </c>
      <c r="J4464" s="192">
        <v>0.58540000000000003</v>
      </c>
      <c r="K4464" s="360"/>
    </row>
    <row r="4465" spans="1:11" s="106" customFormat="1" hidden="1" x14ac:dyDescent="0.2">
      <c r="A4465" s="244"/>
      <c r="B4465" s="244"/>
      <c r="C4465" s="244"/>
      <c r="D4465" s="244"/>
      <c r="E4465" s="244"/>
      <c r="F4465" s="193"/>
      <c r="G4465" s="244"/>
      <c r="H4465" s="193"/>
      <c r="I4465" s="244"/>
      <c r="J4465" s="193"/>
      <c r="K4465" s="360"/>
    </row>
    <row r="4466" spans="1:11" s="106" customFormat="1" ht="15" hidden="1" thickBot="1" x14ac:dyDescent="0.25">
      <c r="A4466" s="244"/>
      <c r="B4466" s="244"/>
      <c r="C4466" s="244"/>
      <c r="D4466" s="244"/>
      <c r="E4466" s="244"/>
      <c r="F4466" s="193"/>
      <c r="G4466" s="244"/>
      <c r="H4466" s="428"/>
      <c r="I4466" s="428"/>
      <c r="J4466" s="193"/>
      <c r="K4466" s="360"/>
    </row>
    <row r="4467" spans="1:11" s="106" customFormat="1" ht="15" hidden="1" thickTop="1" x14ac:dyDescent="0.2">
      <c r="A4467" s="194"/>
      <c r="B4467" s="194"/>
      <c r="C4467" s="194"/>
      <c r="D4467" s="194"/>
      <c r="E4467" s="194"/>
      <c r="F4467" s="194"/>
      <c r="G4467" s="194"/>
      <c r="H4467" s="194"/>
      <c r="I4467" s="194"/>
      <c r="J4467" s="194"/>
      <c r="K4467" s="360"/>
    </row>
    <row r="4468" spans="1:11" s="106" customFormat="1" ht="15" hidden="1" x14ac:dyDescent="0.2">
      <c r="A4468" s="242"/>
      <c r="B4468" s="195" t="s">
        <v>77</v>
      </c>
      <c r="C4468" s="242" t="s">
        <v>78</v>
      </c>
      <c r="D4468" s="242" t="s">
        <v>4</v>
      </c>
      <c r="E4468" s="430" t="s">
        <v>79</v>
      </c>
      <c r="F4468" s="430"/>
      <c r="G4468" s="196" t="s">
        <v>80</v>
      </c>
      <c r="H4468" s="195" t="s">
        <v>81</v>
      </c>
      <c r="I4468" s="195" t="s">
        <v>82</v>
      </c>
      <c r="J4468" s="195" t="s">
        <v>5</v>
      </c>
      <c r="K4468" s="360"/>
    </row>
    <row r="4469" spans="1:11" s="106" customFormat="1" ht="38.25" hidden="1" x14ac:dyDescent="0.2">
      <c r="A4469" s="240" t="s">
        <v>83</v>
      </c>
      <c r="B4469" s="197" t="s">
        <v>1149</v>
      </c>
      <c r="C4469" s="240" t="s">
        <v>85</v>
      </c>
      <c r="D4469" s="240" t="s">
        <v>1150</v>
      </c>
      <c r="E4469" s="429" t="s">
        <v>179</v>
      </c>
      <c r="F4469" s="429"/>
      <c r="G4469" s="198" t="s">
        <v>174</v>
      </c>
      <c r="H4469" s="199">
        <v>1</v>
      </c>
      <c r="I4469" s="203">
        <f>SUM(J4470:J4475)</f>
        <v>4.0331188999999998</v>
      </c>
      <c r="J4469" s="203">
        <f>H4469*I4469</f>
        <v>4.0331188999999998</v>
      </c>
      <c r="K4469" s="360"/>
    </row>
    <row r="4470" spans="1:11" s="106" customFormat="1" ht="25.5" hidden="1" x14ac:dyDescent="0.2">
      <c r="A4470" s="241" t="s">
        <v>89</v>
      </c>
      <c r="B4470" s="189" t="s">
        <v>219</v>
      </c>
      <c r="C4470" s="241" t="s">
        <v>85</v>
      </c>
      <c r="D4470" s="241" t="s">
        <v>220</v>
      </c>
      <c r="E4470" s="427" t="s">
        <v>87</v>
      </c>
      <c r="F4470" s="427"/>
      <c r="G4470" s="190" t="s">
        <v>88</v>
      </c>
      <c r="H4470" s="191">
        <v>7.6999999999999999E-2</v>
      </c>
      <c r="I4470" s="192">
        <v>13.876064</v>
      </c>
      <c r="J4470" s="192">
        <v>1.0684568999999999</v>
      </c>
      <c r="K4470" s="360"/>
    </row>
    <row r="4471" spans="1:11" s="106" customFormat="1" ht="25.5" hidden="1" x14ac:dyDescent="0.2">
      <c r="A4471" s="241" t="s">
        <v>89</v>
      </c>
      <c r="B4471" s="189" t="s">
        <v>221</v>
      </c>
      <c r="C4471" s="241" t="s">
        <v>85</v>
      </c>
      <c r="D4471" s="241" t="s">
        <v>222</v>
      </c>
      <c r="E4471" s="427" t="s">
        <v>87</v>
      </c>
      <c r="F4471" s="427"/>
      <c r="G4471" s="190" t="s">
        <v>88</v>
      </c>
      <c r="H4471" s="191">
        <v>7.6999999999999999E-2</v>
      </c>
      <c r="I4471" s="192">
        <v>17.794052000000001</v>
      </c>
      <c r="J4471" s="192">
        <v>1.370142</v>
      </c>
      <c r="K4471" s="360"/>
    </row>
    <row r="4472" spans="1:11" s="106" customFormat="1" hidden="1" x14ac:dyDescent="0.2">
      <c r="A4472" s="241" t="s">
        <v>92</v>
      </c>
      <c r="B4472" s="189" t="s">
        <v>1058</v>
      </c>
      <c r="C4472" s="241" t="s">
        <v>85</v>
      </c>
      <c r="D4472" s="241" t="s">
        <v>1059</v>
      </c>
      <c r="E4472" s="427" t="s">
        <v>119</v>
      </c>
      <c r="F4472" s="427"/>
      <c r="G4472" s="190" t="s">
        <v>174</v>
      </c>
      <c r="H4472" s="191">
        <v>6.0000000000000001E-3</v>
      </c>
      <c r="I4472" s="192">
        <v>79.94</v>
      </c>
      <c r="J4472" s="192">
        <v>0.47964000000000001</v>
      </c>
      <c r="K4472" s="360"/>
    </row>
    <row r="4473" spans="1:11" s="106" customFormat="1" ht="25.5" hidden="1" x14ac:dyDescent="0.2">
      <c r="A4473" s="241" t="s">
        <v>92</v>
      </c>
      <c r="B4473" s="189" t="s">
        <v>2338</v>
      </c>
      <c r="C4473" s="241" t="s">
        <v>85</v>
      </c>
      <c r="D4473" s="241" t="s">
        <v>2339</v>
      </c>
      <c r="E4473" s="427" t="s">
        <v>119</v>
      </c>
      <c r="F4473" s="427"/>
      <c r="G4473" s="190" t="s">
        <v>174</v>
      </c>
      <c r="H4473" s="191">
        <v>1</v>
      </c>
      <c r="I4473" s="192">
        <v>0.65</v>
      </c>
      <c r="J4473" s="192">
        <v>0.65</v>
      </c>
      <c r="K4473" s="360"/>
    </row>
    <row r="4474" spans="1:11" s="106" customFormat="1" hidden="1" x14ac:dyDescent="0.2">
      <c r="A4474" s="241" t="s">
        <v>92</v>
      </c>
      <c r="B4474" s="189" t="s">
        <v>226</v>
      </c>
      <c r="C4474" s="241" t="s">
        <v>85</v>
      </c>
      <c r="D4474" s="241" t="s">
        <v>227</v>
      </c>
      <c r="E4474" s="427" t="s">
        <v>119</v>
      </c>
      <c r="F4474" s="427"/>
      <c r="G4474" s="190" t="s">
        <v>174</v>
      </c>
      <c r="H4474" s="191">
        <v>2.5999999999999999E-2</v>
      </c>
      <c r="I4474" s="192">
        <v>1.86</v>
      </c>
      <c r="J4474" s="192">
        <v>4.836E-2</v>
      </c>
      <c r="K4474" s="360"/>
    </row>
    <row r="4475" spans="1:11" s="106" customFormat="1" hidden="1" x14ac:dyDescent="0.2">
      <c r="A4475" s="241" t="s">
        <v>92</v>
      </c>
      <c r="B4475" s="189" t="s">
        <v>228</v>
      </c>
      <c r="C4475" s="241" t="s">
        <v>85</v>
      </c>
      <c r="D4475" s="241" t="s">
        <v>229</v>
      </c>
      <c r="E4475" s="427" t="s">
        <v>119</v>
      </c>
      <c r="F4475" s="427"/>
      <c r="G4475" s="190" t="s">
        <v>174</v>
      </c>
      <c r="H4475" s="191">
        <v>6.0000000000000001E-3</v>
      </c>
      <c r="I4475" s="192">
        <v>69.42</v>
      </c>
      <c r="J4475" s="192">
        <v>0.41652</v>
      </c>
      <c r="K4475" s="360"/>
    </row>
    <row r="4476" spans="1:11" s="106" customFormat="1" hidden="1" x14ac:dyDescent="0.2">
      <c r="A4476" s="244"/>
      <c r="B4476" s="244"/>
      <c r="C4476" s="244"/>
      <c r="D4476" s="244"/>
      <c r="E4476" s="244"/>
      <c r="F4476" s="193"/>
      <c r="G4476" s="244"/>
      <c r="H4476" s="193"/>
      <c r="I4476" s="244"/>
      <c r="J4476" s="193"/>
      <c r="K4476" s="360"/>
    </row>
    <row r="4477" spans="1:11" s="106" customFormat="1" ht="15" hidden="1" thickBot="1" x14ac:dyDescent="0.25">
      <c r="A4477" s="244"/>
      <c r="B4477" s="244"/>
      <c r="C4477" s="244"/>
      <c r="D4477" s="244"/>
      <c r="E4477" s="244"/>
      <c r="F4477" s="193"/>
      <c r="G4477" s="244"/>
      <c r="H4477" s="428"/>
      <c r="I4477" s="428"/>
      <c r="J4477" s="193"/>
      <c r="K4477" s="360"/>
    </row>
    <row r="4478" spans="1:11" s="106" customFormat="1" ht="15" hidden="1" thickTop="1" x14ac:dyDescent="0.2">
      <c r="A4478" s="194"/>
      <c r="B4478" s="194"/>
      <c r="C4478" s="194"/>
      <c r="D4478" s="194"/>
      <c r="E4478" s="194"/>
      <c r="F4478" s="194"/>
      <c r="G4478" s="194"/>
      <c r="H4478" s="194"/>
      <c r="I4478" s="194"/>
      <c r="J4478" s="194"/>
      <c r="K4478" s="360"/>
    </row>
    <row r="4479" spans="1:11" s="106" customFormat="1" ht="15" hidden="1" x14ac:dyDescent="0.2">
      <c r="A4479" s="242"/>
      <c r="B4479" s="195" t="s">
        <v>77</v>
      </c>
      <c r="C4479" s="242" t="s">
        <v>78</v>
      </c>
      <c r="D4479" s="242" t="s">
        <v>4</v>
      </c>
      <c r="E4479" s="430" t="s">
        <v>79</v>
      </c>
      <c r="F4479" s="430"/>
      <c r="G4479" s="196" t="s">
        <v>80</v>
      </c>
      <c r="H4479" s="195" t="s">
        <v>81</v>
      </c>
      <c r="I4479" s="195" t="s">
        <v>82</v>
      </c>
      <c r="J4479" s="195" t="s">
        <v>5</v>
      </c>
      <c r="K4479" s="360"/>
    </row>
    <row r="4480" spans="1:11" s="106" customFormat="1" ht="38.25" hidden="1" x14ac:dyDescent="0.2">
      <c r="A4480" s="240" t="s">
        <v>83</v>
      </c>
      <c r="B4480" s="197" t="s">
        <v>1215</v>
      </c>
      <c r="C4480" s="240" t="s">
        <v>85</v>
      </c>
      <c r="D4480" s="240" t="s">
        <v>1216</v>
      </c>
      <c r="E4480" s="429" t="s">
        <v>179</v>
      </c>
      <c r="F4480" s="429"/>
      <c r="G4480" s="198" t="s">
        <v>174</v>
      </c>
      <c r="H4480" s="199">
        <v>1</v>
      </c>
      <c r="I4480" s="203">
        <f>SUM(J4481:J4486)</f>
        <v>8.1187423999999986</v>
      </c>
      <c r="J4480" s="203">
        <f>H4480*I4480</f>
        <v>8.1187423999999986</v>
      </c>
      <c r="K4480" s="360"/>
    </row>
    <row r="4481" spans="1:11" s="106" customFormat="1" ht="25.5" hidden="1" x14ac:dyDescent="0.2">
      <c r="A4481" s="241" t="s">
        <v>89</v>
      </c>
      <c r="B4481" s="189" t="s">
        <v>219</v>
      </c>
      <c r="C4481" s="241" t="s">
        <v>85</v>
      </c>
      <c r="D4481" s="241" t="s">
        <v>220</v>
      </c>
      <c r="E4481" s="427" t="s">
        <v>87</v>
      </c>
      <c r="F4481" s="427"/>
      <c r="G4481" s="190" t="s">
        <v>88</v>
      </c>
      <c r="H4481" s="191">
        <v>0.107</v>
      </c>
      <c r="I4481" s="192">
        <v>13.876064</v>
      </c>
      <c r="J4481" s="192">
        <v>1.4847387999999999</v>
      </c>
      <c r="K4481" s="360"/>
    </row>
    <row r="4482" spans="1:11" s="106" customFormat="1" ht="25.5" hidden="1" x14ac:dyDescent="0.2">
      <c r="A4482" s="241" t="s">
        <v>89</v>
      </c>
      <c r="B4482" s="189" t="s">
        <v>221</v>
      </c>
      <c r="C4482" s="241" t="s">
        <v>85</v>
      </c>
      <c r="D4482" s="241" t="s">
        <v>222</v>
      </c>
      <c r="E4482" s="427" t="s">
        <v>87</v>
      </c>
      <c r="F4482" s="427"/>
      <c r="G4482" s="190" t="s">
        <v>88</v>
      </c>
      <c r="H4482" s="191">
        <v>0.107</v>
      </c>
      <c r="I4482" s="192">
        <v>17.794052000000001</v>
      </c>
      <c r="J4482" s="192">
        <v>1.9039636</v>
      </c>
      <c r="K4482" s="360"/>
    </row>
    <row r="4483" spans="1:11" s="106" customFormat="1" hidden="1" x14ac:dyDescent="0.2">
      <c r="A4483" s="241" t="s">
        <v>92</v>
      </c>
      <c r="B4483" s="189" t="s">
        <v>1058</v>
      </c>
      <c r="C4483" s="241" t="s">
        <v>85</v>
      </c>
      <c r="D4483" s="241" t="s">
        <v>1059</v>
      </c>
      <c r="E4483" s="427" t="s">
        <v>119</v>
      </c>
      <c r="F4483" s="427"/>
      <c r="G4483" s="190" t="s">
        <v>174</v>
      </c>
      <c r="H4483" s="191">
        <v>8.9999999999999993E-3</v>
      </c>
      <c r="I4483" s="192">
        <v>79.94</v>
      </c>
      <c r="J4483" s="192">
        <v>0.71945999999999999</v>
      </c>
      <c r="K4483" s="360"/>
    </row>
    <row r="4484" spans="1:11" s="106" customFormat="1" ht="25.5" hidden="1" x14ac:dyDescent="0.2">
      <c r="A4484" s="241" t="s">
        <v>92</v>
      </c>
      <c r="B4484" s="189" t="s">
        <v>2340</v>
      </c>
      <c r="C4484" s="241" t="s">
        <v>85</v>
      </c>
      <c r="D4484" s="241" t="s">
        <v>2341</v>
      </c>
      <c r="E4484" s="427" t="s">
        <v>119</v>
      </c>
      <c r="F4484" s="427"/>
      <c r="G4484" s="190" t="s">
        <v>174</v>
      </c>
      <c r="H4484" s="191">
        <v>1</v>
      </c>
      <c r="I4484" s="192">
        <v>3.18</v>
      </c>
      <c r="J4484" s="192">
        <v>3.18</v>
      </c>
      <c r="K4484" s="360"/>
    </row>
    <row r="4485" spans="1:11" s="106" customFormat="1" hidden="1" x14ac:dyDescent="0.2">
      <c r="A4485" s="241" t="s">
        <v>92</v>
      </c>
      <c r="B4485" s="189" t="s">
        <v>226</v>
      </c>
      <c r="C4485" s="241" t="s">
        <v>85</v>
      </c>
      <c r="D4485" s="241" t="s">
        <v>227</v>
      </c>
      <c r="E4485" s="427" t="s">
        <v>119</v>
      </c>
      <c r="F4485" s="427"/>
      <c r="G4485" s="190" t="s">
        <v>174</v>
      </c>
      <c r="H4485" s="191">
        <v>3.5999999999999997E-2</v>
      </c>
      <c r="I4485" s="192">
        <v>1.86</v>
      </c>
      <c r="J4485" s="192">
        <v>6.6960000000000006E-2</v>
      </c>
      <c r="K4485" s="360"/>
    </row>
    <row r="4486" spans="1:11" s="106" customFormat="1" hidden="1" x14ac:dyDescent="0.2">
      <c r="A4486" s="241" t="s">
        <v>92</v>
      </c>
      <c r="B4486" s="189" t="s">
        <v>228</v>
      </c>
      <c r="C4486" s="241" t="s">
        <v>85</v>
      </c>
      <c r="D4486" s="241" t="s">
        <v>229</v>
      </c>
      <c r="E4486" s="427" t="s">
        <v>119</v>
      </c>
      <c r="F4486" s="427"/>
      <c r="G4486" s="190" t="s">
        <v>174</v>
      </c>
      <c r="H4486" s="191">
        <v>1.0999999999999999E-2</v>
      </c>
      <c r="I4486" s="192">
        <v>69.42</v>
      </c>
      <c r="J4486" s="192">
        <v>0.76361999999999997</v>
      </c>
      <c r="K4486" s="360"/>
    </row>
    <row r="4487" spans="1:11" s="106" customFormat="1" hidden="1" x14ac:dyDescent="0.2">
      <c r="A4487" s="244"/>
      <c r="B4487" s="244"/>
      <c r="C4487" s="244"/>
      <c r="D4487" s="244"/>
      <c r="E4487" s="244"/>
      <c r="F4487" s="193"/>
      <c r="G4487" s="244"/>
      <c r="H4487" s="193"/>
      <c r="I4487" s="244"/>
      <c r="J4487" s="193"/>
      <c r="K4487" s="360"/>
    </row>
    <row r="4488" spans="1:11" s="106" customFormat="1" ht="15" hidden="1" thickBot="1" x14ac:dyDescent="0.25">
      <c r="A4488" s="244"/>
      <c r="B4488" s="244"/>
      <c r="C4488" s="244"/>
      <c r="D4488" s="244"/>
      <c r="E4488" s="244"/>
      <c r="F4488" s="193"/>
      <c r="G4488" s="244"/>
      <c r="H4488" s="428"/>
      <c r="I4488" s="428"/>
      <c r="J4488" s="193"/>
      <c r="K4488" s="360"/>
    </row>
    <row r="4489" spans="1:11" s="106" customFormat="1" ht="15" hidden="1" thickTop="1" x14ac:dyDescent="0.2">
      <c r="A4489" s="194"/>
      <c r="B4489" s="194"/>
      <c r="C4489" s="194"/>
      <c r="D4489" s="194"/>
      <c r="E4489" s="194"/>
      <c r="F4489" s="194"/>
      <c r="G4489" s="194"/>
      <c r="H4489" s="194"/>
      <c r="I4489" s="194"/>
      <c r="J4489" s="194"/>
      <c r="K4489" s="360"/>
    </row>
    <row r="4490" spans="1:11" s="106" customFormat="1" ht="15" hidden="1" x14ac:dyDescent="0.2">
      <c r="A4490" s="242"/>
      <c r="B4490" s="195" t="s">
        <v>77</v>
      </c>
      <c r="C4490" s="242" t="s">
        <v>78</v>
      </c>
      <c r="D4490" s="242" t="s">
        <v>4</v>
      </c>
      <c r="E4490" s="430" t="s">
        <v>79</v>
      </c>
      <c r="F4490" s="430"/>
      <c r="G4490" s="196" t="s">
        <v>80</v>
      </c>
      <c r="H4490" s="195" t="s">
        <v>81</v>
      </c>
      <c r="I4490" s="195" t="s">
        <v>82</v>
      </c>
      <c r="J4490" s="195" t="s">
        <v>5</v>
      </c>
      <c r="K4490" s="360"/>
    </row>
    <row r="4491" spans="1:11" s="106" customFormat="1" ht="25.5" hidden="1" x14ac:dyDescent="0.2">
      <c r="A4491" s="240" t="s">
        <v>83</v>
      </c>
      <c r="B4491" s="197" t="s">
        <v>1246</v>
      </c>
      <c r="C4491" s="240" t="s">
        <v>85</v>
      </c>
      <c r="D4491" s="240" t="s">
        <v>1247</v>
      </c>
      <c r="E4491" s="429" t="s">
        <v>179</v>
      </c>
      <c r="F4491" s="429"/>
      <c r="G4491" s="198" t="s">
        <v>174</v>
      </c>
      <c r="H4491" s="199">
        <v>1</v>
      </c>
      <c r="I4491" s="203">
        <f>SUM(J4492:J4497)</f>
        <v>9.3170003000000019</v>
      </c>
      <c r="J4491" s="203">
        <f>H4491*I4491</f>
        <v>9.3170003000000019</v>
      </c>
      <c r="K4491" s="360"/>
    </row>
    <row r="4492" spans="1:11" s="106" customFormat="1" ht="25.5" hidden="1" x14ac:dyDescent="0.2">
      <c r="A4492" s="241" t="s">
        <v>89</v>
      </c>
      <c r="B4492" s="189" t="s">
        <v>219</v>
      </c>
      <c r="C4492" s="241" t="s">
        <v>85</v>
      </c>
      <c r="D4492" s="241" t="s">
        <v>220</v>
      </c>
      <c r="E4492" s="427" t="s">
        <v>87</v>
      </c>
      <c r="F4492" s="427"/>
      <c r="G4492" s="190" t="s">
        <v>88</v>
      </c>
      <c r="H4492" s="191">
        <v>8.8999999999999996E-2</v>
      </c>
      <c r="I4492" s="192">
        <v>13.876064</v>
      </c>
      <c r="J4492" s="192">
        <v>1.2349696999999999</v>
      </c>
      <c r="K4492" s="360"/>
    </row>
    <row r="4493" spans="1:11" s="106" customFormat="1" ht="25.5" hidden="1" x14ac:dyDescent="0.2">
      <c r="A4493" s="241" t="s">
        <v>89</v>
      </c>
      <c r="B4493" s="189" t="s">
        <v>221</v>
      </c>
      <c r="C4493" s="241" t="s">
        <v>85</v>
      </c>
      <c r="D4493" s="241" t="s">
        <v>222</v>
      </c>
      <c r="E4493" s="427" t="s">
        <v>87</v>
      </c>
      <c r="F4493" s="427"/>
      <c r="G4493" s="190" t="s">
        <v>88</v>
      </c>
      <c r="H4493" s="191">
        <v>8.8999999999999996E-2</v>
      </c>
      <c r="I4493" s="192">
        <v>17.794052000000001</v>
      </c>
      <c r="J4493" s="192">
        <v>1.5836706</v>
      </c>
      <c r="K4493" s="360"/>
    </row>
    <row r="4494" spans="1:11" s="106" customFormat="1" hidden="1" x14ac:dyDescent="0.2">
      <c r="A4494" s="241" t="s">
        <v>92</v>
      </c>
      <c r="B4494" s="189" t="s">
        <v>1058</v>
      </c>
      <c r="C4494" s="241" t="s">
        <v>85</v>
      </c>
      <c r="D4494" s="241" t="s">
        <v>1059</v>
      </c>
      <c r="E4494" s="427" t="s">
        <v>119</v>
      </c>
      <c r="F4494" s="427"/>
      <c r="G4494" s="190" t="s">
        <v>174</v>
      </c>
      <c r="H4494" s="191">
        <v>1.2E-2</v>
      </c>
      <c r="I4494" s="192">
        <v>79.94</v>
      </c>
      <c r="J4494" s="192">
        <v>0.95928000000000002</v>
      </c>
      <c r="K4494" s="360"/>
    </row>
    <row r="4495" spans="1:11" s="106" customFormat="1" ht="25.5" hidden="1" x14ac:dyDescent="0.2">
      <c r="A4495" s="241" t="s">
        <v>92</v>
      </c>
      <c r="B4495" s="189" t="s">
        <v>2342</v>
      </c>
      <c r="C4495" s="241" t="s">
        <v>85</v>
      </c>
      <c r="D4495" s="241" t="s">
        <v>2343</v>
      </c>
      <c r="E4495" s="427" t="s">
        <v>119</v>
      </c>
      <c r="F4495" s="427"/>
      <c r="G4495" s="190" t="s">
        <v>174</v>
      </c>
      <c r="H4495" s="191">
        <v>1</v>
      </c>
      <c r="I4495" s="192">
        <v>4.53</v>
      </c>
      <c r="J4495" s="192">
        <v>4.53</v>
      </c>
      <c r="K4495" s="360"/>
    </row>
    <row r="4496" spans="1:11" s="106" customFormat="1" hidden="1" x14ac:dyDescent="0.2">
      <c r="A4496" s="241" t="s">
        <v>92</v>
      </c>
      <c r="B4496" s="189" t="s">
        <v>226</v>
      </c>
      <c r="C4496" s="241" t="s">
        <v>85</v>
      </c>
      <c r="D4496" s="241" t="s">
        <v>227</v>
      </c>
      <c r="E4496" s="427" t="s">
        <v>119</v>
      </c>
      <c r="F4496" s="427"/>
      <c r="G4496" s="190" t="s">
        <v>174</v>
      </c>
      <c r="H4496" s="191">
        <v>0.02</v>
      </c>
      <c r="I4496" s="192">
        <v>1.86</v>
      </c>
      <c r="J4496" s="192">
        <v>3.7199999999999997E-2</v>
      </c>
      <c r="K4496" s="360"/>
    </row>
    <row r="4497" spans="1:11" s="106" customFormat="1" hidden="1" x14ac:dyDescent="0.2">
      <c r="A4497" s="241" t="s">
        <v>92</v>
      </c>
      <c r="B4497" s="189" t="s">
        <v>228</v>
      </c>
      <c r="C4497" s="241" t="s">
        <v>85</v>
      </c>
      <c r="D4497" s="241" t="s">
        <v>229</v>
      </c>
      <c r="E4497" s="427" t="s">
        <v>119</v>
      </c>
      <c r="F4497" s="427"/>
      <c r="G4497" s="190" t="s">
        <v>174</v>
      </c>
      <c r="H4497" s="191">
        <v>1.4E-2</v>
      </c>
      <c r="I4497" s="192">
        <v>69.42</v>
      </c>
      <c r="J4497" s="192">
        <v>0.97187999999999997</v>
      </c>
      <c r="K4497" s="360"/>
    </row>
    <row r="4498" spans="1:11" s="106" customFormat="1" hidden="1" x14ac:dyDescent="0.2">
      <c r="A4498" s="244"/>
      <c r="B4498" s="244"/>
      <c r="C4498" s="244"/>
      <c r="D4498" s="244"/>
      <c r="E4498" s="244"/>
      <c r="F4498" s="193"/>
      <c r="G4498" s="244"/>
      <c r="H4498" s="193"/>
      <c r="I4498" s="244"/>
      <c r="J4498" s="193"/>
      <c r="K4498" s="360"/>
    </row>
    <row r="4499" spans="1:11" s="106" customFormat="1" ht="15" hidden="1" thickBot="1" x14ac:dyDescent="0.25">
      <c r="A4499" s="244"/>
      <c r="B4499" s="244"/>
      <c r="C4499" s="244"/>
      <c r="D4499" s="244"/>
      <c r="E4499" s="244"/>
      <c r="F4499" s="193"/>
      <c r="G4499" s="244"/>
      <c r="H4499" s="428"/>
      <c r="I4499" s="428"/>
      <c r="J4499" s="193"/>
      <c r="K4499" s="360"/>
    </row>
    <row r="4500" spans="1:11" s="106" customFormat="1" ht="15" hidden="1" thickTop="1" x14ac:dyDescent="0.2">
      <c r="A4500" s="194"/>
      <c r="B4500" s="194"/>
      <c r="C4500" s="194"/>
      <c r="D4500" s="194"/>
      <c r="E4500" s="194"/>
      <c r="F4500" s="194"/>
      <c r="G4500" s="194"/>
      <c r="H4500" s="194"/>
      <c r="I4500" s="194"/>
      <c r="J4500" s="194"/>
      <c r="K4500" s="360"/>
    </row>
    <row r="4501" spans="1:11" s="106" customFormat="1" ht="15" hidden="1" x14ac:dyDescent="0.2">
      <c r="A4501" s="242"/>
      <c r="B4501" s="195" t="s">
        <v>77</v>
      </c>
      <c r="C4501" s="242" t="s">
        <v>78</v>
      </c>
      <c r="D4501" s="242" t="s">
        <v>4</v>
      </c>
      <c r="E4501" s="430" t="s">
        <v>79</v>
      </c>
      <c r="F4501" s="430"/>
      <c r="G4501" s="196" t="s">
        <v>80</v>
      </c>
      <c r="H4501" s="195" t="s">
        <v>81</v>
      </c>
      <c r="I4501" s="195" t="s">
        <v>82</v>
      </c>
      <c r="J4501" s="195" t="s">
        <v>5</v>
      </c>
      <c r="K4501" s="360"/>
    </row>
    <row r="4502" spans="1:11" s="106" customFormat="1" ht="25.5" hidden="1" x14ac:dyDescent="0.2">
      <c r="A4502" s="240" t="s">
        <v>83</v>
      </c>
      <c r="B4502" s="197" t="s">
        <v>1267</v>
      </c>
      <c r="C4502" s="240" t="s">
        <v>85</v>
      </c>
      <c r="D4502" s="240" t="s">
        <v>1268</v>
      </c>
      <c r="E4502" s="429" t="s">
        <v>179</v>
      </c>
      <c r="F4502" s="429"/>
      <c r="G4502" s="198" t="s">
        <v>174</v>
      </c>
      <c r="H4502" s="199">
        <v>1</v>
      </c>
      <c r="I4502" s="203">
        <f>SUM(J4503:J4508)</f>
        <v>11.851172500000001</v>
      </c>
      <c r="J4502" s="203">
        <f>H4502*I4502</f>
        <v>11.851172500000001</v>
      </c>
      <c r="K4502" s="360"/>
    </row>
    <row r="4503" spans="1:11" s="106" customFormat="1" ht="25.5" hidden="1" x14ac:dyDescent="0.2">
      <c r="A4503" s="241" t="s">
        <v>89</v>
      </c>
      <c r="B4503" s="189" t="s">
        <v>219</v>
      </c>
      <c r="C4503" s="241" t="s">
        <v>85</v>
      </c>
      <c r="D4503" s="241" t="s">
        <v>220</v>
      </c>
      <c r="E4503" s="427" t="s">
        <v>87</v>
      </c>
      <c r="F4503" s="427"/>
      <c r="G4503" s="190" t="s">
        <v>88</v>
      </c>
      <c r="H4503" s="191">
        <v>0.108</v>
      </c>
      <c r="I4503" s="192">
        <v>13.876064</v>
      </c>
      <c r="J4503" s="192">
        <v>1.4986149</v>
      </c>
      <c r="K4503" s="360"/>
    </row>
    <row r="4504" spans="1:11" s="106" customFormat="1" ht="25.5" hidden="1" x14ac:dyDescent="0.2">
      <c r="A4504" s="241" t="s">
        <v>89</v>
      </c>
      <c r="B4504" s="189" t="s">
        <v>221</v>
      </c>
      <c r="C4504" s="241" t="s">
        <v>85</v>
      </c>
      <c r="D4504" s="241" t="s">
        <v>222</v>
      </c>
      <c r="E4504" s="427" t="s">
        <v>87</v>
      </c>
      <c r="F4504" s="427"/>
      <c r="G4504" s="190" t="s">
        <v>88</v>
      </c>
      <c r="H4504" s="191">
        <v>0.108</v>
      </c>
      <c r="I4504" s="192">
        <v>17.794052000000001</v>
      </c>
      <c r="J4504" s="192">
        <v>1.9217576000000001</v>
      </c>
      <c r="K4504" s="360"/>
    </row>
    <row r="4505" spans="1:11" s="106" customFormat="1" hidden="1" x14ac:dyDescent="0.2">
      <c r="A4505" s="241" t="s">
        <v>92</v>
      </c>
      <c r="B4505" s="189" t="s">
        <v>1058</v>
      </c>
      <c r="C4505" s="241" t="s">
        <v>85</v>
      </c>
      <c r="D4505" s="241" t="s">
        <v>1059</v>
      </c>
      <c r="E4505" s="427" t="s">
        <v>119</v>
      </c>
      <c r="F4505" s="427"/>
      <c r="G4505" s="190" t="s">
        <v>174</v>
      </c>
      <c r="H4505" s="191">
        <v>1.7999999999999999E-2</v>
      </c>
      <c r="I4505" s="192">
        <v>79.94</v>
      </c>
      <c r="J4505" s="192">
        <v>1.43892</v>
      </c>
      <c r="K4505" s="360"/>
    </row>
    <row r="4506" spans="1:11" s="106" customFormat="1" ht="25.5" hidden="1" x14ac:dyDescent="0.2">
      <c r="A4506" s="241" t="s">
        <v>92</v>
      </c>
      <c r="B4506" s="189" t="s">
        <v>2344</v>
      </c>
      <c r="C4506" s="241" t="s">
        <v>85</v>
      </c>
      <c r="D4506" s="241" t="s">
        <v>2345</v>
      </c>
      <c r="E4506" s="427" t="s">
        <v>119</v>
      </c>
      <c r="F4506" s="427"/>
      <c r="G4506" s="190" t="s">
        <v>174</v>
      </c>
      <c r="H4506" s="191">
        <v>1</v>
      </c>
      <c r="I4506" s="192">
        <v>5.42</v>
      </c>
      <c r="J4506" s="192">
        <v>5.42</v>
      </c>
      <c r="K4506" s="360"/>
    </row>
    <row r="4507" spans="1:11" s="106" customFormat="1" hidden="1" x14ac:dyDescent="0.2">
      <c r="A4507" s="241" t="s">
        <v>92</v>
      </c>
      <c r="B4507" s="189" t="s">
        <v>226</v>
      </c>
      <c r="C4507" s="241" t="s">
        <v>85</v>
      </c>
      <c r="D4507" s="241" t="s">
        <v>227</v>
      </c>
      <c r="E4507" s="427" t="s">
        <v>119</v>
      </c>
      <c r="F4507" s="427"/>
      <c r="G4507" s="190" t="s">
        <v>174</v>
      </c>
      <c r="H4507" s="191">
        <v>2.4E-2</v>
      </c>
      <c r="I4507" s="192">
        <v>1.86</v>
      </c>
      <c r="J4507" s="192">
        <v>4.4639999999999999E-2</v>
      </c>
      <c r="K4507" s="360"/>
    </row>
    <row r="4508" spans="1:11" s="106" customFormat="1" hidden="1" x14ac:dyDescent="0.2">
      <c r="A4508" s="241" t="s">
        <v>92</v>
      </c>
      <c r="B4508" s="189" t="s">
        <v>228</v>
      </c>
      <c r="C4508" s="241" t="s">
        <v>85</v>
      </c>
      <c r="D4508" s="241" t="s">
        <v>229</v>
      </c>
      <c r="E4508" s="427" t="s">
        <v>119</v>
      </c>
      <c r="F4508" s="427"/>
      <c r="G4508" s="190" t="s">
        <v>174</v>
      </c>
      <c r="H4508" s="191">
        <v>2.1999999999999999E-2</v>
      </c>
      <c r="I4508" s="192">
        <v>69.42</v>
      </c>
      <c r="J4508" s="192">
        <v>1.5272399999999999</v>
      </c>
      <c r="K4508" s="360"/>
    </row>
    <row r="4509" spans="1:11" s="106" customFormat="1" hidden="1" x14ac:dyDescent="0.2">
      <c r="A4509" s="244"/>
      <c r="B4509" s="244"/>
      <c r="C4509" s="244"/>
      <c r="D4509" s="244"/>
      <c r="E4509" s="244"/>
      <c r="F4509" s="193"/>
      <c r="G4509" s="244"/>
      <c r="H4509" s="193"/>
      <c r="I4509" s="244"/>
      <c r="J4509" s="193"/>
      <c r="K4509" s="360"/>
    </row>
    <row r="4510" spans="1:11" s="106" customFormat="1" ht="15" hidden="1" thickBot="1" x14ac:dyDescent="0.25">
      <c r="A4510" s="244"/>
      <c r="B4510" s="244"/>
      <c r="C4510" s="244"/>
      <c r="D4510" s="244"/>
      <c r="E4510" s="244"/>
      <c r="F4510" s="193"/>
      <c r="G4510" s="244"/>
      <c r="H4510" s="428"/>
      <c r="I4510" s="428"/>
      <c r="J4510" s="193"/>
      <c r="K4510" s="360"/>
    </row>
    <row r="4511" spans="1:11" s="106" customFormat="1" ht="15" hidden="1" thickTop="1" x14ac:dyDescent="0.2">
      <c r="A4511" s="194"/>
      <c r="B4511" s="194"/>
      <c r="C4511" s="194"/>
      <c r="D4511" s="194"/>
      <c r="E4511" s="194"/>
      <c r="F4511" s="194"/>
      <c r="G4511" s="194"/>
      <c r="H4511" s="194"/>
      <c r="I4511" s="194"/>
      <c r="J4511" s="194"/>
      <c r="K4511" s="360"/>
    </row>
    <row r="4512" spans="1:11" s="106" customFormat="1" ht="15" hidden="1" x14ac:dyDescent="0.2">
      <c r="A4512" s="242"/>
      <c r="B4512" s="195" t="s">
        <v>77</v>
      </c>
      <c r="C4512" s="242" t="s">
        <v>78</v>
      </c>
      <c r="D4512" s="242" t="s">
        <v>4</v>
      </c>
      <c r="E4512" s="430" t="s">
        <v>79</v>
      </c>
      <c r="F4512" s="430"/>
      <c r="G4512" s="196" t="s">
        <v>80</v>
      </c>
      <c r="H4512" s="195" t="s">
        <v>81</v>
      </c>
      <c r="I4512" s="195" t="s">
        <v>82</v>
      </c>
      <c r="J4512" s="195" t="s">
        <v>5</v>
      </c>
      <c r="K4512" s="360"/>
    </row>
    <row r="4513" spans="1:11" s="106" customFormat="1" ht="25.5" hidden="1" x14ac:dyDescent="0.2">
      <c r="A4513" s="240" t="s">
        <v>83</v>
      </c>
      <c r="B4513" s="197" t="s">
        <v>1290</v>
      </c>
      <c r="C4513" s="240" t="s">
        <v>85</v>
      </c>
      <c r="D4513" s="240" t="s">
        <v>1291</v>
      </c>
      <c r="E4513" s="429" t="s">
        <v>179</v>
      </c>
      <c r="F4513" s="429"/>
      <c r="G4513" s="198" t="s">
        <v>174</v>
      </c>
      <c r="H4513" s="199">
        <v>1</v>
      </c>
      <c r="I4513" s="203">
        <f>SUM(J4514:J4519)</f>
        <v>60.124748199999999</v>
      </c>
      <c r="J4513" s="203">
        <f>H4513*I4513</f>
        <v>60.124748199999999</v>
      </c>
      <c r="K4513" s="360"/>
    </row>
    <row r="4514" spans="1:11" s="106" customFormat="1" ht="25.5" hidden="1" x14ac:dyDescent="0.2">
      <c r="A4514" s="241" t="s">
        <v>89</v>
      </c>
      <c r="B4514" s="189" t="s">
        <v>219</v>
      </c>
      <c r="C4514" s="241" t="s">
        <v>85</v>
      </c>
      <c r="D4514" s="241" t="s">
        <v>220</v>
      </c>
      <c r="E4514" s="427" t="s">
        <v>87</v>
      </c>
      <c r="F4514" s="427"/>
      <c r="G4514" s="190" t="s">
        <v>88</v>
      </c>
      <c r="H4514" s="191">
        <v>0.157</v>
      </c>
      <c r="I4514" s="192">
        <v>13.876064</v>
      </c>
      <c r="J4514" s="192">
        <v>2.1785420000000002</v>
      </c>
      <c r="K4514" s="360"/>
    </row>
    <row r="4515" spans="1:11" s="106" customFormat="1" ht="25.5" hidden="1" x14ac:dyDescent="0.2">
      <c r="A4515" s="241" t="s">
        <v>89</v>
      </c>
      <c r="B4515" s="189" t="s">
        <v>221</v>
      </c>
      <c r="C4515" s="241" t="s">
        <v>85</v>
      </c>
      <c r="D4515" s="241" t="s">
        <v>222</v>
      </c>
      <c r="E4515" s="427" t="s">
        <v>87</v>
      </c>
      <c r="F4515" s="427"/>
      <c r="G4515" s="190" t="s">
        <v>88</v>
      </c>
      <c r="H4515" s="191">
        <v>0.157</v>
      </c>
      <c r="I4515" s="192">
        <v>17.794052000000001</v>
      </c>
      <c r="J4515" s="192">
        <v>2.7936662000000001</v>
      </c>
      <c r="K4515" s="360"/>
    </row>
    <row r="4516" spans="1:11" s="106" customFormat="1" hidden="1" x14ac:dyDescent="0.2">
      <c r="A4516" s="241" t="s">
        <v>92</v>
      </c>
      <c r="B4516" s="189" t="s">
        <v>1058</v>
      </c>
      <c r="C4516" s="241" t="s">
        <v>85</v>
      </c>
      <c r="D4516" s="241" t="s">
        <v>1059</v>
      </c>
      <c r="E4516" s="427" t="s">
        <v>119</v>
      </c>
      <c r="F4516" s="427"/>
      <c r="G4516" s="190" t="s">
        <v>174</v>
      </c>
      <c r="H4516" s="191">
        <v>0.04</v>
      </c>
      <c r="I4516" s="192">
        <v>79.94</v>
      </c>
      <c r="J4516" s="192">
        <v>3.1976</v>
      </c>
      <c r="K4516" s="360"/>
    </row>
    <row r="4517" spans="1:11" s="106" customFormat="1" ht="25.5" hidden="1" x14ac:dyDescent="0.2">
      <c r="A4517" s="241" t="s">
        <v>92</v>
      </c>
      <c r="B4517" s="189" t="s">
        <v>2346</v>
      </c>
      <c r="C4517" s="241" t="s">
        <v>85</v>
      </c>
      <c r="D4517" s="241" t="s">
        <v>2347</v>
      </c>
      <c r="E4517" s="427" t="s">
        <v>119</v>
      </c>
      <c r="F4517" s="427"/>
      <c r="G4517" s="190" t="s">
        <v>174</v>
      </c>
      <c r="H4517" s="191">
        <v>1</v>
      </c>
      <c r="I4517" s="192">
        <v>48.28</v>
      </c>
      <c r="J4517" s="192">
        <v>48.28</v>
      </c>
      <c r="K4517" s="360"/>
    </row>
    <row r="4518" spans="1:11" s="106" customFormat="1" hidden="1" x14ac:dyDescent="0.2">
      <c r="A4518" s="241" t="s">
        <v>92</v>
      </c>
      <c r="B4518" s="189" t="s">
        <v>226</v>
      </c>
      <c r="C4518" s="241" t="s">
        <v>85</v>
      </c>
      <c r="D4518" s="241" t="s">
        <v>227</v>
      </c>
      <c r="E4518" s="427" t="s">
        <v>119</v>
      </c>
      <c r="F4518" s="427"/>
      <c r="G4518" s="190" t="s">
        <v>174</v>
      </c>
      <c r="H4518" s="191">
        <v>3.5000000000000003E-2</v>
      </c>
      <c r="I4518" s="192">
        <v>1.86</v>
      </c>
      <c r="J4518" s="192">
        <v>6.5100000000000005E-2</v>
      </c>
      <c r="K4518" s="360"/>
    </row>
    <row r="4519" spans="1:11" s="106" customFormat="1" hidden="1" x14ac:dyDescent="0.2">
      <c r="A4519" s="241" t="s">
        <v>92</v>
      </c>
      <c r="B4519" s="189" t="s">
        <v>228</v>
      </c>
      <c r="C4519" s="241" t="s">
        <v>85</v>
      </c>
      <c r="D4519" s="241" t="s">
        <v>229</v>
      </c>
      <c r="E4519" s="427" t="s">
        <v>119</v>
      </c>
      <c r="F4519" s="427"/>
      <c r="G4519" s="190" t="s">
        <v>174</v>
      </c>
      <c r="H4519" s="191">
        <v>5.1999999999999998E-2</v>
      </c>
      <c r="I4519" s="192">
        <v>69.42</v>
      </c>
      <c r="J4519" s="192">
        <v>3.6098400000000002</v>
      </c>
      <c r="K4519" s="360"/>
    </row>
    <row r="4520" spans="1:11" s="106" customFormat="1" hidden="1" x14ac:dyDescent="0.2">
      <c r="A4520" s="244"/>
      <c r="B4520" s="244"/>
      <c r="C4520" s="244"/>
      <c r="D4520" s="244"/>
      <c r="E4520" s="244"/>
      <c r="F4520" s="193"/>
      <c r="G4520" s="244"/>
      <c r="H4520" s="193"/>
      <c r="I4520" s="244"/>
      <c r="J4520" s="193"/>
      <c r="K4520" s="360"/>
    </row>
    <row r="4521" spans="1:11" s="106" customFormat="1" ht="15" hidden="1" thickBot="1" x14ac:dyDescent="0.25">
      <c r="A4521" s="244"/>
      <c r="B4521" s="244"/>
      <c r="C4521" s="244"/>
      <c r="D4521" s="244"/>
      <c r="E4521" s="244"/>
      <c r="F4521" s="193"/>
      <c r="G4521" s="244"/>
      <c r="H4521" s="428"/>
      <c r="I4521" s="428"/>
      <c r="J4521" s="193"/>
      <c r="K4521" s="360"/>
    </row>
    <row r="4522" spans="1:11" s="106" customFormat="1" ht="15" hidden="1" thickTop="1" x14ac:dyDescent="0.2">
      <c r="A4522" s="194"/>
      <c r="B4522" s="194"/>
      <c r="C4522" s="194"/>
      <c r="D4522" s="194"/>
      <c r="E4522" s="194"/>
      <c r="F4522" s="194"/>
      <c r="G4522" s="194"/>
      <c r="H4522" s="194"/>
      <c r="I4522" s="194"/>
      <c r="J4522" s="194"/>
      <c r="K4522" s="360"/>
    </row>
    <row r="4523" spans="1:11" s="106" customFormat="1" ht="15" hidden="1" x14ac:dyDescent="0.2">
      <c r="A4523" s="242"/>
      <c r="B4523" s="195" t="s">
        <v>77</v>
      </c>
      <c r="C4523" s="242" t="s">
        <v>78</v>
      </c>
      <c r="D4523" s="242" t="s">
        <v>4</v>
      </c>
      <c r="E4523" s="430" t="s">
        <v>79</v>
      </c>
      <c r="F4523" s="430"/>
      <c r="G4523" s="196" t="s">
        <v>80</v>
      </c>
      <c r="H4523" s="195" t="s">
        <v>81</v>
      </c>
      <c r="I4523" s="195" t="s">
        <v>82</v>
      </c>
      <c r="J4523" s="195" t="s">
        <v>5</v>
      </c>
      <c r="K4523" s="360"/>
    </row>
    <row r="4524" spans="1:11" s="106" customFormat="1" ht="25.5" hidden="1" x14ac:dyDescent="0.2">
      <c r="A4524" s="240" t="s">
        <v>83</v>
      </c>
      <c r="B4524" s="197" t="s">
        <v>1303</v>
      </c>
      <c r="C4524" s="240" t="s">
        <v>85</v>
      </c>
      <c r="D4524" s="240" t="s">
        <v>1304</v>
      </c>
      <c r="E4524" s="429" t="s">
        <v>179</v>
      </c>
      <c r="F4524" s="429"/>
      <c r="G4524" s="198" t="s">
        <v>174</v>
      </c>
      <c r="H4524" s="199">
        <v>1</v>
      </c>
      <c r="I4524" s="203">
        <f>SUM(J4525:J4530)</f>
        <v>70.848860500000001</v>
      </c>
      <c r="J4524" s="203">
        <f>H4524*I4524</f>
        <v>70.848860500000001</v>
      </c>
      <c r="K4524" s="360"/>
    </row>
    <row r="4525" spans="1:11" s="106" customFormat="1" ht="25.5" hidden="1" x14ac:dyDescent="0.2">
      <c r="A4525" s="241" t="s">
        <v>89</v>
      </c>
      <c r="B4525" s="189" t="s">
        <v>219</v>
      </c>
      <c r="C4525" s="241" t="s">
        <v>85</v>
      </c>
      <c r="D4525" s="241" t="s">
        <v>220</v>
      </c>
      <c r="E4525" s="427" t="s">
        <v>87</v>
      </c>
      <c r="F4525" s="427"/>
      <c r="G4525" s="190" t="s">
        <v>88</v>
      </c>
      <c r="H4525" s="191">
        <v>0.17599999999999999</v>
      </c>
      <c r="I4525" s="192">
        <v>13.876064</v>
      </c>
      <c r="J4525" s="192">
        <v>2.4421873000000001</v>
      </c>
      <c r="K4525" s="360"/>
    </row>
    <row r="4526" spans="1:11" s="106" customFormat="1" ht="25.5" hidden="1" x14ac:dyDescent="0.2">
      <c r="A4526" s="241" t="s">
        <v>89</v>
      </c>
      <c r="B4526" s="189" t="s">
        <v>221</v>
      </c>
      <c r="C4526" s="241" t="s">
        <v>85</v>
      </c>
      <c r="D4526" s="241" t="s">
        <v>222</v>
      </c>
      <c r="E4526" s="427" t="s">
        <v>87</v>
      </c>
      <c r="F4526" s="427"/>
      <c r="G4526" s="190" t="s">
        <v>88</v>
      </c>
      <c r="H4526" s="191">
        <v>0.17599999999999999</v>
      </c>
      <c r="I4526" s="192">
        <v>17.794052000000001</v>
      </c>
      <c r="J4526" s="192">
        <v>3.1317531999999999</v>
      </c>
      <c r="K4526" s="360"/>
    </row>
    <row r="4527" spans="1:11" s="106" customFormat="1" hidden="1" x14ac:dyDescent="0.2">
      <c r="A4527" s="241" t="s">
        <v>92</v>
      </c>
      <c r="B4527" s="189" t="s">
        <v>1058</v>
      </c>
      <c r="C4527" s="241" t="s">
        <v>85</v>
      </c>
      <c r="D4527" s="241" t="s">
        <v>1059</v>
      </c>
      <c r="E4527" s="427" t="s">
        <v>119</v>
      </c>
      <c r="F4527" s="427"/>
      <c r="G4527" s="190" t="s">
        <v>174</v>
      </c>
      <c r="H4527" s="191">
        <v>4.7E-2</v>
      </c>
      <c r="I4527" s="192">
        <v>79.94</v>
      </c>
      <c r="J4527" s="192">
        <v>3.75718</v>
      </c>
      <c r="K4527" s="360"/>
    </row>
    <row r="4528" spans="1:11" s="106" customFormat="1" ht="25.5" hidden="1" x14ac:dyDescent="0.2">
      <c r="A4528" s="241" t="s">
        <v>92</v>
      </c>
      <c r="B4528" s="189" t="s">
        <v>2348</v>
      </c>
      <c r="C4528" s="241" t="s">
        <v>85</v>
      </c>
      <c r="D4528" s="241" t="s">
        <v>2349</v>
      </c>
      <c r="E4528" s="427" t="s">
        <v>119</v>
      </c>
      <c r="F4528" s="427"/>
      <c r="G4528" s="190" t="s">
        <v>174</v>
      </c>
      <c r="H4528" s="191">
        <v>1</v>
      </c>
      <c r="I4528" s="192">
        <v>57.28</v>
      </c>
      <c r="J4528" s="192">
        <v>57.28</v>
      </c>
      <c r="K4528" s="360"/>
    </row>
    <row r="4529" spans="1:11" s="106" customFormat="1" hidden="1" x14ac:dyDescent="0.2">
      <c r="A4529" s="241" t="s">
        <v>92</v>
      </c>
      <c r="B4529" s="189" t="s">
        <v>226</v>
      </c>
      <c r="C4529" s="241" t="s">
        <v>85</v>
      </c>
      <c r="D4529" s="241" t="s">
        <v>227</v>
      </c>
      <c r="E4529" s="427" t="s">
        <v>119</v>
      </c>
      <c r="F4529" s="427"/>
      <c r="G4529" s="190" t="s">
        <v>174</v>
      </c>
      <c r="H4529" s="191">
        <v>3.9E-2</v>
      </c>
      <c r="I4529" s="192">
        <v>1.86</v>
      </c>
      <c r="J4529" s="192">
        <v>7.2539999999999993E-2</v>
      </c>
      <c r="K4529" s="360"/>
    </row>
    <row r="4530" spans="1:11" s="106" customFormat="1" hidden="1" x14ac:dyDescent="0.2">
      <c r="A4530" s="241" t="s">
        <v>92</v>
      </c>
      <c r="B4530" s="189" t="s">
        <v>228</v>
      </c>
      <c r="C4530" s="241" t="s">
        <v>85</v>
      </c>
      <c r="D4530" s="241" t="s">
        <v>229</v>
      </c>
      <c r="E4530" s="427" t="s">
        <v>119</v>
      </c>
      <c r="F4530" s="427"/>
      <c r="G4530" s="190" t="s">
        <v>174</v>
      </c>
      <c r="H4530" s="191">
        <v>0.06</v>
      </c>
      <c r="I4530" s="192">
        <v>69.42</v>
      </c>
      <c r="J4530" s="192">
        <v>4.1651999999999996</v>
      </c>
      <c r="K4530" s="360"/>
    </row>
    <row r="4531" spans="1:11" s="106" customFormat="1" hidden="1" x14ac:dyDescent="0.2">
      <c r="A4531" s="244"/>
      <c r="B4531" s="244"/>
      <c r="C4531" s="244"/>
      <c r="D4531" s="244"/>
      <c r="E4531" s="244"/>
      <c r="F4531" s="193"/>
      <c r="G4531" s="244"/>
      <c r="H4531" s="193"/>
      <c r="I4531" s="244"/>
      <c r="J4531" s="193"/>
      <c r="K4531" s="360"/>
    </row>
    <row r="4532" spans="1:11" s="106" customFormat="1" ht="15" hidden="1" thickBot="1" x14ac:dyDescent="0.25">
      <c r="A4532" s="244"/>
      <c r="B4532" s="244"/>
      <c r="C4532" s="244"/>
      <c r="D4532" s="244"/>
      <c r="E4532" s="244"/>
      <c r="F4532" s="193"/>
      <c r="G4532" s="244"/>
      <c r="H4532" s="428"/>
      <c r="I4532" s="428"/>
      <c r="J4532" s="193"/>
      <c r="K4532" s="360"/>
    </row>
    <row r="4533" spans="1:11" s="106" customFormat="1" ht="15" hidden="1" thickTop="1" x14ac:dyDescent="0.2">
      <c r="A4533" s="194"/>
      <c r="B4533" s="194"/>
      <c r="C4533" s="194"/>
      <c r="D4533" s="194"/>
      <c r="E4533" s="194"/>
      <c r="F4533" s="194"/>
      <c r="G4533" s="194"/>
      <c r="H4533" s="194"/>
      <c r="I4533" s="194"/>
      <c r="J4533" s="194"/>
      <c r="K4533" s="360"/>
    </row>
    <row r="4534" spans="1:11" s="106" customFormat="1" ht="15" hidden="1" x14ac:dyDescent="0.2">
      <c r="A4534" s="242"/>
      <c r="B4534" s="195" t="s">
        <v>77</v>
      </c>
      <c r="C4534" s="242" t="s">
        <v>78</v>
      </c>
      <c r="D4534" s="242" t="s">
        <v>4</v>
      </c>
      <c r="E4534" s="430" t="s">
        <v>79</v>
      </c>
      <c r="F4534" s="430"/>
      <c r="G4534" s="196" t="s">
        <v>80</v>
      </c>
      <c r="H4534" s="195" t="s">
        <v>81</v>
      </c>
      <c r="I4534" s="195" t="s">
        <v>82</v>
      </c>
      <c r="J4534" s="195" t="s">
        <v>5</v>
      </c>
      <c r="K4534" s="360"/>
    </row>
    <row r="4535" spans="1:11" s="106" customFormat="1" ht="38.25" hidden="1" x14ac:dyDescent="0.2">
      <c r="A4535" s="240" t="s">
        <v>83</v>
      </c>
      <c r="B4535" s="197" t="s">
        <v>1170</v>
      </c>
      <c r="C4535" s="240" t="s">
        <v>85</v>
      </c>
      <c r="D4535" s="240" t="s">
        <v>1171</v>
      </c>
      <c r="E4535" s="429" t="s">
        <v>179</v>
      </c>
      <c r="F4535" s="429"/>
      <c r="G4535" s="198" t="s">
        <v>174</v>
      </c>
      <c r="H4535" s="199">
        <v>1</v>
      </c>
      <c r="I4535" s="203">
        <f>SUM(J4536:J4541)</f>
        <v>11.2884574</v>
      </c>
      <c r="J4535" s="203">
        <f>H4535*I4535</f>
        <v>11.2884574</v>
      </c>
      <c r="K4535" s="360"/>
    </row>
    <row r="4536" spans="1:11" s="106" customFormat="1" ht="25.5" hidden="1" x14ac:dyDescent="0.2">
      <c r="A4536" s="241" t="s">
        <v>89</v>
      </c>
      <c r="B4536" s="189" t="s">
        <v>219</v>
      </c>
      <c r="C4536" s="241" t="s">
        <v>85</v>
      </c>
      <c r="D4536" s="241" t="s">
        <v>220</v>
      </c>
      <c r="E4536" s="427" t="s">
        <v>87</v>
      </c>
      <c r="F4536" s="427"/>
      <c r="G4536" s="190" t="s">
        <v>88</v>
      </c>
      <c r="H4536" s="191">
        <v>0.15</v>
      </c>
      <c r="I4536" s="192">
        <v>13.876064</v>
      </c>
      <c r="J4536" s="192">
        <v>2.0814096000000002</v>
      </c>
      <c r="K4536" s="360"/>
    </row>
    <row r="4537" spans="1:11" s="106" customFormat="1" ht="25.5" hidden="1" x14ac:dyDescent="0.2">
      <c r="A4537" s="241" t="s">
        <v>89</v>
      </c>
      <c r="B4537" s="189" t="s">
        <v>221</v>
      </c>
      <c r="C4537" s="241" t="s">
        <v>85</v>
      </c>
      <c r="D4537" s="241" t="s">
        <v>222</v>
      </c>
      <c r="E4537" s="427" t="s">
        <v>87</v>
      </c>
      <c r="F4537" s="427"/>
      <c r="G4537" s="190" t="s">
        <v>88</v>
      </c>
      <c r="H4537" s="191">
        <v>0.15</v>
      </c>
      <c r="I4537" s="192">
        <v>17.794052000000001</v>
      </c>
      <c r="J4537" s="192">
        <v>2.6691077999999999</v>
      </c>
      <c r="K4537" s="360"/>
    </row>
    <row r="4538" spans="1:11" s="106" customFormat="1" hidden="1" x14ac:dyDescent="0.2">
      <c r="A4538" s="241" t="s">
        <v>92</v>
      </c>
      <c r="B4538" s="189" t="s">
        <v>1058</v>
      </c>
      <c r="C4538" s="241" t="s">
        <v>85</v>
      </c>
      <c r="D4538" s="241" t="s">
        <v>1059</v>
      </c>
      <c r="E4538" s="427" t="s">
        <v>119</v>
      </c>
      <c r="F4538" s="427"/>
      <c r="G4538" s="190" t="s">
        <v>174</v>
      </c>
      <c r="H4538" s="191">
        <v>7.0000000000000001E-3</v>
      </c>
      <c r="I4538" s="192">
        <v>79.94</v>
      </c>
      <c r="J4538" s="192">
        <v>0.55957999999999997</v>
      </c>
      <c r="K4538" s="360"/>
    </row>
    <row r="4539" spans="1:11" s="106" customFormat="1" ht="25.5" hidden="1" x14ac:dyDescent="0.2">
      <c r="A4539" s="241" t="s">
        <v>92</v>
      </c>
      <c r="B4539" s="189" t="s">
        <v>2350</v>
      </c>
      <c r="C4539" s="241" t="s">
        <v>85</v>
      </c>
      <c r="D4539" s="241" t="s">
        <v>2351</v>
      </c>
      <c r="E4539" s="427" t="s">
        <v>119</v>
      </c>
      <c r="F4539" s="427"/>
      <c r="G4539" s="190" t="s">
        <v>174</v>
      </c>
      <c r="H4539" s="191">
        <v>1</v>
      </c>
      <c r="I4539" s="192">
        <v>5.33</v>
      </c>
      <c r="J4539" s="192">
        <v>5.33</v>
      </c>
      <c r="K4539" s="360"/>
    </row>
    <row r="4540" spans="1:11" s="106" customFormat="1" hidden="1" x14ac:dyDescent="0.2">
      <c r="A4540" s="241" t="s">
        <v>92</v>
      </c>
      <c r="B4540" s="189" t="s">
        <v>226</v>
      </c>
      <c r="C4540" s="241" t="s">
        <v>85</v>
      </c>
      <c r="D4540" s="241" t="s">
        <v>227</v>
      </c>
      <c r="E4540" s="427" t="s">
        <v>119</v>
      </c>
      <c r="F4540" s="427"/>
      <c r="G4540" s="190" t="s">
        <v>174</v>
      </c>
      <c r="H4540" s="191">
        <v>0.05</v>
      </c>
      <c r="I4540" s="192">
        <v>1.86</v>
      </c>
      <c r="J4540" s="192">
        <v>9.2999999999999999E-2</v>
      </c>
      <c r="K4540" s="360"/>
    </row>
    <row r="4541" spans="1:11" s="106" customFormat="1" hidden="1" x14ac:dyDescent="0.2">
      <c r="A4541" s="241" t="s">
        <v>92</v>
      </c>
      <c r="B4541" s="189" t="s">
        <v>228</v>
      </c>
      <c r="C4541" s="241" t="s">
        <v>85</v>
      </c>
      <c r="D4541" s="241" t="s">
        <v>229</v>
      </c>
      <c r="E4541" s="427" t="s">
        <v>119</v>
      </c>
      <c r="F4541" s="427"/>
      <c r="G4541" s="190" t="s">
        <v>174</v>
      </c>
      <c r="H4541" s="191">
        <v>8.0000000000000002E-3</v>
      </c>
      <c r="I4541" s="192">
        <v>69.42</v>
      </c>
      <c r="J4541" s="192">
        <v>0.55535999999999996</v>
      </c>
      <c r="K4541" s="360"/>
    </row>
    <row r="4542" spans="1:11" s="106" customFormat="1" hidden="1" x14ac:dyDescent="0.2">
      <c r="A4542" s="244"/>
      <c r="B4542" s="244"/>
      <c r="C4542" s="244"/>
      <c r="D4542" s="244"/>
      <c r="E4542" s="244"/>
      <c r="F4542" s="193"/>
      <c r="G4542" s="244"/>
      <c r="H4542" s="193"/>
      <c r="I4542" s="244"/>
      <c r="J4542" s="193"/>
      <c r="K4542" s="360"/>
    </row>
    <row r="4543" spans="1:11" s="106" customFormat="1" ht="15" hidden="1" thickBot="1" x14ac:dyDescent="0.25">
      <c r="A4543" s="244"/>
      <c r="B4543" s="244"/>
      <c r="C4543" s="244"/>
      <c r="D4543" s="244"/>
      <c r="E4543" s="244"/>
      <c r="F4543" s="193"/>
      <c r="G4543" s="244"/>
      <c r="H4543" s="428"/>
      <c r="I4543" s="428"/>
      <c r="J4543" s="193"/>
      <c r="K4543" s="360"/>
    </row>
    <row r="4544" spans="1:11" s="106" customFormat="1" ht="15" hidden="1" thickTop="1" x14ac:dyDescent="0.2">
      <c r="A4544" s="194"/>
      <c r="B4544" s="194"/>
      <c r="C4544" s="194"/>
      <c r="D4544" s="194"/>
      <c r="E4544" s="194"/>
      <c r="F4544" s="194"/>
      <c r="G4544" s="194"/>
      <c r="H4544" s="194"/>
      <c r="I4544" s="194"/>
      <c r="J4544" s="194"/>
      <c r="K4544" s="360"/>
    </row>
    <row r="4545" spans="1:11" s="106" customFormat="1" ht="15" hidden="1" x14ac:dyDescent="0.2">
      <c r="A4545" s="242"/>
      <c r="B4545" s="195" t="s">
        <v>77</v>
      </c>
      <c r="C4545" s="242" t="s">
        <v>78</v>
      </c>
      <c r="D4545" s="242" t="s">
        <v>4</v>
      </c>
      <c r="E4545" s="430" t="s">
        <v>79</v>
      </c>
      <c r="F4545" s="430"/>
      <c r="G4545" s="196" t="s">
        <v>80</v>
      </c>
      <c r="H4545" s="195" t="s">
        <v>81</v>
      </c>
      <c r="I4545" s="195" t="s">
        <v>82</v>
      </c>
      <c r="J4545" s="195" t="s">
        <v>5</v>
      </c>
      <c r="K4545" s="360"/>
    </row>
    <row r="4546" spans="1:11" s="106" customFormat="1" ht="38.25" hidden="1" x14ac:dyDescent="0.2">
      <c r="A4546" s="240" t="s">
        <v>83</v>
      </c>
      <c r="B4546" s="197" t="s">
        <v>1025</v>
      </c>
      <c r="C4546" s="240" t="s">
        <v>85</v>
      </c>
      <c r="D4546" s="240" t="s">
        <v>1026</v>
      </c>
      <c r="E4546" s="429" t="s">
        <v>179</v>
      </c>
      <c r="F4546" s="429"/>
      <c r="G4546" s="198" t="s">
        <v>174</v>
      </c>
      <c r="H4546" s="199">
        <v>1</v>
      </c>
      <c r="I4546" s="203">
        <f>SUM(J4547:J4552)</f>
        <v>7.4887775999999997</v>
      </c>
      <c r="J4546" s="203">
        <f>H4546*I4546</f>
        <v>7.4887775999999997</v>
      </c>
      <c r="K4546" s="360"/>
    </row>
    <row r="4547" spans="1:11" s="106" customFormat="1" ht="25.5" hidden="1" x14ac:dyDescent="0.2">
      <c r="A4547" s="241" t="s">
        <v>89</v>
      </c>
      <c r="B4547" s="189" t="s">
        <v>219</v>
      </c>
      <c r="C4547" s="241" t="s">
        <v>85</v>
      </c>
      <c r="D4547" s="241" t="s">
        <v>220</v>
      </c>
      <c r="E4547" s="427" t="s">
        <v>87</v>
      </c>
      <c r="F4547" s="427"/>
      <c r="G4547" s="190" t="s">
        <v>88</v>
      </c>
      <c r="H4547" s="191">
        <v>0.1</v>
      </c>
      <c r="I4547" s="192">
        <v>13.876064</v>
      </c>
      <c r="J4547" s="192">
        <v>1.3876063999999999</v>
      </c>
      <c r="K4547" s="360"/>
    </row>
    <row r="4548" spans="1:11" s="106" customFormat="1" ht="25.5" hidden="1" x14ac:dyDescent="0.2">
      <c r="A4548" s="241" t="s">
        <v>89</v>
      </c>
      <c r="B4548" s="189" t="s">
        <v>221</v>
      </c>
      <c r="C4548" s="241" t="s">
        <v>85</v>
      </c>
      <c r="D4548" s="241" t="s">
        <v>222</v>
      </c>
      <c r="E4548" s="427" t="s">
        <v>87</v>
      </c>
      <c r="F4548" s="427"/>
      <c r="G4548" s="190" t="s">
        <v>88</v>
      </c>
      <c r="H4548" s="191">
        <v>0.1</v>
      </c>
      <c r="I4548" s="192">
        <v>17.794052000000001</v>
      </c>
      <c r="J4548" s="192">
        <v>1.7794052</v>
      </c>
      <c r="K4548" s="360"/>
    </row>
    <row r="4549" spans="1:11" s="106" customFormat="1" hidden="1" x14ac:dyDescent="0.2">
      <c r="A4549" s="241" t="s">
        <v>92</v>
      </c>
      <c r="B4549" s="189" t="s">
        <v>1058</v>
      </c>
      <c r="C4549" s="241" t="s">
        <v>85</v>
      </c>
      <c r="D4549" s="241" t="s">
        <v>1059</v>
      </c>
      <c r="E4549" s="427" t="s">
        <v>119</v>
      </c>
      <c r="F4549" s="427"/>
      <c r="G4549" s="190" t="s">
        <v>174</v>
      </c>
      <c r="H4549" s="191">
        <v>9.9000000000000008E-3</v>
      </c>
      <c r="I4549" s="192">
        <v>79.94</v>
      </c>
      <c r="J4549" s="192">
        <v>0.79140600000000005</v>
      </c>
      <c r="K4549" s="360"/>
    </row>
    <row r="4550" spans="1:11" s="106" customFormat="1" ht="25.5" hidden="1" x14ac:dyDescent="0.2">
      <c r="A4550" s="241" t="s">
        <v>92</v>
      </c>
      <c r="B4550" s="189" t="s">
        <v>2352</v>
      </c>
      <c r="C4550" s="241" t="s">
        <v>85</v>
      </c>
      <c r="D4550" s="241" t="s">
        <v>2353</v>
      </c>
      <c r="E4550" s="427" t="s">
        <v>119</v>
      </c>
      <c r="F4550" s="427"/>
      <c r="G4550" s="190" t="s">
        <v>174</v>
      </c>
      <c r="H4550" s="191">
        <v>1</v>
      </c>
      <c r="I4550" s="192">
        <v>2.4500000000000002</v>
      </c>
      <c r="J4550" s="192">
        <v>2.4500000000000002</v>
      </c>
      <c r="K4550" s="360"/>
    </row>
    <row r="4551" spans="1:11" s="106" customFormat="1" hidden="1" x14ac:dyDescent="0.2">
      <c r="A4551" s="241" t="s">
        <v>92</v>
      </c>
      <c r="B4551" s="189" t="s">
        <v>226</v>
      </c>
      <c r="C4551" s="241" t="s">
        <v>85</v>
      </c>
      <c r="D4551" s="241" t="s">
        <v>227</v>
      </c>
      <c r="E4551" s="427" t="s">
        <v>119</v>
      </c>
      <c r="F4551" s="427"/>
      <c r="G4551" s="190" t="s">
        <v>174</v>
      </c>
      <c r="H4551" s="191">
        <v>2.1000000000000001E-2</v>
      </c>
      <c r="I4551" s="192">
        <v>1.86</v>
      </c>
      <c r="J4551" s="192">
        <v>3.9059999999999997E-2</v>
      </c>
      <c r="K4551" s="360"/>
    </row>
    <row r="4552" spans="1:11" s="106" customFormat="1" hidden="1" x14ac:dyDescent="0.2">
      <c r="A4552" s="241" t="s">
        <v>92</v>
      </c>
      <c r="B4552" s="189" t="s">
        <v>228</v>
      </c>
      <c r="C4552" s="241" t="s">
        <v>85</v>
      </c>
      <c r="D4552" s="241" t="s">
        <v>229</v>
      </c>
      <c r="E4552" s="427" t="s">
        <v>119</v>
      </c>
      <c r="F4552" s="427"/>
      <c r="G4552" s="190" t="s">
        <v>174</v>
      </c>
      <c r="H4552" s="191">
        <v>1.4999999999999999E-2</v>
      </c>
      <c r="I4552" s="192">
        <v>69.42</v>
      </c>
      <c r="J4552" s="192">
        <v>1.0412999999999999</v>
      </c>
      <c r="K4552" s="360"/>
    </row>
    <row r="4553" spans="1:11" s="106" customFormat="1" hidden="1" x14ac:dyDescent="0.2">
      <c r="A4553" s="244"/>
      <c r="B4553" s="244"/>
      <c r="C4553" s="244"/>
      <c r="D4553" s="244"/>
      <c r="E4553" s="244"/>
      <c r="F4553" s="193"/>
      <c r="G4553" s="244"/>
      <c r="H4553" s="193"/>
      <c r="I4553" s="244"/>
      <c r="J4553" s="193"/>
      <c r="K4553" s="360"/>
    </row>
    <row r="4554" spans="1:11" s="106" customFormat="1" ht="15" hidden="1" thickBot="1" x14ac:dyDescent="0.25">
      <c r="A4554" s="244"/>
      <c r="B4554" s="244"/>
      <c r="C4554" s="244"/>
      <c r="D4554" s="244"/>
      <c r="E4554" s="244"/>
      <c r="F4554" s="193"/>
      <c r="G4554" s="244"/>
      <c r="H4554" s="428"/>
      <c r="I4554" s="428"/>
      <c r="J4554" s="193"/>
      <c r="K4554" s="360"/>
    </row>
    <row r="4555" spans="1:11" s="106" customFormat="1" ht="15" hidden="1" thickTop="1" x14ac:dyDescent="0.2">
      <c r="A4555" s="194"/>
      <c r="B4555" s="194"/>
      <c r="C4555" s="194"/>
      <c r="D4555" s="194"/>
      <c r="E4555" s="194"/>
      <c r="F4555" s="194"/>
      <c r="G4555" s="194"/>
      <c r="H4555" s="194"/>
      <c r="I4555" s="194"/>
      <c r="J4555" s="194"/>
      <c r="K4555" s="360"/>
    </row>
    <row r="4556" spans="1:11" s="106" customFormat="1" ht="15" hidden="1" x14ac:dyDescent="0.2">
      <c r="A4556" s="242"/>
      <c r="B4556" s="195" t="s">
        <v>77</v>
      </c>
      <c r="C4556" s="242" t="s">
        <v>78</v>
      </c>
      <c r="D4556" s="242" t="s">
        <v>4</v>
      </c>
      <c r="E4556" s="430" t="s">
        <v>79</v>
      </c>
      <c r="F4556" s="430"/>
      <c r="G4556" s="196" t="s">
        <v>80</v>
      </c>
      <c r="H4556" s="195" t="s">
        <v>81</v>
      </c>
      <c r="I4556" s="195" t="s">
        <v>82</v>
      </c>
      <c r="J4556" s="195" t="s">
        <v>5</v>
      </c>
      <c r="K4556" s="360"/>
    </row>
    <row r="4557" spans="1:11" s="106" customFormat="1" ht="38.25" hidden="1" x14ac:dyDescent="0.2">
      <c r="A4557" s="240" t="s">
        <v>83</v>
      </c>
      <c r="B4557" s="197" t="s">
        <v>998</v>
      </c>
      <c r="C4557" s="240" t="s">
        <v>85</v>
      </c>
      <c r="D4557" s="240" t="s">
        <v>999</v>
      </c>
      <c r="E4557" s="429" t="s">
        <v>179</v>
      </c>
      <c r="F4557" s="429"/>
      <c r="G4557" s="198" t="s">
        <v>174</v>
      </c>
      <c r="H4557" s="199">
        <v>1</v>
      </c>
      <c r="I4557" s="203">
        <f>SUM(J4558:J4562)</f>
        <v>8.2425151000000003</v>
      </c>
      <c r="J4557" s="203">
        <f>H4557*I4557</f>
        <v>8.2425151000000003</v>
      </c>
      <c r="K4557" s="360"/>
    </row>
    <row r="4558" spans="1:11" s="106" customFormat="1" ht="25.5" hidden="1" x14ac:dyDescent="0.2">
      <c r="A4558" s="241" t="s">
        <v>89</v>
      </c>
      <c r="B4558" s="189" t="s">
        <v>219</v>
      </c>
      <c r="C4558" s="241" t="s">
        <v>85</v>
      </c>
      <c r="D4558" s="241" t="s">
        <v>220</v>
      </c>
      <c r="E4558" s="427" t="s">
        <v>87</v>
      </c>
      <c r="F4558" s="427"/>
      <c r="G4558" s="190" t="s">
        <v>88</v>
      </c>
      <c r="H4558" s="191">
        <v>0.13</v>
      </c>
      <c r="I4558" s="192">
        <v>13.876064</v>
      </c>
      <c r="J4558" s="192">
        <v>1.8038882999999999</v>
      </c>
      <c r="K4558" s="360"/>
    </row>
    <row r="4559" spans="1:11" s="106" customFormat="1" ht="25.5" hidden="1" x14ac:dyDescent="0.2">
      <c r="A4559" s="241" t="s">
        <v>89</v>
      </c>
      <c r="B4559" s="189" t="s">
        <v>221</v>
      </c>
      <c r="C4559" s="241" t="s">
        <v>85</v>
      </c>
      <c r="D4559" s="241" t="s">
        <v>222</v>
      </c>
      <c r="E4559" s="427" t="s">
        <v>87</v>
      </c>
      <c r="F4559" s="427"/>
      <c r="G4559" s="190" t="s">
        <v>88</v>
      </c>
      <c r="H4559" s="191">
        <v>0.13</v>
      </c>
      <c r="I4559" s="192">
        <v>17.794052000000001</v>
      </c>
      <c r="J4559" s="192">
        <v>2.3132267999999998</v>
      </c>
      <c r="K4559" s="360"/>
    </row>
    <row r="4560" spans="1:11" s="106" customFormat="1" ht="25.5" hidden="1" x14ac:dyDescent="0.2">
      <c r="A4560" s="241" t="s">
        <v>92</v>
      </c>
      <c r="B4560" s="189" t="s">
        <v>2334</v>
      </c>
      <c r="C4560" s="241" t="s">
        <v>85</v>
      </c>
      <c r="D4560" s="241" t="s">
        <v>2335</v>
      </c>
      <c r="E4560" s="427" t="s">
        <v>119</v>
      </c>
      <c r="F4560" s="427"/>
      <c r="G4560" s="190" t="s">
        <v>174</v>
      </c>
      <c r="H4560" s="191">
        <v>1</v>
      </c>
      <c r="I4560" s="192">
        <v>1.86</v>
      </c>
      <c r="J4560" s="192">
        <v>1.86</v>
      </c>
      <c r="K4560" s="360"/>
    </row>
    <row r="4561" spans="1:11" s="106" customFormat="1" ht="25.5" hidden="1" x14ac:dyDescent="0.2">
      <c r="A4561" s="241" t="s">
        <v>92</v>
      </c>
      <c r="B4561" s="189" t="s">
        <v>2354</v>
      </c>
      <c r="C4561" s="241" t="s">
        <v>85</v>
      </c>
      <c r="D4561" s="241" t="s">
        <v>2355</v>
      </c>
      <c r="E4561" s="427" t="s">
        <v>119</v>
      </c>
      <c r="F4561" s="427"/>
      <c r="G4561" s="190" t="s">
        <v>174</v>
      </c>
      <c r="H4561" s="191">
        <v>1</v>
      </c>
      <c r="I4561" s="192">
        <v>1.68</v>
      </c>
      <c r="J4561" s="192">
        <v>1.68</v>
      </c>
      <c r="K4561" s="360"/>
    </row>
    <row r="4562" spans="1:11" s="106" customFormat="1" ht="38.25" hidden="1" x14ac:dyDescent="0.2">
      <c r="A4562" s="241" t="s">
        <v>92</v>
      </c>
      <c r="B4562" s="189" t="s">
        <v>1060</v>
      </c>
      <c r="C4562" s="241" t="s">
        <v>85</v>
      </c>
      <c r="D4562" s="241" t="s">
        <v>1061</v>
      </c>
      <c r="E4562" s="427" t="s">
        <v>119</v>
      </c>
      <c r="F4562" s="427"/>
      <c r="G4562" s="190" t="s">
        <v>174</v>
      </c>
      <c r="H4562" s="191">
        <v>0.02</v>
      </c>
      <c r="I4562" s="192">
        <v>29.27</v>
      </c>
      <c r="J4562" s="192">
        <v>0.58540000000000003</v>
      </c>
      <c r="K4562" s="360"/>
    </row>
    <row r="4563" spans="1:11" s="106" customFormat="1" hidden="1" x14ac:dyDescent="0.2">
      <c r="A4563" s="244"/>
      <c r="B4563" s="244"/>
      <c r="C4563" s="244"/>
      <c r="D4563" s="244"/>
      <c r="E4563" s="244"/>
      <c r="F4563" s="193"/>
      <c r="G4563" s="244"/>
      <c r="H4563" s="193"/>
      <c r="I4563" s="244"/>
      <c r="J4563" s="193"/>
      <c r="K4563" s="360"/>
    </row>
    <row r="4564" spans="1:11" s="106" customFormat="1" ht="15" hidden="1" thickBot="1" x14ac:dyDescent="0.25">
      <c r="A4564" s="244"/>
      <c r="B4564" s="244"/>
      <c r="C4564" s="244"/>
      <c r="D4564" s="244"/>
      <c r="E4564" s="244"/>
      <c r="F4564" s="193"/>
      <c r="G4564" s="244"/>
      <c r="H4564" s="428"/>
      <c r="I4564" s="428"/>
      <c r="J4564" s="193"/>
      <c r="K4564" s="360"/>
    </row>
    <row r="4565" spans="1:11" s="106" customFormat="1" ht="15" hidden="1" thickTop="1" x14ac:dyDescent="0.2">
      <c r="A4565" s="194"/>
      <c r="B4565" s="194"/>
      <c r="C4565" s="194"/>
      <c r="D4565" s="194"/>
      <c r="E4565" s="194"/>
      <c r="F4565" s="194"/>
      <c r="G4565" s="194"/>
      <c r="H4565" s="194"/>
      <c r="I4565" s="194"/>
      <c r="J4565" s="194"/>
      <c r="K4565" s="360"/>
    </row>
    <row r="4566" spans="1:11" s="106" customFormat="1" ht="15" hidden="1" x14ac:dyDescent="0.2">
      <c r="A4566" s="242"/>
      <c r="B4566" s="195" t="s">
        <v>77</v>
      </c>
      <c r="C4566" s="242" t="s">
        <v>78</v>
      </c>
      <c r="D4566" s="242" t="s">
        <v>4</v>
      </c>
      <c r="E4566" s="430" t="s">
        <v>79</v>
      </c>
      <c r="F4566" s="430"/>
      <c r="G4566" s="196" t="s">
        <v>80</v>
      </c>
      <c r="H4566" s="195" t="s">
        <v>81</v>
      </c>
      <c r="I4566" s="195" t="s">
        <v>82</v>
      </c>
      <c r="J4566" s="195" t="s">
        <v>5</v>
      </c>
      <c r="K4566" s="360"/>
    </row>
    <row r="4567" spans="1:11" s="106" customFormat="1" ht="38.25" hidden="1" x14ac:dyDescent="0.2">
      <c r="A4567" s="240" t="s">
        <v>83</v>
      </c>
      <c r="B4567" s="197" t="s">
        <v>1147</v>
      </c>
      <c r="C4567" s="240" t="s">
        <v>85</v>
      </c>
      <c r="D4567" s="240" t="s">
        <v>1148</v>
      </c>
      <c r="E4567" s="429" t="s">
        <v>179</v>
      </c>
      <c r="F4567" s="429"/>
      <c r="G4567" s="198" t="s">
        <v>174</v>
      </c>
      <c r="H4567" s="199">
        <v>1</v>
      </c>
      <c r="I4567" s="203">
        <f>SUM(J4568:J4573)</f>
        <v>3.7731189000000001</v>
      </c>
      <c r="J4567" s="203">
        <f>H4567*I4567</f>
        <v>3.7731189000000001</v>
      </c>
      <c r="K4567" s="360"/>
    </row>
    <row r="4568" spans="1:11" s="106" customFormat="1" ht="25.5" hidden="1" x14ac:dyDescent="0.2">
      <c r="A4568" s="241" t="s">
        <v>89</v>
      </c>
      <c r="B4568" s="189" t="s">
        <v>219</v>
      </c>
      <c r="C4568" s="241" t="s">
        <v>85</v>
      </c>
      <c r="D4568" s="241" t="s">
        <v>220</v>
      </c>
      <c r="E4568" s="427" t="s">
        <v>87</v>
      </c>
      <c r="F4568" s="427"/>
      <c r="G4568" s="190" t="s">
        <v>88</v>
      </c>
      <c r="H4568" s="191">
        <v>7.6999999999999999E-2</v>
      </c>
      <c r="I4568" s="192">
        <v>13.876064</v>
      </c>
      <c r="J4568" s="192">
        <v>1.0684568999999999</v>
      </c>
      <c r="K4568" s="360"/>
    </row>
    <row r="4569" spans="1:11" s="106" customFormat="1" ht="25.5" hidden="1" x14ac:dyDescent="0.2">
      <c r="A4569" s="241" t="s">
        <v>89</v>
      </c>
      <c r="B4569" s="189" t="s">
        <v>221</v>
      </c>
      <c r="C4569" s="241" t="s">
        <v>85</v>
      </c>
      <c r="D4569" s="241" t="s">
        <v>222</v>
      </c>
      <c r="E4569" s="427" t="s">
        <v>87</v>
      </c>
      <c r="F4569" s="427"/>
      <c r="G4569" s="190" t="s">
        <v>88</v>
      </c>
      <c r="H4569" s="191">
        <v>7.6999999999999999E-2</v>
      </c>
      <c r="I4569" s="192">
        <v>17.794052000000001</v>
      </c>
      <c r="J4569" s="192">
        <v>1.370142</v>
      </c>
      <c r="K4569" s="360"/>
    </row>
    <row r="4570" spans="1:11" s="106" customFormat="1" hidden="1" x14ac:dyDescent="0.2">
      <c r="A4570" s="241" t="s">
        <v>92</v>
      </c>
      <c r="B4570" s="189" t="s">
        <v>1058</v>
      </c>
      <c r="C4570" s="241" t="s">
        <v>85</v>
      </c>
      <c r="D4570" s="241" t="s">
        <v>1059</v>
      </c>
      <c r="E4570" s="427" t="s">
        <v>119</v>
      </c>
      <c r="F4570" s="427"/>
      <c r="G4570" s="190" t="s">
        <v>174</v>
      </c>
      <c r="H4570" s="191">
        <v>6.0000000000000001E-3</v>
      </c>
      <c r="I4570" s="192">
        <v>79.94</v>
      </c>
      <c r="J4570" s="192">
        <v>0.47964000000000001</v>
      </c>
      <c r="K4570" s="360"/>
    </row>
    <row r="4571" spans="1:11" s="106" customFormat="1" ht="25.5" hidden="1" x14ac:dyDescent="0.2">
      <c r="A4571" s="241" t="s">
        <v>92</v>
      </c>
      <c r="B4571" s="189" t="s">
        <v>2356</v>
      </c>
      <c r="C4571" s="241" t="s">
        <v>85</v>
      </c>
      <c r="D4571" s="241" t="s">
        <v>2357</v>
      </c>
      <c r="E4571" s="427" t="s">
        <v>119</v>
      </c>
      <c r="F4571" s="427"/>
      <c r="G4571" s="190" t="s">
        <v>174</v>
      </c>
      <c r="H4571" s="191">
        <v>1</v>
      </c>
      <c r="I4571" s="192">
        <v>0.39</v>
      </c>
      <c r="J4571" s="192">
        <v>0.39</v>
      </c>
      <c r="K4571" s="360"/>
    </row>
    <row r="4572" spans="1:11" s="106" customFormat="1" hidden="1" x14ac:dyDescent="0.2">
      <c r="A4572" s="241" t="s">
        <v>92</v>
      </c>
      <c r="B4572" s="189" t="s">
        <v>226</v>
      </c>
      <c r="C4572" s="241" t="s">
        <v>85</v>
      </c>
      <c r="D4572" s="241" t="s">
        <v>227</v>
      </c>
      <c r="E4572" s="427" t="s">
        <v>119</v>
      </c>
      <c r="F4572" s="427"/>
      <c r="G4572" s="190" t="s">
        <v>174</v>
      </c>
      <c r="H4572" s="191">
        <v>2.5999999999999999E-2</v>
      </c>
      <c r="I4572" s="192">
        <v>1.86</v>
      </c>
      <c r="J4572" s="192">
        <v>4.836E-2</v>
      </c>
      <c r="K4572" s="360"/>
    </row>
    <row r="4573" spans="1:11" s="106" customFormat="1" hidden="1" x14ac:dyDescent="0.2">
      <c r="A4573" s="241" t="s">
        <v>92</v>
      </c>
      <c r="B4573" s="189" t="s">
        <v>228</v>
      </c>
      <c r="C4573" s="241" t="s">
        <v>85</v>
      </c>
      <c r="D4573" s="241" t="s">
        <v>229</v>
      </c>
      <c r="E4573" s="427" t="s">
        <v>119</v>
      </c>
      <c r="F4573" s="427"/>
      <c r="G4573" s="190" t="s">
        <v>174</v>
      </c>
      <c r="H4573" s="191">
        <v>6.0000000000000001E-3</v>
      </c>
      <c r="I4573" s="192">
        <v>69.42</v>
      </c>
      <c r="J4573" s="192">
        <v>0.41652</v>
      </c>
      <c r="K4573" s="360"/>
    </row>
    <row r="4574" spans="1:11" s="106" customFormat="1" hidden="1" x14ac:dyDescent="0.2">
      <c r="A4574" s="244"/>
      <c r="B4574" s="244"/>
      <c r="C4574" s="244"/>
      <c r="D4574" s="244"/>
      <c r="E4574" s="244"/>
      <c r="F4574" s="193"/>
      <c r="G4574" s="244"/>
      <c r="H4574" s="193"/>
      <c r="I4574" s="244"/>
      <c r="J4574" s="193"/>
      <c r="K4574" s="360"/>
    </row>
    <row r="4575" spans="1:11" s="106" customFormat="1" ht="15" hidden="1" thickBot="1" x14ac:dyDescent="0.25">
      <c r="A4575" s="244"/>
      <c r="B4575" s="244"/>
      <c r="C4575" s="244"/>
      <c r="D4575" s="244"/>
      <c r="E4575" s="244"/>
      <c r="F4575" s="193"/>
      <c r="G4575" s="244"/>
      <c r="H4575" s="428"/>
      <c r="I4575" s="428"/>
      <c r="J4575" s="193"/>
      <c r="K4575" s="360"/>
    </row>
    <row r="4576" spans="1:11" s="106" customFormat="1" ht="15" hidden="1" thickTop="1" x14ac:dyDescent="0.2">
      <c r="A4576" s="194"/>
      <c r="B4576" s="194"/>
      <c r="C4576" s="194"/>
      <c r="D4576" s="194"/>
      <c r="E4576" s="194"/>
      <c r="F4576" s="194"/>
      <c r="G4576" s="194"/>
      <c r="H4576" s="194"/>
      <c r="I4576" s="194"/>
      <c r="J4576" s="194"/>
      <c r="K4576" s="360"/>
    </row>
    <row r="4577" spans="1:11" s="106" customFormat="1" ht="15" hidden="1" x14ac:dyDescent="0.2">
      <c r="A4577" s="242"/>
      <c r="B4577" s="195" t="s">
        <v>77</v>
      </c>
      <c r="C4577" s="242" t="s">
        <v>78</v>
      </c>
      <c r="D4577" s="242" t="s">
        <v>4</v>
      </c>
      <c r="E4577" s="430" t="s">
        <v>79</v>
      </c>
      <c r="F4577" s="430"/>
      <c r="G4577" s="196" t="s">
        <v>80</v>
      </c>
      <c r="H4577" s="195" t="s">
        <v>81</v>
      </c>
      <c r="I4577" s="195" t="s">
        <v>82</v>
      </c>
      <c r="J4577" s="195" t="s">
        <v>5</v>
      </c>
      <c r="K4577" s="360"/>
    </row>
    <row r="4578" spans="1:11" s="106" customFormat="1" ht="38.25" hidden="1" x14ac:dyDescent="0.2">
      <c r="A4578" s="240" t="s">
        <v>83</v>
      </c>
      <c r="B4578" s="197" t="s">
        <v>1133</v>
      </c>
      <c r="C4578" s="240" t="s">
        <v>85</v>
      </c>
      <c r="D4578" s="240" t="s">
        <v>1134</v>
      </c>
      <c r="E4578" s="429" t="s">
        <v>179</v>
      </c>
      <c r="F4578" s="429"/>
      <c r="G4578" s="198" t="s">
        <v>174</v>
      </c>
      <c r="H4578" s="199">
        <v>1</v>
      </c>
      <c r="I4578" s="203">
        <f>SUM(J4579:J4584)</f>
        <v>5.4515849999999997</v>
      </c>
      <c r="J4578" s="203">
        <f>H4578*I4578</f>
        <v>5.4515849999999997</v>
      </c>
      <c r="K4578" s="360"/>
    </row>
    <row r="4579" spans="1:11" s="106" customFormat="1" ht="25.5" hidden="1" x14ac:dyDescent="0.2">
      <c r="A4579" s="241" t="s">
        <v>89</v>
      </c>
      <c r="B4579" s="189" t="s">
        <v>219</v>
      </c>
      <c r="C4579" s="241" t="s">
        <v>85</v>
      </c>
      <c r="D4579" s="241" t="s">
        <v>220</v>
      </c>
      <c r="E4579" s="427" t="s">
        <v>87</v>
      </c>
      <c r="F4579" s="427"/>
      <c r="G4579" s="190" t="s">
        <v>88</v>
      </c>
      <c r="H4579" s="191">
        <v>0.129</v>
      </c>
      <c r="I4579" s="192">
        <v>13.876064</v>
      </c>
      <c r="J4579" s="192">
        <v>1.7900122999999999</v>
      </c>
      <c r="K4579" s="360"/>
    </row>
    <row r="4580" spans="1:11" s="106" customFormat="1" ht="25.5" hidden="1" x14ac:dyDescent="0.2">
      <c r="A4580" s="241" t="s">
        <v>89</v>
      </c>
      <c r="B4580" s="189" t="s">
        <v>221</v>
      </c>
      <c r="C4580" s="241" t="s">
        <v>85</v>
      </c>
      <c r="D4580" s="241" t="s">
        <v>222</v>
      </c>
      <c r="E4580" s="427" t="s">
        <v>87</v>
      </c>
      <c r="F4580" s="427"/>
      <c r="G4580" s="190" t="s">
        <v>88</v>
      </c>
      <c r="H4580" s="191">
        <v>0.129</v>
      </c>
      <c r="I4580" s="192">
        <v>17.794052000000001</v>
      </c>
      <c r="J4580" s="192">
        <v>2.2954327000000001</v>
      </c>
      <c r="K4580" s="360"/>
    </row>
    <row r="4581" spans="1:11" s="106" customFormat="1" hidden="1" x14ac:dyDescent="0.2">
      <c r="A4581" s="241" t="s">
        <v>92</v>
      </c>
      <c r="B4581" s="189" t="s">
        <v>1058</v>
      </c>
      <c r="C4581" s="241" t="s">
        <v>85</v>
      </c>
      <c r="D4581" s="241" t="s">
        <v>1059</v>
      </c>
      <c r="E4581" s="427" t="s">
        <v>119</v>
      </c>
      <c r="F4581" s="427"/>
      <c r="G4581" s="190" t="s">
        <v>174</v>
      </c>
      <c r="H4581" s="191">
        <v>6.0000000000000001E-3</v>
      </c>
      <c r="I4581" s="192">
        <v>79.94</v>
      </c>
      <c r="J4581" s="192">
        <v>0.47964000000000001</v>
      </c>
      <c r="K4581" s="360"/>
    </row>
    <row r="4582" spans="1:11" s="106" customFormat="1" ht="25.5" hidden="1" x14ac:dyDescent="0.2">
      <c r="A4582" s="241" t="s">
        <v>92</v>
      </c>
      <c r="B4582" s="189" t="s">
        <v>2356</v>
      </c>
      <c r="C4582" s="241" t="s">
        <v>85</v>
      </c>
      <c r="D4582" s="241" t="s">
        <v>2357</v>
      </c>
      <c r="E4582" s="427" t="s">
        <v>119</v>
      </c>
      <c r="F4582" s="427"/>
      <c r="G4582" s="190" t="s">
        <v>174</v>
      </c>
      <c r="H4582" s="191">
        <v>1</v>
      </c>
      <c r="I4582" s="192">
        <v>0.39</v>
      </c>
      <c r="J4582" s="192">
        <v>0.39</v>
      </c>
      <c r="K4582" s="360"/>
    </row>
    <row r="4583" spans="1:11" s="106" customFormat="1" hidden="1" x14ac:dyDescent="0.2">
      <c r="A4583" s="241" t="s">
        <v>92</v>
      </c>
      <c r="B4583" s="189" t="s">
        <v>226</v>
      </c>
      <c r="C4583" s="241" t="s">
        <v>85</v>
      </c>
      <c r="D4583" s="241" t="s">
        <v>227</v>
      </c>
      <c r="E4583" s="427" t="s">
        <v>119</v>
      </c>
      <c r="F4583" s="427"/>
      <c r="G4583" s="190" t="s">
        <v>174</v>
      </c>
      <c r="H4583" s="191">
        <v>4.2999999999999997E-2</v>
      </c>
      <c r="I4583" s="192">
        <v>1.86</v>
      </c>
      <c r="J4583" s="192">
        <v>7.9979999999999996E-2</v>
      </c>
      <c r="K4583" s="360"/>
    </row>
    <row r="4584" spans="1:11" s="106" customFormat="1" hidden="1" x14ac:dyDescent="0.2">
      <c r="A4584" s="241" t="s">
        <v>92</v>
      </c>
      <c r="B4584" s="189" t="s">
        <v>228</v>
      </c>
      <c r="C4584" s="241" t="s">
        <v>85</v>
      </c>
      <c r="D4584" s="241" t="s">
        <v>229</v>
      </c>
      <c r="E4584" s="427" t="s">
        <v>119</v>
      </c>
      <c r="F4584" s="427"/>
      <c r="G4584" s="190" t="s">
        <v>174</v>
      </c>
      <c r="H4584" s="191">
        <v>6.0000000000000001E-3</v>
      </c>
      <c r="I4584" s="192">
        <v>69.42</v>
      </c>
      <c r="J4584" s="192">
        <v>0.41652</v>
      </c>
      <c r="K4584" s="360"/>
    </row>
    <row r="4585" spans="1:11" s="106" customFormat="1" hidden="1" x14ac:dyDescent="0.2">
      <c r="A4585" s="244"/>
      <c r="B4585" s="244"/>
      <c r="C4585" s="244"/>
      <c r="D4585" s="244"/>
      <c r="E4585" s="244"/>
      <c r="F4585" s="193"/>
      <c r="G4585" s="244"/>
      <c r="H4585" s="193"/>
      <c r="I4585" s="244"/>
      <c r="J4585" s="193"/>
      <c r="K4585" s="360"/>
    </row>
    <row r="4586" spans="1:11" s="106" customFormat="1" ht="15" hidden="1" thickBot="1" x14ac:dyDescent="0.25">
      <c r="A4586" s="244"/>
      <c r="B4586" s="244"/>
      <c r="C4586" s="244"/>
      <c r="D4586" s="244"/>
      <c r="E4586" s="244"/>
      <c r="F4586" s="193"/>
      <c r="G4586" s="244"/>
      <c r="H4586" s="428"/>
      <c r="I4586" s="428"/>
      <c r="J4586" s="193"/>
      <c r="K4586" s="360"/>
    </row>
    <row r="4587" spans="1:11" s="106" customFormat="1" ht="15" hidden="1" thickTop="1" x14ac:dyDescent="0.2">
      <c r="A4587" s="194"/>
      <c r="B4587" s="194"/>
      <c r="C4587" s="194"/>
      <c r="D4587" s="194"/>
      <c r="E4587" s="194"/>
      <c r="F4587" s="194"/>
      <c r="G4587" s="194"/>
      <c r="H4587" s="194"/>
      <c r="I4587" s="194"/>
      <c r="J4587" s="194"/>
      <c r="K4587" s="360"/>
    </row>
    <row r="4588" spans="1:11" s="106" customFormat="1" ht="15" hidden="1" x14ac:dyDescent="0.2">
      <c r="A4588" s="242"/>
      <c r="B4588" s="195" t="s">
        <v>77</v>
      </c>
      <c r="C4588" s="242" t="s">
        <v>78</v>
      </c>
      <c r="D4588" s="242" t="s">
        <v>4</v>
      </c>
      <c r="E4588" s="430" t="s">
        <v>79</v>
      </c>
      <c r="F4588" s="430"/>
      <c r="G4588" s="196" t="s">
        <v>80</v>
      </c>
      <c r="H4588" s="195" t="s">
        <v>81</v>
      </c>
      <c r="I4588" s="195" t="s">
        <v>82</v>
      </c>
      <c r="J4588" s="195" t="s">
        <v>5</v>
      </c>
      <c r="K4588" s="360"/>
    </row>
    <row r="4589" spans="1:11" s="106" customFormat="1" ht="25.5" hidden="1" x14ac:dyDescent="0.2">
      <c r="A4589" s="240" t="s">
        <v>83</v>
      </c>
      <c r="B4589" s="197" t="s">
        <v>1188</v>
      </c>
      <c r="C4589" s="240" t="s">
        <v>85</v>
      </c>
      <c r="D4589" s="240" t="s">
        <v>1189</v>
      </c>
      <c r="E4589" s="429" t="s">
        <v>179</v>
      </c>
      <c r="F4589" s="429"/>
      <c r="G4589" s="198" t="s">
        <v>174</v>
      </c>
      <c r="H4589" s="199">
        <v>1</v>
      </c>
      <c r="I4589" s="203">
        <f>SUM(J4590:J4595)</f>
        <v>3.5793268999999999</v>
      </c>
      <c r="J4589" s="203">
        <f>H4589*I4589</f>
        <v>3.5793268999999999</v>
      </c>
      <c r="K4589" s="360"/>
    </row>
    <row r="4590" spans="1:11" s="106" customFormat="1" ht="25.5" hidden="1" x14ac:dyDescent="0.2">
      <c r="A4590" s="241" t="s">
        <v>89</v>
      </c>
      <c r="B4590" s="189" t="s">
        <v>219</v>
      </c>
      <c r="C4590" s="241" t="s">
        <v>85</v>
      </c>
      <c r="D4590" s="241" t="s">
        <v>220</v>
      </c>
      <c r="E4590" s="427" t="s">
        <v>87</v>
      </c>
      <c r="F4590" s="427"/>
      <c r="G4590" s="190" t="s">
        <v>88</v>
      </c>
      <c r="H4590" s="191">
        <v>0.06</v>
      </c>
      <c r="I4590" s="192">
        <v>13.876064</v>
      </c>
      <c r="J4590" s="192">
        <v>0.83256379999999996</v>
      </c>
      <c r="K4590" s="360"/>
    </row>
    <row r="4591" spans="1:11" s="106" customFormat="1" ht="25.5" hidden="1" x14ac:dyDescent="0.2">
      <c r="A4591" s="241" t="s">
        <v>89</v>
      </c>
      <c r="B4591" s="189" t="s">
        <v>221</v>
      </c>
      <c r="C4591" s="241" t="s">
        <v>85</v>
      </c>
      <c r="D4591" s="241" t="s">
        <v>222</v>
      </c>
      <c r="E4591" s="427" t="s">
        <v>87</v>
      </c>
      <c r="F4591" s="427"/>
      <c r="G4591" s="190" t="s">
        <v>88</v>
      </c>
      <c r="H4591" s="191">
        <v>0.06</v>
      </c>
      <c r="I4591" s="192">
        <v>17.794052000000001</v>
      </c>
      <c r="J4591" s="192">
        <v>1.0676431</v>
      </c>
      <c r="K4591" s="360"/>
    </row>
    <row r="4592" spans="1:11" s="106" customFormat="1" hidden="1" x14ac:dyDescent="0.2">
      <c r="A4592" s="241" t="s">
        <v>92</v>
      </c>
      <c r="B4592" s="189" t="s">
        <v>1058</v>
      </c>
      <c r="C4592" s="241" t="s">
        <v>85</v>
      </c>
      <c r="D4592" s="241" t="s">
        <v>1059</v>
      </c>
      <c r="E4592" s="427" t="s">
        <v>119</v>
      </c>
      <c r="F4592" s="427"/>
      <c r="G4592" s="190" t="s">
        <v>174</v>
      </c>
      <c r="H4592" s="191">
        <v>7.0000000000000001E-3</v>
      </c>
      <c r="I4592" s="192">
        <v>79.94</v>
      </c>
      <c r="J4592" s="192">
        <v>0.55957999999999997</v>
      </c>
      <c r="K4592" s="360"/>
    </row>
    <row r="4593" spans="1:11" s="106" customFormat="1" ht="25.5" hidden="1" x14ac:dyDescent="0.2">
      <c r="A4593" s="241" t="s">
        <v>92</v>
      </c>
      <c r="B4593" s="189" t="s">
        <v>1068</v>
      </c>
      <c r="C4593" s="241" t="s">
        <v>85</v>
      </c>
      <c r="D4593" s="241" t="s">
        <v>1069</v>
      </c>
      <c r="E4593" s="427" t="s">
        <v>119</v>
      </c>
      <c r="F4593" s="427"/>
      <c r="G4593" s="190" t="s">
        <v>174</v>
      </c>
      <c r="H4593" s="191">
        <v>1</v>
      </c>
      <c r="I4593" s="192">
        <v>0.54</v>
      </c>
      <c r="J4593" s="192">
        <v>0.54</v>
      </c>
      <c r="K4593" s="360"/>
    </row>
    <row r="4594" spans="1:11" s="106" customFormat="1" hidden="1" x14ac:dyDescent="0.2">
      <c r="A4594" s="241" t="s">
        <v>92</v>
      </c>
      <c r="B4594" s="189" t="s">
        <v>226</v>
      </c>
      <c r="C4594" s="241" t="s">
        <v>85</v>
      </c>
      <c r="D4594" s="241" t="s">
        <v>227</v>
      </c>
      <c r="E4594" s="427" t="s">
        <v>119</v>
      </c>
      <c r="F4594" s="427"/>
      <c r="G4594" s="190" t="s">
        <v>174</v>
      </c>
      <c r="H4594" s="191">
        <v>1.2999999999999999E-2</v>
      </c>
      <c r="I4594" s="192">
        <v>1.86</v>
      </c>
      <c r="J4594" s="192">
        <v>2.418E-2</v>
      </c>
      <c r="K4594" s="360"/>
    </row>
    <row r="4595" spans="1:11" s="106" customFormat="1" hidden="1" x14ac:dyDescent="0.2">
      <c r="A4595" s="241" t="s">
        <v>92</v>
      </c>
      <c r="B4595" s="189" t="s">
        <v>228</v>
      </c>
      <c r="C4595" s="241" t="s">
        <v>85</v>
      </c>
      <c r="D4595" s="241" t="s">
        <v>229</v>
      </c>
      <c r="E4595" s="427" t="s">
        <v>119</v>
      </c>
      <c r="F4595" s="427"/>
      <c r="G4595" s="190" t="s">
        <v>174</v>
      </c>
      <c r="H4595" s="191">
        <v>8.0000000000000002E-3</v>
      </c>
      <c r="I4595" s="192">
        <v>69.42</v>
      </c>
      <c r="J4595" s="192">
        <v>0.55535999999999996</v>
      </c>
      <c r="K4595" s="360"/>
    </row>
    <row r="4596" spans="1:11" s="106" customFormat="1" hidden="1" x14ac:dyDescent="0.2">
      <c r="A4596" s="244"/>
      <c r="B4596" s="244"/>
      <c r="C4596" s="244"/>
      <c r="D4596" s="244"/>
      <c r="E4596" s="244"/>
      <c r="F4596" s="193"/>
      <c r="G4596" s="244"/>
      <c r="H4596" s="193"/>
      <c r="I4596" s="244"/>
      <c r="J4596" s="193"/>
      <c r="K4596" s="360"/>
    </row>
    <row r="4597" spans="1:11" s="106" customFormat="1" ht="15" hidden="1" thickBot="1" x14ac:dyDescent="0.25">
      <c r="A4597" s="244"/>
      <c r="B4597" s="244"/>
      <c r="C4597" s="244"/>
      <c r="D4597" s="244"/>
      <c r="E4597" s="244"/>
      <c r="F4597" s="193"/>
      <c r="G4597" s="244"/>
      <c r="H4597" s="428"/>
      <c r="I4597" s="428"/>
      <c r="J4597" s="193"/>
      <c r="K4597" s="360"/>
    </row>
    <row r="4598" spans="1:11" s="106" customFormat="1" ht="15" hidden="1" thickTop="1" x14ac:dyDescent="0.2">
      <c r="A4598" s="194"/>
      <c r="B4598" s="194"/>
      <c r="C4598" s="194"/>
      <c r="D4598" s="194"/>
      <c r="E4598" s="194"/>
      <c r="F4598" s="194"/>
      <c r="G4598" s="194"/>
      <c r="H4598" s="194"/>
      <c r="I4598" s="194"/>
      <c r="J4598" s="194"/>
      <c r="K4598" s="360"/>
    </row>
    <row r="4599" spans="1:11" s="106" customFormat="1" ht="15" hidden="1" x14ac:dyDescent="0.2">
      <c r="A4599" s="242"/>
      <c r="B4599" s="195" t="s">
        <v>77</v>
      </c>
      <c r="C4599" s="242" t="s">
        <v>78</v>
      </c>
      <c r="D4599" s="242" t="s">
        <v>4</v>
      </c>
      <c r="E4599" s="430" t="s">
        <v>79</v>
      </c>
      <c r="F4599" s="430"/>
      <c r="G4599" s="196" t="s">
        <v>80</v>
      </c>
      <c r="H4599" s="195" t="s">
        <v>81</v>
      </c>
      <c r="I4599" s="195" t="s">
        <v>82</v>
      </c>
      <c r="J4599" s="195" t="s">
        <v>5</v>
      </c>
      <c r="K4599" s="360"/>
    </row>
    <row r="4600" spans="1:11" s="106" customFormat="1" ht="38.25" hidden="1" x14ac:dyDescent="0.2">
      <c r="A4600" s="240" t="s">
        <v>83</v>
      </c>
      <c r="B4600" s="197" t="s">
        <v>180</v>
      </c>
      <c r="C4600" s="240" t="s">
        <v>85</v>
      </c>
      <c r="D4600" s="240" t="s">
        <v>181</v>
      </c>
      <c r="E4600" s="429" t="s">
        <v>179</v>
      </c>
      <c r="F4600" s="429"/>
      <c r="G4600" s="198" t="s">
        <v>174</v>
      </c>
      <c r="H4600" s="199">
        <v>1</v>
      </c>
      <c r="I4600" s="203">
        <f>SUM(J4601:J4606)</f>
        <v>4.5610505000000003</v>
      </c>
      <c r="J4600" s="203">
        <f>H4600*I4600</f>
        <v>4.5610505000000003</v>
      </c>
      <c r="K4600" s="360"/>
    </row>
    <row r="4601" spans="1:11" s="106" customFormat="1" ht="25.5" hidden="1" x14ac:dyDescent="0.2">
      <c r="A4601" s="241" t="s">
        <v>89</v>
      </c>
      <c r="B4601" s="189" t="s">
        <v>219</v>
      </c>
      <c r="C4601" s="241" t="s">
        <v>85</v>
      </c>
      <c r="D4601" s="241" t="s">
        <v>220</v>
      </c>
      <c r="E4601" s="427" t="s">
        <v>87</v>
      </c>
      <c r="F4601" s="427"/>
      <c r="G4601" s="190" t="s">
        <v>88</v>
      </c>
      <c r="H4601" s="191">
        <v>0.09</v>
      </c>
      <c r="I4601" s="192">
        <v>13.876064</v>
      </c>
      <c r="J4601" s="192">
        <v>1.2488458</v>
      </c>
      <c r="K4601" s="360"/>
    </row>
    <row r="4602" spans="1:11" s="106" customFormat="1" ht="25.5" hidden="1" x14ac:dyDescent="0.2">
      <c r="A4602" s="241" t="s">
        <v>89</v>
      </c>
      <c r="B4602" s="189" t="s">
        <v>221</v>
      </c>
      <c r="C4602" s="241" t="s">
        <v>85</v>
      </c>
      <c r="D4602" s="241" t="s">
        <v>222</v>
      </c>
      <c r="E4602" s="427" t="s">
        <v>87</v>
      </c>
      <c r="F4602" s="427"/>
      <c r="G4602" s="190" t="s">
        <v>88</v>
      </c>
      <c r="H4602" s="191">
        <v>0.09</v>
      </c>
      <c r="I4602" s="192">
        <v>17.794052000000001</v>
      </c>
      <c r="J4602" s="192">
        <v>1.6014647</v>
      </c>
      <c r="K4602" s="360"/>
    </row>
    <row r="4603" spans="1:11" s="106" customFormat="1" hidden="1" x14ac:dyDescent="0.2">
      <c r="A4603" s="241" t="s">
        <v>92</v>
      </c>
      <c r="B4603" s="189" t="s">
        <v>1058</v>
      </c>
      <c r="C4603" s="241" t="s">
        <v>85</v>
      </c>
      <c r="D4603" s="241" t="s">
        <v>1059</v>
      </c>
      <c r="E4603" s="427" t="s">
        <v>119</v>
      </c>
      <c r="F4603" s="427"/>
      <c r="G4603" s="190" t="s">
        <v>174</v>
      </c>
      <c r="H4603" s="191">
        <v>7.0000000000000001E-3</v>
      </c>
      <c r="I4603" s="192">
        <v>79.94</v>
      </c>
      <c r="J4603" s="192">
        <v>0.55957999999999997</v>
      </c>
      <c r="K4603" s="360"/>
    </row>
    <row r="4604" spans="1:11" s="106" customFormat="1" ht="25.5" hidden="1" x14ac:dyDescent="0.2">
      <c r="A4604" s="241" t="s">
        <v>92</v>
      </c>
      <c r="B4604" s="189" t="s">
        <v>1068</v>
      </c>
      <c r="C4604" s="241" t="s">
        <v>85</v>
      </c>
      <c r="D4604" s="241" t="s">
        <v>1069</v>
      </c>
      <c r="E4604" s="427" t="s">
        <v>119</v>
      </c>
      <c r="F4604" s="427"/>
      <c r="G4604" s="190" t="s">
        <v>174</v>
      </c>
      <c r="H4604" s="191">
        <v>1</v>
      </c>
      <c r="I4604" s="192">
        <v>0.54</v>
      </c>
      <c r="J4604" s="192">
        <v>0.54</v>
      </c>
      <c r="K4604" s="360"/>
    </row>
    <row r="4605" spans="1:11" s="106" customFormat="1" hidden="1" x14ac:dyDescent="0.2">
      <c r="A4605" s="241" t="s">
        <v>92</v>
      </c>
      <c r="B4605" s="189" t="s">
        <v>226</v>
      </c>
      <c r="C4605" s="241" t="s">
        <v>85</v>
      </c>
      <c r="D4605" s="241" t="s">
        <v>227</v>
      </c>
      <c r="E4605" s="427" t="s">
        <v>119</v>
      </c>
      <c r="F4605" s="427"/>
      <c r="G4605" s="190" t="s">
        <v>174</v>
      </c>
      <c r="H4605" s="191">
        <v>0.03</v>
      </c>
      <c r="I4605" s="192">
        <v>1.86</v>
      </c>
      <c r="J4605" s="192">
        <v>5.5800000000000002E-2</v>
      </c>
      <c r="K4605" s="360"/>
    </row>
    <row r="4606" spans="1:11" s="106" customFormat="1" hidden="1" x14ac:dyDescent="0.2">
      <c r="A4606" s="241" t="s">
        <v>92</v>
      </c>
      <c r="B4606" s="189" t="s">
        <v>228</v>
      </c>
      <c r="C4606" s="241" t="s">
        <v>85</v>
      </c>
      <c r="D4606" s="241" t="s">
        <v>229</v>
      </c>
      <c r="E4606" s="427" t="s">
        <v>119</v>
      </c>
      <c r="F4606" s="427"/>
      <c r="G4606" s="190" t="s">
        <v>174</v>
      </c>
      <c r="H4606" s="191">
        <v>8.0000000000000002E-3</v>
      </c>
      <c r="I4606" s="192">
        <v>69.42</v>
      </c>
      <c r="J4606" s="192">
        <v>0.55535999999999996</v>
      </c>
      <c r="K4606" s="360"/>
    </row>
    <row r="4607" spans="1:11" s="106" customFormat="1" hidden="1" x14ac:dyDescent="0.2">
      <c r="A4607" s="244"/>
      <c r="B4607" s="244"/>
      <c r="C4607" s="244"/>
      <c r="D4607" s="244"/>
      <c r="E4607" s="244"/>
      <c r="F4607" s="193"/>
      <c r="G4607" s="244"/>
      <c r="H4607" s="193"/>
      <c r="I4607" s="244"/>
      <c r="J4607" s="193"/>
      <c r="K4607" s="360"/>
    </row>
    <row r="4608" spans="1:11" s="106" customFormat="1" ht="15" hidden="1" thickBot="1" x14ac:dyDescent="0.25">
      <c r="A4608" s="244"/>
      <c r="B4608" s="244"/>
      <c r="C4608" s="244"/>
      <c r="D4608" s="244"/>
      <c r="E4608" s="244"/>
      <c r="F4608" s="193"/>
      <c r="G4608" s="244"/>
      <c r="H4608" s="428"/>
      <c r="I4608" s="428"/>
      <c r="J4608" s="193"/>
      <c r="K4608" s="360"/>
    </row>
    <row r="4609" spans="1:11" s="106" customFormat="1" ht="15" hidden="1" thickTop="1" x14ac:dyDescent="0.2">
      <c r="A4609" s="194"/>
      <c r="B4609" s="194"/>
      <c r="C4609" s="194"/>
      <c r="D4609" s="194"/>
      <c r="E4609" s="194"/>
      <c r="F4609" s="194"/>
      <c r="G4609" s="194"/>
      <c r="H4609" s="194"/>
      <c r="I4609" s="194"/>
      <c r="J4609" s="194"/>
      <c r="K4609" s="360"/>
    </row>
    <row r="4610" spans="1:11" s="106" customFormat="1" ht="15" hidden="1" x14ac:dyDescent="0.2">
      <c r="A4610" s="242"/>
      <c r="B4610" s="195" t="s">
        <v>77</v>
      </c>
      <c r="C4610" s="242" t="s">
        <v>78</v>
      </c>
      <c r="D4610" s="242" t="s">
        <v>4</v>
      </c>
      <c r="E4610" s="430" t="s">
        <v>79</v>
      </c>
      <c r="F4610" s="430"/>
      <c r="G4610" s="196" t="s">
        <v>80</v>
      </c>
      <c r="H4610" s="195" t="s">
        <v>81</v>
      </c>
      <c r="I4610" s="195" t="s">
        <v>82</v>
      </c>
      <c r="J4610" s="195" t="s">
        <v>5</v>
      </c>
      <c r="K4610" s="360"/>
    </row>
    <row r="4611" spans="1:11" s="106" customFormat="1" ht="38.25" hidden="1" x14ac:dyDescent="0.2">
      <c r="A4611" s="240" t="s">
        <v>83</v>
      </c>
      <c r="B4611" s="197" t="s">
        <v>1168</v>
      </c>
      <c r="C4611" s="240" t="s">
        <v>85</v>
      </c>
      <c r="D4611" s="240" t="s">
        <v>1169</v>
      </c>
      <c r="E4611" s="429" t="s">
        <v>179</v>
      </c>
      <c r="F4611" s="429"/>
      <c r="G4611" s="198" t="s">
        <v>174</v>
      </c>
      <c r="H4611" s="199">
        <v>1</v>
      </c>
      <c r="I4611" s="203">
        <f>SUM(J4612:J4617)</f>
        <v>6.4984574000000004</v>
      </c>
      <c r="J4611" s="203">
        <f>H4611*I4611</f>
        <v>6.4984574000000004</v>
      </c>
      <c r="K4611" s="360"/>
    </row>
    <row r="4612" spans="1:11" s="106" customFormat="1" ht="25.5" hidden="1" x14ac:dyDescent="0.2">
      <c r="A4612" s="241" t="s">
        <v>89</v>
      </c>
      <c r="B4612" s="189" t="s">
        <v>219</v>
      </c>
      <c r="C4612" s="241" t="s">
        <v>85</v>
      </c>
      <c r="D4612" s="241" t="s">
        <v>220</v>
      </c>
      <c r="E4612" s="427" t="s">
        <v>87</v>
      </c>
      <c r="F4612" s="427"/>
      <c r="G4612" s="190" t="s">
        <v>88</v>
      </c>
      <c r="H4612" s="191">
        <v>0.15</v>
      </c>
      <c r="I4612" s="192">
        <v>13.876064</v>
      </c>
      <c r="J4612" s="192">
        <v>2.0814096000000002</v>
      </c>
      <c r="K4612" s="360"/>
    </row>
    <row r="4613" spans="1:11" s="106" customFormat="1" ht="25.5" hidden="1" x14ac:dyDescent="0.2">
      <c r="A4613" s="241" t="s">
        <v>89</v>
      </c>
      <c r="B4613" s="189" t="s">
        <v>221</v>
      </c>
      <c r="C4613" s="241" t="s">
        <v>85</v>
      </c>
      <c r="D4613" s="241" t="s">
        <v>222</v>
      </c>
      <c r="E4613" s="427" t="s">
        <v>87</v>
      </c>
      <c r="F4613" s="427"/>
      <c r="G4613" s="190" t="s">
        <v>88</v>
      </c>
      <c r="H4613" s="191">
        <v>0.15</v>
      </c>
      <c r="I4613" s="192">
        <v>17.794052000000001</v>
      </c>
      <c r="J4613" s="192">
        <v>2.6691077999999999</v>
      </c>
      <c r="K4613" s="360"/>
    </row>
    <row r="4614" spans="1:11" s="106" customFormat="1" hidden="1" x14ac:dyDescent="0.2">
      <c r="A4614" s="241" t="s">
        <v>92</v>
      </c>
      <c r="B4614" s="189" t="s">
        <v>1058</v>
      </c>
      <c r="C4614" s="241" t="s">
        <v>85</v>
      </c>
      <c r="D4614" s="241" t="s">
        <v>1059</v>
      </c>
      <c r="E4614" s="427" t="s">
        <v>119</v>
      </c>
      <c r="F4614" s="427"/>
      <c r="G4614" s="190" t="s">
        <v>174</v>
      </c>
      <c r="H4614" s="191">
        <v>7.0000000000000001E-3</v>
      </c>
      <c r="I4614" s="192">
        <v>79.94</v>
      </c>
      <c r="J4614" s="192">
        <v>0.55957999999999997</v>
      </c>
      <c r="K4614" s="360"/>
    </row>
    <row r="4615" spans="1:11" s="106" customFormat="1" ht="25.5" hidden="1" x14ac:dyDescent="0.2">
      <c r="A4615" s="241" t="s">
        <v>92</v>
      </c>
      <c r="B4615" s="189" t="s">
        <v>1068</v>
      </c>
      <c r="C4615" s="241" t="s">
        <v>85</v>
      </c>
      <c r="D4615" s="241" t="s">
        <v>1069</v>
      </c>
      <c r="E4615" s="427" t="s">
        <v>119</v>
      </c>
      <c r="F4615" s="427"/>
      <c r="G4615" s="190" t="s">
        <v>174</v>
      </c>
      <c r="H4615" s="191">
        <v>1</v>
      </c>
      <c r="I4615" s="192">
        <v>0.54</v>
      </c>
      <c r="J4615" s="192">
        <v>0.54</v>
      </c>
      <c r="K4615" s="360"/>
    </row>
    <row r="4616" spans="1:11" s="106" customFormat="1" hidden="1" x14ac:dyDescent="0.2">
      <c r="A4616" s="241" t="s">
        <v>92</v>
      </c>
      <c r="B4616" s="189" t="s">
        <v>226</v>
      </c>
      <c r="C4616" s="241" t="s">
        <v>85</v>
      </c>
      <c r="D4616" s="241" t="s">
        <v>227</v>
      </c>
      <c r="E4616" s="427" t="s">
        <v>119</v>
      </c>
      <c r="F4616" s="427"/>
      <c r="G4616" s="190" t="s">
        <v>174</v>
      </c>
      <c r="H4616" s="191">
        <v>0.05</v>
      </c>
      <c r="I4616" s="192">
        <v>1.86</v>
      </c>
      <c r="J4616" s="192">
        <v>9.2999999999999999E-2</v>
      </c>
      <c r="K4616" s="360"/>
    </row>
    <row r="4617" spans="1:11" s="106" customFormat="1" hidden="1" x14ac:dyDescent="0.2">
      <c r="A4617" s="241" t="s">
        <v>92</v>
      </c>
      <c r="B4617" s="189" t="s">
        <v>228</v>
      </c>
      <c r="C4617" s="241" t="s">
        <v>85</v>
      </c>
      <c r="D4617" s="241" t="s">
        <v>229</v>
      </c>
      <c r="E4617" s="427" t="s">
        <v>119</v>
      </c>
      <c r="F4617" s="427"/>
      <c r="G4617" s="190" t="s">
        <v>174</v>
      </c>
      <c r="H4617" s="191">
        <v>8.0000000000000002E-3</v>
      </c>
      <c r="I4617" s="192">
        <v>69.42</v>
      </c>
      <c r="J4617" s="192">
        <v>0.55535999999999996</v>
      </c>
      <c r="K4617" s="360"/>
    </row>
    <row r="4618" spans="1:11" s="106" customFormat="1" hidden="1" x14ac:dyDescent="0.2">
      <c r="A4618" s="244"/>
      <c r="B4618" s="244"/>
      <c r="C4618" s="244"/>
      <c r="D4618" s="244"/>
      <c r="E4618" s="244"/>
      <c r="F4618" s="193"/>
      <c r="G4618" s="244"/>
      <c r="H4618" s="193"/>
      <c r="I4618" s="244"/>
      <c r="J4618" s="193"/>
      <c r="K4618" s="360"/>
    </row>
    <row r="4619" spans="1:11" s="106" customFormat="1" ht="15" hidden="1" thickBot="1" x14ac:dyDescent="0.25">
      <c r="A4619" s="244"/>
      <c r="B4619" s="244"/>
      <c r="C4619" s="244"/>
      <c r="D4619" s="244"/>
      <c r="E4619" s="244"/>
      <c r="F4619" s="193"/>
      <c r="G4619" s="244"/>
      <c r="H4619" s="428"/>
      <c r="I4619" s="428"/>
      <c r="J4619" s="193"/>
      <c r="K4619" s="360"/>
    </row>
    <row r="4620" spans="1:11" s="106" customFormat="1" ht="15" hidden="1" thickTop="1" x14ac:dyDescent="0.2">
      <c r="A4620" s="194"/>
      <c r="B4620" s="194"/>
      <c r="C4620" s="194"/>
      <c r="D4620" s="194"/>
      <c r="E4620" s="194"/>
      <c r="F4620" s="194"/>
      <c r="G4620" s="194"/>
      <c r="H4620" s="194"/>
      <c r="I4620" s="194"/>
      <c r="J4620" s="194"/>
      <c r="K4620" s="360"/>
    </row>
    <row r="4621" spans="1:11" s="106" customFormat="1" ht="15" hidden="1" x14ac:dyDescent="0.2">
      <c r="A4621" s="242"/>
      <c r="B4621" s="195" t="s">
        <v>77</v>
      </c>
      <c r="C4621" s="242" t="s">
        <v>78</v>
      </c>
      <c r="D4621" s="242" t="s">
        <v>4</v>
      </c>
      <c r="E4621" s="430" t="s">
        <v>79</v>
      </c>
      <c r="F4621" s="430"/>
      <c r="G4621" s="196" t="s">
        <v>80</v>
      </c>
      <c r="H4621" s="195" t="s">
        <v>81</v>
      </c>
      <c r="I4621" s="195" t="s">
        <v>82</v>
      </c>
      <c r="J4621" s="195" t="s">
        <v>5</v>
      </c>
      <c r="K4621" s="360"/>
    </row>
    <row r="4622" spans="1:11" s="106" customFormat="1" ht="25.5" hidden="1" x14ac:dyDescent="0.2">
      <c r="A4622" s="240" t="s">
        <v>83</v>
      </c>
      <c r="B4622" s="197" t="s">
        <v>1225</v>
      </c>
      <c r="C4622" s="240" t="s">
        <v>85</v>
      </c>
      <c r="D4622" s="240" t="s">
        <v>1226</v>
      </c>
      <c r="E4622" s="429" t="s">
        <v>179</v>
      </c>
      <c r="F4622" s="429"/>
      <c r="G4622" s="198" t="s">
        <v>174</v>
      </c>
      <c r="H4622" s="199">
        <v>1</v>
      </c>
      <c r="I4622" s="203">
        <f>SUM(J4623:J4628)</f>
        <v>5.4266185</v>
      </c>
      <c r="J4622" s="203">
        <f>H4622*I4622</f>
        <v>5.4266185</v>
      </c>
      <c r="K4622" s="360"/>
    </row>
    <row r="4623" spans="1:11" s="106" customFormat="1" ht="25.5" hidden="1" x14ac:dyDescent="0.2">
      <c r="A4623" s="241" t="s">
        <v>89</v>
      </c>
      <c r="B4623" s="189" t="s">
        <v>219</v>
      </c>
      <c r="C4623" s="241" t="s">
        <v>85</v>
      </c>
      <c r="D4623" s="241" t="s">
        <v>220</v>
      </c>
      <c r="E4623" s="427" t="s">
        <v>87</v>
      </c>
      <c r="F4623" s="427"/>
      <c r="G4623" s="190" t="s">
        <v>88</v>
      </c>
      <c r="H4623" s="191">
        <v>7.2999999999999995E-2</v>
      </c>
      <c r="I4623" s="192">
        <v>13.876064</v>
      </c>
      <c r="J4623" s="192">
        <v>1.0129527</v>
      </c>
      <c r="K4623" s="360"/>
    </row>
    <row r="4624" spans="1:11" s="106" customFormat="1" ht="25.5" hidden="1" x14ac:dyDescent="0.2">
      <c r="A4624" s="241" t="s">
        <v>89</v>
      </c>
      <c r="B4624" s="189" t="s">
        <v>221</v>
      </c>
      <c r="C4624" s="241" t="s">
        <v>85</v>
      </c>
      <c r="D4624" s="241" t="s">
        <v>222</v>
      </c>
      <c r="E4624" s="427" t="s">
        <v>87</v>
      </c>
      <c r="F4624" s="427"/>
      <c r="G4624" s="190" t="s">
        <v>88</v>
      </c>
      <c r="H4624" s="191">
        <v>7.2999999999999995E-2</v>
      </c>
      <c r="I4624" s="192">
        <v>17.794052000000001</v>
      </c>
      <c r="J4624" s="192">
        <v>1.2989657999999999</v>
      </c>
      <c r="K4624" s="360"/>
    </row>
    <row r="4625" spans="1:11" s="106" customFormat="1" hidden="1" x14ac:dyDescent="0.2">
      <c r="A4625" s="241" t="s">
        <v>92</v>
      </c>
      <c r="B4625" s="189" t="s">
        <v>1058</v>
      </c>
      <c r="C4625" s="241" t="s">
        <v>85</v>
      </c>
      <c r="D4625" s="241" t="s">
        <v>1059</v>
      </c>
      <c r="E4625" s="427" t="s">
        <v>119</v>
      </c>
      <c r="F4625" s="427"/>
      <c r="G4625" s="190" t="s">
        <v>174</v>
      </c>
      <c r="H4625" s="191">
        <v>8.9999999999999993E-3</v>
      </c>
      <c r="I4625" s="192">
        <v>79.94</v>
      </c>
      <c r="J4625" s="192">
        <v>0.71945999999999999</v>
      </c>
      <c r="K4625" s="360"/>
    </row>
    <row r="4626" spans="1:11" s="106" customFormat="1" ht="25.5" hidden="1" x14ac:dyDescent="0.2">
      <c r="A4626" s="241" t="s">
        <v>92</v>
      </c>
      <c r="B4626" s="189" t="s">
        <v>2358</v>
      </c>
      <c r="C4626" s="241" t="s">
        <v>85</v>
      </c>
      <c r="D4626" s="241" t="s">
        <v>2359</v>
      </c>
      <c r="E4626" s="427" t="s">
        <v>119</v>
      </c>
      <c r="F4626" s="427"/>
      <c r="G4626" s="190" t="s">
        <v>174</v>
      </c>
      <c r="H4626" s="191">
        <v>1</v>
      </c>
      <c r="I4626" s="192">
        <v>1.6</v>
      </c>
      <c r="J4626" s="192">
        <v>1.6</v>
      </c>
      <c r="K4626" s="360"/>
    </row>
    <row r="4627" spans="1:11" s="106" customFormat="1" hidden="1" x14ac:dyDescent="0.2">
      <c r="A4627" s="241" t="s">
        <v>92</v>
      </c>
      <c r="B4627" s="189" t="s">
        <v>226</v>
      </c>
      <c r="C4627" s="241" t="s">
        <v>85</v>
      </c>
      <c r="D4627" s="241" t="s">
        <v>227</v>
      </c>
      <c r="E4627" s="427" t="s">
        <v>119</v>
      </c>
      <c r="F4627" s="427"/>
      <c r="G4627" s="190" t="s">
        <v>174</v>
      </c>
      <c r="H4627" s="191">
        <v>1.7000000000000001E-2</v>
      </c>
      <c r="I4627" s="192">
        <v>1.86</v>
      </c>
      <c r="J4627" s="192">
        <v>3.1620000000000002E-2</v>
      </c>
      <c r="K4627" s="360"/>
    </row>
    <row r="4628" spans="1:11" s="106" customFormat="1" hidden="1" x14ac:dyDescent="0.2">
      <c r="A4628" s="241" t="s">
        <v>92</v>
      </c>
      <c r="B4628" s="189" t="s">
        <v>228</v>
      </c>
      <c r="C4628" s="241" t="s">
        <v>85</v>
      </c>
      <c r="D4628" s="241" t="s">
        <v>229</v>
      </c>
      <c r="E4628" s="427" t="s">
        <v>119</v>
      </c>
      <c r="F4628" s="427"/>
      <c r="G4628" s="190" t="s">
        <v>174</v>
      </c>
      <c r="H4628" s="191">
        <v>1.0999999999999999E-2</v>
      </c>
      <c r="I4628" s="192">
        <v>69.42</v>
      </c>
      <c r="J4628" s="192">
        <v>0.76361999999999997</v>
      </c>
      <c r="K4628" s="360"/>
    </row>
    <row r="4629" spans="1:11" s="106" customFormat="1" hidden="1" x14ac:dyDescent="0.2">
      <c r="A4629" s="244"/>
      <c r="B4629" s="244"/>
      <c r="C4629" s="244"/>
      <c r="D4629" s="244"/>
      <c r="E4629" s="244"/>
      <c r="F4629" s="193"/>
      <c r="G4629" s="244"/>
      <c r="H4629" s="193"/>
      <c r="I4629" s="244"/>
      <c r="J4629" s="193"/>
      <c r="K4629" s="360"/>
    </row>
    <row r="4630" spans="1:11" s="106" customFormat="1" ht="15" hidden="1" thickBot="1" x14ac:dyDescent="0.25">
      <c r="A4630" s="244"/>
      <c r="B4630" s="244"/>
      <c r="C4630" s="244"/>
      <c r="D4630" s="244"/>
      <c r="E4630" s="244"/>
      <c r="F4630" s="193"/>
      <c r="G4630" s="244"/>
      <c r="H4630" s="428"/>
      <c r="I4630" s="428"/>
      <c r="J4630" s="193"/>
      <c r="K4630" s="360"/>
    </row>
    <row r="4631" spans="1:11" s="106" customFormat="1" ht="15" hidden="1" thickTop="1" x14ac:dyDescent="0.2">
      <c r="A4631" s="194"/>
      <c r="B4631" s="194"/>
      <c r="C4631" s="194"/>
      <c r="D4631" s="194"/>
      <c r="E4631" s="194"/>
      <c r="F4631" s="194"/>
      <c r="G4631" s="194"/>
      <c r="H4631" s="194"/>
      <c r="I4631" s="194"/>
      <c r="J4631" s="194"/>
      <c r="K4631" s="360"/>
    </row>
    <row r="4632" spans="1:11" s="106" customFormat="1" ht="15" hidden="1" x14ac:dyDescent="0.2">
      <c r="A4632" s="242"/>
      <c r="B4632" s="195" t="s">
        <v>77</v>
      </c>
      <c r="C4632" s="242" t="s">
        <v>78</v>
      </c>
      <c r="D4632" s="242" t="s">
        <v>4</v>
      </c>
      <c r="E4632" s="430" t="s">
        <v>79</v>
      </c>
      <c r="F4632" s="430"/>
      <c r="G4632" s="196" t="s">
        <v>80</v>
      </c>
      <c r="H4632" s="195" t="s">
        <v>81</v>
      </c>
      <c r="I4632" s="195" t="s">
        <v>82</v>
      </c>
      <c r="J4632" s="195" t="s">
        <v>5</v>
      </c>
      <c r="K4632" s="360"/>
    </row>
    <row r="4633" spans="1:11" s="106" customFormat="1" ht="38.25" hidden="1" x14ac:dyDescent="0.2">
      <c r="A4633" s="240" t="s">
        <v>83</v>
      </c>
      <c r="B4633" s="197" t="s">
        <v>1213</v>
      </c>
      <c r="C4633" s="240" t="s">
        <v>85</v>
      </c>
      <c r="D4633" s="240" t="s">
        <v>1214</v>
      </c>
      <c r="E4633" s="429" t="s">
        <v>179</v>
      </c>
      <c r="F4633" s="429"/>
      <c r="G4633" s="198" t="s">
        <v>174</v>
      </c>
      <c r="H4633" s="199">
        <v>1</v>
      </c>
      <c r="I4633" s="203">
        <f>SUM(J4634:J4639)</f>
        <v>6.5387423999999985</v>
      </c>
      <c r="J4633" s="203">
        <f>H4633*I4633</f>
        <v>6.5387423999999985</v>
      </c>
      <c r="K4633" s="360"/>
    </row>
    <row r="4634" spans="1:11" s="106" customFormat="1" ht="25.5" hidden="1" x14ac:dyDescent="0.2">
      <c r="A4634" s="241" t="s">
        <v>89</v>
      </c>
      <c r="B4634" s="189" t="s">
        <v>219</v>
      </c>
      <c r="C4634" s="241" t="s">
        <v>85</v>
      </c>
      <c r="D4634" s="241" t="s">
        <v>220</v>
      </c>
      <c r="E4634" s="427" t="s">
        <v>87</v>
      </c>
      <c r="F4634" s="427"/>
      <c r="G4634" s="190" t="s">
        <v>88</v>
      </c>
      <c r="H4634" s="191">
        <v>0.107</v>
      </c>
      <c r="I4634" s="192">
        <v>13.876064</v>
      </c>
      <c r="J4634" s="192">
        <v>1.4847387999999999</v>
      </c>
      <c r="K4634" s="360"/>
    </row>
    <row r="4635" spans="1:11" s="106" customFormat="1" ht="25.5" hidden="1" x14ac:dyDescent="0.2">
      <c r="A4635" s="241" t="s">
        <v>89</v>
      </c>
      <c r="B4635" s="189" t="s">
        <v>221</v>
      </c>
      <c r="C4635" s="241" t="s">
        <v>85</v>
      </c>
      <c r="D4635" s="241" t="s">
        <v>222</v>
      </c>
      <c r="E4635" s="427" t="s">
        <v>87</v>
      </c>
      <c r="F4635" s="427"/>
      <c r="G4635" s="190" t="s">
        <v>88</v>
      </c>
      <c r="H4635" s="191">
        <v>0.107</v>
      </c>
      <c r="I4635" s="192">
        <v>17.794052000000001</v>
      </c>
      <c r="J4635" s="192">
        <v>1.9039636</v>
      </c>
      <c r="K4635" s="360"/>
    </row>
    <row r="4636" spans="1:11" s="106" customFormat="1" hidden="1" x14ac:dyDescent="0.2">
      <c r="A4636" s="241" t="s">
        <v>92</v>
      </c>
      <c r="B4636" s="189" t="s">
        <v>1058</v>
      </c>
      <c r="C4636" s="241" t="s">
        <v>85</v>
      </c>
      <c r="D4636" s="241" t="s">
        <v>1059</v>
      </c>
      <c r="E4636" s="427" t="s">
        <v>119</v>
      </c>
      <c r="F4636" s="427"/>
      <c r="G4636" s="190" t="s">
        <v>174</v>
      </c>
      <c r="H4636" s="191">
        <v>8.9999999999999993E-3</v>
      </c>
      <c r="I4636" s="192">
        <v>79.94</v>
      </c>
      <c r="J4636" s="192">
        <v>0.71945999999999999</v>
      </c>
      <c r="K4636" s="360"/>
    </row>
    <row r="4637" spans="1:11" s="106" customFormat="1" ht="25.5" hidden="1" x14ac:dyDescent="0.2">
      <c r="A4637" s="241" t="s">
        <v>92</v>
      </c>
      <c r="B4637" s="189" t="s">
        <v>2358</v>
      </c>
      <c r="C4637" s="241" t="s">
        <v>85</v>
      </c>
      <c r="D4637" s="241" t="s">
        <v>2359</v>
      </c>
      <c r="E4637" s="427" t="s">
        <v>119</v>
      </c>
      <c r="F4637" s="427"/>
      <c r="G4637" s="190" t="s">
        <v>174</v>
      </c>
      <c r="H4637" s="191">
        <v>1</v>
      </c>
      <c r="I4637" s="192">
        <v>1.6</v>
      </c>
      <c r="J4637" s="192">
        <v>1.6</v>
      </c>
      <c r="K4637" s="360"/>
    </row>
    <row r="4638" spans="1:11" s="106" customFormat="1" hidden="1" x14ac:dyDescent="0.2">
      <c r="A4638" s="241" t="s">
        <v>92</v>
      </c>
      <c r="B4638" s="189" t="s">
        <v>226</v>
      </c>
      <c r="C4638" s="241" t="s">
        <v>85</v>
      </c>
      <c r="D4638" s="241" t="s">
        <v>227</v>
      </c>
      <c r="E4638" s="427" t="s">
        <v>119</v>
      </c>
      <c r="F4638" s="427"/>
      <c r="G4638" s="190" t="s">
        <v>174</v>
      </c>
      <c r="H4638" s="191">
        <v>3.5999999999999997E-2</v>
      </c>
      <c r="I4638" s="192">
        <v>1.86</v>
      </c>
      <c r="J4638" s="192">
        <v>6.6960000000000006E-2</v>
      </c>
      <c r="K4638" s="360"/>
    </row>
    <row r="4639" spans="1:11" s="106" customFormat="1" hidden="1" x14ac:dyDescent="0.2">
      <c r="A4639" s="241" t="s">
        <v>92</v>
      </c>
      <c r="B4639" s="189" t="s">
        <v>228</v>
      </c>
      <c r="C4639" s="241" t="s">
        <v>85</v>
      </c>
      <c r="D4639" s="241" t="s">
        <v>229</v>
      </c>
      <c r="E4639" s="427" t="s">
        <v>119</v>
      </c>
      <c r="F4639" s="427"/>
      <c r="G4639" s="190" t="s">
        <v>174</v>
      </c>
      <c r="H4639" s="191">
        <v>1.0999999999999999E-2</v>
      </c>
      <c r="I4639" s="192">
        <v>69.42</v>
      </c>
      <c r="J4639" s="192">
        <v>0.76361999999999997</v>
      </c>
      <c r="K4639" s="360"/>
    </row>
    <row r="4640" spans="1:11" s="106" customFormat="1" hidden="1" x14ac:dyDescent="0.2">
      <c r="A4640" s="244"/>
      <c r="B4640" s="244"/>
      <c r="C4640" s="244"/>
      <c r="D4640" s="244"/>
      <c r="E4640" s="244"/>
      <c r="F4640" s="193"/>
      <c r="G4640" s="244"/>
      <c r="H4640" s="193"/>
      <c r="I4640" s="244"/>
      <c r="J4640" s="193"/>
      <c r="K4640" s="360"/>
    </row>
    <row r="4641" spans="1:11" s="106" customFormat="1" ht="15" hidden="1" thickBot="1" x14ac:dyDescent="0.25">
      <c r="A4641" s="244"/>
      <c r="B4641" s="244"/>
      <c r="C4641" s="244"/>
      <c r="D4641" s="244"/>
      <c r="E4641" s="244"/>
      <c r="F4641" s="193"/>
      <c r="G4641" s="244"/>
      <c r="H4641" s="428"/>
      <c r="I4641" s="428"/>
      <c r="J4641" s="193"/>
      <c r="K4641" s="360"/>
    </row>
    <row r="4642" spans="1:11" s="106" customFormat="1" ht="15" hidden="1" thickTop="1" x14ac:dyDescent="0.2">
      <c r="A4642" s="194"/>
      <c r="B4642" s="194"/>
      <c r="C4642" s="194"/>
      <c r="D4642" s="194"/>
      <c r="E4642" s="194"/>
      <c r="F4642" s="194"/>
      <c r="G4642" s="194"/>
      <c r="H4642" s="194"/>
      <c r="I4642" s="194"/>
      <c r="J4642" s="194"/>
      <c r="K4642" s="360"/>
    </row>
    <row r="4643" spans="1:11" s="106" customFormat="1" ht="15" hidden="1" x14ac:dyDescent="0.2">
      <c r="A4643" s="242"/>
      <c r="B4643" s="195" t="s">
        <v>77</v>
      </c>
      <c r="C4643" s="242" t="s">
        <v>78</v>
      </c>
      <c r="D4643" s="242" t="s">
        <v>4</v>
      </c>
      <c r="E4643" s="430" t="s">
        <v>79</v>
      </c>
      <c r="F4643" s="430"/>
      <c r="G4643" s="196" t="s">
        <v>80</v>
      </c>
      <c r="H4643" s="195" t="s">
        <v>81</v>
      </c>
      <c r="I4643" s="195" t="s">
        <v>82</v>
      </c>
      <c r="J4643" s="195" t="s">
        <v>5</v>
      </c>
      <c r="K4643" s="360"/>
    </row>
    <row r="4644" spans="1:11" s="106" customFormat="1" ht="25.5" hidden="1" x14ac:dyDescent="0.2">
      <c r="A4644" s="240" t="s">
        <v>83</v>
      </c>
      <c r="B4644" s="197" t="s">
        <v>1244</v>
      </c>
      <c r="C4644" s="240" t="s">
        <v>85</v>
      </c>
      <c r="D4644" s="240" t="s">
        <v>1245</v>
      </c>
      <c r="E4644" s="429" t="s">
        <v>179</v>
      </c>
      <c r="F4644" s="429"/>
      <c r="G4644" s="198" t="s">
        <v>174</v>
      </c>
      <c r="H4644" s="199">
        <v>1</v>
      </c>
      <c r="I4644" s="203">
        <f>SUM(J4645:J4650)</f>
        <v>8.5970003000000013</v>
      </c>
      <c r="J4644" s="203">
        <f>H4644*I4644</f>
        <v>8.5970003000000013</v>
      </c>
      <c r="K4644" s="360"/>
    </row>
    <row r="4645" spans="1:11" s="106" customFormat="1" ht="25.5" hidden="1" x14ac:dyDescent="0.2">
      <c r="A4645" s="241" t="s">
        <v>89</v>
      </c>
      <c r="B4645" s="189" t="s">
        <v>219</v>
      </c>
      <c r="C4645" s="241" t="s">
        <v>85</v>
      </c>
      <c r="D4645" s="241" t="s">
        <v>220</v>
      </c>
      <c r="E4645" s="427" t="s">
        <v>87</v>
      </c>
      <c r="F4645" s="427"/>
      <c r="G4645" s="190" t="s">
        <v>88</v>
      </c>
      <c r="H4645" s="191">
        <v>8.8999999999999996E-2</v>
      </c>
      <c r="I4645" s="192">
        <v>13.876064</v>
      </c>
      <c r="J4645" s="192">
        <v>1.2349696999999999</v>
      </c>
      <c r="K4645" s="360"/>
    </row>
    <row r="4646" spans="1:11" s="106" customFormat="1" ht="25.5" hidden="1" x14ac:dyDescent="0.2">
      <c r="A4646" s="241" t="s">
        <v>89</v>
      </c>
      <c r="B4646" s="189" t="s">
        <v>221</v>
      </c>
      <c r="C4646" s="241" t="s">
        <v>85</v>
      </c>
      <c r="D4646" s="241" t="s">
        <v>222</v>
      </c>
      <c r="E4646" s="427" t="s">
        <v>87</v>
      </c>
      <c r="F4646" s="427"/>
      <c r="G4646" s="190" t="s">
        <v>88</v>
      </c>
      <c r="H4646" s="191">
        <v>8.8999999999999996E-2</v>
      </c>
      <c r="I4646" s="192">
        <v>17.794052000000001</v>
      </c>
      <c r="J4646" s="192">
        <v>1.5836706</v>
      </c>
      <c r="K4646" s="360"/>
    </row>
    <row r="4647" spans="1:11" s="106" customFormat="1" hidden="1" x14ac:dyDescent="0.2">
      <c r="A4647" s="241" t="s">
        <v>92</v>
      </c>
      <c r="B4647" s="189" t="s">
        <v>1058</v>
      </c>
      <c r="C4647" s="241" t="s">
        <v>85</v>
      </c>
      <c r="D4647" s="241" t="s">
        <v>1059</v>
      </c>
      <c r="E4647" s="427" t="s">
        <v>119</v>
      </c>
      <c r="F4647" s="427"/>
      <c r="G4647" s="190" t="s">
        <v>174</v>
      </c>
      <c r="H4647" s="191">
        <v>1.2E-2</v>
      </c>
      <c r="I4647" s="192">
        <v>79.94</v>
      </c>
      <c r="J4647" s="192">
        <v>0.95928000000000002</v>
      </c>
      <c r="K4647" s="360"/>
    </row>
    <row r="4648" spans="1:11" s="106" customFormat="1" ht="25.5" hidden="1" x14ac:dyDescent="0.2">
      <c r="A4648" s="241" t="s">
        <v>92</v>
      </c>
      <c r="B4648" s="189" t="s">
        <v>2360</v>
      </c>
      <c r="C4648" s="241" t="s">
        <v>85</v>
      </c>
      <c r="D4648" s="241" t="s">
        <v>2361</v>
      </c>
      <c r="E4648" s="427" t="s">
        <v>119</v>
      </c>
      <c r="F4648" s="427"/>
      <c r="G4648" s="190" t="s">
        <v>174</v>
      </c>
      <c r="H4648" s="191">
        <v>1</v>
      </c>
      <c r="I4648" s="192">
        <v>3.81</v>
      </c>
      <c r="J4648" s="192">
        <v>3.81</v>
      </c>
      <c r="K4648" s="360"/>
    </row>
    <row r="4649" spans="1:11" s="106" customFormat="1" hidden="1" x14ac:dyDescent="0.2">
      <c r="A4649" s="241" t="s">
        <v>92</v>
      </c>
      <c r="B4649" s="189" t="s">
        <v>226</v>
      </c>
      <c r="C4649" s="241" t="s">
        <v>85</v>
      </c>
      <c r="D4649" s="241" t="s">
        <v>227</v>
      </c>
      <c r="E4649" s="427" t="s">
        <v>119</v>
      </c>
      <c r="F4649" s="427"/>
      <c r="G4649" s="190" t="s">
        <v>174</v>
      </c>
      <c r="H4649" s="191">
        <v>0.02</v>
      </c>
      <c r="I4649" s="192">
        <v>1.86</v>
      </c>
      <c r="J4649" s="192">
        <v>3.7199999999999997E-2</v>
      </c>
      <c r="K4649" s="360"/>
    </row>
    <row r="4650" spans="1:11" s="106" customFormat="1" hidden="1" x14ac:dyDescent="0.2">
      <c r="A4650" s="241" t="s">
        <v>92</v>
      </c>
      <c r="B4650" s="189" t="s">
        <v>228</v>
      </c>
      <c r="C4650" s="241" t="s">
        <v>85</v>
      </c>
      <c r="D4650" s="241" t="s">
        <v>229</v>
      </c>
      <c r="E4650" s="427" t="s">
        <v>119</v>
      </c>
      <c r="F4650" s="427"/>
      <c r="G4650" s="190" t="s">
        <v>174</v>
      </c>
      <c r="H4650" s="191">
        <v>1.4E-2</v>
      </c>
      <c r="I4650" s="192">
        <v>69.42</v>
      </c>
      <c r="J4650" s="192">
        <v>0.97187999999999997</v>
      </c>
      <c r="K4650" s="360"/>
    </row>
    <row r="4651" spans="1:11" s="106" customFormat="1" hidden="1" x14ac:dyDescent="0.2">
      <c r="A4651" s="244"/>
      <c r="B4651" s="244"/>
      <c r="C4651" s="244"/>
      <c r="D4651" s="244"/>
      <c r="E4651" s="244"/>
      <c r="F4651" s="193"/>
      <c r="G4651" s="244"/>
      <c r="H4651" s="193"/>
      <c r="I4651" s="244"/>
      <c r="J4651" s="193"/>
      <c r="K4651" s="360"/>
    </row>
    <row r="4652" spans="1:11" s="106" customFormat="1" ht="15" hidden="1" thickBot="1" x14ac:dyDescent="0.25">
      <c r="A4652" s="244"/>
      <c r="B4652" s="244"/>
      <c r="C4652" s="244"/>
      <c r="D4652" s="244"/>
      <c r="E4652" s="244"/>
      <c r="F4652" s="193"/>
      <c r="G4652" s="244"/>
      <c r="H4652" s="428"/>
      <c r="I4652" s="428"/>
      <c r="J4652" s="193"/>
      <c r="K4652" s="360"/>
    </row>
    <row r="4653" spans="1:11" s="106" customFormat="1" ht="15" hidden="1" thickTop="1" x14ac:dyDescent="0.2">
      <c r="A4653" s="194"/>
      <c r="B4653" s="194"/>
      <c r="C4653" s="194"/>
      <c r="D4653" s="194"/>
      <c r="E4653" s="194"/>
      <c r="F4653" s="194"/>
      <c r="G4653" s="194"/>
      <c r="H4653" s="194"/>
      <c r="I4653" s="194"/>
      <c r="J4653" s="194"/>
      <c r="K4653" s="360"/>
    </row>
    <row r="4654" spans="1:11" s="106" customFormat="1" ht="15" hidden="1" x14ac:dyDescent="0.2">
      <c r="A4654" s="242"/>
      <c r="B4654" s="195" t="s">
        <v>77</v>
      </c>
      <c r="C4654" s="242" t="s">
        <v>78</v>
      </c>
      <c r="D4654" s="242" t="s">
        <v>4</v>
      </c>
      <c r="E4654" s="430" t="s">
        <v>79</v>
      </c>
      <c r="F4654" s="430"/>
      <c r="G4654" s="196" t="s">
        <v>80</v>
      </c>
      <c r="H4654" s="195" t="s">
        <v>81</v>
      </c>
      <c r="I4654" s="195" t="s">
        <v>82</v>
      </c>
      <c r="J4654" s="195" t="s">
        <v>5</v>
      </c>
      <c r="K4654" s="360"/>
    </row>
    <row r="4655" spans="1:11" s="106" customFormat="1" ht="25.5" hidden="1" x14ac:dyDescent="0.2">
      <c r="A4655" s="240" t="s">
        <v>83</v>
      </c>
      <c r="B4655" s="197" t="s">
        <v>1265</v>
      </c>
      <c r="C4655" s="240" t="s">
        <v>85</v>
      </c>
      <c r="D4655" s="240" t="s">
        <v>1266</v>
      </c>
      <c r="E4655" s="429" t="s">
        <v>179</v>
      </c>
      <c r="F4655" s="429"/>
      <c r="G4655" s="198" t="s">
        <v>174</v>
      </c>
      <c r="H4655" s="199">
        <v>1</v>
      </c>
      <c r="I4655" s="203">
        <f>SUM(J4656:J4661)</f>
        <v>10.5511725</v>
      </c>
      <c r="J4655" s="203">
        <f>H4655*I4655</f>
        <v>10.5511725</v>
      </c>
      <c r="K4655" s="360"/>
    </row>
    <row r="4656" spans="1:11" s="106" customFormat="1" ht="25.5" hidden="1" x14ac:dyDescent="0.2">
      <c r="A4656" s="241" t="s">
        <v>89</v>
      </c>
      <c r="B4656" s="189" t="s">
        <v>219</v>
      </c>
      <c r="C4656" s="241" t="s">
        <v>85</v>
      </c>
      <c r="D4656" s="241" t="s">
        <v>220</v>
      </c>
      <c r="E4656" s="427" t="s">
        <v>87</v>
      </c>
      <c r="F4656" s="427"/>
      <c r="G4656" s="190" t="s">
        <v>88</v>
      </c>
      <c r="H4656" s="191">
        <v>0.108</v>
      </c>
      <c r="I4656" s="192">
        <v>13.876064</v>
      </c>
      <c r="J4656" s="192">
        <v>1.4986149</v>
      </c>
      <c r="K4656" s="360"/>
    </row>
    <row r="4657" spans="1:11" s="106" customFormat="1" ht="25.5" hidden="1" x14ac:dyDescent="0.2">
      <c r="A4657" s="241" t="s">
        <v>89</v>
      </c>
      <c r="B4657" s="189" t="s">
        <v>221</v>
      </c>
      <c r="C4657" s="241" t="s">
        <v>85</v>
      </c>
      <c r="D4657" s="241" t="s">
        <v>222</v>
      </c>
      <c r="E4657" s="427" t="s">
        <v>87</v>
      </c>
      <c r="F4657" s="427"/>
      <c r="G4657" s="190" t="s">
        <v>88</v>
      </c>
      <c r="H4657" s="191">
        <v>0.108</v>
      </c>
      <c r="I4657" s="192">
        <v>17.794052000000001</v>
      </c>
      <c r="J4657" s="192">
        <v>1.9217576000000001</v>
      </c>
      <c r="K4657" s="360"/>
    </row>
    <row r="4658" spans="1:11" s="106" customFormat="1" hidden="1" x14ac:dyDescent="0.2">
      <c r="A4658" s="241" t="s">
        <v>92</v>
      </c>
      <c r="B4658" s="189" t="s">
        <v>1058</v>
      </c>
      <c r="C4658" s="241" t="s">
        <v>85</v>
      </c>
      <c r="D4658" s="241" t="s">
        <v>1059</v>
      </c>
      <c r="E4658" s="427" t="s">
        <v>119</v>
      </c>
      <c r="F4658" s="427"/>
      <c r="G4658" s="190" t="s">
        <v>174</v>
      </c>
      <c r="H4658" s="191">
        <v>1.7999999999999999E-2</v>
      </c>
      <c r="I4658" s="192">
        <v>79.94</v>
      </c>
      <c r="J4658" s="192">
        <v>1.43892</v>
      </c>
      <c r="K4658" s="360"/>
    </row>
    <row r="4659" spans="1:11" s="106" customFormat="1" ht="25.5" hidden="1" x14ac:dyDescent="0.2">
      <c r="A4659" s="241" t="s">
        <v>92</v>
      </c>
      <c r="B4659" s="189" t="s">
        <v>2362</v>
      </c>
      <c r="C4659" s="241" t="s">
        <v>85</v>
      </c>
      <c r="D4659" s="241" t="s">
        <v>2363</v>
      </c>
      <c r="E4659" s="427" t="s">
        <v>119</v>
      </c>
      <c r="F4659" s="427"/>
      <c r="G4659" s="190" t="s">
        <v>174</v>
      </c>
      <c r="H4659" s="191">
        <v>1</v>
      </c>
      <c r="I4659" s="192">
        <v>4.12</v>
      </c>
      <c r="J4659" s="192">
        <v>4.12</v>
      </c>
      <c r="K4659" s="360"/>
    </row>
    <row r="4660" spans="1:11" s="106" customFormat="1" hidden="1" x14ac:dyDescent="0.2">
      <c r="A4660" s="241" t="s">
        <v>92</v>
      </c>
      <c r="B4660" s="189" t="s">
        <v>226</v>
      </c>
      <c r="C4660" s="241" t="s">
        <v>85</v>
      </c>
      <c r="D4660" s="241" t="s">
        <v>227</v>
      </c>
      <c r="E4660" s="427" t="s">
        <v>119</v>
      </c>
      <c r="F4660" s="427"/>
      <c r="G4660" s="190" t="s">
        <v>174</v>
      </c>
      <c r="H4660" s="191">
        <v>2.4E-2</v>
      </c>
      <c r="I4660" s="192">
        <v>1.86</v>
      </c>
      <c r="J4660" s="192">
        <v>4.4639999999999999E-2</v>
      </c>
      <c r="K4660" s="360"/>
    </row>
    <row r="4661" spans="1:11" s="106" customFormat="1" hidden="1" x14ac:dyDescent="0.2">
      <c r="A4661" s="241" t="s">
        <v>92</v>
      </c>
      <c r="B4661" s="189" t="s">
        <v>228</v>
      </c>
      <c r="C4661" s="241" t="s">
        <v>85</v>
      </c>
      <c r="D4661" s="241" t="s">
        <v>229</v>
      </c>
      <c r="E4661" s="427" t="s">
        <v>119</v>
      </c>
      <c r="F4661" s="427"/>
      <c r="G4661" s="190" t="s">
        <v>174</v>
      </c>
      <c r="H4661" s="191">
        <v>2.1999999999999999E-2</v>
      </c>
      <c r="I4661" s="192">
        <v>69.42</v>
      </c>
      <c r="J4661" s="192">
        <v>1.5272399999999999</v>
      </c>
      <c r="K4661" s="360"/>
    </row>
    <row r="4662" spans="1:11" s="106" customFormat="1" hidden="1" x14ac:dyDescent="0.2">
      <c r="A4662" s="244"/>
      <c r="B4662" s="244"/>
      <c r="C4662" s="244"/>
      <c r="D4662" s="244"/>
      <c r="E4662" s="244"/>
      <c r="F4662" s="193"/>
      <c r="G4662" s="244"/>
      <c r="H4662" s="193"/>
      <c r="I4662" s="244"/>
      <c r="J4662" s="193"/>
      <c r="K4662" s="360"/>
    </row>
    <row r="4663" spans="1:11" s="106" customFormat="1" ht="15" hidden="1" thickBot="1" x14ac:dyDescent="0.25">
      <c r="A4663" s="244"/>
      <c r="B4663" s="244"/>
      <c r="C4663" s="244"/>
      <c r="D4663" s="244"/>
      <c r="E4663" s="244"/>
      <c r="F4663" s="193"/>
      <c r="G4663" s="244"/>
      <c r="H4663" s="428"/>
      <c r="I4663" s="428"/>
      <c r="J4663" s="193"/>
      <c r="K4663" s="360"/>
    </row>
    <row r="4664" spans="1:11" s="106" customFormat="1" ht="15" hidden="1" thickTop="1" x14ac:dyDescent="0.2">
      <c r="A4664" s="194"/>
      <c r="B4664" s="194"/>
      <c r="C4664" s="194"/>
      <c r="D4664" s="194"/>
      <c r="E4664" s="194"/>
      <c r="F4664" s="194"/>
      <c r="G4664" s="194"/>
      <c r="H4664" s="194"/>
      <c r="I4664" s="194"/>
      <c r="J4664" s="194"/>
      <c r="K4664" s="360"/>
    </row>
    <row r="4665" spans="1:11" s="106" customFormat="1" ht="15" hidden="1" x14ac:dyDescent="0.2">
      <c r="A4665" s="242"/>
      <c r="B4665" s="195" t="s">
        <v>77</v>
      </c>
      <c r="C4665" s="242" t="s">
        <v>78</v>
      </c>
      <c r="D4665" s="242" t="s">
        <v>4</v>
      </c>
      <c r="E4665" s="430" t="s">
        <v>79</v>
      </c>
      <c r="F4665" s="430"/>
      <c r="G4665" s="196" t="s">
        <v>80</v>
      </c>
      <c r="H4665" s="195" t="s">
        <v>81</v>
      </c>
      <c r="I4665" s="195" t="s">
        <v>82</v>
      </c>
      <c r="J4665" s="195" t="s">
        <v>5</v>
      </c>
      <c r="K4665" s="360"/>
    </row>
    <row r="4666" spans="1:11" s="106" customFormat="1" ht="25.5" hidden="1" x14ac:dyDescent="0.2">
      <c r="A4666" s="240" t="s">
        <v>83</v>
      </c>
      <c r="B4666" s="197" t="s">
        <v>1282</v>
      </c>
      <c r="C4666" s="240" t="s">
        <v>85</v>
      </c>
      <c r="D4666" s="240" t="s">
        <v>1283</v>
      </c>
      <c r="E4666" s="429" t="s">
        <v>179</v>
      </c>
      <c r="F4666" s="429"/>
      <c r="G4666" s="198" t="s">
        <v>174</v>
      </c>
      <c r="H4666" s="199">
        <v>1</v>
      </c>
      <c r="I4666" s="203">
        <f>SUM(J4667:J4672)</f>
        <v>79.054748200000006</v>
      </c>
      <c r="J4666" s="203">
        <f>H4666*I4666</f>
        <v>79.054748200000006</v>
      </c>
      <c r="K4666" s="360"/>
    </row>
    <row r="4667" spans="1:11" s="106" customFormat="1" ht="25.5" hidden="1" x14ac:dyDescent="0.2">
      <c r="A4667" s="241" t="s">
        <v>89</v>
      </c>
      <c r="B4667" s="189" t="s">
        <v>219</v>
      </c>
      <c r="C4667" s="241" t="s">
        <v>85</v>
      </c>
      <c r="D4667" s="241" t="s">
        <v>220</v>
      </c>
      <c r="E4667" s="427" t="s">
        <v>87</v>
      </c>
      <c r="F4667" s="427"/>
      <c r="G4667" s="190" t="s">
        <v>88</v>
      </c>
      <c r="H4667" s="191">
        <v>0.157</v>
      </c>
      <c r="I4667" s="192">
        <v>13.876064</v>
      </c>
      <c r="J4667" s="192">
        <v>2.1785420000000002</v>
      </c>
      <c r="K4667" s="360"/>
    </row>
    <row r="4668" spans="1:11" s="106" customFormat="1" ht="25.5" hidden="1" x14ac:dyDescent="0.2">
      <c r="A4668" s="241" t="s">
        <v>89</v>
      </c>
      <c r="B4668" s="189" t="s">
        <v>221</v>
      </c>
      <c r="C4668" s="241" t="s">
        <v>85</v>
      </c>
      <c r="D4668" s="241" t="s">
        <v>222</v>
      </c>
      <c r="E4668" s="427" t="s">
        <v>87</v>
      </c>
      <c r="F4668" s="427"/>
      <c r="G4668" s="190" t="s">
        <v>88</v>
      </c>
      <c r="H4668" s="191">
        <v>0.157</v>
      </c>
      <c r="I4668" s="192">
        <v>17.794052000000001</v>
      </c>
      <c r="J4668" s="192">
        <v>2.7936662000000001</v>
      </c>
      <c r="K4668" s="360"/>
    </row>
    <row r="4669" spans="1:11" s="106" customFormat="1" hidden="1" x14ac:dyDescent="0.2">
      <c r="A4669" s="241" t="s">
        <v>92</v>
      </c>
      <c r="B4669" s="189" t="s">
        <v>1058</v>
      </c>
      <c r="C4669" s="241" t="s">
        <v>85</v>
      </c>
      <c r="D4669" s="241" t="s">
        <v>1059</v>
      </c>
      <c r="E4669" s="427" t="s">
        <v>119</v>
      </c>
      <c r="F4669" s="427"/>
      <c r="G4669" s="190" t="s">
        <v>174</v>
      </c>
      <c r="H4669" s="191">
        <v>0.04</v>
      </c>
      <c r="I4669" s="192">
        <v>79.94</v>
      </c>
      <c r="J4669" s="192">
        <v>3.1976</v>
      </c>
      <c r="K4669" s="360"/>
    </row>
    <row r="4670" spans="1:11" s="106" customFormat="1" ht="25.5" hidden="1" x14ac:dyDescent="0.2">
      <c r="A4670" s="241" t="s">
        <v>92</v>
      </c>
      <c r="B4670" s="189" t="s">
        <v>2364</v>
      </c>
      <c r="C4670" s="241" t="s">
        <v>85</v>
      </c>
      <c r="D4670" s="241" t="s">
        <v>2365</v>
      </c>
      <c r="E4670" s="427" t="s">
        <v>119</v>
      </c>
      <c r="F4670" s="427"/>
      <c r="G4670" s="190" t="s">
        <v>174</v>
      </c>
      <c r="H4670" s="191">
        <v>1</v>
      </c>
      <c r="I4670" s="192">
        <v>67.209999999999994</v>
      </c>
      <c r="J4670" s="192">
        <v>67.209999999999994</v>
      </c>
      <c r="K4670" s="360"/>
    </row>
    <row r="4671" spans="1:11" s="106" customFormat="1" hidden="1" x14ac:dyDescent="0.2">
      <c r="A4671" s="241" t="s">
        <v>92</v>
      </c>
      <c r="B4671" s="189" t="s">
        <v>226</v>
      </c>
      <c r="C4671" s="241" t="s">
        <v>85</v>
      </c>
      <c r="D4671" s="241" t="s">
        <v>227</v>
      </c>
      <c r="E4671" s="427" t="s">
        <v>119</v>
      </c>
      <c r="F4671" s="427"/>
      <c r="G4671" s="190" t="s">
        <v>174</v>
      </c>
      <c r="H4671" s="191">
        <v>3.5000000000000003E-2</v>
      </c>
      <c r="I4671" s="192">
        <v>1.86</v>
      </c>
      <c r="J4671" s="192">
        <v>6.5100000000000005E-2</v>
      </c>
      <c r="K4671" s="360"/>
    </row>
    <row r="4672" spans="1:11" s="106" customFormat="1" hidden="1" x14ac:dyDescent="0.2">
      <c r="A4672" s="241" t="s">
        <v>92</v>
      </c>
      <c r="B4672" s="189" t="s">
        <v>228</v>
      </c>
      <c r="C4672" s="241" t="s">
        <v>85</v>
      </c>
      <c r="D4672" s="241" t="s">
        <v>229</v>
      </c>
      <c r="E4672" s="427" t="s">
        <v>119</v>
      </c>
      <c r="F4672" s="427"/>
      <c r="G4672" s="190" t="s">
        <v>174</v>
      </c>
      <c r="H4672" s="191">
        <v>5.1999999999999998E-2</v>
      </c>
      <c r="I4672" s="192">
        <v>69.42</v>
      </c>
      <c r="J4672" s="192">
        <v>3.6098400000000002</v>
      </c>
      <c r="K4672" s="360"/>
    </row>
    <row r="4673" spans="1:11" s="106" customFormat="1" hidden="1" x14ac:dyDescent="0.2">
      <c r="A4673" s="244"/>
      <c r="B4673" s="244"/>
      <c r="C4673" s="244"/>
      <c r="D4673" s="244"/>
      <c r="E4673" s="244"/>
      <c r="F4673" s="193"/>
      <c r="G4673" s="244"/>
      <c r="H4673" s="193"/>
      <c r="I4673" s="244"/>
      <c r="J4673" s="193"/>
      <c r="K4673" s="360"/>
    </row>
    <row r="4674" spans="1:11" s="106" customFormat="1" ht="15" hidden="1" thickBot="1" x14ac:dyDescent="0.25">
      <c r="A4674" s="244"/>
      <c r="B4674" s="244"/>
      <c r="C4674" s="244"/>
      <c r="D4674" s="244"/>
      <c r="E4674" s="244"/>
      <c r="F4674" s="193"/>
      <c r="G4674" s="244"/>
      <c r="H4674" s="428"/>
      <c r="I4674" s="428"/>
      <c r="J4674" s="193"/>
      <c r="K4674" s="360"/>
    </row>
    <row r="4675" spans="1:11" s="106" customFormat="1" ht="15" hidden="1" thickTop="1" x14ac:dyDescent="0.2">
      <c r="A4675" s="194"/>
      <c r="B4675" s="194"/>
      <c r="C4675" s="194"/>
      <c r="D4675" s="194"/>
      <c r="E4675" s="194"/>
      <c r="F4675" s="194"/>
      <c r="G4675" s="194"/>
      <c r="H4675" s="194"/>
      <c r="I4675" s="194"/>
      <c r="J4675" s="194"/>
      <c r="K4675" s="360"/>
    </row>
    <row r="4676" spans="1:11" s="106" customFormat="1" ht="15" hidden="1" x14ac:dyDescent="0.2">
      <c r="A4676" s="242"/>
      <c r="B4676" s="195" t="s">
        <v>77</v>
      </c>
      <c r="C4676" s="242" t="s">
        <v>78</v>
      </c>
      <c r="D4676" s="242" t="s">
        <v>4</v>
      </c>
      <c r="E4676" s="430" t="s">
        <v>79</v>
      </c>
      <c r="F4676" s="430"/>
      <c r="G4676" s="196" t="s">
        <v>80</v>
      </c>
      <c r="H4676" s="195" t="s">
        <v>81</v>
      </c>
      <c r="I4676" s="195" t="s">
        <v>82</v>
      </c>
      <c r="J4676" s="195" t="s">
        <v>5</v>
      </c>
      <c r="K4676" s="360"/>
    </row>
    <row r="4677" spans="1:11" s="106" customFormat="1" ht="25.5" hidden="1" x14ac:dyDescent="0.2">
      <c r="A4677" s="240" t="s">
        <v>83</v>
      </c>
      <c r="B4677" s="197" t="s">
        <v>1299</v>
      </c>
      <c r="C4677" s="240" t="s">
        <v>85</v>
      </c>
      <c r="D4677" s="240" t="s">
        <v>1300</v>
      </c>
      <c r="E4677" s="429" t="s">
        <v>179</v>
      </c>
      <c r="F4677" s="429"/>
      <c r="G4677" s="198" t="s">
        <v>174</v>
      </c>
      <c r="H4677" s="199">
        <v>1</v>
      </c>
      <c r="I4677" s="203">
        <f>SUM(J4678:J4683)</f>
        <v>93.138860499999993</v>
      </c>
      <c r="J4677" s="203">
        <f>H4677*I4677</f>
        <v>93.138860499999993</v>
      </c>
      <c r="K4677" s="360"/>
    </row>
    <row r="4678" spans="1:11" s="106" customFormat="1" ht="25.5" hidden="1" x14ac:dyDescent="0.2">
      <c r="A4678" s="241" t="s">
        <v>89</v>
      </c>
      <c r="B4678" s="189" t="s">
        <v>219</v>
      </c>
      <c r="C4678" s="241" t="s">
        <v>85</v>
      </c>
      <c r="D4678" s="241" t="s">
        <v>220</v>
      </c>
      <c r="E4678" s="427" t="s">
        <v>87</v>
      </c>
      <c r="F4678" s="427"/>
      <c r="G4678" s="190" t="s">
        <v>88</v>
      </c>
      <c r="H4678" s="191">
        <v>0.17599999999999999</v>
      </c>
      <c r="I4678" s="192">
        <v>13.876064</v>
      </c>
      <c r="J4678" s="192">
        <v>2.4421873000000001</v>
      </c>
      <c r="K4678" s="360"/>
    </row>
    <row r="4679" spans="1:11" s="106" customFormat="1" ht="25.5" hidden="1" x14ac:dyDescent="0.2">
      <c r="A4679" s="241" t="s">
        <v>89</v>
      </c>
      <c r="B4679" s="189" t="s">
        <v>221</v>
      </c>
      <c r="C4679" s="241" t="s">
        <v>85</v>
      </c>
      <c r="D4679" s="241" t="s">
        <v>222</v>
      </c>
      <c r="E4679" s="427" t="s">
        <v>87</v>
      </c>
      <c r="F4679" s="427"/>
      <c r="G4679" s="190" t="s">
        <v>88</v>
      </c>
      <c r="H4679" s="191">
        <v>0.17599999999999999</v>
      </c>
      <c r="I4679" s="192">
        <v>17.794052000000001</v>
      </c>
      <c r="J4679" s="192">
        <v>3.1317531999999999</v>
      </c>
      <c r="K4679" s="360"/>
    </row>
    <row r="4680" spans="1:11" s="106" customFormat="1" hidden="1" x14ac:dyDescent="0.2">
      <c r="A4680" s="241" t="s">
        <v>92</v>
      </c>
      <c r="B4680" s="189" t="s">
        <v>1058</v>
      </c>
      <c r="C4680" s="241" t="s">
        <v>85</v>
      </c>
      <c r="D4680" s="241" t="s">
        <v>1059</v>
      </c>
      <c r="E4680" s="427" t="s">
        <v>119</v>
      </c>
      <c r="F4680" s="427"/>
      <c r="G4680" s="190" t="s">
        <v>174</v>
      </c>
      <c r="H4680" s="191">
        <v>4.7E-2</v>
      </c>
      <c r="I4680" s="192">
        <v>79.94</v>
      </c>
      <c r="J4680" s="192">
        <v>3.75718</v>
      </c>
      <c r="K4680" s="360"/>
    </row>
    <row r="4681" spans="1:11" s="106" customFormat="1" ht="25.5" hidden="1" x14ac:dyDescent="0.2">
      <c r="A4681" s="241" t="s">
        <v>92</v>
      </c>
      <c r="B4681" s="189" t="s">
        <v>2366</v>
      </c>
      <c r="C4681" s="241" t="s">
        <v>85</v>
      </c>
      <c r="D4681" s="241" t="s">
        <v>2367</v>
      </c>
      <c r="E4681" s="427" t="s">
        <v>119</v>
      </c>
      <c r="F4681" s="427"/>
      <c r="G4681" s="190" t="s">
        <v>174</v>
      </c>
      <c r="H4681" s="191">
        <v>1</v>
      </c>
      <c r="I4681" s="192">
        <v>79.569999999999993</v>
      </c>
      <c r="J4681" s="192">
        <v>79.569999999999993</v>
      </c>
      <c r="K4681" s="360"/>
    </row>
    <row r="4682" spans="1:11" s="106" customFormat="1" hidden="1" x14ac:dyDescent="0.2">
      <c r="A4682" s="241" t="s">
        <v>92</v>
      </c>
      <c r="B4682" s="189" t="s">
        <v>226</v>
      </c>
      <c r="C4682" s="241" t="s">
        <v>85</v>
      </c>
      <c r="D4682" s="241" t="s">
        <v>227</v>
      </c>
      <c r="E4682" s="427" t="s">
        <v>119</v>
      </c>
      <c r="F4682" s="427"/>
      <c r="G4682" s="190" t="s">
        <v>174</v>
      </c>
      <c r="H4682" s="191">
        <v>3.9E-2</v>
      </c>
      <c r="I4682" s="192">
        <v>1.86</v>
      </c>
      <c r="J4682" s="192">
        <v>7.2539999999999993E-2</v>
      </c>
      <c r="K4682" s="360"/>
    </row>
    <row r="4683" spans="1:11" s="106" customFormat="1" hidden="1" x14ac:dyDescent="0.2">
      <c r="A4683" s="241" t="s">
        <v>92</v>
      </c>
      <c r="B4683" s="189" t="s">
        <v>228</v>
      </c>
      <c r="C4683" s="241" t="s">
        <v>85</v>
      </c>
      <c r="D4683" s="241" t="s">
        <v>229</v>
      </c>
      <c r="E4683" s="427" t="s">
        <v>119</v>
      </c>
      <c r="F4683" s="427"/>
      <c r="G4683" s="190" t="s">
        <v>174</v>
      </c>
      <c r="H4683" s="191">
        <v>0.06</v>
      </c>
      <c r="I4683" s="192">
        <v>69.42</v>
      </c>
      <c r="J4683" s="192">
        <v>4.1651999999999996</v>
      </c>
      <c r="K4683" s="360"/>
    </row>
    <row r="4684" spans="1:11" s="106" customFormat="1" hidden="1" x14ac:dyDescent="0.2">
      <c r="A4684" s="244"/>
      <c r="B4684" s="244"/>
      <c r="C4684" s="244"/>
      <c r="D4684" s="244"/>
      <c r="E4684" s="244"/>
      <c r="F4684" s="193"/>
      <c r="G4684" s="244"/>
      <c r="H4684" s="193"/>
      <c r="I4684" s="244"/>
      <c r="J4684" s="193"/>
      <c r="K4684" s="360"/>
    </row>
    <row r="4685" spans="1:11" s="106" customFormat="1" ht="15" hidden="1" thickBot="1" x14ac:dyDescent="0.25">
      <c r="A4685" s="244"/>
      <c r="B4685" s="244"/>
      <c r="C4685" s="244"/>
      <c r="D4685" s="244"/>
      <c r="E4685" s="244"/>
      <c r="F4685" s="193"/>
      <c r="G4685" s="244"/>
      <c r="H4685" s="428"/>
      <c r="I4685" s="428"/>
      <c r="J4685" s="193"/>
      <c r="K4685" s="360"/>
    </row>
    <row r="4686" spans="1:11" s="106" customFormat="1" ht="15" hidden="1" thickTop="1" x14ac:dyDescent="0.2">
      <c r="A4686" s="194"/>
      <c r="B4686" s="194"/>
      <c r="C4686" s="194"/>
      <c r="D4686" s="194"/>
      <c r="E4686" s="194"/>
      <c r="F4686" s="194"/>
      <c r="G4686" s="194"/>
      <c r="H4686" s="194"/>
      <c r="I4686" s="194"/>
      <c r="J4686" s="194"/>
      <c r="K4686" s="360"/>
    </row>
    <row r="4687" spans="1:11" s="106" customFormat="1" ht="15" hidden="1" x14ac:dyDescent="0.2">
      <c r="A4687" s="242"/>
      <c r="B4687" s="195" t="s">
        <v>77</v>
      </c>
      <c r="C4687" s="242" t="s">
        <v>78</v>
      </c>
      <c r="D4687" s="242" t="s">
        <v>4</v>
      </c>
      <c r="E4687" s="430" t="s">
        <v>79</v>
      </c>
      <c r="F4687" s="430"/>
      <c r="G4687" s="196" t="s">
        <v>80</v>
      </c>
      <c r="H4687" s="195" t="s">
        <v>81</v>
      </c>
      <c r="I4687" s="195" t="s">
        <v>82</v>
      </c>
      <c r="J4687" s="195" t="s">
        <v>5</v>
      </c>
      <c r="K4687" s="360"/>
    </row>
    <row r="4688" spans="1:11" s="106" customFormat="1" ht="38.25" hidden="1" x14ac:dyDescent="0.2">
      <c r="A4688" s="240" t="s">
        <v>83</v>
      </c>
      <c r="B4688" s="197" t="s">
        <v>981</v>
      </c>
      <c r="C4688" s="240" t="s">
        <v>85</v>
      </c>
      <c r="D4688" s="240" t="s">
        <v>982</v>
      </c>
      <c r="E4688" s="429" t="s">
        <v>179</v>
      </c>
      <c r="F4688" s="429"/>
      <c r="G4688" s="198" t="s">
        <v>174</v>
      </c>
      <c r="H4688" s="199">
        <v>1</v>
      </c>
      <c r="I4688" s="203">
        <f>SUM(J4689:J4693)</f>
        <v>28.840058500000001</v>
      </c>
      <c r="J4688" s="203">
        <f>H4688*I4688</f>
        <v>28.840058500000001</v>
      </c>
      <c r="K4688" s="360"/>
    </row>
    <row r="4689" spans="1:11" s="106" customFormat="1" ht="25.5" hidden="1" x14ac:dyDescent="0.2">
      <c r="A4689" s="241" t="s">
        <v>89</v>
      </c>
      <c r="B4689" s="189" t="s">
        <v>219</v>
      </c>
      <c r="C4689" s="241" t="s">
        <v>85</v>
      </c>
      <c r="D4689" s="241" t="s">
        <v>220</v>
      </c>
      <c r="E4689" s="427" t="s">
        <v>87</v>
      </c>
      <c r="F4689" s="427"/>
      <c r="G4689" s="190" t="s">
        <v>88</v>
      </c>
      <c r="H4689" s="191">
        <v>0.16</v>
      </c>
      <c r="I4689" s="192">
        <v>13.876064</v>
      </c>
      <c r="J4689" s="192">
        <v>2.2201702000000001</v>
      </c>
      <c r="K4689" s="360"/>
    </row>
    <row r="4690" spans="1:11" s="106" customFormat="1" ht="25.5" hidden="1" x14ac:dyDescent="0.2">
      <c r="A4690" s="241" t="s">
        <v>89</v>
      </c>
      <c r="B4690" s="189" t="s">
        <v>221</v>
      </c>
      <c r="C4690" s="241" t="s">
        <v>85</v>
      </c>
      <c r="D4690" s="241" t="s">
        <v>222</v>
      </c>
      <c r="E4690" s="427" t="s">
        <v>87</v>
      </c>
      <c r="F4690" s="427"/>
      <c r="G4690" s="190" t="s">
        <v>88</v>
      </c>
      <c r="H4690" s="191">
        <v>0.16</v>
      </c>
      <c r="I4690" s="192">
        <v>17.794052000000001</v>
      </c>
      <c r="J4690" s="192">
        <v>2.8470483</v>
      </c>
      <c r="K4690" s="360"/>
    </row>
    <row r="4691" spans="1:11" s="106" customFormat="1" ht="25.5" hidden="1" x14ac:dyDescent="0.2">
      <c r="A4691" s="241" t="s">
        <v>92</v>
      </c>
      <c r="B4691" s="189" t="s">
        <v>2244</v>
      </c>
      <c r="C4691" s="241" t="s">
        <v>85</v>
      </c>
      <c r="D4691" s="241" t="s">
        <v>2245</v>
      </c>
      <c r="E4691" s="427" t="s">
        <v>119</v>
      </c>
      <c r="F4691" s="427"/>
      <c r="G4691" s="190" t="s">
        <v>174</v>
      </c>
      <c r="H4691" s="191">
        <v>2</v>
      </c>
      <c r="I4691" s="192">
        <v>3.3</v>
      </c>
      <c r="J4691" s="192">
        <v>6.6</v>
      </c>
      <c r="K4691" s="360"/>
    </row>
    <row r="4692" spans="1:11" s="106" customFormat="1" ht="25.5" hidden="1" x14ac:dyDescent="0.2">
      <c r="A4692" s="241" t="s">
        <v>92</v>
      </c>
      <c r="B4692" s="189" t="s">
        <v>2368</v>
      </c>
      <c r="C4692" s="241" t="s">
        <v>85</v>
      </c>
      <c r="D4692" s="241" t="s">
        <v>2369</v>
      </c>
      <c r="E4692" s="427" t="s">
        <v>119</v>
      </c>
      <c r="F4692" s="427"/>
      <c r="G4692" s="190" t="s">
        <v>174</v>
      </c>
      <c r="H4692" s="191">
        <v>1</v>
      </c>
      <c r="I4692" s="192">
        <v>14.48</v>
      </c>
      <c r="J4692" s="192">
        <v>14.48</v>
      </c>
      <c r="K4692" s="360"/>
    </row>
    <row r="4693" spans="1:11" s="106" customFormat="1" ht="38.25" hidden="1" x14ac:dyDescent="0.2">
      <c r="A4693" s="241" t="s">
        <v>92</v>
      </c>
      <c r="B4693" s="189" t="s">
        <v>1060</v>
      </c>
      <c r="C4693" s="241" t="s">
        <v>85</v>
      </c>
      <c r="D4693" s="241" t="s">
        <v>1061</v>
      </c>
      <c r="E4693" s="427" t="s">
        <v>119</v>
      </c>
      <c r="F4693" s="427"/>
      <c r="G4693" s="190" t="s">
        <v>174</v>
      </c>
      <c r="H4693" s="191">
        <v>9.1999999999999998E-2</v>
      </c>
      <c r="I4693" s="192">
        <v>29.27</v>
      </c>
      <c r="J4693" s="192">
        <v>2.6928399999999999</v>
      </c>
      <c r="K4693" s="360"/>
    </row>
    <row r="4694" spans="1:11" s="106" customFormat="1" hidden="1" x14ac:dyDescent="0.2">
      <c r="A4694" s="244"/>
      <c r="B4694" s="244"/>
      <c r="C4694" s="244"/>
      <c r="D4694" s="244"/>
      <c r="E4694" s="244"/>
      <c r="F4694" s="193"/>
      <c r="G4694" s="244"/>
      <c r="H4694" s="193"/>
      <c r="I4694" s="244"/>
      <c r="J4694" s="193"/>
      <c r="K4694" s="360"/>
    </row>
    <row r="4695" spans="1:11" s="106" customFormat="1" ht="15" hidden="1" thickBot="1" x14ac:dyDescent="0.25">
      <c r="A4695" s="244"/>
      <c r="B4695" s="244"/>
      <c r="C4695" s="244"/>
      <c r="D4695" s="244"/>
      <c r="E4695" s="244"/>
      <c r="F4695" s="193"/>
      <c r="G4695" s="244"/>
      <c r="H4695" s="428"/>
      <c r="I4695" s="428"/>
      <c r="J4695" s="193"/>
      <c r="K4695" s="360"/>
    </row>
    <row r="4696" spans="1:11" s="106" customFormat="1" ht="15" hidden="1" thickTop="1" x14ac:dyDescent="0.2">
      <c r="A4696" s="194"/>
      <c r="B4696" s="194"/>
      <c r="C4696" s="194"/>
      <c r="D4696" s="194"/>
      <c r="E4696" s="194"/>
      <c r="F4696" s="194"/>
      <c r="G4696" s="194"/>
      <c r="H4696" s="194"/>
      <c r="I4696" s="194"/>
      <c r="J4696" s="194"/>
      <c r="K4696" s="360"/>
    </row>
    <row r="4697" spans="1:11" s="106" customFormat="1" ht="15" hidden="1" x14ac:dyDescent="0.2">
      <c r="A4697" s="242"/>
      <c r="B4697" s="195" t="s">
        <v>77</v>
      </c>
      <c r="C4697" s="242" t="s">
        <v>78</v>
      </c>
      <c r="D4697" s="242" t="s">
        <v>4</v>
      </c>
      <c r="E4697" s="430" t="s">
        <v>79</v>
      </c>
      <c r="F4697" s="430"/>
      <c r="G4697" s="196" t="s">
        <v>80</v>
      </c>
      <c r="H4697" s="195" t="s">
        <v>81</v>
      </c>
      <c r="I4697" s="195" t="s">
        <v>82</v>
      </c>
      <c r="J4697" s="195" t="s">
        <v>5</v>
      </c>
      <c r="K4697" s="360"/>
    </row>
    <row r="4698" spans="1:11" s="106" customFormat="1" ht="51" hidden="1" x14ac:dyDescent="0.2">
      <c r="A4698" s="240" t="s">
        <v>83</v>
      </c>
      <c r="B4698" s="197" t="s">
        <v>973</v>
      </c>
      <c r="C4698" s="240" t="s">
        <v>85</v>
      </c>
      <c r="D4698" s="240" t="s">
        <v>974</v>
      </c>
      <c r="E4698" s="429" t="s">
        <v>179</v>
      </c>
      <c r="F4698" s="429"/>
      <c r="G4698" s="198" t="s">
        <v>174</v>
      </c>
      <c r="H4698" s="199">
        <v>1</v>
      </c>
      <c r="I4698" s="203">
        <f>SUM(J4699:J4703)</f>
        <v>34.223978299999999</v>
      </c>
      <c r="J4698" s="203">
        <f>H4698*I4698</f>
        <v>34.223978299999999</v>
      </c>
      <c r="K4698" s="360"/>
    </row>
    <row r="4699" spans="1:11" s="106" customFormat="1" ht="25.5" hidden="1" x14ac:dyDescent="0.2">
      <c r="A4699" s="241" t="s">
        <v>89</v>
      </c>
      <c r="B4699" s="189" t="s">
        <v>219</v>
      </c>
      <c r="C4699" s="241" t="s">
        <v>85</v>
      </c>
      <c r="D4699" s="241" t="s">
        <v>220</v>
      </c>
      <c r="E4699" s="427" t="s">
        <v>87</v>
      </c>
      <c r="F4699" s="427"/>
      <c r="G4699" s="190" t="s">
        <v>88</v>
      </c>
      <c r="H4699" s="191">
        <v>0.33</v>
      </c>
      <c r="I4699" s="192">
        <v>13.876064</v>
      </c>
      <c r="J4699" s="192">
        <v>4.5791010999999999</v>
      </c>
      <c r="K4699" s="360"/>
    </row>
    <row r="4700" spans="1:11" s="106" customFormat="1" ht="25.5" hidden="1" x14ac:dyDescent="0.2">
      <c r="A4700" s="241" t="s">
        <v>89</v>
      </c>
      <c r="B4700" s="189" t="s">
        <v>221</v>
      </c>
      <c r="C4700" s="241" t="s">
        <v>85</v>
      </c>
      <c r="D4700" s="241" t="s">
        <v>222</v>
      </c>
      <c r="E4700" s="427" t="s">
        <v>87</v>
      </c>
      <c r="F4700" s="427"/>
      <c r="G4700" s="190" t="s">
        <v>88</v>
      </c>
      <c r="H4700" s="191">
        <v>0.33</v>
      </c>
      <c r="I4700" s="192">
        <v>17.794052000000001</v>
      </c>
      <c r="J4700" s="192">
        <v>5.8720372000000003</v>
      </c>
      <c r="K4700" s="360"/>
    </row>
    <row r="4701" spans="1:11" s="106" customFormat="1" ht="25.5" hidden="1" x14ac:dyDescent="0.2">
      <c r="A4701" s="241" t="s">
        <v>92</v>
      </c>
      <c r="B4701" s="189" t="s">
        <v>2244</v>
      </c>
      <c r="C4701" s="241" t="s">
        <v>85</v>
      </c>
      <c r="D4701" s="241" t="s">
        <v>2245</v>
      </c>
      <c r="E4701" s="427" t="s">
        <v>119</v>
      </c>
      <c r="F4701" s="427"/>
      <c r="G4701" s="190" t="s">
        <v>174</v>
      </c>
      <c r="H4701" s="191">
        <v>2</v>
      </c>
      <c r="I4701" s="192">
        <v>3.3</v>
      </c>
      <c r="J4701" s="192">
        <v>6.6</v>
      </c>
      <c r="K4701" s="360"/>
    </row>
    <row r="4702" spans="1:11" s="106" customFormat="1" ht="25.5" hidden="1" x14ac:dyDescent="0.2">
      <c r="A4702" s="241" t="s">
        <v>92</v>
      </c>
      <c r="B4702" s="189" t="s">
        <v>2368</v>
      </c>
      <c r="C4702" s="241" t="s">
        <v>85</v>
      </c>
      <c r="D4702" s="241" t="s">
        <v>2369</v>
      </c>
      <c r="E4702" s="427" t="s">
        <v>119</v>
      </c>
      <c r="F4702" s="427"/>
      <c r="G4702" s="190" t="s">
        <v>174</v>
      </c>
      <c r="H4702" s="191">
        <v>1</v>
      </c>
      <c r="I4702" s="192">
        <v>14.48</v>
      </c>
      <c r="J4702" s="192">
        <v>14.48</v>
      </c>
      <c r="K4702" s="360"/>
    </row>
    <row r="4703" spans="1:11" s="106" customFormat="1" ht="38.25" hidden="1" x14ac:dyDescent="0.2">
      <c r="A4703" s="241" t="s">
        <v>92</v>
      </c>
      <c r="B4703" s="189" t="s">
        <v>1060</v>
      </c>
      <c r="C4703" s="241" t="s">
        <v>85</v>
      </c>
      <c r="D4703" s="241" t="s">
        <v>1061</v>
      </c>
      <c r="E4703" s="427" t="s">
        <v>119</v>
      </c>
      <c r="F4703" s="427"/>
      <c r="G4703" s="190" t="s">
        <v>174</v>
      </c>
      <c r="H4703" s="191">
        <v>9.1999999999999998E-2</v>
      </c>
      <c r="I4703" s="192">
        <v>29.27</v>
      </c>
      <c r="J4703" s="192">
        <v>2.6928399999999999</v>
      </c>
      <c r="K4703" s="360"/>
    </row>
    <row r="4704" spans="1:11" s="106" customFormat="1" hidden="1" x14ac:dyDescent="0.2">
      <c r="A4704" s="244"/>
      <c r="B4704" s="244"/>
      <c r="C4704" s="244"/>
      <c r="D4704" s="244"/>
      <c r="E4704" s="244"/>
      <c r="F4704" s="193"/>
      <c r="G4704" s="244"/>
      <c r="H4704" s="193"/>
      <c r="I4704" s="244"/>
      <c r="J4704" s="193"/>
      <c r="K4704" s="360"/>
    </row>
    <row r="4705" spans="1:11" s="106" customFormat="1" ht="15" hidden="1" thickBot="1" x14ac:dyDescent="0.25">
      <c r="A4705" s="244"/>
      <c r="B4705" s="244"/>
      <c r="C4705" s="244"/>
      <c r="D4705" s="244"/>
      <c r="E4705" s="244"/>
      <c r="F4705" s="193"/>
      <c r="G4705" s="244"/>
      <c r="H4705" s="428"/>
      <c r="I4705" s="428"/>
      <c r="J4705" s="193"/>
      <c r="K4705" s="360"/>
    </row>
    <row r="4706" spans="1:11" s="106" customFormat="1" ht="15" hidden="1" thickTop="1" x14ac:dyDescent="0.2">
      <c r="A4706" s="194"/>
      <c r="B4706" s="194"/>
      <c r="C4706" s="194"/>
      <c r="D4706" s="194"/>
      <c r="E4706" s="194"/>
      <c r="F4706" s="194"/>
      <c r="G4706" s="194"/>
      <c r="H4706" s="194"/>
      <c r="I4706" s="194"/>
      <c r="J4706" s="194"/>
      <c r="K4706" s="360"/>
    </row>
    <row r="4707" spans="1:11" s="106" customFormat="1" ht="15" hidden="1" x14ac:dyDescent="0.2">
      <c r="A4707" s="242"/>
      <c r="B4707" s="195" t="s">
        <v>77</v>
      </c>
      <c r="C4707" s="242" t="s">
        <v>78</v>
      </c>
      <c r="D4707" s="242" t="s">
        <v>4</v>
      </c>
      <c r="E4707" s="430" t="s">
        <v>79</v>
      </c>
      <c r="F4707" s="430"/>
      <c r="G4707" s="196" t="s">
        <v>80</v>
      </c>
      <c r="H4707" s="195" t="s">
        <v>81</v>
      </c>
      <c r="I4707" s="195" t="s">
        <v>82</v>
      </c>
      <c r="J4707" s="195" t="s">
        <v>5</v>
      </c>
      <c r="K4707" s="360"/>
    </row>
    <row r="4708" spans="1:11" s="106" customFormat="1" ht="38.25" hidden="1" x14ac:dyDescent="0.2">
      <c r="A4708" s="240" t="s">
        <v>83</v>
      </c>
      <c r="B4708" s="197" t="s">
        <v>987</v>
      </c>
      <c r="C4708" s="240" t="s">
        <v>85</v>
      </c>
      <c r="D4708" s="240" t="s">
        <v>988</v>
      </c>
      <c r="E4708" s="429" t="s">
        <v>179</v>
      </c>
      <c r="F4708" s="429"/>
      <c r="G4708" s="198" t="s">
        <v>174</v>
      </c>
      <c r="H4708" s="199">
        <v>1</v>
      </c>
      <c r="I4708" s="203">
        <f>SUM(J4709:J4713)</f>
        <v>33.907277100000002</v>
      </c>
      <c r="J4708" s="203">
        <f>H4708*I4708</f>
        <v>33.907277100000002</v>
      </c>
      <c r="K4708" s="360"/>
    </row>
    <row r="4709" spans="1:11" s="106" customFormat="1" ht="25.5" hidden="1" x14ac:dyDescent="0.2">
      <c r="A4709" s="241" t="s">
        <v>89</v>
      </c>
      <c r="B4709" s="189" t="s">
        <v>219</v>
      </c>
      <c r="C4709" s="241" t="s">
        <v>85</v>
      </c>
      <c r="D4709" s="241" t="s">
        <v>220</v>
      </c>
      <c r="E4709" s="427" t="s">
        <v>87</v>
      </c>
      <c r="F4709" s="427"/>
      <c r="G4709" s="190" t="s">
        <v>88</v>
      </c>
      <c r="H4709" s="191">
        <v>0.32</v>
      </c>
      <c r="I4709" s="192">
        <v>13.876064</v>
      </c>
      <c r="J4709" s="192">
        <v>4.4403404999999996</v>
      </c>
      <c r="K4709" s="360"/>
    </row>
    <row r="4710" spans="1:11" s="106" customFormat="1" ht="25.5" hidden="1" x14ac:dyDescent="0.2">
      <c r="A4710" s="241" t="s">
        <v>89</v>
      </c>
      <c r="B4710" s="189" t="s">
        <v>221</v>
      </c>
      <c r="C4710" s="241" t="s">
        <v>85</v>
      </c>
      <c r="D4710" s="241" t="s">
        <v>222</v>
      </c>
      <c r="E4710" s="427" t="s">
        <v>87</v>
      </c>
      <c r="F4710" s="427"/>
      <c r="G4710" s="190" t="s">
        <v>88</v>
      </c>
      <c r="H4710" s="191">
        <v>0.32</v>
      </c>
      <c r="I4710" s="192">
        <v>17.794052000000001</v>
      </c>
      <c r="J4710" s="192">
        <v>5.6940966</v>
      </c>
      <c r="K4710" s="360"/>
    </row>
    <row r="4711" spans="1:11" s="106" customFormat="1" ht="25.5" hidden="1" x14ac:dyDescent="0.2">
      <c r="A4711" s="241" t="s">
        <v>92</v>
      </c>
      <c r="B4711" s="189" t="s">
        <v>2244</v>
      </c>
      <c r="C4711" s="241" t="s">
        <v>85</v>
      </c>
      <c r="D4711" s="241" t="s">
        <v>2245</v>
      </c>
      <c r="E4711" s="427" t="s">
        <v>119</v>
      </c>
      <c r="F4711" s="427"/>
      <c r="G4711" s="190" t="s">
        <v>174</v>
      </c>
      <c r="H4711" s="191">
        <v>2</v>
      </c>
      <c r="I4711" s="192">
        <v>3.3</v>
      </c>
      <c r="J4711" s="192">
        <v>6.6</v>
      </c>
      <c r="K4711" s="360"/>
    </row>
    <row r="4712" spans="1:11" s="106" customFormat="1" ht="25.5" hidden="1" x14ac:dyDescent="0.2">
      <c r="A4712" s="241" t="s">
        <v>92</v>
      </c>
      <c r="B4712" s="189" t="s">
        <v>2368</v>
      </c>
      <c r="C4712" s="241" t="s">
        <v>85</v>
      </c>
      <c r="D4712" s="241" t="s">
        <v>2369</v>
      </c>
      <c r="E4712" s="427" t="s">
        <v>119</v>
      </c>
      <c r="F4712" s="427"/>
      <c r="G4712" s="190" t="s">
        <v>174</v>
      </c>
      <c r="H4712" s="191">
        <v>1</v>
      </c>
      <c r="I4712" s="192">
        <v>14.48</v>
      </c>
      <c r="J4712" s="192">
        <v>14.48</v>
      </c>
      <c r="K4712" s="360"/>
    </row>
    <row r="4713" spans="1:11" s="106" customFormat="1" ht="38.25" hidden="1" x14ac:dyDescent="0.2">
      <c r="A4713" s="241" t="s">
        <v>92</v>
      </c>
      <c r="B4713" s="189" t="s">
        <v>1060</v>
      </c>
      <c r="C4713" s="241" t="s">
        <v>85</v>
      </c>
      <c r="D4713" s="241" t="s">
        <v>1061</v>
      </c>
      <c r="E4713" s="427" t="s">
        <v>119</v>
      </c>
      <c r="F4713" s="427"/>
      <c r="G4713" s="190" t="s">
        <v>174</v>
      </c>
      <c r="H4713" s="191">
        <v>9.1999999999999998E-2</v>
      </c>
      <c r="I4713" s="192">
        <v>29.27</v>
      </c>
      <c r="J4713" s="192">
        <v>2.6928399999999999</v>
      </c>
      <c r="K4713" s="360"/>
    </row>
    <row r="4714" spans="1:11" s="106" customFormat="1" hidden="1" x14ac:dyDescent="0.2">
      <c r="A4714" s="244"/>
      <c r="B4714" s="244"/>
      <c r="C4714" s="244"/>
      <c r="D4714" s="244"/>
      <c r="E4714" s="244"/>
      <c r="F4714" s="193"/>
      <c r="G4714" s="244"/>
      <c r="H4714" s="193"/>
      <c r="I4714" s="244"/>
      <c r="J4714" s="193"/>
      <c r="K4714" s="360"/>
    </row>
    <row r="4715" spans="1:11" s="106" customFormat="1" ht="15" hidden="1" thickBot="1" x14ac:dyDescent="0.25">
      <c r="A4715" s="244"/>
      <c r="B4715" s="244"/>
      <c r="C4715" s="244"/>
      <c r="D4715" s="244"/>
      <c r="E4715" s="244"/>
      <c r="F4715" s="193"/>
      <c r="G4715" s="244"/>
      <c r="H4715" s="428"/>
      <c r="I4715" s="428"/>
      <c r="J4715" s="193"/>
      <c r="K4715" s="360"/>
    </row>
    <row r="4716" spans="1:11" s="106" customFormat="1" ht="15" hidden="1" thickTop="1" x14ac:dyDescent="0.2">
      <c r="A4716" s="194"/>
      <c r="B4716" s="194"/>
      <c r="C4716" s="194"/>
      <c r="D4716" s="194"/>
      <c r="E4716" s="194"/>
      <c r="F4716" s="194"/>
      <c r="G4716" s="194"/>
      <c r="H4716" s="194"/>
      <c r="I4716" s="194"/>
      <c r="J4716" s="194"/>
      <c r="K4716" s="360"/>
    </row>
    <row r="4717" spans="1:11" s="106" customFormat="1" ht="15" hidden="1" x14ac:dyDescent="0.2">
      <c r="A4717" s="242"/>
      <c r="B4717" s="195" t="s">
        <v>77</v>
      </c>
      <c r="C4717" s="242" t="s">
        <v>78</v>
      </c>
      <c r="D4717" s="242" t="s">
        <v>4</v>
      </c>
      <c r="E4717" s="430" t="s">
        <v>79</v>
      </c>
      <c r="F4717" s="430"/>
      <c r="G4717" s="196" t="s">
        <v>80</v>
      </c>
      <c r="H4717" s="195" t="s">
        <v>81</v>
      </c>
      <c r="I4717" s="195" t="s">
        <v>82</v>
      </c>
      <c r="J4717" s="195" t="s">
        <v>5</v>
      </c>
      <c r="K4717" s="360"/>
    </row>
    <row r="4718" spans="1:11" s="106" customFormat="1" ht="38.25" hidden="1" x14ac:dyDescent="0.2">
      <c r="A4718" s="240" t="s">
        <v>83</v>
      </c>
      <c r="B4718" s="197" t="s">
        <v>1031</v>
      </c>
      <c r="C4718" s="240" t="s">
        <v>85</v>
      </c>
      <c r="D4718" s="240" t="s">
        <v>1032</v>
      </c>
      <c r="E4718" s="429" t="s">
        <v>179</v>
      </c>
      <c r="F4718" s="429"/>
      <c r="G4718" s="198" t="s">
        <v>174</v>
      </c>
      <c r="H4718" s="199">
        <v>1</v>
      </c>
      <c r="I4718" s="203">
        <f>SUM(J4719:J4724)</f>
        <v>9.203088300000001</v>
      </c>
      <c r="J4718" s="203">
        <f>H4718*I4718</f>
        <v>9.203088300000001</v>
      </c>
      <c r="K4718" s="360"/>
    </row>
    <row r="4719" spans="1:11" s="106" customFormat="1" ht="25.5" hidden="1" x14ac:dyDescent="0.2">
      <c r="A4719" s="241" t="s">
        <v>89</v>
      </c>
      <c r="B4719" s="189" t="s">
        <v>219</v>
      </c>
      <c r="C4719" s="241" t="s">
        <v>85</v>
      </c>
      <c r="D4719" s="241" t="s">
        <v>220</v>
      </c>
      <c r="E4719" s="427" t="s">
        <v>87</v>
      </c>
      <c r="F4719" s="427"/>
      <c r="G4719" s="190" t="s">
        <v>88</v>
      </c>
      <c r="H4719" s="191">
        <v>0.14000000000000001</v>
      </c>
      <c r="I4719" s="192">
        <v>13.876064</v>
      </c>
      <c r="J4719" s="192">
        <v>1.9426490000000001</v>
      </c>
      <c r="K4719" s="360"/>
    </row>
    <row r="4720" spans="1:11" s="106" customFormat="1" ht="25.5" hidden="1" x14ac:dyDescent="0.2">
      <c r="A4720" s="241" t="s">
        <v>89</v>
      </c>
      <c r="B4720" s="189" t="s">
        <v>221</v>
      </c>
      <c r="C4720" s="241" t="s">
        <v>85</v>
      </c>
      <c r="D4720" s="241" t="s">
        <v>222</v>
      </c>
      <c r="E4720" s="427" t="s">
        <v>87</v>
      </c>
      <c r="F4720" s="427"/>
      <c r="G4720" s="190" t="s">
        <v>88</v>
      </c>
      <c r="H4720" s="191">
        <v>0.14000000000000001</v>
      </c>
      <c r="I4720" s="192">
        <v>17.794052000000001</v>
      </c>
      <c r="J4720" s="192">
        <v>2.4911672999999999</v>
      </c>
      <c r="K4720" s="360"/>
    </row>
    <row r="4721" spans="1:11" s="106" customFormat="1" hidden="1" x14ac:dyDescent="0.2">
      <c r="A4721" s="241" t="s">
        <v>92</v>
      </c>
      <c r="B4721" s="189" t="s">
        <v>1058</v>
      </c>
      <c r="C4721" s="241" t="s">
        <v>85</v>
      </c>
      <c r="D4721" s="241" t="s">
        <v>1059</v>
      </c>
      <c r="E4721" s="427" t="s">
        <v>119</v>
      </c>
      <c r="F4721" s="427"/>
      <c r="G4721" s="190" t="s">
        <v>174</v>
      </c>
      <c r="H4721" s="191">
        <v>1.4800000000000001E-2</v>
      </c>
      <c r="I4721" s="192">
        <v>79.94</v>
      </c>
      <c r="J4721" s="192">
        <v>1.1831119999999999</v>
      </c>
      <c r="K4721" s="360"/>
    </row>
    <row r="4722" spans="1:11" s="106" customFormat="1" ht="25.5" hidden="1" x14ac:dyDescent="0.2">
      <c r="A4722" s="241" t="s">
        <v>92</v>
      </c>
      <c r="B4722" s="189" t="s">
        <v>2370</v>
      </c>
      <c r="C4722" s="241" t="s">
        <v>85</v>
      </c>
      <c r="D4722" s="241" t="s">
        <v>2371</v>
      </c>
      <c r="E4722" s="427" t="s">
        <v>119</v>
      </c>
      <c r="F4722" s="427"/>
      <c r="G4722" s="190" t="s">
        <v>174</v>
      </c>
      <c r="H4722" s="191">
        <v>1</v>
      </c>
      <c r="I4722" s="192">
        <v>2.4500000000000002</v>
      </c>
      <c r="J4722" s="192">
        <v>2.4500000000000002</v>
      </c>
      <c r="K4722" s="360"/>
    </row>
    <row r="4723" spans="1:11" s="106" customFormat="1" hidden="1" x14ac:dyDescent="0.2">
      <c r="A4723" s="241" t="s">
        <v>92</v>
      </c>
      <c r="B4723" s="189" t="s">
        <v>226</v>
      </c>
      <c r="C4723" s="241" t="s">
        <v>85</v>
      </c>
      <c r="D4723" s="241" t="s">
        <v>227</v>
      </c>
      <c r="E4723" s="427" t="s">
        <v>119</v>
      </c>
      <c r="F4723" s="427"/>
      <c r="G4723" s="190" t="s">
        <v>174</v>
      </c>
      <c r="H4723" s="191">
        <v>5.0999999999999997E-2</v>
      </c>
      <c r="I4723" s="192">
        <v>1.86</v>
      </c>
      <c r="J4723" s="192">
        <v>9.486E-2</v>
      </c>
      <c r="K4723" s="360"/>
    </row>
    <row r="4724" spans="1:11" s="106" customFormat="1" hidden="1" x14ac:dyDescent="0.2">
      <c r="A4724" s="241" t="s">
        <v>92</v>
      </c>
      <c r="B4724" s="189" t="s">
        <v>228</v>
      </c>
      <c r="C4724" s="241" t="s">
        <v>85</v>
      </c>
      <c r="D4724" s="241" t="s">
        <v>229</v>
      </c>
      <c r="E4724" s="427" t="s">
        <v>119</v>
      </c>
      <c r="F4724" s="427"/>
      <c r="G4724" s="190" t="s">
        <v>174</v>
      </c>
      <c r="H4724" s="191">
        <v>1.4999999999999999E-2</v>
      </c>
      <c r="I4724" s="192">
        <v>69.42</v>
      </c>
      <c r="J4724" s="192">
        <v>1.0412999999999999</v>
      </c>
      <c r="K4724" s="360"/>
    </row>
    <row r="4725" spans="1:11" s="106" customFormat="1" hidden="1" x14ac:dyDescent="0.2">
      <c r="A4725" s="244"/>
      <c r="B4725" s="244"/>
      <c r="C4725" s="244"/>
      <c r="D4725" s="244"/>
      <c r="E4725" s="244"/>
      <c r="F4725" s="193"/>
      <c r="G4725" s="244"/>
      <c r="H4725" s="193"/>
      <c r="I4725" s="244"/>
      <c r="J4725" s="193"/>
      <c r="K4725" s="360"/>
    </row>
    <row r="4726" spans="1:11" s="106" customFormat="1" ht="15" hidden="1" thickBot="1" x14ac:dyDescent="0.25">
      <c r="A4726" s="244"/>
      <c r="B4726" s="244"/>
      <c r="C4726" s="244"/>
      <c r="D4726" s="244"/>
      <c r="E4726" s="244"/>
      <c r="F4726" s="193"/>
      <c r="G4726" s="244"/>
      <c r="H4726" s="428"/>
      <c r="I4726" s="428"/>
      <c r="J4726" s="193"/>
      <c r="K4726" s="360"/>
    </row>
    <row r="4727" spans="1:11" s="106" customFormat="1" ht="15" hidden="1" thickTop="1" x14ac:dyDescent="0.2">
      <c r="A4727" s="194"/>
      <c r="B4727" s="194"/>
      <c r="C4727" s="194"/>
      <c r="D4727" s="194"/>
      <c r="E4727" s="194"/>
      <c r="F4727" s="194"/>
      <c r="G4727" s="194"/>
      <c r="H4727" s="194"/>
      <c r="I4727" s="194"/>
      <c r="J4727" s="194"/>
      <c r="K4727" s="360"/>
    </row>
    <row r="4728" spans="1:11" s="106" customFormat="1" ht="15" hidden="1" x14ac:dyDescent="0.2">
      <c r="A4728" s="242"/>
      <c r="B4728" s="195" t="s">
        <v>77</v>
      </c>
      <c r="C4728" s="242" t="s">
        <v>78</v>
      </c>
      <c r="D4728" s="242" t="s">
        <v>4</v>
      </c>
      <c r="E4728" s="430" t="s">
        <v>79</v>
      </c>
      <c r="F4728" s="430"/>
      <c r="G4728" s="196" t="s">
        <v>80</v>
      </c>
      <c r="H4728" s="195" t="s">
        <v>81</v>
      </c>
      <c r="I4728" s="195" t="s">
        <v>82</v>
      </c>
      <c r="J4728" s="195" t="s">
        <v>5</v>
      </c>
      <c r="K4728" s="360"/>
    </row>
    <row r="4729" spans="1:11" s="106" customFormat="1" ht="38.25" hidden="1" x14ac:dyDescent="0.2">
      <c r="A4729" s="240" t="s">
        <v>83</v>
      </c>
      <c r="B4729" s="197" t="s">
        <v>186</v>
      </c>
      <c r="C4729" s="240" t="s">
        <v>85</v>
      </c>
      <c r="D4729" s="240" t="s">
        <v>187</v>
      </c>
      <c r="E4729" s="429" t="s">
        <v>179</v>
      </c>
      <c r="F4729" s="429"/>
      <c r="G4729" s="198" t="s">
        <v>174</v>
      </c>
      <c r="H4729" s="199">
        <v>1</v>
      </c>
      <c r="I4729" s="203">
        <f>SUM(J4730:J4731)</f>
        <v>37.8386864</v>
      </c>
      <c r="J4729" s="203">
        <f>H4729*I4729</f>
        <v>37.8386864</v>
      </c>
      <c r="K4729" s="360"/>
    </row>
    <row r="4730" spans="1:11" s="106" customFormat="1" ht="38.25" hidden="1" x14ac:dyDescent="0.2">
      <c r="A4730" s="241" t="s">
        <v>89</v>
      </c>
      <c r="B4730" s="189" t="s">
        <v>1174</v>
      </c>
      <c r="C4730" s="241" t="s">
        <v>85</v>
      </c>
      <c r="D4730" s="241" t="s">
        <v>1175</v>
      </c>
      <c r="E4730" s="427" t="s">
        <v>179</v>
      </c>
      <c r="F4730" s="427"/>
      <c r="G4730" s="190" t="s">
        <v>174</v>
      </c>
      <c r="H4730" s="191">
        <v>2</v>
      </c>
      <c r="I4730" s="192">
        <v>5.0149515999999998</v>
      </c>
      <c r="J4730" s="192">
        <v>10.0299032</v>
      </c>
      <c r="K4730" s="360"/>
    </row>
    <row r="4731" spans="1:11" s="106" customFormat="1" ht="25.5" hidden="1" x14ac:dyDescent="0.2">
      <c r="A4731" s="241" t="s">
        <v>89</v>
      </c>
      <c r="B4731" s="189" t="s">
        <v>2372</v>
      </c>
      <c r="C4731" s="241" t="s">
        <v>85</v>
      </c>
      <c r="D4731" s="241" t="s">
        <v>2373</v>
      </c>
      <c r="E4731" s="427" t="s">
        <v>179</v>
      </c>
      <c r="F4731" s="427"/>
      <c r="G4731" s="190" t="s">
        <v>174</v>
      </c>
      <c r="H4731" s="191">
        <v>1</v>
      </c>
      <c r="I4731" s="192">
        <v>27.808783200000001</v>
      </c>
      <c r="J4731" s="192">
        <v>27.808783200000001</v>
      </c>
      <c r="K4731" s="360"/>
    </row>
    <row r="4732" spans="1:11" s="106" customFormat="1" hidden="1" x14ac:dyDescent="0.2">
      <c r="A4732" s="244"/>
      <c r="B4732" s="244"/>
      <c r="C4732" s="244"/>
      <c r="D4732" s="244"/>
      <c r="E4732" s="244"/>
      <c r="F4732" s="193"/>
      <c r="G4732" s="244"/>
      <c r="H4732" s="193"/>
      <c r="I4732" s="244"/>
      <c r="J4732" s="193"/>
      <c r="K4732" s="360"/>
    </row>
    <row r="4733" spans="1:11" s="106" customFormat="1" ht="15" hidden="1" thickBot="1" x14ac:dyDescent="0.25">
      <c r="A4733" s="244"/>
      <c r="B4733" s="244"/>
      <c r="C4733" s="244"/>
      <c r="D4733" s="244"/>
      <c r="E4733" s="244"/>
      <c r="F4733" s="193"/>
      <c r="G4733" s="244"/>
      <c r="H4733" s="428"/>
      <c r="I4733" s="428"/>
      <c r="J4733" s="193"/>
      <c r="K4733" s="360"/>
    </row>
    <row r="4734" spans="1:11" s="106" customFormat="1" ht="15" hidden="1" thickTop="1" x14ac:dyDescent="0.2">
      <c r="A4734" s="194"/>
      <c r="B4734" s="194"/>
      <c r="C4734" s="194"/>
      <c r="D4734" s="194"/>
      <c r="E4734" s="194"/>
      <c r="F4734" s="194"/>
      <c r="G4734" s="194"/>
      <c r="H4734" s="194"/>
      <c r="I4734" s="194"/>
      <c r="J4734" s="194"/>
      <c r="K4734" s="360"/>
    </row>
    <row r="4735" spans="1:11" s="106" customFormat="1" ht="15" hidden="1" x14ac:dyDescent="0.2">
      <c r="A4735" s="242"/>
      <c r="B4735" s="195" t="s">
        <v>77</v>
      </c>
      <c r="C4735" s="242" t="s">
        <v>78</v>
      </c>
      <c r="D4735" s="242" t="s">
        <v>4</v>
      </c>
      <c r="E4735" s="430" t="s">
        <v>79</v>
      </c>
      <c r="F4735" s="430"/>
      <c r="G4735" s="196" t="s">
        <v>80</v>
      </c>
      <c r="H4735" s="195" t="s">
        <v>81</v>
      </c>
      <c r="I4735" s="195" t="s">
        <v>82</v>
      </c>
      <c r="J4735" s="195" t="s">
        <v>5</v>
      </c>
      <c r="K4735" s="360"/>
    </row>
    <row r="4736" spans="1:11" s="106" customFormat="1" ht="25.5" hidden="1" x14ac:dyDescent="0.2">
      <c r="A4736" s="240" t="s">
        <v>83</v>
      </c>
      <c r="B4736" s="197" t="s">
        <v>1884</v>
      </c>
      <c r="C4736" s="240" t="s">
        <v>85</v>
      </c>
      <c r="D4736" s="240" t="s">
        <v>1885</v>
      </c>
      <c r="E4736" s="429" t="s">
        <v>149</v>
      </c>
      <c r="F4736" s="429"/>
      <c r="G4736" s="198" t="s">
        <v>150</v>
      </c>
      <c r="H4736" s="199">
        <v>1</v>
      </c>
      <c r="I4736" s="203">
        <f>SUM(J4737:J4741)</f>
        <v>24.340026899999998</v>
      </c>
      <c r="J4736" s="203">
        <f>H4736*I4736</f>
        <v>24.340026899999998</v>
      </c>
      <c r="K4736" s="360"/>
    </row>
    <row r="4737" spans="1:11" s="106" customFormat="1" ht="38.25" hidden="1" x14ac:dyDescent="0.2">
      <c r="A4737" s="241" t="s">
        <v>89</v>
      </c>
      <c r="B4737" s="189" t="s">
        <v>358</v>
      </c>
      <c r="C4737" s="241" t="s">
        <v>85</v>
      </c>
      <c r="D4737" s="241" t="s">
        <v>359</v>
      </c>
      <c r="E4737" s="427" t="s">
        <v>142</v>
      </c>
      <c r="F4737" s="427"/>
      <c r="G4737" s="190" t="s">
        <v>143</v>
      </c>
      <c r="H4737" s="191">
        <v>6.8000000000000005E-2</v>
      </c>
      <c r="I4737" s="192">
        <v>1.6013198</v>
      </c>
      <c r="J4737" s="192">
        <v>0.10888970000000001</v>
      </c>
      <c r="K4737" s="360"/>
    </row>
    <row r="4738" spans="1:11" s="106" customFormat="1" ht="25.5" hidden="1" x14ac:dyDescent="0.2">
      <c r="A4738" s="241" t="s">
        <v>89</v>
      </c>
      <c r="B4738" s="189" t="s">
        <v>360</v>
      </c>
      <c r="C4738" s="241" t="s">
        <v>85</v>
      </c>
      <c r="D4738" s="241" t="s">
        <v>361</v>
      </c>
      <c r="E4738" s="427" t="s">
        <v>142</v>
      </c>
      <c r="F4738" s="427"/>
      <c r="G4738" s="190" t="s">
        <v>146</v>
      </c>
      <c r="H4738" s="191">
        <v>0.13100000000000001</v>
      </c>
      <c r="I4738" s="192">
        <v>0.34660679999999999</v>
      </c>
      <c r="J4738" s="192">
        <v>4.5405500000000001E-2</v>
      </c>
      <c r="K4738" s="360"/>
    </row>
    <row r="4739" spans="1:11" s="106" customFormat="1" ht="25.5" hidden="1" x14ac:dyDescent="0.2">
      <c r="A4739" s="241" t="s">
        <v>89</v>
      </c>
      <c r="B4739" s="189" t="s">
        <v>153</v>
      </c>
      <c r="C4739" s="241" t="s">
        <v>85</v>
      </c>
      <c r="D4739" s="241" t="s">
        <v>154</v>
      </c>
      <c r="E4739" s="427" t="s">
        <v>87</v>
      </c>
      <c r="F4739" s="427"/>
      <c r="G4739" s="190" t="s">
        <v>88</v>
      </c>
      <c r="H4739" s="191">
        <v>0.19900000000000001</v>
      </c>
      <c r="I4739" s="192">
        <v>17.641041000000001</v>
      </c>
      <c r="J4739" s="192">
        <v>3.5105672000000001</v>
      </c>
      <c r="K4739" s="360"/>
    </row>
    <row r="4740" spans="1:11" s="106" customFormat="1" ht="25.5" hidden="1" x14ac:dyDescent="0.2">
      <c r="A4740" s="241" t="s">
        <v>89</v>
      </c>
      <c r="B4740" s="189" t="s">
        <v>353</v>
      </c>
      <c r="C4740" s="241" t="s">
        <v>85</v>
      </c>
      <c r="D4740" s="241" t="s">
        <v>354</v>
      </c>
      <c r="E4740" s="427" t="s">
        <v>87</v>
      </c>
      <c r="F4740" s="427"/>
      <c r="G4740" s="190" t="s">
        <v>88</v>
      </c>
      <c r="H4740" s="191">
        <v>0.19900000000000001</v>
      </c>
      <c r="I4740" s="192">
        <v>17.766734</v>
      </c>
      <c r="J4740" s="192">
        <v>3.5355800999999998</v>
      </c>
      <c r="K4740" s="360"/>
    </row>
    <row r="4741" spans="1:11" s="106" customFormat="1" ht="25.5" hidden="1" x14ac:dyDescent="0.2">
      <c r="A4741" s="241" t="s">
        <v>89</v>
      </c>
      <c r="B4741" s="189" t="s">
        <v>203</v>
      </c>
      <c r="C4741" s="241" t="s">
        <v>85</v>
      </c>
      <c r="D4741" s="241" t="s">
        <v>204</v>
      </c>
      <c r="E4741" s="427" t="s">
        <v>87</v>
      </c>
      <c r="F4741" s="427"/>
      <c r="G4741" s="190" t="s">
        <v>88</v>
      </c>
      <c r="H4741" s="191">
        <v>1.1919999999999999</v>
      </c>
      <c r="I4741" s="192">
        <v>14.378845999999999</v>
      </c>
      <c r="J4741" s="192">
        <v>17.1395844</v>
      </c>
      <c r="K4741" s="360"/>
    </row>
    <row r="4742" spans="1:11" s="106" customFormat="1" hidden="1" x14ac:dyDescent="0.2">
      <c r="A4742" s="244"/>
      <c r="B4742" s="244"/>
      <c r="C4742" s="244"/>
      <c r="D4742" s="244"/>
      <c r="E4742" s="244"/>
      <c r="F4742" s="193"/>
      <c r="G4742" s="244"/>
      <c r="H4742" s="193"/>
      <c r="I4742" s="244"/>
      <c r="J4742" s="193"/>
      <c r="K4742" s="360"/>
    </row>
    <row r="4743" spans="1:11" s="106" customFormat="1" ht="15" hidden="1" thickBot="1" x14ac:dyDescent="0.25">
      <c r="A4743" s="244"/>
      <c r="B4743" s="244"/>
      <c r="C4743" s="244"/>
      <c r="D4743" s="244"/>
      <c r="E4743" s="244"/>
      <c r="F4743" s="193"/>
      <c r="G4743" s="244"/>
      <c r="H4743" s="428"/>
      <c r="I4743" s="428"/>
      <c r="J4743" s="193"/>
      <c r="K4743" s="360"/>
    </row>
    <row r="4744" spans="1:11" s="106" customFormat="1" ht="15" hidden="1" thickTop="1" x14ac:dyDescent="0.2">
      <c r="A4744" s="194"/>
      <c r="B4744" s="194"/>
      <c r="C4744" s="194"/>
      <c r="D4744" s="194"/>
      <c r="E4744" s="194"/>
      <c r="F4744" s="194"/>
      <c r="G4744" s="194"/>
      <c r="H4744" s="194"/>
      <c r="I4744" s="194"/>
      <c r="J4744" s="194"/>
      <c r="K4744" s="360"/>
    </row>
    <row r="4745" spans="1:11" s="106" customFormat="1" ht="15" hidden="1" x14ac:dyDescent="0.2">
      <c r="A4745" s="242"/>
      <c r="B4745" s="195" t="s">
        <v>77</v>
      </c>
      <c r="C4745" s="242" t="s">
        <v>78</v>
      </c>
      <c r="D4745" s="242" t="s">
        <v>4</v>
      </c>
      <c r="E4745" s="430" t="s">
        <v>79</v>
      </c>
      <c r="F4745" s="430"/>
      <c r="G4745" s="196" t="s">
        <v>80</v>
      </c>
      <c r="H4745" s="195" t="s">
        <v>81</v>
      </c>
      <c r="I4745" s="195" t="s">
        <v>82</v>
      </c>
      <c r="J4745" s="195" t="s">
        <v>5</v>
      </c>
      <c r="K4745" s="360"/>
    </row>
    <row r="4746" spans="1:11" s="106" customFormat="1" ht="38.25" hidden="1" x14ac:dyDescent="0.2">
      <c r="A4746" s="240" t="s">
        <v>83</v>
      </c>
      <c r="B4746" s="197" t="s">
        <v>1688</v>
      </c>
      <c r="C4746" s="240" t="s">
        <v>85</v>
      </c>
      <c r="D4746" s="240" t="s">
        <v>1689</v>
      </c>
      <c r="E4746" s="429" t="s">
        <v>270</v>
      </c>
      <c r="F4746" s="429"/>
      <c r="G4746" s="198" t="s">
        <v>150</v>
      </c>
      <c r="H4746" s="199">
        <v>1</v>
      </c>
      <c r="I4746" s="203">
        <f>SUM(J4747:J4751)</f>
        <v>152.20752759999999</v>
      </c>
      <c r="J4746" s="203">
        <f>H4746*I4746</f>
        <v>152.20752759999999</v>
      </c>
      <c r="K4746" s="360"/>
    </row>
    <row r="4747" spans="1:11" s="106" customFormat="1" ht="38.25" hidden="1" x14ac:dyDescent="0.2">
      <c r="A4747" s="241" t="s">
        <v>89</v>
      </c>
      <c r="B4747" s="189" t="s">
        <v>275</v>
      </c>
      <c r="C4747" s="241" t="s">
        <v>85</v>
      </c>
      <c r="D4747" s="241" t="s">
        <v>276</v>
      </c>
      <c r="E4747" s="427" t="s">
        <v>142</v>
      </c>
      <c r="F4747" s="427"/>
      <c r="G4747" s="190" t="s">
        <v>143</v>
      </c>
      <c r="H4747" s="191">
        <v>6.9000000000000006E-2</v>
      </c>
      <c r="I4747" s="192">
        <v>19.2335961</v>
      </c>
      <c r="J4747" s="192">
        <v>1.3271181000000001</v>
      </c>
      <c r="K4747" s="360"/>
    </row>
    <row r="4748" spans="1:11" s="106" customFormat="1" ht="38.25" hidden="1" x14ac:dyDescent="0.2">
      <c r="A4748" s="241" t="s">
        <v>89</v>
      </c>
      <c r="B4748" s="189" t="s">
        <v>281</v>
      </c>
      <c r="C4748" s="241" t="s">
        <v>85</v>
      </c>
      <c r="D4748" s="241" t="s">
        <v>282</v>
      </c>
      <c r="E4748" s="427" t="s">
        <v>142</v>
      </c>
      <c r="F4748" s="427"/>
      <c r="G4748" s="190" t="s">
        <v>146</v>
      </c>
      <c r="H4748" s="191">
        <v>6.4000000000000001E-2</v>
      </c>
      <c r="I4748" s="192">
        <v>14.2315267</v>
      </c>
      <c r="J4748" s="192">
        <v>0.91081769999999995</v>
      </c>
      <c r="K4748" s="360"/>
    </row>
    <row r="4749" spans="1:11" s="106" customFormat="1" ht="25.5" hidden="1" x14ac:dyDescent="0.2">
      <c r="A4749" s="241" t="s">
        <v>89</v>
      </c>
      <c r="B4749" s="189" t="s">
        <v>353</v>
      </c>
      <c r="C4749" s="241" t="s">
        <v>85</v>
      </c>
      <c r="D4749" s="241" t="s">
        <v>354</v>
      </c>
      <c r="E4749" s="427" t="s">
        <v>87</v>
      </c>
      <c r="F4749" s="427"/>
      <c r="G4749" s="190" t="s">
        <v>88</v>
      </c>
      <c r="H4749" s="191">
        <v>2.0649999999999999</v>
      </c>
      <c r="I4749" s="192">
        <v>17.766734</v>
      </c>
      <c r="J4749" s="192">
        <v>36.688305700000001</v>
      </c>
      <c r="K4749" s="360"/>
    </row>
    <row r="4750" spans="1:11" s="106" customFormat="1" ht="25.5" hidden="1" x14ac:dyDescent="0.2">
      <c r="A4750" s="241" t="s">
        <v>89</v>
      </c>
      <c r="B4750" s="189" t="s">
        <v>203</v>
      </c>
      <c r="C4750" s="241" t="s">
        <v>85</v>
      </c>
      <c r="D4750" s="241" t="s">
        <v>204</v>
      </c>
      <c r="E4750" s="427" t="s">
        <v>87</v>
      </c>
      <c r="F4750" s="427"/>
      <c r="G4750" s="190" t="s">
        <v>88</v>
      </c>
      <c r="H4750" s="191">
        <v>3.097</v>
      </c>
      <c r="I4750" s="192">
        <v>14.378845999999999</v>
      </c>
      <c r="J4750" s="192">
        <v>44.531286100000003</v>
      </c>
      <c r="K4750" s="360"/>
    </row>
    <row r="4751" spans="1:11" s="106" customFormat="1" ht="25.5" hidden="1" x14ac:dyDescent="0.2">
      <c r="A4751" s="241" t="s">
        <v>92</v>
      </c>
      <c r="B4751" s="189" t="s">
        <v>721</v>
      </c>
      <c r="C4751" s="241" t="s">
        <v>85</v>
      </c>
      <c r="D4751" s="241" t="s">
        <v>722</v>
      </c>
      <c r="E4751" s="427" t="s">
        <v>119</v>
      </c>
      <c r="F4751" s="427"/>
      <c r="G4751" s="190" t="s">
        <v>150</v>
      </c>
      <c r="H4751" s="191">
        <v>1.1000000000000001</v>
      </c>
      <c r="I4751" s="192">
        <v>62.5</v>
      </c>
      <c r="J4751" s="192">
        <v>68.75</v>
      </c>
      <c r="K4751" s="360"/>
    </row>
    <row r="4752" spans="1:11" s="106" customFormat="1" hidden="1" x14ac:dyDescent="0.2">
      <c r="A4752" s="244"/>
      <c r="B4752" s="244"/>
      <c r="C4752" s="244"/>
      <c r="D4752" s="244"/>
      <c r="E4752" s="244"/>
      <c r="F4752" s="193"/>
      <c r="G4752" s="244"/>
      <c r="H4752" s="193"/>
      <c r="I4752" s="244"/>
      <c r="J4752" s="193"/>
      <c r="K4752" s="360"/>
    </row>
    <row r="4753" spans="1:11" s="106" customFormat="1" ht="15" hidden="1" thickBot="1" x14ac:dyDescent="0.25">
      <c r="A4753" s="244"/>
      <c r="B4753" s="244"/>
      <c r="C4753" s="244"/>
      <c r="D4753" s="244"/>
      <c r="E4753" s="244"/>
      <c r="F4753" s="193"/>
      <c r="G4753" s="244"/>
      <c r="H4753" s="428"/>
      <c r="I4753" s="428"/>
      <c r="J4753" s="193"/>
      <c r="K4753" s="360"/>
    </row>
    <row r="4754" spans="1:11" s="106" customFormat="1" ht="15" hidden="1" thickTop="1" x14ac:dyDescent="0.2">
      <c r="A4754" s="194"/>
      <c r="B4754" s="194"/>
      <c r="C4754" s="194"/>
      <c r="D4754" s="194"/>
      <c r="E4754" s="194"/>
      <c r="F4754" s="194"/>
      <c r="G4754" s="194"/>
      <c r="H4754" s="194"/>
      <c r="I4754" s="194"/>
      <c r="J4754" s="194"/>
      <c r="K4754" s="360"/>
    </row>
    <row r="4755" spans="1:11" s="106" customFormat="1" ht="15" hidden="1" x14ac:dyDescent="0.2">
      <c r="A4755" s="242"/>
      <c r="B4755" s="195" t="s">
        <v>77</v>
      </c>
      <c r="C4755" s="242" t="s">
        <v>78</v>
      </c>
      <c r="D4755" s="242" t="s">
        <v>4</v>
      </c>
      <c r="E4755" s="430" t="s">
        <v>79</v>
      </c>
      <c r="F4755" s="430"/>
      <c r="G4755" s="196" t="s">
        <v>80</v>
      </c>
      <c r="H4755" s="195" t="s">
        <v>81</v>
      </c>
      <c r="I4755" s="195" t="s">
        <v>82</v>
      </c>
      <c r="J4755" s="195" t="s">
        <v>5</v>
      </c>
      <c r="K4755" s="360"/>
    </row>
    <row r="4756" spans="1:11" s="106" customFormat="1" ht="38.25" hidden="1" x14ac:dyDescent="0.2">
      <c r="A4756" s="240" t="s">
        <v>83</v>
      </c>
      <c r="B4756" s="197" t="s">
        <v>920</v>
      </c>
      <c r="C4756" s="240" t="s">
        <v>85</v>
      </c>
      <c r="D4756" s="240" t="s">
        <v>921</v>
      </c>
      <c r="E4756" s="429" t="s">
        <v>270</v>
      </c>
      <c r="F4756" s="429"/>
      <c r="G4756" s="198" t="s">
        <v>150</v>
      </c>
      <c r="H4756" s="199">
        <v>1</v>
      </c>
      <c r="I4756" s="203">
        <f>SUM(J4757:J4763)</f>
        <v>126.43065199999999</v>
      </c>
      <c r="J4756" s="203">
        <f>H4756*I4756</f>
        <v>126.43065199999999</v>
      </c>
      <c r="K4756" s="360"/>
    </row>
    <row r="4757" spans="1:11" s="106" customFormat="1" ht="63.75" hidden="1" x14ac:dyDescent="0.2">
      <c r="A4757" s="241" t="s">
        <v>89</v>
      </c>
      <c r="B4757" s="189" t="s">
        <v>349</v>
      </c>
      <c r="C4757" s="241" t="s">
        <v>85</v>
      </c>
      <c r="D4757" s="241" t="s">
        <v>350</v>
      </c>
      <c r="E4757" s="427" t="s">
        <v>142</v>
      </c>
      <c r="F4757" s="427"/>
      <c r="G4757" s="190" t="s">
        <v>143</v>
      </c>
      <c r="H4757" s="191">
        <v>0.106</v>
      </c>
      <c r="I4757" s="192">
        <v>80.222275300000007</v>
      </c>
      <c r="J4757" s="192">
        <v>8.5035612</v>
      </c>
      <c r="K4757" s="360"/>
    </row>
    <row r="4758" spans="1:11" s="106" customFormat="1" ht="38.25" hidden="1" x14ac:dyDescent="0.2">
      <c r="A4758" s="241" t="s">
        <v>89</v>
      </c>
      <c r="B4758" s="189" t="s">
        <v>275</v>
      </c>
      <c r="C4758" s="241" t="s">
        <v>85</v>
      </c>
      <c r="D4758" s="241" t="s">
        <v>276</v>
      </c>
      <c r="E4758" s="427" t="s">
        <v>142</v>
      </c>
      <c r="F4758" s="427"/>
      <c r="G4758" s="190" t="s">
        <v>143</v>
      </c>
      <c r="H4758" s="191">
        <v>6.9000000000000006E-2</v>
      </c>
      <c r="I4758" s="192">
        <v>19.2335961</v>
      </c>
      <c r="J4758" s="192">
        <v>1.3271181000000001</v>
      </c>
      <c r="K4758" s="360"/>
    </row>
    <row r="4759" spans="1:11" s="106" customFormat="1" ht="63.75" hidden="1" x14ac:dyDescent="0.2">
      <c r="A4759" s="241" t="s">
        <v>89</v>
      </c>
      <c r="B4759" s="189" t="s">
        <v>351</v>
      </c>
      <c r="C4759" s="241" t="s">
        <v>85</v>
      </c>
      <c r="D4759" s="241" t="s">
        <v>352</v>
      </c>
      <c r="E4759" s="427" t="s">
        <v>142</v>
      </c>
      <c r="F4759" s="427"/>
      <c r="G4759" s="190" t="s">
        <v>146</v>
      </c>
      <c r="H4759" s="191">
        <v>0.53</v>
      </c>
      <c r="I4759" s="192">
        <v>31.950447499999999</v>
      </c>
      <c r="J4759" s="192">
        <v>16.933737199999999</v>
      </c>
      <c r="K4759" s="360"/>
    </row>
    <row r="4760" spans="1:11" s="106" customFormat="1" ht="38.25" hidden="1" x14ac:dyDescent="0.2">
      <c r="A4760" s="241" t="s">
        <v>89</v>
      </c>
      <c r="B4760" s="189" t="s">
        <v>281</v>
      </c>
      <c r="C4760" s="241" t="s">
        <v>85</v>
      </c>
      <c r="D4760" s="241" t="s">
        <v>282</v>
      </c>
      <c r="E4760" s="427" t="s">
        <v>142</v>
      </c>
      <c r="F4760" s="427"/>
      <c r="G4760" s="190" t="s">
        <v>146</v>
      </c>
      <c r="H4760" s="191">
        <v>6.4000000000000001E-2</v>
      </c>
      <c r="I4760" s="192">
        <v>14.2315267</v>
      </c>
      <c r="J4760" s="192">
        <v>0.91081769999999995</v>
      </c>
      <c r="K4760" s="360"/>
    </row>
    <row r="4761" spans="1:11" s="106" customFormat="1" ht="25.5" hidden="1" x14ac:dyDescent="0.2">
      <c r="A4761" s="241" t="s">
        <v>89</v>
      </c>
      <c r="B4761" s="189" t="s">
        <v>353</v>
      </c>
      <c r="C4761" s="241" t="s">
        <v>85</v>
      </c>
      <c r="D4761" s="241" t="s">
        <v>354</v>
      </c>
      <c r="E4761" s="427" t="s">
        <v>87</v>
      </c>
      <c r="F4761" s="427"/>
      <c r="G4761" s="190" t="s">
        <v>88</v>
      </c>
      <c r="H4761" s="191">
        <v>0.76300000000000001</v>
      </c>
      <c r="I4761" s="192">
        <v>17.766734</v>
      </c>
      <c r="J4761" s="192">
        <v>13.556018</v>
      </c>
      <c r="K4761" s="360"/>
    </row>
    <row r="4762" spans="1:11" s="106" customFormat="1" ht="25.5" hidden="1" x14ac:dyDescent="0.2">
      <c r="A4762" s="241" t="s">
        <v>89</v>
      </c>
      <c r="B4762" s="189" t="s">
        <v>203</v>
      </c>
      <c r="C4762" s="241" t="s">
        <v>85</v>
      </c>
      <c r="D4762" s="241" t="s">
        <v>204</v>
      </c>
      <c r="E4762" s="427" t="s">
        <v>87</v>
      </c>
      <c r="F4762" s="427"/>
      <c r="G4762" s="190" t="s">
        <v>88</v>
      </c>
      <c r="H4762" s="191">
        <v>1.1439999999999999</v>
      </c>
      <c r="I4762" s="192">
        <v>14.378845999999999</v>
      </c>
      <c r="J4762" s="192">
        <v>16.449399799999998</v>
      </c>
      <c r="K4762" s="360"/>
    </row>
    <row r="4763" spans="1:11" s="106" customFormat="1" ht="25.5" hidden="1" x14ac:dyDescent="0.2">
      <c r="A4763" s="241" t="s">
        <v>92</v>
      </c>
      <c r="B4763" s="189" t="s">
        <v>721</v>
      </c>
      <c r="C4763" s="241" t="s">
        <v>85</v>
      </c>
      <c r="D4763" s="241" t="s">
        <v>722</v>
      </c>
      <c r="E4763" s="427" t="s">
        <v>119</v>
      </c>
      <c r="F4763" s="427"/>
      <c r="G4763" s="190" t="s">
        <v>150</v>
      </c>
      <c r="H4763" s="191">
        <v>1.1000000000000001</v>
      </c>
      <c r="I4763" s="192">
        <v>62.5</v>
      </c>
      <c r="J4763" s="192">
        <v>68.75</v>
      </c>
      <c r="K4763" s="360"/>
    </row>
    <row r="4764" spans="1:11" s="106" customFormat="1" hidden="1" x14ac:dyDescent="0.2">
      <c r="A4764" s="244"/>
      <c r="B4764" s="244"/>
      <c r="C4764" s="244"/>
      <c r="D4764" s="244"/>
      <c r="E4764" s="244"/>
      <c r="F4764" s="193"/>
      <c r="G4764" s="244"/>
      <c r="H4764" s="193"/>
      <c r="I4764" s="244"/>
      <c r="J4764" s="193"/>
      <c r="K4764" s="360"/>
    </row>
    <row r="4765" spans="1:11" s="106" customFormat="1" ht="15" hidden="1" thickBot="1" x14ac:dyDescent="0.25">
      <c r="A4765" s="244"/>
      <c r="B4765" s="244"/>
      <c r="C4765" s="244"/>
      <c r="D4765" s="244"/>
      <c r="E4765" s="244"/>
      <c r="F4765" s="193"/>
      <c r="G4765" s="244"/>
      <c r="H4765" s="428"/>
      <c r="I4765" s="428"/>
      <c r="J4765" s="193"/>
      <c r="K4765" s="360"/>
    </row>
    <row r="4766" spans="1:11" s="106" customFormat="1" ht="15" hidden="1" thickTop="1" x14ac:dyDescent="0.2">
      <c r="A4766" s="194"/>
      <c r="B4766" s="194"/>
      <c r="C4766" s="194"/>
      <c r="D4766" s="194"/>
      <c r="E4766" s="194"/>
      <c r="F4766" s="194"/>
      <c r="G4766" s="194"/>
      <c r="H4766" s="194"/>
      <c r="I4766" s="194"/>
      <c r="J4766" s="194"/>
      <c r="K4766" s="360"/>
    </row>
    <row r="4767" spans="1:11" s="106" customFormat="1" ht="15" hidden="1" x14ac:dyDescent="0.2">
      <c r="A4767" s="242"/>
      <c r="B4767" s="195" t="s">
        <v>77</v>
      </c>
      <c r="C4767" s="242" t="s">
        <v>78</v>
      </c>
      <c r="D4767" s="242" t="s">
        <v>4</v>
      </c>
      <c r="E4767" s="430" t="s">
        <v>79</v>
      </c>
      <c r="F4767" s="430"/>
      <c r="G4767" s="196" t="s">
        <v>80</v>
      </c>
      <c r="H4767" s="195" t="s">
        <v>81</v>
      </c>
      <c r="I4767" s="195" t="s">
        <v>82</v>
      </c>
      <c r="J4767" s="195" t="s">
        <v>5</v>
      </c>
      <c r="K4767" s="360"/>
    </row>
    <row r="4768" spans="1:11" s="106" customFormat="1" ht="38.25" hidden="1" x14ac:dyDescent="0.2">
      <c r="A4768" s="240" t="s">
        <v>83</v>
      </c>
      <c r="B4768" s="197" t="s">
        <v>1350</v>
      </c>
      <c r="C4768" s="240" t="s">
        <v>85</v>
      </c>
      <c r="D4768" s="240" t="s">
        <v>1351</v>
      </c>
      <c r="E4768" s="429" t="s">
        <v>270</v>
      </c>
      <c r="F4768" s="429"/>
      <c r="G4768" s="198" t="s">
        <v>150</v>
      </c>
      <c r="H4768" s="199">
        <v>1</v>
      </c>
      <c r="I4768" s="203">
        <f>SUM(J4769:J4773)</f>
        <v>214.74985349999997</v>
      </c>
      <c r="J4768" s="203">
        <f>H4768*I4768</f>
        <v>214.74985349999997</v>
      </c>
      <c r="K4768" s="360"/>
    </row>
    <row r="4769" spans="1:11" s="106" customFormat="1" ht="38.25" hidden="1" x14ac:dyDescent="0.2">
      <c r="A4769" s="241" t="s">
        <v>89</v>
      </c>
      <c r="B4769" s="189" t="s">
        <v>275</v>
      </c>
      <c r="C4769" s="241" t="s">
        <v>85</v>
      </c>
      <c r="D4769" s="241" t="s">
        <v>276</v>
      </c>
      <c r="E4769" s="427" t="s">
        <v>142</v>
      </c>
      <c r="F4769" s="427"/>
      <c r="G4769" s="190" t="s">
        <v>143</v>
      </c>
      <c r="H4769" s="191">
        <v>6.9000000000000006E-2</v>
      </c>
      <c r="I4769" s="192">
        <v>19.2335961</v>
      </c>
      <c r="J4769" s="192">
        <v>1.3271181000000001</v>
      </c>
      <c r="K4769" s="360"/>
    </row>
    <row r="4770" spans="1:11" s="106" customFormat="1" ht="38.25" hidden="1" x14ac:dyDescent="0.2">
      <c r="A4770" s="241" t="s">
        <v>89</v>
      </c>
      <c r="B4770" s="189" t="s">
        <v>281</v>
      </c>
      <c r="C4770" s="241" t="s">
        <v>85</v>
      </c>
      <c r="D4770" s="241" t="s">
        <v>282</v>
      </c>
      <c r="E4770" s="427" t="s">
        <v>142</v>
      </c>
      <c r="F4770" s="427"/>
      <c r="G4770" s="190" t="s">
        <v>146</v>
      </c>
      <c r="H4770" s="191">
        <v>6.4000000000000001E-2</v>
      </c>
      <c r="I4770" s="192">
        <v>14.2315267</v>
      </c>
      <c r="J4770" s="192">
        <v>0.91081769999999995</v>
      </c>
      <c r="K4770" s="360"/>
    </row>
    <row r="4771" spans="1:11" s="106" customFormat="1" ht="25.5" hidden="1" x14ac:dyDescent="0.2">
      <c r="A4771" s="241" t="s">
        <v>89</v>
      </c>
      <c r="B4771" s="189" t="s">
        <v>353</v>
      </c>
      <c r="C4771" s="241" t="s">
        <v>85</v>
      </c>
      <c r="D4771" s="241" t="s">
        <v>354</v>
      </c>
      <c r="E4771" s="427" t="s">
        <v>87</v>
      </c>
      <c r="F4771" s="427"/>
      <c r="G4771" s="190" t="s">
        <v>88</v>
      </c>
      <c r="H4771" s="191">
        <v>2.5459999999999998</v>
      </c>
      <c r="I4771" s="192">
        <v>17.766734</v>
      </c>
      <c r="J4771" s="192">
        <v>45.234104799999997</v>
      </c>
      <c r="K4771" s="360"/>
    </row>
    <row r="4772" spans="1:11" s="106" customFormat="1" ht="25.5" hidden="1" x14ac:dyDescent="0.2">
      <c r="A4772" s="241" t="s">
        <v>89</v>
      </c>
      <c r="B4772" s="189" t="s">
        <v>203</v>
      </c>
      <c r="C4772" s="241" t="s">
        <v>85</v>
      </c>
      <c r="D4772" s="241" t="s">
        <v>204</v>
      </c>
      <c r="E4772" s="427" t="s">
        <v>87</v>
      </c>
      <c r="F4772" s="427"/>
      <c r="G4772" s="190" t="s">
        <v>88</v>
      </c>
      <c r="H4772" s="191">
        <v>3.819</v>
      </c>
      <c r="I4772" s="192">
        <v>14.378845999999999</v>
      </c>
      <c r="J4772" s="192">
        <v>54.912812899999999</v>
      </c>
      <c r="K4772" s="360"/>
    </row>
    <row r="4773" spans="1:11" s="106" customFormat="1" ht="25.5" hidden="1" x14ac:dyDescent="0.2">
      <c r="A4773" s="241" t="s">
        <v>92</v>
      </c>
      <c r="B4773" s="189" t="s">
        <v>411</v>
      </c>
      <c r="C4773" s="241" t="s">
        <v>85</v>
      </c>
      <c r="D4773" s="241" t="s">
        <v>412</v>
      </c>
      <c r="E4773" s="427" t="s">
        <v>119</v>
      </c>
      <c r="F4773" s="427"/>
      <c r="G4773" s="190" t="s">
        <v>150</v>
      </c>
      <c r="H4773" s="191">
        <v>1.1000000000000001</v>
      </c>
      <c r="I4773" s="192">
        <v>102.15</v>
      </c>
      <c r="J4773" s="192">
        <v>112.36499999999999</v>
      </c>
      <c r="K4773" s="360"/>
    </row>
    <row r="4774" spans="1:11" s="106" customFormat="1" hidden="1" x14ac:dyDescent="0.2">
      <c r="A4774" s="244"/>
      <c r="B4774" s="244"/>
      <c r="C4774" s="244"/>
      <c r="D4774" s="244"/>
      <c r="E4774" s="244"/>
      <c r="F4774" s="193"/>
      <c r="G4774" s="244"/>
      <c r="H4774" s="193"/>
      <c r="I4774" s="244"/>
      <c r="J4774" s="193"/>
      <c r="K4774" s="360"/>
    </row>
    <row r="4775" spans="1:11" s="106" customFormat="1" ht="15" hidden="1" thickBot="1" x14ac:dyDescent="0.25">
      <c r="A4775" s="244"/>
      <c r="B4775" s="244"/>
      <c r="C4775" s="244"/>
      <c r="D4775" s="244"/>
      <c r="E4775" s="244"/>
      <c r="F4775" s="193"/>
      <c r="G4775" s="244"/>
      <c r="H4775" s="428"/>
      <c r="I4775" s="428"/>
      <c r="J4775" s="193"/>
      <c r="K4775" s="360"/>
    </row>
    <row r="4776" spans="1:11" s="106" customFormat="1" ht="15" hidden="1" thickTop="1" x14ac:dyDescent="0.2">
      <c r="A4776" s="194"/>
      <c r="B4776" s="194"/>
      <c r="C4776" s="194"/>
      <c r="D4776" s="194"/>
      <c r="E4776" s="194"/>
      <c r="F4776" s="194"/>
      <c r="G4776" s="194"/>
      <c r="H4776" s="194"/>
      <c r="I4776" s="194"/>
      <c r="J4776" s="194"/>
      <c r="K4776" s="360"/>
    </row>
    <row r="4777" spans="1:11" s="106" customFormat="1" ht="15" hidden="1" x14ac:dyDescent="0.2">
      <c r="A4777" s="242"/>
      <c r="B4777" s="195" t="s">
        <v>77</v>
      </c>
      <c r="C4777" s="242" t="s">
        <v>78</v>
      </c>
      <c r="D4777" s="242" t="s">
        <v>4</v>
      </c>
      <c r="E4777" s="430" t="s">
        <v>79</v>
      </c>
      <c r="F4777" s="430"/>
      <c r="G4777" s="196" t="s">
        <v>80</v>
      </c>
      <c r="H4777" s="195" t="s">
        <v>81</v>
      </c>
      <c r="I4777" s="195" t="s">
        <v>82</v>
      </c>
      <c r="J4777" s="195" t="s">
        <v>5</v>
      </c>
      <c r="K4777" s="360"/>
    </row>
    <row r="4778" spans="1:11" s="106" customFormat="1" ht="38.25" hidden="1" x14ac:dyDescent="0.2">
      <c r="A4778" s="240" t="s">
        <v>83</v>
      </c>
      <c r="B4778" s="197" t="s">
        <v>811</v>
      </c>
      <c r="C4778" s="240" t="s">
        <v>85</v>
      </c>
      <c r="D4778" s="240" t="s">
        <v>812</v>
      </c>
      <c r="E4778" s="429" t="s">
        <v>179</v>
      </c>
      <c r="F4778" s="429"/>
      <c r="G4778" s="198" t="s">
        <v>174</v>
      </c>
      <c r="H4778" s="199">
        <v>1</v>
      </c>
      <c r="I4778" s="203">
        <f>SUM(J4779:J4783)</f>
        <v>265.87652400000002</v>
      </c>
      <c r="J4778" s="203">
        <f>H4778*I4778</f>
        <v>265.87652400000002</v>
      </c>
      <c r="K4778" s="360"/>
    </row>
    <row r="4779" spans="1:11" s="106" customFormat="1" ht="25.5" hidden="1" x14ac:dyDescent="0.2">
      <c r="A4779" s="241" t="s">
        <v>89</v>
      </c>
      <c r="B4779" s="189" t="s">
        <v>221</v>
      </c>
      <c r="C4779" s="241" t="s">
        <v>85</v>
      </c>
      <c r="D4779" s="241" t="s">
        <v>222</v>
      </c>
      <c r="E4779" s="427" t="s">
        <v>87</v>
      </c>
      <c r="F4779" s="427"/>
      <c r="G4779" s="190" t="s">
        <v>88</v>
      </c>
      <c r="H4779" s="191">
        <v>1.4666999999999999</v>
      </c>
      <c r="I4779" s="192">
        <v>17.794052000000001</v>
      </c>
      <c r="J4779" s="192">
        <v>26.0985361</v>
      </c>
      <c r="K4779" s="360"/>
    </row>
    <row r="4780" spans="1:11" s="106" customFormat="1" ht="25.5" hidden="1" x14ac:dyDescent="0.2">
      <c r="A4780" s="241" t="s">
        <v>89</v>
      </c>
      <c r="B4780" s="189" t="s">
        <v>203</v>
      </c>
      <c r="C4780" s="241" t="s">
        <v>85</v>
      </c>
      <c r="D4780" s="241" t="s">
        <v>204</v>
      </c>
      <c r="E4780" s="427" t="s">
        <v>87</v>
      </c>
      <c r="F4780" s="427"/>
      <c r="G4780" s="190" t="s">
        <v>88</v>
      </c>
      <c r="H4780" s="191">
        <v>0.65169999999999995</v>
      </c>
      <c r="I4780" s="192">
        <v>14.378845999999999</v>
      </c>
      <c r="J4780" s="192">
        <v>9.3706938999999991</v>
      </c>
      <c r="K4780" s="360"/>
    </row>
    <row r="4781" spans="1:11" s="106" customFormat="1" hidden="1" x14ac:dyDescent="0.2">
      <c r="A4781" s="241" t="s">
        <v>92</v>
      </c>
      <c r="B4781" s="189" t="s">
        <v>2374</v>
      </c>
      <c r="C4781" s="241" t="s">
        <v>85</v>
      </c>
      <c r="D4781" s="241" t="s">
        <v>2375</v>
      </c>
      <c r="E4781" s="427" t="s">
        <v>119</v>
      </c>
      <c r="F4781" s="427"/>
      <c r="G4781" s="190" t="s">
        <v>174</v>
      </c>
      <c r="H4781" s="191">
        <v>1</v>
      </c>
      <c r="I4781" s="192">
        <v>156.12</v>
      </c>
      <c r="J4781" s="192">
        <v>156.12</v>
      </c>
      <c r="K4781" s="360"/>
    </row>
    <row r="4782" spans="1:11" s="106" customFormat="1" ht="38.25" hidden="1" x14ac:dyDescent="0.2">
      <c r="A4782" s="241" t="s">
        <v>92</v>
      </c>
      <c r="B4782" s="189" t="s">
        <v>831</v>
      </c>
      <c r="C4782" s="241" t="s">
        <v>85</v>
      </c>
      <c r="D4782" s="241" t="s">
        <v>832</v>
      </c>
      <c r="E4782" s="427" t="s">
        <v>119</v>
      </c>
      <c r="F4782" s="427"/>
      <c r="G4782" s="190" t="s">
        <v>174</v>
      </c>
      <c r="H4782" s="191">
        <v>6</v>
      </c>
      <c r="I4782" s="192">
        <v>11.55</v>
      </c>
      <c r="J4782" s="192">
        <v>69.3</v>
      </c>
      <c r="K4782" s="360"/>
    </row>
    <row r="4783" spans="1:11" s="106" customFormat="1" hidden="1" x14ac:dyDescent="0.2">
      <c r="A4783" s="241" t="s">
        <v>92</v>
      </c>
      <c r="B4783" s="189" t="s">
        <v>833</v>
      </c>
      <c r="C4783" s="241" t="s">
        <v>85</v>
      </c>
      <c r="D4783" s="241" t="s">
        <v>834</v>
      </c>
      <c r="E4783" s="427" t="s">
        <v>119</v>
      </c>
      <c r="F4783" s="427"/>
      <c r="G4783" s="190" t="s">
        <v>160</v>
      </c>
      <c r="H4783" s="191">
        <v>8.6599999999999996E-2</v>
      </c>
      <c r="I4783" s="192">
        <v>57.59</v>
      </c>
      <c r="J4783" s="192">
        <v>4.9872940000000003</v>
      </c>
      <c r="K4783" s="360"/>
    </row>
    <row r="4784" spans="1:11" s="106" customFormat="1" hidden="1" x14ac:dyDescent="0.2">
      <c r="A4784" s="244"/>
      <c r="B4784" s="244"/>
      <c r="C4784" s="244"/>
      <c r="D4784" s="244"/>
      <c r="E4784" s="244"/>
      <c r="F4784" s="193"/>
      <c r="G4784" s="244"/>
      <c r="H4784" s="193"/>
      <c r="I4784" s="244"/>
      <c r="J4784" s="193"/>
      <c r="K4784" s="360"/>
    </row>
    <row r="4785" spans="1:11" s="106" customFormat="1" ht="15" hidden="1" thickBot="1" x14ac:dyDescent="0.25">
      <c r="A4785" s="244"/>
      <c r="B4785" s="244"/>
      <c r="C4785" s="244"/>
      <c r="D4785" s="244"/>
      <c r="E4785" s="244"/>
      <c r="F4785" s="193"/>
      <c r="G4785" s="244"/>
      <c r="H4785" s="428"/>
      <c r="I4785" s="428"/>
      <c r="J4785" s="193"/>
      <c r="K4785" s="360"/>
    </row>
    <row r="4786" spans="1:11" s="106" customFormat="1" ht="15" hidden="1" thickTop="1" x14ac:dyDescent="0.2">
      <c r="A4786" s="194"/>
      <c r="B4786" s="194"/>
      <c r="C4786" s="194"/>
      <c r="D4786" s="194"/>
      <c r="E4786" s="194"/>
      <c r="F4786" s="194"/>
      <c r="G4786" s="194"/>
      <c r="H4786" s="194"/>
      <c r="I4786" s="194"/>
      <c r="J4786" s="194"/>
      <c r="K4786" s="360"/>
    </row>
    <row r="4787" spans="1:11" s="106" customFormat="1" ht="15" hidden="1" x14ac:dyDescent="0.2">
      <c r="A4787" s="242"/>
      <c r="B4787" s="195" t="s">
        <v>77</v>
      </c>
      <c r="C4787" s="242" t="s">
        <v>78</v>
      </c>
      <c r="D4787" s="242" t="s">
        <v>4</v>
      </c>
      <c r="E4787" s="430" t="s">
        <v>79</v>
      </c>
      <c r="F4787" s="430"/>
      <c r="G4787" s="196" t="s">
        <v>80</v>
      </c>
      <c r="H4787" s="195" t="s">
        <v>81</v>
      </c>
      <c r="I4787" s="195" t="s">
        <v>82</v>
      </c>
      <c r="J4787" s="195" t="s">
        <v>5</v>
      </c>
      <c r="K4787" s="360"/>
    </row>
    <row r="4788" spans="1:11" s="106" customFormat="1" ht="38.25" hidden="1" x14ac:dyDescent="0.2">
      <c r="A4788" s="240" t="s">
        <v>83</v>
      </c>
      <c r="B4788" s="197" t="s">
        <v>1139</v>
      </c>
      <c r="C4788" s="240" t="s">
        <v>85</v>
      </c>
      <c r="D4788" s="240" t="s">
        <v>1140</v>
      </c>
      <c r="E4788" s="429" t="s">
        <v>179</v>
      </c>
      <c r="F4788" s="429"/>
      <c r="G4788" s="198" t="s">
        <v>174</v>
      </c>
      <c r="H4788" s="199">
        <v>1</v>
      </c>
      <c r="I4788" s="203">
        <f>SUM(J4789:J4794)</f>
        <v>7.4597699999999998</v>
      </c>
      <c r="J4788" s="203">
        <f>H4788*I4788</f>
        <v>7.4597699999999998</v>
      </c>
      <c r="K4788" s="360"/>
    </row>
    <row r="4789" spans="1:11" s="106" customFormat="1" ht="25.5" hidden="1" x14ac:dyDescent="0.2">
      <c r="A4789" s="241" t="s">
        <v>89</v>
      </c>
      <c r="B4789" s="189" t="s">
        <v>219</v>
      </c>
      <c r="C4789" s="241" t="s">
        <v>85</v>
      </c>
      <c r="D4789" s="241" t="s">
        <v>220</v>
      </c>
      <c r="E4789" s="427" t="s">
        <v>87</v>
      </c>
      <c r="F4789" s="427"/>
      <c r="G4789" s="190" t="s">
        <v>88</v>
      </c>
      <c r="H4789" s="191">
        <v>8.5999999999999993E-2</v>
      </c>
      <c r="I4789" s="192">
        <v>13.876064</v>
      </c>
      <c r="J4789" s="192">
        <v>1.1933415000000001</v>
      </c>
      <c r="K4789" s="360"/>
    </row>
    <row r="4790" spans="1:11" s="106" customFormat="1" ht="25.5" hidden="1" x14ac:dyDescent="0.2">
      <c r="A4790" s="241" t="s">
        <v>89</v>
      </c>
      <c r="B4790" s="189" t="s">
        <v>221</v>
      </c>
      <c r="C4790" s="241" t="s">
        <v>85</v>
      </c>
      <c r="D4790" s="241" t="s">
        <v>222</v>
      </c>
      <c r="E4790" s="427" t="s">
        <v>87</v>
      </c>
      <c r="F4790" s="427"/>
      <c r="G4790" s="190" t="s">
        <v>88</v>
      </c>
      <c r="H4790" s="191">
        <v>8.5999999999999993E-2</v>
      </c>
      <c r="I4790" s="192">
        <v>17.794052000000001</v>
      </c>
      <c r="J4790" s="192">
        <v>1.5302884999999999</v>
      </c>
      <c r="K4790" s="360"/>
    </row>
    <row r="4791" spans="1:11" s="106" customFormat="1" hidden="1" x14ac:dyDescent="0.2">
      <c r="A4791" s="241" t="s">
        <v>92</v>
      </c>
      <c r="B4791" s="189" t="s">
        <v>1058</v>
      </c>
      <c r="C4791" s="241" t="s">
        <v>85</v>
      </c>
      <c r="D4791" s="241" t="s">
        <v>1059</v>
      </c>
      <c r="E4791" s="427" t="s">
        <v>119</v>
      </c>
      <c r="F4791" s="427"/>
      <c r="G4791" s="190" t="s">
        <v>174</v>
      </c>
      <c r="H4791" s="191">
        <v>6.0000000000000001E-3</v>
      </c>
      <c r="I4791" s="192">
        <v>79.94</v>
      </c>
      <c r="J4791" s="192">
        <v>0.47964000000000001</v>
      </c>
      <c r="K4791" s="360"/>
    </row>
    <row r="4792" spans="1:11" s="106" customFormat="1" hidden="1" x14ac:dyDescent="0.2">
      <c r="A4792" s="241" t="s">
        <v>92</v>
      </c>
      <c r="B4792" s="189" t="s">
        <v>226</v>
      </c>
      <c r="C4792" s="241" t="s">
        <v>85</v>
      </c>
      <c r="D4792" s="241" t="s">
        <v>227</v>
      </c>
      <c r="E4792" s="427" t="s">
        <v>119</v>
      </c>
      <c r="F4792" s="427"/>
      <c r="G4792" s="190" t="s">
        <v>174</v>
      </c>
      <c r="H4792" s="191">
        <v>4.2999999999999997E-2</v>
      </c>
      <c r="I4792" s="192">
        <v>1.86</v>
      </c>
      <c r="J4792" s="192">
        <v>7.9979999999999996E-2</v>
      </c>
      <c r="K4792" s="360"/>
    </row>
    <row r="4793" spans="1:11" s="106" customFormat="1" hidden="1" x14ac:dyDescent="0.2">
      <c r="A4793" s="241" t="s">
        <v>92</v>
      </c>
      <c r="B4793" s="189" t="s">
        <v>2376</v>
      </c>
      <c r="C4793" s="241" t="s">
        <v>85</v>
      </c>
      <c r="D4793" s="241" t="s">
        <v>2377</v>
      </c>
      <c r="E4793" s="427" t="s">
        <v>119</v>
      </c>
      <c r="F4793" s="427"/>
      <c r="G4793" s="190" t="s">
        <v>174</v>
      </c>
      <c r="H4793" s="191">
        <v>1</v>
      </c>
      <c r="I4793" s="192">
        <v>3.76</v>
      </c>
      <c r="J4793" s="192">
        <v>3.76</v>
      </c>
      <c r="K4793" s="360"/>
    </row>
    <row r="4794" spans="1:11" s="106" customFormat="1" hidden="1" x14ac:dyDescent="0.2">
      <c r="A4794" s="241" t="s">
        <v>92</v>
      </c>
      <c r="B4794" s="189" t="s">
        <v>228</v>
      </c>
      <c r="C4794" s="241" t="s">
        <v>85</v>
      </c>
      <c r="D4794" s="241" t="s">
        <v>229</v>
      </c>
      <c r="E4794" s="427" t="s">
        <v>119</v>
      </c>
      <c r="F4794" s="427"/>
      <c r="G4794" s="190" t="s">
        <v>174</v>
      </c>
      <c r="H4794" s="191">
        <v>6.0000000000000001E-3</v>
      </c>
      <c r="I4794" s="192">
        <v>69.42</v>
      </c>
      <c r="J4794" s="192">
        <v>0.41652</v>
      </c>
      <c r="K4794" s="360"/>
    </row>
    <row r="4795" spans="1:11" s="106" customFormat="1" hidden="1" x14ac:dyDescent="0.2">
      <c r="A4795" s="244"/>
      <c r="B4795" s="244"/>
      <c r="C4795" s="244"/>
      <c r="D4795" s="244"/>
      <c r="E4795" s="244"/>
      <c r="F4795" s="193"/>
      <c r="G4795" s="244"/>
      <c r="H4795" s="193"/>
      <c r="I4795" s="244"/>
      <c r="J4795" s="193"/>
      <c r="K4795" s="360"/>
    </row>
    <row r="4796" spans="1:11" s="106" customFormat="1" ht="15" hidden="1" thickBot="1" x14ac:dyDescent="0.25">
      <c r="A4796" s="244"/>
      <c r="B4796" s="244"/>
      <c r="C4796" s="244"/>
      <c r="D4796" s="244"/>
      <c r="E4796" s="244"/>
      <c r="F4796" s="193"/>
      <c r="G4796" s="244"/>
      <c r="H4796" s="428"/>
      <c r="I4796" s="428"/>
      <c r="J4796" s="193"/>
      <c r="K4796" s="360"/>
    </row>
    <row r="4797" spans="1:11" s="106" customFormat="1" ht="15" hidden="1" thickTop="1" x14ac:dyDescent="0.2">
      <c r="A4797" s="194"/>
      <c r="B4797" s="194"/>
      <c r="C4797" s="194"/>
      <c r="D4797" s="194"/>
      <c r="E4797" s="194"/>
      <c r="F4797" s="194"/>
      <c r="G4797" s="194"/>
      <c r="H4797" s="194"/>
      <c r="I4797" s="194"/>
      <c r="J4797" s="194"/>
      <c r="K4797" s="360"/>
    </row>
    <row r="4798" spans="1:11" s="106" customFormat="1" ht="15" hidden="1" x14ac:dyDescent="0.2">
      <c r="A4798" s="242"/>
      <c r="B4798" s="195" t="s">
        <v>77</v>
      </c>
      <c r="C4798" s="242" t="s">
        <v>78</v>
      </c>
      <c r="D4798" s="242" t="s">
        <v>4</v>
      </c>
      <c r="E4798" s="430" t="s">
        <v>79</v>
      </c>
      <c r="F4798" s="430"/>
      <c r="G4798" s="196" t="s">
        <v>80</v>
      </c>
      <c r="H4798" s="195" t="s">
        <v>81</v>
      </c>
      <c r="I4798" s="195" t="s">
        <v>82</v>
      </c>
      <c r="J4798" s="195" t="s">
        <v>5</v>
      </c>
      <c r="K4798" s="360"/>
    </row>
    <row r="4799" spans="1:11" s="106" customFormat="1" ht="38.25" hidden="1" x14ac:dyDescent="0.2">
      <c r="A4799" s="240" t="s">
        <v>83</v>
      </c>
      <c r="B4799" s="197" t="s">
        <v>1137</v>
      </c>
      <c r="C4799" s="240" t="s">
        <v>85</v>
      </c>
      <c r="D4799" s="240" t="s">
        <v>1138</v>
      </c>
      <c r="E4799" s="429" t="s">
        <v>179</v>
      </c>
      <c r="F4799" s="429"/>
      <c r="G4799" s="198" t="s">
        <v>174</v>
      </c>
      <c r="H4799" s="199">
        <v>1</v>
      </c>
      <c r="I4799" s="203">
        <f>SUM(J4800:J4805)</f>
        <v>4.6397700000000004</v>
      </c>
      <c r="J4799" s="203">
        <f>H4799*I4799</f>
        <v>4.6397700000000004</v>
      </c>
      <c r="K4799" s="360"/>
    </row>
    <row r="4800" spans="1:11" s="106" customFormat="1" ht="25.5" hidden="1" x14ac:dyDescent="0.2">
      <c r="A4800" s="241" t="s">
        <v>89</v>
      </c>
      <c r="B4800" s="189" t="s">
        <v>219</v>
      </c>
      <c r="C4800" s="241" t="s">
        <v>85</v>
      </c>
      <c r="D4800" s="241" t="s">
        <v>220</v>
      </c>
      <c r="E4800" s="427" t="s">
        <v>87</v>
      </c>
      <c r="F4800" s="427"/>
      <c r="G4800" s="190" t="s">
        <v>88</v>
      </c>
      <c r="H4800" s="191">
        <v>8.5999999999999993E-2</v>
      </c>
      <c r="I4800" s="192">
        <v>13.876064</v>
      </c>
      <c r="J4800" s="192">
        <v>1.1933415000000001</v>
      </c>
      <c r="K4800" s="360"/>
    </row>
    <row r="4801" spans="1:11" s="106" customFormat="1" ht="25.5" hidden="1" x14ac:dyDescent="0.2">
      <c r="A4801" s="241" t="s">
        <v>89</v>
      </c>
      <c r="B4801" s="189" t="s">
        <v>221</v>
      </c>
      <c r="C4801" s="241" t="s">
        <v>85</v>
      </c>
      <c r="D4801" s="241" t="s">
        <v>222</v>
      </c>
      <c r="E4801" s="427" t="s">
        <v>87</v>
      </c>
      <c r="F4801" s="427"/>
      <c r="G4801" s="190" t="s">
        <v>88</v>
      </c>
      <c r="H4801" s="191">
        <v>8.5999999999999993E-2</v>
      </c>
      <c r="I4801" s="192">
        <v>17.794052000000001</v>
      </c>
      <c r="J4801" s="192">
        <v>1.5302884999999999</v>
      </c>
      <c r="K4801" s="360"/>
    </row>
    <row r="4802" spans="1:11" s="106" customFormat="1" hidden="1" x14ac:dyDescent="0.2">
      <c r="A4802" s="241" t="s">
        <v>92</v>
      </c>
      <c r="B4802" s="189" t="s">
        <v>1058</v>
      </c>
      <c r="C4802" s="241" t="s">
        <v>85</v>
      </c>
      <c r="D4802" s="241" t="s">
        <v>1059</v>
      </c>
      <c r="E4802" s="427" t="s">
        <v>119</v>
      </c>
      <c r="F4802" s="427"/>
      <c r="G4802" s="190" t="s">
        <v>174</v>
      </c>
      <c r="H4802" s="191">
        <v>6.0000000000000001E-3</v>
      </c>
      <c r="I4802" s="192">
        <v>79.94</v>
      </c>
      <c r="J4802" s="192">
        <v>0.47964000000000001</v>
      </c>
      <c r="K4802" s="360"/>
    </row>
    <row r="4803" spans="1:11" s="106" customFormat="1" hidden="1" x14ac:dyDescent="0.2">
      <c r="A4803" s="241" t="s">
        <v>92</v>
      </c>
      <c r="B4803" s="189" t="s">
        <v>226</v>
      </c>
      <c r="C4803" s="241" t="s">
        <v>85</v>
      </c>
      <c r="D4803" s="241" t="s">
        <v>227</v>
      </c>
      <c r="E4803" s="427" t="s">
        <v>119</v>
      </c>
      <c r="F4803" s="427"/>
      <c r="G4803" s="190" t="s">
        <v>174</v>
      </c>
      <c r="H4803" s="191">
        <v>4.2999999999999997E-2</v>
      </c>
      <c r="I4803" s="192">
        <v>1.86</v>
      </c>
      <c r="J4803" s="192">
        <v>7.9979999999999996E-2</v>
      </c>
      <c r="K4803" s="360"/>
    </row>
    <row r="4804" spans="1:11" s="106" customFormat="1" ht="25.5" hidden="1" x14ac:dyDescent="0.2">
      <c r="A4804" s="241" t="s">
        <v>92</v>
      </c>
      <c r="B4804" s="189" t="s">
        <v>2378</v>
      </c>
      <c r="C4804" s="241" t="s">
        <v>85</v>
      </c>
      <c r="D4804" s="241" t="s">
        <v>2379</v>
      </c>
      <c r="E4804" s="427" t="s">
        <v>119</v>
      </c>
      <c r="F4804" s="427"/>
      <c r="G4804" s="190" t="s">
        <v>174</v>
      </c>
      <c r="H4804" s="191">
        <v>1</v>
      </c>
      <c r="I4804" s="192">
        <v>0.94</v>
      </c>
      <c r="J4804" s="192">
        <v>0.94</v>
      </c>
      <c r="K4804" s="360"/>
    </row>
    <row r="4805" spans="1:11" s="106" customFormat="1" hidden="1" x14ac:dyDescent="0.2">
      <c r="A4805" s="241" t="s">
        <v>92</v>
      </c>
      <c r="B4805" s="189" t="s">
        <v>228</v>
      </c>
      <c r="C4805" s="241" t="s">
        <v>85</v>
      </c>
      <c r="D4805" s="241" t="s">
        <v>229</v>
      </c>
      <c r="E4805" s="427" t="s">
        <v>119</v>
      </c>
      <c r="F4805" s="427"/>
      <c r="G4805" s="190" t="s">
        <v>174</v>
      </c>
      <c r="H4805" s="191">
        <v>6.0000000000000001E-3</v>
      </c>
      <c r="I4805" s="192">
        <v>69.42</v>
      </c>
      <c r="J4805" s="192">
        <v>0.41652</v>
      </c>
      <c r="K4805" s="360"/>
    </row>
    <row r="4806" spans="1:11" s="106" customFormat="1" hidden="1" x14ac:dyDescent="0.2">
      <c r="A4806" s="244"/>
      <c r="B4806" s="244"/>
      <c r="C4806" s="244"/>
      <c r="D4806" s="244"/>
      <c r="E4806" s="244"/>
      <c r="F4806" s="193"/>
      <c r="G4806" s="244"/>
      <c r="H4806" s="193"/>
      <c r="I4806" s="244"/>
      <c r="J4806" s="193"/>
      <c r="K4806" s="360"/>
    </row>
    <row r="4807" spans="1:11" s="106" customFormat="1" ht="15" hidden="1" thickBot="1" x14ac:dyDescent="0.25">
      <c r="A4807" s="244"/>
      <c r="B4807" s="244"/>
      <c r="C4807" s="244"/>
      <c r="D4807" s="244"/>
      <c r="E4807" s="244"/>
      <c r="F4807" s="193"/>
      <c r="G4807" s="244"/>
      <c r="H4807" s="428"/>
      <c r="I4807" s="428"/>
      <c r="J4807" s="193"/>
      <c r="K4807" s="360"/>
    </row>
    <row r="4808" spans="1:11" s="106" customFormat="1" ht="15" hidden="1" thickTop="1" x14ac:dyDescent="0.2">
      <c r="A4808" s="194"/>
      <c r="B4808" s="194"/>
      <c r="C4808" s="194"/>
      <c r="D4808" s="194"/>
      <c r="E4808" s="194"/>
      <c r="F4808" s="194"/>
      <c r="G4808" s="194"/>
      <c r="H4808" s="194"/>
      <c r="I4808" s="194"/>
      <c r="J4808" s="194"/>
      <c r="K4808" s="360"/>
    </row>
    <row r="4809" spans="1:11" s="106" customFormat="1" ht="15" hidden="1" x14ac:dyDescent="0.2">
      <c r="A4809" s="242"/>
      <c r="B4809" s="195" t="s">
        <v>77</v>
      </c>
      <c r="C4809" s="242" t="s">
        <v>78</v>
      </c>
      <c r="D4809" s="242" t="s">
        <v>4</v>
      </c>
      <c r="E4809" s="430" t="s">
        <v>79</v>
      </c>
      <c r="F4809" s="430"/>
      <c r="G4809" s="196" t="s">
        <v>80</v>
      </c>
      <c r="H4809" s="195" t="s">
        <v>81</v>
      </c>
      <c r="I4809" s="195" t="s">
        <v>82</v>
      </c>
      <c r="J4809" s="195" t="s">
        <v>5</v>
      </c>
      <c r="K4809" s="360"/>
    </row>
    <row r="4810" spans="1:11" s="106" customFormat="1" ht="38.25" hidden="1" x14ac:dyDescent="0.2">
      <c r="A4810" s="240" t="s">
        <v>83</v>
      </c>
      <c r="B4810" s="197" t="s">
        <v>1192</v>
      </c>
      <c r="C4810" s="240" t="s">
        <v>85</v>
      </c>
      <c r="D4810" s="240" t="s">
        <v>1193</v>
      </c>
      <c r="E4810" s="429" t="s">
        <v>179</v>
      </c>
      <c r="F4810" s="429"/>
      <c r="G4810" s="198" t="s">
        <v>174</v>
      </c>
      <c r="H4810" s="199">
        <v>1</v>
      </c>
      <c r="I4810" s="203">
        <f>SUM(J4811:J4816)</f>
        <v>5.105924700000001</v>
      </c>
      <c r="J4810" s="203">
        <f>H4810*I4810</f>
        <v>5.105924700000001</v>
      </c>
      <c r="K4810" s="360"/>
    </row>
    <row r="4811" spans="1:11" s="106" customFormat="1" ht="25.5" hidden="1" x14ac:dyDescent="0.2">
      <c r="A4811" s="241" t="s">
        <v>89</v>
      </c>
      <c r="B4811" s="189" t="s">
        <v>219</v>
      </c>
      <c r="C4811" s="241" t="s">
        <v>85</v>
      </c>
      <c r="D4811" s="241" t="s">
        <v>220</v>
      </c>
      <c r="E4811" s="427" t="s">
        <v>87</v>
      </c>
      <c r="F4811" s="427"/>
      <c r="G4811" s="190" t="s">
        <v>88</v>
      </c>
      <c r="H4811" s="191">
        <v>0.04</v>
      </c>
      <c r="I4811" s="192">
        <v>13.876064</v>
      </c>
      <c r="J4811" s="192">
        <v>0.55504260000000005</v>
      </c>
      <c r="K4811" s="360"/>
    </row>
    <row r="4812" spans="1:11" s="106" customFormat="1" ht="25.5" hidden="1" x14ac:dyDescent="0.2">
      <c r="A4812" s="241" t="s">
        <v>89</v>
      </c>
      <c r="B4812" s="189" t="s">
        <v>221</v>
      </c>
      <c r="C4812" s="241" t="s">
        <v>85</v>
      </c>
      <c r="D4812" s="241" t="s">
        <v>222</v>
      </c>
      <c r="E4812" s="427" t="s">
        <v>87</v>
      </c>
      <c r="F4812" s="427"/>
      <c r="G4812" s="190" t="s">
        <v>88</v>
      </c>
      <c r="H4812" s="191">
        <v>0.04</v>
      </c>
      <c r="I4812" s="192">
        <v>17.794052000000001</v>
      </c>
      <c r="J4812" s="192">
        <v>0.71176209999999995</v>
      </c>
      <c r="K4812" s="360"/>
    </row>
    <row r="4813" spans="1:11" s="106" customFormat="1" hidden="1" x14ac:dyDescent="0.2">
      <c r="A4813" s="241" t="s">
        <v>92</v>
      </c>
      <c r="B4813" s="189" t="s">
        <v>1058</v>
      </c>
      <c r="C4813" s="241" t="s">
        <v>85</v>
      </c>
      <c r="D4813" s="241" t="s">
        <v>1059</v>
      </c>
      <c r="E4813" s="427" t="s">
        <v>119</v>
      </c>
      <c r="F4813" s="427"/>
      <c r="G4813" s="190" t="s">
        <v>174</v>
      </c>
      <c r="H4813" s="191">
        <v>7.0000000000000001E-3</v>
      </c>
      <c r="I4813" s="192">
        <v>79.94</v>
      </c>
      <c r="J4813" s="192">
        <v>0.55957999999999997</v>
      </c>
      <c r="K4813" s="360"/>
    </row>
    <row r="4814" spans="1:11" s="106" customFormat="1" hidden="1" x14ac:dyDescent="0.2">
      <c r="A4814" s="241" t="s">
        <v>92</v>
      </c>
      <c r="B4814" s="189" t="s">
        <v>226</v>
      </c>
      <c r="C4814" s="241" t="s">
        <v>85</v>
      </c>
      <c r="D4814" s="241" t="s">
        <v>227</v>
      </c>
      <c r="E4814" s="427" t="s">
        <v>119</v>
      </c>
      <c r="F4814" s="427"/>
      <c r="G4814" s="190" t="s">
        <v>174</v>
      </c>
      <c r="H4814" s="191">
        <v>1.2999999999999999E-2</v>
      </c>
      <c r="I4814" s="192">
        <v>1.86</v>
      </c>
      <c r="J4814" s="192">
        <v>2.418E-2</v>
      </c>
      <c r="K4814" s="360"/>
    </row>
    <row r="4815" spans="1:11" s="106" customFormat="1" ht="25.5" hidden="1" x14ac:dyDescent="0.2">
      <c r="A4815" s="241" t="s">
        <v>92</v>
      </c>
      <c r="B4815" s="189" t="s">
        <v>2380</v>
      </c>
      <c r="C4815" s="241" t="s">
        <v>85</v>
      </c>
      <c r="D4815" s="241" t="s">
        <v>2381</v>
      </c>
      <c r="E4815" s="427" t="s">
        <v>119</v>
      </c>
      <c r="F4815" s="427"/>
      <c r="G4815" s="190" t="s">
        <v>174</v>
      </c>
      <c r="H4815" s="191">
        <v>1</v>
      </c>
      <c r="I4815" s="192">
        <v>2.7</v>
      </c>
      <c r="J4815" s="192">
        <v>2.7</v>
      </c>
      <c r="K4815" s="360"/>
    </row>
    <row r="4816" spans="1:11" s="106" customFormat="1" hidden="1" x14ac:dyDescent="0.2">
      <c r="A4816" s="241" t="s">
        <v>92</v>
      </c>
      <c r="B4816" s="189" t="s">
        <v>228</v>
      </c>
      <c r="C4816" s="241" t="s">
        <v>85</v>
      </c>
      <c r="D4816" s="241" t="s">
        <v>229</v>
      </c>
      <c r="E4816" s="427" t="s">
        <v>119</v>
      </c>
      <c r="F4816" s="427"/>
      <c r="G4816" s="190" t="s">
        <v>174</v>
      </c>
      <c r="H4816" s="191">
        <v>8.0000000000000002E-3</v>
      </c>
      <c r="I4816" s="192">
        <v>69.42</v>
      </c>
      <c r="J4816" s="192">
        <v>0.55535999999999996</v>
      </c>
      <c r="K4816" s="360"/>
    </row>
    <row r="4817" spans="1:11" s="106" customFormat="1" hidden="1" x14ac:dyDescent="0.2">
      <c r="A4817" s="244"/>
      <c r="B4817" s="244"/>
      <c r="C4817" s="244"/>
      <c r="D4817" s="244"/>
      <c r="E4817" s="244"/>
      <c r="F4817" s="193"/>
      <c r="G4817" s="244"/>
      <c r="H4817" s="193"/>
      <c r="I4817" s="244"/>
      <c r="J4817" s="193"/>
      <c r="K4817" s="360"/>
    </row>
    <row r="4818" spans="1:11" s="106" customFormat="1" ht="15" hidden="1" thickBot="1" x14ac:dyDescent="0.25">
      <c r="A4818" s="244"/>
      <c r="B4818" s="244"/>
      <c r="C4818" s="244"/>
      <c r="D4818" s="244"/>
      <c r="E4818" s="244"/>
      <c r="F4818" s="193"/>
      <c r="G4818" s="244"/>
      <c r="H4818" s="428"/>
      <c r="I4818" s="428"/>
      <c r="J4818" s="193"/>
      <c r="K4818" s="360"/>
    </row>
    <row r="4819" spans="1:11" s="106" customFormat="1" ht="15" hidden="1" thickTop="1" x14ac:dyDescent="0.2">
      <c r="A4819" s="194"/>
      <c r="B4819" s="194"/>
      <c r="C4819" s="194"/>
      <c r="D4819" s="194"/>
      <c r="E4819" s="194"/>
      <c r="F4819" s="194"/>
      <c r="G4819" s="194"/>
      <c r="H4819" s="194"/>
      <c r="I4819" s="194"/>
      <c r="J4819" s="194"/>
      <c r="K4819" s="360"/>
    </row>
    <row r="4820" spans="1:11" s="106" customFormat="1" ht="15" hidden="1" x14ac:dyDescent="0.2">
      <c r="A4820" s="242"/>
      <c r="B4820" s="195" t="s">
        <v>77</v>
      </c>
      <c r="C4820" s="242" t="s">
        <v>78</v>
      </c>
      <c r="D4820" s="242" t="s">
        <v>4</v>
      </c>
      <c r="E4820" s="430" t="s">
        <v>79</v>
      </c>
      <c r="F4820" s="430"/>
      <c r="G4820" s="196" t="s">
        <v>80</v>
      </c>
      <c r="H4820" s="195" t="s">
        <v>81</v>
      </c>
      <c r="I4820" s="195" t="s">
        <v>82</v>
      </c>
      <c r="J4820" s="195" t="s">
        <v>5</v>
      </c>
      <c r="K4820" s="360"/>
    </row>
    <row r="4821" spans="1:11" s="106" customFormat="1" ht="38.25" hidden="1" x14ac:dyDescent="0.2">
      <c r="A4821" s="240" t="s">
        <v>83</v>
      </c>
      <c r="B4821" s="197" t="s">
        <v>1231</v>
      </c>
      <c r="C4821" s="240" t="s">
        <v>85</v>
      </c>
      <c r="D4821" s="240" t="s">
        <v>1232</v>
      </c>
      <c r="E4821" s="429" t="s">
        <v>179</v>
      </c>
      <c r="F4821" s="429"/>
      <c r="G4821" s="198" t="s">
        <v>174</v>
      </c>
      <c r="H4821" s="199">
        <v>1</v>
      </c>
      <c r="I4821" s="203">
        <f>SUM(J4822:J4827)</f>
        <v>7.1168968999999995</v>
      </c>
      <c r="J4821" s="203">
        <f>H4821*I4821</f>
        <v>7.1168968999999995</v>
      </c>
      <c r="K4821" s="360"/>
    </row>
    <row r="4822" spans="1:11" s="106" customFormat="1" ht="25.5" hidden="1" x14ac:dyDescent="0.2">
      <c r="A4822" s="241" t="s">
        <v>89</v>
      </c>
      <c r="B4822" s="189" t="s">
        <v>219</v>
      </c>
      <c r="C4822" s="241" t="s">
        <v>85</v>
      </c>
      <c r="D4822" s="241" t="s">
        <v>220</v>
      </c>
      <c r="E4822" s="427" t="s">
        <v>87</v>
      </c>
      <c r="F4822" s="427"/>
      <c r="G4822" s="190" t="s">
        <v>88</v>
      </c>
      <c r="H4822" s="191">
        <v>5.8999999999999997E-2</v>
      </c>
      <c r="I4822" s="192">
        <v>13.876064</v>
      </c>
      <c r="J4822" s="192">
        <v>0.81868779999999997</v>
      </c>
      <c r="K4822" s="360"/>
    </row>
    <row r="4823" spans="1:11" s="106" customFormat="1" ht="25.5" hidden="1" x14ac:dyDescent="0.2">
      <c r="A4823" s="241" t="s">
        <v>89</v>
      </c>
      <c r="B4823" s="189" t="s">
        <v>221</v>
      </c>
      <c r="C4823" s="241" t="s">
        <v>85</v>
      </c>
      <c r="D4823" s="241" t="s">
        <v>222</v>
      </c>
      <c r="E4823" s="427" t="s">
        <v>87</v>
      </c>
      <c r="F4823" s="427"/>
      <c r="G4823" s="190" t="s">
        <v>88</v>
      </c>
      <c r="H4823" s="191">
        <v>5.8999999999999997E-2</v>
      </c>
      <c r="I4823" s="192">
        <v>17.794052000000001</v>
      </c>
      <c r="J4823" s="192">
        <v>1.0498491000000001</v>
      </c>
      <c r="K4823" s="360"/>
    </row>
    <row r="4824" spans="1:11" s="106" customFormat="1" hidden="1" x14ac:dyDescent="0.2">
      <c r="A4824" s="241" t="s">
        <v>92</v>
      </c>
      <c r="B4824" s="189" t="s">
        <v>1058</v>
      </c>
      <c r="C4824" s="241" t="s">
        <v>85</v>
      </c>
      <c r="D4824" s="241" t="s">
        <v>1059</v>
      </c>
      <c r="E4824" s="427" t="s">
        <v>119</v>
      </c>
      <c r="F4824" s="427"/>
      <c r="G4824" s="190" t="s">
        <v>174</v>
      </c>
      <c r="H4824" s="191">
        <v>1.2E-2</v>
      </c>
      <c r="I4824" s="192">
        <v>79.94</v>
      </c>
      <c r="J4824" s="192">
        <v>0.95928000000000002</v>
      </c>
      <c r="K4824" s="360"/>
    </row>
    <row r="4825" spans="1:11" s="106" customFormat="1" hidden="1" x14ac:dyDescent="0.2">
      <c r="A4825" s="241" t="s">
        <v>92</v>
      </c>
      <c r="B4825" s="189" t="s">
        <v>226</v>
      </c>
      <c r="C4825" s="241" t="s">
        <v>85</v>
      </c>
      <c r="D4825" s="241" t="s">
        <v>227</v>
      </c>
      <c r="E4825" s="427" t="s">
        <v>119</v>
      </c>
      <c r="F4825" s="427"/>
      <c r="G4825" s="190" t="s">
        <v>174</v>
      </c>
      <c r="H4825" s="191">
        <v>0.02</v>
      </c>
      <c r="I4825" s="192">
        <v>1.86</v>
      </c>
      <c r="J4825" s="192">
        <v>3.7199999999999997E-2</v>
      </c>
      <c r="K4825" s="360"/>
    </row>
    <row r="4826" spans="1:11" s="106" customFormat="1" ht="25.5" hidden="1" x14ac:dyDescent="0.2">
      <c r="A4826" s="241" t="s">
        <v>92</v>
      </c>
      <c r="B4826" s="189" t="s">
        <v>2382</v>
      </c>
      <c r="C4826" s="241" t="s">
        <v>85</v>
      </c>
      <c r="D4826" s="241" t="s">
        <v>2383</v>
      </c>
      <c r="E4826" s="427" t="s">
        <v>119</v>
      </c>
      <c r="F4826" s="427"/>
      <c r="G4826" s="190" t="s">
        <v>174</v>
      </c>
      <c r="H4826" s="191">
        <v>1</v>
      </c>
      <c r="I4826" s="192">
        <v>3.28</v>
      </c>
      <c r="J4826" s="192">
        <v>3.28</v>
      </c>
      <c r="K4826" s="360"/>
    </row>
    <row r="4827" spans="1:11" s="106" customFormat="1" hidden="1" x14ac:dyDescent="0.2">
      <c r="A4827" s="241" t="s">
        <v>92</v>
      </c>
      <c r="B4827" s="189" t="s">
        <v>228</v>
      </c>
      <c r="C4827" s="241" t="s">
        <v>85</v>
      </c>
      <c r="D4827" s="241" t="s">
        <v>229</v>
      </c>
      <c r="E4827" s="427" t="s">
        <v>119</v>
      </c>
      <c r="F4827" s="427"/>
      <c r="G4827" s="190" t="s">
        <v>174</v>
      </c>
      <c r="H4827" s="191">
        <v>1.4E-2</v>
      </c>
      <c r="I4827" s="192">
        <v>69.42</v>
      </c>
      <c r="J4827" s="192">
        <v>0.97187999999999997</v>
      </c>
      <c r="K4827" s="360"/>
    </row>
    <row r="4828" spans="1:11" s="106" customFormat="1" hidden="1" x14ac:dyDescent="0.2">
      <c r="A4828" s="244"/>
      <c r="B4828" s="244"/>
      <c r="C4828" s="244"/>
      <c r="D4828" s="244"/>
      <c r="E4828" s="244"/>
      <c r="F4828" s="193"/>
      <c r="G4828" s="244"/>
      <c r="H4828" s="193"/>
      <c r="I4828" s="244"/>
      <c r="J4828" s="193"/>
      <c r="K4828" s="360"/>
    </row>
    <row r="4829" spans="1:11" s="106" customFormat="1" ht="15" hidden="1" thickBot="1" x14ac:dyDescent="0.25">
      <c r="A4829" s="244"/>
      <c r="B4829" s="244"/>
      <c r="C4829" s="244"/>
      <c r="D4829" s="244"/>
      <c r="E4829" s="244"/>
      <c r="F4829" s="193"/>
      <c r="G4829" s="244"/>
      <c r="H4829" s="428"/>
      <c r="I4829" s="428"/>
      <c r="J4829" s="193"/>
      <c r="K4829" s="360"/>
    </row>
    <row r="4830" spans="1:11" s="106" customFormat="1" ht="15" hidden="1" thickTop="1" x14ac:dyDescent="0.2">
      <c r="A4830" s="194"/>
      <c r="B4830" s="194"/>
      <c r="C4830" s="194"/>
      <c r="D4830" s="194"/>
      <c r="E4830" s="194"/>
      <c r="F4830" s="194"/>
      <c r="G4830" s="194"/>
      <c r="H4830" s="194"/>
      <c r="I4830" s="194"/>
      <c r="J4830" s="194"/>
      <c r="K4830" s="360"/>
    </row>
    <row r="4831" spans="1:11" s="106" customFormat="1" ht="15" hidden="1" x14ac:dyDescent="0.2">
      <c r="A4831" s="242"/>
      <c r="B4831" s="195" t="s">
        <v>77</v>
      </c>
      <c r="C4831" s="242" t="s">
        <v>78</v>
      </c>
      <c r="D4831" s="242" t="s">
        <v>4</v>
      </c>
      <c r="E4831" s="430" t="s">
        <v>79</v>
      </c>
      <c r="F4831" s="430"/>
      <c r="G4831" s="196" t="s">
        <v>80</v>
      </c>
      <c r="H4831" s="195" t="s">
        <v>81</v>
      </c>
      <c r="I4831" s="195" t="s">
        <v>82</v>
      </c>
      <c r="J4831" s="195" t="s">
        <v>5</v>
      </c>
      <c r="K4831" s="360"/>
    </row>
    <row r="4832" spans="1:11" s="106" customFormat="1" ht="38.25" hidden="1" x14ac:dyDescent="0.2">
      <c r="A4832" s="240" t="s">
        <v>83</v>
      </c>
      <c r="B4832" s="197" t="s">
        <v>1209</v>
      </c>
      <c r="C4832" s="240" t="s">
        <v>85</v>
      </c>
      <c r="D4832" s="240" t="s">
        <v>1210</v>
      </c>
      <c r="E4832" s="429" t="s">
        <v>179</v>
      </c>
      <c r="F4832" s="429"/>
      <c r="G4832" s="198" t="s">
        <v>174</v>
      </c>
      <c r="H4832" s="199">
        <v>1</v>
      </c>
      <c r="I4832" s="203">
        <f>SUM(J4833:J4838)</f>
        <v>8.643423799999999</v>
      </c>
      <c r="J4832" s="203">
        <f>H4832*I4832</f>
        <v>8.643423799999999</v>
      </c>
      <c r="K4832" s="360"/>
    </row>
    <row r="4833" spans="1:11" s="106" customFormat="1" ht="25.5" hidden="1" x14ac:dyDescent="0.2">
      <c r="A4833" s="241" t="s">
        <v>89</v>
      </c>
      <c r="B4833" s="189" t="s">
        <v>219</v>
      </c>
      <c r="C4833" s="241" t="s">
        <v>85</v>
      </c>
      <c r="D4833" s="241" t="s">
        <v>220</v>
      </c>
      <c r="E4833" s="427" t="s">
        <v>87</v>
      </c>
      <c r="F4833" s="427"/>
      <c r="G4833" s="190" t="s">
        <v>88</v>
      </c>
      <c r="H4833" s="191">
        <v>0.11899999999999999</v>
      </c>
      <c r="I4833" s="192">
        <v>13.876064</v>
      </c>
      <c r="J4833" s="192">
        <v>1.6512515999999999</v>
      </c>
      <c r="K4833" s="360"/>
    </row>
    <row r="4834" spans="1:11" s="106" customFormat="1" ht="25.5" hidden="1" x14ac:dyDescent="0.2">
      <c r="A4834" s="241" t="s">
        <v>89</v>
      </c>
      <c r="B4834" s="189" t="s">
        <v>221</v>
      </c>
      <c r="C4834" s="241" t="s">
        <v>85</v>
      </c>
      <c r="D4834" s="241" t="s">
        <v>222</v>
      </c>
      <c r="E4834" s="427" t="s">
        <v>87</v>
      </c>
      <c r="F4834" s="427"/>
      <c r="G4834" s="190" t="s">
        <v>88</v>
      </c>
      <c r="H4834" s="191">
        <v>0.11899999999999999</v>
      </c>
      <c r="I4834" s="192">
        <v>17.794052000000001</v>
      </c>
      <c r="J4834" s="192">
        <v>2.1174922</v>
      </c>
      <c r="K4834" s="360"/>
    </row>
    <row r="4835" spans="1:11" s="106" customFormat="1" hidden="1" x14ac:dyDescent="0.2">
      <c r="A4835" s="241" t="s">
        <v>92</v>
      </c>
      <c r="B4835" s="189" t="s">
        <v>1058</v>
      </c>
      <c r="C4835" s="241" t="s">
        <v>85</v>
      </c>
      <c r="D4835" s="241" t="s">
        <v>1059</v>
      </c>
      <c r="E4835" s="427" t="s">
        <v>119</v>
      </c>
      <c r="F4835" s="427"/>
      <c r="G4835" s="190" t="s">
        <v>174</v>
      </c>
      <c r="H4835" s="191">
        <v>8.9999999999999993E-3</v>
      </c>
      <c r="I4835" s="192">
        <v>79.94</v>
      </c>
      <c r="J4835" s="192">
        <v>0.71945999999999999</v>
      </c>
      <c r="K4835" s="360"/>
    </row>
    <row r="4836" spans="1:11" s="106" customFormat="1" hidden="1" x14ac:dyDescent="0.2">
      <c r="A4836" s="241" t="s">
        <v>92</v>
      </c>
      <c r="B4836" s="189" t="s">
        <v>226</v>
      </c>
      <c r="C4836" s="241" t="s">
        <v>85</v>
      </c>
      <c r="D4836" s="241" t="s">
        <v>227</v>
      </c>
      <c r="E4836" s="427" t="s">
        <v>119</v>
      </c>
      <c r="F4836" s="427"/>
      <c r="G4836" s="190" t="s">
        <v>174</v>
      </c>
      <c r="H4836" s="191">
        <v>0.06</v>
      </c>
      <c r="I4836" s="192">
        <v>1.86</v>
      </c>
      <c r="J4836" s="192">
        <v>0.1116</v>
      </c>
      <c r="K4836" s="360"/>
    </row>
    <row r="4837" spans="1:11" s="106" customFormat="1" ht="25.5" hidden="1" x14ac:dyDescent="0.2">
      <c r="A4837" s="241" t="s">
        <v>92</v>
      </c>
      <c r="B4837" s="189" t="s">
        <v>2382</v>
      </c>
      <c r="C4837" s="241" t="s">
        <v>85</v>
      </c>
      <c r="D4837" s="241" t="s">
        <v>2383</v>
      </c>
      <c r="E4837" s="427" t="s">
        <v>119</v>
      </c>
      <c r="F4837" s="427"/>
      <c r="G4837" s="190" t="s">
        <v>174</v>
      </c>
      <c r="H4837" s="191">
        <v>1</v>
      </c>
      <c r="I4837" s="192">
        <v>3.28</v>
      </c>
      <c r="J4837" s="192">
        <v>3.28</v>
      </c>
      <c r="K4837" s="360"/>
    </row>
    <row r="4838" spans="1:11" s="106" customFormat="1" hidden="1" x14ac:dyDescent="0.2">
      <c r="A4838" s="241" t="s">
        <v>92</v>
      </c>
      <c r="B4838" s="189" t="s">
        <v>228</v>
      </c>
      <c r="C4838" s="241" t="s">
        <v>85</v>
      </c>
      <c r="D4838" s="241" t="s">
        <v>229</v>
      </c>
      <c r="E4838" s="427" t="s">
        <v>119</v>
      </c>
      <c r="F4838" s="427"/>
      <c r="G4838" s="190" t="s">
        <v>174</v>
      </c>
      <c r="H4838" s="191">
        <v>1.0999999999999999E-2</v>
      </c>
      <c r="I4838" s="192">
        <v>69.42</v>
      </c>
      <c r="J4838" s="192">
        <v>0.76361999999999997</v>
      </c>
      <c r="K4838" s="360"/>
    </row>
    <row r="4839" spans="1:11" s="106" customFormat="1" hidden="1" x14ac:dyDescent="0.2">
      <c r="A4839" s="244"/>
      <c r="B4839" s="244"/>
      <c r="C4839" s="244"/>
      <c r="D4839" s="244"/>
      <c r="E4839" s="244"/>
      <c r="F4839" s="193"/>
      <c r="G4839" s="244"/>
      <c r="H4839" s="193"/>
      <c r="I4839" s="244"/>
      <c r="J4839" s="193"/>
      <c r="K4839" s="360"/>
    </row>
    <row r="4840" spans="1:11" s="106" customFormat="1" ht="15" hidden="1" thickBot="1" x14ac:dyDescent="0.25">
      <c r="A4840" s="244"/>
      <c r="B4840" s="244"/>
      <c r="C4840" s="244"/>
      <c r="D4840" s="244"/>
      <c r="E4840" s="244"/>
      <c r="F4840" s="193"/>
      <c r="G4840" s="244"/>
      <c r="H4840" s="428"/>
      <c r="I4840" s="428"/>
      <c r="J4840" s="193"/>
      <c r="K4840" s="360"/>
    </row>
    <row r="4841" spans="1:11" s="106" customFormat="1" ht="15" hidden="1" thickTop="1" x14ac:dyDescent="0.2">
      <c r="A4841" s="194"/>
      <c r="B4841" s="194"/>
      <c r="C4841" s="194"/>
      <c r="D4841" s="194"/>
      <c r="E4841" s="194"/>
      <c r="F4841" s="194"/>
      <c r="G4841" s="194"/>
      <c r="H4841" s="194"/>
      <c r="I4841" s="194"/>
      <c r="J4841" s="194"/>
      <c r="K4841" s="360"/>
    </row>
    <row r="4842" spans="1:11" s="106" customFormat="1" ht="15" hidden="1" x14ac:dyDescent="0.2">
      <c r="A4842" s="242"/>
      <c r="B4842" s="195" t="s">
        <v>77</v>
      </c>
      <c r="C4842" s="242" t="s">
        <v>78</v>
      </c>
      <c r="D4842" s="242" t="s">
        <v>4</v>
      </c>
      <c r="E4842" s="430" t="s">
        <v>79</v>
      </c>
      <c r="F4842" s="430"/>
      <c r="G4842" s="196" t="s">
        <v>80</v>
      </c>
      <c r="H4842" s="195" t="s">
        <v>81</v>
      </c>
      <c r="I4842" s="195" t="s">
        <v>82</v>
      </c>
      <c r="J4842" s="195" t="s">
        <v>5</v>
      </c>
      <c r="K4842" s="360"/>
    </row>
    <row r="4843" spans="1:11" s="106" customFormat="1" ht="38.25" hidden="1" x14ac:dyDescent="0.2">
      <c r="A4843" s="240" t="s">
        <v>83</v>
      </c>
      <c r="B4843" s="197" t="s">
        <v>977</v>
      </c>
      <c r="C4843" s="240" t="s">
        <v>85</v>
      </c>
      <c r="D4843" s="240" t="s">
        <v>978</v>
      </c>
      <c r="E4843" s="429" t="s">
        <v>179</v>
      </c>
      <c r="F4843" s="429"/>
      <c r="G4843" s="198" t="s">
        <v>174</v>
      </c>
      <c r="H4843" s="199">
        <v>1</v>
      </c>
      <c r="I4843" s="203">
        <f>SUM(J4844:J4848)</f>
        <v>11.420029300000001</v>
      </c>
      <c r="J4843" s="203">
        <f>H4843*I4843</f>
        <v>11.420029300000001</v>
      </c>
      <c r="K4843" s="360"/>
    </row>
    <row r="4844" spans="1:11" s="106" customFormat="1" ht="25.5" hidden="1" x14ac:dyDescent="0.2">
      <c r="A4844" s="241" t="s">
        <v>89</v>
      </c>
      <c r="B4844" s="189" t="s">
        <v>219</v>
      </c>
      <c r="C4844" s="241" t="s">
        <v>85</v>
      </c>
      <c r="D4844" s="241" t="s">
        <v>220</v>
      </c>
      <c r="E4844" s="427" t="s">
        <v>87</v>
      </c>
      <c r="F4844" s="427"/>
      <c r="G4844" s="190" t="s">
        <v>88</v>
      </c>
      <c r="H4844" s="191">
        <v>0.08</v>
      </c>
      <c r="I4844" s="192">
        <v>13.876064</v>
      </c>
      <c r="J4844" s="192">
        <v>1.1100851</v>
      </c>
      <c r="K4844" s="360"/>
    </row>
    <row r="4845" spans="1:11" s="106" customFormat="1" ht="25.5" hidden="1" x14ac:dyDescent="0.2">
      <c r="A4845" s="241" t="s">
        <v>89</v>
      </c>
      <c r="B4845" s="189" t="s">
        <v>221</v>
      </c>
      <c r="C4845" s="241" t="s">
        <v>85</v>
      </c>
      <c r="D4845" s="241" t="s">
        <v>222</v>
      </c>
      <c r="E4845" s="427" t="s">
        <v>87</v>
      </c>
      <c r="F4845" s="427"/>
      <c r="G4845" s="190" t="s">
        <v>88</v>
      </c>
      <c r="H4845" s="191">
        <v>0.08</v>
      </c>
      <c r="I4845" s="192">
        <v>17.794052000000001</v>
      </c>
      <c r="J4845" s="192">
        <v>1.4235241999999999</v>
      </c>
      <c r="K4845" s="360"/>
    </row>
    <row r="4846" spans="1:11" s="106" customFormat="1" ht="25.5" hidden="1" x14ac:dyDescent="0.2">
      <c r="A4846" s="241" t="s">
        <v>92</v>
      </c>
      <c r="B4846" s="189" t="s">
        <v>2244</v>
      </c>
      <c r="C4846" s="241" t="s">
        <v>85</v>
      </c>
      <c r="D4846" s="241" t="s">
        <v>2245</v>
      </c>
      <c r="E4846" s="427" t="s">
        <v>119</v>
      </c>
      <c r="F4846" s="427"/>
      <c r="G4846" s="190" t="s">
        <v>174</v>
      </c>
      <c r="H4846" s="191">
        <v>1</v>
      </c>
      <c r="I4846" s="192">
        <v>3.3</v>
      </c>
      <c r="J4846" s="192">
        <v>3.3</v>
      </c>
      <c r="K4846" s="360"/>
    </row>
    <row r="4847" spans="1:11" s="106" customFormat="1" ht="25.5" hidden="1" x14ac:dyDescent="0.2">
      <c r="A4847" s="241" t="s">
        <v>92</v>
      </c>
      <c r="B4847" s="189" t="s">
        <v>2384</v>
      </c>
      <c r="C4847" s="241" t="s">
        <v>85</v>
      </c>
      <c r="D4847" s="241" t="s">
        <v>2385</v>
      </c>
      <c r="E4847" s="427" t="s">
        <v>119</v>
      </c>
      <c r="F4847" s="427"/>
      <c r="G4847" s="190" t="s">
        <v>174</v>
      </c>
      <c r="H4847" s="191">
        <v>1</v>
      </c>
      <c r="I4847" s="192">
        <v>4.24</v>
      </c>
      <c r="J4847" s="192">
        <v>4.24</v>
      </c>
      <c r="K4847" s="360"/>
    </row>
    <row r="4848" spans="1:11" s="106" customFormat="1" ht="38.25" hidden="1" x14ac:dyDescent="0.2">
      <c r="A4848" s="241" t="s">
        <v>92</v>
      </c>
      <c r="B4848" s="189" t="s">
        <v>1060</v>
      </c>
      <c r="C4848" s="241" t="s">
        <v>85</v>
      </c>
      <c r="D4848" s="241" t="s">
        <v>1061</v>
      </c>
      <c r="E4848" s="427" t="s">
        <v>119</v>
      </c>
      <c r="F4848" s="427"/>
      <c r="G4848" s="190" t="s">
        <v>174</v>
      </c>
      <c r="H4848" s="191">
        <v>4.5999999999999999E-2</v>
      </c>
      <c r="I4848" s="192">
        <v>29.27</v>
      </c>
      <c r="J4848" s="192">
        <v>1.34642</v>
      </c>
      <c r="K4848" s="360"/>
    </row>
    <row r="4849" spans="1:11" s="106" customFormat="1" hidden="1" x14ac:dyDescent="0.2">
      <c r="A4849" s="244"/>
      <c r="B4849" s="244"/>
      <c r="C4849" s="244"/>
      <c r="D4849" s="244"/>
      <c r="E4849" s="244"/>
      <c r="F4849" s="193"/>
      <c r="G4849" s="244"/>
      <c r="H4849" s="193"/>
      <c r="I4849" s="244"/>
      <c r="J4849" s="193"/>
      <c r="K4849" s="360"/>
    </row>
    <row r="4850" spans="1:11" s="106" customFormat="1" ht="15" hidden="1" thickBot="1" x14ac:dyDescent="0.25">
      <c r="A4850" s="244"/>
      <c r="B4850" s="244"/>
      <c r="C4850" s="244"/>
      <c r="D4850" s="244"/>
      <c r="E4850" s="244"/>
      <c r="F4850" s="193"/>
      <c r="G4850" s="244"/>
      <c r="H4850" s="428"/>
      <c r="I4850" s="428"/>
      <c r="J4850" s="193"/>
      <c r="K4850" s="360"/>
    </row>
    <row r="4851" spans="1:11" s="106" customFormat="1" ht="15" hidden="1" thickTop="1" x14ac:dyDescent="0.2">
      <c r="A4851" s="194"/>
      <c r="B4851" s="194"/>
      <c r="C4851" s="194"/>
      <c r="D4851" s="194"/>
      <c r="E4851" s="194"/>
      <c r="F4851" s="194"/>
      <c r="G4851" s="194"/>
      <c r="H4851" s="194"/>
      <c r="I4851" s="194"/>
      <c r="J4851" s="194"/>
      <c r="K4851" s="360"/>
    </row>
    <row r="4852" spans="1:11" s="106" customFormat="1" ht="15" hidden="1" x14ac:dyDescent="0.2">
      <c r="A4852" s="242"/>
      <c r="B4852" s="195" t="s">
        <v>77</v>
      </c>
      <c r="C4852" s="242" t="s">
        <v>78</v>
      </c>
      <c r="D4852" s="242" t="s">
        <v>4</v>
      </c>
      <c r="E4852" s="430" t="s">
        <v>79</v>
      </c>
      <c r="F4852" s="430"/>
      <c r="G4852" s="196" t="s">
        <v>80</v>
      </c>
      <c r="H4852" s="195" t="s">
        <v>81</v>
      </c>
      <c r="I4852" s="195" t="s">
        <v>82</v>
      </c>
      <c r="J4852" s="195" t="s">
        <v>5</v>
      </c>
      <c r="K4852" s="360"/>
    </row>
    <row r="4853" spans="1:11" s="106" customFormat="1" ht="38.25" hidden="1" x14ac:dyDescent="0.2">
      <c r="A4853" s="240" t="s">
        <v>83</v>
      </c>
      <c r="B4853" s="197" t="s">
        <v>969</v>
      </c>
      <c r="C4853" s="240" t="s">
        <v>85</v>
      </c>
      <c r="D4853" s="240" t="s">
        <v>970</v>
      </c>
      <c r="E4853" s="429" t="s">
        <v>179</v>
      </c>
      <c r="F4853" s="429"/>
      <c r="G4853" s="198" t="s">
        <v>174</v>
      </c>
      <c r="H4853" s="199">
        <v>1</v>
      </c>
      <c r="I4853" s="203">
        <f>SUM(J4854:J4858)</f>
        <v>14.270339700000001</v>
      </c>
      <c r="J4853" s="203">
        <f>H4853*I4853</f>
        <v>14.270339700000001</v>
      </c>
      <c r="K4853" s="360"/>
    </row>
    <row r="4854" spans="1:11" s="106" customFormat="1" ht="25.5" hidden="1" x14ac:dyDescent="0.2">
      <c r="A4854" s="241" t="s">
        <v>89</v>
      </c>
      <c r="B4854" s="189" t="s">
        <v>219</v>
      </c>
      <c r="C4854" s="241" t="s">
        <v>85</v>
      </c>
      <c r="D4854" s="241" t="s">
        <v>220</v>
      </c>
      <c r="E4854" s="427" t="s">
        <v>87</v>
      </c>
      <c r="F4854" s="427"/>
      <c r="G4854" s="190" t="s">
        <v>88</v>
      </c>
      <c r="H4854" s="191">
        <v>0.17</v>
      </c>
      <c r="I4854" s="192">
        <v>13.876064</v>
      </c>
      <c r="J4854" s="192">
        <v>2.3589308999999998</v>
      </c>
      <c r="K4854" s="360"/>
    </row>
    <row r="4855" spans="1:11" s="106" customFormat="1" ht="25.5" hidden="1" x14ac:dyDescent="0.2">
      <c r="A4855" s="241" t="s">
        <v>89</v>
      </c>
      <c r="B4855" s="189" t="s">
        <v>221</v>
      </c>
      <c r="C4855" s="241" t="s">
        <v>85</v>
      </c>
      <c r="D4855" s="241" t="s">
        <v>222</v>
      </c>
      <c r="E4855" s="427" t="s">
        <v>87</v>
      </c>
      <c r="F4855" s="427"/>
      <c r="G4855" s="190" t="s">
        <v>88</v>
      </c>
      <c r="H4855" s="191">
        <v>0.17</v>
      </c>
      <c r="I4855" s="192">
        <v>17.794052000000001</v>
      </c>
      <c r="J4855" s="192">
        <v>3.0249888</v>
      </c>
      <c r="K4855" s="360"/>
    </row>
    <row r="4856" spans="1:11" s="106" customFormat="1" ht="25.5" hidden="1" x14ac:dyDescent="0.2">
      <c r="A4856" s="241" t="s">
        <v>92</v>
      </c>
      <c r="B4856" s="189" t="s">
        <v>2244</v>
      </c>
      <c r="C4856" s="241" t="s">
        <v>85</v>
      </c>
      <c r="D4856" s="241" t="s">
        <v>2245</v>
      </c>
      <c r="E4856" s="427" t="s">
        <v>119</v>
      </c>
      <c r="F4856" s="427"/>
      <c r="G4856" s="190" t="s">
        <v>174</v>
      </c>
      <c r="H4856" s="191">
        <v>1</v>
      </c>
      <c r="I4856" s="192">
        <v>3.3</v>
      </c>
      <c r="J4856" s="192">
        <v>3.3</v>
      </c>
      <c r="K4856" s="360"/>
    </row>
    <row r="4857" spans="1:11" s="106" customFormat="1" ht="25.5" hidden="1" x14ac:dyDescent="0.2">
      <c r="A4857" s="241" t="s">
        <v>92</v>
      </c>
      <c r="B4857" s="189" t="s">
        <v>2384</v>
      </c>
      <c r="C4857" s="241" t="s">
        <v>85</v>
      </c>
      <c r="D4857" s="241" t="s">
        <v>2385</v>
      </c>
      <c r="E4857" s="427" t="s">
        <v>119</v>
      </c>
      <c r="F4857" s="427"/>
      <c r="G4857" s="190" t="s">
        <v>174</v>
      </c>
      <c r="H4857" s="191">
        <v>1</v>
      </c>
      <c r="I4857" s="192">
        <v>4.24</v>
      </c>
      <c r="J4857" s="192">
        <v>4.24</v>
      </c>
      <c r="K4857" s="360"/>
    </row>
    <row r="4858" spans="1:11" s="106" customFormat="1" ht="38.25" hidden="1" x14ac:dyDescent="0.2">
      <c r="A4858" s="241" t="s">
        <v>92</v>
      </c>
      <c r="B4858" s="189" t="s">
        <v>1060</v>
      </c>
      <c r="C4858" s="241" t="s">
        <v>85</v>
      </c>
      <c r="D4858" s="241" t="s">
        <v>1061</v>
      </c>
      <c r="E4858" s="427" t="s">
        <v>119</v>
      </c>
      <c r="F4858" s="427"/>
      <c r="G4858" s="190" t="s">
        <v>174</v>
      </c>
      <c r="H4858" s="191">
        <v>4.5999999999999999E-2</v>
      </c>
      <c r="I4858" s="192">
        <v>29.27</v>
      </c>
      <c r="J4858" s="192">
        <v>1.34642</v>
      </c>
      <c r="K4858" s="360"/>
    </row>
    <row r="4859" spans="1:11" s="106" customFormat="1" hidden="1" x14ac:dyDescent="0.2">
      <c r="A4859" s="244"/>
      <c r="B4859" s="244"/>
      <c r="C4859" s="244"/>
      <c r="D4859" s="244"/>
      <c r="E4859" s="244"/>
      <c r="F4859" s="193"/>
      <c r="G4859" s="244"/>
      <c r="H4859" s="193"/>
      <c r="I4859" s="244"/>
      <c r="J4859" s="193"/>
      <c r="K4859" s="360"/>
    </row>
    <row r="4860" spans="1:11" s="106" customFormat="1" ht="15" hidden="1" thickBot="1" x14ac:dyDescent="0.25">
      <c r="A4860" s="244"/>
      <c r="B4860" s="244"/>
      <c r="C4860" s="244"/>
      <c r="D4860" s="244"/>
      <c r="E4860" s="244"/>
      <c r="F4860" s="193"/>
      <c r="G4860" s="244"/>
      <c r="H4860" s="428"/>
      <c r="I4860" s="428"/>
      <c r="J4860" s="193"/>
      <c r="K4860" s="360"/>
    </row>
    <row r="4861" spans="1:11" s="106" customFormat="1" ht="15" hidden="1" thickTop="1" x14ac:dyDescent="0.2">
      <c r="A4861" s="194"/>
      <c r="B4861" s="194"/>
      <c r="C4861" s="194"/>
      <c r="D4861" s="194"/>
      <c r="E4861" s="194"/>
      <c r="F4861" s="194"/>
      <c r="G4861" s="194"/>
      <c r="H4861" s="194"/>
      <c r="I4861" s="194"/>
      <c r="J4861" s="194"/>
      <c r="K4861" s="360"/>
    </row>
    <row r="4862" spans="1:11" s="106" customFormat="1" ht="15" hidden="1" x14ac:dyDescent="0.2">
      <c r="A4862" s="242"/>
      <c r="B4862" s="195" t="s">
        <v>77</v>
      </c>
      <c r="C4862" s="242" t="s">
        <v>78</v>
      </c>
      <c r="D4862" s="242" t="s">
        <v>4</v>
      </c>
      <c r="E4862" s="430" t="s">
        <v>79</v>
      </c>
      <c r="F4862" s="430"/>
      <c r="G4862" s="196" t="s">
        <v>80</v>
      </c>
      <c r="H4862" s="195" t="s">
        <v>81</v>
      </c>
      <c r="I4862" s="195" t="s">
        <v>82</v>
      </c>
      <c r="J4862" s="195" t="s">
        <v>5</v>
      </c>
      <c r="K4862" s="360"/>
    </row>
    <row r="4863" spans="1:11" s="106" customFormat="1" ht="38.25" hidden="1" x14ac:dyDescent="0.2">
      <c r="A4863" s="240" t="s">
        <v>83</v>
      </c>
      <c r="B4863" s="197" t="s">
        <v>985</v>
      </c>
      <c r="C4863" s="240" t="s">
        <v>85</v>
      </c>
      <c r="D4863" s="240" t="s">
        <v>986</v>
      </c>
      <c r="E4863" s="429" t="s">
        <v>179</v>
      </c>
      <c r="F4863" s="429"/>
      <c r="G4863" s="198" t="s">
        <v>174</v>
      </c>
      <c r="H4863" s="199">
        <v>1</v>
      </c>
      <c r="I4863" s="203">
        <f>SUM(J4864:J4868)</f>
        <v>13.9536385</v>
      </c>
      <c r="J4863" s="203">
        <f>H4863*I4863</f>
        <v>13.9536385</v>
      </c>
      <c r="K4863" s="360"/>
    </row>
    <row r="4864" spans="1:11" s="106" customFormat="1" ht="25.5" hidden="1" x14ac:dyDescent="0.2">
      <c r="A4864" s="241" t="s">
        <v>89</v>
      </c>
      <c r="B4864" s="189" t="s">
        <v>219</v>
      </c>
      <c r="C4864" s="241" t="s">
        <v>85</v>
      </c>
      <c r="D4864" s="241" t="s">
        <v>220</v>
      </c>
      <c r="E4864" s="427" t="s">
        <v>87</v>
      </c>
      <c r="F4864" s="427"/>
      <c r="G4864" s="190" t="s">
        <v>88</v>
      </c>
      <c r="H4864" s="191">
        <v>0.16</v>
      </c>
      <c r="I4864" s="192">
        <v>13.876064</v>
      </c>
      <c r="J4864" s="192">
        <v>2.2201702000000001</v>
      </c>
      <c r="K4864" s="360"/>
    </row>
    <row r="4865" spans="1:11" s="106" customFormat="1" ht="25.5" hidden="1" x14ac:dyDescent="0.2">
      <c r="A4865" s="241" t="s">
        <v>89</v>
      </c>
      <c r="B4865" s="189" t="s">
        <v>221</v>
      </c>
      <c r="C4865" s="241" t="s">
        <v>85</v>
      </c>
      <c r="D4865" s="241" t="s">
        <v>222</v>
      </c>
      <c r="E4865" s="427" t="s">
        <v>87</v>
      </c>
      <c r="F4865" s="427"/>
      <c r="G4865" s="190" t="s">
        <v>88</v>
      </c>
      <c r="H4865" s="191">
        <v>0.16</v>
      </c>
      <c r="I4865" s="192">
        <v>17.794052000000001</v>
      </c>
      <c r="J4865" s="192">
        <v>2.8470483</v>
      </c>
      <c r="K4865" s="360"/>
    </row>
    <row r="4866" spans="1:11" s="106" customFormat="1" ht="25.5" hidden="1" x14ac:dyDescent="0.2">
      <c r="A4866" s="241" t="s">
        <v>92</v>
      </c>
      <c r="B4866" s="189" t="s">
        <v>2244</v>
      </c>
      <c r="C4866" s="241" t="s">
        <v>85</v>
      </c>
      <c r="D4866" s="241" t="s">
        <v>2245</v>
      </c>
      <c r="E4866" s="427" t="s">
        <v>119</v>
      </c>
      <c r="F4866" s="427"/>
      <c r="G4866" s="190" t="s">
        <v>174</v>
      </c>
      <c r="H4866" s="191">
        <v>1</v>
      </c>
      <c r="I4866" s="192">
        <v>3.3</v>
      </c>
      <c r="J4866" s="192">
        <v>3.3</v>
      </c>
      <c r="K4866" s="360"/>
    </row>
    <row r="4867" spans="1:11" s="106" customFormat="1" ht="25.5" hidden="1" x14ac:dyDescent="0.2">
      <c r="A4867" s="241" t="s">
        <v>92</v>
      </c>
      <c r="B4867" s="189" t="s">
        <v>2384</v>
      </c>
      <c r="C4867" s="241" t="s">
        <v>85</v>
      </c>
      <c r="D4867" s="241" t="s">
        <v>2385</v>
      </c>
      <c r="E4867" s="427" t="s">
        <v>119</v>
      </c>
      <c r="F4867" s="427"/>
      <c r="G4867" s="190" t="s">
        <v>174</v>
      </c>
      <c r="H4867" s="191">
        <v>1</v>
      </c>
      <c r="I4867" s="192">
        <v>4.24</v>
      </c>
      <c r="J4867" s="192">
        <v>4.24</v>
      </c>
      <c r="K4867" s="360"/>
    </row>
    <row r="4868" spans="1:11" s="106" customFormat="1" ht="38.25" hidden="1" x14ac:dyDescent="0.2">
      <c r="A4868" s="241" t="s">
        <v>92</v>
      </c>
      <c r="B4868" s="189" t="s">
        <v>1060</v>
      </c>
      <c r="C4868" s="241" t="s">
        <v>85</v>
      </c>
      <c r="D4868" s="241" t="s">
        <v>1061</v>
      </c>
      <c r="E4868" s="427" t="s">
        <v>119</v>
      </c>
      <c r="F4868" s="427"/>
      <c r="G4868" s="190" t="s">
        <v>174</v>
      </c>
      <c r="H4868" s="191">
        <v>4.5999999999999999E-2</v>
      </c>
      <c r="I4868" s="192">
        <v>29.27</v>
      </c>
      <c r="J4868" s="192">
        <v>1.34642</v>
      </c>
      <c r="K4868" s="360"/>
    </row>
    <row r="4869" spans="1:11" s="106" customFormat="1" hidden="1" x14ac:dyDescent="0.2">
      <c r="A4869" s="244"/>
      <c r="B4869" s="244"/>
      <c r="C4869" s="244"/>
      <c r="D4869" s="244"/>
      <c r="E4869" s="244"/>
      <c r="F4869" s="193"/>
      <c r="G4869" s="244"/>
      <c r="H4869" s="193"/>
      <c r="I4869" s="244"/>
      <c r="J4869" s="193"/>
      <c r="K4869" s="360"/>
    </row>
    <row r="4870" spans="1:11" s="106" customFormat="1" ht="15" hidden="1" thickBot="1" x14ac:dyDescent="0.25">
      <c r="A4870" s="244"/>
      <c r="B4870" s="244"/>
      <c r="C4870" s="244"/>
      <c r="D4870" s="244"/>
      <c r="E4870" s="244"/>
      <c r="F4870" s="193"/>
      <c r="G4870" s="244"/>
      <c r="H4870" s="428"/>
      <c r="I4870" s="428"/>
      <c r="J4870" s="193"/>
      <c r="K4870" s="360"/>
    </row>
    <row r="4871" spans="1:11" s="106" customFormat="1" ht="15" hidden="1" thickTop="1" x14ac:dyDescent="0.2">
      <c r="A4871" s="194"/>
      <c r="B4871" s="194"/>
      <c r="C4871" s="194"/>
      <c r="D4871" s="194"/>
      <c r="E4871" s="194"/>
      <c r="F4871" s="194"/>
      <c r="G4871" s="194"/>
      <c r="H4871" s="194"/>
      <c r="I4871" s="194"/>
      <c r="J4871" s="194"/>
      <c r="K4871" s="360"/>
    </row>
    <row r="4872" spans="1:11" s="106" customFormat="1" ht="15" hidden="1" x14ac:dyDescent="0.2">
      <c r="A4872" s="242"/>
      <c r="B4872" s="195" t="s">
        <v>77</v>
      </c>
      <c r="C4872" s="242" t="s">
        <v>78</v>
      </c>
      <c r="D4872" s="242" t="s">
        <v>4</v>
      </c>
      <c r="E4872" s="430" t="s">
        <v>79</v>
      </c>
      <c r="F4872" s="430"/>
      <c r="G4872" s="196" t="s">
        <v>80</v>
      </c>
      <c r="H4872" s="195" t="s">
        <v>81</v>
      </c>
      <c r="I4872" s="195" t="s">
        <v>82</v>
      </c>
      <c r="J4872" s="195" t="s">
        <v>5</v>
      </c>
      <c r="K4872" s="360"/>
    </row>
    <row r="4873" spans="1:11" s="106" customFormat="1" ht="38.25" hidden="1" x14ac:dyDescent="0.2">
      <c r="A4873" s="240" t="s">
        <v>83</v>
      </c>
      <c r="B4873" s="197" t="s">
        <v>1029</v>
      </c>
      <c r="C4873" s="240" t="s">
        <v>85</v>
      </c>
      <c r="D4873" s="240" t="s">
        <v>1030</v>
      </c>
      <c r="E4873" s="429" t="s">
        <v>179</v>
      </c>
      <c r="F4873" s="429"/>
      <c r="G4873" s="198" t="s">
        <v>174</v>
      </c>
      <c r="H4873" s="199">
        <v>1</v>
      </c>
      <c r="I4873" s="203">
        <f>SUM(J4874:J4878)</f>
        <v>4.9396141</v>
      </c>
      <c r="J4873" s="203">
        <f>H4873*I4873</f>
        <v>4.9396141</v>
      </c>
      <c r="K4873" s="360"/>
    </row>
    <row r="4874" spans="1:11" s="106" customFormat="1" ht="25.5" hidden="1" x14ac:dyDescent="0.2">
      <c r="A4874" s="241" t="s">
        <v>89</v>
      </c>
      <c r="B4874" s="189" t="s">
        <v>219</v>
      </c>
      <c r="C4874" s="241" t="s">
        <v>85</v>
      </c>
      <c r="D4874" s="241" t="s">
        <v>220</v>
      </c>
      <c r="E4874" s="427" t="s">
        <v>87</v>
      </c>
      <c r="F4874" s="427"/>
      <c r="G4874" s="190" t="s">
        <v>88</v>
      </c>
      <c r="H4874" s="191">
        <v>7.0000000000000007E-2</v>
      </c>
      <c r="I4874" s="192">
        <v>13.876064</v>
      </c>
      <c r="J4874" s="192">
        <v>0.97132450000000004</v>
      </c>
      <c r="K4874" s="360"/>
    </row>
    <row r="4875" spans="1:11" s="106" customFormat="1" ht="25.5" hidden="1" x14ac:dyDescent="0.2">
      <c r="A4875" s="241" t="s">
        <v>89</v>
      </c>
      <c r="B4875" s="189" t="s">
        <v>221</v>
      </c>
      <c r="C4875" s="241" t="s">
        <v>85</v>
      </c>
      <c r="D4875" s="241" t="s">
        <v>222</v>
      </c>
      <c r="E4875" s="427" t="s">
        <v>87</v>
      </c>
      <c r="F4875" s="427"/>
      <c r="G4875" s="190" t="s">
        <v>88</v>
      </c>
      <c r="H4875" s="191">
        <v>7.0000000000000007E-2</v>
      </c>
      <c r="I4875" s="192">
        <v>17.794052000000001</v>
      </c>
      <c r="J4875" s="192">
        <v>1.2455836</v>
      </c>
      <c r="K4875" s="360"/>
    </row>
    <row r="4876" spans="1:11" s="106" customFormat="1" hidden="1" x14ac:dyDescent="0.2">
      <c r="A4876" s="241" t="s">
        <v>92</v>
      </c>
      <c r="B4876" s="189" t="s">
        <v>1058</v>
      </c>
      <c r="C4876" s="241" t="s">
        <v>85</v>
      </c>
      <c r="D4876" s="241" t="s">
        <v>1059</v>
      </c>
      <c r="E4876" s="427" t="s">
        <v>119</v>
      </c>
      <c r="F4876" s="427"/>
      <c r="G4876" s="190" t="s">
        <v>174</v>
      </c>
      <c r="H4876" s="191">
        <v>9.9000000000000008E-3</v>
      </c>
      <c r="I4876" s="192">
        <v>79.94</v>
      </c>
      <c r="J4876" s="192">
        <v>0.79140600000000005</v>
      </c>
      <c r="K4876" s="360"/>
    </row>
    <row r="4877" spans="1:11" s="106" customFormat="1" ht="25.5" hidden="1" x14ac:dyDescent="0.2">
      <c r="A4877" s="241" t="s">
        <v>92</v>
      </c>
      <c r="B4877" s="189" t="s">
        <v>2386</v>
      </c>
      <c r="C4877" s="241" t="s">
        <v>85</v>
      </c>
      <c r="D4877" s="241" t="s">
        <v>2387</v>
      </c>
      <c r="E4877" s="427" t="s">
        <v>119</v>
      </c>
      <c r="F4877" s="427"/>
      <c r="G4877" s="190" t="s">
        <v>174</v>
      </c>
      <c r="H4877" s="191">
        <v>1</v>
      </c>
      <c r="I4877" s="192">
        <v>0.89</v>
      </c>
      <c r="J4877" s="192">
        <v>0.89</v>
      </c>
      <c r="K4877" s="360"/>
    </row>
    <row r="4878" spans="1:11" s="106" customFormat="1" hidden="1" x14ac:dyDescent="0.2">
      <c r="A4878" s="241" t="s">
        <v>92</v>
      </c>
      <c r="B4878" s="189" t="s">
        <v>228</v>
      </c>
      <c r="C4878" s="241" t="s">
        <v>85</v>
      </c>
      <c r="D4878" s="241" t="s">
        <v>229</v>
      </c>
      <c r="E4878" s="427" t="s">
        <v>119</v>
      </c>
      <c r="F4878" s="427"/>
      <c r="G4878" s="190" t="s">
        <v>174</v>
      </c>
      <c r="H4878" s="191">
        <v>1.4999999999999999E-2</v>
      </c>
      <c r="I4878" s="192">
        <v>69.42</v>
      </c>
      <c r="J4878" s="192">
        <v>1.0412999999999999</v>
      </c>
      <c r="K4878" s="360"/>
    </row>
    <row r="4879" spans="1:11" s="106" customFormat="1" hidden="1" x14ac:dyDescent="0.2">
      <c r="A4879" s="244"/>
      <c r="B4879" s="244"/>
      <c r="C4879" s="244"/>
      <c r="D4879" s="244"/>
      <c r="E4879" s="244"/>
      <c r="F4879" s="193"/>
      <c r="G4879" s="244"/>
      <c r="H4879" s="193"/>
      <c r="I4879" s="244"/>
      <c r="J4879" s="193"/>
      <c r="K4879" s="360"/>
    </row>
    <row r="4880" spans="1:11" s="106" customFormat="1" ht="15" hidden="1" thickBot="1" x14ac:dyDescent="0.25">
      <c r="A4880" s="244"/>
      <c r="B4880" s="244"/>
      <c r="C4880" s="244"/>
      <c r="D4880" s="244"/>
      <c r="E4880" s="244"/>
      <c r="F4880" s="193"/>
      <c r="G4880" s="244"/>
      <c r="H4880" s="428"/>
      <c r="I4880" s="428"/>
      <c r="J4880" s="193"/>
      <c r="K4880" s="360"/>
    </row>
    <row r="4881" spans="1:11" s="106" customFormat="1" ht="15" hidden="1" thickTop="1" x14ac:dyDescent="0.2">
      <c r="A4881" s="194"/>
      <c r="B4881" s="194"/>
      <c r="C4881" s="194"/>
      <c r="D4881" s="194"/>
      <c r="E4881" s="194"/>
      <c r="F4881" s="194"/>
      <c r="G4881" s="194"/>
      <c r="H4881" s="194"/>
      <c r="I4881" s="194"/>
      <c r="J4881" s="194"/>
      <c r="K4881" s="360"/>
    </row>
    <row r="4882" spans="1:11" s="106" customFormat="1" ht="15" hidden="1" x14ac:dyDescent="0.2">
      <c r="A4882" s="242"/>
      <c r="B4882" s="195" t="s">
        <v>77</v>
      </c>
      <c r="C4882" s="242" t="s">
        <v>78</v>
      </c>
      <c r="D4882" s="242" t="s">
        <v>4</v>
      </c>
      <c r="E4882" s="430" t="s">
        <v>79</v>
      </c>
      <c r="F4882" s="430"/>
      <c r="G4882" s="196" t="s">
        <v>80</v>
      </c>
      <c r="H4882" s="195" t="s">
        <v>81</v>
      </c>
      <c r="I4882" s="195" t="s">
        <v>82</v>
      </c>
      <c r="J4882" s="195" t="s">
        <v>5</v>
      </c>
      <c r="K4882" s="360"/>
    </row>
    <row r="4883" spans="1:11" s="106" customFormat="1" ht="38.25" hidden="1" x14ac:dyDescent="0.2">
      <c r="A4883" s="240" t="s">
        <v>83</v>
      </c>
      <c r="B4883" s="197" t="s">
        <v>1006</v>
      </c>
      <c r="C4883" s="240" t="s">
        <v>85</v>
      </c>
      <c r="D4883" s="240" t="s">
        <v>1007</v>
      </c>
      <c r="E4883" s="429" t="s">
        <v>179</v>
      </c>
      <c r="F4883" s="429"/>
      <c r="G4883" s="198" t="s">
        <v>174</v>
      </c>
      <c r="H4883" s="199">
        <v>1</v>
      </c>
      <c r="I4883" s="203">
        <f>SUM(J4884:J4888)</f>
        <v>5.3255034999999999</v>
      </c>
      <c r="J4883" s="203">
        <f>H4883*I4883</f>
        <v>5.3255034999999999</v>
      </c>
      <c r="K4883" s="360"/>
    </row>
    <row r="4884" spans="1:11" s="106" customFormat="1" ht="25.5" hidden="1" x14ac:dyDescent="0.2">
      <c r="A4884" s="241" t="s">
        <v>89</v>
      </c>
      <c r="B4884" s="189" t="s">
        <v>219</v>
      </c>
      <c r="C4884" s="241" t="s">
        <v>85</v>
      </c>
      <c r="D4884" s="241" t="s">
        <v>220</v>
      </c>
      <c r="E4884" s="427" t="s">
        <v>87</v>
      </c>
      <c r="F4884" s="427"/>
      <c r="G4884" s="190" t="s">
        <v>88</v>
      </c>
      <c r="H4884" s="191">
        <v>0.03</v>
      </c>
      <c r="I4884" s="192">
        <v>13.876064</v>
      </c>
      <c r="J4884" s="192">
        <v>0.41628189999999998</v>
      </c>
      <c r="K4884" s="360"/>
    </row>
    <row r="4885" spans="1:11" s="106" customFormat="1" ht="25.5" hidden="1" x14ac:dyDescent="0.2">
      <c r="A4885" s="241" t="s">
        <v>89</v>
      </c>
      <c r="B4885" s="189" t="s">
        <v>221</v>
      </c>
      <c r="C4885" s="241" t="s">
        <v>85</v>
      </c>
      <c r="D4885" s="241" t="s">
        <v>222</v>
      </c>
      <c r="E4885" s="427" t="s">
        <v>87</v>
      </c>
      <c r="F4885" s="427"/>
      <c r="G4885" s="190" t="s">
        <v>88</v>
      </c>
      <c r="H4885" s="191">
        <v>0.03</v>
      </c>
      <c r="I4885" s="192">
        <v>17.794052000000001</v>
      </c>
      <c r="J4885" s="192">
        <v>0.53382160000000001</v>
      </c>
      <c r="K4885" s="360"/>
    </row>
    <row r="4886" spans="1:11" s="106" customFormat="1" ht="25.5" hidden="1" x14ac:dyDescent="0.2">
      <c r="A4886" s="241" t="s">
        <v>92</v>
      </c>
      <c r="B4886" s="189" t="s">
        <v>2334</v>
      </c>
      <c r="C4886" s="241" t="s">
        <v>85</v>
      </c>
      <c r="D4886" s="241" t="s">
        <v>2335</v>
      </c>
      <c r="E4886" s="427" t="s">
        <v>119</v>
      </c>
      <c r="F4886" s="427"/>
      <c r="G4886" s="190" t="s">
        <v>174</v>
      </c>
      <c r="H4886" s="191">
        <v>1</v>
      </c>
      <c r="I4886" s="192">
        <v>1.86</v>
      </c>
      <c r="J4886" s="192">
        <v>1.86</v>
      </c>
      <c r="K4886" s="360"/>
    </row>
    <row r="4887" spans="1:11" s="106" customFormat="1" ht="25.5" hidden="1" x14ac:dyDescent="0.2">
      <c r="A4887" s="241" t="s">
        <v>92</v>
      </c>
      <c r="B4887" s="189" t="s">
        <v>2388</v>
      </c>
      <c r="C4887" s="241" t="s">
        <v>85</v>
      </c>
      <c r="D4887" s="241" t="s">
        <v>2389</v>
      </c>
      <c r="E4887" s="427" t="s">
        <v>119</v>
      </c>
      <c r="F4887" s="427"/>
      <c r="G4887" s="190" t="s">
        <v>174</v>
      </c>
      <c r="H4887" s="191">
        <v>1</v>
      </c>
      <c r="I4887" s="192">
        <v>1.93</v>
      </c>
      <c r="J4887" s="192">
        <v>1.93</v>
      </c>
      <c r="K4887" s="360"/>
    </row>
    <row r="4888" spans="1:11" s="106" customFormat="1" ht="38.25" hidden="1" x14ac:dyDescent="0.2">
      <c r="A4888" s="241" t="s">
        <v>92</v>
      </c>
      <c r="B4888" s="189" t="s">
        <v>1060</v>
      </c>
      <c r="C4888" s="241" t="s">
        <v>85</v>
      </c>
      <c r="D4888" s="241" t="s">
        <v>1061</v>
      </c>
      <c r="E4888" s="427" t="s">
        <v>119</v>
      </c>
      <c r="F4888" s="427"/>
      <c r="G4888" s="190" t="s">
        <v>174</v>
      </c>
      <c r="H4888" s="191">
        <v>0.02</v>
      </c>
      <c r="I4888" s="192">
        <v>29.27</v>
      </c>
      <c r="J4888" s="192">
        <v>0.58540000000000003</v>
      </c>
      <c r="K4888" s="360"/>
    </row>
    <row r="4889" spans="1:11" s="106" customFormat="1" hidden="1" x14ac:dyDescent="0.2">
      <c r="A4889" s="244"/>
      <c r="B4889" s="244"/>
      <c r="C4889" s="244"/>
      <c r="D4889" s="244"/>
      <c r="E4889" s="244"/>
      <c r="F4889" s="193"/>
      <c r="G4889" s="244"/>
      <c r="H4889" s="193"/>
      <c r="I4889" s="244"/>
      <c r="J4889" s="193"/>
      <c r="K4889" s="360"/>
    </row>
    <row r="4890" spans="1:11" s="106" customFormat="1" ht="15" hidden="1" thickBot="1" x14ac:dyDescent="0.25">
      <c r="A4890" s="244"/>
      <c r="B4890" s="244"/>
      <c r="C4890" s="244"/>
      <c r="D4890" s="244"/>
      <c r="E4890" s="244"/>
      <c r="F4890" s="193"/>
      <c r="G4890" s="244"/>
      <c r="H4890" s="428"/>
      <c r="I4890" s="428"/>
      <c r="J4890" s="193"/>
      <c r="K4890" s="360"/>
    </row>
    <row r="4891" spans="1:11" s="106" customFormat="1" ht="15" hidden="1" thickTop="1" x14ac:dyDescent="0.2">
      <c r="A4891" s="194"/>
      <c r="B4891" s="194"/>
      <c r="C4891" s="194"/>
      <c r="D4891" s="194"/>
      <c r="E4891" s="194"/>
      <c r="F4891" s="194"/>
      <c r="G4891" s="194"/>
      <c r="H4891" s="194"/>
      <c r="I4891" s="194"/>
      <c r="J4891" s="194"/>
      <c r="K4891" s="360"/>
    </row>
    <row r="4892" spans="1:11" s="106" customFormat="1" ht="15" hidden="1" x14ac:dyDescent="0.2">
      <c r="A4892" s="242"/>
      <c r="B4892" s="195" t="s">
        <v>77</v>
      </c>
      <c r="C4892" s="242" t="s">
        <v>78</v>
      </c>
      <c r="D4892" s="242" t="s">
        <v>4</v>
      </c>
      <c r="E4892" s="430" t="s">
        <v>79</v>
      </c>
      <c r="F4892" s="430"/>
      <c r="G4892" s="196" t="s">
        <v>80</v>
      </c>
      <c r="H4892" s="195" t="s">
        <v>81</v>
      </c>
      <c r="I4892" s="195" t="s">
        <v>82</v>
      </c>
      <c r="J4892" s="195" t="s">
        <v>5</v>
      </c>
      <c r="K4892" s="360"/>
    </row>
    <row r="4893" spans="1:11" s="106" customFormat="1" ht="38.25" hidden="1" x14ac:dyDescent="0.2">
      <c r="A4893" s="240" t="s">
        <v>83</v>
      </c>
      <c r="B4893" s="197" t="s">
        <v>1002</v>
      </c>
      <c r="C4893" s="240" t="s">
        <v>85</v>
      </c>
      <c r="D4893" s="240" t="s">
        <v>1003</v>
      </c>
      <c r="E4893" s="429" t="s">
        <v>179</v>
      </c>
      <c r="F4893" s="429"/>
      <c r="G4893" s="198" t="s">
        <v>174</v>
      </c>
      <c r="H4893" s="199">
        <v>1</v>
      </c>
      <c r="I4893" s="203">
        <f>SUM(J4894:J4898)</f>
        <v>6.9090093000000001</v>
      </c>
      <c r="J4893" s="203">
        <f>H4893*I4893</f>
        <v>6.9090093000000001</v>
      </c>
      <c r="K4893" s="360"/>
    </row>
    <row r="4894" spans="1:11" s="106" customFormat="1" ht="25.5" hidden="1" x14ac:dyDescent="0.2">
      <c r="A4894" s="241" t="s">
        <v>89</v>
      </c>
      <c r="B4894" s="189" t="s">
        <v>219</v>
      </c>
      <c r="C4894" s="241" t="s">
        <v>85</v>
      </c>
      <c r="D4894" s="241" t="s">
        <v>220</v>
      </c>
      <c r="E4894" s="427" t="s">
        <v>87</v>
      </c>
      <c r="F4894" s="427"/>
      <c r="G4894" s="190" t="s">
        <v>88</v>
      </c>
      <c r="H4894" s="191">
        <v>0.08</v>
      </c>
      <c r="I4894" s="192">
        <v>13.876064</v>
      </c>
      <c r="J4894" s="192">
        <v>1.1100851</v>
      </c>
      <c r="K4894" s="360"/>
    </row>
    <row r="4895" spans="1:11" s="106" customFormat="1" ht="25.5" hidden="1" x14ac:dyDescent="0.2">
      <c r="A4895" s="241" t="s">
        <v>89</v>
      </c>
      <c r="B4895" s="189" t="s">
        <v>221</v>
      </c>
      <c r="C4895" s="241" t="s">
        <v>85</v>
      </c>
      <c r="D4895" s="241" t="s">
        <v>222</v>
      </c>
      <c r="E4895" s="427" t="s">
        <v>87</v>
      </c>
      <c r="F4895" s="427"/>
      <c r="G4895" s="190" t="s">
        <v>88</v>
      </c>
      <c r="H4895" s="191">
        <v>0.08</v>
      </c>
      <c r="I4895" s="192">
        <v>17.794052000000001</v>
      </c>
      <c r="J4895" s="192">
        <v>1.4235241999999999</v>
      </c>
      <c r="K4895" s="360"/>
    </row>
    <row r="4896" spans="1:11" s="106" customFormat="1" ht="25.5" hidden="1" x14ac:dyDescent="0.2">
      <c r="A4896" s="241" t="s">
        <v>92</v>
      </c>
      <c r="B4896" s="189" t="s">
        <v>2334</v>
      </c>
      <c r="C4896" s="241" t="s">
        <v>85</v>
      </c>
      <c r="D4896" s="241" t="s">
        <v>2335</v>
      </c>
      <c r="E4896" s="427" t="s">
        <v>119</v>
      </c>
      <c r="F4896" s="427"/>
      <c r="G4896" s="190" t="s">
        <v>174</v>
      </c>
      <c r="H4896" s="191">
        <v>1</v>
      </c>
      <c r="I4896" s="192">
        <v>1.86</v>
      </c>
      <c r="J4896" s="192">
        <v>1.86</v>
      </c>
      <c r="K4896" s="360"/>
    </row>
    <row r="4897" spans="1:11" s="106" customFormat="1" ht="25.5" hidden="1" x14ac:dyDescent="0.2">
      <c r="A4897" s="241" t="s">
        <v>92</v>
      </c>
      <c r="B4897" s="189" t="s">
        <v>2388</v>
      </c>
      <c r="C4897" s="241" t="s">
        <v>85</v>
      </c>
      <c r="D4897" s="241" t="s">
        <v>2389</v>
      </c>
      <c r="E4897" s="427" t="s">
        <v>119</v>
      </c>
      <c r="F4897" s="427"/>
      <c r="G4897" s="190" t="s">
        <v>174</v>
      </c>
      <c r="H4897" s="191">
        <v>1</v>
      </c>
      <c r="I4897" s="192">
        <v>1.93</v>
      </c>
      <c r="J4897" s="192">
        <v>1.93</v>
      </c>
      <c r="K4897" s="360"/>
    </row>
    <row r="4898" spans="1:11" s="106" customFormat="1" ht="38.25" hidden="1" x14ac:dyDescent="0.2">
      <c r="A4898" s="241" t="s">
        <v>92</v>
      </c>
      <c r="B4898" s="189" t="s">
        <v>1060</v>
      </c>
      <c r="C4898" s="241" t="s">
        <v>85</v>
      </c>
      <c r="D4898" s="241" t="s">
        <v>1061</v>
      </c>
      <c r="E4898" s="427" t="s">
        <v>119</v>
      </c>
      <c r="F4898" s="427"/>
      <c r="G4898" s="190" t="s">
        <v>174</v>
      </c>
      <c r="H4898" s="191">
        <v>0.02</v>
      </c>
      <c r="I4898" s="192">
        <v>29.27</v>
      </c>
      <c r="J4898" s="192">
        <v>0.58540000000000003</v>
      </c>
      <c r="K4898" s="360"/>
    </row>
    <row r="4899" spans="1:11" s="106" customFormat="1" hidden="1" x14ac:dyDescent="0.2">
      <c r="A4899" s="244"/>
      <c r="B4899" s="244"/>
      <c r="C4899" s="244"/>
      <c r="D4899" s="244"/>
      <c r="E4899" s="244"/>
      <c r="F4899" s="193"/>
      <c r="G4899" s="244"/>
      <c r="H4899" s="193"/>
      <c r="I4899" s="244"/>
      <c r="J4899" s="193"/>
      <c r="K4899" s="360"/>
    </row>
    <row r="4900" spans="1:11" s="106" customFormat="1" ht="15" hidden="1" thickBot="1" x14ac:dyDescent="0.25">
      <c r="A4900" s="244"/>
      <c r="B4900" s="244"/>
      <c r="C4900" s="244"/>
      <c r="D4900" s="244"/>
      <c r="E4900" s="244"/>
      <c r="F4900" s="193"/>
      <c r="G4900" s="244"/>
      <c r="H4900" s="428"/>
      <c r="I4900" s="428"/>
      <c r="J4900" s="193"/>
      <c r="K4900" s="360"/>
    </row>
    <row r="4901" spans="1:11" s="106" customFormat="1" ht="15" hidden="1" thickTop="1" x14ac:dyDescent="0.2">
      <c r="A4901" s="194"/>
      <c r="B4901" s="194"/>
      <c r="C4901" s="194"/>
      <c r="D4901" s="194"/>
      <c r="E4901" s="194"/>
      <c r="F4901" s="194"/>
      <c r="G4901" s="194"/>
      <c r="H4901" s="194"/>
      <c r="I4901" s="194"/>
      <c r="J4901" s="194"/>
      <c r="K4901" s="360"/>
    </row>
    <row r="4902" spans="1:11" s="106" customFormat="1" ht="15" hidden="1" x14ac:dyDescent="0.2">
      <c r="A4902" s="242"/>
      <c r="B4902" s="195" t="s">
        <v>77</v>
      </c>
      <c r="C4902" s="242" t="s">
        <v>78</v>
      </c>
      <c r="D4902" s="242" t="s">
        <v>4</v>
      </c>
      <c r="E4902" s="430" t="s">
        <v>79</v>
      </c>
      <c r="F4902" s="430"/>
      <c r="G4902" s="196" t="s">
        <v>80</v>
      </c>
      <c r="H4902" s="195" t="s">
        <v>81</v>
      </c>
      <c r="I4902" s="195" t="s">
        <v>82</v>
      </c>
      <c r="J4902" s="195" t="s">
        <v>5</v>
      </c>
      <c r="K4902" s="360"/>
    </row>
    <row r="4903" spans="1:11" s="106" customFormat="1" ht="38.25" hidden="1" x14ac:dyDescent="0.2">
      <c r="A4903" s="240" t="s">
        <v>83</v>
      </c>
      <c r="B4903" s="197" t="s">
        <v>1151</v>
      </c>
      <c r="C4903" s="240" t="s">
        <v>85</v>
      </c>
      <c r="D4903" s="240" t="s">
        <v>1152</v>
      </c>
      <c r="E4903" s="429" t="s">
        <v>179</v>
      </c>
      <c r="F4903" s="429"/>
      <c r="G4903" s="198" t="s">
        <v>174</v>
      </c>
      <c r="H4903" s="199">
        <v>1</v>
      </c>
      <c r="I4903" s="203">
        <f>SUM(J4904:J4909)</f>
        <v>3.0613660000000005</v>
      </c>
      <c r="J4903" s="203">
        <f>H4903*I4903</f>
        <v>3.0613660000000005</v>
      </c>
      <c r="K4903" s="360"/>
    </row>
    <row r="4904" spans="1:11" s="106" customFormat="1" ht="25.5" hidden="1" x14ac:dyDescent="0.2">
      <c r="A4904" s="241" t="s">
        <v>89</v>
      </c>
      <c r="B4904" s="189" t="s">
        <v>219</v>
      </c>
      <c r="C4904" s="241" t="s">
        <v>85</v>
      </c>
      <c r="D4904" s="241" t="s">
        <v>220</v>
      </c>
      <c r="E4904" s="427" t="s">
        <v>87</v>
      </c>
      <c r="F4904" s="427"/>
      <c r="G4904" s="190" t="s">
        <v>88</v>
      </c>
      <c r="H4904" s="191">
        <v>5.1999999999999998E-2</v>
      </c>
      <c r="I4904" s="192">
        <v>13.876064</v>
      </c>
      <c r="J4904" s="192">
        <v>0.72155530000000001</v>
      </c>
      <c r="K4904" s="360"/>
    </row>
    <row r="4905" spans="1:11" s="106" customFormat="1" ht="25.5" hidden="1" x14ac:dyDescent="0.2">
      <c r="A4905" s="241" t="s">
        <v>89</v>
      </c>
      <c r="B4905" s="189" t="s">
        <v>221</v>
      </c>
      <c r="C4905" s="241" t="s">
        <v>85</v>
      </c>
      <c r="D4905" s="241" t="s">
        <v>222</v>
      </c>
      <c r="E4905" s="427" t="s">
        <v>87</v>
      </c>
      <c r="F4905" s="427"/>
      <c r="G4905" s="190" t="s">
        <v>88</v>
      </c>
      <c r="H4905" s="191">
        <v>5.1999999999999998E-2</v>
      </c>
      <c r="I4905" s="192">
        <v>17.794052000000001</v>
      </c>
      <c r="J4905" s="192">
        <v>0.92529070000000002</v>
      </c>
      <c r="K4905" s="360"/>
    </row>
    <row r="4906" spans="1:11" s="106" customFormat="1" hidden="1" x14ac:dyDescent="0.2">
      <c r="A4906" s="241" t="s">
        <v>92</v>
      </c>
      <c r="B4906" s="189" t="s">
        <v>1058</v>
      </c>
      <c r="C4906" s="241" t="s">
        <v>85</v>
      </c>
      <c r="D4906" s="241" t="s">
        <v>1059</v>
      </c>
      <c r="E4906" s="427" t="s">
        <v>119</v>
      </c>
      <c r="F4906" s="427"/>
      <c r="G4906" s="190" t="s">
        <v>174</v>
      </c>
      <c r="H4906" s="191">
        <v>6.0000000000000001E-3</v>
      </c>
      <c r="I4906" s="192">
        <v>79.94</v>
      </c>
      <c r="J4906" s="192">
        <v>0.47964000000000001</v>
      </c>
      <c r="K4906" s="360"/>
    </row>
    <row r="4907" spans="1:11" s="106" customFormat="1" hidden="1" x14ac:dyDescent="0.2">
      <c r="A4907" s="241" t="s">
        <v>92</v>
      </c>
      <c r="B4907" s="189" t="s">
        <v>226</v>
      </c>
      <c r="C4907" s="241" t="s">
        <v>85</v>
      </c>
      <c r="D4907" s="241" t="s">
        <v>227</v>
      </c>
      <c r="E4907" s="427" t="s">
        <v>119</v>
      </c>
      <c r="F4907" s="427"/>
      <c r="G4907" s="190" t="s">
        <v>174</v>
      </c>
      <c r="H4907" s="191">
        <v>2.5999999999999999E-2</v>
      </c>
      <c r="I4907" s="192">
        <v>1.86</v>
      </c>
      <c r="J4907" s="192">
        <v>4.836E-2</v>
      </c>
      <c r="K4907" s="360"/>
    </row>
    <row r="4908" spans="1:11" s="106" customFormat="1" hidden="1" x14ac:dyDescent="0.2">
      <c r="A4908" s="241" t="s">
        <v>92</v>
      </c>
      <c r="B4908" s="189" t="s">
        <v>2390</v>
      </c>
      <c r="C4908" s="241" t="s">
        <v>85</v>
      </c>
      <c r="D4908" s="241" t="s">
        <v>2391</v>
      </c>
      <c r="E4908" s="427" t="s">
        <v>119</v>
      </c>
      <c r="F4908" s="427"/>
      <c r="G4908" s="190" t="s">
        <v>174</v>
      </c>
      <c r="H4908" s="191">
        <v>1</v>
      </c>
      <c r="I4908" s="192">
        <v>0.47</v>
      </c>
      <c r="J4908" s="192">
        <v>0.47</v>
      </c>
      <c r="K4908" s="360"/>
    </row>
    <row r="4909" spans="1:11" s="106" customFormat="1" hidden="1" x14ac:dyDescent="0.2">
      <c r="A4909" s="241" t="s">
        <v>92</v>
      </c>
      <c r="B4909" s="189" t="s">
        <v>228</v>
      </c>
      <c r="C4909" s="241" t="s">
        <v>85</v>
      </c>
      <c r="D4909" s="241" t="s">
        <v>229</v>
      </c>
      <c r="E4909" s="427" t="s">
        <v>119</v>
      </c>
      <c r="F4909" s="427"/>
      <c r="G4909" s="190" t="s">
        <v>174</v>
      </c>
      <c r="H4909" s="191">
        <v>6.0000000000000001E-3</v>
      </c>
      <c r="I4909" s="192">
        <v>69.42</v>
      </c>
      <c r="J4909" s="192">
        <v>0.41652</v>
      </c>
      <c r="K4909" s="360"/>
    </row>
    <row r="4910" spans="1:11" s="106" customFormat="1" hidden="1" x14ac:dyDescent="0.2">
      <c r="A4910" s="244"/>
      <c r="B4910" s="244"/>
      <c r="C4910" s="244"/>
      <c r="D4910" s="244"/>
      <c r="E4910" s="244"/>
      <c r="F4910" s="193"/>
      <c r="G4910" s="244"/>
      <c r="H4910" s="193"/>
      <c r="I4910" s="244"/>
      <c r="J4910" s="193"/>
      <c r="K4910" s="360"/>
    </row>
    <row r="4911" spans="1:11" s="106" customFormat="1" ht="15" hidden="1" thickBot="1" x14ac:dyDescent="0.25">
      <c r="A4911" s="244"/>
      <c r="B4911" s="244"/>
      <c r="C4911" s="244"/>
      <c r="D4911" s="244"/>
      <c r="E4911" s="244"/>
      <c r="F4911" s="193"/>
      <c r="G4911" s="244"/>
      <c r="H4911" s="428"/>
      <c r="I4911" s="428"/>
      <c r="J4911" s="193"/>
      <c r="K4911" s="360"/>
    </row>
    <row r="4912" spans="1:11" s="106" customFormat="1" ht="15" hidden="1" thickTop="1" x14ac:dyDescent="0.2">
      <c r="A4912" s="194"/>
      <c r="B4912" s="194"/>
      <c r="C4912" s="194"/>
      <c r="D4912" s="194"/>
      <c r="E4912" s="194"/>
      <c r="F4912" s="194"/>
      <c r="G4912" s="194"/>
      <c r="H4912" s="194"/>
      <c r="I4912" s="194"/>
      <c r="J4912" s="194"/>
      <c r="K4912" s="360"/>
    </row>
    <row r="4913" spans="1:11" s="106" customFormat="1" ht="15" hidden="1" x14ac:dyDescent="0.2">
      <c r="A4913" s="242"/>
      <c r="B4913" s="195" t="s">
        <v>77</v>
      </c>
      <c r="C4913" s="242" t="s">
        <v>78</v>
      </c>
      <c r="D4913" s="242" t="s">
        <v>4</v>
      </c>
      <c r="E4913" s="430" t="s">
        <v>79</v>
      </c>
      <c r="F4913" s="430"/>
      <c r="G4913" s="196" t="s">
        <v>80</v>
      </c>
      <c r="H4913" s="195" t="s">
        <v>81</v>
      </c>
      <c r="I4913" s="195" t="s">
        <v>82</v>
      </c>
      <c r="J4913" s="195" t="s">
        <v>5</v>
      </c>
      <c r="K4913" s="360"/>
    </row>
    <row r="4914" spans="1:11" s="106" customFormat="1" ht="25.5" hidden="1" x14ac:dyDescent="0.2">
      <c r="A4914" s="240" t="s">
        <v>83</v>
      </c>
      <c r="B4914" s="197" t="s">
        <v>1135</v>
      </c>
      <c r="C4914" s="240" t="s">
        <v>85</v>
      </c>
      <c r="D4914" s="240" t="s">
        <v>1136</v>
      </c>
      <c r="E4914" s="429" t="s">
        <v>179</v>
      </c>
      <c r="F4914" s="429"/>
      <c r="G4914" s="198" t="s">
        <v>174</v>
      </c>
      <c r="H4914" s="199">
        <v>1</v>
      </c>
      <c r="I4914" s="203">
        <f>SUM(J4915:J4920)</f>
        <v>4.1697699999999998</v>
      </c>
      <c r="J4914" s="203">
        <f>H4914*I4914</f>
        <v>4.1697699999999998</v>
      </c>
      <c r="K4914" s="360"/>
    </row>
    <row r="4915" spans="1:11" s="106" customFormat="1" ht="25.5" hidden="1" x14ac:dyDescent="0.2">
      <c r="A4915" s="241" t="s">
        <v>89</v>
      </c>
      <c r="B4915" s="189" t="s">
        <v>219</v>
      </c>
      <c r="C4915" s="241" t="s">
        <v>85</v>
      </c>
      <c r="D4915" s="241" t="s">
        <v>220</v>
      </c>
      <c r="E4915" s="427" t="s">
        <v>87</v>
      </c>
      <c r="F4915" s="427"/>
      <c r="G4915" s="190" t="s">
        <v>88</v>
      </c>
      <c r="H4915" s="191">
        <v>8.5999999999999993E-2</v>
      </c>
      <c r="I4915" s="192">
        <v>13.876064</v>
      </c>
      <c r="J4915" s="192">
        <v>1.1933415000000001</v>
      </c>
      <c r="K4915" s="360"/>
    </row>
    <row r="4916" spans="1:11" s="106" customFormat="1" ht="25.5" hidden="1" x14ac:dyDescent="0.2">
      <c r="A4916" s="241" t="s">
        <v>89</v>
      </c>
      <c r="B4916" s="189" t="s">
        <v>221</v>
      </c>
      <c r="C4916" s="241" t="s">
        <v>85</v>
      </c>
      <c r="D4916" s="241" t="s">
        <v>222</v>
      </c>
      <c r="E4916" s="427" t="s">
        <v>87</v>
      </c>
      <c r="F4916" s="427"/>
      <c r="G4916" s="190" t="s">
        <v>88</v>
      </c>
      <c r="H4916" s="191">
        <v>8.5999999999999993E-2</v>
      </c>
      <c r="I4916" s="192">
        <v>17.794052000000001</v>
      </c>
      <c r="J4916" s="192">
        <v>1.5302884999999999</v>
      </c>
      <c r="K4916" s="360"/>
    </row>
    <row r="4917" spans="1:11" s="106" customFormat="1" hidden="1" x14ac:dyDescent="0.2">
      <c r="A4917" s="241" t="s">
        <v>92</v>
      </c>
      <c r="B4917" s="189" t="s">
        <v>1058</v>
      </c>
      <c r="C4917" s="241" t="s">
        <v>85</v>
      </c>
      <c r="D4917" s="241" t="s">
        <v>1059</v>
      </c>
      <c r="E4917" s="427" t="s">
        <v>119</v>
      </c>
      <c r="F4917" s="427"/>
      <c r="G4917" s="190" t="s">
        <v>174</v>
      </c>
      <c r="H4917" s="191">
        <v>6.0000000000000001E-3</v>
      </c>
      <c r="I4917" s="192">
        <v>79.94</v>
      </c>
      <c r="J4917" s="192">
        <v>0.47964000000000001</v>
      </c>
      <c r="K4917" s="360"/>
    </row>
    <row r="4918" spans="1:11" s="106" customFormat="1" hidden="1" x14ac:dyDescent="0.2">
      <c r="A4918" s="241" t="s">
        <v>92</v>
      </c>
      <c r="B4918" s="189" t="s">
        <v>226</v>
      </c>
      <c r="C4918" s="241" t="s">
        <v>85</v>
      </c>
      <c r="D4918" s="241" t="s">
        <v>227</v>
      </c>
      <c r="E4918" s="427" t="s">
        <v>119</v>
      </c>
      <c r="F4918" s="427"/>
      <c r="G4918" s="190" t="s">
        <v>174</v>
      </c>
      <c r="H4918" s="191">
        <v>4.2999999999999997E-2</v>
      </c>
      <c r="I4918" s="192">
        <v>1.86</v>
      </c>
      <c r="J4918" s="192">
        <v>7.9979999999999996E-2</v>
      </c>
      <c r="K4918" s="360"/>
    </row>
    <row r="4919" spans="1:11" s="106" customFormat="1" hidden="1" x14ac:dyDescent="0.2">
      <c r="A4919" s="241" t="s">
        <v>92</v>
      </c>
      <c r="B4919" s="189" t="s">
        <v>2390</v>
      </c>
      <c r="C4919" s="241" t="s">
        <v>85</v>
      </c>
      <c r="D4919" s="241" t="s">
        <v>2391</v>
      </c>
      <c r="E4919" s="427" t="s">
        <v>119</v>
      </c>
      <c r="F4919" s="427"/>
      <c r="G4919" s="190" t="s">
        <v>174</v>
      </c>
      <c r="H4919" s="191">
        <v>1</v>
      </c>
      <c r="I4919" s="192">
        <v>0.47</v>
      </c>
      <c r="J4919" s="192">
        <v>0.47</v>
      </c>
      <c r="K4919" s="360"/>
    </row>
    <row r="4920" spans="1:11" s="106" customFormat="1" hidden="1" x14ac:dyDescent="0.2">
      <c r="A4920" s="241" t="s">
        <v>92</v>
      </c>
      <c r="B4920" s="189" t="s">
        <v>228</v>
      </c>
      <c r="C4920" s="241" t="s">
        <v>85</v>
      </c>
      <c r="D4920" s="241" t="s">
        <v>229</v>
      </c>
      <c r="E4920" s="427" t="s">
        <v>119</v>
      </c>
      <c r="F4920" s="427"/>
      <c r="G4920" s="190" t="s">
        <v>174</v>
      </c>
      <c r="H4920" s="191">
        <v>6.0000000000000001E-3</v>
      </c>
      <c r="I4920" s="192">
        <v>69.42</v>
      </c>
      <c r="J4920" s="192">
        <v>0.41652</v>
      </c>
      <c r="K4920" s="360"/>
    </row>
    <row r="4921" spans="1:11" s="106" customFormat="1" hidden="1" x14ac:dyDescent="0.2">
      <c r="A4921" s="244"/>
      <c r="B4921" s="244"/>
      <c r="C4921" s="244"/>
      <c r="D4921" s="244"/>
      <c r="E4921" s="244"/>
      <c r="F4921" s="193"/>
      <c r="G4921" s="244"/>
      <c r="H4921" s="193"/>
      <c r="I4921" s="244"/>
      <c r="J4921" s="193"/>
      <c r="K4921" s="360"/>
    </row>
    <row r="4922" spans="1:11" s="106" customFormat="1" ht="15" hidden="1" thickBot="1" x14ac:dyDescent="0.25">
      <c r="A4922" s="244"/>
      <c r="B4922" s="244"/>
      <c r="C4922" s="244"/>
      <c r="D4922" s="244"/>
      <c r="E4922" s="244"/>
      <c r="F4922" s="193"/>
      <c r="G4922" s="244"/>
      <c r="H4922" s="428"/>
      <c r="I4922" s="428"/>
      <c r="J4922" s="193"/>
      <c r="K4922" s="360"/>
    </row>
    <row r="4923" spans="1:11" s="106" customFormat="1" ht="15" hidden="1" thickTop="1" x14ac:dyDescent="0.2">
      <c r="A4923" s="194"/>
      <c r="B4923" s="194"/>
      <c r="C4923" s="194"/>
      <c r="D4923" s="194"/>
      <c r="E4923" s="194"/>
      <c r="F4923" s="194"/>
      <c r="G4923" s="194"/>
      <c r="H4923" s="194"/>
      <c r="I4923" s="194"/>
      <c r="J4923" s="194"/>
      <c r="K4923" s="360"/>
    </row>
    <row r="4924" spans="1:11" s="106" customFormat="1" ht="15" hidden="1" x14ac:dyDescent="0.2">
      <c r="A4924" s="242"/>
      <c r="B4924" s="195" t="s">
        <v>77</v>
      </c>
      <c r="C4924" s="242" t="s">
        <v>78</v>
      </c>
      <c r="D4924" s="242" t="s">
        <v>4</v>
      </c>
      <c r="E4924" s="430" t="s">
        <v>79</v>
      </c>
      <c r="F4924" s="430"/>
      <c r="G4924" s="196" t="s">
        <v>80</v>
      </c>
      <c r="H4924" s="195" t="s">
        <v>81</v>
      </c>
      <c r="I4924" s="195" t="s">
        <v>82</v>
      </c>
      <c r="J4924" s="195" t="s">
        <v>5</v>
      </c>
      <c r="K4924" s="360"/>
    </row>
    <row r="4925" spans="1:11" s="106" customFormat="1" ht="25.5" hidden="1" x14ac:dyDescent="0.2">
      <c r="A4925" s="240" t="s">
        <v>83</v>
      </c>
      <c r="B4925" s="197" t="s">
        <v>1190</v>
      </c>
      <c r="C4925" s="240" t="s">
        <v>85</v>
      </c>
      <c r="D4925" s="240" t="s">
        <v>1191</v>
      </c>
      <c r="E4925" s="429" t="s">
        <v>179</v>
      </c>
      <c r="F4925" s="429"/>
      <c r="G4925" s="198" t="s">
        <v>174</v>
      </c>
      <c r="H4925" s="199">
        <v>1</v>
      </c>
      <c r="I4925" s="203">
        <f>SUM(J4926:J4931)</f>
        <v>2.9759246999999998</v>
      </c>
      <c r="J4925" s="203">
        <f>H4925*I4925</f>
        <v>2.9759246999999998</v>
      </c>
      <c r="K4925" s="360"/>
    </row>
    <row r="4926" spans="1:11" s="106" customFormat="1" ht="25.5" hidden="1" x14ac:dyDescent="0.2">
      <c r="A4926" s="241" t="s">
        <v>89</v>
      </c>
      <c r="B4926" s="189" t="s">
        <v>219</v>
      </c>
      <c r="C4926" s="241" t="s">
        <v>85</v>
      </c>
      <c r="D4926" s="241" t="s">
        <v>220</v>
      </c>
      <c r="E4926" s="427" t="s">
        <v>87</v>
      </c>
      <c r="F4926" s="427"/>
      <c r="G4926" s="190" t="s">
        <v>88</v>
      </c>
      <c r="H4926" s="191">
        <v>0.04</v>
      </c>
      <c r="I4926" s="192">
        <v>13.876064</v>
      </c>
      <c r="J4926" s="192">
        <v>0.55504260000000005</v>
      </c>
      <c r="K4926" s="360"/>
    </row>
    <row r="4927" spans="1:11" s="106" customFormat="1" ht="25.5" hidden="1" x14ac:dyDescent="0.2">
      <c r="A4927" s="241" t="s">
        <v>89</v>
      </c>
      <c r="B4927" s="189" t="s">
        <v>221</v>
      </c>
      <c r="C4927" s="241" t="s">
        <v>85</v>
      </c>
      <c r="D4927" s="241" t="s">
        <v>222</v>
      </c>
      <c r="E4927" s="427" t="s">
        <v>87</v>
      </c>
      <c r="F4927" s="427"/>
      <c r="G4927" s="190" t="s">
        <v>88</v>
      </c>
      <c r="H4927" s="191">
        <v>0.04</v>
      </c>
      <c r="I4927" s="192">
        <v>17.794052000000001</v>
      </c>
      <c r="J4927" s="192">
        <v>0.71176209999999995</v>
      </c>
      <c r="K4927" s="360"/>
    </row>
    <row r="4928" spans="1:11" s="106" customFormat="1" hidden="1" x14ac:dyDescent="0.2">
      <c r="A4928" s="241" t="s">
        <v>92</v>
      </c>
      <c r="B4928" s="189" t="s">
        <v>1058</v>
      </c>
      <c r="C4928" s="241" t="s">
        <v>85</v>
      </c>
      <c r="D4928" s="241" t="s">
        <v>1059</v>
      </c>
      <c r="E4928" s="427" t="s">
        <v>119</v>
      </c>
      <c r="F4928" s="427"/>
      <c r="G4928" s="190" t="s">
        <v>174</v>
      </c>
      <c r="H4928" s="191">
        <v>7.0000000000000001E-3</v>
      </c>
      <c r="I4928" s="192">
        <v>79.94</v>
      </c>
      <c r="J4928" s="192">
        <v>0.55957999999999997</v>
      </c>
      <c r="K4928" s="360"/>
    </row>
    <row r="4929" spans="1:11" s="106" customFormat="1" hidden="1" x14ac:dyDescent="0.2">
      <c r="A4929" s="241" t="s">
        <v>92</v>
      </c>
      <c r="B4929" s="189" t="s">
        <v>226</v>
      </c>
      <c r="C4929" s="241" t="s">
        <v>85</v>
      </c>
      <c r="D4929" s="241" t="s">
        <v>227</v>
      </c>
      <c r="E4929" s="427" t="s">
        <v>119</v>
      </c>
      <c r="F4929" s="427"/>
      <c r="G4929" s="190" t="s">
        <v>174</v>
      </c>
      <c r="H4929" s="191">
        <v>1.2999999999999999E-2</v>
      </c>
      <c r="I4929" s="192">
        <v>1.86</v>
      </c>
      <c r="J4929" s="192">
        <v>2.418E-2</v>
      </c>
      <c r="K4929" s="360"/>
    </row>
    <row r="4930" spans="1:11" s="106" customFormat="1" hidden="1" x14ac:dyDescent="0.2">
      <c r="A4930" s="241" t="s">
        <v>92</v>
      </c>
      <c r="B4930" s="189" t="s">
        <v>2392</v>
      </c>
      <c r="C4930" s="241" t="s">
        <v>85</v>
      </c>
      <c r="D4930" s="241" t="s">
        <v>2393</v>
      </c>
      <c r="E4930" s="427" t="s">
        <v>119</v>
      </c>
      <c r="F4930" s="427"/>
      <c r="G4930" s="190" t="s">
        <v>174</v>
      </c>
      <c r="H4930" s="191">
        <v>1</v>
      </c>
      <c r="I4930" s="192">
        <v>0.56999999999999995</v>
      </c>
      <c r="J4930" s="192">
        <v>0.56999999999999995</v>
      </c>
      <c r="K4930" s="360"/>
    </row>
    <row r="4931" spans="1:11" s="106" customFormat="1" hidden="1" x14ac:dyDescent="0.2">
      <c r="A4931" s="241" t="s">
        <v>92</v>
      </c>
      <c r="B4931" s="189" t="s">
        <v>228</v>
      </c>
      <c r="C4931" s="241" t="s">
        <v>85</v>
      </c>
      <c r="D4931" s="241" t="s">
        <v>229</v>
      </c>
      <c r="E4931" s="427" t="s">
        <v>119</v>
      </c>
      <c r="F4931" s="427"/>
      <c r="G4931" s="190" t="s">
        <v>174</v>
      </c>
      <c r="H4931" s="191">
        <v>8.0000000000000002E-3</v>
      </c>
      <c r="I4931" s="192">
        <v>69.42</v>
      </c>
      <c r="J4931" s="192">
        <v>0.55535999999999996</v>
      </c>
      <c r="K4931" s="360"/>
    </row>
    <row r="4932" spans="1:11" s="106" customFormat="1" hidden="1" x14ac:dyDescent="0.2">
      <c r="A4932" s="244"/>
      <c r="B4932" s="244"/>
      <c r="C4932" s="244"/>
      <c r="D4932" s="244"/>
      <c r="E4932" s="244"/>
      <c r="F4932" s="193"/>
      <c r="G4932" s="244"/>
      <c r="H4932" s="193"/>
      <c r="I4932" s="244"/>
      <c r="J4932" s="193"/>
      <c r="K4932" s="360"/>
    </row>
    <row r="4933" spans="1:11" s="106" customFormat="1" ht="15" hidden="1" thickBot="1" x14ac:dyDescent="0.25">
      <c r="A4933" s="244"/>
      <c r="B4933" s="244"/>
      <c r="C4933" s="244"/>
      <c r="D4933" s="244"/>
      <c r="E4933" s="244"/>
      <c r="F4933" s="193"/>
      <c r="G4933" s="244"/>
      <c r="H4933" s="428"/>
      <c r="I4933" s="428"/>
      <c r="J4933" s="193"/>
      <c r="K4933" s="360"/>
    </row>
    <row r="4934" spans="1:11" s="106" customFormat="1" ht="15" hidden="1" thickTop="1" x14ac:dyDescent="0.2">
      <c r="A4934" s="194"/>
      <c r="B4934" s="194"/>
      <c r="C4934" s="194"/>
      <c r="D4934" s="194"/>
      <c r="E4934" s="194"/>
      <c r="F4934" s="194"/>
      <c r="G4934" s="194"/>
      <c r="H4934" s="194"/>
      <c r="I4934" s="194"/>
      <c r="J4934" s="194"/>
      <c r="K4934" s="360"/>
    </row>
    <row r="4935" spans="1:11" s="106" customFormat="1" ht="15" hidden="1" x14ac:dyDescent="0.2">
      <c r="A4935" s="242"/>
      <c r="B4935" s="195" t="s">
        <v>77</v>
      </c>
      <c r="C4935" s="242" t="s">
        <v>78</v>
      </c>
      <c r="D4935" s="242" t="s">
        <v>4</v>
      </c>
      <c r="E4935" s="430" t="s">
        <v>79</v>
      </c>
      <c r="F4935" s="430"/>
      <c r="G4935" s="196" t="s">
        <v>80</v>
      </c>
      <c r="H4935" s="195" t="s">
        <v>81</v>
      </c>
      <c r="I4935" s="195" t="s">
        <v>82</v>
      </c>
      <c r="J4935" s="195" t="s">
        <v>5</v>
      </c>
      <c r="K4935" s="360"/>
    </row>
    <row r="4936" spans="1:11" s="106" customFormat="1" ht="38.25" hidden="1" x14ac:dyDescent="0.2">
      <c r="A4936" s="240" t="s">
        <v>83</v>
      </c>
      <c r="B4936" s="197" t="s">
        <v>1182</v>
      </c>
      <c r="C4936" s="240" t="s">
        <v>85</v>
      </c>
      <c r="D4936" s="240" t="s">
        <v>1183</v>
      </c>
      <c r="E4936" s="429" t="s">
        <v>179</v>
      </c>
      <c r="F4936" s="429"/>
      <c r="G4936" s="198" t="s">
        <v>174</v>
      </c>
      <c r="H4936" s="199">
        <v>1</v>
      </c>
      <c r="I4936" s="203">
        <f>SUM(J4937:J4942)</f>
        <v>3.6409468999999999</v>
      </c>
      <c r="J4936" s="203">
        <f>H4936*I4936</f>
        <v>3.6409468999999999</v>
      </c>
      <c r="K4936" s="360"/>
    </row>
    <row r="4937" spans="1:11" s="106" customFormat="1" ht="25.5" hidden="1" x14ac:dyDescent="0.2">
      <c r="A4937" s="241" t="s">
        <v>89</v>
      </c>
      <c r="B4937" s="189" t="s">
        <v>219</v>
      </c>
      <c r="C4937" s="241" t="s">
        <v>85</v>
      </c>
      <c r="D4937" s="241" t="s">
        <v>220</v>
      </c>
      <c r="E4937" s="427" t="s">
        <v>87</v>
      </c>
      <c r="F4937" s="427"/>
      <c r="G4937" s="190" t="s">
        <v>88</v>
      </c>
      <c r="H4937" s="191">
        <v>0.06</v>
      </c>
      <c r="I4937" s="192">
        <v>13.876064</v>
      </c>
      <c r="J4937" s="192">
        <v>0.83256379999999996</v>
      </c>
      <c r="K4937" s="360"/>
    </row>
    <row r="4938" spans="1:11" s="106" customFormat="1" ht="25.5" hidden="1" x14ac:dyDescent="0.2">
      <c r="A4938" s="241" t="s">
        <v>89</v>
      </c>
      <c r="B4938" s="189" t="s">
        <v>221</v>
      </c>
      <c r="C4938" s="241" t="s">
        <v>85</v>
      </c>
      <c r="D4938" s="241" t="s">
        <v>222</v>
      </c>
      <c r="E4938" s="427" t="s">
        <v>87</v>
      </c>
      <c r="F4938" s="427"/>
      <c r="G4938" s="190" t="s">
        <v>88</v>
      </c>
      <c r="H4938" s="191">
        <v>0.06</v>
      </c>
      <c r="I4938" s="192">
        <v>17.794052000000001</v>
      </c>
      <c r="J4938" s="192">
        <v>1.0676431</v>
      </c>
      <c r="K4938" s="360"/>
    </row>
    <row r="4939" spans="1:11" s="106" customFormat="1" hidden="1" x14ac:dyDescent="0.2">
      <c r="A4939" s="241" t="s">
        <v>92</v>
      </c>
      <c r="B4939" s="189" t="s">
        <v>1058</v>
      </c>
      <c r="C4939" s="241" t="s">
        <v>85</v>
      </c>
      <c r="D4939" s="241" t="s">
        <v>1059</v>
      </c>
      <c r="E4939" s="427" t="s">
        <v>119</v>
      </c>
      <c r="F4939" s="427"/>
      <c r="G4939" s="190" t="s">
        <v>174</v>
      </c>
      <c r="H4939" s="191">
        <v>7.0000000000000001E-3</v>
      </c>
      <c r="I4939" s="192">
        <v>79.94</v>
      </c>
      <c r="J4939" s="192">
        <v>0.55957999999999997</v>
      </c>
      <c r="K4939" s="360"/>
    </row>
    <row r="4940" spans="1:11" s="106" customFormat="1" hidden="1" x14ac:dyDescent="0.2">
      <c r="A4940" s="241" t="s">
        <v>92</v>
      </c>
      <c r="B4940" s="189" t="s">
        <v>226</v>
      </c>
      <c r="C4940" s="241" t="s">
        <v>85</v>
      </c>
      <c r="D4940" s="241" t="s">
        <v>227</v>
      </c>
      <c r="E4940" s="427" t="s">
        <v>119</v>
      </c>
      <c r="F4940" s="427"/>
      <c r="G4940" s="190" t="s">
        <v>174</v>
      </c>
      <c r="H4940" s="191">
        <v>0.03</v>
      </c>
      <c r="I4940" s="192">
        <v>1.86</v>
      </c>
      <c r="J4940" s="192">
        <v>5.5800000000000002E-2</v>
      </c>
      <c r="K4940" s="360"/>
    </row>
    <row r="4941" spans="1:11" s="106" customFormat="1" hidden="1" x14ac:dyDescent="0.2">
      <c r="A4941" s="241" t="s">
        <v>92</v>
      </c>
      <c r="B4941" s="189" t="s">
        <v>2392</v>
      </c>
      <c r="C4941" s="241" t="s">
        <v>85</v>
      </c>
      <c r="D4941" s="241" t="s">
        <v>2393</v>
      </c>
      <c r="E4941" s="427" t="s">
        <v>119</v>
      </c>
      <c r="F4941" s="427"/>
      <c r="G4941" s="190" t="s">
        <v>174</v>
      </c>
      <c r="H4941" s="191">
        <v>1</v>
      </c>
      <c r="I4941" s="192">
        <v>0.56999999999999995</v>
      </c>
      <c r="J4941" s="192">
        <v>0.56999999999999995</v>
      </c>
      <c r="K4941" s="360"/>
    </row>
    <row r="4942" spans="1:11" s="106" customFormat="1" hidden="1" x14ac:dyDescent="0.2">
      <c r="A4942" s="241" t="s">
        <v>92</v>
      </c>
      <c r="B4942" s="189" t="s">
        <v>228</v>
      </c>
      <c r="C4942" s="241" t="s">
        <v>85</v>
      </c>
      <c r="D4942" s="241" t="s">
        <v>229</v>
      </c>
      <c r="E4942" s="427" t="s">
        <v>119</v>
      </c>
      <c r="F4942" s="427"/>
      <c r="G4942" s="190" t="s">
        <v>174</v>
      </c>
      <c r="H4942" s="191">
        <v>8.0000000000000002E-3</v>
      </c>
      <c r="I4942" s="192">
        <v>69.42</v>
      </c>
      <c r="J4942" s="192">
        <v>0.55535999999999996</v>
      </c>
      <c r="K4942" s="360"/>
    </row>
    <row r="4943" spans="1:11" s="106" customFormat="1" hidden="1" x14ac:dyDescent="0.2">
      <c r="A4943" s="244"/>
      <c r="B4943" s="244"/>
      <c r="C4943" s="244"/>
      <c r="D4943" s="244"/>
      <c r="E4943" s="244"/>
      <c r="F4943" s="193"/>
      <c r="G4943" s="244"/>
      <c r="H4943" s="193"/>
      <c r="I4943" s="244"/>
      <c r="J4943" s="193"/>
      <c r="K4943" s="360"/>
    </row>
    <row r="4944" spans="1:11" s="106" customFormat="1" ht="15" hidden="1" thickBot="1" x14ac:dyDescent="0.25">
      <c r="A4944" s="244"/>
      <c r="B4944" s="244"/>
      <c r="C4944" s="244"/>
      <c r="D4944" s="244"/>
      <c r="E4944" s="244"/>
      <c r="F4944" s="193"/>
      <c r="G4944" s="244"/>
      <c r="H4944" s="428"/>
      <c r="I4944" s="428"/>
      <c r="J4944" s="193"/>
      <c r="K4944" s="360"/>
    </row>
    <row r="4945" spans="1:11" s="106" customFormat="1" ht="15" hidden="1" thickTop="1" x14ac:dyDescent="0.2">
      <c r="A4945" s="194"/>
      <c r="B4945" s="194"/>
      <c r="C4945" s="194"/>
      <c r="D4945" s="194"/>
      <c r="E4945" s="194"/>
      <c r="F4945" s="194"/>
      <c r="G4945" s="194"/>
      <c r="H4945" s="194"/>
      <c r="I4945" s="194"/>
      <c r="J4945" s="194"/>
      <c r="K4945" s="360"/>
    </row>
    <row r="4946" spans="1:11" s="106" customFormat="1" ht="15" hidden="1" x14ac:dyDescent="0.2">
      <c r="A4946" s="242"/>
      <c r="B4946" s="195" t="s">
        <v>77</v>
      </c>
      <c r="C4946" s="242" t="s">
        <v>78</v>
      </c>
      <c r="D4946" s="242" t="s">
        <v>4</v>
      </c>
      <c r="E4946" s="430" t="s">
        <v>79</v>
      </c>
      <c r="F4946" s="430"/>
      <c r="G4946" s="196" t="s">
        <v>80</v>
      </c>
      <c r="H4946" s="195" t="s">
        <v>81</v>
      </c>
      <c r="I4946" s="195" t="s">
        <v>82</v>
      </c>
      <c r="J4946" s="195" t="s">
        <v>5</v>
      </c>
      <c r="K4946" s="360"/>
    </row>
    <row r="4947" spans="1:11" s="106" customFormat="1" ht="25.5" hidden="1" x14ac:dyDescent="0.2">
      <c r="A4947" s="240" t="s">
        <v>83</v>
      </c>
      <c r="B4947" s="197" t="s">
        <v>1172</v>
      </c>
      <c r="C4947" s="240" t="s">
        <v>85</v>
      </c>
      <c r="D4947" s="240" t="s">
        <v>1173</v>
      </c>
      <c r="E4947" s="429" t="s">
        <v>179</v>
      </c>
      <c r="F4947" s="429"/>
      <c r="G4947" s="198" t="s">
        <v>174</v>
      </c>
      <c r="H4947" s="199">
        <v>1</v>
      </c>
      <c r="I4947" s="203">
        <f>SUM(J4948:J4953)</f>
        <v>4.9449516000000004</v>
      </c>
      <c r="J4947" s="203">
        <f>H4947*I4947</f>
        <v>4.9449516000000004</v>
      </c>
      <c r="K4947" s="360"/>
    </row>
    <row r="4948" spans="1:11" s="106" customFormat="1" ht="25.5" hidden="1" x14ac:dyDescent="0.2">
      <c r="A4948" s="241" t="s">
        <v>89</v>
      </c>
      <c r="B4948" s="189" t="s">
        <v>219</v>
      </c>
      <c r="C4948" s="241" t="s">
        <v>85</v>
      </c>
      <c r="D4948" s="241" t="s">
        <v>220</v>
      </c>
      <c r="E4948" s="427" t="s">
        <v>87</v>
      </c>
      <c r="F4948" s="427"/>
      <c r="G4948" s="190" t="s">
        <v>88</v>
      </c>
      <c r="H4948" s="191">
        <v>0.1</v>
      </c>
      <c r="I4948" s="192">
        <v>13.876064</v>
      </c>
      <c r="J4948" s="192">
        <v>1.3876063999999999</v>
      </c>
      <c r="K4948" s="360"/>
    </row>
    <row r="4949" spans="1:11" s="106" customFormat="1" ht="25.5" hidden="1" x14ac:dyDescent="0.2">
      <c r="A4949" s="241" t="s">
        <v>89</v>
      </c>
      <c r="B4949" s="189" t="s">
        <v>221</v>
      </c>
      <c r="C4949" s="241" t="s">
        <v>85</v>
      </c>
      <c r="D4949" s="241" t="s">
        <v>222</v>
      </c>
      <c r="E4949" s="427" t="s">
        <v>87</v>
      </c>
      <c r="F4949" s="427"/>
      <c r="G4949" s="190" t="s">
        <v>88</v>
      </c>
      <c r="H4949" s="191">
        <v>0.1</v>
      </c>
      <c r="I4949" s="192">
        <v>17.794052000000001</v>
      </c>
      <c r="J4949" s="192">
        <v>1.7794052</v>
      </c>
      <c r="K4949" s="360"/>
    </row>
    <row r="4950" spans="1:11" s="106" customFormat="1" hidden="1" x14ac:dyDescent="0.2">
      <c r="A4950" s="241" t="s">
        <v>92</v>
      </c>
      <c r="B4950" s="189" t="s">
        <v>1058</v>
      </c>
      <c r="C4950" s="241" t="s">
        <v>85</v>
      </c>
      <c r="D4950" s="241" t="s">
        <v>1059</v>
      </c>
      <c r="E4950" s="427" t="s">
        <v>119</v>
      </c>
      <c r="F4950" s="427"/>
      <c r="G4950" s="190" t="s">
        <v>174</v>
      </c>
      <c r="H4950" s="191">
        <v>7.0000000000000001E-3</v>
      </c>
      <c r="I4950" s="192">
        <v>79.94</v>
      </c>
      <c r="J4950" s="192">
        <v>0.55957999999999997</v>
      </c>
      <c r="K4950" s="360"/>
    </row>
    <row r="4951" spans="1:11" s="106" customFormat="1" hidden="1" x14ac:dyDescent="0.2">
      <c r="A4951" s="241" t="s">
        <v>92</v>
      </c>
      <c r="B4951" s="189" t="s">
        <v>226</v>
      </c>
      <c r="C4951" s="241" t="s">
        <v>85</v>
      </c>
      <c r="D4951" s="241" t="s">
        <v>227</v>
      </c>
      <c r="E4951" s="427" t="s">
        <v>119</v>
      </c>
      <c r="F4951" s="427"/>
      <c r="G4951" s="190" t="s">
        <v>174</v>
      </c>
      <c r="H4951" s="191">
        <v>0.05</v>
      </c>
      <c r="I4951" s="192">
        <v>1.86</v>
      </c>
      <c r="J4951" s="192">
        <v>9.2999999999999999E-2</v>
      </c>
      <c r="K4951" s="360"/>
    </row>
    <row r="4952" spans="1:11" s="106" customFormat="1" hidden="1" x14ac:dyDescent="0.2">
      <c r="A4952" s="241" t="s">
        <v>92</v>
      </c>
      <c r="B4952" s="189" t="s">
        <v>2392</v>
      </c>
      <c r="C4952" s="241" t="s">
        <v>85</v>
      </c>
      <c r="D4952" s="241" t="s">
        <v>2393</v>
      </c>
      <c r="E4952" s="427" t="s">
        <v>119</v>
      </c>
      <c r="F4952" s="427"/>
      <c r="G4952" s="190" t="s">
        <v>174</v>
      </c>
      <c r="H4952" s="191">
        <v>1</v>
      </c>
      <c r="I4952" s="192">
        <v>0.56999999999999995</v>
      </c>
      <c r="J4952" s="192">
        <v>0.56999999999999995</v>
      </c>
      <c r="K4952" s="360"/>
    </row>
    <row r="4953" spans="1:11" s="106" customFormat="1" hidden="1" x14ac:dyDescent="0.2">
      <c r="A4953" s="241" t="s">
        <v>92</v>
      </c>
      <c r="B4953" s="189" t="s">
        <v>228</v>
      </c>
      <c r="C4953" s="241" t="s">
        <v>85</v>
      </c>
      <c r="D4953" s="241" t="s">
        <v>229</v>
      </c>
      <c r="E4953" s="427" t="s">
        <v>119</v>
      </c>
      <c r="F4953" s="427"/>
      <c r="G4953" s="190" t="s">
        <v>174</v>
      </c>
      <c r="H4953" s="191">
        <v>8.0000000000000002E-3</v>
      </c>
      <c r="I4953" s="192">
        <v>69.42</v>
      </c>
      <c r="J4953" s="192">
        <v>0.55535999999999996</v>
      </c>
      <c r="K4953" s="360"/>
    </row>
    <row r="4954" spans="1:11" s="106" customFormat="1" hidden="1" x14ac:dyDescent="0.2">
      <c r="A4954" s="244"/>
      <c r="B4954" s="244"/>
      <c r="C4954" s="244"/>
      <c r="D4954" s="244"/>
      <c r="E4954" s="244"/>
      <c r="F4954" s="193"/>
      <c r="G4954" s="244"/>
      <c r="H4954" s="193"/>
      <c r="I4954" s="244"/>
      <c r="J4954" s="193"/>
      <c r="K4954" s="360"/>
    </row>
    <row r="4955" spans="1:11" s="106" customFormat="1" ht="15" hidden="1" thickBot="1" x14ac:dyDescent="0.25">
      <c r="A4955" s="244"/>
      <c r="B4955" s="244"/>
      <c r="C4955" s="244"/>
      <c r="D4955" s="244"/>
      <c r="E4955" s="244"/>
      <c r="F4955" s="193"/>
      <c r="G4955" s="244"/>
      <c r="H4955" s="428"/>
      <c r="I4955" s="428"/>
      <c r="J4955" s="193"/>
      <c r="K4955" s="360"/>
    </row>
    <row r="4956" spans="1:11" s="106" customFormat="1" ht="15" hidden="1" thickTop="1" x14ac:dyDescent="0.2">
      <c r="A4956" s="194"/>
      <c r="B4956" s="194"/>
      <c r="C4956" s="194"/>
      <c r="D4956" s="194"/>
      <c r="E4956" s="194"/>
      <c r="F4956" s="194"/>
      <c r="G4956" s="194"/>
      <c r="H4956" s="194"/>
      <c r="I4956" s="194"/>
      <c r="J4956" s="194"/>
      <c r="K4956" s="360"/>
    </row>
    <row r="4957" spans="1:11" s="106" customFormat="1" ht="15" hidden="1" x14ac:dyDescent="0.2">
      <c r="A4957" s="242"/>
      <c r="B4957" s="195" t="s">
        <v>77</v>
      </c>
      <c r="C4957" s="242" t="s">
        <v>78</v>
      </c>
      <c r="D4957" s="242" t="s">
        <v>4</v>
      </c>
      <c r="E4957" s="430" t="s">
        <v>79</v>
      </c>
      <c r="F4957" s="430"/>
      <c r="G4957" s="196" t="s">
        <v>80</v>
      </c>
      <c r="H4957" s="195" t="s">
        <v>81</v>
      </c>
      <c r="I4957" s="195" t="s">
        <v>82</v>
      </c>
      <c r="J4957" s="195" t="s">
        <v>5</v>
      </c>
      <c r="K4957" s="360"/>
    </row>
    <row r="4958" spans="1:11" s="106" customFormat="1" ht="25.5" hidden="1" x14ac:dyDescent="0.2">
      <c r="A4958" s="240" t="s">
        <v>83</v>
      </c>
      <c r="B4958" s="197" t="s">
        <v>1227</v>
      </c>
      <c r="C4958" s="240" t="s">
        <v>85</v>
      </c>
      <c r="D4958" s="240" t="s">
        <v>1228</v>
      </c>
      <c r="E4958" s="429" t="s">
        <v>179</v>
      </c>
      <c r="F4958" s="429"/>
      <c r="G4958" s="198" t="s">
        <v>174</v>
      </c>
      <c r="H4958" s="199">
        <v>1</v>
      </c>
      <c r="I4958" s="203">
        <f>SUM(J4959:J4964)</f>
        <v>4.4765356000000001</v>
      </c>
      <c r="J4958" s="203">
        <f>H4958*I4958</f>
        <v>4.4765356000000001</v>
      </c>
      <c r="K4958" s="360"/>
    </row>
    <row r="4959" spans="1:11" s="106" customFormat="1" ht="25.5" hidden="1" x14ac:dyDescent="0.2">
      <c r="A4959" s="241" t="s">
        <v>89</v>
      </c>
      <c r="B4959" s="189" t="s">
        <v>219</v>
      </c>
      <c r="C4959" s="241" t="s">
        <v>85</v>
      </c>
      <c r="D4959" s="241" t="s">
        <v>220</v>
      </c>
      <c r="E4959" s="427" t="s">
        <v>87</v>
      </c>
      <c r="F4959" s="427"/>
      <c r="G4959" s="190" t="s">
        <v>88</v>
      </c>
      <c r="H4959" s="191">
        <v>4.9000000000000002E-2</v>
      </c>
      <c r="I4959" s="192">
        <v>13.876064</v>
      </c>
      <c r="J4959" s="192">
        <v>0.67992710000000001</v>
      </c>
      <c r="K4959" s="360"/>
    </row>
    <row r="4960" spans="1:11" s="106" customFormat="1" ht="25.5" hidden="1" x14ac:dyDescent="0.2">
      <c r="A4960" s="241" t="s">
        <v>89</v>
      </c>
      <c r="B4960" s="189" t="s">
        <v>221</v>
      </c>
      <c r="C4960" s="241" t="s">
        <v>85</v>
      </c>
      <c r="D4960" s="241" t="s">
        <v>222</v>
      </c>
      <c r="E4960" s="427" t="s">
        <v>87</v>
      </c>
      <c r="F4960" s="427"/>
      <c r="G4960" s="190" t="s">
        <v>88</v>
      </c>
      <c r="H4960" s="191">
        <v>4.9000000000000002E-2</v>
      </c>
      <c r="I4960" s="192">
        <v>17.794052000000001</v>
      </c>
      <c r="J4960" s="192">
        <v>0.87190849999999998</v>
      </c>
      <c r="K4960" s="360"/>
    </row>
    <row r="4961" spans="1:11" s="106" customFormat="1" hidden="1" x14ac:dyDescent="0.2">
      <c r="A4961" s="241" t="s">
        <v>92</v>
      </c>
      <c r="B4961" s="189" t="s">
        <v>1058</v>
      </c>
      <c r="C4961" s="241" t="s">
        <v>85</v>
      </c>
      <c r="D4961" s="241" t="s">
        <v>1059</v>
      </c>
      <c r="E4961" s="427" t="s">
        <v>119</v>
      </c>
      <c r="F4961" s="427"/>
      <c r="G4961" s="190" t="s">
        <v>174</v>
      </c>
      <c r="H4961" s="191">
        <v>8.9999999999999993E-3</v>
      </c>
      <c r="I4961" s="192">
        <v>79.94</v>
      </c>
      <c r="J4961" s="192">
        <v>0.71945999999999999</v>
      </c>
      <c r="K4961" s="360"/>
    </row>
    <row r="4962" spans="1:11" s="106" customFormat="1" hidden="1" x14ac:dyDescent="0.2">
      <c r="A4962" s="241" t="s">
        <v>92</v>
      </c>
      <c r="B4962" s="189" t="s">
        <v>226</v>
      </c>
      <c r="C4962" s="241" t="s">
        <v>85</v>
      </c>
      <c r="D4962" s="241" t="s">
        <v>227</v>
      </c>
      <c r="E4962" s="427" t="s">
        <v>119</v>
      </c>
      <c r="F4962" s="427"/>
      <c r="G4962" s="190" t="s">
        <v>174</v>
      </c>
      <c r="H4962" s="191">
        <v>1.7000000000000001E-2</v>
      </c>
      <c r="I4962" s="192">
        <v>1.86</v>
      </c>
      <c r="J4962" s="192">
        <v>3.1620000000000002E-2</v>
      </c>
      <c r="K4962" s="360"/>
    </row>
    <row r="4963" spans="1:11" s="106" customFormat="1" hidden="1" x14ac:dyDescent="0.2">
      <c r="A4963" s="241" t="s">
        <v>92</v>
      </c>
      <c r="B4963" s="189" t="s">
        <v>2394</v>
      </c>
      <c r="C4963" s="241" t="s">
        <v>85</v>
      </c>
      <c r="D4963" s="241" t="s">
        <v>2395</v>
      </c>
      <c r="E4963" s="427" t="s">
        <v>119</v>
      </c>
      <c r="F4963" s="427"/>
      <c r="G4963" s="190" t="s">
        <v>174</v>
      </c>
      <c r="H4963" s="191">
        <v>1</v>
      </c>
      <c r="I4963" s="192">
        <v>1.41</v>
      </c>
      <c r="J4963" s="192">
        <v>1.41</v>
      </c>
      <c r="K4963" s="360"/>
    </row>
    <row r="4964" spans="1:11" s="106" customFormat="1" hidden="1" x14ac:dyDescent="0.2">
      <c r="A4964" s="241" t="s">
        <v>92</v>
      </c>
      <c r="B4964" s="189" t="s">
        <v>228</v>
      </c>
      <c r="C4964" s="241" t="s">
        <v>85</v>
      </c>
      <c r="D4964" s="241" t="s">
        <v>229</v>
      </c>
      <c r="E4964" s="427" t="s">
        <v>119</v>
      </c>
      <c r="F4964" s="427"/>
      <c r="G4964" s="190" t="s">
        <v>174</v>
      </c>
      <c r="H4964" s="191">
        <v>1.0999999999999999E-2</v>
      </c>
      <c r="I4964" s="192">
        <v>69.42</v>
      </c>
      <c r="J4964" s="192">
        <v>0.76361999999999997</v>
      </c>
      <c r="K4964" s="360"/>
    </row>
    <row r="4965" spans="1:11" s="106" customFormat="1" hidden="1" x14ac:dyDescent="0.2">
      <c r="A4965" s="244"/>
      <c r="B4965" s="244"/>
      <c r="C4965" s="244"/>
      <c r="D4965" s="244"/>
      <c r="E4965" s="244"/>
      <c r="F4965" s="193"/>
      <c r="G4965" s="244"/>
      <c r="H4965" s="193"/>
      <c r="I4965" s="244"/>
      <c r="J4965" s="193"/>
      <c r="K4965" s="360"/>
    </row>
    <row r="4966" spans="1:11" s="106" customFormat="1" ht="15" hidden="1" thickBot="1" x14ac:dyDescent="0.25">
      <c r="A4966" s="244"/>
      <c r="B4966" s="244"/>
      <c r="C4966" s="244"/>
      <c r="D4966" s="244"/>
      <c r="E4966" s="244"/>
      <c r="F4966" s="193"/>
      <c r="G4966" s="244"/>
      <c r="H4966" s="428"/>
      <c r="I4966" s="428"/>
      <c r="J4966" s="193"/>
      <c r="K4966" s="360"/>
    </row>
    <row r="4967" spans="1:11" s="106" customFormat="1" ht="15" hidden="1" thickTop="1" x14ac:dyDescent="0.2">
      <c r="A4967" s="194"/>
      <c r="B4967" s="194"/>
      <c r="C4967" s="194"/>
      <c r="D4967" s="194"/>
      <c r="E4967" s="194"/>
      <c r="F4967" s="194"/>
      <c r="G4967" s="194"/>
      <c r="H4967" s="194"/>
      <c r="I4967" s="194"/>
      <c r="J4967" s="194"/>
      <c r="K4967" s="360"/>
    </row>
    <row r="4968" spans="1:11" s="106" customFormat="1" ht="15" hidden="1" x14ac:dyDescent="0.2">
      <c r="A4968" s="242"/>
      <c r="B4968" s="195" t="s">
        <v>77</v>
      </c>
      <c r="C4968" s="242" t="s">
        <v>78</v>
      </c>
      <c r="D4968" s="242" t="s">
        <v>4</v>
      </c>
      <c r="E4968" s="430" t="s">
        <v>79</v>
      </c>
      <c r="F4968" s="430"/>
      <c r="G4968" s="196" t="s">
        <v>80</v>
      </c>
      <c r="H4968" s="195" t="s">
        <v>81</v>
      </c>
      <c r="I4968" s="195" t="s">
        <v>82</v>
      </c>
      <c r="J4968" s="195" t="s">
        <v>5</v>
      </c>
      <c r="K4968" s="360"/>
    </row>
    <row r="4969" spans="1:11" s="106" customFormat="1" ht="38.25" hidden="1" x14ac:dyDescent="0.2">
      <c r="A4969" s="240" t="s">
        <v>83</v>
      </c>
      <c r="B4969" s="197" t="s">
        <v>1217</v>
      </c>
      <c r="C4969" s="240" t="s">
        <v>85</v>
      </c>
      <c r="D4969" s="240" t="s">
        <v>1218</v>
      </c>
      <c r="E4969" s="429" t="s">
        <v>179</v>
      </c>
      <c r="F4969" s="429"/>
      <c r="G4969" s="198" t="s">
        <v>174</v>
      </c>
      <c r="H4969" s="199">
        <v>1</v>
      </c>
      <c r="I4969" s="203">
        <f>SUM(J4970:J4975)</f>
        <v>5.2086182000000001</v>
      </c>
      <c r="J4969" s="203">
        <f>H4969*I4969</f>
        <v>5.2086182000000001</v>
      </c>
      <c r="K4969" s="360"/>
    </row>
    <row r="4970" spans="1:11" s="106" customFormat="1" ht="25.5" hidden="1" x14ac:dyDescent="0.2">
      <c r="A4970" s="241" t="s">
        <v>89</v>
      </c>
      <c r="B4970" s="189" t="s">
        <v>219</v>
      </c>
      <c r="C4970" s="241" t="s">
        <v>85</v>
      </c>
      <c r="D4970" s="241" t="s">
        <v>220</v>
      </c>
      <c r="E4970" s="427" t="s">
        <v>87</v>
      </c>
      <c r="F4970" s="427"/>
      <c r="G4970" s="190" t="s">
        <v>88</v>
      </c>
      <c r="H4970" s="191">
        <v>7.0999999999999994E-2</v>
      </c>
      <c r="I4970" s="192">
        <v>13.876064</v>
      </c>
      <c r="J4970" s="192">
        <v>0.98520050000000003</v>
      </c>
      <c r="K4970" s="360"/>
    </row>
    <row r="4971" spans="1:11" s="106" customFormat="1" ht="25.5" hidden="1" x14ac:dyDescent="0.2">
      <c r="A4971" s="241" t="s">
        <v>89</v>
      </c>
      <c r="B4971" s="189" t="s">
        <v>221</v>
      </c>
      <c r="C4971" s="241" t="s">
        <v>85</v>
      </c>
      <c r="D4971" s="241" t="s">
        <v>222</v>
      </c>
      <c r="E4971" s="427" t="s">
        <v>87</v>
      </c>
      <c r="F4971" s="427"/>
      <c r="G4971" s="190" t="s">
        <v>88</v>
      </c>
      <c r="H4971" s="191">
        <v>7.0999999999999994E-2</v>
      </c>
      <c r="I4971" s="192">
        <v>17.794052000000001</v>
      </c>
      <c r="J4971" s="192">
        <v>1.2633776999999999</v>
      </c>
      <c r="K4971" s="360"/>
    </row>
    <row r="4972" spans="1:11" s="106" customFormat="1" hidden="1" x14ac:dyDescent="0.2">
      <c r="A4972" s="241" t="s">
        <v>92</v>
      </c>
      <c r="B4972" s="189" t="s">
        <v>1058</v>
      </c>
      <c r="C4972" s="241" t="s">
        <v>85</v>
      </c>
      <c r="D4972" s="241" t="s">
        <v>1059</v>
      </c>
      <c r="E4972" s="427" t="s">
        <v>119</v>
      </c>
      <c r="F4972" s="427"/>
      <c r="G4972" s="190" t="s">
        <v>174</v>
      </c>
      <c r="H4972" s="191">
        <v>8.9999999999999993E-3</v>
      </c>
      <c r="I4972" s="192">
        <v>79.94</v>
      </c>
      <c r="J4972" s="192">
        <v>0.71945999999999999</v>
      </c>
      <c r="K4972" s="360"/>
    </row>
    <row r="4973" spans="1:11" s="106" customFormat="1" hidden="1" x14ac:dyDescent="0.2">
      <c r="A4973" s="241" t="s">
        <v>92</v>
      </c>
      <c r="B4973" s="189" t="s">
        <v>226</v>
      </c>
      <c r="C4973" s="241" t="s">
        <v>85</v>
      </c>
      <c r="D4973" s="241" t="s">
        <v>227</v>
      </c>
      <c r="E4973" s="427" t="s">
        <v>119</v>
      </c>
      <c r="F4973" s="427"/>
      <c r="G4973" s="190" t="s">
        <v>174</v>
      </c>
      <c r="H4973" s="191">
        <v>3.5999999999999997E-2</v>
      </c>
      <c r="I4973" s="192">
        <v>1.86</v>
      </c>
      <c r="J4973" s="192">
        <v>6.6960000000000006E-2</v>
      </c>
      <c r="K4973" s="360"/>
    </row>
    <row r="4974" spans="1:11" s="106" customFormat="1" hidden="1" x14ac:dyDescent="0.2">
      <c r="A4974" s="241" t="s">
        <v>92</v>
      </c>
      <c r="B4974" s="189" t="s">
        <v>2394</v>
      </c>
      <c r="C4974" s="241" t="s">
        <v>85</v>
      </c>
      <c r="D4974" s="241" t="s">
        <v>2395</v>
      </c>
      <c r="E4974" s="427" t="s">
        <v>119</v>
      </c>
      <c r="F4974" s="427"/>
      <c r="G4974" s="190" t="s">
        <v>174</v>
      </c>
      <c r="H4974" s="191">
        <v>1</v>
      </c>
      <c r="I4974" s="192">
        <v>1.41</v>
      </c>
      <c r="J4974" s="192">
        <v>1.41</v>
      </c>
      <c r="K4974" s="360"/>
    </row>
    <row r="4975" spans="1:11" s="106" customFormat="1" hidden="1" x14ac:dyDescent="0.2">
      <c r="A4975" s="241" t="s">
        <v>92</v>
      </c>
      <c r="B4975" s="189" t="s">
        <v>228</v>
      </c>
      <c r="C4975" s="241" t="s">
        <v>85</v>
      </c>
      <c r="D4975" s="241" t="s">
        <v>229</v>
      </c>
      <c r="E4975" s="427" t="s">
        <v>119</v>
      </c>
      <c r="F4975" s="427"/>
      <c r="G4975" s="190" t="s">
        <v>174</v>
      </c>
      <c r="H4975" s="191">
        <v>1.0999999999999999E-2</v>
      </c>
      <c r="I4975" s="192">
        <v>69.42</v>
      </c>
      <c r="J4975" s="192">
        <v>0.76361999999999997</v>
      </c>
      <c r="K4975" s="360"/>
    </row>
    <row r="4976" spans="1:11" s="106" customFormat="1" hidden="1" x14ac:dyDescent="0.2">
      <c r="A4976" s="244"/>
      <c r="B4976" s="244"/>
      <c r="C4976" s="244"/>
      <c r="D4976" s="244"/>
      <c r="E4976" s="244"/>
      <c r="F4976" s="193"/>
      <c r="G4976" s="244"/>
      <c r="H4976" s="193"/>
      <c r="I4976" s="244"/>
      <c r="J4976" s="193"/>
      <c r="K4976" s="360"/>
    </row>
    <row r="4977" spans="1:11" s="106" customFormat="1" ht="15" hidden="1" thickBot="1" x14ac:dyDescent="0.25">
      <c r="A4977" s="244"/>
      <c r="B4977" s="244"/>
      <c r="C4977" s="244"/>
      <c r="D4977" s="244"/>
      <c r="E4977" s="244"/>
      <c r="F4977" s="193"/>
      <c r="G4977" s="244"/>
      <c r="H4977" s="428"/>
      <c r="I4977" s="428"/>
      <c r="J4977" s="193"/>
      <c r="K4977" s="360"/>
    </row>
    <row r="4978" spans="1:11" s="106" customFormat="1" ht="15" hidden="1" thickTop="1" x14ac:dyDescent="0.2">
      <c r="A4978" s="194"/>
      <c r="B4978" s="194"/>
      <c r="C4978" s="194"/>
      <c r="D4978" s="194"/>
      <c r="E4978" s="194"/>
      <c r="F4978" s="194"/>
      <c r="G4978" s="194"/>
      <c r="H4978" s="194"/>
      <c r="I4978" s="194"/>
      <c r="J4978" s="194"/>
      <c r="K4978" s="360"/>
    </row>
    <row r="4979" spans="1:11" s="106" customFormat="1" ht="15" hidden="1" x14ac:dyDescent="0.2">
      <c r="A4979" s="242"/>
      <c r="B4979" s="195" t="s">
        <v>77</v>
      </c>
      <c r="C4979" s="242" t="s">
        <v>78</v>
      </c>
      <c r="D4979" s="242" t="s">
        <v>4</v>
      </c>
      <c r="E4979" s="430" t="s">
        <v>79</v>
      </c>
      <c r="F4979" s="430"/>
      <c r="G4979" s="196" t="s">
        <v>80</v>
      </c>
      <c r="H4979" s="195" t="s">
        <v>81</v>
      </c>
      <c r="I4979" s="195" t="s">
        <v>82</v>
      </c>
      <c r="J4979" s="195" t="s">
        <v>5</v>
      </c>
      <c r="K4979" s="360"/>
    </row>
    <row r="4980" spans="1:11" s="106" customFormat="1" ht="25.5" hidden="1" x14ac:dyDescent="0.2">
      <c r="A4980" s="240" t="s">
        <v>83</v>
      </c>
      <c r="B4980" s="197" t="s">
        <v>1207</v>
      </c>
      <c r="C4980" s="240" t="s">
        <v>85</v>
      </c>
      <c r="D4980" s="240" t="s">
        <v>1208</v>
      </c>
      <c r="E4980" s="429" t="s">
        <v>179</v>
      </c>
      <c r="F4980" s="429"/>
      <c r="G4980" s="198" t="s">
        <v>174</v>
      </c>
      <c r="H4980" s="199">
        <v>1</v>
      </c>
      <c r="I4980" s="203">
        <f>SUM(J4981:J4986)</f>
        <v>6.7734237999999998</v>
      </c>
      <c r="J4980" s="203">
        <f>H4980*I4980</f>
        <v>6.7734237999999998</v>
      </c>
      <c r="K4980" s="360"/>
    </row>
    <row r="4981" spans="1:11" s="106" customFormat="1" ht="25.5" hidden="1" x14ac:dyDescent="0.2">
      <c r="A4981" s="241" t="s">
        <v>89</v>
      </c>
      <c r="B4981" s="189" t="s">
        <v>219</v>
      </c>
      <c r="C4981" s="241" t="s">
        <v>85</v>
      </c>
      <c r="D4981" s="241" t="s">
        <v>220</v>
      </c>
      <c r="E4981" s="427" t="s">
        <v>87</v>
      </c>
      <c r="F4981" s="427"/>
      <c r="G4981" s="190" t="s">
        <v>88</v>
      </c>
      <c r="H4981" s="191">
        <v>0.11899999999999999</v>
      </c>
      <c r="I4981" s="192">
        <v>13.876064</v>
      </c>
      <c r="J4981" s="192">
        <v>1.6512515999999999</v>
      </c>
      <c r="K4981" s="360"/>
    </row>
    <row r="4982" spans="1:11" s="106" customFormat="1" ht="25.5" hidden="1" x14ac:dyDescent="0.2">
      <c r="A4982" s="241" t="s">
        <v>89</v>
      </c>
      <c r="B4982" s="189" t="s">
        <v>221</v>
      </c>
      <c r="C4982" s="241" t="s">
        <v>85</v>
      </c>
      <c r="D4982" s="241" t="s">
        <v>222</v>
      </c>
      <c r="E4982" s="427" t="s">
        <v>87</v>
      </c>
      <c r="F4982" s="427"/>
      <c r="G4982" s="190" t="s">
        <v>88</v>
      </c>
      <c r="H4982" s="191">
        <v>0.11899999999999999</v>
      </c>
      <c r="I4982" s="192">
        <v>17.794052000000001</v>
      </c>
      <c r="J4982" s="192">
        <v>2.1174922</v>
      </c>
      <c r="K4982" s="360"/>
    </row>
    <row r="4983" spans="1:11" s="106" customFormat="1" hidden="1" x14ac:dyDescent="0.2">
      <c r="A4983" s="241" t="s">
        <v>92</v>
      </c>
      <c r="B4983" s="189" t="s">
        <v>1058</v>
      </c>
      <c r="C4983" s="241" t="s">
        <v>85</v>
      </c>
      <c r="D4983" s="241" t="s">
        <v>1059</v>
      </c>
      <c r="E4983" s="427" t="s">
        <v>119</v>
      </c>
      <c r="F4983" s="427"/>
      <c r="G4983" s="190" t="s">
        <v>174</v>
      </c>
      <c r="H4983" s="191">
        <v>8.9999999999999993E-3</v>
      </c>
      <c r="I4983" s="192">
        <v>79.94</v>
      </c>
      <c r="J4983" s="192">
        <v>0.71945999999999999</v>
      </c>
      <c r="K4983" s="360"/>
    </row>
    <row r="4984" spans="1:11" s="106" customFormat="1" hidden="1" x14ac:dyDescent="0.2">
      <c r="A4984" s="241" t="s">
        <v>92</v>
      </c>
      <c r="B4984" s="189" t="s">
        <v>226</v>
      </c>
      <c r="C4984" s="241" t="s">
        <v>85</v>
      </c>
      <c r="D4984" s="241" t="s">
        <v>227</v>
      </c>
      <c r="E4984" s="427" t="s">
        <v>119</v>
      </c>
      <c r="F4984" s="427"/>
      <c r="G4984" s="190" t="s">
        <v>174</v>
      </c>
      <c r="H4984" s="191">
        <v>0.06</v>
      </c>
      <c r="I4984" s="192">
        <v>1.86</v>
      </c>
      <c r="J4984" s="192">
        <v>0.1116</v>
      </c>
      <c r="K4984" s="360"/>
    </row>
    <row r="4985" spans="1:11" s="106" customFormat="1" hidden="1" x14ac:dyDescent="0.2">
      <c r="A4985" s="241" t="s">
        <v>92</v>
      </c>
      <c r="B4985" s="189" t="s">
        <v>2394</v>
      </c>
      <c r="C4985" s="241" t="s">
        <v>85</v>
      </c>
      <c r="D4985" s="241" t="s">
        <v>2395</v>
      </c>
      <c r="E4985" s="427" t="s">
        <v>119</v>
      </c>
      <c r="F4985" s="427"/>
      <c r="G4985" s="190" t="s">
        <v>174</v>
      </c>
      <c r="H4985" s="191">
        <v>1</v>
      </c>
      <c r="I4985" s="192">
        <v>1.41</v>
      </c>
      <c r="J4985" s="192">
        <v>1.41</v>
      </c>
      <c r="K4985" s="360"/>
    </row>
    <row r="4986" spans="1:11" s="106" customFormat="1" hidden="1" x14ac:dyDescent="0.2">
      <c r="A4986" s="241" t="s">
        <v>92</v>
      </c>
      <c r="B4986" s="189" t="s">
        <v>228</v>
      </c>
      <c r="C4986" s="241" t="s">
        <v>85</v>
      </c>
      <c r="D4986" s="241" t="s">
        <v>229</v>
      </c>
      <c r="E4986" s="427" t="s">
        <v>119</v>
      </c>
      <c r="F4986" s="427"/>
      <c r="G4986" s="190" t="s">
        <v>174</v>
      </c>
      <c r="H4986" s="191">
        <v>1.0999999999999999E-2</v>
      </c>
      <c r="I4986" s="192">
        <v>69.42</v>
      </c>
      <c r="J4986" s="192">
        <v>0.76361999999999997</v>
      </c>
      <c r="K4986" s="360"/>
    </row>
    <row r="4987" spans="1:11" s="106" customFormat="1" hidden="1" x14ac:dyDescent="0.2">
      <c r="A4987" s="244"/>
      <c r="B4987" s="244"/>
      <c r="C4987" s="244"/>
      <c r="D4987" s="244"/>
      <c r="E4987" s="244"/>
      <c r="F4987" s="193"/>
      <c r="G4987" s="244"/>
      <c r="H4987" s="193"/>
      <c r="I4987" s="244"/>
      <c r="J4987" s="193"/>
      <c r="K4987" s="360"/>
    </row>
    <row r="4988" spans="1:11" s="106" customFormat="1" ht="15" hidden="1" thickBot="1" x14ac:dyDescent="0.25">
      <c r="A4988" s="244"/>
      <c r="B4988" s="244"/>
      <c r="C4988" s="244"/>
      <c r="D4988" s="244"/>
      <c r="E4988" s="244"/>
      <c r="F4988" s="193"/>
      <c r="G4988" s="244"/>
      <c r="H4988" s="428"/>
      <c r="I4988" s="428"/>
      <c r="J4988" s="193"/>
      <c r="K4988" s="360"/>
    </row>
    <row r="4989" spans="1:11" s="106" customFormat="1" ht="15" hidden="1" thickTop="1" x14ac:dyDescent="0.2">
      <c r="A4989" s="194"/>
      <c r="B4989" s="194"/>
      <c r="C4989" s="194"/>
      <c r="D4989" s="194"/>
      <c r="E4989" s="194"/>
      <c r="F4989" s="194"/>
      <c r="G4989" s="194"/>
      <c r="H4989" s="194"/>
      <c r="I4989" s="194"/>
      <c r="J4989" s="194"/>
      <c r="K4989" s="360"/>
    </row>
    <row r="4990" spans="1:11" s="106" customFormat="1" ht="15" hidden="1" x14ac:dyDescent="0.2">
      <c r="A4990" s="242"/>
      <c r="B4990" s="195" t="s">
        <v>77</v>
      </c>
      <c r="C4990" s="242" t="s">
        <v>78</v>
      </c>
      <c r="D4990" s="242" t="s">
        <v>4</v>
      </c>
      <c r="E4990" s="430" t="s">
        <v>79</v>
      </c>
      <c r="F4990" s="430"/>
      <c r="G4990" s="196" t="s">
        <v>80</v>
      </c>
      <c r="H4990" s="195" t="s">
        <v>81</v>
      </c>
      <c r="I4990" s="195" t="s">
        <v>82</v>
      </c>
      <c r="J4990" s="195" t="s">
        <v>5</v>
      </c>
      <c r="K4990" s="360"/>
    </row>
    <row r="4991" spans="1:11" s="106" customFormat="1" ht="25.5" hidden="1" x14ac:dyDescent="0.2">
      <c r="A4991" s="240" t="s">
        <v>83</v>
      </c>
      <c r="B4991" s="197" t="s">
        <v>1248</v>
      </c>
      <c r="C4991" s="240" t="s">
        <v>85</v>
      </c>
      <c r="D4991" s="240" t="s">
        <v>1249</v>
      </c>
      <c r="E4991" s="429" t="s">
        <v>179</v>
      </c>
      <c r="F4991" s="429"/>
      <c r="G4991" s="198" t="s">
        <v>174</v>
      </c>
      <c r="H4991" s="199">
        <v>1</v>
      </c>
      <c r="I4991" s="203">
        <f>SUM(J4992:J4997)</f>
        <v>6.7168968999999992</v>
      </c>
      <c r="J4991" s="203">
        <f>H4991*I4991</f>
        <v>6.7168968999999992</v>
      </c>
      <c r="K4991" s="360"/>
    </row>
    <row r="4992" spans="1:11" s="106" customFormat="1" ht="25.5" hidden="1" x14ac:dyDescent="0.2">
      <c r="A4992" s="241" t="s">
        <v>89</v>
      </c>
      <c r="B4992" s="189" t="s">
        <v>219</v>
      </c>
      <c r="C4992" s="241" t="s">
        <v>85</v>
      </c>
      <c r="D4992" s="241" t="s">
        <v>220</v>
      </c>
      <c r="E4992" s="427" t="s">
        <v>87</v>
      </c>
      <c r="F4992" s="427"/>
      <c r="G4992" s="190" t="s">
        <v>88</v>
      </c>
      <c r="H4992" s="191">
        <v>5.8999999999999997E-2</v>
      </c>
      <c r="I4992" s="192">
        <v>13.876064</v>
      </c>
      <c r="J4992" s="192">
        <v>0.81868779999999997</v>
      </c>
      <c r="K4992" s="360"/>
    </row>
    <row r="4993" spans="1:11" s="106" customFormat="1" ht="25.5" hidden="1" x14ac:dyDescent="0.2">
      <c r="A4993" s="241" t="s">
        <v>89</v>
      </c>
      <c r="B4993" s="189" t="s">
        <v>221</v>
      </c>
      <c r="C4993" s="241" t="s">
        <v>85</v>
      </c>
      <c r="D4993" s="241" t="s">
        <v>222</v>
      </c>
      <c r="E4993" s="427" t="s">
        <v>87</v>
      </c>
      <c r="F4993" s="427"/>
      <c r="G4993" s="190" t="s">
        <v>88</v>
      </c>
      <c r="H4993" s="191">
        <v>5.8999999999999997E-2</v>
      </c>
      <c r="I4993" s="192">
        <v>17.794052000000001</v>
      </c>
      <c r="J4993" s="192">
        <v>1.0498491000000001</v>
      </c>
      <c r="K4993" s="360"/>
    </row>
    <row r="4994" spans="1:11" s="106" customFormat="1" hidden="1" x14ac:dyDescent="0.2">
      <c r="A4994" s="241" t="s">
        <v>92</v>
      </c>
      <c r="B4994" s="189" t="s">
        <v>1058</v>
      </c>
      <c r="C4994" s="241" t="s">
        <v>85</v>
      </c>
      <c r="D4994" s="241" t="s">
        <v>1059</v>
      </c>
      <c r="E4994" s="427" t="s">
        <v>119</v>
      </c>
      <c r="F4994" s="427"/>
      <c r="G4994" s="190" t="s">
        <v>174</v>
      </c>
      <c r="H4994" s="191">
        <v>1.2E-2</v>
      </c>
      <c r="I4994" s="192">
        <v>79.94</v>
      </c>
      <c r="J4994" s="192">
        <v>0.95928000000000002</v>
      </c>
      <c r="K4994" s="360"/>
    </row>
    <row r="4995" spans="1:11" s="106" customFormat="1" hidden="1" x14ac:dyDescent="0.2">
      <c r="A4995" s="241" t="s">
        <v>92</v>
      </c>
      <c r="B4995" s="189" t="s">
        <v>226</v>
      </c>
      <c r="C4995" s="241" t="s">
        <v>85</v>
      </c>
      <c r="D4995" s="241" t="s">
        <v>227</v>
      </c>
      <c r="E4995" s="427" t="s">
        <v>119</v>
      </c>
      <c r="F4995" s="427"/>
      <c r="G4995" s="190" t="s">
        <v>174</v>
      </c>
      <c r="H4995" s="191">
        <v>0.02</v>
      </c>
      <c r="I4995" s="192">
        <v>1.86</v>
      </c>
      <c r="J4995" s="192">
        <v>3.7199999999999997E-2</v>
      </c>
      <c r="K4995" s="360"/>
    </row>
    <row r="4996" spans="1:11" s="106" customFormat="1" hidden="1" x14ac:dyDescent="0.2">
      <c r="A4996" s="241" t="s">
        <v>92</v>
      </c>
      <c r="B4996" s="189" t="s">
        <v>2396</v>
      </c>
      <c r="C4996" s="241" t="s">
        <v>85</v>
      </c>
      <c r="D4996" s="241" t="s">
        <v>2397</v>
      </c>
      <c r="E4996" s="427" t="s">
        <v>119</v>
      </c>
      <c r="F4996" s="427"/>
      <c r="G4996" s="190" t="s">
        <v>174</v>
      </c>
      <c r="H4996" s="191">
        <v>1</v>
      </c>
      <c r="I4996" s="192">
        <v>2.88</v>
      </c>
      <c r="J4996" s="192">
        <v>2.88</v>
      </c>
      <c r="K4996" s="360"/>
    </row>
    <row r="4997" spans="1:11" s="106" customFormat="1" hidden="1" x14ac:dyDescent="0.2">
      <c r="A4997" s="241" t="s">
        <v>92</v>
      </c>
      <c r="B4997" s="189" t="s">
        <v>228</v>
      </c>
      <c r="C4997" s="241" t="s">
        <v>85</v>
      </c>
      <c r="D4997" s="241" t="s">
        <v>229</v>
      </c>
      <c r="E4997" s="427" t="s">
        <v>119</v>
      </c>
      <c r="F4997" s="427"/>
      <c r="G4997" s="190" t="s">
        <v>174</v>
      </c>
      <c r="H4997" s="191">
        <v>1.4E-2</v>
      </c>
      <c r="I4997" s="192">
        <v>69.42</v>
      </c>
      <c r="J4997" s="192">
        <v>0.97187999999999997</v>
      </c>
      <c r="K4997" s="360"/>
    </row>
    <row r="4998" spans="1:11" s="106" customFormat="1" hidden="1" x14ac:dyDescent="0.2">
      <c r="A4998" s="244"/>
      <c r="B4998" s="244"/>
      <c r="C4998" s="244"/>
      <c r="D4998" s="244"/>
      <c r="E4998" s="244"/>
      <c r="F4998" s="193"/>
      <c r="G4998" s="244"/>
      <c r="H4998" s="193"/>
      <c r="I4998" s="244"/>
      <c r="J4998" s="193"/>
      <c r="K4998" s="360"/>
    </row>
    <row r="4999" spans="1:11" s="106" customFormat="1" ht="15" hidden="1" thickBot="1" x14ac:dyDescent="0.25">
      <c r="A4999" s="244"/>
      <c r="B4999" s="244"/>
      <c r="C4999" s="244"/>
      <c r="D4999" s="244"/>
      <c r="E4999" s="244"/>
      <c r="F4999" s="193"/>
      <c r="G4999" s="244"/>
      <c r="H4999" s="428"/>
      <c r="I4999" s="428"/>
      <c r="J4999" s="193"/>
      <c r="K4999" s="360"/>
    </row>
    <row r="5000" spans="1:11" s="106" customFormat="1" ht="15" hidden="1" thickTop="1" x14ac:dyDescent="0.2">
      <c r="A5000" s="194"/>
      <c r="B5000" s="194"/>
      <c r="C5000" s="194"/>
      <c r="D5000" s="194"/>
      <c r="E5000" s="194"/>
      <c r="F5000" s="194"/>
      <c r="G5000" s="194"/>
      <c r="H5000" s="194"/>
      <c r="I5000" s="194"/>
      <c r="J5000" s="194"/>
      <c r="K5000" s="360"/>
    </row>
    <row r="5001" spans="1:11" s="106" customFormat="1" ht="15" hidden="1" x14ac:dyDescent="0.2">
      <c r="A5001" s="242"/>
      <c r="B5001" s="195" t="s">
        <v>77</v>
      </c>
      <c r="C5001" s="242" t="s">
        <v>78</v>
      </c>
      <c r="D5001" s="242" t="s">
        <v>4</v>
      </c>
      <c r="E5001" s="430" t="s">
        <v>79</v>
      </c>
      <c r="F5001" s="430"/>
      <c r="G5001" s="196" t="s">
        <v>80</v>
      </c>
      <c r="H5001" s="195" t="s">
        <v>81</v>
      </c>
      <c r="I5001" s="195" t="s">
        <v>82</v>
      </c>
      <c r="J5001" s="195" t="s">
        <v>5</v>
      </c>
      <c r="K5001" s="360"/>
    </row>
    <row r="5002" spans="1:11" s="106" customFormat="1" ht="25.5" hidden="1" x14ac:dyDescent="0.2">
      <c r="A5002" s="240" t="s">
        <v>83</v>
      </c>
      <c r="B5002" s="197" t="s">
        <v>1269</v>
      </c>
      <c r="C5002" s="240" t="s">
        <v>85</v>
      </c>
      <c r="D5002" s="240" t="s">
        <v>1270</v>
      </c>
      <c r="E5002" s="429" t="s">
        <v>179</v>
      </c>
      <c r="F5002" s="429"/>
      <c r="G5002" s="198" t="s">
        <v>174</v>
      </c>
      <c r="H5002" s="199">
        <v>1</v>
      </c>
      <c r="I5002" s="203">
        <f>SUM(J5003:J5008)</f>
        <v>8.6710482999999989</v>
      </c>
      <c r="J5002" s="203">
        <f>H5002*I5002</f>
        <v>8.6710482999999989</v>
      </c>
      <c r="K5002" s="360"/>
    </row>
    <row r="5003" spans="1:11" s="106" customFormat="1" ht="25.5" hidden="1" x14ac:dyDescent="0.2">
      <c r="A5003" s="241" t="s">
        <v>89</v>
      </c>
      <c r="B5003" s="189" t="s">
        <v>219</v>
      </c>
      <c r="C5003" s="241" t="s">
        <v>85</v>
      </c>
      <c r="D5003" s="241" t="s">
        <v>220</v>
      </c>
      <c r="E5003" s="427" t="s">
        <v>87</v>
      </c>
      <c r="F5003" s="427"/>
      <c r="G5003" s="190" t="s">
        <v>88</v>
      </c>
      <c r="H5003" s="191">
        <v>7.1999999999999995E-2</v>
      </c>
      <c r="I5003" s="192">
        <v>13.876064</v>
      </c>
      <c r="J5003" s="192">
        <v>0.99907659999999998</v>
      </c>
      <c r="K5003" s="360"/>
    </row>
    <row r="5004" spans="1:11" s="106" customFormat="1" ht="25.5" hidden="1" x14ac:dyDescent="0.2">
      <c r="A5004" s="241" t="s">
        <v>89</v>
      </c>
      <c r="B5004" s="189" t="s">
        <v>221</v>
      </c>
      <c r="C5004" s="241" t="s">
        <v>85</v>
      </c>
      <c r="D5004" s="241" t="s">
        <v>222</v>
      </c>
      <c r="E5004" s="427" t="s">
        <v>87</v>
      </c>
      <c r="F5004" s="427"/>
      <c r="G5004" s="190" t="s">
        <v>88</v>
      </c>
      <c r="H5004" s="191">
        <v>7.1999999999999995E-2</v>
      </c>
      <c r="I5004" s="192">
        <v>17.794052000000001</v>
      </c>
      <c r="J5004" s="192">
        <v>1.2811717</v>
      </c>
      <c r="K5004" s="360"/>
    </row>
    <row r="5005" spans="1:11" s="106" customFormat="1" hidden="1" x14ac:dyDescent="0.2">
      <c r="A5005" s="241" t="s">
        <v>92</v>
      </c>
      <c r="B5005" s="189" t="s">
        <v>1058</v>
      </c>
      <c r="C5005" s="241" t="s">
        <v>85</v>
      </c>
      <c r="D5005" s="241" t="s">
        <v>1059</v>
      </c>
      <c r="E5005" s="427" t="s">
        <v>119</v>
      </c>
      <c r="F5005" s="427"/>
      <c r="G5005" s="190" t="s">
        <v>174</v>
      </c>
      <c r="H5005" s="191">
        <v>1.7999999999999999E-2</v>
      </c>
      <c r="I5005" s="192">
        <v>79.94</v>
      </c>
      <c r="J5005" s="192">
        <v>1.43892</v>
      </c>
      <c r="K5005" s="360"/>
    </row>
    <row r="5006" spans="1:11" s="106" customFormat="1" hidden="1" x14ac:dyDescent="0.2">
      <c r="A5006" s="241" t="s">
        <v>92</v>
      </c>
      <c r="B5006" s="189" t="s">
        <v>226</v>
      </c>
      <c r="C5006" s="241" t="s">
        <v>85</v>
      </c>
      <c r="D5006" s="241" t="s">
        <v>227</v>
      </c>
      <c r="E5006" s="427" t="s">
        <v>119</v>
      </c>
      <c r="F5006" s="427"/>
      <c r="G5006" s="190" t="s">
        <v>174</v>
      </c>
      <c r="H5006" s="191">
        <v>2.4E-2</v>
      </c>
      <c r="I5006" s="192">
        <v>1.86</v>
      </c>
      <c r="J5006" s="192">
        <v>4.4639999999999999E-2</v>
      </c>
      <c r="K5006" s="360"/>
    </row>
    <row r="5007" spans="1:11" s="106" customFormat="1" hidden="1" x14ac:dyDescent="0.2">
      <c r="A5007" s="241" t="s">
        <v>92</v>
      </c>
      <c r="B5007" s="189" t="s">
        <v>2398</v>
      </c>
      <c r="C5007" s="241" t="s">
        <v>85</v>
      </c>
      <c r="D5007" s="241" t="s">
        <v>2399</v>
      </c>
      <c r="E5007" s="427" t="s">
        <v>119</v>
      </c>
      <c r="F5007" s="427"/>
      <c r="G5007" s="190" t="s">
        <v>174</v>
      </c>
      <c r="H5007" s="191">
        <v>1</v>
      </c>
      <c r="I5007" s="192">
        <v>3.38</v>
      </c>
      <c r="J5007" s="192">
        <v>3.38</v>
      </c>
      <c r="K5007" s="360"/>
    </row>
    <row r="5008" spans="1:11" s="106" customFormat="1" hidden="1" x14ac:dyDescent="0.2">
      <c r="A5008" s="241" t="s">
        <v>92</v>
      </c>
      <c r="B5008" s="189" t="s">
        <v>228</v>
      </c>
      <c r="C5008" s="241" t="s">
        <v>85</v>
      </c>
      <c r="D5008" s="241" t="s">
        <v>229</v>
      </c>
      <c r="E5008" s="427" t="s">
        <v>119</v>
      </c>
      <c r="F5008" s="427"/>
      <c r="G5008" s="190" t="s">
        <v>174</v>
      </c>
      <c r="H5008" s="191">
        <v>2.1999999999999999E-2</v>
      </c>
      <c r="I5008" s="192">
        <v>69.42</v>
      </c>
      <c r="J5008" s="192">
        <v>1.5272399999999999</v>
      </c>
      <c r="K5008" s="360"/>
    </row>
    <row r="5009" spans="1:11" s="106" customFormat="1" hidden="1" x14ac:dyDescent="0.2">
      <c r="A5009" s="244"/>
      <c r="B5009" s="244"/>
      <c r="C5009" s="244"/>
      <c r="D5009" s="244"/>
      <c r="E5009" s="244"/>
      <c r="F5009" s="193"/>
      <c r="G5009" s="244"/>
      <c r="H5009" s="193"/>
      <c r="I5009" s="244"/>
      <c r="J5009" s="193"/>
      <c r="K5009" s="360"/>
    </row>
    <row r="5010" spans="1:11" s="106" customFormat="1" ht="15" hidden="1" thickBot="1" x14ac:dyDescent="0.25">
      <c r="A5010" s="244"/>
      <c r="B5010" s="244"/>
      <c r="C5010" s="244"/>
      <c r="D5010" s="244"/>
      <c r="E5010" s="244"/>
      <c r="F5010" s="193"/>
      <c r="G5010" s="244"/>
      <c r="H5010" s="428"/>
      <c r="I5010" s="428"/>
      <c r="J5010" s="193"/>
      <c r="K5010" s="360"/>
    </row>
    <row r="5011" spans="1:11" s="106" customFormat="1" ht="15" hidden="1" thickTop="1" x14ac:dyDescent="0.2">
      <c r="A5011" s="194"/>
      <c r="B5011" s="194"/>
      <c r="C5011" s="194"/>
      <c r="D5011" s="194"/>
      <c r="E5011" s="194"/>
      <c r="F5011" s="194"/>
      <c r="G5011" s="194"/>
      <c r="H5011" s="194"/>
      <c r="I5011" s="194"/>
      <c r="J5011" s="194"/>
      <c r="K5011" s="360"/>
    </row>
    <row r="5012" spans="1:11" s="106" customFormat="1" ht="15" hidden="1" x14ac:dyDescent="0.2">
      <c r="A5012" s="242"/>
      <c r="B5012" s="195" t="s">
        <v>77</v>
      </c>
      <c r="C5012" s="242" t="s">
        <v>78</v>
      </c>
      <c r="D5012" s="242" t="s">
        <v>4</v>
      </c>
      <c r="E5012" s="430" t="s">
        <v>79</v>
      </c>
      <c r="F5012" s="430"/>
      <c r="G5012" s="196" t="s">
        <v>80</v>
      </c>
      <c r="H5012" s="195" t="s">
        <v>81</v>
      </c>
      <c r="I5012" s="195" t="s">
        <v>82</v>
      </c>
      <c r="J5012" s="195" t="s">
        <v>5</v>
      </c>
      <c r="K5012" s="360"/>
    </row>
    <row r="5013" spans="1:11" s="106" customFormat="1" ht="25.5" hidden="1" x14ac:dyDescent="0.2">
      <c r="A5013" s="240" t="s">
        <v>83</v>
      </c>
      <c r="B5013" s="197" t="s">
        <v>1292</v>
      </c>
      <c r="C5013" s="240" t="s">
        <v>85</v>
      </c>
      <c r="D5013" s="240" t="s">
        <v>1293</v>
      </c>
      <c r="E5013" s="429" t="s">
        <v>179</v>
      </c>
      <c r="F5013" s="429"/>
      <c r="G5013" s="198" t="s">
        <v>174</v>
      </c>
      <c r="H5013" s="199">
        <v>1</v>
      </c>
      <c r="I5013" s="203">
        <f>SUM(J5014:J5019)</f>
        <v>25.486232100000002</v>
      </c>
      <c r="J5013" s="203">
        <f>H5013*I5013</f>
        <v>25.486232100000002</v>
      </c>
      <c r="K5013" s="360"/>
    </row>
    <row r="5014" spans="1:11" s="106" customFormat="1" ht="25.5" hidden="1" x14ac:dyDescent="0.2">
      <c r="A5014" s="241" t="s">
        <v>89</v>
      </c>
      <c r="B5014" s="189" t="s">
        <v>219</v>
      </c>
      <c r="C5014" s="241" t="s">
        <v>85</v>
      </c>
      <c r="D5014" s="241" t="s">
        <v>220</v>
      </c>
      <c r="E5014" s="427" t="s">
        <v>87</v>
      </c>
      <c r="F5014" s="427"/>
      <c r="G5014" s="190" t="s">
        <v>88</v>
      </c>
      <c r="H5014" s="191">
        <v>0.104</v>
      </c>
      <c r="I5014" s="192">
        <v>13.876064</v>
      </c>
      <c r="J5014" s="192">
        <v>1.4431107000000001</v>
      </c>
      <c r="K5014" s="360"/>
    </row>
    <row r="5015" spans="1:11" s="106" customFormat="1" ht="25.5" hidden="1" x14ac:dyDescent="0.2">
      <c r="A5015" s="241" t="s">
        <v>89</v>
      </c>
      <c r="B5015" s="189" t="s">
        <v>221</v>
      </c>
      <c r="C5015" s="241" t="s">
        <v>85</v>
      </c>
      <c r="D5015" s="241" t="s">
        <v>222</v>
      </c>
      <c r="E5015" s="427" t="s">
        <v>87</v>
      </c>
      <c r="F5015" s="427"/>
      <c r="G5015" s="190" t="s">
        <v>88</v>
      </c>
      <c r="H5015" s="191">
        <v>0.104</v>
      </c>
      <c r="I5015" s="192">
        <v>17.794052000000001</v>
      </c>
      <c r="J5015" s="192">
        <v>1.8505814</v>
      </c>
      <c r="K5015" s="360"/>
    </row>
    <row r="5016" spans="1:11" s="106" customFormat="1" hidden="1" x14ac:dyDescent="0.2">
      <c r="A5016" s="241" t="s">
        <v>92</v>
      </c>
      <c r="B5016" s="189" t="s">
        <v>1058</v>
      </c>
      <c r="C5016" s="241" t="s">
        <v>85</v>
      </c>
      <c r="D5016" s="241" t="s">
        <v>1059</v>
      </c>
      <c r="E5016" s="427" t="s">
        <v>119</v>
      </c>
      <c r="F5016" s="427"/>
      <c r="G5016" s="190" t="s">
        <v>174</v>
      </c>
      <c r="H5016" s="191">
        <v>0.04</v>
      </c>
      <c r="I5016" s="192">
        <v>79.94</v>
      </c>
      <c r="J5016" s="192">
        <v>3.1976</v>
      </c>
      <c r="K5016" s="360"/>
    </row>
    <row r="5017" spans="1:11" s="106" customFormat="1" hidden="1" x14ac:dyDescent="0.2">
      <c r="A5017" s="241" t="s">
        <v>92</v>
      </c>
      <c r="B5017" s="189" t="s">
        <v>226</v>
      </c>
      <c r="C5017" s="241" t="s">
        <v>85</v>
      </c>
      <c r="D5017" s="241" t="s">
        <v>227</v>
      </c>
      <c r="E5017" s="427" t="s">
        <v>119</v>
      </c>
      <c r="F5017" s="427"/>
      <c r="G5017" s="190" t="s">
        <v>174</v>
      </c>
      <c r="H5017" s="191">
        <v>3.5000000000000003E-2</v>
      </c>
      <c r="I5017" s="192">
        <v>1.86</v>
      </c>
      <c r="J5017" s="192">
        <v>6.5100000000000005E-2</v>
      </c>
      <c r="K5017" s="360"/>
    </row>
    <row r="5018" spans="1:11" s="106" customFormat="1" hidden="1" x14ac:dyDescent="0.2">
      <c r="A5018" s="241" t="s">
        <v>92</v>
      </c>
      <c r="B5018" s="189" t="s">
        <v>2400</v>
      </c>
      <c r="C5018" s="241" t="s">
        <v>85</v>
      </c>
      <c r="D5018" s="241" t="s">
        <v>2401</v>
      </c>
      <c r="E5018" s="427" t="s">
        <v>119</v>
      </c>
      <c r="F5018" s="427"/>
      <c r="G5018" s="190" t="s">
        <v>174</v>
      </c>
      <c r="H5018" s="191">
        <v>1</v>
      </c>
      <c r="I5018" s="192">
        <v>15.32</v>
      </c>
      <c r="J5018" s="192">
        <v>15.32</v>
      </c>
      <c r="K5018" s="360"/>
    </row>
    <row r="5019" spans="1:11" s="106" customFormat="1" hidden="1" x14ac:dyDescent="0.2">
      <c r="A5019" s="241" t="s">
        <v>92</v>
      </c>
      <c r="B5019" s="189" t="s">
        <v>228</v>
      </c>
      <c r="C5019" s="241" t="s">
        <v>85</v>
      </c>
      <c r="D5019" s="241" t="s">
        <v>229</v>
      </c>
      <c r="E5019" s="427" t="s">
        <v>119</v>
      </c>
      <c r="F5019" s="427"/>
      <c r="G5019" s="190" t="s">
        <v>174</v>
      </c>
      <c r="H5019" s="191">
        <v>5.1999999999999998E-2</v>
      </c>
      <c r="I5019" s="192">
        <v>69.42</v>
      </c>
      <c r="J5019" s="192">
        <v>3.6098400000000002</v>
      </c>
      <c r="K5019" s="360"/>
    </row>
    <row r="5020" spans="1:11" s="106" customFormat="1" hidden="1" x14ac:dyDescent="0.2">
      <c r="A5020" s="244"/>
      <c r="B5020" s="244"/>
      <c r="C5020" s="244"/>
      <c r="D5020" s="244"/>
      <c r="E5020" s="244"/>
      <c r="F5020" s="193"/>
      <c r="G5020" s="244"/>
      <c r="H5020" s="193"/>
      <c r="I5020" s="244"/>
      <c r="J5020" s="193"/>
      <c r="K5020" s="360"/>
    </row>
    <row r="5021" spans="1:11" s="106" customFormat="1" ht="15" hidden="1" thickBot="1" x14ac:dyDescent="0.25">
      <c r="A5021" s="244"/>
      <c r="B5021" s="244"/>
      <c r="C5021" s="244"/>
      <c r="D5021" s="244"/>
      <c r="E5021" s="244"/>
      <c r="F5021" s="193"/>
      <c r="G5021" s="244"/>
      <c r="H5021" s="428"/>
      <c r="I5021" s="428"/>
      <c r="J5021" s="193"/>
      <c r="K5021" s="360"/>
    </row>
    <row r="5022" spans="1:11" s="106" customFormat="1" ht="15" hidden="1" thickTop="1" x14ac:dyDescent="0.2">
      <c r="A5022" s="194"/>
      <c r="B5022" s="194"/>
      <c r="C5022" s="194"/>
      <c r="D5022" s="194"/>
      <c r="E5022" s="194"/>
      <c r="F5022" s="194"/>
      <c r="G5022" s="194"/>
      <c r="H5022" s="194"/>
      <c r="I5022" s="194"/>
      <c r="J5022" s="194"/>
      <c r="K5022" s="360"/>
    </row>
    <row r="5023" spans="1:11" s="106" customFormat="1" ht="15" hidden="1" x14ac:dyDescent="0.2">
      <c r="A5023" s="242"/>
      <c r="B5023" s="195" t="s">
        <v>77</v>
      </c>
      <c r="C5023" s="242" t="s">
        <v>78</v>
      </c>
      <c r="D5023" s="242" t="s">
        <v>4</v>
      </c>
      <c r="E5023" s="430" t="s">
        <v>79</v>
      </c>
      <c r="F5023" s="430"/>
      <c r="G5023" s="196" t="s">
        <v>80</v>
      </c>
      <c r="H5023" s="195" t="s">
        <v>81</v>
      </c>
      <c r="I5023" s="195" t="s">
        <v>82</v>
      </c>
      <c r="J5023" s="195" t="s">
        <v>5</v>
      </c>
      <c r="K5023" s="360"/>
    </row>
    <row r="5024" spans="1:11" s="106" customFormat="1" ht="25.5" hidden="1" x14ac:dyDescent="0.2">
      <c r="A5024" s="240" t="s">
        <v>83</v>
      </c>
      <c r="B5024" s="197" t="s">
        <v>1305</v>
      </c>
      <c r="C5024" s="240" t="s">
        <v>85</v>
      </c>
      <c r="D5024" s="240" t="s">
        <v>1306</v>
      </c>
      <c r="E5024" s="429" t="s">
        <v>179</v>
      </c>
      <c r="F5024" s="429"/>
      <c r="G5024" s="198" t="s">
        <v>174</v>
      </c>
      <c r="H5024" s="199">
        <v>1</v>
      </c>
      <c r="I5024" s="203">
        <f>SUM(J5025:J5030)</f>
        <v>46.750323599999994</v>
      </c>
      <c r="J5024" s="203">
        <f>H5024*I5024</f>
        <v>46.750323599999994</v>
      </c>
      <c r="K5024" s="360"/>
    </row>
    <row r="5025" spans="1:11" s="106" customFormat="1" ht="25.5" hidden="1" x14ac:dyDescent="0.2">
      <c r="A5025" s="241" t="s">
        <v>89</v>
      </c>
      <c r="B5025" s="189" t="s">
        <v>219</v>
      </c>
      <c r="C5025" s="241" t="s">
        <v>85</v>
      </c>
      <c r="D5025" s="241" t="s">
        <v>220</v>
      </c>
      <c r="E5025" s="427" t="s">
        <v>87</v>
      </c>
      <c r="F5025" s="427"/>
      <c r="G5025" s="190" t="s">
        <v>88</v>
      </c>
      <c r="H5025" s="191">
        <v>0.11700000000000001</v>
      </c>
      <c r="I5025" s="192">
        <v>13.876064</v>
      </c>
      <c r="J5025" s="192">
        <v>1.6234995000000001</v>
      </c>
      <c r="K5025" s="360"/>
    </row>
    <row r="5026" spans="1:11" s="106" customFormat="1" ht="25.5" hidden="1" x14ac:dyDescent="0.2">
      <c r="A5026" s="241" t="s">
        <v>89</v>
      </c>
      <c r="B5026" s="189" t="s">
        <v>221</v>
      </c>
      <c r="C5026" s="241" t="s">
        <v>85</v>
      </c>
      <c r="D5026" s="241" t="s">
        <v>222</v>
      </c>
      <c r="E5026" s="427" t="s">
        <v>87</v>
      </c>
      <c r="F5026" s="427"/>
      <c r="G5026" s="190" t="s">
        <v>88</v>
      </c>
      <c r="H5026" s="191">
        <v>0.11700000000000001</v>
      </c>
      <c r="I5026" s="192">
        <v>17.794052000000001</v>
      </c>
      <c r="J5026" s="192">
        <v>2.0819041</v>
      </c>
      <c r="K5026" s="360"/>
    </row>
    <row r="5027" spans="1:11" s="106" customFormat="1" hidden="1" x14ac:dyDescent="0.2">
      <c r="A5027" s="241" t="s">
        <v>92</v>
      </c>
      <c r="B5027" s="189" t="s">
        <v>1058</v>
      </c>
      <c r="C5027" s="241" t="s">
        <v>85</v>
      </c>
      <c r="D5027" s="241" t="s">
        <v>1059</v>
      </c>
      <c r="E5027" s="427" t="s">
        <v>119</v>
      </c>
      <c r="F5027" s="427"/>
      <c r="G5027" s="190" t="s">
        <v>174</v>
      </c>
      <c r="H5027" s="191">
        <v>4.7E-2</v>
      </c>
      <c r="I5027" s="192">
        <v>79.94</v>
      </c>
      <c r="J5027" s="192">
        <v>3.75718</v>
      </c>
      <c r="K5027" s="360"/>
    </row>
    <row r="5028" spans="1:11" s="106" customFormat="1" hidden="1" x14ac:dyDescent="0.2">
      <c r="A5028" s="241" t="s">
        <v>92</v>
      </c>
      <c r="B5028" s="189" t="s">
        <v>226</v>
      </c>
      <c r="C5028" s="241" t="s">
        <v>85</v>
      </c>
      <c r="D5028" s="241" t="s">
        <v>227</v>
      </c>
      <c r="E5028" s="427" t="s">
        <v>119</v>
      </c>
      <c r="F5028" s="427"/>
      <c r="G5028" s="190" t="s">
        <v>174</v>
      </c>
      <c r="H5028" s="191">
        <v>3.9E-2</v>
      </c>
      <c r="I5028" s="192">
        <v>1.86</v>
      </c>
      <c r="J5028" s="192">
        <v>7.2539999999999993E-2</v>
      </c>
      <c r="K5028" s="360"/>
    </row>
    <row r="5029" spans="1:11" s="106" customFormat="1" hidden="1" x14ac:dyDescent="0.2">
      <c r="A5029" s="241" t="s">
        <v>92</v>
      </c>
      <c r="B5029" s="189" t="s">
        <v>2402</v>
      </c>
      <c r="C5029" s="241" t="s">
        <v>85</v>
      </c>
      <c r="D5029" s="241" t="s">
        <v>2403</v>
      </c>
      <c r="E5029" s="427" t="s">
        <v>119</v>
      </c>
      <c r="F5029" s="427"/>
      <c r="G5029" s="190" t="s">
        <v>174</v>
      </c>
      <c r="H5029" s="191">
        <v>1</v>
      </c>
      <c r="I5029" s="192">
        <v>35.049999999999997</v>
      </c>
      <c r="J5029" s="192">
        <v>35.049999999999997</v>
      </c>
      <c r="K5029" s="360"/>
    </row>
    <row r="5030" spans="1:11" s="106" customFormat="1" hidden="1" x14ac:dyDescent="0.2">
      <c r="A5030" s="241" t="s">
        <v>92</v>
      </c>
      <c r="B5030" s="189" t="s">
        <v>228</v>
      </c>
      <c r="C5030" s="241" t="s">
        <v>85</v>
      </c>
      <c r="D5030" s="241" t="s">
        <v>229</v>
      </c>
      <c r="E5030" s="427" t="s">
        <v>119</v>
      </c>
      <c r="F5030" s="427"/>
      <c r="G5030" s="190" t="s">
        <v>174</v>
      </c>
      <c r="H5030" s="191">
        <v>0.06</v>
      </c>
      <c r="I5030" s="192">
        <v>69.42</v>
      </c>
      <c r="J5030" s="192">
        <v>4.1651999999999996</v>
      </c>
      <c r="K5030" s="360"/>
    </row>
    <row r="5031" spans="1:11" s="106" customFormat="1" hidden="1" x14ac:dyDescent="0.2">
      <c r="A5031" s="244"/>
      <c r="B5031" s="244"/>
      <c r="C5031" s="244"/>
      <c r="D5031" s="244"/>
      <c r="E5031" s="244"/>
      <c r="F5031" s="193"/>
      <c r="G5031" s="244"/>
      <c r="H5031" s="193"/>
      <c r="I5031" s="244"/>
      <c r="J5031" s="193"/>
      <c r="K5031" s="360"/>
    </row>
    <row r="5032" spans="1:11" s="106" customFormat="1" ht="15" hidden="1" thickBot="1" x14ac:dyDescent="0.25">
      <c r="A5032" s="244"/>
      <c r="B5032" s="244"/>
      <c r="C5032" s="244"/>
      <c r="D5032" s="244"/>
      <c r="E5032" s="244"/>
      <c r="F5032" s="193"/>
      <c r="G5032" s="244"/>
      <c r="H5032" s="428"/>
      <c r="I5032" s="428"/>
      <c r="J5032" s="193"/>
      <c r="K5032" s="360"/>
    </row>
    <row r="5033" spans="1:11" s="106" customFormat="1" ht="15" hidden="1" thickTop="1" x14ac:dyDescent="0.2">
      <c r="A5033" s="194"/>
      <c r="B5033" s="194"/>
      <c r="C5033" s="194"/>
      <c r="D5033" s="194"/>
      <c r="E5033" s="194"/>
      <c r="F5033" s="194"/>
      <c r="G5033" s="194"/>
      <c r="H5033" s="194"/>
      <c r="I5033" s="194"/>
      <c r="J5033" s="194"/>
      <c r="K5033" s="360"/>
    </row>
    <row r="5034" spans="1:11" s="106" customFormat="1" ht="15" hidden="1" x14ac:dyDescent="0.2">
      <c r="A5034" s="242"/>
      <c r="B5034" s="195" t="s">
        <v>77</v>
      </c>
      <c r="C5034" s="242" t="s">
        <v>78</v>
      </c>
      <c r="D5034" s="242" t="s">
        <v>4</v>
      </c>
      <c r="E5034" s="430" t="s">
        <v>79</v>
      </c>
      <c r="F5034" s="430"/>
      <c r="G5034" s="196" t="s">
        <v>80</v>
      </c>
      <c r="H5034" s="195" t="s">
        <v>81</v>
      </c>
      <c r="I5034" s="195" t="s">
        <v>82</v>
      </c>
      <c r="J5034" s="195" t="s">
        <v>5</v>
      </c>
      <c r="K5034" s="360"/>
    </row>
    <row r="5035" spans="1:11" s="106" customFormat="1" hidden="1" x14ac:dyDescent="0.2">
      <c r="A5035" s="240" t="s">
        <v>83</v>
      </c>
      <c r="B5035" s="197" t="s">
        <v>647</v>
      </c>
      <c r="C5035" s="240" t="s">
        <v>85</v>
      </c>
      <c r="D5035" s="240" t="s">
        <v>648</v>
      </c>
      <c r="E5035" s="429" t="s">
        <v>87</v>
      </c>
      <c r="F5035" s="429"/>
      <c r="G5035" s="198" t="s">
        <v>88</v>
      </c>
      <c r="H5035" s="199">
        <v>1</v>
      </c>
      <c r="I5035" s="203">
        <f>SUM(J5036:J5043)</f>
        <v>17.983212000000002</v>
      </c>
      <c r="J5035" s="203">
        <f>H5035*I5035</f>
        <v>17.983212000000002</v>
      </c>
      <c r="K5035" s="360"/>
    </row>
    <row r="5036" spans="1:11" s="106" customFormat="1" ht="25.5" hidden="1" x14ac:dyDescent="0.2">
      <c r="A5036" s="241" t="s">
        <v>89</v>
      </c>
      <c r="B5036" s="189" t="s">
        <v>2154</v>
      </c>
      <c r="C5036" s="241" t="s">
        <v>85</v>
      </c>
      <c r="D5036" s="241" t="s">
        <v>2155</v>
      </c>
      <c r="E5036" s="427" t="s">
        <v>87</v>
      </c>
      <c r="F5036" s="427"/>
      <c r="G5036" s="190" t="s">
        <v>88</v>
      </c>
      <c r="H5036" s="191">
        <v>1</v>
      </c>
      <c r="I5036" s="192">
        <v>0.133212</v>
      </c>
      <c r="J5036" s="192">
        <v>0.133212</v>
      </c>
      <c r="K5036" s="360"/>
    </row>
    <row r="5037" spans="1:11" s="106" customFormat="1" hidden="1" x14ac:dyDescent="0.2">
      <c r="A5037" s="241" t="s">
        <v>92</v>
      </c>
      <c r="B5037" s="189" t="s">
        <v>1912</v>
      </c>
      <c r="C5037" s="241" t="s">
        <v>85</v>
      </c>
      <c r="D5037" s="241" t="s">
        <v>1913</v>
      </c>
      <c r="E5037" s="427" t="s">
        <v>101</v>
      </c>
      <c r="F5037" s="427"/>
      <c r="G5037" s="190" t="s">
        <v>88</v>
      </c>
      <c r="H5037" s="191">
        <v>1</v>
      </c>
      <c r="I5037" s="192">
        <v>2.2000000000000002</v>
      </c>
      <c r="J5037" s="192">
        <v>2.2000000000000002</v>
      </c>
      <c r="K5037" s="360"/>
    </row>
    <row r="5038" spans="1:11" s="106" customFormat="1" ht="25.5" hidden="1" x14ac:dyDescent="0.2">
      <c r="A5038" s="241" t="s">
        <v>92</v>
      </c>
      <c r="B5038" s="189" t="s">
        <v>1914</v>
      </c>
      <c r="C5038" s="241" t="s">
        <v>85</v>
      </c>
      <c r="D5038" s="241" t="s">
        <v>1915</v>
      </c>
      <c r="E5038" s="427" t="s">
        <v>98</v>
      </c>
      <c r="F5038" s="427"/>
      <c r="G5038" s="190" t="s">
        <v>88</v>
      </c>
      <c r="H5038" s="191">
        <v>1</v>
      </c>
      <c r="I5038" s="192">
        <v>0.96</v>
      </c>
      <c r="J5038" s="192">
        <v>0.96</v>
      </c>
      <c r="K5038" s="360"/>
    </row>
    <row r="5039" spans="1:11" s="106" customFormat="1" hidden="1" x14ac:dyDescent="0.2">
      <c r="A5039" s="241" t="s">
        <v>92</v>
      </c>
      <c r="B5039" s="189" t="s">
        <v>99</v>
      </c>
      <c r="C5039" s="241" t="s">
        <v>85</v>
      </c>
      <c r="D5039" s="241" t="s">
        <v>100</v>
      </c>
      <c r="E5039" s="427" t="s">
        <v>101</v>
      </c>
      <c r="F5039" s="427"/>
      <c r="G5039" s="190" t="s">
        <v>88</v>
      </c>
      <c r="H5039" s="191">
        <v>1</v>
      </c>
      <c r="I5039" s="192">
        <v>0.35</v>
      </c>
      <c r="J5039" s="192">
        <v>0.35</v>
      </c>
      <c r="K5039" s="360"/>
    </row>
    <row r="5040" spans="1:11" s="106" customFormat="1" ht="25.5" hidden="1" x14ac:dyDescent="0.2">
      <c r="A5040" s="241" t="s">
        <v>92</v>
      </c>
      <c r="B5040" s="189" t="s">
        <v>1916</v>
      </c>
      <c r="C5040" s="241" t="s">
        <v>85</v>
      </c>
      <c r="D5040" s="241" t="s">
        <v>1917</v>
      </c>
      <c r="E5040" s="427" t="s">
        <v>98</v>
      </c>
      <c r="F5040" s="427"/>
      <c r="G5040" s="190" t="s">
        <v>88</v>
      </c>
      <c r="H5040" s="191">
        <v>1</v>
      </c>
      <c r="I5040" s="192">
        <v>0.5</v>
      </c>
      <c r="J5040" s="192">
        <v>0.5</v>
      </c>
      <c r="K5040" s="360"/>
    </row>
    <row r="5041" spans="1:11" s="106" customFormat="1" hidden="1" x14ac:dyDescent="0.2">
      <c r="A5041" s="241" t="s">
        <v>92</v>
      </c>
      <c r="B5041" s="189" t="s">
        <v>2156</v>
      </c>
      <c r="C5041" s="241" t="s">
        <v>85</v>
      </c>
      <c r="D5041" s="241" t="s">
        <v>2157</v>
      </c>
      <c r="E5041" s="427" t="s">
        <v>95</v>
      </c>
      <c r="F5041" s="427"/>
      <c r="G5041" s="190" t="s">
        <v>88</v>
      </c>
      <c r="H5041" s="191">
        <v>1</v>
      </c>
      <c r="I5041" s="192">
        <v>13.06</v>
      </c>
      <c r="J5041" s="192">
        <v>13.06</v>
      </c>
      <c r="K5041" s="360"/>
    </row>
    <row r="5042" spans="1:11" s="106" customFormat="1" hidden="1" x14ac:dyDescent="0.2">
      <c r="A5042" s="241" t="s">
        <v>92</v>
      </c>
      <c r="B5042" s="189" t="s">
        <v>104</v>
      </c>
      <c r="C5042" s="241" t="s">
        <v>85</v>
      </c>
      <c r="D5042" s="241" t="s">
        <v>105</v>
      </c>
      <c r="E5042" s="427" t="s">
        <v>106</v>
      </c>
      <c r="F5042" s="427"/>
      <c r="G5042" s="190" t="s">
        <v>88</v>
      </c>
      <c r="H5042" s="191">
        <v>1</v>
      </c>
      <c r="I5042" s="192">
        <v>7.0000000000000007E-2</v>
      </c>
      <c r="J5042" s="192">
        <v>7.0000000000000007E-2</v>
      </c>
      <c r="K5042" s="360"/>
    </row>
    <row r="5043" spans="1:11" s="106" customFormat="1" hidden="1" x14ac:dyDescent="0.2">
      <c r="A5043" s="241" t="s">
        <v>92</v>
      </c>
      <c r="B5043" s="189" t="s">
        <v>1918</v>
      </c>
      <c r="C5043" s="241" t="s">
        <v>85</v>
      </c>
      <c r="D5043" s="241" t="s">
        <v>1919</v>
      </c>
      <c r="E5043" s="427" t="s">
        <v>909</v>
      </c>
      <c r="F5043" s="427"/>
      <c r="G5043" s="190" t="s">
        <v>88</v>
      </c>
      <c r="H5043" s="191">
        <v>1</v>
      </c>
      <c r="I5043" s="192">
        <v>0.71</v>
      </c>
      <c r="J5043" s="192">
        <v>0.71</v>
      </c>
      <c r="K5043" s="360"/>
    </row>
    <row r="5044" spans="1:11" s="106" customFormat="1" hidden="1" x14ac:dyDescent="0.2">
      <c r="A5044" s="244"/>
      <c r="B5044" s="244"/>
      <c r="C5044" s="244"/>
      <c r="D5044" s="244"/>
      <c r="E5044" s="244"/>
      <c r="F5044" s="193"/>
      <c r="G5044" s="244"/>
      <c r="H5044" s="193"/>
      <c r="I5044" s="244"/>
      <c r="J5044" s="193"/>
      <c r="K5044" s="360"/>
    </row>
    <row r="5045" spans="1:11" s="106" customFormat="1" ht="15" hidden="1" thickBot="1" x14ac:dyDescent="0.25">
      <c r="A5045" s="244"/>
      <c r="B5045" s="244"/>
      <c r="C5045" s="244"/>
      <c r="D5045" s="244"/>
      <c r="E5045" s="244"/>
      <c r="F5045" s="193"/>
      <c r="G5045" s="244"/>
      <c r="H5045" s="428"/>
      <c r="I5045" s="428"/>
      <c r="J5045" s="193"/>
      <c r="K5045" s="360"/>
    </row>
    <row r="5046" spans="1:11" s="106" customFormat="1" ht="15" hidden="1" thickTop="1" x14ac:dyDescent="0.2">
      <c r="A5046" s="194"/>
      <c r="B5046" s="194"/>
      <c r="C5046" s="194"/>
      <c r="D5046" s="194"/>
      <c r="E5046" s="194"/>
      <c r="F5046" s="194"/>
      <c r="G5046" s="194"/>
      <c r="H5046" s="194"/>
      <c r="I5046" s="194"/>
      <c r="J5046" s="194"/>
      <c r="K5046" s="360"/>
    </row>
    <row r="5047" spans="1:11" s="106" customFormat="1" ht="15" hidden="1" x14ac:dyDescent="0.2">
      <c r="A5047" s="242"/>
      <c r="B5047" s="195" t="s">
        <v>77</v>
      </c>
      <c r="C5047" s="242" t="s">
        <v>78</v>
      </c>
      <c r="D5047" s="242" t="s">
        <v>4</v>
      </c>
      <c r="E5047" s="430" t="s">
        <v>79</v>
      </c>
      <c r="F5047" s="430"/>
      <c r="G5047" s="196" t="s">
        <v>80</v>
      </c>
      <c r="H5047" s="195" t="s">
        <v>81</v>
      </c>
      <c r="I5047" s="195" t="s">
        <v>82</v>
      </c>
      <c r="J5047" s="195" t="s">
        <v>5</v>
      </c>
      <c r="K5047" s="360"/>
    </row>
    <row r="5048" spans="1:11" s="106" customFormat="1" ht="25.5" hidden="1" x14ac:dyDescent="0.2">
      <c r="A5048" s="240" t="s">
        <v>83</v>
      </c>
      <c r="B5048" s="197" t="s">
        <v>2302</v>
      </c>
      <c r="C5048" s="240" t="s">
        <v>85</v>
      </c>
      <c r="D5048" s="240" t="s">
        <v>2303</v>
      </c>
      <c r="E5048" s="429" t="s">
        <v>142</v>
      </c>
      <c r="F5048" s="429"/>
      <c r="G5048" s="198" t="s">
        <v>146</v>
      </c>
      <c r="H5048" s="199">
        <v>1</v>
      </c>
      <c r="I5048" s="203">
        <f>SUM(J5049:J5051)</f>
        <v>13.038887300000001</v>
      </c>
      <c r="J5048" s="203">
        <f>H5048*I5048</f>
        <v>13.038887300000001</v>
      </c>
      <c r="K5048" s="360"/>
    </row>
    <row r="5049" spans="1:11" s="106" customFormat="1" ht="25.5" hidden="1" x14ac:dyDescent="0.2">
      <c r="A5049" s="241" t="s">
        <v>89</v>
      </c>
      <c r="B5049" s="189" t="s">
        <v>2404</v>
      </c>
      <c r="C5049" s="241" t="s">
        <v>85</v>
      </c>
      <c r="D5049" s="241" t="s">
        <v>2405</v>
      </c>
      <c r="E5049" s="427" t="s">
        <v>142</v>
      </c>
      <c r="F5049" s="427"/>
      <c r="G5049" s="190" t="s">
        <v>88</v>
      </c>
      <c r="H5049" s="191">
        <v>1</v>
      </c>
      <c r="I5049" s="192">
        <v>1.4182349000000001</v>
      </c>
      <c r="J5049" s="192">
        <v>1.4182349000000001</v>
      </c>
      <c r="K5049" s="360"/>
    </row>
    <row r="5050" spans="1:11" s="106" customFormat="1" ht="25.5" hidden="1" x14ac:dyDescent="0.2">
      <c r="A5050" s="241" t="s">
        <v>89</v>
      </c>
      <c r="B5050" s="189" t="s">
        <v>2406</v>
      </c>
      <c r="C5050" s="241" t="s">
        <v>85</v>
      </c>
      <c r="D5050" s="241" t="s">
        <v>2407</v>
      </c>
      <c r="E5050" s="427" t="s">
        <v>142</v>
      </c>
      <c r="F5050" s="427"/>
      <c r="G5050" s="190" t="s">
        <v>88</v>
      </c>
      <c r="H5050" s="191">
        <v>1</v>
      </c>
      <c r="I5050" s="192">
        <v>0.16841539999999999</v>
      </c>
      <c r="J5050" s="192">
        <v>0.16841539999999999</v>
      </c>
      <c r="K5050" s="360"/>
    </row>
    <row r="5051" spans="1:11" s="106" customFormat="1" ht="25.5" hidden="1" x14ac:dyDescent="0.2">
      <c r="A5051" s="241" t="s">
        <v>89</v>
      </c>
      <c r="B5051" s="189" t="s">
        <v>337</v>
      </c>
      <c r="C5051" s="241" t="s">
        <v>85</v>
      </c>
      <c r="D5051" s="241" t="s">
        <v>338</v>
      </c>
      <c r="E5051" s="427" t="s">
        <v>87</v>
      </c>
      <c r="F5051" s="427"/>
      <c r="G5051" s="190" t="s">
        <v>88</v>
      </c>
      <c r="H5051" s="191">
        <v>1</v>
      </c>
      <c r="I5051" s="192">
        <v>11.452237</v>
      </c>
      <c r="J5051" s="192">
        <v>11.452237</v>
      </c>
      <c r="K5051" s="360"/>
    </row>
    <row r="5052" spans="1:11" s="106" customFormat="1" hidden="1" x14ac:dyDescent="0.2">
      <c r="A5052" s="244"/>
      <c r="B5052" s="244"/>
      <c r="C5052" s="244"/>
      <c r="D5052" s="244"/>
      <c r="E5052" s="244"/>
      <c r="F5052" s="193"/>
      <c r="G5052" s="244"/>
      <c r="H5052" s="193"/>
      <c r="I5052" s="244"/>
      <c r="J5052" s="193"/>
      <c r="K5052" s="360"/>
    </row>
    <row r="5053" spans="1:11" s="106" customFormat="1" ht="15" hidden="1" thickBot="1" x14ac:dyDescent="0.25">
      <c r="A5053" s="244"/>
      <c r="B5053" s="244"/>
      <c r="C5053" s="244"/>
      <c r="D5053" s="244"/>
      <c r="E5053" s="244"/>
      <c r="F5053" s="193"/>
      <c r="G5053" s="244"/>
      <c r="H5053" s="428"/>
      <c r="I5053" s="428"/>
      <c r="J5053" s="193"/>
      <c r="K5053" s="360"/>
    </row>
    <row r="5054" spans="1:11" s="106" customFormat="1" ht="15" hidden="1" thickTop="1" x14ac:dyDescent="0.2">
      <c r="A5054" s="194"/>
      <c r="B5054" s="194"/>
      <c r="C5054" s="194"/>
      <c r="D5054" s="194"/>
      <c r="E5054" s="194"/>
      <c r="F5054" s="194"/>
      <c r="G5054" s="194"/>
      <c r="H5054" s="194"/>
      <c r="I5054" s="194"/>
      <c r="J5054" s="194"/>
      <c r="K5054" s="360"/>
    </row>
    <row r="5055" spans="1:11" s="106" customFormat="1" ht="15" hidden="1" x14ac:dyDescent="0.2">
      <c r="A5055" s="242"/>
      <c r="B5055" s="195" t="s">
        <v>77</v>
      </c>
      <c r="C5055" s="242" t="s">
        <v>78</v>
      </c>
      <c r="D5055" s="242" t="s">
        <v>4</v>
      </c>
      <c r="E5055" s="430" t="s">
        <v>79</v>
      </c>
      <c r="F5055" s="430"/>
      <c r="G5055" s="196" t="s">
        <v>80</v>
      </c>
      <c r="H5055" s="195" t="s">
        <v>81</v>
      </c>
      <c r="I5055" s="195" t="s">
        <v>82</v>
      </c>
      <c r="J5055" s="195" t="s">
        <v>5</v>
      </c>
      <c r="K5055" s="360"/>
    </row>
    <row r="5056" spans="1:11" s="106" customFormat="1" ht="25.5" hidden="1" x14ac:dyDescent="0.2">
      <c r="A5056" s="240" t="s">
        <v>83</v>
      </c>
      <c r="B5056" s="197" t="s">
        <v>2300</v>
      </c>
      <c r="C5056" s="240" t="s">
        <v>85</v>
      </c>
      <c r="D5056" s="240" t="s">
        <v>2301</v>
      </c>
      <c r="E5056" s="429" t="s">
        <v>142</v>
      </c>
      <c r="F5056" s="429"/>
      <c r="G5056" s="198" t="s">
        <v>143</v>
      </c>
      <c r="H5056" s="199">
        <v>1</v>
      </c>
      <c r="I5056" s="203">
        <f>SUM(J5057:J5060)</f>
        <v>14.811680899999999</v>
      </c>
      <c r="J5056" s="203">
        <f>H5056*I5056</f>
        <v>14.811680899999999</v>
      </c>
      <c r="K5056" s="360"/>
    </row>
    <row r="5057" spans="1:11" s="106" customFormat="1" ht="25.5" hidden="1" x14ac:dyDescent="0.2">
      <c r="A5057" s="241" t="s">
        <v>89</v>
      </c>
      <c r="B5057" s="189" t="s">
        <v>2408</v>
      </c>
      <c r="C5057" s="241" t="s">
        <v>85</v>
      </c>
      <c r="D5057" s="241" t="s">
        <v>2409</v>
      </c>
      <c r="E5057" s="427" t="s">
        <v>142</v>
      </c>
      <c r="F5057" s="427"/>
      <c r="G5057" s="190" t="s">
        <v>88</v>
      </c>
      <c r="H5057" s="191">
        <v>1</v>
      </c>
      <c r="I5057" s="192">
        <v>1.7727936</v>
      </c>
      <c r="J5057" s="192">
        <v>1.7727936</v>
      </c>
      <c r="K5057" s="360"/>
    </row>
    <row r="5058" spans="1:11" s="106" customFormat="1" ht="25.5" hidden="1" x14ac:dyDescent="0.2">
      <c r="A5058" s="241" t="s">
        <v>89</v>
      </c>
      <c r="B5058" s="189" t="s">
        <v>2404</v>
      </c>
      <c r="C5058" s="241" t="s">
        <v>85</v>
      </c>
      <c r="D5058" s="241" t="s">
        <v>2405</v>
      </c>
      <c r="E5058" s="427" t="s">
        <v>142</v>
      </c>
      <c r="F5058" s="427"/>
      <c r="G5058" s="190" t="s">
        <v>88</v>
      </c>
      <c r="H5058" s="191">
        <v>1</v>
      </c>
      <c r="I5058" s="192">
        <v>1.4182349000000001</v>
      </c>
      <c r="J5058" s="192">
        <v>1.4182349000000001</v>
      </c>
      <c r="K5058" s="360"/>
    </row>
    <row r="5059" spans="1:11" s="106" customFormat="1" ht="25.5" hidden="1" x14ac:dyDescent="0.2">
      <c r="A5059" s="241" t="s">
        <v>89</v>
      </c>
      <c r="B5059" s="189" t="s">
        <v>2406</v>
      </c>
      <c r="C5059" s="241" t="s">
        <v>85</v>
      </c>
      <c r="D5059" s="241" t="s">
        <v>2407</v>
      </c>
      <c r="E5059" s="427" t="s">
        <v>142</v>
      </c>
      <c r="F5059" s="427"/>
      <c r="G5059" s="190" t="s">
        <v>88</v>
      </c>
      <c r="H5059" s="191">
        <v>1</v>
      </c>
      <c r="I5059" s="192">
        <v>0.16841539999999999</v>
      </c>
      <c r="J5059" s="192">
        <v>0.16841539999999999</v>
      </c>
      <c r="K5059" s="360"/>
    </row>
    <row r="5060" spans="1:11" s="106" customFormat="1" ht="25.5" hidden="1" x14ac:dyDescent="0.2">
      <c r="A5060" s="241" t="s">
        <v>89</v>
      </c>
      <c r="B5060" s="189" t="s">
        <v>337</v>
      </c>
      <c r="C5060" s="241" t="s">
        <v>85</v>
      </c>
      <c r="D5060" s="241" t="s">
        <v>338</v>
      </c>
      <c r="E5060" s="427" t="s">
        <v>87</v>
      </c>
      <c r="F5060" s="427"/>
      <c r="G5060" s="190" t="s">
        <v>88</v>
      </c>
      <c r="H5060" s="191">
        <v>1</v>
      </c>
      <c r="I5060" s="192">
        <v>11.452237</v>
      </c>
      <c r="J5060" s="192">
        <v>11.452237</v>
      </c>
      <c r="K5060" s="360"/>
    </row>
    <row r="5061" spans="1:11" s="106" customFormat="1" hidden="1" x14ac:dyDescent="0.2">
      <c r="A5061" s="244"/>
      <c r="B5061" s="244"/>
      <c r="C5061" s="244"/>
      <c r="D5061" s="244"/>
      <c r="E5061" s="244"/>
      <c r="F5061" s="193"/>
      <c r="G5061" s="244"/>
      <c r="H5061" s="193"/>
      <c r="I5061" s="244"/>
      <c r="J5061" s="193"/>
      <c r="K5061" s="360"/>
    </row>
    <row r="5062" spans="1:11" s="106" customFormat="1" ht="15" hidden="1" thickBot="1" x14ac:dyDescent="0.25">
      <c r="A5062" s="244"/>
      <c r="B5062" s="244"/>
      <c r="C5062" s="244"/>
      <c r="D5062" s="244"/>
      <c r="E5062" s="244"/>
      <c r="F5062" s="193"/>
      <c r="G5062" s="244"/>
      <c r="H5062" s="428"/>
      <c r="I5062" s="428"/>
      <c r="J5062" s="193"/>
      <c r="K5062" s="360"/>
    </row>
    <row r="5063" spans="1:11" s="106" customFormat="1" ht="15" hidden="1" thickTop="1" x14ac:dyDescent="0.2">
      <c r="A5063" s="194"/>
      <c r="B5063" s="194"/>
      <c r="C5063" s="194"/>
      <c r="D5063" s="194"/>
      <c r="E5063" s="194"/>
      <c r="F5063" s="194"/>
      <c r="G5063" s="194"/>
      <c r="H5063" s="194"/>
      <c r="I5063" s="194"/>
      <c r="J5063" s="194"/>
      <c r="K5063" s="360"/>
    </row>
    <row r="5064" spans="1:11" s="106" customFormat="1" ht="15" hidden="1" x14ac:dyDescent="0.2">
      <c r="A5064" s="242"/>
      <c r="B5064" s="195" t="s">
        <v>77</v>
      </c>
      <c r="C5064" s="242" t="s">
        <v>78</v>
      </c>
      <c r="D5064" s="242" t="s">
        <v>4</v>
      </c>
      <c r="E5064" s="430" t="s">
        <v>79</v>
      </c>
      <c r="F5064" s="430"/>
      <c r="G5064" s="196" t="s">
        <v>80</v>
      </c>
      <c r="H5064" s="195" t="s">
        <v>81</v>
      </c>
      <c r="I5064" s="195" t="s">
        <v>82</v>
      </c>
      <c r="J5064" s="195" t="s">
        <v>5</v>
      </c>
      <c r="K5064" s="360"/>
    </row>
    <row r="5065" spans="1:11" s="106" customFormat="1" ht="25.5" hidden="1" x14ac:dyDescent="0.2">
      <c r="A5065" s="240" t="s">
        <v>83</v>
      </c>
      <c r="B5065" s="197" t="s">
        <v>2404</v>
      </c>
      <c r="C5065" s="240" t="s">
        <v>85</v>
      </c>
      <c r="D5065" s="240" t="s">
        <v>2405</v>
      </c>
      <c r="E5065" s="429" t="s">
        <v>142</v>
      </c>
      <c r="F5065" s="429"/>
      <c r="G5065" s="198" t="s">
        <v>88</v>
      </c>
      <c r="H5065" s="199">
        <v>1</v>
      </c>
      <c r="I5065" s="203">
        <f>SUM(J5066)</f>
        <v>1.4182349000000001</v>
      </c>
      <c r="J5065" s="203">
        <f>H5065*I5065</f>
        <v>1.4182349000000001</v>
      </c>
      <c r="K5065" s="360"/>
    </row>
    <row r="5066" spans="1:11" s="106" customFormat="1" ht="25.5" hidden="1" x14ac:dyDescent="0.2">
      <c r="A5066" s="241" t="s">
        <v>92</v>
      </c>
      <c r="B5066" s="189" t="s">
        <v>2410</v>
      </c>
      <c r="C5066" s="241" t="s">
        <v>85</v>
      </c>
      <c r="D5066" s="241" t="s">
        <v>2411</v>
      </c>
      <c r="E5066" s="427" t="s">
        <v>98</v>
      </c>
      <c r="F5066" s="427"/>
      <c r="G5066" s="190" t="s">
        <v>174</v>
      </c>
      <c r="H5066" s="191">
        <v>6.3999999999999997E-5</v>
      </c>
      <c r="I5066" s="192">
        <v>22159.919999999998</v>
      </c>
      <c r="J5066" s="192">
        <v>1.4182349000000001</v>
      </c>
      <c r="K5066" s="360"/>
    </row>
    <row r="5067" spans="1:11" s="106" customFormat="1" hidden="1" x14ac:dyDescent="0.2">
      <c r="A5067" s="244"/>
      <c r="B5067" s="244"/>
      <c r="C5067" s="244"/>
      <c r="D5067" s="244"/>
      <c r="E5067" s="244"/>
      <c r="F5067" s="193"/>
      <c r="G5067" s="244"/>
      <c r="H5067" s="193"/>
      <c r="I5067" s="244"/>
      <c r="J5067" s="193"/>
      <c r="K5067" s="360"/>
    </row>
    <row r="5068" spans="1:11" s="106" customFormat="1" ht="15" hidden="1" thickBot="1" x14ac:dyDescent="0.25">
      <c r="A5068" s="244"/>
      <c r="B5068" s="244"/>
      <c r="C5068" s="244"/>
      <c r="D5068" s="244"/>
      <c r="E5068" s="244"/>
      <c r="F5068" s="193"/>
      <c r="G5068" s="244"/>
      <c r="H5068" s="428"/>
      <c r="I5068" s="428"/>
      <c r="J5068" s="193"/>
      <c r="K5068" s="360"/>
    </row>
    <row r="5069" spans="1:11" s="106" customFormat="1" ht="15" hidden="1" thickTop="1" x14ac:dyDescent="0.2">
      <c r="A5069" s="194"/>
      <c r="B5069" s="194"/>
      <c r="C5069" s="194"/>
      <c r="D5069" s="194"/>
      <c r="E5069" s="194"/>
      <c r="F5069" s="194"/>
      <c r="G5069" s="194"/>
      <c r="H5069" s="194"/>
      <c r="I5069" s="194"/>
      <c r="J5069" s="194"/>
      <c r="K5069" s="360"/>
    </row>
    <row r="5070" spans="1:11" s="106" customFormat="1" ht="15" hidden="1" x14ac:dyDescent="0.2">
      <c r="A5070" s="242"/>
      <c r="B5070" s="195" t="s">
        <v>77</v>
      </c>
      <c r="C5070" s="242" t="s">
        <v>78</v>
      </c>
      <c r="D5070" s="242" t="s">
        <v>4</v>
      </c>
      <c r="E5070" s="430" t="s">
        <v>79</v>
      </c>
      <c r="F5070" s="430"/>
      <c r="G5070" s="196" t="s">
        <v>80</v>
      </c>
      <c r="H5070" s="195" t="s">
        <v>81</v>
      </c>
      <c r="I5070" s="195" t="s">
        <v>82</v>
      </c>
      <c r="J5070" s="195" t="s">
        <v>5</v>
      </c>
      <c r="K5070" s="360"/>
    </row>
    <row r="5071" spans="1:11" s="106" customFormat="1" ht="25.5" hidden="1" x14ac:dyDescent="0.2">
      <c r="A5071" s="240" t="s">
        <v>83</v>
      </c>
      <c r="B5071" s="197" t="s">
        <v>2406</v>
      </c>
      <c r="C5071" s="240" t="s">
        <v>85</v>
      </c>
      <c r="D5071" s="240" t="s">
        <v>2407</v>
      </c>
      <c r="E5071" s="429" t="s">
        <v>142</v>
      </c>
      <c r="F5071" s="429"/>
      <c r="G5071" s="198" t="s">
        <v>88</v>
      </c>
      <c r="H5071" s="199">
        <v>1</v>
      </c>
      <c r="I5071" s="203">
        <f>SUM(J5072)</f>
        <v>0.16841539999999999</v>
      </c>
      <c r="J5071" s="203">
        <f>H5071*I5071</f>
        <v>0.16841539999999999</v>
      </c>
      <c r="K5071" s="360"/>
    </row>
    <row r="5072" spans="1:11" s="106" customFormat="1" ht="25.5" hidden="1" x14ac:dyDescent="0.2">
      <c r="A5072" s="241" t="s">
        <v>92</v>
      </c>
      <c r="B5072" s="189" t="s">
        <v>2410</v>
      </c>
      <c r="C5072" s="241" t="s">
        <v>85</v>
      </c>
      <c r="D5072" s="241" t="s">
        <v>2411</v>
      </c>
      <c r="E5072" s="427" t="s">
        <v>98</v>
      </c>
      <c r="F5072" s="427"/>
      <c r="G5072" s="190" t="s">
        <v>174</v>
      </c>
      <c r="H5072" s="191">
        <v>7.6000000000000001E-6</v>
      </c>
      <c r="I5072" s="192">
        <v>22159.919999999998</v>
      </c>
      <c r="J5072" s="192">
        <v>0.16841539999999999</v>
      </c>
      <c r="K5072" s="360"/>
    </row>
    <row r="5073" spans="1:11" s="106" customFormat="1" hidden="1" x14ac:dyDescent="0.2">
      <c r="A5073" s="244"/>
      <c r="B5073" s="244"/>
      <c r="C5073" s="244"/>
      <c r="D5073" s="244"/>
      <c r="E5073" s="244"/>
      <c r="F5073" s="193"/>
      <c r="G5073" s="244"/>
      <c r="H5073" s="193"/>
      <c r="I5073" s="244"/>
      <c r="J5073" s="193"/>
      <c r="K5073" s="360"/>
    </row>
    <row r="5074" spans="1:11" s="106" customFormat="1" ht="15" hidden="1" thickBot="1" x14ac:dyDescent="0.25">
      <c r="A5074" s="244"/>
      <c r="B5074" s="244"/>
      <c r="C5074" s="244"/>
      <c r="D5074" s="244"/>
      <c r="E5074" s="244"/>
      <c r="F5074" s="193"/>
      <c r="G5074" s="244"/>
      <c r="H5074" s="428"/>
      <c r="I5074" s="428"/>
      <c r="J5074" s="193"/>
      <c r="K5074" s="360"/>
    </row>
    <row r="5075" spans="1:11" s="106" customFormat="1" ht="15" hidden="1" thickTop="1" x14ac:dyDescent="0.2">
      <c r="A5075" s="194"/>
      <c r="B5075" s="194"/>
      <c r="C5075" s="194"/>
      <c r="D5075" s="194"/>
      <c r="E5075" s="194"/>
      <c r="F5075" s="194"/>
      <c r="G5075" s="194"/>
      <c r="H5075" s="194"/>
      <c r="I5075" s="194"/>
      <c r="J5075" s="194"/>
      <c r="K5075" s="360"/>
    </row>
    <row r="5076" spans="1:11" s="106" customFormat="1" ht="15" hidden="1" x14ac:dyDescent="0.2">
      <c r="A5076" s="242"/>
      <c r="B5076" s="195" t="s">
        <v>77</v>
      </c>
      <c r="C5076" s="242" t="s">
        <v>78</v>
      </c>
      <c r="D5076" s="242" t="s">
        <v>4</v>
      </c>
      <c r="E5076" s="430" t="s">
        <v>79</v>
      </c>
      <c r="F5076" s="430"/>
      <c r="G5076" s="196" t="s">
        <v>80</v>
      </c>
      <c r="H5076" s="195" t="s">
        <v>81</v>
      </c>
      <c r="I5076" s="195" t="s">
        <v>82</v>
      </c>
      <c r="J5076" s="195" t="s">
        <v>5</v>
      </c>
      <c r="K5076" s="360"/>
    </row>
    <row r="5077" spans="1:11" s="106" customFormat="1" ht="25.5" hidden="1" x14ac:dyDescent="0.2">
      <c r="A5077" s="240" t="s">
        <v>83</v>
      </c>
      <c r="B5077" s="197" t="s">
        <v>2408</v>
      </c>
      <c r="C5077" s="240" t="s">
        <v>85</v>
      </c>
      <c r="D5077" s="240" t="s">
        <v>2409</v>
      </c>
      <c r="E5077" s="429" t="s">
        <v>142</v>
      </c>
      <c r="F5077" s="429"/>
      <c r="G5077" s="198" t="s">
        <v>88</v>
      </c>
      <c r="H5077" s="199">
        <v>1</v>
      </c>
      <c r="I5077" s="203">
        <f>SUM(J5078)</f>
        <v>1.7727936</v>
      </c>
      <c r="J5077" s="203">
        <f>H5077*I5077</f>
        <v>1.7727936</v>
      </c>
      <c r="K5077" s="360"/>
    </row>
    <row r="5078" spans="1:11" s="106" customFormat="1" ht="25.5" hidden="1" x14ac:dyDescent="0.2">
      <c r="A5078" s="241" t="s">
        <v>92</v>
      </c>
      <c r="B5078" s="189" t="s">
        <v>2410</v>
      </c>
      <c r="C5078" s="241" t="s">
        <v>85</v>
      </c>
      <c r="D5078" s="241" t="s">
        <v>2411</v>
      </c>
      <c r="E5078" s="427" t="s">
        <v>98</v>
      </c>
      <c r="F5078" s="427"/>
      <c r="G5078" s="190" t="s">
        <v>174</v>
      </c>
      <c r="H5078" s="191">
        <v>8.0000000000000007E-5</v>
      </c>
      <c r="I5078" s="192">
        <v>22159.919999999998</v>
      </c>
      <c r="J5078" s="192">
        <v>1.7727936</v>
      </c>
      <c r="K5078" s="360"/>
    </row>
    <row r="5079" spans="1:11" s="106" customFormat="1" hidden="1" x14ac:dyDescent="0.2">
      <c r="A5079" s="244"/>
      <c r="B5079" s="244"/>
      <c r="C5079" s="244"/>
      <c r="D5079" s="244"/>
      <c r="E5079" s="244"/>
      <c r="F5079" s="193"/>
      <c r="G5079" s="244"/>
      <c r="H5079" s="193"/>
      <c r="I5079" s="244"/>
      <c r="J5079" s="193"/>
      <c r="K5079" s="360"/>
    </row>
    <row r="5080" spans="1:11" s="106" customFormat="1" ht="15" hidden="1" thickBot="1" x14ac:dyDescent="0.25">
      <c r="A5080" s="244"/>
      <c r="B5080" s="244"/>
      <c r="C5080" s="244"/>
      <c r="D5080" s="244"/>
      <c r="E5080" s="244"/>
      <c r="F5080" s="193"/>
      <c r="G5080" s="244"/>
      <c r="H5080" s="428"/>
      <c r="I5080" s="428"/>
      <c r="J5080" s="193"/>
      <c r="K5080" s="360"/>
    </row>
    <row r="5081" spans="1:11" s="106" customFormat="1" ht="15" hidden="1" thickTop="1" x14ac:dyDescent="0.2">
      <c r="A5081" s="194"/>
      <c r="B5081" s="194"/>
      <c r="C5081" s="194"/>
      <c r="D5081" s="194"/>
      <c r="E5081" s="194"/>
      <c r="F5081" s="194"/>
      <c r="G5081" s="194"/>
      <c r="H5081" s="194"/>
      <c r="I5081" s="194"/>
      <c r="J5081" s="194"/>
      <c r="K5081" s="360"/>
    </row>
    <row r="5082" spans="1:11" s="106" customFormat="1" ht="15" hidden="1" x14ac:dyDescent="0.2">
      <c r="A5082" s="242"/>
      <c r="B5082" s="195" t="s">
        <v>77</v>
      </c>
      <c r="C5082" s="242" t="s">
        <v>78</v>
      </c>
      <c r="D5082" s="242" t="s">
        <v>4</v>
      </c>
      <c r="E5082" s="430" t="s">
        <v>79</v>
      </c>
      <c r="F5082" s="430"/>
      <c r="G5082" s="196" t="s">
        <v>80</v>
      </c>
      <c r="H5082" s="195" t="s">
        <v>81</v>
      </c>
      <c r="I5082" s="195" t="s">
        <v>82</v>
      </c>
      <c r="J5082" s="195" t="s">
        <v>5</v>
      </c>
      <c r="K5082" s="360"/>
    </row>
    <row r="5083" spans="1:11" s="106" customFormat="1" ht="25.5" hidden="1" x14ac:dyDescent="0.2">
      <c r="A5083" s="240" t="s">
        <v>83</v>
      </c>
      <c r="B5083" s="197" t="s">
        <v>580</v>
      </c>
      <c r="C5083" s="240" t="s">
        <v>85</v>
      </c>
      <c r="D5083" s="240" t="s">
        <v>581</v>
      </c>
      <c r="E5083" s="429" t="s">
        <v>87</v>
      </c>
      <c r="F5083" s="429"/>
      <c r="G5083" s="198" t="s">
        <v>88</v>
      </c>
      <c r="H5083" s="199">
        <v>1</v>
      </c>
      <c r="I5083" s="203">
        <f>SUM(J5084:J5091)</f>
        <v>12.829204000000001</v>
      </c>
      <c r="J5083" s="203">
        <f>H5083*I5083</f>
        <v>12.829204000000001</v>
      </c>
      <c r="K5083" s="360"/>
    </row>
    <row r="5084" spans="1:11" s="106" customFormat="1" ht="25.5" hidden="1" x14ac:dyDescent="0.2">
      <c r="A5084" s="241" t="s">
        <v>89</v>
      </c>
      <c r="B5084" s="189" t="s">
        <v>2158</v>
      </c>
      <c r="C5084" s="241" t="s">
        <v>85</v>
      </c>
      <c r="D5084" s="241" t="s">
        <v>2159</v>
      </c>
      <c r="E5084" s="427" t="s">
        <v>87</v>
      </c>
      <c r="F5084" s="427"/>
      <c r="G5084" s="190" t="s">
        <v>88</v>
      </c>
      <c r="H5084" s="191">
        <v>1</v>
      </c>
      <c r="I5084" s="192">
        <v>6.9204000000000002E-2</v>
      </c>
      <c r="J5084" s="192">
        <v>6.9204000000000002E-2</v>
      </c>
      <c r="K5084" s="360"/>
    </row>
    <row r="5085" spans="1:11" s="106" customFormat="1" hidden="1" x14ac:dyDescent="0.2">
      <c r="A5085" s="241" t="s">
        <v>92</v>
      </c>
      <c r="B5085" s="189" t="s">
        <v>1912</v>
      </c>
      <c r="C5085" s="241" t="s">
        <v>85</v>
      </c>
      <c r="D5085" s="241" t="s">
        <v>1913</v>
      </c>
      <c r="E5085" s="427" t="s">
        <v>101</v>
      </c>
      <c r="F5085" s="427"/>
      <c r="G5085" s="190" t="s">
        <v>88</v>
      </c>
      <c r="H5085" s="191">
        <v>1</v>
      </c>
      <c r="I5085" s="192">
        <v>2.2000000000000002</v>
      </c>
      <c r="J5085" s="192">
        <v>2.2000000000000002</v>
      </c>
      <c r="K5085" s="360"/>
    </row>
    <row r="5086" spans="1:11" s="106" customFormat="1" ht="25.5" hidden="1" x14ac:dyDescent="0.2">
      <c r="A5086" s="241" t="s">
        <v>92</v>
      </c>
      <c r="B5086" s="189" t="s">
        <v>2412</v>
      </c>
      <c r="C5086" s="241" t="s">
        <v>85</v>
      </c>
      <c r="D5086" s="241" t="s">
        <v>2413</v>
      </c>
      <c r="E5086" s="427" t="s">
        <v>98</v>
      </c>
      <c r="F5086" s="427"/>
      <c r="G5086" s="190" t="s">
        <v>88</v>
      </c>
      <c r="H5086" s="191">
        <v>1</v>
      </c>
      <c r="I5086" s="192">
        <v>0.66</v>
      </c>
      <c r="J5086" s="192">
        <v>0.66</v>
      </c>
      <c r="K5086" s="360"/>
    </row>
    <row r="5087" spans="1:11" s="106" customFormat="1" hidden="1" x14ac:dyDescent="0.2">
      <c r="A5087" s="241" t="s">
        <v>92</v>
      </c>
      <c r="B5087" s="189" t="s">
        <v>99</v>
      </c>
      <c r="C5087" s="241" t="s">
        <v>85</v>
      </c>
      <c r="D5087" s="241" t="s">
        <v>100</v>
      </c>
      <c r="E5087" s="427" t="s">
        <v>101</v>
      </c>
      <c r="F5087" s="427"/>
      <c r="G5087" s="190" t="s">
        <v>88</v>
      </c>
      <c r="H5087" s="191">
        <v>1</v>
      </c>
      <c r="I5087" s="192">
        <v>0.35</v>
      </c>
      <c r="J5087" s="192">
        <v>0.35</v>
      </c>
      <c r="K5087" s="360"/>
    </row>
    <row r="5088" spans="1:11" s="106" customFormat="1" ht="25.5" hidden="1" x14ac:dyDescent="0.2">
      <c r="A5088" s="241" t="s">
        <v>92</v>
      </c>
      <c r="B5088" s="189" t="s">
        <v>2414</v>
      </c>
      <c r="C5088" s="241" t="s">
        <v>85</v>
      </c>
      <c r="D5088" s="241" t="s">
        <v>2415</v>
      </c>
      <c r="E5088" s="427" t="s">
        <v>98</v>
      </c>
      <c r="F5088" s="427"/>
      <c r="G5088" s="190" t="s">
        <v>88</v>
      </c>
      <c r="H5088" s="191">
        <v>1</v>
      </c>
      <c r="I5088" s="192">
        <v>0.01</v>
      </c>
      <c r="J5088" s="192">
        <v>0.01</v>
      </c>
      <c r="K5088" s="360"/>
    </row>
    <row r="5089" spans="1:11" s="106" customFormat="1" hidden="1" x14ac:dyDescent="0.2">
      <c r="A5089" s="241" t="s">
        <v>92</v>
      </c>
      <c r="B5089" s="189" t="s">
        <v>2160</v>
      </c>
      <c r="C5089" s="241" t="s">
        <v>85</v>
      </c>
      <c r="D5089" s="241" t="s">
        <v>2161</v>
      </c>
      <c r="E5089" s="427" t="s">
        <v>95</v>
      </c>
      <c r="F5089" s="427"/>
      <c r="G5089" s="190" t="s">
        <v>88</v>
      </c>
      <c r="H5089" s="191">
        <v>1</v>
      </c>
      <c r="I5089" s="192">
        <v>8.76</v>
      </c>
      <c r="J5089" s="192">
        <v>8.76</v>
      </c>
      <c r="K5089" s="360"/>
    </row>
    <row r="5090" spans="1:11" s="106" customFormat="1" hidden="1" x14ac:dyDescent="0.2">
      <c r="A5090" s="241" t="s">
        <v>92</v>
      </c>
      <c r="B5090" s="189" t="s">
        <v>104</v>
      </c>
      <c r="C5090" s="241" t="s">
        <v>85</v>
      </c>
      <c r="D5090" s="241" t="s">
        <v>105</v>
      </c>
      <c r="E5090" s="427" t="s">
        <v>106</v>
      </c>
      <c r="F5090" s="427"/>
      <c r="G5090" s="190" t="s">
        <v>88</v>
      </c>
      <c r="H5090" s="191">
        <v>1</v>
      </c>
      <c r="I5090" s="192">
        <v>7.0000000000000007E-2</v>
      </c>
      <c r="J5090" s="192">
        <v>7.0000000000000007E-2</v>
      </c>
      <c r="K5090" s="360"/>
    </row>
    <row r="5091" spans="1:11" s="106" customFormat="1" hidden="1" x14ac:dyDescent="0.2">
      <c r="A5091" s="241" t="s">
        <v>92</v>
      </c>
      <c r="B5091" s="189" t="s">
        <v>1918</v>
      </c>
      <c r="C5091" s="241" t="s">
        <v>85</v>
      </c>
      <c r="D5091" s="241" t="s">
        <v>1919</v>
      </c>
      <c r="E5091" s="427" t="s">
        <v>909</v>
      </c>
      <c r="F5091" s="427"/>
      <c r="G5091" s="190" t="s">
        <v>88</v>
      </c>
      <c r="H5091" s="191">
        <v>1</v>
      </c>
      <c r="I5091" s="192">
        <v>0.71</v>
      </c>
      <c r="J5091" s="192">
        <v>0.71</v>
      </c>
      <c r="K5091" s="360"/>
    </row>
    <row r="5092" spans="1:11" s="106" customFormat="1" hidden="1" x14ac:dyDescent="0.2">
      <c r="A5092" s="244"/>
      <c r="B5092" s="244"/>
      <c r="C5092" s="244"/>
      <c r="D5092" s="244"/>
      <c r="E5092" s="244"/>
      <c r="F5092" s="193"/>
      <c r="G5092" s="244"/>
      <c r="H5092" s="193"/>
      <c r="I5092" s="244"/>
      <c r="J5092" s="193"/>
      <c r="K5092" s="360"/>
    </row>
    <row r="5093" spans="1:11" s="106" customFormat="1" ht="15" hidden="1" thickBot="1" x14ac:dyDescent="0.25">
      <c r="A5093" s="244"/>
      <c r="B5093" s="244"/>
      <c r="C5093" s="244"/>
      <c r="D5093" s="244"/>
      <c r="E5093" s="244"/>
      <c r="F5093" s="193"/>
      <c r="G5093" s="244"/>
      <c r="H5093" s="428"/>
      <c r="I5093" s="428"/>
      <c r="J5093" s="193"/>
      <c r="K5093" s="360"/>
    </row>
    <row r="5094" spans="1:11" s="106" customFormat="1" ht="15" hidden="1" thickTop="1" x14ac:dyDescent="0.2">
      <c r="A5094" s="194"/>
      <c r="B5094" s="194"/>
      <c r="C5094" s="194"/>
      <c r="D5094" s="194"/>
      <c r="E5094" s="194"/>
      <c r="F5094" s="194"/>
      <c r="G5094" s="194"/>
      <c r="H5094" s="194"/>
      <c r="I5094" s="194"/>
      <c r="J5094" s="194"/>
      <c r="K5094" s="360"/>
    </row>
    <row r="5095" spans="1:11" s="106" customFormat="1" ht="15" hidden="1" x14ac:dyDescent="0.2">
      <c r="A5095" s="242"/>
      <c r="B5095" s="195" t="s">
        <v>77</v>
      </c>
      <c r="C5095" s="242" t="s">
        <v>78</v>
      </c>
      <c r="D5095" s="242" t="s">
        <v>4</v>
      </c>
      <c r="E5095" s="430" t="s">
        <v>79</v>
      </c>
      <c r="F5095" s="430"/>
      <c r="G5095" s="196" t="s">
        <v>80</v>
      </c>
      <c r="H5095" s="195" t="s">
        <v>81</v>
      </c>
      <c r="I5095" s="195" t="s">
        <v>82</v>
      </c>
      <c r="J5095" s="195" t="s">
        <v>5</v>
      </c>
      <c r="K5095" s="360"/>
    </row>
    <row r="5096" spans="1:11" s="106" customFormat="1" ht="51" hidden="1" x14ac:dyDescent="0.2">
      <c r="A5096" s="240" t="s">
        <v>83</v>
      </c>
      <c r="B5096" s="197" t="s">
        <v>1597</v>
      </c>
      <c r="C5096" s="240" t="s">
        <v>85</v>
      </c>
      <c r="D5096" s="240" t="s">
        <v>1598</v>
      </c>
      <c r="E5096" s="429" t="s">
        <v>149</v>
      </c>
      <c r="F5096" s="429"/>
      <c r="G5096" s="198" t="s">
        <v>139</v>
      </c>
      <c r="H5096" s="199">
        <v>1</v>
      </c>
      <c r="I5096" s="203">
        <f>SUM(J5097:J5101)</f>
        <v>89.768036000000009</v>
      </c>
      <c r="J5096" s="203">
        <f>H5096*I5096</f>
        <v>89.768036000000009</v>
      </c>
      <c r="K5096" s="360"/>
    </row>
    <row r="5097" spans="1:11" s="106" customFormat="1" ht="25.5" hidden="1" x14ac:dyDescent="0.2">
      <c r="A5097" s="241" t="s">
        <v>89</v>
      </c>
      <c r="B5097" s="189" t="s">
        <v>424</v>
      </c>
      <c r="C5097" s="241" t="s">
        <v>85</v>
      </c>
      <c r="D5097" s="241" t="s">
        <v>425</v>
      </c>
      <c r="E5097" s="427" t="s">
        <v>149</v>
      </c>
      <c r="F5097" s="427"/>
      <c r="G5097" s="190" t="s">
        <v>139</v>
      </c>
      <c r="H5097" s="191">
        <v>0.53</v>
      </c>
      <c r="I5097" s="192">
        <v>65.952379800000003</v>
      </c>
      <c r="J5097" s="192">
        <v>34.954761300000001</v>
      </c>
      <c r="K5097" s="360"/>
    </row>
    <row r="5098" spans="1:11" s="106" customFormat="1" ht="25.5" hidden="1" x14ac:dyDescent="0.2">
      <c r="A5098" s="241" t="s">
        <v>89</v>
      </c>
      <c r="B5098" s="189" t="s">
        <v>151</v>
      </c>
      <c r="C5098" s="241" t="s">
        <v>85</v>
      </c>
      <c r="D5098" s="241" t="s">
        <v>152</v>
      </c>
      <c r="E5098" s="427" t="s">
        <v>87</v>
      </c>
      <c r="F5098" s="427"/>
      <c r="G5098" s="190" t="s">
        <v>88</v>
      </c>
      <c r="H5098" s="191">
        <v>0.48899999999999999</v>
      </c>
      <c r="I5098" s="192">
        <v>14.912611999999999</v>
      </c>
      <c r="J5098" s="192">
        <v>7.2922672999999998</v>
      </c>
      <c r="K5098" s="360"/>
    </row>
    <row r="5099" spans="1:11" s="106" customFormat="1" ht="25.5" hidden="1" x14ac:dyDescent="0.2">
      <c r="A5099" s="241" t="s">
        <v>89</v>
      </c>
      <c r="B5099" s="189" t="s">
        <v>153</v>
      </c>
      <c r="C5099" s="241" t="s">
        <v>85</v>
      </c>
      <c r="D5099" s="241" t="s">
        <v>154</v>
      </c>
      <c r="E5099" s="427" t="s">
        <v>87</v>
      </c>
      <c r="F5099" s="427"/>
      <c r="G5099" s="190" t="s">
        <v>88</v>
      </c>
      <c r="H5099" s="191">
        <v>2.6680000000000001</v>
      </c>
      <c r="I5099" s="192">
        <v>17.641041000000001</v>
      </c>
      <c r="J5099" s="192">
        <v>47.066297400000003</v>
      </c>
      <c r="K5099" s="360"/>
    </row>
    <row r="5100" spans="1:11" s="106" customFormat="1" ht="25.5" hidden="1" x14ac:dyDescent="0.2">
      <c r="A5100" s="241" t="s">
        <v>92</v>
      </c>
      <c r="B5100" s="189" t="s">
        <v>365</v>
      </c>
      <c r="C5100" s="241" t="s">
        <v>85</v>
      </c>
      <c r="D5100" s="241" t="s">
        <v>366</v>
      </c>
      <c r="E5100" s="427" t="s">
        <v>119</v>
      </c>
      <c r="F5100" s="427"/>
      <c r="G5100" s="190" t="s">
        <v>266</v>
      </c>
      <c r="H5100" s="191">
        <v>1.7000000000000001E-2</v>
      </c>
      <c r="I5100" s="192">
        <v>4.83</v>
      </c>
      <c r="J5100" s="192">
        <v>8.2110000000000002E-2</v>
      </c>
      <c r="K5100" s="360"/>
    </row>
    <row r="5101" spans="1:11" s="106" customFormat="1" hidden="1" x14ac:dyDescent="0.2">
      <c r="A5101" s="241" t="s">
        <v>92</v>
      </c>
      <c r="B5101" s="189" t="s">
        <v>442</v>
      </c>
      <c r="C5101" s="241" t="s">
        <v>85</v>
      </c>
      <c r="D5101" s="241" t="s">
        <v>443</v>
      </c>
      <c r="E5101" s="427" t="s">
        <v>119</v>
      </c>
      <c r="F5101" s="427"/>
      <c r="G5101" s="190" t="s">
        <v>160</v>
      </c>
      <c r="H5101" s="191">
        <v>2.7E-2</v>
      </c>
      <c r="I5101" s="192">
        <v>13.8</v>
      </c>
      <c r="J5101" s="192">
        <v>0.37259999999999999</v>
      </c>
      <c r="K5101" s="360"/>
    </row>
    <row r="5102" spans="1:11" s="106" customFormat="1" hidden="1" x14ac:dyDescent="0.2">
      <c r="A5102" s="244"/>
      <c r="B5102" s="244"/>
      <c r="C5102" s="244"/>
      <c r="D5102" s="244"/>
      <c r="E5102" s="244"/>
      <c r="F5102" s="193"/>
      <c r="G5102" s="244"/>
      <c r="H5102" s="193"/>
      <c r="I5102" s="244"/>
      <c r="J5102" s="193"/>
      <c r="K5102" s="360"/>
    </row>
    <row r="5103" spans="1:11" s="106" customFormat="1" ht="15" hidden="1" thickBot="1" x14ac:dyDescent="0.25">
      <c r="A5103" s="244"/>
      <c r="B5103" s="244"/>
      <c r="C5103" s="244"/>
      <c r="D5103" s="244"/>
      <c r="E5103" s="244"/>
      <c r="F5103" s="193"/>
      <c r="G5103" s="244"/>
      <c r="H5103" s="428"/>
      <c r="I5103" s="428"/>
      <c r="J5103" s="193"/>
      <c r="K5103" s="360"/>
    </row>
    <row r="5104" spans="1:11" s="106" customFormat="1" ht="15" hidden="1" thickTop="1" x14ac:dyDescent="0.2">
      <c r="A5104" s="194"/>
      <c r="B5104" s="194"/>
      <c r="C5104" s="194"/>
      <c r="D5104" s="194"/>
      <c r="E5104" s="194"/>
      <c r="F5104" s="194"/>
      <c r="G5104" s="194"/>
      <c r="H5104" s="194"/>
      <c r="I5104" s="194"/>
      <c r="J5104" s="194"/>
      <c r="K5104" s="360"/>
    </row>
    <row r="5105" spans="1:11" s="106" customFormat="1" ht="15" hidden="1" x14ac:dyDescent="0.2">
      <c r="A5105" s="242"/>
      <c r="B5105" s="195" t="s">
        <v>77</v>
      </c>
      <c r="C5105" s="242" t="s">
        <v>78</v>
      </c>
      <c r="D5105" s="242" t="s">
        <v>4</v>
      </c>
      <c r="E5105" s="430" t="s">
        <v>79</v>
      </c>
      <c r="F5105" s="430"/>
      <c r="G5105" s="196" t="s">
        <v>80</v>
      </c>
      <c r="H5105" s="195" t="s">
        <v>81</v>
      </c>
      <c r="I5105" s="195" t="s">
        <v>82</v>
      </c>
      <c r="J5105" s="195" t="s">
        <v>5</v>
      </c>
      <c r="K5105" s="360"/>
    </row>
    <row r="5106" spans="1:11" s="106" customFormat="1" ht="38.25" hidden="1" x14ac:dyDescent="0.2">
      <c r="A5106" s="240" t="s">
        <v>83</v>
      </c>
      <c r="B5106" s="197" t="s">
        <v>1104</v>
      </c>
      <c r="C5106" s="240" t="s">
        <v>85</v>
      </c>
      <c r="D5106" s="240" t="s">
        <v>1105</v>
      </c>
      <c r="E5106" s="429" t="s">
        <v>142</v>
      </c>
      <c r="F5106" s="429"/>
      <c r="G5106" s="198" t="s">
        <v>146</v>
      </c>
      <c r="H5106" s="199">
        <v>1</v>
      </c>
      <c r="I5106" s="203">
        <f>SUM(J5107:J5109)</f>
        <v>43.742655999999997</v>
      </c>
      <c r="J5106" s="203">
        <f>H5106*I5106</f>
        <v>43.742655999999997</v>
      </c>
      <c r="K5106" s="360"/>
    </row>
    <row r="5107" spans="1:11" s="106" customFormat="1" ht="38.25" hidden="1" x14ac:dyDescent="0.2">
      <c r="A5107" s="241" t="s">
        <v>89</v>
      </c>
      <c r="B5107" s="189" t="s">
        <v>2416</v>
      </c>
      <c r="C5107" s="241" t="s">
        <v>85</v>
      </c>
      <c r="D5107" s="241" t="s">
        <v>2417</v>
      </c>
      <c r="E5107" s="427" t="s">
        <v>142</v>
      </c>
      <c r="F5107" s="427"/>
      <c r="G5107" s="190" t="s">
        <v>88</v>
      </c>
      <c r="H5107" s="191">
        <v>1</v>
      </c>
      <c r="I5107" s="192">
        <v>21.68</v>
      </c>
      <c r="J5107" s="192">
        <v>21.68</v>
      </c>
      <c r="K5107" s="360"/>
    </row>
    <row r="5108" spans="1:11" s="106" customFormat="1" ht="38.25" hidden="1" x14ac:dyDescent="0.2">
      <c r="A5108" s="241" t="s">
        <v>89</v>
      </c>
      <c r="B5108" s="189" t="s">
        <v>2418</v>
      </c>
      <c r="C5108" s="241" t="s">
        <v>85</v>
      </c>
      <c r="D5108" s="241" t="s">
        <v>2419</v>
      </c>
      <c r="E5108" s="427" t="s">
        <v>142</v>
      </c>
      <c r="F5108" s="427"/>
      <c r="G5108" s="190" t="s">
        <v>88</v>
      </c>
      <c r="H5108" s="191">
        <v>1</v>
      </c>
      <c r="I5108" s="192">
        <v>3.9024000000000001</v>
      </c>
      <c r="J5108" s="192">
        <v>3.9024000000000001</v>
      </c>
      <c r="K5108" s="360"/>
    </row>
    <row r="5109" spans="1:11" s="106" customFormat="1" ht="25.5" hidden="1" x14ac:dyDescent="0.2">
      <c r="A5109" s="241" t="s">
        <v>89</v>
      </c>
      <c r="B5109" s="189" t="s">
        <v>2420</v>
      </c>
      <c r="C5109" s="241" t="s">
        <v>85</v>
      </c>
      <c r="D5109" s="241" t="s">
        <v>2421</v>
      </c>
      <c r="E5109" s="427" t="s">
        <v>87</v>
      </c>
      <c r="F5109" s="427"/>
      <c r="G5109" s="190" t="s">
        <v>88</v>
      </c>
      <c r="H5109" s="191">
        <v>1</v>
      </c>
      <c r="I5109" s="192">
        <v>18.160256</v>
      </c>
      <c r="J5109" s="192">
        <v>18.160256</v>
      </c>
      <c r="K5109" s="360"/>
    </row>
    <row r="5110" spans="1:11" s="106" customFormat="1" hidden="1" x14ac:dyDescent="0.2">
      <c r="A5110" s="244"/>
      <c r="B5110" s="244"/>
      <c r="C5110" s="244"/>
      <c r="D5110" s="244"/>
      <c r="E5110" s="244"/>
      <c r="F5110" s="193"/>
      <c r="G5110" s="244"/>
      <c r="H5110" s="193"/>
      <c r="I5110" s="244"/>
      <c r="J5110" s="193"/>
      <c r="K5110" s="360"/>
    </row>
    <row r="5111" spans="1:11" s="106" customFormat="1" ht="15" hidden="1" thickBot="1" x14ac:dyDescent="0.25">
      <c r="A5111" s="244"/>
      <c r="B5111" s="244"/>
      <c r="C5111" s="244"/>
      <c r="D5111" s="244"/>
      <c r="E5111" s="244"/>
      <c r="F5111" s="193"/>
      <c r="G5111" s="244"/>
      <c r="H5111" s="428"/>
      <c r="I5111" s="428"/>
      <c r="J5111" s="193"/>
      <c r="K5111" s="360"/>
    </row>
    <row r="5112" spans="1:11" s="106" customFormat="1" ht="15" hidden="1" thickTop="1" x14ac:dyDescent="0.2">
      <c r="A5112" s="194"/>
      <c r="B5112" s="194"/>
      <c r="C5112" s="194"/>
      <c r="D5112" s="194"/>
      <c r="E5112" s="194"/>
      <c r="F5112" s="194"/>
      <c r="G5112" s="194"/>
      <c r="H5112" s="194"/>
      <c r="I5112" s="194"/>
      <c r="J5112" s="194"/>
      <c r="K5112" s="360"/>
    </row>
    <row r="5113" spans="1:11" s="106" customFormat="1" ht="15" hidden="1" x14ac:dyDescent="0.2">
      <c r="A5113" s="242"/>
      <c r="B5113" s="195" t="s">
        <v>77</v>
      </c>
      <c r="C5113" s="242" t="s">
        <v>78</v>
      </c>
      <c r="D5113" s="242" t="s">
        <v>4</v>
      </c>
      <c r="E5113" s="430" t="s">
        <v>79</v>
      </c>
      <c r="F5113" s="430"/>
      <c r="G5113" s="196" t="s">
        <v>80</v>
      </c>
      <c r="H5113" s="195" t="s">
        <v>81</v>
      </c>
      <c r="I5113" s="195" t="s">
        <v>82</v>
      </c>
      <c r="J5113" s="195" t="s">
        <v>5</v>
      </c>
      <c r="K5113" s="360"/>
    </row>
    <row r="5114" spans="1:11" s="106" customFormat="1" ht="38.25" hidden="1" x14ac:dyDescent="0.2">
      <c r="A5114" s="240" t="s">
        <v>83</v>
      </c>
      <c r="B5114" s="197" t="s">
        <v>1102</v>
      </c>
      <c r="C5114" s="240" t="s">
        <v>85</v>
      </c>
      <c r="D5114" s="240" t="s">
        <v>1103</v>
      </c>
      <c r="E5114" s="429" t="s">
        <v>142</v>
      </c>
      <c r="F5114" s="429"/>
      <c r="G5114" s="198" t="s">
        <v>143</v>
      </c>
      <c r="H5114" s="199">
        <v>1</v>
      </c>
      <c r="I5114" s="203">
        <f>SUM(J5115:J5119)</f>
        <v>127.558256</v>
      </c>
      <c r="J5114" s="203">
        <f>H5114*I5114</f>
        <v>127.558256</v>
      </c>
      <c r="K5114" s="360"/>
    </row>
    <row r="5115" spans="1:11" s="106" customFormat="1" ht="38.25" hidden="1" x14ac:dyDescent="0.2">
      <c r="A5115" s="241" t="s">
        <v>89</v>
      </c>
      <c r="B5115" s="189" t="s">
        <v>2422</v>
      </c>
      <c r="C5115" s="241" t="s">
        <v>85</v>
      </c>
      <c r="D5115" s="241" t="s">
        <v>2423</v>
      </c>
      <c r="E5115" s="427" t="s">
        <v>142</v>
      </c>
      <c r="F5115" s="427"/>
      <c r="G5115" s="190" t="s">
        <v>88</v>
      </c>
      <c r="H5115" s="191">
        <v>1</v>
      </c>
      <c r="I5115" s="192">
        <v>34.8506</v>
      </c>
      <c r="J5115" s="192">
        <v>34.8506</v>
      </c>
      <c r="K5115" s="360"/>
    </row>
    <row r="5116" spans="1:11" s="106" customFormat="1" ht="38.25" hidden="1" x14ac:dyDescent="0.2">
      <c r="A5116" s="241" t="s">
        <v>89</v>
      </c>
      <c r="B5116" s="189" t="s">
        <v>2424</v>
      </c>
      <c r="C5116" s="241" t="s">
        <v>85</v>
      </c>
      <c r="D5116" s="241" t="s">
        <v>2425</v>
      </c>
      <c r="E5116" s="427" t="s">
        <v>142</v>
      </c>
      <c r="F5116" s="427"/>
      <c r="G5116" s="190" t="s">
        <v>88</v>
      </c>
      <c r="H5116" s="191">
        <v>1</v>
      </c>
      <c r="I5116" s="192">
        <v>48.965000000000003</v>
      </c>
      <c r="J5116" s="192">
        <v>48.965000000000003</v>
      </c>
      <c r="K5116" s="360"/>
    </row>
    <row r="5117" spans="1:11" s="106" customFormat="1" ht="38.25" hidden="1" x14ac:dyDescent="0.2">
      <c r="A5117" s="241" t="s">
        <v>89</v>
      </c>
      <c r="B5117" s="189" t="s">
        <v>2416</v>
      </c>
      <c r="C5117" s="241" t="s">
        <v>85</v>
      </c>
      <c r="D5117" s="241" t="s">
        <v>2417</v>
      </c>
      <c r="E5117" s="427" t="s">
        <v>142</v>
      </c>
      <c r="F5117" s="427"/>
      <c r="G5117" s="190" t="s">
        <v>88</v>
      </c>
      <c r="H5117" s="191">
        <v>1</v>
      </c>
      <c r="I5117" s="192">
        <v>21.68</v>
      </c>
      <c r="J5117" s="192">
        <v>21.68</v>
      </c>
      <c r="K5117" s="360"/>
    </row>
    <row r="5118" spans="1:11" s="106" customFormat="1" ht="38.25" hidden="1" x14ac:dyDescent="0.2">
      <c r="A5118" s="241" t="s">
        <v>89</v>
      </c>
      <c r="B5118" s="189" t="s">
        <v>2418</v>
      </c>
      <c r="C5118" s="241" t="s">
        <v>85</v>
      </c>
      <c r="D5118" s="241" t="s">
        <v>2419</v>
      </c>
      <c r="E5118" s="427" t="s">
        <v>142</v>
      </c>
      <c r="F5118" s="427"/>
      <c r="G5118" s="190" t="s">
        <v>88</v>
      </c>
      <c r="H5118" s="191">
        <v>1</v>
      </c>
      <c r="I5118" s="192">
        <v>3.9024000000000001</v>
      </c>
      <c r="J5118" s="192">
        <v>3.9024000000000001</v>
      </c>
      <c r="K5118" s="360"/>
    </row>
    <row r="5119" spans="1:11" s="106" customFormat="1" ht="25.5" hidden="1" x14ac:dyDescent="0.2">
      <c r="A5119" s="241" t="s">
        <v>89</v>
      </c>
      <c r="B5119" s="189" t="s">
        <v>2420</v>
      </c>
      <c r="C5119" s="241" t="s">
        <v>85</v>
      </c>
      <c r="D5119" s="241" t="s">
        <v>2421</v>
      </c>
      <c r="E5119" s="427" t="s">
        <v>87</v>
      </c>
      <c r="F5119" s="427"/>
      <c r="G5119" s="190" t="s">
        <v>88</v>
      </c>
      <c r="H5119" s="191">
        <v>1</v>
      </c>
      <c r="I5119" s="192">
        <v>18.160256</v>
      </c>
      <c r="J5119" s="192">
        <v>18.160256</v>
      </c>
      <c r="K5119" s="360"/>
    </row>
    <row r="5120" spans="1:11" s="106" customFormat="1" hidden="1" x14ac:dyDescent="0.2">
      <c r="A5120" s="244"/>
      <c r="B5120" s="244"/>
      <c r="C5120" s="244"/>
      <c r="D5120" s="244"/>
      <c r="E5120" s="244"/>
      <c r="F5120" s="193"/>
      <c r="G5120" s="244"/>
      <c r="H5120" s="193"/>
      <c r="I5120" s="244"/>
      <c r="J5120" s="193"/>
      <c r="K5120" s="360"/>
    </row>
    <row r="5121" spans="1:11" s="106" customFormat="1" ht="15" hidden="1" thickBot="1" x14ac:dyDescent="0.25">
      <c r="A5121" s="244"/>
      <c r="B5121" s="244"/>
      <c r="C5121" s="244"/>
      <c r="D5121" s="244"/>
      <c r="E5121" s="244"/>
      <c r="F5121" s="193"/>
      <c r="G5121" s="244"/>
      <c r="H5121" s="428"/>
      <c r="I5121" s="428"/>
      <c r="J5121" s="193"/>
      <c r="K5121" s="360"/>
    </row>
    <row r="5122" spans="1:11" s="106" customFormat="1" ht="15" hidden="1" thickTop="1" x14ac:dyDescent="0.2">
      <c r="A5122" s="194"/>
      <c r="B5122" s="194"/>
      <c r="C5122" s="194"/>
      <c r="D5122" s="194"/>
      <c r="E5122" s="194"/>
      <c r="F5122" s="194"/>
      <c r="G5122" s="194"/>
      <c r="H5122" s="194"/>
      <c r="I5122" s="194"/>
      <c r="J5122" s="194"/>
      <c r="K5122" s="360"/>
    </row>
    <row r="5123" spans="1:11" s="106" customFormat="1" ht="15" hidden="1" x14ac:dyDescent="0.2">
      <c r="A5123" s="242"/>
      <c r="B5123" s="195" t="s">
        <v>77</v>
      </c>
      <c r="C5123" s="242" t="s">
        <v>78</v>
      </c>
      <c r="D5123" s="242" t="s">
        <v>4</v>
      </c>
      <c r="E5123" s="430" t="s">
        <v>79</v>
      </c>
      <c r="F5123" s="430"/>
      <c r="G5123" s="196" t="s">
        <v>80</v>
      </c>
      <c r="H5123" s="195" t="s">
        <v>81</v>
      </c>
      <c r="I5123" s="195" t="s">
        <v>82</v>
      </c>
      <c r="J5123" s="195" t="s">
        <v>5</v>
      </c>
      <c r="K5123" s="360"/>
    </row>
    <row r="5124" spans="1:11" s="106" customFormat="1" ht="38.25" hidden="1" x14ac:dyDescent="0.2">
      <c r="A5124" s="240" t="s">
        <v>83</v>
      </c>
      <c r="B5124" s="197" t="s">
        <v>2416</v>
      </c>
      <c r="C5124" s="240" t="s">
        <v>85</v>
      </c>
      <c r="D5124" s="240" t="s">
        <v>2417</v>
      </c>
      <c r="E5124" s="429" t="s">
        <v>142</v>
      </c>
      <c r="F5124" s="429"/>
      <c r="G5124" s="198" t="s">
        <v>88</v>
      </c>
      <c r="H5124" s="199">
        <v>1</v>
      </c>
      <c r="I5124" s="203">
        <f>SUM(J5125)</f>
        <v>21.68</v>
      </c>
      <c r="J5124" s="203">
        <f>H5124*I5124</f>
        <v>21.68</v>
      </c>
      <c r="K5124" s="360"/>
    </row>
    <row r="5125" spans="1:11" s="106" customFormat="1" ht="38.25" hidden="1" x14ac:dyDescent="0.2">
      <c r="A5125" s="241" t="s">
        <v>92</v>
      </c>
      <c r="B5125" s="189" t="s">
        <v>2426</v>
      </c>
      <c r="C5125" s="241" t="s">
        <v>85</v>
      </c>
      <c r="D5125" s="241" t="s">
        <v>2427</v>
      </c>
      <c r="E5125" s="427" t="s">
        <v>98</v>
      </c>
      <c r="F5125" s="427"/>
      <c r="G5125" s="190" t="s">
        <v>174</v>
      </c>
      <c r="H5125" s="191">
        <v>4.0000000000000003E-5</v>
      </c>
      <c r="I5125" s="192">
        <v>542000</v>
      </c>
      <c r="J5125" s="192">
        <v>21.68</v>
      </c>
      <c r="K5125" s="360"/>
    </row>
    <row r="5126" spans="1:11" s="106" customFormat="1" hidden="1" x14ac:dyDescent="0.2">
      <c r="A5126" s="244"/>
      <c r="B5126" s="244"/>
      <c r="C5126" s="244"/>
      <c r="D5126" s="244"/>
      <c r="E5126" s="244"/>
      <c r="F5126" s="193"/>
      <c r="G5126" s="244"/>
      <c r="H5126" s="193"/>
      <c r="I5126" s="244"/>
      <c r="J5126" s="193"/>
      <c r="K5126" s="360"/>
    </row>
    <row r="5127" spans="1:11" s="106" customFormat="1" ht="15" hidden="1" thickBot="1" x14ac:dyDescent="0.25">
      <c r="A5127" s="244"/>
      <c r="B5127" s="244"/>
      <c r="C5127" s="244"/>
      <c r="D5127" s="244"/>
      <c r="E5127" s="244"/>
      <c r="F5127" s="193"/>
      <c r="G5127" s="244"/>
      <c r="H5127" s="428"/>
      <c r="I5127" s="428"/>
      <c r="J5127" s="193"/>
      <c r="K5127" s="360"/>
    </row>
    <row r="5128" spans="1:11" s="106" customFormat="1" ht="15" hidden="1" thickTop="1" x14ac:dyDescent="0.2">
      <c r="A5128" s="194"/>
      <c r="B5128" s="194"/>
      <c r="C5128" s="194"/>
      <c r="D5128" s="194"/>
      <c r="E5128" s="194"/>
      <c r="F5128" s="194"/>
      <c r="G5128" s="194"/>
      <c r="H5128" s="194"/>
      <c r="I5128" s="194"/>
      <c r="J5128" s="194"/>
      <c r="K5128" s="360"/>
    </row>
    <row r="5129" spans="1:11" s="106" customFormat="1" ht="15" hidden="1" x14ac:dyDescent="0.2">
      <c r="A5129" s="242"/>
      <c r="B5129" s="195" t="s">
        <v>77</v>
      </c>
      <c r="C5129" s="242" t="s">
        <v>78</v>
      </c>
      <c r="D5129" s="242" t="s">
        <v>4</v>
      </c>
      <c r="E5129" s="430" t="s">
        <v>79</v>
      </c>
      <c r="F5129" s="430"/>
      <c r="G5129" s="196" t="s">
        <v>80</v>
      </c>
      <c r="H5129" s="195" t="s">
        <v>81</v>
      </c>
      <c r="I5129" s="195" t="s">
        <v>82</v>
      </c>
      <c r="J5129" s="195" t="s">
        <v>5</v>
      </c>
      <c r="K5129" s="360"/>
    </row>
    <row r="5130" spans="1:11" s="106" customFormat="1" ht="38.25" hidden="1" x14ac:dyDescent="0.2">
      <c r="A5130" s="240" t="s">
        <v>83</v>
      </c>
      <c r="B5130" s="197" t="s">
        <v>2418</v>
      </c>
      <c r="C5130" s="240" t="s">
        <v>85</v>
      </c>
      <c r="D5130" s="240" t="s">
        <v>2419</v>
      </c>
      <c r="E5130" s="429" t="s">
        <v>142</v>
      </c>
      <c r="F5130" s="429"/>
      <c r="G5130" s="198" t="s">
        <v>88</v>
      </c>
      <c r="H5130" s="199">
        <v>1</v>
      </c>
      <c r="I5130" s="203">
        <f>SUM(J5131)</f>
        <v>3.9024000000000001</v>
      </c>
      <c r="J5130" s="203">
        <f>H5130*I5130</f>
        <v>3.9024000000000001</v>
      </c>
      <c r="K5130" s="360"/>
    </row>
    <row r="5131" spans="1:11" s="106" customFormat="1" ht="38.25" hidden="1" x14ac:dyDescent="0.2">
      <c r="A5131" s="241" t="s">
        <v>92</v>
      </c>
      <c r="B5131" s="189" t="s">
        <v>2426</v>
      </c>
      <c r="C5131" s="241" t="s">
        <v>85</v>
      </c>
      <c r="D5131" s="241" t="s">
        <v>2427</v>
      </c>
      <c r="E5131" s="427" t="s">
        <v>98</v>
      </c>
      <c r="F5131" s="427"/>
      <c r="G5131" s="190" t="s">
        <v>174</v>
      </c>
      <c r="H5131" s="191">
        <v>7.1999999999999997E-6</v>
      </c>
      <c r="I5131" s="192">
        <v>542000</v>
      </c>
      <c r="J5131" s="192">
        <v>3.9024000000000001</v>
      </c>
      <c r="K5131" s="360"/>
    </row>
    <row r="5132" spans="1:11" s="106" customFormat="1" hidden="1" x14ac:dyDescent="0.2">
      <c r="A5132" s="244"/>
      <c r="B5132" s="244"/>
      <c r="C5132" s="244"/>
      <c r="D5132" s="244"/>
      <c r="E5132" s="244"/>
      <c r="F5132" s="193"/>
      <c r="G5132" s="244"/>
      <c r="H5132" s="193"/>
      <c r="I5132" s="244"/>
      <c r="J5132" s="193"/>
      <c r="K5132" s="360"/>
    </row>
    <row r="5133" spans="1:11" s="106" customFormat="1" ht="15" hidden="1" thickBot="1" x14ac:dyDescent="0.25">
      <c r="A5133" s="244"/>
      <c r="B5133" s="244"/>
      <c r="C5133" s="244"/>
      <c r="D5133" s="244"/>
      <c r="E5133" s="244"/>
      <c r="F5133" s="193"/>
      <c r="G5133" s="244"/>
      <c r="H5133" s="428"/>
      <c r="I5133" s="428"/>
      <c r="J5133" s="193"/>
      <c r="K5133" s="360"/>
    </row>
    <row r="5134" spans="1:11" s="106" customFormat="1" ht="15" hidden="1" thickTop="1" x14ac:dyDescent="0.2">
      <c r="A5134" s="194"/>
      <c r="B5134" s="194"/>
      <c r="C5134" s="194"/>
      <c r="D5134" s="194"/>
      <c r="E5134" s="194"/>
      <c r="F5134" s="194"/>
      <c r="G5134" s="194"/>
      <c r="H5134" s="194"/>
      <c r="I5134" s="194"/>
      <c r="J5134" s="194"/>
      <c r="K5134" s="360"/>
    </row>
    <row r="5135" spans="1:11" s="106" customFormat="1" ht="15" hidden="1" x14ac:dyDescent="0.2">
      <c r="A5135" s="242"/>
      <c r="B5135" s="195" t="s">
        <v>77</v>
      </c>
      <c r="C5135" s="242" t="s">
        <v>78</v>
      </c>
      <c r="D5135" s="242" t="s">
        <v>4</v>
      </c>
      <c r="E5135" s="430" t="s">
        <v>79</v>
      </c>
      <c r="F5135" s="430"/>
      <c r="G5135" s="196" t="s">
        <v>80</v>
      </c>
      <c r="H5135" s="195" t="s">
        <v>81</v>
      </c>
      <c r="I5135" s="195" t="s">
        <v>82</v>
      </c>
      <c r="J5135" s="195" t="s">
        <v>5</v>
      </c>
      <c r="K5135" s="360"/>
    </row>
    <row r="5136" spans="1:11" s="106" customFormat="1" ht="38.25" hidden="1" x14ac:dyDescent="0.2">
      <c r="A5136" s="240" t="s">
        <v>83</v>
      </c>
      <c r="B5136" s="197" t="s">
        <v>2422</v>
      </c>
      <c r="C5136" s="240" t="s">
        <v>85</v>
      </c>
      <c r="D5136" s="240" t="s">
        <v>2423</v>
      </c>
      <c r="E5136" s="429" t="s">
        <v>142</v>
      </c>
      <c r="F5136" s="429"/>
      <c r="G5136" s="198" t="s">
        <v>88</v>
      </c>
      <c r="H5136" s="199">
        <v>1</v>
      </c>
      <c r="I5136" s="203">
        <f>SUM(J5137)</f>
        <v>34.8506</v>
      </c>
      <c r="J5136" s="203">
        <f>H5136*I5136</f>
        <v>34.8506</v>
      </c>
      <c r="K5136" s="360"/>
    </row>
    <row r="5137" spans="1:11" s="106" customFormat="1" ht="38.25" hidden="1" x14ac:dyDescent="0.2">
      <c r="A5137" s="241" t="s">
        <v>92</v>
      </c>
      <c r="B5137" s="189" t="s">
        <v>2426</v>
      </c>
      <c r="C5137" s="241" t="s">
        <v>85</v>
      </c>
      <c r="D5137" s="241" t="s">
        <v>2427</v>
      </c>
      <c r="E5137" s="427" t="s">
        <v>98</v>
      </c>
      <c r="F5137" s="427"/>
      <c r="G5137" s="190" t="s">
        <v>174</v>
      </c>
      <c r="H5137" s="191">
        <v>6.4300000000000004E-5</v>
      </c>
      <c r="I5137" s="192">
        <v>542000</v>
      </c>
      <c r="J5137" s="192">
        <v>34.8506</v>
      </c>
      <c r="K5137" s="360"/>
    </row>
    <row r="5138" spans="1:11" s="106" customFormat="1" hidden="1" x14ac:dyDescent="0.2">
      <c r="A5138" s="244"/>
      <c r="B5138" s="244"/>
      <c r="C5138" s="244"/>
      <c r="D5138" s="244"/>
      <c r="E5138" s="244"/>
      <c r="F5138" s="193"/>
      <c r="G5138" s="244"/>
      <c r="H5138" s="193"/>
      <c r="I5138" s="244"/>
      <c r="J5138" s="193"/>
      <c r="K5138" s="360"/>
    </row>
    <row r="5139" spans="1:11" s="106" customFormat="1" ht="15" hidden="1" thickBot="1" x14ac:dyDescent="0.25">
      <c r="A5139" s="244"/>
      <c r="B5139" s="244"/>
      <c r="C5139" s="244"/>
      <c r="D5139" s="244"/>
      <c r="E5139" s="244"/>
      <c r="F5139" s="193"/>
      <c r="G5139" s="244"/>
      <c r="H5139" s="428"/>
      <c r="I5139" s="428"/>
      <c r="J5139" s="193"/>
      <c r="K5139" s="360"/>
    </row>
    <row r="5140" spans="1:11" s="106" customFormat="1" ht="15" hidden="1" thickTop="1" x14ac:dyDescent="0.2">
      <c r="A5140" s="194"/>
      <c r="B5140" s="194"/>
      <c r="C5140" s="194"/>
      <c r="D5140" s="194"/>
      <c r="E5140" s="194"/>
      <c r="F5140" s="194"/>
      <c r="G5140" s="194"/>
      <c r="H5140" s="194"/>
      <c r="I5140" s="194"/>
      <c r="J5140" s="194"/>
      <c r="K5140" s="360"/>
    </row>
    <row r="5141" spans="1:11" s="106" customFormat="1" ht="15" hidden="1" x14ac:dyDescent="0.2">
      <c r="A5141" s="242"/>
      <c r="B5141" s="195" t="s">
        <v>77</v>
      </c>
      <c r="C5141" s="242" t="s">
        <v>78</v>
      </c>
      <c r="D5141" s="242" t="s">
        <v>4</v>
      </c>
      <c r="E5141" s="430" t="s">
        <v>79</v>
      </c>
      <c r="F5141" s="430"/>
      <c r="G5141" s="196" t="s">
        <v>80</v>
      </c>
      <c r="H5141" s="195" t="s">
        <v>81</v>
      </c>
      <c r="I5141" s="195" t="s">
        <v>82</v>
      </c>
      <c r="J5141" s="195" t="s">
        <v>5</v>
      </c>
      <c r="K5141" s="360"/>
    </row>
    <row r="5142" spans="1:11" s="106" customFormat="1" ht="38.25" hidden="1" x14ac:dyDescent="0.2">
      <c r="A5142" s="240" t="s">
        <v>83</v>
      </c>
      <c r="B5142" s="197" t="s">
        <v>2424</v>
      </c>
      <c r="C5142" s="240" t="s">
        <v>85</v>
      </c>
      <c r="D5142" s="240" t="s">
        <v>2425</v>
      </c>
      <c r="E5142" s="429" t="s">
        <v>142</v>
      </c>
      <c r="F5142" s="429"/>
      <c r="G5142" s="198" t="s">
        <v>88</v>
      </c>
      <c r="H5142" s="199">
        <v>1</v>
      </c>
      <c r="I5142" s="203">
        <f>SUM(J5143)</f>
        <v>48.965000000000003</v>
      </c>
      <c r="J5142" s="203">
        <f>H5142*I5142</f>
        <v>48.965000000000003</v>
      </c>
      <c r="K5142" s="360"/>
    </row>
    <row r="5143" spans="1:11" s="106" customFormat="1" hidden="1" x14ac:dyDescent="0.2">
      <c r="A5143" s="241" t="s">
        <v>92</v>
      </c>
      <c r="B5143" s="189" t="s">
        <v>2038</v>
      </c>
      <c r="C5143" s="241" t="s">
        <v>85</v>
      </c>
      <c r="D5143" s="241" t="s">
        <v>2039</v>
      </c>
      <c r="E5143" s="427" t="s">
        <v>119</v>
      </c>
      <c r="F5143" s="427"/>
      <c r="G5143" s="190" t="s">
        <v>266</v>
      </c>
      <c r="H5143" s="191">
        <v>13.99</v>
      </c>
      <c r="I5143" s="192">
        <v>3.5</v>
      </c>
      <c r="J5143" s="192">
        <v>48.965000000000003</v>
      </c>
      <c r="K5143" s="360"/>
    </row>
    <row r="5144" spans="1:11" s="106" customFormat="1" hidden="1" x14ac:dyDescent="0.2">
      <c r="A5144" s="244"/>
      <c r="B5144" s="244"/>
      <c r="C5144" s="244"/>
      <c r="D5144" s="244"/>
      <c r="E5144" s="244"/>
      <c r="F5144" s="193"/>
      <c r="G5144" s="244"/>
      <c r="H5144" s="193"/>
      <c r="I5144" s="244"/>
      <c r="J5144" s="193"/>
      <c r="K5144" s="360"/>
    </row>
    <row r="5145" spans="1:11" s="106" customFormat="1" ht="15" hidden="1" thickBot="1" x14ac:dyDescent="0.25">
      <c r="A5145" s="244"/>
      <c r="B5145" s="244"/>
      <c r="C5145" s="244"/>
      <c r="D5145" s="244"/>
      <c r="E5145" s="244"/>
      <c r="F5145" s="193"/>
      <c r="G5145" s="244"/>
      <c r="H5145" s="428"/>
      <c r="I5145" s="428"/>
      <c r="J5145" s="193"/>
      <c r="K5145" s="360"/>
    </row>
    <row r="5146" spans="1:11" s="106" customFormat="1" ht="15" hidden="1" thickTop="1" x14ac:dyDescent="0.2">
      <c r="A5146" s="194"/>
      <c r="B5146" s="194"/>
      <c r="C5146" s="194"/>
      <c r="D5146" s="194"/>
      <c r="E5146" s="194"/>
      <c r="F5146" s="194"/>
      <c r="G5146" s="194"/>
      <c r="H5146" s="194"/>
      <c r="I5146" s="194"/>
      <c r="J5146" s="194"/>
      <c r="K5146" s="360"/>
    </row>
    <row r="5147" spans="1:11" s="106" customFormat="1" ht="15" hidden="1" x14ac:dyDescent="0.2">
      <c r="A5147" s="242"/>
      <c r="B5147" s="195" t="s">
        <v>77</v>
      </c>
      <c r="C5147" s="242" t="s">
        <v>78</v>
      </c>
      <c r="D5147" s="242" t="s">
        <v>4</v>
      </c>
      <c r="E5147" s="430" t="s">
        <v>79</v>
      </c>
      <c r="F5147" s="430"/>
      <c r="G5147" s="196" t="s">
        <v>80</v>
      </c>
      <c r="H5147" s="195" t="s">
        <v>81</v>
      </c>
      <c r="I5147" s="195" t="s">
        <v>82</v>
      </c>
      <c r="J5147" s="195" t="s">
        <v>5</v>
      </c>
      <c r="K5147" s="360"/>
    </row>
    <row r="5148" spans="1:11" s="106" customFormat="1" ht="25.5" hidden="1" x14ac:dyDescent="0.2">
      <c r="A5148" s="240" t="s">
        <v>83</v>
      </c>
      <c r="B5148" s="197" t="s">
        <v>2026</v>
      </c>
      <c r="C5148" s="240" t="s">
        <v>85</v>
      </c>
      <c r="D5148" s="240" t="s">
        <v>2027</v>
      </c>
      <c r="E5148" s="429" t="s">
        <v>87</v>
      </c>
      <c r="F5148" s="429"/>
      <c r="G5148" s="198" t="s">
        <v>88</v>
      </c>
      <c r="H5148" s="199">
        <v>1</v>
      </c>
      <c r="I5148" s="203">
        <f>SUM(J5149:J5155)</f>
        <v>12.90353</v>
      </c>
      <c r="J5148" s="203">
        <f>H5148*I5148</f>
        <v>12.90353</v>
      </c>
      <c r="K5148" s="360"/>
    </row>
    <row r="5149" spans="1:11" s="106" customFormat="1" ht="25.5" hidden="1" x14ac:dyDescent="0.2">
      <c r="A5149" s="241" t="s">
        <v>89</v>
      </c>
      <c r="B5149" s="189" t="s">
        <v>2162</v>
      </c>
      <c r="C5149" s="241" t="s">
        <v>85</v>
      </c>
      <c r="D5149" s="241" t="s">
        <v>2163</v>
      </c>
      <c r="E5149" s="427" t="s">
        <v>87</v>
      </c>
      <c r="F5149" s="427"/>
      <c r="G5149" s="190" t="s">
        <v>88</v>
      </c>
      <c r="H5149" s="191">
        <v>1</v>
      </c>
      <c r="I5149" s="192">
        <v>3.3529999999999997E-2</v>
      </c>
      <c r="J5149" s="192">
        <v>3.3529999999999997E-2</v>
      </c>
      <c r="K5149" s="360"/>
    </row>
    <row r="5150" spans="1:11" s="106" customFormat="1" hidden="1" x14ac:dyDescent="0.2">
      <c r="A5150" s="241" t="s">
        <v>92</v>
      </c>
      <c r="B5150" s="189" t="s">
        <v>1912</v>
      </c>
      <c r="C5150" s="241" t="s">
        <v>85</v>
      </c>
      <c r="D5150" s="241" t="s">
        <v>1913</v>
      </c>
      <c r="E5150" s="427" t="s">
        <v>101</v>
      </c>
      <c r="F5150" s="427"/>
      <c r="G5150" s="190" t="s">
        <v>88</v>
      </c>
      <c r="H5150" s="191">
        <v>1</v>
      </c>
      <c r="I5150" s="192">
        <v>2.2000000000000002</v>
      </c>
      <c r="J5150" s="192">
        <v>2.2000000000000002</v>
      </c>
      <c r="K5150" s="360"/>
    </row>
    <row r="5151" spans="1:11" s="106" customFormat="1" ht="25.5" hidden="1" x14ac:dyDescent="0.2">
      <c r="A5151" s="241" t="s">
        <v>92</v>
      </c>
      <c r="B5151" s="189" t="s">
        <v>2412</v>
      </c>
      <c r="C5151" s="241" t="s">
        <v>85</v>
      </c>
      <c r="D5151" s="241" t="s">
        <v>2413</v>
      </c>
      <c r="E5151" s="427" t="s">
        <v>98</v>
      </c>
      <c r="F5151" s="427"/>
      <c r="G5151" s="190" t="s">
        <v>88</v>
      </c>
      <c r="H5151" s="191">
        <v>1</v>
      </c>
      <c r="I5151" s="192">
        <v>0.66</v>
      </c>
      <c r="J5151" s="192">
        <v>0.66</v>
      </c>
      <c r="K5151" s="360"/>
    </row>
    <row r="5152" spans="1:11" s="106" customFormat="1" hidden="1" x14ac:dyDescent="0.2">
      <c r="A5152" s="241" t="s">
        <v>92</v>
      </c>
      <c r="B5152" s="189" t="s">
        <v>99</v>
      </c>
      <c r="C5152" s="241" t="s">
        <v>85</v>
      </c>
      <c r="D5152" s="241" t="s">
        <v>100</v>
      </c>
      <c r="E5152" s="427" t="s">
        <v>101</v>
      </c>
      <c r="F5152" s="427"/>
      <c r="G5152" s="190" t="s">
        <v>88</v>
      </c>
      <c r="H5152" s="191">
        <v>1</v>
      </c>
      <c r="I5152" s="192">
        <v>0.35</v>
      </c>
      <c r="J5152" s="192">
        <v>0.35</v>
      </c>
      <c r="K5152" s="360"/>
    </row>
    <row r="5153" spans="1:11" s="106" customFormat="1" ht="25.5" hidden="1" x14ac:dyDescent="0.2">
      <c r="A5153" s="241" t="s">
        <v>92</v>
      </c>
      <c r="B5153" s="189" t="s">
        <v>2414</v>
      </c>
      <c r="C5153" s="241" t="s">
        <v>85</v>
      </c>
      <c r="D5153" s="241" t="s">
        <v>2415</v>
      </c>
      <c r="E5153" s="427" t="s">
        <v>98</v>
      </c>
      <c r="F5153" s="427"/>
      <c r="G5153" s="190" t="s">
        <v>88</v>
      </c>
      <c r="H5153" s="191">
        <v>1</v>
      </c>
      <c r="I5153" s="192">
        <v>0.01</v>
      </c>
      <c r="J5153" s="192">
        <v>0.01</v>
      </c>
      <c r="K5153" s="360"/>
    </row>
    <row r="5154" spans="1:11" s="106" customFormat="1" hidden="1" x14ac:dyDescent="0.2">
      <c r="A5154" s="241" t="s">
        <v>92</v>
      </c>
      <c r="B5154" s="189" t="s">
        <v>2164</v>
      </c>
      <c r="C5154" s="241" t="s">
        <v>85</v>
      </c>
      <c r="D5154" s="241" t="s">
        <v>2165</v>
      </c>
      <c r="E5154" s="427" t="s">
        <v>95</v>
      </c>
      <c r="F5154" s="427"/>
      <c r="G5154" s="190" t="s">
        <v>88</v>
      </c>
      <c r="H5154" s="191">
        <v>1</v>
      </c>
      <c r="I5154" s="192">
        <v>9.58</v>
      </c>
      <c r="J5154" s="192">
        <v>9.58</v>
      </c>
      <c r="K5154" s="360"/>
    </row>
    <row r="5155" spans="1:11" s="106" customFormat="1" hidden="1" x14ac:dyDescent="0.2">
      <c r="A5155" s="241" t="s">
        <v>92</v>
      </c>
      <c r="B5155" s="189" t="s">
        <v>104</v>
      </c>
      <c r="C5155" s="241" t="s">
        <v>85</v>
      </c>
      <c r="D5155" s="241" t="s">
        <v>105</v>
      </c>
      <c r="E5155" s="427" t="s">
        <v>106</v>
      </c>
      <c r="F5155" s="427"/>
      <c r="G5155" s="190" t="s">
        <v>88</v>
      </c>
      <c r="H5155" s="191">
        <v>1</v>
      </c>
      <c r="I5155" s="192">
        <v>7.0000000000000007E-2</v>
      </c>
      <c r="J5155" s="192">
        <v>7.0000000000000007E-2</v>
      </c>
      <c r="K5155" s="360"/>
    </row>
    <row r="5156" spans="1:11" s="106" customFormat="1" hidden="1" x14ac:dyDescent="0.2">
      <c r="A5156" s="241" t="s">
        <v>92</v>
      </c>
      <c r="B5156" s="189" t="s">
        <v>1918</v>
      </c>
      <c r="C5156" s="241" t="s">
        <v>85</v>
      </c>
      <c r="D5156" s="241" t="s">
        <v>1919</v>
      </c>
      <c r="E5156" s="427" t="s">
        <v>909</v>
      </c>
      <c r="F5156" s="427"/>
      <c r="G5156" s="190" t="s">
        <v>88</v>
      </c>
      <c r="H5156" s="191">
        <v>1</v>
      </c>
      <c r="I5156" s="192">
        <v>0.71</v>
      </c>
      <c r="J5156" s="192">
        <v>0.71</v>
      </c>
      <c r="K5156" s="360"/>
    </row>
    <row r="5157" spans="1:11" s="106" customFormat="1" hidden="1" x14ac:dyDescent="0.2">
      <c r="A5157" s="244"/>
      <c r="B5157" s="244"/>
      <c r="C5157" s="244"/>
      <c r="D5157" s="244"/>
      <c r="E5157" s="244"/>
      <c r="F5157" s="193"/>
      <c r="G5157" s="244"/>
      <c r="H5157" s="193"/>
      <c r="I5157" s="244"/>
      <c r="J5157" s="193"/>
      <c r="K5157" s="360"/>
    </row>
    <row r="5158" spans="1:11" s="106" customFormat="1" ht="15" hidden="1" thickBot="1" x14ac:dyDescent="0.25">
      <c r="A5158" s="244"/>
      <c r="B5158" s="244"/>
      <c r="C5158" s="244"/>
      <c r="D5158" s="244"/>
      <c r="E5158" s="244"/>
      <c r="F5158" s="193"/>
      <c r="G5158" s="244"/>
      <c r="H5158" s="428"/>
      <c r="I5158" s="428"/>
      <c r="J5158" s="193"/>
      <c r="K5158" s="360"/>
    </row>
    <row r="5159" spans="1:11" s="106" customFormat="1" ht="15" hidden="1" thickTop="1" x14ac:dyDescent="0.2">
      <c r="A5159" s="194"/>
      <c r="B5159" s="194"/>
      <c r="C5159" s="194"/>
      <c r="D5159" s="194"/>
      <c r="E5159" s="194"/>
      <c r="F5159" s="194"/>
      <c r="G5159" s="194"/>
      <c r="H5159" s="194"/>
      <c r="I5159" s="194"/>
      <c r="J5159" s="194"/>
      <c r="K5159" s="360"/>
    </row>
    <row r="5160" spans="1:11" s="106" customFormat="1" ht="15" hidden="1" x14ac:dyDescent="0.2">
      <c r="A5160" s="242"/>
      <c r="B5160" s="195" t="s">
        <v>77</v>
      </c>
      <c r="C5160" s="242" t="s">
        <v>78</v>
      </c>
      <c r="D5160" s="242" t="s">
        <v>4</v>
      </c>
      <c r="E5160" s="430" t="s">
        <v>79</v>
      </c>
      <c r="F5160" s="430"/>
      <c r="G5160" s="196" t="s">
        <v>80</v>
      </c>
      <c r="H5160" s="195" t="s">
        <v>81</v>
      </c>
      <c r="I5160" s="195" t="s">
        <v>82</v>
      </c>
      <c r="J5160" s="195" t="s">
        <v>5</v>
      </c>
      <c r="K5160" s="360"/>
    </row>
    <row r="5161" spans="1:11" s="106" customFormat="1" hidden="1" x14ac:dyDescent="0.2">
      <c r="A5161" s="240" t="s">
        <v>83</v>
      </c>
      <c r="B5161" s="197" t="s">
        <v>2060</v>
      </c>
      <c r="C5161" s="240" t="s">
        <v>85</v>
      </c>
      <c r="D5161" s="240" t="s">
        <v>2061</v>
      </c>
      <c r="E5161" s="429" t="s">
        <v>87</v>
      </c>
      <c r="F5161" s="429"/>
      <c r="G5161" s="198" t="s">
        <v>88</v>
      </c>
      <c r="H5161" s="199">
        <v>1</v>
      </c>
      <c r="I5161" s="203">
        <f>SUM(J5162:J5169)</f>
        <v>14.19556</v>
      </c>
      <c r="J5161" s="203">
        <f>H5161*I5161</f>
        <v>14.19556</v>
      </c>
      <c r="K5161" s="360"/>
    </row>
    <row r="5162" spans="1:11" s="106" customFormat="1" ht="25.5" hidden="1" x14ac:dyDescent="0.2">
      <c r="A5162" s="241" t="s">
        <v>89</v>
      </c>
      <c r="B5162" s="189" t="s">
        <v>2166</v>
      </c>
      <c r="C5162" s="241" t="s">
        <v>85</v>
      </c>
      <c r="D5162" s="241" t="s">
        <v>2167</v>
      </c>
      <c r="E5162" s="427" t="s">
        <v>87</v>
      </c>
      <c r="F5162" s="427"/>
      <c r="G5162" s="190" t="s">
        <v>88</v>
      </c>
      <c r="H5162" s="191">
        <v>1</v>
      </c>
      <c r="I5162" s="192">
        <v>3.5560000000000001E-2</v>
      </c>
      <c r="J5162" s="192">
        <v>3.5560000000000001E-2</v>
      </c>
      <c r="K5162" s="360"/>
    </row>
    <row r="5163" spans="1:11" s="106" customFormat="1" hidden="1" x14ac:dyDescent="0.2">
      <c r="A5163" s="241" t="s">
        <v>92</v>
      </c>
      <c r="B5163" s="189" t="s">
        <v>1912</v>
      </c>
      <c r="C5163" s="241" t="s">
        <v>85</v>
      </c>
      <c r="D5163" s="241" t="s">
        <v>1913</v>
      </c>
      <c r="E5163" s="427" t="s">
        <v>101</v>
      </c>
      <c r="F5163" s="427"/>
      <c r="G5163" s="190" t="s">
        <v>88</v>
      </c>
      <c r="H5163" s="191">
        <v>1</v>
      </c>
      <c r="I5163" s="192">
        <v>2.2000000000000002</v>
      </c>
      <c r="J5163" s="192">
        <v>2.2000000000000002</v>
      </c>
      <c r="K5163" s="360"/>
    </row>
    <row r="5164" spans="1:11" s="106" customFormat="1" ht="25.5" hidden="1" x14ac:dyDescent="0.2">
      <c r="A5164" s="241" t="s">
        <v>92</v>
      </c>
      <c r="B5164" s="189" t="s">
        <v>2412</v>
      </c>
      <c r="C5164" s="241" t="s">
        <v>85</v>
      </c>
      <c r="D5164" s="241" t="s">
        <v>2413</v>
      </c>
      <c r="E5164" s="427" t="s">
        <v>98</v>
      </c>
      <c r="F5164" s="427"/>
      <c r="G5164" s="190" t="s">
        <v>88</v>
      </c>
      <c r="H5164" s="191">
        <v>1</v>
      </c>
      <c r="I5164" s="192">
        <v>0.66</v>
      </c>
      <c r="J5164" s="192">
        <v>0.66</v>
      </c>
      <c r="K5164" s="360"/>
    </row>
    <row r="5165" spans="1:11" s="106" customFormat="1" hidden="1" x14ac:dyDescent="0.2">
      <c r="A5165" s="241" t="s">
        <v>92</v>
      </c>
      <c r="B5165" s="189" t="s">
        <v>99</v>
      </c>
      <c r="C5165" s="241" t="s">
        <v>85</v>
      </c>
      <c r="D5165" s="241" t="s">
        <v>100</v>
      </c>
      <c r="E5165" s="427" t="s">
        <v>101</v>
      </c>
      <c r="F5165" s="427"/>
      <c r="G5165" s="190" t="s">
        <v>88</v>
      </c>
      <c r="H5165" s="191">
        <v>1</v>
      </c>
      <c r="I5165" s="192">
        <v>0.35</v>
      </c>
      <c r="J5165" s="192">
        <v>0.35</v>
      </c>
      <c r="K5165" s="360"/>
    </row>
    <row r="5166" spans="1:11" s="106" customFormat="1" ht="25.5" hidden="1" x14ac:dyDescent="0.2">
      <c r="A5166" s="241" t="s">
        <v>92</v>
      </c>
      <c r="B5166" s="189" t="s">
        <v>2414</v>
      </c>
      <c r="C5166" s="241" t="s">
        <v>85</v>
      </c>
      <c r="D5166" s="241" t="s">
        <v>2415</v>
      </c>
      <c r="E5166" s="427" t="s">
        <v>98</v>
      </c>
      <c r="F5166" s="427"/>
      <c r="G5166" s="190" t="s">
        <v>88</v>
      </c>
      <c r="H5166" s="191">
        <v>1</v>
      </c>
      <c r="I5166" s="192">
        <v>0.01</v>
      </c>
      <c r="J5166" s="192">
        <v>0.01</v>
      </c>
      <c r="K5166" s="360"/>
    </row>
    <row r="5167" spans="1:11" s="106" customFormat="1" hidden="1" x14ac:dyDescent="0.2">
      <c r="A5167" s="241" t="s">
        <v>92</v>
      </c>
      <c r="B5167" s="189" t="s">
        <v>2168</v>
      </c>
      <c r="C5167" s="241" t="s">
        <v>85</v>
      </c>
      <c r="D5167" s="241" t="s">
        <v>2169</v>
      </c>
      <c r="E5167" s="427" t="s">
        <v>95</v>
      </c>
      <c r="F5167" s="427"/>
      <c r="G5167" s="190" t="s">
        <v>88</v>
      </c>
      <c r="H5167" s="191">
        <v>1</v>
      </c>
      <c r="I5167" s="192">
        <v>10.16</v>
      </c>
      <c r="J5167" s="192">
        <v>10.16</v>
      </c>
      <c r="K5167" s="360"/>
    </row>
    <row r="5168" spans="1:11" s="106" customFormat="1" hidden="1" x14ac:dyDescent="0.2">
      <c r="A5168" s="241" t="s">
        <v>92</v>
      </c>
      <c r="B5168" s="189" t="s">
        <v>104</v>
      </c>
      <c r="C5168" s="241" t="s">
        <v>85</v>
      </c>
      <c r="D5168" s="241" t="s">
        <v>105</v>
      </c>
      <c r="E5168" s="427" t="s">
        <v>106</v>
      </c>
      <c r="F5168" s="427"/>
      <c r="G5168" s="190" t="s">
        <v>88</v>
      </c>
      <c r="H5168" s="191">
        <v>1</v>
      </c>
      <c r="I5168" s="192">
        <v>7.0000000000000007E-2</v>
      </c>
      <c r="J5168" s="192">
        <v>7.0000000000000007E-2</v>
      </c>
      <c r="K5168" s="360"/>
    </row>
    <row r="5169" spans="1:11" s="106" customFormat="1" hidden="1" x14ac:dyDescent="0.2">
      <c r="A5169" s="241" t="s">
        <v>92</v>
      </c>
      <c r="B5169" s="189" t="s">
        <v>1918</v>
      </c>
      <c r="C5169" s="241" t="s">
        <v>85</v>
      </c>
      <c r="D5169" s="241" t="s">
        <v>1919</v>
      </c>
      <c r="E5169" s="427" t="s">
        <v>909</v>
      </c>
      <c r="F5169" s="427"/>
      <c r="G5169" s="190" t="s">
        <v>88</v>
      </c>
      <c r="H5169" s="191">
        <v>1</v>
      </c>
      <c r="I5169" s="192">
        <v>0.71</v>
      </c>
      <c r="J5169" s="192">
        <v>0.71</v>
      </c>
      <c r="K5169" s="360"/>
    </row>
    <row r="5170" spans="1:11" s="106" customFormat="1" hidden="1" x14ac:dyDescent="0.2">
      <c r="A5170" s="244"/>
      <c r="B5170" s="244"/>
      <c r="C5170" s="244"/>
      <c r="D5170" s="244"/>
      <c r="E5170" s="244"/>
      <c r="F5170" s="193"/>
      <c r="G5170" s="244"/>
      <c r="H5170" s="193"/>
      <c r="I5170" s="244"/>
      <c r="J5170" s="193"/>
      <c r="K5170" s="360"/>
    </row>
    <row r="5171" spans="1:11" s="106" customFormat="1" ht="15" hidden="1" thickBot="1" x14ac:dyDescent="0.25">
      <c r="A5171" s="244"/>
      <c r="B5171" s="244"/>
      <c r="C5171" s="244"/>
      <c r="D5171" s="244"/>
      <c r="E5171" s="244"/>
      <c r="F5171" s="193"/>
      <c r="G5171" s="244"/>
      <c r="H5171" s="428"/>
      <c r="I5171" s="428"/>
      <c r="J5171" s="193"/>
      <c r="K5171" s="360"/>
    </row>
    <row r="5172" spans="1:11" s="106" customFormat="1" ht="15" hidden="1" thickTop="1" x14ac:dyDescent="0.2">
      <c r="A5172" s="194"/>
      <c r="B5172" s="194"/>
      <c r="C5172" s="194"/>
      <c r="D5172" s="194"/>
      <c r="E5172" s="194"/>
      <c r="F5172" s="194"/>
      <c r="G5172" s="194"/>
      <c r="H5172" s="194"/>
      <c r="I5172" s="194"/>
      <c r="J5172" s="194"/>
      <c r="K5172" s="360"/>
    </row>
    <row r="5173" spans="1:11" s="106" customFormat="1" ht="15" hidden="1" x14ac:dyDescent="0.2">
      <c r="A5173" s="242"/>
      <c r="B5173" s="195" t="s">
        <v>77</v>
      </c>
      <c r="C5173" s="242" t="s">
        <v>78</v>
      </c>
      <c r="D5173" s="242" t="s">
        <v>4</v>
      </c>
      <c r="E5173" s="430" t="s">
        <v>79</v>
      </c>
      <c r="F5173" s="430"/>
      <c r="G5173" s="196" t="s">
        <v>80</v>
      </c>
      <c r="H5173" s="195" t="s">
        <v>81</v>
      </c>
      <c r="I5173" s="195" t="s">
        <v>82</v>
      </c>
      <c r="J5173" s="195" t="s">
        <v>5</v>
      </c>
      <c r="K5173" s="360"/>
    </row>
    <row r="5174" spans="1:11" s="106" customFormat="1" ht="25.5" hidden="1" x14ac:dyDescent="0.2">
      <c r="A5174" s="240" t="s">
        <v>83</v>
      </c>
      <c r="B5174" s="197" t="s">
        <v>1947</v>
      </c>
      <c r="C5174" s="240" t="s">
        <v>85</v>
      </c>
      <c r="D5174" s="240" t="s">
        <v>1948</v>
      </c>
      <c r="E5174" s="429" t="s">
        <v>87</v>
      </c>
      <c r="F5174" s="429"/>
      <c r="G5174" s="198" t="s">
        <v>88</v>
      </c>
      <c r="H5174" s="199">
        <v>1</v>
      </c>
      <c r="I5174" s="203">
        <f>SUM(J5175:J5182)</f>
        <v>12.880331000000002</v>
      </c>
      <c r="J5174" s="203">
        <f>H5174*I5174</f>
        <v>12.880331000000002</v>
      </c>
      <c r="K5174" s="360"/>
    </row>
    <row r="5175" spans="1:11" s="106" customFormat="1" ht="38.25" hidden="1" x14ac:dyDescent="0.2">
      <c r="A5175" s="241" t="s">
        <v>89</v>
      </c>
      <c r="B5175" s="189" t="s">
        <v>2170</v>
      </c>
      <c r="C5175" s="241" t="s">
        <v>85</v>
      </c>
      <c r="D5175" s="241" t="s">
        <v>2171</v>
      </c>
      <c r="E5175" s="427" t="s">
        <v>87</v>
      </c>
      <c r="F5175" s="427"/>
      <c r="G5175" s="190" t="s">
        <v>88</v>
      </c>
      <c r="H5175" s="191">
        <v>1</v>
      </c>
      <c r="I5175" s="192">
        <v>5.0331000000000001E-2</v>
      </c>
      <c r="J5175" s="192">
        <v>5.0331000000000001E-2</v>
      </c>
      <c r="K5175" s="360"/>
    </row>
    <row r="5176" spans="1:11" s="106" customFormat="1" hidden="1" x14ac:dyDescent="0.2">
      <c r="A5176" s="241" t="s">
        <v>92</v>
      </c>
      <c r="B5176" s="189" t="s">
        <v>1912</v>
      </c>
      <c r="C5176" s="241" t="s">
        <v>85</v>
      </c>
      <c r="D5176" s="241" t="s">
        <v>1913</v>
      </c>
      <c r="E5176" s="427" t="s">
        <v>101</v>
      </c>
      <c r="F5176" s="427"/>
      <c r="G5176" s="190" t="s">
        <v>88</v>
      </c>
      <c r="H5176" s="191">
        <v>1</v>
      </c>
      <c r="I5176" s="192">
        <v>2.2000000000000002</v>
      </c>
      <c r="J5176" s="192">
        <v>2.2000000000000002</v>
      </c>
      <c r="K5176" s="360"/>
    </row>
    <row r="5177" spans="1:11" s="106" customFormat="1" ht="25.5" hidden="1" x14ac:dyDescent="0.2">
      <c r="A5177" s="241" t="s">
        <v>92</v>
      </c>
      <c r="B5177" s="189" t="s">
        <v>2412</v>
      </c>
      <c r="C5177" s="241" t="s">
        <v>85</v>
      </c>
      <c r="D5177" s="241" t="s">
        <v>2413</v>
      </c>
      <c r="E5177" s="427" t="s">
        <v>98</v>
      </c>
      <c r="F5177" s="427"/>
      <c r="G5177" s="190" t="s">
        <v>88</v>
      </c>
      <c r="H5177" s="191">
        <v>1</v>
      </c>
      <c r="I5177" s="192">
        <v>0.66</v>
      </c>
      <c r="J5177" s="192">
        <v>0.66</v>
      </c>
      <c r="K5177" s="360"/>
    </row>
    <row r="5178" spans="1:11" s="106" customFormat="1" hidden="1" x14ac:dyDescent="0.2">
      <c r="A5178" s="241" t="s">
        <v>92</v>
      </c>
      <c r="B5178" s="189" t="s">
        <v>99</v>
      </c>
      <c r="C5178" s="241" t="s">
        <v>85</v>
      </c>
      <c r="D5178" s="241" t="s">
        <v>100</v>
      </c>
      <c r="E5178" s="427" t="s">
        <v>101</v>
      </c>
      <c r="F5178" s="427"/>
      <c r="G5178" s="190" t="s">
        <v>88</v>
      </c>
      <c r="H5178" s="191">
        <v>1</v>
      </c>
      <c r="I5178" s="192">
        <v>0.35</v>
      </c>
      <c r="J5178" s="192">
        <v>0.35</v>
      </c>
      <c r="K5178" s="360"/>
    </row>
    <row r="5179" spans="1:11" s="106" customFormat="1" ht="25.5" hidden="1" x14ac:dyDescent="0.2">
      <c r="A5179" s="241" t="s">
        <v>92</v>
      </c>
      <c r="B5179" s="189" t="s">
        <v>2414</v>
      </c>
      <c r="C5179" s="241" t="s">
        <v>85</v>
      </c>
      <c r="D5179" s="241" t="s">
        <v>2415</v>
      </c>
      <c r="E5179" s="427" t="s">
        <v>98</v>
      </c>
      <c r="F5179" s="427"/>
      <c r="G5179" s="190" t="s">
        <v>88</v>
      </c>
      <c r="H5179" s="191">
        <v>1</v>
      </c>
      <c r="I5179" s="192">
        <v>0.01</v>
      </c>
      <c r="J5179" s="192">
        <v>0.01</v>
      </c>
      <c r="K5179" s="360"/>
    </row>
    <row r="5180" spans="1:11" s="106" customFormat="1" hidden="1" x14ac:dyDescent="0.2">
      <c r="A5180" s="241" t="s">
        <v>92</v>
      </c>
      <c r="B5180" s="189" t="s">
        <v>2172</v>
      </c>
      <c r="C5180" s="241" t="s">
        <v>85</v>
      </c>
      <c r="D5180" s="241" t="s">
        <v>2173</v>
      </c>
      <c r="E5180" s="427" t="s">
        <v>95</v>
      </c>
      <c r="F5180" s="427"/>
      <c r="G5180" s="190" t="s">
        <v>88</v>
      </c>
      <c r="H5180" s="191">
        <v>1</v>
      </c>
      <c r="I5180" s="192">
        <v>8.83</v>
      </c>
      <c r="J5180" s="192">
        <v>8.83</v>
      </c>
      <c r="K5180" s="360"/>
    </row>
    <row r="5181" spans="1:11" s="106" customFormat="1" hidden="1" x14ac:dyDescent="0.2">
      <c r="A5181" s="241" t="s">
        <v>92</v>
      </c>
      <c r="B5181" s="189" t="s">
        <v>104</v>
      </c>
      <c r="C5181" s="241" t="s">
        <v>85</v>
      </c>
      <c r="D5181" s="241" t="s">
        <v>105</v>
      </c>
      <c r="E5181" s="427" t="s">
        <v>106</v>
      </c>
      <c r="F5181" s="427"/>
      <c r="G5181" s="190" t="s">
        <v>88</v>
      </c>
      <c r="H5181" s="191">
        <v>1</v>
      </c>
      <c r="I5181" s="192">
        <v>7.0000000000000007E-2</v>
      </c>
      <c r="J5181" s="192">
        <v>7.0000000000000007E-2</v>
      </c>
      <c r="K5181" s="360"/>
    </row>
    <row r="5182" spans="1:11" s="106" customFormat="1" hidden="1" x14ac:dyDescent="0.2">
      <c r="A5182" s="241" t="s">
        <v>92</v>
      </c>
      <c r="B5182" s="189" t="s">
        <v>1918</v>
      </c>
      <c r="C5182" s="241" t="s">
        <v>85</v>
      </c>
      <c r="D5182" s="241" t="s">
        <v>1919</v>
      </c>
      <c r="E5182" s="427" t="s">
        <v>909</v>
      </c>
      <c r="F5182" s="427"/>
      <c r="G5182" s="190" t="s">
        <v>88</v>
      </c>
      <c r="H5182" s="191">
        <v>1</v>
      </c>
      <c r="I5182" s="192">
        <v>0.71</v>
      </c>
      <c r="J5182" s="192">
        <v>0.71</v>
      </c>
      <c r="K5182" s="360"/>
    </row>
    <row r="5183" spans="1:11" s="106" customFormat="1" hidden="1" x14ac:dyDescent="0.2">
      <c r="A5183" s="244"/>
      <c r="B5183" s="244"/>
      <c r="C5183" s="244"/>
      <c r="D5183" s="244"/>
      <c r="E5183" s="244"/>
      <c r="F5183" s="193"/>
      <c r="G5183" s="244"/>
      <c r="H5183" s="193"/>
      <c r="I5183" s="244"/>
      <c r="J5183" s="193"/>
      <c r="K5183" s="360"/>
    </row>
    <row r="5184" spans="1:11" s="106" customFormat="1" ht="15" hidden="1" thickBot="1" x14ac:dyDescent="0.25">
      <c r="A5184" s="244"/>
      <c r="B5184" s="244"/>
      <c r="C5184" s="244"/>
      <c r="D5184" s="244"/>
      <c r="E5184" s="244"/>
      <c r="F5184" s="193"/>
      <c r="G5184" s="244"/>
      <c r="H5184" s="428"/>
      <c r="I5184" s="428"/>
      <c r="J5184" s="193"/>
      <c r="K5184" s="360"/>
    </row>
    <row r="5185" spans="1:11" s="106" customFormat="1" ht="15" hidden="1" thickTop="1" x14ac:dyDescent="0.2">
      <c r="A5185" s="194"/>
      <c r="B5185" s="194"/>
      <c r="C5185" s="194"/>
      <c r="D5185" s="194"/>
      <c r="E5185" s="194"/>
      <c r="F5185" s="194"/>
      <c r="G5185" s="194"/>
      <c r="H5185" s="194"/>
      <c r="I5185" s="194"/>
      <c r="J5185" s="194"/>
      <c r="K5185" s="360"/>
    </row>
    <row r="5186" spans="1:11" s="106" customFormat="1" ht="15" hidden="1" x14ac:dyDescent="0.2">
      <c r="A5186" s="242"/>
      <c r="B5186" s="195" t="s">
        <v>77</v>
      </c>
      <c r="C5186" s="242" t="s">
        <v>78</v>
      </c>
      <c r="D5186" s="242" t="s">
        <v>4</v>
      </c>
      <c r="E5186" s="430" t="s">
        <v>79</v>
      </c>
      <c r="F5186" s="430"/>
      <c r="G5186" s="196" t="s">
        <v>80</v>
      </c>
      <c r="H5186" s="195" t="s">
        <v>81</v>
      </c>
      <c r="I5186" s="195" t="s">
        <v>82</v>
      </c>
      <c r="J5186" s="195" t="s">
        <v>5</v>
      </c>
      <c r="K5186" s="360"/>
    </row>
    <row r="5187" spans="1:11" s="106" customFormat="1" ht="25.5" hidden="1" x14ac:dyDescent="0.2">
      <c r="A5187" s="240" t="s">
        <v>83</v>
      </c>
      <c r="B5187" s="197" t="s">
        <v>2268</v>
      </c>
      <c r="C5187" s="240" t="s">
        <v>85</v>
      </c>
      <c r="D5187" s="240" t="s">
        <v>2269</v>
      </c>
      <c r="E5187" s="429" t="s">
        <v>87</v>
      </c>
      <c r="F5187" s="429"/>
      <c r="G5187" s="198" t="s">
        <v>88</v>
      </c>
      <c r="H5187" s="199">
        <v>1</v>
      </c>
      <c r="I5187" s="203">
        <f>SUM(J5188:J5195)</f>
        <v>16.457643999999998</v>
      </c>
      <c r="J5187" s="203">
        <f>H5187*I5187</f>
        <v>16.457643999999998</v>
      </c>
      <c r="K5187" s="360"/>
    </row>
    <row r="5188" spans="1:11" s="106" customFormat="1" ht="25.5" hidden="1" x14ac:dyDescent="0.2">
      <c r="A5188" s="241" t="s">
        <v>89</v>
      </c>
      <c r="B5188" s="189" t="s">
        <v>2174</v>
      </c>
      <c r="C5188" s="241" t="s">
        <v>85</v>
      </c>
      <c r="D5188" s="241" t="s">
        <v>2175</v>
      </c>
      <c r="E5188" s="427" t="s">
        <v>87</v>
      </c>
      <c r="F5188" s="427"/>
      <c r="G5188" s="190" t="s">
        <v>88</v>
      </c>
      <c r="H5188" s="191">
        <v>1</v>
      </c>
      <c r="I5188" s="192">
        <v>9.7643999999999995E-2</v>
      </c>
      <c r="J5188" s="192">
        <v>9.7643999999999995E-2</v>
      </c>
      <c r="K5188" s="360"/>
    </row>
    <row r="5189" spans="1:11" s="106" customFormat="1" hidden="1" x14ac:dyDescent="0.2">
      <c r="A5189" s="241" t="s">
        <v>92</v>
      </c>
      <c r="B5189" s="189" t="s">
        <v>1912</v>
      </c>
      <c r="C5189" s="241" t="s">
        <v>85</v>
      </c>
      <c r="D5189" s="241" t="s">
        <v>1913</v>
      </c>
      <c r="E5189" s="427" t="s">
        <v>101</v>
      </c>
      <c r="F5189" s="427"/>
      <c r="G5189" s="190" t="s">
        <v>88</v>
      </c>
      <c r="H5189" s="191">
        <v>1</v>
      </c>
      <c r="I5189" s="192">
        <v>2.2000000000000002</v>
      </c>
      <c r="J5189" s="192">
        <v>2.2000000000000002</v>
      </c>
      <c r="K5189" s="360"/>
    </row>
    <row r="5190" spans="1:11" s="106" customFormat="1" ht="25.5" hidden="1" x14ac:dyDescent="0.2">
      <c r="A5190" s="241" t="s">
        <v>92</v>
      </c>
      <c r="B5190" s="189" t="s">
        <v>2412</v>
      </c>
      <c r="C5190" s="241" t="s">
        <v>85</v>
      </c>
      <c r="D5190" s="241" t="s">
        <v>2413</v>
      </c>
      <c r="E5190" s="427" t="s">
        <v>98</v>
      </c>
      <c r="F5190" s="427"/>
      <c r="G5190" s="190" t="s">
        <v>88</v>
      </c>
      <c r="H5190" s="191">
        <v>1</v>
      </c>
      <c r="I5190" s="192">
        <v>0.66</v>
      </c>
      <c r="J5190" s="192">
        <v>0.66</v>
      </c>
      <c r="K5190" s="360"/>
    </row>
    <row r="5191" spans="1:11" s="106" customFormat="1" hidden="1" x14ac:dyDescent="0.2">
      <c r="A5191" s="241" t="s">
        <v>92</v>
      </c>
      <c r="B5191" s="189" t="s">
        <v>99</v>
      </c>
      <c r="C5191" s="241" t="s">
        <v>85</v>
      </c>
      <c r="D5191" s="241" t="s">
        <v>100</v>
      </c>
      <c r="E5191" s="427" t="s">
        <v>101</v>
      </c>
      <c r="F5191" s="427"/>
      <c r="G5191" s="190" t="s">
        <v>88</v>
      </c>
      <c r="H5191" s="191">
        <v>1</v>
      </c>
      <c r="I5191" s="192">
        <v>0.35</v>
      </c>
      <c r="J5191" s="192">
        <v>0.35</v>
      </c>
      <c r="K5191" s="360"/>
    </row>
    <row r="5192" spans="1:11" s="106" customFormat="1" ht="25.5" hidden="1" x14ac:dyDescent="0.2">
      <c r="A5192" s="241" t="s">
        <v>92</v>
      </c>
      <c r="B5192" s="189" t="s">
        <v>2414</v>
      </c>
      <c r="C5192" s="241" t="s">
        <v>85</v>
      </c>
      <c r="D5192" s="241" t="s">
        <v>2415</v>
      </c>
      <c r="E5192" s="427" t="s">
        <v>98</v>
      </c>
      <c r="F5192" s="427"/>
      <c r="G5192" s="190" t="s">
        <v>88</v>
      </c>
      <c r="H5192" s="191">
        <v>1</v>
      </c>
      <c r="I5192" s="192">
        <v>0.01</v>
      </c>
      <c r="J5192" s="192">
        <v>0.01</v>
      </c>
      <c r="K5192" s="360"/>
    </row>
    <row r="5193" spans="1:11" s="106" customFormat="1" hidden="1" x14ac:dyDescent="0.2">
      <c r="A5193" s="241" t="s">
        <v>92</v>
      </c>
      <c r="B5193" s="189" t="s">
        <v>2176</v>
      </c>
      <c r="C5193" s="241" t="s">
        <v>85</v>
      </c>
      <c r="D5193" s="241" t="s">
        <v>2177</v>
      </c>
      <c r="E5193" s="427" t="s">
        <v>95</v>
      </c>
      <c r="F5193" s="427"/>
      <c r="G5193" s="190" t="s">
        <v>88</v>
      </c>
      <c r="H5193" s="191">
        <v>1</v>
      </c>
      <c r="I5193" s="192">
        <v>12.36</v>
      </c>
      <c r="J5193" s="192">
        <v>12.36</v>
      </c>
      <c r="K5193" s="360"/>
    </row>
    <row r="5194" spans="1:11" s="106" customFormat="1" hidden="1" x14ac:dyDescent="0.2">
      <c r="A5194" s="241" t="s">
        <v>92</v>
      </c>
      <c r="B5194" s="189" t="s">
        <v>104</v>
      </c>
      <c r="C5194" s="241" t="s">
        <v>85</v>
      </c>
      <c r="D5194" s="241" t="s">
        <v>105</v>
      </c>
      <c r="E5194" s="427" t="s">
        <v>106</v>
      </c>
      <c r="F5194" s="427"/>
      <c r="G5194" s="190" t="s">
        <v>88</v>
      </c>
      <c r="H5194" s="191">
        <v>1</v>
      </c>
      <c r="I5194" s="192">
        <v>7.0000000000000007E-2</v>
      </c>
      <c r="J5194" s="192">
        <v>7.0000000000000007E-2</v>
      </c>
      <c r="K5194" s="360"/>
    </row>
    <row r="5195" spans="1:11" s="106" customFormat="1" hidden="1" x14ac:dyDescent="0.2">
      <c r="A5195" s="241" t="s">
        <v>92</v>
      </c>
      <c r="B5195" s="189" t="s">
        <v>1918</v>
      </c>
      <c r="C5195" s="241" t="s">
        <v>85</v>
      </c>
      <c r="D5195" s="241" t="s">
        <v>1919</v>
      </c>
      <c r="E5195" s="427" t="s">
        <v>909</v>
      </c>
      <c r="F5195" s="427"/>
      <c r="G5195" s="190" t="s">
        <v>88</v>
      </c>
      <c r="H5195" s="191">
        <v>1</v>
      </c>
      <c r="I5195" s="192">
        <v>0.71</v>
      </c>
      <c r="J5195" s="192">
        <v>0.71</v>
      </c>
      <c r="K5195" s="360"/>
    </row>
    <row r="5196" spans="1:11" s="106" customFormat="1" hidden="1" x14ac:dyDescent="0.2">
      <c r="A5196" s="244"/>
      <c r="B5196" s="244"/>
      <c r="C5196" s="244"/>
      <c r="D5196" s="244"/>
      <c r="E5196" s="244"/>
      <c r="F5196" s="193"/>
      <c r="G5196" s="244"/>
      <c r="H5196" s="193"/>
      <c r="I5196" s="244"/>
      <c r="J5196" s="193"/>
      <c r="K5196" s="360"/>
    </row>
    <row r="5197" spans="1:11" s="106" customFormat="1" ht="15" hidden="1" thickBot="1" x14ac:dyDescent="0.25">
      <c r="A5197" s="244"/>
      <c r="B5197" s="244"/>
      <c r="C5197" s="244"/>
      <c r="D5197" s="244"/>
      <c r="E5197" s="244"/>
      <c r="F5197" s="193"/>
      <c r="G5197" s="244"/>
      <c r="H5197" s="428"/>
      <c r="I5197" s="428"/>
      <c r="J5197" s="193"/>
      <c r="K5197" s="360"/>
    </row>
    <row r="5198" spans="1:11" s="106" customFormat="1" ht="15" hidden="1" thickTop="1" x14ac:dyDescent="0.2">
      <c r="A5198" s="194"/>
      <c r="B5198" s="194"/>
      <c r="C5198" s="194"/>
      <c r="D5198" s="194"/>
      <c r="E5198" s="194"/>
      <c r="F5198" s="194"/>
      <c r="G5198" s="194"/>
      <c r="H5198" s="194"/>
      <c r="I5198" s="194"/>
      <c r="J5198" s="194"/>
      <c r="K5198" s="360"/>
    </row>
    <row r="5199" spans="1:11" s="106" customFormat="1" ht="15" hidden="1" x14ac:dyDescent="0.2">
      <c r="A5199" s="242"/>
      <c r="B5199" s="195" t="s">
        <v>77</v>
      </c>
      <c r="C5199" s="242" t="s">
        <v>78</v>
      </c>
      <c r="D5199" s="242" t="s">
        <v>4</v>
      </c>
      <c r="E5199" s="430" t="s">
        <v>79</v>
      </c>
      <c r="F5199" s="430"/>
      <c r="G5199" s="196" t="s">
        <v>80</v>
      </c>
      <c r="H5199" s="195" t="s">
        <v>81</v>
      </c>
      <c r="I5199" s="195" t="s">
        <v>82</v>
      </c>
      <c r="J5199" s="195" t="s">
        <v>5</v>
      </c>
      <c r="K5199" s="360"/>
    </row>
    <row r="5200" spans="1:11" s="106" customFormat="1" hidden="1" x14ac:dyDescent="0.2">
      <c r="A5200" s="240" t="s">
        <v>83</v>
      </c>
      <c r="B5200" s="197" t="s">
        <v>2318</v>
      </c>
      <c r="C5200" s="240" t="s">
        <v>85</v>
      </c>
      <c r="D5200" s="240" t="s">
        <v>2319</v>
      </c>
      <c r="E5200" s="429" t="s">
        <v>87</v>
      </c>
      <c r="F5200" s="429"/>
      <c r="G5200" s="198" t="s">
        <v>88</v>
      </c>
      <c r="H5200" s="199">
        <v>1</v>
      </c>
      <c r="I5200" s="203">
        <f>SUM(J5201:J5208)</f>
        <v>12.990457000000003</v>
      </c>
      <c r="J5200" s="203">
        <f>H5200*I5200</f>
        <v>12.990457000000003</v>
      </c>
      <c r="K5200" s="360"/>
    </row>
    <row r="5201" spans="1:11" s="106" customFormat="1" ht="25.5" hidden="1" x14ac:dyDescent="0.2">
      <c r="A5201" s="241" t="s">
        <v>89</v>
      </c>
      <c r="B5201" s="189" t="s">
        <v>2178</v>
      </c>
      <c r="C5201" s="241" t="s">
        <v>85</v>
      </c>
      <c r="D5201" s="241" t="s">
        <v>2179</v>
      </c>
      <c r="E5201" s="427" t="s">
        <v>87</v>
      </c>
      <c r="F5201" s="427"/>
      <c r="G5201" s="190" t="s">
        <v>88</v>
      </c>
      <c r="H5201" s="191">
        <v>1</v>
      </c>
      <c r="I5201" s="192">
        <v>0.100457</v>
      </c>
      <c r="J5201" s="192">
        <v>0.100457</v>
      </c>
      <c r="K5201" s="360"/>
    </row>
    <row r="5202" spans="1:11" s="106" customFormat="1" hidden="1" x14ac:dyDescent="0.2">
      <c r="A5202" s="241" t="s">
        <v>92</v>
      </c>
      <c r="B5202" s="189" t="s">
        <v>1912</v>
      </c>
      <c r="C5202" s="241" t="s">
        <v>85</v>
      </c>
      <c r="D5202" s="241" t="s">
        <v>1913</v>
      </c>
      <c r="E5202" s="427" t="s">
        <v>101</v>
      </c>
      <c r="F5202" s="427"/>
      <c r="G5202" s="190" t="s">
        <v>88</v>
      </c>
      <c r="H5202" s="191">
        <v>1</v>
      </c>
      <c r="I5202" s="192">
        <v>2.2000000000000002</v>
      </c>
      <c r="J5202" s="192">
        <v>2.2000000000000002</v>
      </c>
      <c r="K5202" s="360"/>
    </row>
    <row r="5203" spans="1:11" s="106" customFormat="1" ht="25.5" hidden="1" x14ac:dyDescent="0.2">
      <c r="A5203" s="241" t="s">
        <v>92</v>
      </c>
      <c r="B5203" s="189" t="s">
        <v>2412</v>
      </c>
      <c r="C5203" s="241" t="s">
        <v>85</v>
      </c>
      <c r="D5203" s="241" t="s">
        <v>2413</v>
      </c>
      <c r="E5203" s="427" t="s">
        <v>98</v>
      </c>
      <c r="F5203" s="427"/>
      <c r="G5203" s="190" t="s">
        <v>88</v>
      </c>
      <c r="H5203" s="191">
        <v>1</v>
      </c>
      <c r="I5203" s="192">
        <v>0.66</v>
      </c>
      <c r="J5203" s="192">
        <v>0.66</v>
      </c>
      <c r="K5203" s="360"/>
    </row>
    <row r="5204" spans="1:11" s="106" customFormat="1" hidden="1" x14ac:dyDescent="0.2">
      <c r="A5204" s="241" t="s">
        <v>92</v>
      </c>
      <c r="B5204" s="189" t="s">
        <v>99</v>
      </c>
      <c r="C5204" s="241" t="s">
        <v>85</v>
      </c>
      <c r="D5204" s="241" t="s">
        <v>100</v>
      </c>
      <c r="E5204" s="427" t="s">
        <v>101</v>
      </c>
      <c r="F5204" s="427"/>
      <c r="G5204" s="190" t="s">
        <v>88</v>
      </c>
      <c r="H5204" s="191">
        <v>1</v>
      </c>
      <c r="I5204" s="192">
        <v>0.35</v>
      </c>
      <c r="J5204" s="192">
        <v>0.35</v>
      </c>
      <c r="K5204" s="360"/>
    </row>
    <row r="5205" spans="1:11" s="106" customFormat="1" ht="25.5" hidden="1" x14ac:dyDescent="0.2">
      <c r="A5205" s="241" t="s">
        <v>92</v>
      </c>
      <c r="B5205" s="189" t="s">
        <v>2414</v>
      </c>
      <c r="C5205" s="241" t="s">
        <v>85</v>
      </c>
      <c r="D5205" s="241" t="s">
        <v>2415</v>
      </c>
      <c r="E5205" s="427" t="s">
        <v>98</v>
      </c>
      <c r="F5205" s="427"/>
      <c r="G5205" s="190" t="s">
        <v>88</v>
      </c>
      <c r="H5205" s="191">
        <v>1</v>
      </c>
      <c r="I5205" s="192">
        <v>0.01</v>
      </c>
      <c r="J5205" s="192">
        <v>0.01</v>
      </c>
      <c r="K5205" s="360"/>
    </row>
    <row r="5206" spans="1:11" s="106" customFormat="1" hidden="1" x14ac:dyDescent="0.2">
      <c r="A5206" s="241" t="s">
        <v>92</v>
      </c>
      <c r="B5206" s="189" t="s">
        <v>2180</v>
      </c>
      <c r="C5206" s="241" t="s">
        <v>85</v>
      </c>
      <c r="D5206" s="241" t="s">
        <v>2181</v>
      </c>
      <c r="E5206" s="427" t="s">
        <v>95</v>
      </c>
      <c r="F5206" s="427"/>
      <c r="G5206" s="190" t="s">
        <v>88</v>
      </c>
      <c r="H5206" s="191">
        <v>1</v>
      </c>
      <c r="I5206" s="192">
        <v>8.89</v>
      </c>
      <c r="J5206" s="192">
        <v>8.89</v>
      </c>
      <c r="K5206" s="360"/>
    </row>
    <row r="5207" spans="1:11" s="106" customFormat="1" hidden="1" x14ac:dyDescent="0.2">
      <c r="A5207" s="241" t="s">
        <v>92</v>
      </c>
      <c r="B5207" s="189" t="s">
        <v>104</v>
      </c>
      <c r="C5207" s="241" t="s">
        <v>85</v>
      </c>
      <c r="D5207" s="241" t="s">
        <v>105</v>
      </c>
      <c r="E5207" s="427" t="s">
        <v>106</v>
      </c>
      <c r="F5207" s="427"/>
      <c r="G5207" s="190" t="s">
        <v>88</v>
      </c>
      <c r="H5207" s="191">
        <v>1</v>
      </c>
      <c r="I5207" s="192">
        <v>7.0000000000000007E-2</v>
      </c>
      <c r="J5207" s="192">
        <v>7.0000000000000007E-2</v>
      </c>
      <c r="K5207" s="360"/>
    </row>
    <row r="5208" spans="1:11" s="106" customFormat="1" hidden="1" x14ac:dyDescent="0.2">
      <c r="A5208" s="241" t="s">
        <v>92</v>
      </c>
      <c r="B5208" s="189" t="s">
        <v>1918</v>
      </c>
      <c r="C5208" s="241" t="s">
        <v>85</v>
      </c>
      <c r="D5208" s="241" t="s">
        <v>1919</v>
      </c>
      <c r="E5208" s="427" t="s">
        <v>909</v>
      </c>
      <c r="F5208" s="427"/>
      <c r="G5208" s="190" t="s">
        <v>88</v>
      </c>
      <c r="H5208" s="191">
        <v>1</v>
      </c>
      <c r="I5208" s="192">
        <v>0.71</v>
      </c>
      <c r="J5208" s="192">
        <v>0.71</v>
      </c>
      <c r="K5208" s="360"/>
    </row>
    <row r="5209" spans="1:11" s="106" customFormat="1" hidden="1" x14ac:dyDescent="0.2">
      <c r="A5209" s="244"/>
      <c r="B5209" s="244"/>
      <c r="C5209" s="244"/>
      <c r="D5209" s="244"/>
      <c r="E5209" s="244"/>
      <c r="F5209" s="193"/>
      <c r="G5209" s="244"/>
      <c r="H5209" s="193"/>
      <c r="I5209" s="244"/>
      <c r="J5209" s="193"/>
      <c r="K5209" s="360"/>
    </row>
    <row r="5210" spans="1:11" s="106" customFormat="1" ht="15" hidden="1" thickBot="1" x14ac:dyDescent="0.25">
      <c r="A5210" s="244"/>
      <c r="B5210" s="244"/>
      <c r="C5210" s="244"/>
      <c r="D5210" s="244"/>
      <c r="E5210" s="244"/>
      <c r="F5210" s="193"/>
      <c r="G5210" s="244"/>
      <c r="H5210" s="428"/>
      <c r="I5210" s="428"/>
      <c r="J5210" s="193"/>
      <c r="K5210" s="360"/>
    </row>
    <row r="5211" spans="1:11" s="106" customFormat="1" ht="15" hidden="1" thickTop="1" x14ac:dyDescent="0.2">
      <c r="A5211" s="194"/>
      <c r="B5211" s="194"/>
      <c r="C5211" s="194"/>
      <c r="D5211" s="194"/>
      <c r="E5211" s="194"/>
      <c r="F5211" s="194"/>
      <c r="G5211" s="194"/>
      <c r="H5211" s="194"/>
      <c r="I5211" s="194"/>
      <c r="J5211" s="194"/>
      <c r="K5211" s="360"/>
    </row>
    <row r="5212" spans="1:11" s="106" customFormat="1" ht="15" hidden="1" x14ac:dyDescent="0.2">
      <c r="A5212" s="242"/>
      <c r="B5212" s="195" t="s">
        <v>77</v>
      </c>
      <c r="C5212" s="242" t="s">
        <v>78</v>
      </c>
      <c r="D5212" s="242" t="s">
        <v>4</v>
      </c>
      <c r="E5212" s="430" t="s">
        <v>79</v>
      </c>
      <c r="F5212" s="430"/>
      <c r="G5212" s="196" t="s">
        <v>80</v>
      </c>
      <c r="H5212" s="195" t="s">
        <v>81</v>
      </c>
      <c r="I5212" s="195" t="s">
        <v>82</v>
      </c>
      <c r="J5212" s="195" t="s">
        <v>5</v>
      </c>
      <c r="K5212" s="360"/>
    </row>
    <row r="5213" spans="1:11" s="106" customFormat="1" ht="25.5" hidden="1" x14ac:dyDescent="0.2">
      <c r="A5213" s="240" t="s">
        <v>83</v>
      </c>
      <c r="B5213" s="197" t="s">
        <v>337</v>
      </c>
      <c r="C5213" s="240" t="s">
        <v>85</v>
      </c>
      <c r="D5213" s="240" t="s">
        <v>338</v>
      </c>
      <c r="E5213" s="429" t="s">
        <v>87</v>
      </c>
      <c r="F5213" s="429"/>
      <c r="G5213" s="198" t="s">
        <v>88</v>
      </c>
      <c r="H5213" s="199">
        <v>1</v>
      </c>
      <c r="I5213" s="203">
        <f>SUM(J5214:J5221)</f>
        <v>11.452237</v>
      </c>
      <c r="J5213" s="203">
        <f>H5213*I5213</f>
        <v>11.452237</v>
      </c>
      <c r="K5213" s="360"/>
    </row>
    <row r="5214" spans="1:11" s="106" customFormat="1" ht="25.5" hidden="1" x14ac:dyDescent="0.2">
      <c r="A5214" s="241" t="s">
        <v>89</v>
      </c>
      <c r="B5214" s="189" t="s">
        <v>2182</v>
      </c>
      <c r="C5214" s="241" t="s">
        <v>85</v>
      </c>
      <c r="D5214" s="241" t="s">
        <v>2183</v>
      </c>
      <c r="E5214" s="427" t="s">
        <v>87</v>
      </c>
      <c r="F5214" s="427"/>
      <c r="G5214" s="190" t="s">
        <v>88</v>
      </c>
      <c r="H5214" s="191">
        <v>1</v>
      </c>
      <c r="I5214" s="192">
        <v>4.2236999999999997E-2</v>
      </c>
      <c r="J5214" s="192">
        <v>4.2236999999999997E-2</v>
      </c>
      <c r="K5214" s="360"/>
    </row>
    <row r="5215" spans="1:11" s="106" customFormat="1" hidden="1" x14ac:dyDescent="0.2">
      <c r="A5215" s="241" t="s">
        <v>92</v>
      </c>
      <c r="B5215" s="189" t="s">
        <v>1912</v>
      </c>
      <c r="C5215" s="241" t="s">
        <v>85</v>
      </c>
      <c r="D5215" s="241" t="s">
        <v>1913</v>
      </c>
      <c r="E5215" s="427" t="s">
        <v>101</v>
      </c>
      <c r="F5215" s="427"/>
      <c r="G5215" s="190" t="s">
        <v>88</v>
      </c>
      <c r="H5215" s="191">
        <v>1</v>
      </c>
      <c r="I5215" s="192">
        <v>2.2000000000000002</v>
      </c>
      <c r="J5215" s="192">
        <v>2.2000000000000002</v>
      </c>
      <c r="K5215" s="360"/>
    </row>
    <row r="5216" spans="1:11" s="106" customFormat="1" ht="25.5" hidden="1" x14ac:dyDescent="0.2">
      <c r="A5216" s="241" t="s">
        <v>92</v>
      </c>
      <c r="B5216" s="189" t="s">
        <v>2412</v>
      </c>
      <c r="C5216" s="241" t="s">
        <v>85</v>
      </c>
      <c r="D5216" s="241" t="s">
        <v>2413</v>
      </c>
      <c r="E5216" s="427" t="s">
        <v>98</v>
      </c>
      <c r="F5216" s="427"/>
      <c r="G5216" s="190" t="s">
        <v>88</v>
      </c>
      <c r="H5216" s="191">
        <v>1</v>
      </c>
      <c r="I5216" s="192">
        <v>0.66</v>
      </c>
      <c r="J5216" s="192">
        <v>0.66</v>
      </c>
      <c r="K5216" s="360"/>
    </row>
    <row r="5217" spans="1:11" s="106" customFormat="1" hidden="1" x14ac:dyDescent="0.2">
      <c r="A5217" s="241" t="s">
        <v>92</v>
      </c>
      <c r="B5217" s="189" t="s">
        <v>99</v>
      </c>
      <c r="C5217" s="241" t="s">
        <v>85</v>
      </c>
      <c r="D5217" s="241" t="s">
        <v>100</v>
      </c>
      <c r="E5217" s="427" t="s">
        <v>101</v>
      </c>
      <c r="F5217" s="427"/>
      <c r="G5217" s="190" t="s">
        <v>88</v>
      </c>
      <c r="H5217" s="191">
        <v>1</v>
      </c>
      <c r="I5217" s="192">
        <v>0.35</v>
      </c>
      <c r="J5217" s="192">
        <v>0.35</v>
      </c>
      <c r="K5217" s="360"/>
    </row>
    <row r="5218" spans="1:11" s="106" customFormat="1" ht="25.5" hidden="1" x14ac:dyDescent="0.2">
      <c r="A5218" s="241" t="s">
        <v>92</v>
      </c>
      <c r="B5218" s="189" t="s">
        <v>2414</v>
      </c>
      <c r="C5218" s="241" t="s">
        <v>85</v>
      </c>
      <c r="D5218" s="241" t="s">
        <v>2415</v>
      </c>
      <c r="E5218" s="427" t="s">
        <v>98</v>
      </c>
      <c r="F5218" s="427"/>
      <c r="G5218" s="190" t="s">
        <v>88</v>
      </c>
      <c r="H5218" s="191">
        <v>1</v>
      </c>
      <c r="I5218" s="192">
        <v>0.01</v>
      </c>
      <c r="J5218" s="192">
        <v>0.01</v>
      </c>
      <c r="K5218" s="360"/>
    </row>
    <row r="5219" spans="1:11" s="106" customFormat="1" hidden="1" x14ac:dyDescent="0.2">
      <c r="A5219" s="241" t="s">
        <v>92</v>
      </c>
      <c r="B5219" s="189" t="s">
        <v>2184</v>
      </c>
      <c r="C5219" s="241" t="s">
        <v>85</v>
      </c>
      <c r="D5219" s="241" t="s">
        <v>2185</v>
      </c>
      <c r="E5219" s="427" t="s">
        <v>95</v>
      </c>
      <c r="F5219" s="427"/>
      <c r="G5219" s="190" t="s">
        <v>88</v>
      </c>
      <c r="H5219" s="191">
        <v>1</v>
      </c>
      <c r="I5219" s="192">
        <v>7.41</v>
      </c>
      <c r="J5219" s="192">
        <v>7.41</v>
      </c>
      <c r="K5219" s="360"/>
    </row>
    <row r="5220" spans="1:11" s="106" customFormat="1" hidden="1" x14ac:dyDescent="0.2">
      <c r="A5220" s="241" t="s">
        <v>92</v>
      </c>
      <c r="B5220" s="189" t="s">
        <v>104</v>
      </c>
      <c r="C5220" s="241" t="s">
        <v>85</v>
      </c>
      <c r="D5220" s="241" t="s">
        <v>105</v>
      </c>
      <c r="E5220" s="427" t="s">
        <v>106</v>
      </c>
      <c r="F5220" s="427"/>
      <c r="G5220" s="190" t="s">
        <v>88</v>
      </c>
      <c r="H5220" s="191">
        <v>1</v>
      </c>
      <c r="I5220" s="192">
        <v>7.0000000000000007E-2</v>
      </c>
      <c r="J5220" s="192">
        <v>7.0000000000000007E-2</v>
      </c>
      <c r="K5220" s="360"/>
    </row>
    <row r="5221" spans="1:11" s="106" customFormat="1" hidden="1" x14ac:dyDescent="0.2">
      <c r="A5221" s="241" t="s">
        <v>92</v>
      </c>
      <c r="B5221" s="189" t="s">
        <v>1918</v>
      </c>
      <c r="C5221" s="241" t="s">
        <v>85</v>
      </c>
      <c r="D5221" s="241" t="s">
        <v>1919</v>
      </c>
      <c r="E5221" s="427" t="s">
        <v>909</v>
      </c>
      <c r="F5221" s="427"/>
      <c r="G5221" s="190" t="s">
        <v>88</v>
      </c>
      <c r="H5221" s="191">
        <v>1</v>
      </c>
      <c r="I5221" s="192">
        <v>0.71</v>
      </c>
      <c r="J5221" s="192">
        <v>0.71</v>
      </c>
      <c r="K5221" s="360"/>
    </row>
    <row r="5222" spans="1:11" s="106" customFormat="1" hidden="1" x14ac:dyDescent="0.2">
      <c r="A5222" s="244"/>
      <c r="B5222" s="244"/>
      <c r="C5222" s="244"/>
      <c r="D5222" s="244"/>
      <c r="E5222" s="244"/>
      <c r="F5222" s="193"/>
      <c r="G5222" s="244"/>
      <c r="H5222" s="193"/>
      <c r="I5222" s="244"/>
      <c r="J5222" s="193"/>
      <c r="K5222" s="360"/>
    </row>
    <row r="5223" spans="1:11" s="106" customFormat="1" ht="15" hidden="1" thickBot="1" x14ac:dyDescent="0.25">
      <c r="A5223" s="244"/>
      <c r="B5223" s="244"/>
      <c r="C5223" s="244"/>
      <c r="D5223" s="244"/>
      <c r="E5223" s="244"/>
      <c r="F5223" s="193"/>
      <c r="G5223" s="244"/>
      <c r="H5223" s="428"/>
      <c r="I5223" s="428"/>
      <c r="J5223" s="193"/>
      <c r="K5223" s="360"/>
    </row>
    <row r="5224" spans="1:11" s="106" customFormat="1" ht="15" hidden="1" thickTop="1" x14ac:dyDescent="0.2">
      <c r="A5224" s="194"/>
      <c r="B5224" s="194"/>
      <c r="C5224" s="194"/>
      <c r="D5224" s="194"/>
      <c r="E5224" s="194"/>
      <c r="F5224" s="194"/>
      <c r="G5224" s="194"/>
      <c r="H5224" s="194"/>
      <c r="I5224" s="194"/>
      <c r="J5224" s="194"/>
      <c r="K5224" s="360"/>
    </row>
    <row r="5225" spans="1:11" s="106" customFormat="1" ht="15" hidden="1" x14ac:dyDescent="0.2">
      <c r="A5225" s="242"/>
      <c r="B5225" s="195" t="s">
        <v>77</v>
      </c>
      <c r="C5225" s="242" t="s">
        <v>78</v>
      </c>
      <c r="D5225" s="242" t="s">
        <v>4</v>
      </c>
      <c r="E5225" s="430" t="s">
        <v>79</v>
      </c>
      <c r="F5225" s="430"/>
      <c r="G5225" s="196" t="s">
        <v>80</v>
      </c>
      <c r="H5225" s="195" t="s">
        <v>81</v>
      </c>
      <c r="I5225" s="195" t="s">
        <v>82</v>
      </c>
      <c r="J5225" s="195" t="s">
        <v>5</v>
      </c>
      <c r="K5225" s="360"/>
    </row>
    <row r="5226" spans="1:11" s="106" customFormat="1" ht="25.5" hidden="1" x14ac:dyDescent="0.2">
      <c r="A5226" s="240" t="s">
        <v>83</v>
      </c>
      <c r="B5226" s="197" t="s">
        <v>2420</v>
      </c>
      <c r="C5226" s="240" t="s">
        <v>85</v>
      </c>
      <c r="D5226" s="240" t="s">
        <v>2421</v>
      </c>
      <c r="E5226" s="429" t="s">
        <v>87</v>
      </c>
      <c r="F5226" s="429"/>
      <c r="G5226" s="198" t="s">
        <v>88</v>
      </c>
      <c r="H5226" s="199">
        <v>1</v>
      </c>
      <c r="I5226" s="203">
        <f>SUM(J5227:J5234)</f>
        <v>18.160256</v>
      </c>
      <c r="J5226" s="203">
        <f>H5226*I5226</f>
        <v>18.160256</v>
      </c>
      <c r="K5226" s="360"/>
    </row>
    <row r="5227" spans="1:11" s="106" customFormat="1" ht="25.5" hidden="1" x14ac:dyDescent="0.2">
      <c r="A5227" s="241" t="s">
        <v>89</v>
      </c>
      <c r="B5227" s="189" t="s">
        <v>2186</v>
      </c>
      <c r="C5227" s="241" t="s">
        <v>85</v>
      </c>
      <c r="D5227" s="241" t="s">
        <v>2187</v>
      </c>
      <c r="E5227" s="427" t="s">
        <v>87</v>
      </c>
      <c r="F5227" s="427"/>
      <c r="G5227" s="190" t="s">
        <v>88</v>
      </c>
      <c r="H5227" s="191">
        <v>1</v>
      </c>
      <c r="I5227" s="192">
        <v>8.0255999999999994E-2</v>
      </c>
      <c r="J5227" s="192">
        <v>8.0255999999999994E-2</v>
      </c>
      <c r="K5227" s="360"/>
    </row>
    <row r="5228" spans="1:11" s="106" customFormat="1" hidden="1" x14ac:dyDescent="0.2">
      <c r="A5228" s="241" t="s">
        <v>92</v>
      </c>
      <c r="B5228" s="189" t="s">
        <v>1912</v>
      </c>
      <c r="C5228" s="241" t="s">
        <v>85</v>
      </c>
      <c r="D5228" s="241" t="s">
        <v>1913</v>
      </c>
      <c r="E5228" s="427" t="s">
        <v>101</v>
      </c>
      <c r="F5228" s="427"/>
      <c r="G5228" s="190" t="s">
        <v>88</v>
      </c>
      <c r="H5228" s="191">
        <v>1</v>
      </c>
      <c r="I5228" s="192">
        <v>2.2000000000000002</v>
      </c>
      <c r="J5228" s="192">
        <v>2.2000000000000002</v>
      </c>
      <c r="K5228" s="360"/>
    </row>
    <row r="5229" spans="1:11" s="106" customFormat="1" ht="25.5" hidden="1" x14ac:dyDescent="0.2">
      <c r="A5229" s="241" t="s">
        <v>92</v>
      </c>
      <c r="B5229" s="189" t="s">
        <v>2412</v>
      </c>
      <c r="C5229" s="241" t="s">
        <v>85</v>
      </c>
      <c r="D5229" s="241" t="s">
        <v>2413</v>
      </c>
      <c r="E5229" s="427" t="s">
        <v>98</v>
      </c>
      <c r="F5229" s="427"/>
      <c r="G5229" s="190" t="s">
        <v>88</v>
      </c>
      <c r="H5229" s="191">
        <v>1</v>
      </c>
      <c r="I5229" s="192">
        <v>0.66</v>
      </c>
      <c r="J5229" s="192">
        <v>0.66</v>
      </c>
      <c r="K5229" s="360"/>
    </row>
    <row r="5230" spans="1:11" s="106" customFormat="1" hidden="1" x14ac:dyDescent="0.2">
      <c r="A5230" s="241" t="s">
        <v>92</v>
      </c>
      <c r="B5230" s="189" t="s">
        <v>99</v>
      </c>
      <c r="C5230" s="241" t="s">
        <v>85</v>
      </c>
      <c r="D5230" s="241" t="s">
        <v>100</v>
      </c>
      <c r="E5230" s="427" t="s">
        <v>101</v>
      </c>
      <c r="F5230" s="427"/>
      <c r="G5230" s="190" t="s">
        <v>88</v>
      </c>
      <c r="H5230" s="191">
        <v>1</v>
      </c>
      <c r="I5230" s="192">
        <v>0.35</v>
      </c>
      <c r="J5230" s="192">
        <v>0.35</v>
      </c>
      <c r="K5230" s="360"/>
    </row>
    <row r="5231" spans="1:11" s="106" customFormat="1" ht="25.5" hidden="1" x14ac:dyDescent="0.2">
      <c r="A5231" s="241" t="s">
        <v>92</v>
      </c>
      <c r="B5231" s="189" t="s">
        <v>2414</v>
      </c>
      <c r="C5231" s="241" t="s">
        <v>85</v>
      </c>
      <c r="D5231" s="241" t="s">
        <v>2415</v>
      </c>
      <c r="E5231" s="427" t="s">
        <v>98</v>
      </c>
      <c r="F5231" s="427"/>
      <c r="G5231" s="190" t="s">
        <v>88</v>
      </c>
      <c r="H5231" s="191">
        <v>1</v>
      </c>
      <c r="I5231" s="192">
        <v>0.01</v>
      </c>
      <c r="J5231" s="192">
        <v>0.01</v>
      </c>
      <c r="K5231" s="360"/>
    </row>
    <row r="5232" spans="1:11" s="106" customFormat="1" hidden="1" x14ac:dyDescent="0.2">
      <c r="A5232" s="241" t="s">
        <v>92</v>
      </c>
      <c r="B5232" s="189" t="s">
        <v>2188</v>
      </c>
      <c r="C5232" s="241" t="s">
        <v>85</v>
      </c>
      <c r="D5232" s="241" t="s">
        <v>2189</v>
      </c>
      <c r="E5232" s="427" t="s">
        <v>95</v>
      </c>
      <c r="F5232" s="427"/>
      <c r="G5232" s="190" t="s">
        <v>88</v>
      </c>
      <c r="H5232" s="191">
        <v>1</v>
      </c>
      <c r="I5232" s="192">
        <v>14.08</v>
      </c>
      <c r="J5232" s="192">
        <v>14.08</v>
      </c>
      <c r="K5232" s="360"/>
    </row>
    <row r="5233" spans="1:11" s="106" customFormat="1" hidden="1" x14ac:dyDescent="0.2">
      <c r="A5233" s="241" t="s">
        <v>92</v>
      </c>
      <c r="B5233" s="189" t="s">
        <v>104</v>
      </c>
      <c r="C5233" s="241" t="s">
        <v>85</v>
      </c>
      <c r="D5233" s="241" t="s">
        <v>105</v>
      </c>
      <c r="E5233" s="427" t="s">
        <v>106</v>
      </c>
      <c r="F5233" s="427"/>
      <c r="G5233" s="190" t="s">
        <v>88</v>
      </c>
      <c r="H5233" s="191">
        <v>1</v>
      </c>
      <c r="I5233" s="192">
        <v>7.0000000000000007E-2</v>
      </c>
      <c r="J5233" s="192">
        <v>7.0000000000000007E-2</v>
      </c>
      <c r="K5233" s="360"/>
    </row>
    <row r="5234" spans="1:11" s="106" customFormat="1" hidden="1" x14ac:dyDescent="0.2">
      <c r="A5234" s="241" t="s">
        <v>92</v>
      </c>
      <c r="B5234" s="189" t="s">
        <v>1918</v>
      </c>
      <c r="C5234" s="241" t="s">
        <v>85</v>
      </c>
      <c r="D5234" s="241" t="s">
        <v>1919</v>
      </c>
      <c r="E5234" s="427" t="s">
        <v>909</v>
      </c>
      <c r="F5234" s="427"/>
      <c r="G5234" s="190" t="s">
        <v>88</v>
      </c>
      <c r="H5234" s="191">
        <v>1</v>
      </c>
      <c r="I5234" s="192">
        <v>0.71</v>
      </c>
      <c r="J5234" s="192">
        <v>0.71</v>
      </c>
      <c r="K5234" s="360"/>
    </row>
    <row r="5235" spans="1:11" s="106" customFormat="1" hidden="1" x14ac:dyDescent="0.2">
      <c r="A5235" s="244"/>
      <c r="B5235" s="244"/>
      <c r="C5235" s="244"/>
      <c r="D5235" s="244"/>
      <c r="E5235" s="244"/>
      <c r="F5235" s="193"/>
      <c r="G5235" s="244"/>
      <c r="H5235" s="193"/>
      <c r="I5235" s="244"/>
      <c r="J5235" s="193"/>
      <c r="K5235" s="360"/>
    </row>
    <row r="5236" spans="1:11" s="106" customFormat="1" ht="15" hidden="1" thickBot="1" x14ac:dyDescent="0.25">
      <c r="A5236" s="244"/>
      <c r="B5236" s="244"/>
      <c r="C5236" s="244"/>
      <c r="D5236" s="244"/>
      <c r="E5236" s="244"/>
      <c r="F5236" s="193"/>
      <c r="G5236" s="244"/>
      <c r="H5236" s="428"/>
      <c r="I5236" s="428"/>
      <c r="J5236" s="193"/>
      <c r="K5236" s="360"/>
    </row>
    <row r="5237" spans="1:11" s="106" customFormat="1" ht="15" hidden="1" thickTop="1" x14ac:dyDescent="0.2">
      <c r="A5237" s="194"/>
      <c r="B5237" s="194"/>
      <c r="C5237" s="194"/>
      <c r="D5237" s="194"/>
      <c r="E5237" s="194"/>
      <c r="F5237" s="194"/>
      <c r="G5237" s="194"/>
      <c r="H5237" s="194"/>
      <c r="I5237" s="194"/>
      <c r="J5237" s="194"/>
      <c r="K5237" s="360"/>
    </row>
    <row r="5238" spans="1:11" s="106" customFormat="1" ht="15" hidden="1" x14ac:dyDescent="0.2">
      <c r="A5238" s="242"/>
      <c r="B5238" s="195" t="s">
        <v>77</v>
      </c>
      <c r="C5238" s="242" t="s">
        <v>78</v>
      </c>
      <c r="D5238" s="242" t="s">
        <v>4</v>
      </c>
      <c r="E5238" s="430" t="s">
        <v>79</v>
      </c>
      <c r="F5238" s="430"/>
      <c r="G5238" s="196" t="s">
        <v>80</v>
      </c>
      <c r="H5238" s="195" t="s">
        <v>81</v>
      </c>
      <c r="I5238" s="195" t="s">
        <v>82</v>
      </c>
      <c r="J5238" s="195" t="s">
        <v>5</v>
      </c>
      <c r="K5238" s="360"/>
    </row>
    <row r="5239" spans="1:11" s="106" customFormat="1" ht="25.5" hidden="1" x14ac:dyDescent="0.2">
      <c r="A5239" s="240" t="s">
        <v>83</v>
      </c>
      <c r="B5239" s="197" t="s">
        <v>2100</v>
      </c>
      <c r="C5239" s="240" t="s">
        <v>85</v>
      </c>
      <c r="D5239" s="240" t="s">
        <v>2101</v>
      </c>
      <c r="E5239" s="429" t="s">
        <v>87</v>
      </c>
      <c r="F5239" s="429"/>
      <c r="G5239" s="198" t="s">
        <v>88</v>
      </c>
      <c r="H5239" s="199">
        <v>1</v>
      </c>
      <c r="I5239" s="203">
        <f>SUM(J5240:J5247)</f>
        <v>13.494418</v>
      </c>
      <c r="J5239" s="203">
        <f>H5239*I5239</f>
        <v>13.494418</v>
      </c>
      <c r="K5239" s="360"/>
    </row>
    <row r="5240" spans="1:11" s="106" customFormat="1" ht="25.5" hidden="1" x14ac:dyDescent="0.2">
      <c r="A5240" s="241" t="s">
        <v>89</v>
      </c>
      <c r="B5240" s="189" t="s">
        <v>2190</v>
      </c>
      <c r="C5240" s="241" t="s">
        <v>85</v>
      </c>
      <c r="D5240" s="241" t="s">
        <v>2191</v>
      </c>
      <c r="E5240" s="427" t="s">
        <v>87</v>
      </c>
      <c r="F5240" s="427"/>
      <c r="G5240" s="190" t="s">
        <v>88</v>
      </c>
      <c r="H5240" s="191">
        <v>1</v>
      </c>
      <c r="I5240" s="192">
        <v>7.4417999999999998E-2</v>
      </c>
      <c r="J5240" s="192">
        <v>7.4417999999999998E-2</v>
      </c>
      <c r="K5240" s="360"/>
    </row>
    <row r="5241" spans="1:11" s="106" customFormat="1" hidden="1" x14ac:dyDescent="0.2">
      <c r="A5241" s="241" t="s">
        <v>92</v>
      </c>
      <c r="B5241" s="189" t="s">
        <v>1912</v>
      </c>
      <c r="C5241" s="241" t="s">
        <v>85</v>
      </c>
      <c r="D5241" s="241" t="s">
        <v>1913</v>
      </c>
      <c r="E5241" s="427" t="s">
        <v>101</v>
      </c>
      <c r="F5241" s="427"/>
      <c r="G5241" s="190" t="s">
        <v>88</v>
      </c>
      <c r="H5241" s="191">
        <v>1</v>
      </c>
      <c r="I5241" s="192">
        <v>2.2000000000000002</v>
      </c>
      <c r="J5241" s="192">
        <v>2.2000000000000002</v>
      </c>
      <c r="K5241" s="360"/>
    </row>
    <row r="5242" spans="1:11" s="106" customFormat="1" ht="25.5" hidden="1" x14ac:dyDescent="0.2">
      <c r="A5242" s="241" t="s">
        <v>92</v>
      </c>
      <c r="B5242" s="189" t="s">
        <v>2412</v>
      </c>
      <c r="C5242" s="241" t="s">
        <v>85</v>
      </c>
      <c r="D5242" s="241" t="s">
        <v>2413</v>
      </c>
      <c r="E5242" s="427" t="s">
        <v>98</v>
      </c>
      <c r="F5242" s="427"/>
      <c r="G5242" s="190" t="s">
        <v>88</v>
      </c>
      <c r="H5242" s="191">
        <v>1</v>
      </c>
      <c r="I5242" s="192">
        <v>0.66</v>
      </c>
      <c r="J5242" s="192">
        <v>0.66</v>
      </c>
      <c r="K5242" s="360"/>
    </row>
    <row r="5243" spans="1:11" s="106" customFormat="1" hidden="1" x14ac:dyDescent="0.2">
      <c r="A5243" s="241" t="s">
        <v>92</v>
      </c>
      <c r="B5243" s="189" t="s">
        <v>99</v>
      </c>
      <c r="C5243" s="241" t="s">
        <v>85</v>
      </c>
      <c r="D5243" s="241" t="s">
        <v>100</v>
      </c>
      <c r="E5243" s="427" t="s">
        <v>101</v>
      </c>
      <c r="F5243" s="427"/>
      <c r="G5243" s="190" t="s">
        <v>88</v>
      </c>
      <c r="H5243" s="191">
        <v>1</v>
      </c>
      <c r="I5243" s="192">
        <v>0.35</v>
      </c>
      <c r="J5243" s="192">
        <v>0.35</v>
      </c>
      <c r="K5243" s="360"/>
    </row>
    <row r="5244" spans="1:11" s="106" customFormat="1" ht="25.5" hidden="1" x14ac:dyDescent="0.2">
      <c r="A5244" s="241" t="s">
        <v>92</v>
      </c>
      <c r="B5244" s="189" t="s">
        <v>2414</v>
      </c>
      <c r="C5244" s="241" t="s">
        <v>85</v>
      </c>
      <c r="D5244" s="241" t="s">
        <v>2415</v>
      </c>
      <c r="E5244" s="427" t="s">
        <v>98</v>
      </c>
      <c r="F5244" s="427"/>
      <c r="G5244" s="190" t="s">
        <v>88</v>
      </c>
      <c r="H5244" s="191">
        <v>1</v>
      </c>
      <c r="I5244" s="192">
        <v>0.01</v>
      </c>
      <c r="J5244" s="192">
        <v>0.01</v>
      </c>
      <c r="K5244" s="360"/>
    </row>
    <row r="5245" spans="1:11" s="106" customFormat="1" ht="25.5" hidden="1" x14ac:dyDescent="0.2">
      <c r="A5245" s="241" t="s">
        <v>92</v>
      </c>
      <c r="B5245" s="189" t="s">
        <v>2192</v>
      </c>
      <c r="C5245" s="241" t="s">
        <v>85</v>
      </c>
      <c r="D5245" s="241" t="s">
        <v>2193</v>
      </c>
      <c r="E5245" s="427" t="s">
        <v>95</v>
      </c>
      <c r="F5245" s="427"/>
      <c r="G5245" s="190" t="s">
        <v>88</v>
      </c>
      <c r="H5245" s="191">
        <v>1</v>
      </c>
      <c r="I5245" s="192">
        <v>9.42</v>
      </c>
      <c r="J5245" s="192">
        <v>9.42</v>
      </c>
      <c r="K5245" s="360"/>
    </row>
    <row r="5246" spans="1:11" s="106" customFormat="1" hidden="1" x14ac:dyDescent="0.2">
      <c r="A5246" s="241" t="s">
        <v>92</v>
      </c>
      <c r="B5246" s="189" t="s">
        <v>104</v>
      </c>
      <c r="C5246" s="241" t="s">
        <v>85</v>
      </c>
      <c r="D5246" s="241" t="s">
        <v>105</v>
      </c>
      <c r="E5246" s="427" t="s">
        <v>106</v>
      </c>
      <c r="F5246" s="427"/>
      <c r="G5246" s="190" t="s">
        <v>88</v>
      </c>
      <c r="H5246" s="191">
        <v>1</v>
      </c>
      <c r="I5246" s="192">
        <v>7.0000000000000007E-2</v>
      </c>
      <c r="J5246" s="192">
        <v>7.0000000000000007E-2</v>
      </c>
      <c r="K5246" s="360"/>
    </row>
    <row r="5247" spans="1:11" s="106" customFormat="1" hidden="1" x14ac:dyDescent="0.2">
      <c r="A5247" s="241" t="s">
        <v>92</v>
      </c>
      <c r="B5247" s="189" t="s">
        <v>1918</v>
      </c>
      <c r="C5247" s="241" t="s">
        <v>85</v>
      </c>
      <c r="D5247" s="241" t="s">
        <v>1919</v>
      </c>
      <c r="E5247" s="427" t="s">
        <v>909</v>
      </c>
      <c r="F5247" s="427"/>
      <c r="G5247" s="190" t="s">
        <v>88</v>
      </c>
      <c r="H5247" s="191">
        <v>1</v>
      </c>
      <c r="I5247" s="192">
        <v>0.71</v>
      </c>
      <c r="J5247" s="192">
        <v>0.71</v>
      </c>
      <c r="K5247" s="360"/>
    </row>
    <row r="5248" spans="1:11" s="106" customFormat="1" hidden="1" x14ac:dyDescent="0.2">
      <c r="A5248" s="244"/>
      <c r="B5248" s="244"/>
      <c r="C5248" s="244"/>
      <c r="D5248" s="244"/>
      <c r="E5248" s="244"/>
      <c r="F5248" s="193"/>
      <c r="G5248" s="244"/>
      <c r="H5248" s="193"/>
      <c r="I5248" s="244"/>
      <c r="J5248" s="193"/>
      <c r="K5248" s="360"/>
    </row>
    <row r="5249" spans="1:11" s="106" customFormat="1" ht="15" hidden="1" thickBot="1" x14ac:dyDescent="0.25">
      <c r="A5249" s="244"/>
      <c r="B5249" s="244"/>
      <c r="C5249" s="244"/>
      <c r="D5249" s="244"/>
      <c r="E5249" s="244"/>
      <c r="F5249" s="193"/>
      <c r="G5249" s="244"/>
      <c r="H5249" s="428"/>
      <c r="I5249" s="428"/>
      <c r="J5249" s="193"/>
      <c r="K5249" s="360"/>
    </row>
    <row r="5250" spans="1:11" s="106" customFormat="1" ht="15" hidden="1" thickTop="1" x14ac:dyDescent="0.2">
      <c r="A5250" s="194"/>
      <c r="B5250" s="194"/>
      <c r="C5250" s="194"/>
      <c r="D5250" s="194"/>
      <c r="E5250" s="194"/>
      <c r="F5250" s="194"/>
      <c r="G5250" s="194"/>
      <c r="H5250" s="194"/>
      <c r="I5250" s="194"/>
      <c r="J5250" s="194"/>
      <c r="K5250" s="360"/>
    </row>
    <row r="5251" spans="1:11" s="106" customFormat="1" ht="15" hidden="1" x14ac:dyDescent="0.2">
      <c r="A5251" s="242"/>
      <c r="B5251" s="195" t="s">
        <v>77</v>
      </c>
      <c r="C5251" s="242" t="s">
        <v>78</v>
      </c>
      <c r="D5251" s="242" t="s">
        <v>4</v>
      </c>
      <c r="E5251" s="430" t="s">
        <v>79</v>
      </c>
      <c r="F5251" s="430"/>
      <c r="G5251" s="196" t="s">
        <v>80</v>
      </c>
      <c r="H5251" s="195" t="s">
        <v>81</v>
      </c>
      <c r="I5251" s="195" t="s">
        <v>82</v>
      </c>
      <c r="J5251" s="195" t="s">
        <v>5</v>
      </c>
      <c r="K5251" s="360"/>
    </row>
    <row r="5252" spans="1:11" s="106" customFormat="1" ht="25.5" hidden="1" x14ac:dyDescent="0.2">
      <c r="A5252" s="240" t="s">
        <v>83</v>
      </c>
      <c r="B5252" s="197" t="s">
        <v>2428</v>
      </c>
      <c r="C5252" s="240" t="s">
        <v>85</v>
      </c>
      <c r="D5252" s="240" t="s">
        <v>2429</v>
      </c>
      <c r="E5252" s="429" t="s">
        <v>87</v>
      </c>
      <c r="F5252" s="429"/>
      <c r="G5252" s="198" t="s">
        <v>88</v>
      </c>
      <c r="H5252" s="199">
        <v>1</v>
      </c>
      <c r="I5252" s="203">
        <f>SUM(J5253:J5260)</f>
        <v>14.328538999999999</v>
      </c>
      <c r="J5252" s="203">
        <f>H5252*I5252</f>
        <v>14.328538999999999</v>
      </c>
      <c r="K5252" s="360"/>
    </row>
    <row r="5253" spans="1:11" s="106" customFormat="1" ht="25.5" hidden="1" x14ac:dyDescent="0.2">
      <c r="A5253" s="241" t="s">
        <v>89</v>
      </c>
      <c r="B5253" s="189" t="s">
        <v>2194</v>
      </c>
      <c r="C5253" s="241" t="s">
        <v>85</v>
      </c>
      <c r="D5253" s="241" t="s">
        <v>2195</v>
      </c>
      <c r="E5253" s="427" t="s">
        <v>87</v>
      </c>
      <c r="F5253" s="427"/>
      <c r="G5253" s="190" t="s">
        <v>88</v>
      </c>
      <c r="H5253" s="191">
        <v>1</v>
      </c>
      <c r="I5253" s="192">
        <v>5.8539000000000001E-2</v>
      </c>
      <c r="J5253" s="192">
        <v>5.8539000000000001E-2</v>
      </c>
      <c r="K5253" s="360"/>
    </row>
    <row r="5254" spans="1:11" s="106" customFormat="1" hidden="1" x14ac:dyDescent="0.2">
      <c r="A5254" s="241" t="s">
        <v>92</v>
      </c>
      <c r="B5254" s="189" t="s">
        <v>1912</v>
      </c>
      <c r="C5254" s="241" t="s">
        <v>85</v>
      </c>
      <c r="D5254" s="241" t="s">
        <v>1913</v>
      </c>
      <c r="E5254" s="427" t="s">
        <v>101</v>
      </c>
      <c r="F5254" s="427"/>
      <c r="G5254" s="190" t="s">
        <v>88</v>
      </c>
      <c r="H5254" s="191">
        <v>1</v>
      </c>
      <c r="I5254" s="192">
        <v>2.2000000000000002</v>
      </c>
      <c r="J5254" s="192">
        <v>2.2000000000000002</v>
      </c>
      <c r="K5254" s="360"/>
    </row>
    <row r="5255" spans="1:11" s="106" customFormat="1" ht="25.5" hidden="1" x14ac:dyDescent="0.2">
      <c r="A5255" s="241" t="s">
        <v>92</v>
      </c>
      <c r="B5255" s="189" t="s">
        <v>2412</v>
      </c>
      <c r="C5255" s="241" t="s">
        <v>85</v>
      </c>
      <c r="D5255" s="241" t="s">
        <v>2413</v>
      </c>
      <c r="E5255" s="427" t="s">
        <v>98</v>
      </c>
      <c r="F5255" s="427"/>
      <c r="G5255" s="190" t="s">
        <v>88</v>
      </c>
      <c r="H5255" s="191">
        <v>1</v>
      </c>
      <c r="I5255" s="192">
        <v>0.66</v>
      </c>
      <c r="J5255" s="192">
        <v>0.66</v>
      </c>
      <c r="K5255" s="360"/>
    </row>
    <row r="5256" spans="1:11" s="106" customFormat="1" hidden="1" x14ac:dyDescent="0.2">
      <c r="A5256" s="241" t="s">
        <v>92</v>
      </c>
      <c r="B5256" s="189" t="s">
        <v>99</v>
      </c>
      <c r="C5256" s="241" t="s">
        <v>85</v>
      </c>
      <c r="D5256" s="241" t="s">
        <v>100</v>
      </c>
      <c r="E5256" s="427" t="s">
        <v>101</v>
      </c>
      <c r="F5256" s="427"/>
      <c r="G5256" s="190" t="s">
        <v>88</v>
      </c>
      <c r="H5256" s="191">
        <v>1</v>
      </c>
      <c r="I5256" s="192">
        <v>0.35</v>
      </c>
      <c r="J5256" s="192">
        <v>0.35</v>
      </c>
      <c r="K5256" s="360"/>
    </row>
    <row r="5257" spans="1:11" s="106" customFormat="1" ht="25.5" hidden="1" x14ac:dyDescent="0.2">
      <c r="A5257" s="241" t="s">
        <v>92</v>
      </c>
      <c r="B5257" s="189" t="s">
        <v>2414</v>
      </c>
      <c r="C5257" s="241" t="s">
        <v>85</v>
      </c>
      <c r="D5257" s="241" t="s">
        <v>2415</v>
      </c>
      <c r="E5257" s="427" t="s">
        <v>98</v>
      </c>
      <c r="F5257" s="427"/>
      <c r="G5257" s="190" t="s">
        <v>88</v>
      </c>
      <c r="H5257" s="191">
        <v>1</v>
      </c>
      <c r="I5257" s="192">
        <v>0.01</v>
      </c>
      <c r="J5257" s="192">
        <v>0.01</v>
      </c>
      <c r="K5257" s="360"/>
    </row>
    <row r="5258" spans="1:11" s="106" customFormat="1" hidden="1" x14ac:dyDescent="0.2">
      <c r="A5258" s="241" t="s">
        <v>92</v>
      </c>
      <c r="B5258" s="189" t="s">
        <v>2196</v>
      </c>
      <c r="C5258" s="241" t="s">
        <v>85</v>
      </c>
      <c r="D5258" s="241" t="s">
        <v>2197</v>
      </c>
      <c r="E5258" s="427" t="s">
        <v>95</v>
      </c>
      <c r="F5258" s="427"/>
      <c r="G5258" s="190" t="s">
        <v>88</v>
      </c>
      <c r="H5258" s="191">
        <v>1</v>
      </c>
      <c r="I5258" s="192">
        <v>10.27</v>
      </c>
      <c r="J5258" s="192">
        <v>10.27</v>
      </c>
      <c r="K5258" s="360"/>
    </row>
    <row r="5259" spans="1:11" s="106" customFormat="1" hidden="1" x14ac:dyDescent="0.2">
      <c r="A5259" s="241" t="s">
        <v>92</v>
      </c>
      <c r="B5259" s="189" t="s">
        <v>104</v>
      </c>
      <c r="C5259" s="241" t="s">
        <v>85</v>
      </c>
      <c r="D5259" s="241" t="s">
        <v>105</v>
      </c>
      <c r="E5259" s="427" t="s">
        <v>106</v>
      </c>
      <c r="F5259" s="427"/>
      <c r="G5259" s="190" t="s">
        <v>88</v>
      </c>
      <c r="H5259" s="191">
        <v>1</v>
      </c>
      <c r="I5259" s="192">
        <v>7.0000000000000007E-2</v>
      </c>
      <c r="J5259" s="192">
        <v>7.0000000000000007E-2</v>
      </c>
      <c r="K5259" s="360"/>
    </row>
    <row r="5260" spans="1:11" s="106" customFormat="1" hidden="1" x14ac:dyDescent="0.2">
      <c r="A5260" s="241" t="s">
        <v>92</v>
      </c>
      <c r="B5260" s="189" t="s">
        <v>1918</v>
      </c>
      <c r="C5260" s="241" t="s">
        <v>85</v>
      </c>
      <c r="D5260" s="241" t="s">
        <v>1919</v>
      </c>
      <c r="E5260" s="427" t="s">
        <v>909</v>
      </c>
      <c r="F5260" s="427"/>
      <c r="G5260" s="190" t="s">
        <v>88</v>
      </c>
      <c r="H5260" s="191">
        <v>1</v>
      </c>
      <c r="I5260" s="192">
        <v>0.71</v>
      </c>
      <c r="J5260" s="192">
        <v>0.71</v>
      </c>
      <c r="K5260" s="360"/>
    </row>
    <row r="5261" spans="1:11" s="106" customFormat="1" hidden="1" x14ac:dyDescent="0.2">
      <c r="A5261" s="244"/>
      <c r="B5261" s="244"/>
      <c r="C5261" s="244"/>
      <c r="D5261" s="244"/>
      <c r="E5261" s="244"/>
      <c r="F5261" s="193"/>
      <c r="G5261" s="244"/>
      <c r="H5261" s="193"/>
      <c r="I5261" s="244"/>
      <c r="J5261" s="193"/>
      <c r="K5261" s="360"/>
    </row>
    <row r="5262" spans="1:11" s="106" customFormat="1" ht="15" hidden="1" thickBot="1" x14ac:dyDescent="0.25">
      <c r="A5262" s="244"/>
      <c r="B5262" s="244"/>
      <c r="C5262" s="244"/>
      <c r="D5262" s="244"/>
      <c r="E5262" s="244"/>
      <c r="F5262" s="193"/>
      <c r="G5262" s="244"/>
      <c r="H5262" s="428"/>
      <c r="I5262" s="428"/>
      <c r="J5262" s="193"/>
      <c r="K5262" s="360"/>
    </row>
    <row r="5263" spans="1:11" s="106" customFormat="1" ht="15" hidden="1" thickTop="1" x14ac:dyDescent="0.2">
      <c r="A5263" s="194"/>
      <c r="B5263" s="194"/>
      <c r="C5263" s="194"/>
      <c r="D5263" s="194"/>
      <c r="E5263" s="194"/>
      <c r="F5263" s="194"/>
      <c r="G5263" s="194"/>
      <c r="H5263" s="194"/>
      <c r="I5263" s="194"/>
      <c r="J5263" s="194"/>
      <c r="K5263" s="360"/>
    </row>
    <row r="5264" spans="1:11" s="106" customFormat="1" ht="15" hidden="1" x14ac:dyDescent="0.2">
      <c r="A5264" s="242"/>
      <c r="B5264" s="195" t="s">
        <v>77</v>
      </c>
      <c r="C5264" s="242" t="s">
        <v>78</v>
      </c>
      <c r="D5264" s="242" t="s">
        <v>4</v>
      </c>
      <c r="E5264" s="430" t="s">
        <v>79</v>
      </c>
      <c r="F5264" s="430"/>
      <c r="G5264" s="196" t="s">
        <v>80</v>
      </c>
      <c r="H5264" s="195" t="s">
        <v>81</v>
      </c>
      <c r="I5264" s="195" t="s">
        <v>82</v>
      </c>
      <c r="J5264" s="195" t="s">
        <v>5</v>
      </c>
      <c r="K5264" s="360"/>
    </row>
    <row r="5265" spans="1:11" s="106" customFormat="1" ht="25.5" hidden="1" x14ac:dyDescent="0.2">
      <c r="A5265" s="240" t="s">
        <v>83</v>
      </c>
      <c r="B5265" s="197" t="s">
        <v>2430</v>
      </c>
      <c r="C5265" s="240" t="s">
        <v>85</v>
      </c>
      <c r="D5265" s="240" t="s">
        <v>2431</v>
      </c>
      <c r="E5265" s="429" t="s">
        <v>87</v>
      </c>
      <c r="F5265" s="429"/>
      <c r="G5265" s="198" t="s">
        <v>88</v>
      </c>
      <c r="H5265" s="199">
        <v>1</v>
      </c>
      <c r="I5265" s="203">
        <f>SUM(J5266:J5273)</f>
        <v>13.473694000000002</v>
      </c>
      <c r="J5265" s="203">
        <f>H5265*I5265</f>
        <v>13.473694000000002</v>
      </c>
      <c r="K5265" s="360"/>
    </row>
    <row r="5266" spans="1:11" s="106" customFormat="1" ht="25.5" hidden="1" x14ac:dyDescent="0.2">
      <c r="A5266" s="241" t="s">
        <v>89</v>
      </c>
      <c r="B5266" s="189" t="s">
        <v>2198</v>
      </c>
      <c r="C5266" s="241" t="s">
        <v>85</v>
      </c>
      <c r="D5266" s="241" t="s">
        <v>2199</v>
      </c>
      <c r="E5266" s="427" t="s">
        <v>87</v>
      </c>
      <c r="F5266" s="427"/>
      <c r="G5266" s="190" t="s">
        <v>88</v>
      </c>
      <c r="H5266" s="191">
        <v>1</v>
      </c>
      <c r="I5266" s="192">
        <v>5.3693999999999999E-2</v>
      </c>
      <c r="J5266" s="192">
        <v>5.3693999999999999E-2</v>
      </c>
      <c r="K5266" s="360"/>
    </row>
    <row r="5267" spans="1:11" s="106" customFormat="1" hidden="1" x14ac:dyDescent="0.2">
      <c r="A5267" s="241" t="s">
        <v>92</v>
      </c>
      <c r="B5267" s="189" t="s">
        <v>1912</v>
      </c>
      <c r="C5267" s="241" t="s">
        <v>85</v>
      </c>
      <c r="D5267" s="241" t="s">
        <v>1913</v>
      </c>
      <c r="E5267" s="427" t="s">
        <v>101</v>
      </c>
      <c r="F5267" s="427"/>
      <c r="G5267" s="190" t="s">
        <v>88</v>
      </c>
      <c r="H5267" s="191">
        <v>1</v>
      </c>
      <c r="I5267" s="192">
        <v>2.2000000000000002</v>
      </c>
      <c r="J5267" s="192">
        <v>2.2000000000000002</v>
      </c>
      <c r="K5267" s="360"/>
    </row>
    <row r="5268" spans="1:11" s="106" customFormat="1" ht="25.5" hidden="1" x14ac:dyDescent="0.2">
      <c r="A5268" s="241" t="s">
        <v>92</v>
      </c>
      <c r="B5268" s="189" t="s">
        <v>2412</v>
      </c>
      <c r="C5268" s="241" t="s">
        <v>85</v>
      </c>
      <c r="D5268" s="241" t="s">
        <v>2413</v>
      </c>
      <c r="E5268" s="427" t="s">
        <v>98</v>
      </c>
      <c r="F5268" s="427"/>
      <c r="G5268" s="190" t="s">
        <v>88</v>
      </c>
      <c r="H5268" s="191">
        <v>1</v>
      </c>
      <c r="I5268" s="192">
        <v>0.66</v>
      </c>
      <c r="J5268" s="192">
        <v>0.66</v>
      </c>
      <c r="K5268" s="360"/>
    </row>
    <row r="5269" spans="1:11" s="106" customFormat="1" hidden="1" x14ac:dyDescent="0.2">
      <c r="A5269" s="241" t="s">
        <v>92</v>
      </c>
      <c r="B5269" s="189" t="s">
        <v>99</v>
      </c>
      <c r="C5269" s="241" t="s">
        <v>85</v>
      </c>
      <c r="D5269" s="241" t="s">
        <v>100</v>
      </c>
      <c r="E5269" s="427" t="s">
        <v>101</v>
      </c>
      <c r="F5269" s="427"/>
      <c r="G5269" s="190" t="s">
        <v>88</v>
      </c>
      <c r="H5269" s="191">
        <v>1</v>
      </c>
      <c r="I5269" s="192">
        <v>0.35</v>
      </c>
      <c r="J5269" s="192">
        <v>0.35</v>
      </c>
      <c r="K5269" s="360"/>
    </row>
    <row r="5270" spans="1:11" s="106" customFormat="1" ht="25.5" hidden="1" x14ac:dyDescent="0.2">
      <c r="A5270" s="241" t="s">
        <v>92</v>
      </c>
      <c r="B5270" s="189" t="s">
        <v>2414</v>
      </c>
      <c r="C5270" s="241" t="s">
        <v>85</v>
      </c>
      <c r="D5270" s="241" t="s">
        <v>2415</v>
      </c>
      <c r="E5270" s="427" t="s">
        <v>98</v>
      </c>
      <c r="F5270" s="427"/>
      <c r="G5270" s="190" t="s">
        <v>88</v>
      </c>
      <c r="H5270" s="191">
        <v>1</v>
      </c>
      <c r="I5270" s="192">
        <v>0.01</v>
      </c>
      <c r="J5270" s="192">
        <v>0.01</v>
      </c>
      <c r="K5270" s="360"/>
    </row>
    <row r="5271" spans="1:11" s="106" customFormat="1" hidden="1" x14ac:dyDescent="0.2">
      <c r="A5271" s="241" t="s">
        <v>92</v>
      </c>
      <c r="B5271" s="189" t="s">
        <v>2200</v>
      </c>
      <c r="C5271" s="241" t="s">
        <v>85</v>
      </c>
      <c r="D5271" s="241" t="s">
        <v>2201</v>
      </c>
      <c r="E5271" s="427" t="s">
        <v>95</v>
      </c>
      <c r="F5271" s="427"/>
      <c r="G5271" s="190" t="s">
        <v>88</v>
      </c>
      <c r="H5271" s="191">
        <v>1</v>
      </c>
      <c r="I5271" s="192">
        <v>9.42</v>
      </c>
      <c r="J5271" s="192">
        <v>9.42</v>
      </c>
      <c r="K5271" s="360"/>
    </row>
    <row r="5272" spans="1:11" s="106" customFormat="1" hidden="1" x14ac:dyDescent="0.2">
      <c r="A5272" s="241" t="s">
        <v>92</v>
      </c>
      <c r="B5272" s="189" t="s">
        <v>104</v>
      </c>
      <c r="C5272" s="241" t="s">
        <v>85</v>
      </c>
      <c r="D5272" s="241" t="s">
        <v>105</v>
      </c>
      <c r="E5272" s="427" t="s">
        <v>106</v>
      </c>
      <c r="F5272" s="427"/>
      <c r="G5272" s="190" t="s">
        <v>88</v>
      </c>
      <c r="H5272" s="191">
        <v>1</v>
      </c>
      <c r="I5272" s="192">
        <v>7.0000000000000007E-2</v>
      </c>
      <c r="J5272" s="192">
        <v>7.0000000000000007E-2</v>
      </c>
      <c r="K5272" s="360"/>
    </row>
    <row r="5273" spans="1:11" s="106" customFormat="1" hidden="1" x14ac:dyDescent="0.2">
      <c r="A5273" s="241" t="s">
        <v>92</v>
      </c>
      <c r="B5273" s="189" t="s">
        <v>1918</v>
      </c>
      <c r="C5273" s="241" t="s">
        <v>85</v>
      </c>
      <c r="D5273" s="241" t="s">
        <v>1919</v>
      </c>
      <c r="E5273" s="427" t="s">
        <v>909</v>
      </c>
      <c r="F5273" s="427"/>
      <c r="G5273" s="190" t="s">
        <v>88</v>
      </c>
      <c r="H5273" s="191">
        <v>1</v>
      </c>
      <c r="I5273" s="192">
        <v>0.71</v>
      </c>
      <c r="J5273" s="192">
        <v>0.71</v>
      </c>
      <c r="K5273" s="360"/>
    </row>
    <row r="5274" spans="1:11" s="106" customFormat="1" hidden="1" x14ac:dyDescent="0.2">
      <c r="A5274" s="244"/>
      <c r="B5274" s="244"/>
      <c r="C5274" s="244"/>
      <c r="D5274" s="244"/>
      <c r="E5274" s="244"/>
      <c r="F5274" s="193"/>
      <c r="G5274" s="244"/>
      <c r="H5274" s="193"/>
      <c r="I5274" s="244"/>
      <c r="J5274" s="193"/>
      <c r="K5274" s="360"/>
    </row>
    <row r="5275" spans="1:11" s="106" customFormat="1" ht="15" hidden="1" thickBot="1" x14ac:dyDescent="0.25">
      <c r="A5275" s="244"/>
      <c r="B5275" s="244"/>
      <c r="C5275" s="244"/>
      <c r="D5275" s="244"/>
      <c r="E5275" s="244"/>
      <c r="F5275" s="193"/>
      <c r="G5275" s="244"/>
      <c r="H5275" s="428"/>
      <c r="I5275" s="428"/>
      <c r="J5275" s="193"/>
      <c r="K5275" s="360"/>
    </row>
    <row r="5276" spans="1:11" s="106" customFormat="1" ht="15" hidden="1" thickTop="1" x14ac:dyDescent="0.2">
      <c r="A5276" s="194"/>
      <c r="B5276" s="194"/>
      <c r="C5276" s="194"/>
      <c r="D5276" s="194"/>
      <c r="E5276" s="194"/>
      <c r="F5276" s="194"/>
      <c r="G5276" s="194"/>
      <c r="H5276" s="194"/>
      <c r="I5276" s="194"/>
      <c r="J5276" s="194"/>
      <c r="K5276" s="360"/>
    </row>
    <row r="5277" spans="1:11" s="106" customFormat="1" ht="15" hidden="1" x14ac:dyDescent="0.2">
      <c r="A5277" s="242"/>
      <c r="B5277" s="195" t="s">
        <v>77</v>
      </c>
      <c r="C5277" s="242" t="s">
        <v>78</v>
      </c>
      <c r="D5277" s="242" t="s">
        <v>4</v>
      </c>
      <c r="E5277" s="430" t="s">
        <v>79</v>
      </c>
      <c r="F5277" s="430"/>
      <c r="G5277" s="196" t="s">
        <v>80</v>
      </c>
      <c r="H5277" s="195" t="s">
        <v>81</v>
      </c>
      <c r="I5277" s="195" t="s">
        <v>82</v>
      </c>
      <c r="J5277" s="195" t="s">
        <v>5</v>
      </c>
      <c r="K5277" s="360"/>
    </row>
    <row r="5278" spans="1:11" s="106" customFormat="1" ht="25.5" hidden="1" x14ac:dyDescent="0.2">
      <c r="A5278" s="240" t="s">
        <v>83</v>
      </c>
      <c r="B5278" s="197" t="s">
        <v>474</v>
      </c>
      <c r="C5278" s="240" t="s">
        <v>85</v>
      </c>
      <c r="D5278" s="240" t="s">
        <v>475</v>
      </c>
      <c r="E5278" s="429" t="s">
        <v>87</v>
      </c>
      <c r="F5278" s="429"/>
      <c r="G5278" s="198" t="s">
        <v>88</v>
      </c>
      <c r="H5278" s="199">
        <v>1</v>
      </c>
      <c r="I5278" s="203">
        <f>SUM(J5279:J5283)</f>
        <v>3.2779690000000001</v>
      </c>
      <c r="J5278" s="203">
        <f>H5278*I5278</f>
        <v>3.2779690000000001</v>
      </c>
      <c r="K5278" s="360"/>
    </row>
    <row r="5279" spans="1:11" s="106" customFormat="1" ht="38.25" hidden="1" x14ac:dyDescent="0.2">
      <c r="A5279" s="241" t="s">
        <v>89</v>
      </c>
      <c r="B5279" s="189" t="s">
        <v>2202</v>
      </c>
      <c r="C5279" s="241" t="s">
        <v>85</v>
      </c>
      <c r="D5279" s="241" t="s">
        <v>2203</v>
      </c>
      <c r="E5279" s="427" t="s">
        <v>87</v>
      </c>
      <c r="F5279" s="427"/>
      <c r="G5279" s="190" t="s">
        <v>88</v>
      </c>
      <c r="H5279" s="191">
        <v>1</v>
      </c>
      <c r="I5279" s="192">
        <v>5.7969E-2</v>
      </c>
      <c r="J5279" s="192">
        <v>5.7969E-2</v>
      </c>
      <c r="K5279" s="360"/>
    </row>
    <row r="5280" spans="1:11" s="106" customFormat="1" hidden="1" x14ac:dyDescent="0.2">
      <c r="A5280" s="241" t="s">
        <v>92</v>
      </c>
      <c r="B5280" s="189" t="s">
        <v>1912</v>
      </c>
      <c r="C5280" s="241" t="s">
        <v>85</v>
      </c>
      <c r="D5280" s="241" t="s">
        <v>1913</v>
      </c>
      <c r="E5280" s="427" t="s">
        <v>101</v>
      </c>
      <c r="F5280" s="427"/>
      <c r="G5280" s="190" t="s">
        <v>88</v>
      </c>
      <c r="H5280" s="191">
        <v>1</v>
      </c>
      <c r="I5280" s="192">
        <v>2.2000000000000002</v>
      </c>
      <c r="J5280" s="192">
        <v>2.2000000000000002</v>
      </c>
      <c r="K5280" s="360"/>
    </row>
    <row r="5281" spans="1:11" s="106" customFormat="1" ht="25.5" hidden="1" x14ac:dyDescent="0.2">
      <c r="A5281" s="241" t="s">
        <v>92</v>
      </c>
      <c r="B5281" s="189" t="s">
        <v>2412</v>
      </c>
      <c r="C5281" s="241" t="s">
        <v>85</v>
      </c>
      <c r="D5281" s="241" t="s">
        <v>2413</v>
      </c>
      <c r="E5281" s="427" t="s">
        <v>98</v>
      </c>
      <c r="F5281" s="427"/>
      <c r="G5281" s="190" t="s">
        <v>88</v>
      </c>
      <c r="H5281" s="191">
        <v>1</v>
      </c>
      <c r="I5281" s="192">
        <v>0.66</v>
      </c>
      <c r="J5281" s="192">
        <v>0.66</v>
      </c>
      <c r="K5281" s="360"/>
    </row>
    <row r="5282" spans="1:11" s="106" customFormat="1" hidden="1" x14ac:dyDescent="0.2">
      <c r="A5282" s="241" t="s">
        <v>92</v>
      </c>
      <c r="B5282" s="189" t="s">
        <v>99</v>
      </c>
      <c r="C5282" s="241" t="s">
        <v>85</v>
      </c>
      <c r="D5282" s="241" t="s">
        <v>100</v>
      </c>
      <c r="E5282" s="427" t="s">
        <v>101</v>
      </c>
      <c r="F5282" s="427"/>
      <c r="G5282" s="190" t="s">
        <v>88</v>
      </c>
      <c r="H5282" s="191">
        <v>1</v>
      </c>
      <c r="I5282" s="192">
        <v>0.35</v>
      </c>
      <c r="J5282" s="192">
        <v>0.35</v>
      </c>
      <c r="K5282" s="360"/>
    </row>
    <row r="5283" spans="1:11" s="106" customFormat="1" ht="25.5" hidden="1" x14ac:dyDescent="0.2">
      <c r="A5283" s="241" t="s">
        <v>92</v>
      </c>
      <c r="B5283" s="189" t="s">
        <v>2414</v>
      </c>
      <c r="C5283" s="241" t="s">
        <v>85</v>
      </c>
      <c r="D5283" s="241" t="s">
        <v>2415</v>
      </c>
      <c r="E5283" s="427" t="s">
        <v>98</v>
      </c>
      <c r="F5283" s="427"/>
      <c r="G5283" s="190" t="s">
        <v>88</v>
      </c>
      <c r="H5283" s="191">
        <v>1</v>
      </c>
      <c r="I5283" s="192">
        <v>0.01</v>
      </c>
      <c r="J5283" s="192">
        <v>0.01</v>
      </c>
      <c r="K5283" s="360"/>
    </row>
    <row r="5284" spans="1:11" s="106" customFormat="1" hidden="1" x14ac:dyDescent="0.2">
      <c r="A5284" s="241" t="s">
        <v>92</v>
      </c>
      <c r="B5284" s="189" t="s">
        <v>2204</v>
      </c>
      <c r="C5284" s="241" t="s">
        <v>85</v>
      </c>
      <c r="D5284" s="241" t="s">
        <v>2205</v>
      </c>
      <c r="E5284" s="427" t="s">
        <v>95</v>
      </c>
      <c r="F5284" s="427"/>
      <c r="G5284" s="190" t="s">
        <v>88</v>
      </c>
      <c r="H5284" s="191">
        <v>1</v>
      </c>
      <c r="I5284" s="192">
        <v>10.17</v>
      </c>
      <c r="J5284" s="192">
        <v>10.17</v>
      </c>
      <c r="K5284" s="360"/>
    </row>
    <row r="5285" spans="1:11" s="106" customFormat="1" hidden="1" x14ac:dyDescent="0.2">
      <c r="A5285" s="241" t="s">
        <v>92</v>
      </c>
      <c r="B5285" s="189" t="s">
        <v>104</v>
      </c>
      <c r="C5285" s="241" t="s">
        <v>85</v>
      </c>
      <c r="D5285" s="241" t="s">
        <v>105</v>
      </c>
      <c r="E5285" s="427" t="s">
        <v>106</v>
      </c>
      <c r="F5285" s="427"/>
      <c r="G5285" s="190" t="s">
        <v>88</v>
      </c>
      <c r="H5285" s="191">
        <v>1</v>
      </c>
      <c r="I5285" s="192">
        <v>7.0000000000000007E-2</v>
      </c>
      <c r="J5285" s="192">
        <v>7.0000000000000007E-2</v>
      </c>
      <c r="K5285" s="360"/>
    </row>
    <row r="5286" spans="1:11" s="106" customFormat="1" hidden="1" x14ac:dyDescent="0.2">
      <c r="A5286" s="241" t="s">
        <v>92</v>
      </c>
      <c r="B5286" s="189" t="s">
        <v>1918</v>
      </c>
      <c r="C5286" s="241" t="s">
        <v>85</v>
      </c>
      <c r="D5286" s="241" t="s">
        <v>1919</v>
      </c>
      <c r="E5286" s="427" t="s">
        <v>909</v>
      </c>
      <c r="F5286" s="427"/>
      <c r="G5286" s="190" t="s">
        <v>88</v>
      </c>
      <c r="H5286" s="191">
        <v>1</v>
      </c>
      <c r="I5286" s="192">
        <v>0.71</v>
      </c>
      <c r="J5286" s="192">
        <v>0.71</v>
      </c>
      <c r="K5286" s="360"/>
    </row>
    <row r="5287" spans="1:11" s="106" customFormat="1" hidden="1" x14ac:dyDescent="0.2">
      <c r="A5287" s="244"/>
      <c r="B5287" s="244"/>
      <c r="C5287" s="244"/>
      <c r="D5287" s="244"/>
      <c r="E5287" s="244"/>
      <c r="F5287" s="193"/>
      <c r="G5287" s="244"/>
      <c r="H5287" s="193"/>
      <c r="I5287" s="244"/>
      <c r="J5287" s="193"/>
      <c r="K5287" s="360"/>
    </row>
    <row r="5288" spans="1:11" s="106" customFormat="1" ht="15" hidden="1" thickBot="1" x14ac:dyDescent="0.25">
      <c r="A5288" s="244"/>
      <c r="B5288" s="244"/>
      <c r="C5288" s="244"/>
      <c r="D5288" s="244"/>
      <c r="E5288" s="244"/>
      <c r="F5288" s="193"/>
      <c r="G5288" s="244"/>
      <c r="H5288" s="428"/>
      <c r="I5288" s="428"/>
      <c r="J5288" s="193"/>
      <c r="K5288" s="360"/>
    </row>
    <row r="5289" spans="1:11" s="106" customFormat="1" ht="15" hidden="1" thickTop="1" x14ac:dyDescent="0.2">
      <c r="A5289" s="194"/>
      <c r="B5289" s="194"/>
      <c r="C5289" s="194"/>
      <c r="D5289" s="194"/>
      <c r="E5289" s="194"/>
      <c r="F5289" s="194"/>
      <c r="G5289" s="194"/>
      <c r="H5289" s="194"/>
      <c r="I5289" s="194"/>
      <c r="J5289" s="194"/>
      <c r="K5289" s="360"/>
    </row>
    <row r="5290" spans="1:11" s="106" customFormat="1" ht="15" hidden="1" x14ac:dyDescent="0.2">
      <c r="A5290" s="242"/>
      <c r="B5290" s="195" t="s">
        <v>77</v>
      </c>
      <c r="C5290" s="242" t="s">
        <v>78</v>
      </c>
      <c r="D5290" s="242" t="s">
        <v>4</v>
      </c>
      <c r="E5290" s="430" t="s">
        <v>79</v>
      </c>
      <c r="F5290" s="430"/>
      <c r="G5290" s="196" t="s">
        <v>80</v>
      </c>
      <c r="H5290" s="195" t="s">
        <v>81</v>
      </c>
      <c r="I5290" s="195" t="s">
        <v>82</v>
      </c>
      <c r="J5290" s="195" t="s">
        <v>5</v>
      </c>
      <c r="K5290" s="360"/>
    </row>
    <row r="5291" spans="1:11" s="106" customFormat="1" ht="25.5" hidden="1" x14ac:dyDescent="0.2">
      <c r="A5291" s="240" t="s">
        <v>83</v>
      </c>
      <c r="B5291" s="197" t="s">
        <v>989</v>
      </c>
      <c r="C5291" s="240" t="s">
        <v>85</v>
      </c>
      <c r="D5291" s="240" t="s">
        <v>990</v>
      </c>
      <c r="E5291" s="429" t="s">
        <v>179</v>
      </c>
      <c r="F5291" s="429"/>
      <c r="G5291" s="198" t="s">
        <v>174</v>
      </c>
      <c r="H5291" s="199">
        <v>1</v>
      </c>
      <c r="I5291" s="203">
        <f>SUM(J5292:J5295)</f>
        <v>4.4673750999999999</v>
      </c>
      <c r="J5291" s="203">
        <f>H5291*I5291</f>
        <v>4.4673750999999999</v>
      </c>
      <c r="K5291" s="360"/>
    </row>
    <row r="5292" spans="1:11" s="106" customFormat="1" ht="25.5" hidden="1" x14ac:dyDescent="0.2">
      <c r="A5292" s="241" t="s">
        <v>89</v>
      </c>
      <c r="B5292" s="189" t="s">
        <v>219</v>
      </c>
      <c r="C5292" s="241" t="s">
        <v>85</v>
      </c>
      <c r="D5292" s="241" t="s">
        <v>220</v>
      </c>
      <c r="E5292" s="427" t="s">
        <v>87</v>
      </c>
      <c r="F5292" s="427"/>
      <c r="G5292" s="190" t="s">
        <v>88</v>
      </c>
      <c r="H5292" s="191">
        <v>2.3E-2</v>
      </c>
      <c r="I5292" s="192">
        <v>13.876064</v>
      </c>
      <c r="J5292" s="192">
        <v>0.31914949999999997</v>
      </c>
      <c r="K5292" s="360"/>
    </row>
    <row r="5293" spans="1:11" s="106" customFormat="1" ht="25.5" hidden="1" x14ac:dyDescent="0.2">
      <c r="A5293" s="241" t="s">
        <v>89</v>
      </c>
      <c r="B5293" s="189" t="s">
        <v>221</v>
      </c>
      <c r="C5293" s="241" t="s">
        <v>85</v>
      </c>
      <c r="D5293" s="241" t="s">
        <v>222</v>
      </c>
      <c r="E5293" s="427" t="s">
        <v>87</v>
      </c>
      <c r="F5293" s="427"/>
      <c r="G5293" s="190" t="s">
        <v>88</v>
      </c>
      <c r="H5293" s="191">
        <v>0.14699999999999999</v>
      </c>
      <c r="I5293" s="192">
        <v>17.794052000000001</v>
      </c>
      <c r="J5293" s="192">
        <v>2.6157256000000002</v>
      </c>
      <c r="K5293" s="360"/>
    </row>
    <row r="5294" spans="1:11" s="106" customFormat="1" ht="25.5" hidden="1" x14ac:dyDescent="0.2">
      <c r="A5294" s="241" t="s">
        <v>92</v>
      </c>
      <c r="B5294" s="189" t="s">
        <v>318</v>
      </c>
      <c r="C5294" s="241" t="s">
        <v>85</v>
      </c>
      <c r="D5294" s="241" t="s">
        <v>319</v>
      </c>
      <c r="E5294" s="427" t="s">
        <v>119</v>
      </c>
      <c r="F5294" s="427"/>
      <c r="G5294" s="190" t="s">
        <v>160</v>
      </c>
      <c r="H5294" s="191">
        <v>5.0000000000000001E-3</v>
      </c>
      <c r="I5294" s="192">
        <v>12.8</v>
      </c>
      <c r="J5294" s="192">
        <v>6.4000000000000001E-2</v>
      </c>
      <c r="K5294" s="360"/>
    </row>
    <row r="5295" spans="1:11" s="106" customFormat="1" ht="25.5" hidden="1" x14ac:dyDescent="0.2">
      <c r="A5295" s="241" t="s">
        <v>92</v>
      </c>
      <c r="B5295" s="189" t="s">
        <v>2432</v>
      </c>
      <c r="C5295" s="241" t="s">
        <v>85</v>
      </c>
      <c r="D5295" s="241" t="s">
        <v>2433</v>
      </c>
      <c r="E5295" s="427" t="s">
        <v>119</v>
      </c>
      <c r="F5295" s="427"/>
      <c r="G5295" s="190" t="s">
        <v>157</v>
      </c>
      <c r="H5295" s="191">
        <v>0.15</v>
      </c>
      <c r="I5295" s="192">
        <v>9.7899999999999991</v>
      </c>
      <c r="J5295" s="192">
        <v>1.4684999999999999</v>
      </c>
      <c r="K5295" s="360"/>
    </row>
    <row r="5296" spans="1:11" s="106" customFormat="1" hidden="1" x14ac:dyDescent="0.2">
      <c r="A5296" s="244"/>
      <c r="B5296" s="244"/>
      <c r="C5296" s="244"/>
      <c r="D5296" s="244"/>
      <c r="E5296" s="244"/>
      <c r="F5296" s="193"/>
      <c r="G5296" s="244"/>
      <c r="H5296" s="193"/>
      <c r="I5296" s="244"/>
      <c r="J5296" s="193"/>
      <c r="K5296" s="360"/>
    </row>
    <row r="5297" spans="1:11" s="106" customFormat="1" ht="15" hidden="1" thickBot="1" x14ac:dyDescent="0.25">
      <c r="A5297" s="244"/>
      <c r="B5297" s="244"/>
      <c r="C5297" s="244"/>
      <c r="D5297" s="244"/>
      <c r="E5297" s="244"/>
      <c r="F5297" s="193"/>
      <c r="G5297" s="244"/>
      <c r="H5297" s="428"/>
      <c r="I5297" s="428"/>
      <c r="J5297" s="193"/>
      <c r="K5297" s="360"/>
    </row>
    <row r="5298" spans="1:11" s="106" customFormat="1" ht="15" hidden="1" thickTop="1" x14ac:dyDescent="0.2">
      <c r="A5298" s="194"/>
      <c r="B5298" s="194"/>
      <c r="C5298" s="194"/>
      <c r="D5298" s="194"/>
      <c r="E5298" s="194"/>
      <c r="F5298" s="194"/>
      <c r="G5298" s="194"/>
      <c r="H5298" s="194"/>
      <c r="I5298" s="194"/>
      <c r="J5298" s="194"/>
      <c r="K5298" s="360"/>
    </row>
    <row r="5299" spans="1:11" s="106" customFormat="1" ht="15" hidden="1" x14ac:dyDescent="0.2">
      <c r="A5299" s="242"/>
      <c r="B5299" s="195" t="s">
        <v>77</v>
      </c>
      <c r="C5299" s="242" t="s">
        <v>78</v>
      </c>
      <c r="D5299" s="242" t="s">
        <v>4</v>
      </c>
      <c r="E5299" s="430" t="s">
        <v>79</v>
      </c>
      <c r="F5299" s="430"/>
      <c r="G5299" s="196" t="s">
        <v>80</v>
      </c>
      <c r="H5299" s="195" t="s">
        <v>81</v>
      </c>
      <c r="I5299" s="195" t="s">
        <v>82</v>
      </c>
      <c r="J5299" s="195" t="s">
        <v>5</v>
      </c>
      <c r="K5299" s="360"/>
    </row>
    <row r="5300" spans="1:11" s="106" customFormat="1" ht="25.5" hidden="1" x14ac:dyDescent="0.2">
      <c r="A5300" s="240" t="s">
        <v>83</v>
      </c>
      <c r="B5300" s="197" t="s">
        <v>1010</v>
      </c>
      <c r="C5300" s="240" t="s">
        <v>85</v>
      </c>
      <c r="D5300" s="240" t="s">
        <v>1011</v>
      </c>
      <c r="E5300" s="429" t="s">
        <v>179</v>
      </c>
      <c r="F5300" s="429"/>
      <c r="G5300" s="198" t="s">
        <v>174</v>
      </c>
      <c r="H5300" s="199">
        <v>1</v>
      </c>
      <c r="I5300" s="203">
        <f>SUM(J5301:J5304)</f>
        <v>3.3837163000000001</v>
      </c>
      <c r="J5300" s="203">
        <f>H5300*I5300</f>
        <v>3.3837163000000001</v>
      </c>
      <c r="K5300" s="360"/>
    </row>
    <row r="5301" spans="1:11" s="106" customFormat="1" ht="25.5" hidden="1" x14ac:dyDescent="0.2">
      <c r="A5301" s="241" t="s">
        <v>89</v>
      </c>
      <c r="B5301" s="189" t="s">
        <v>219</v>
      </c>
      <c r="C5301" s="241" t="s">
        <v>85</v>
      </c>
      <c r="D5301" s="241" t="s">
        <v>220</v>
      </c>
      <c r="E5301" s="427" t="s">
        <v>87</v>
      </c>
      <c r="F5301" s="427"/>
      <c r="G5301" s="190" t="s">
        <v>88</v>
      </c>
      <c r="H5301" s="191">
        <v>1.6E-2</v>
      </c>
      <c r="I5301" s="192">
        <v>13.876064</v>
      </c>
      <c r="J5301" s="192">
        <v>0.22201699999999999</v>
      </c>
      <c r="K5301" s="360"/>
    </row>
    <row r="5302" spans="1:11" s="106" customFormat="1" ht="25.5" hidden="1" x14ac:dyDescent="0.2">
      <c r="A5302" s="241" t="s">
        <v>89</v>
      </c>
      <c r="B5302" s="189" t="s">
        <v>221</v>
      </c>
      <c r="C5302" s="241" t="s">
        <v>85</v>
      </c>
      <c r="D5302" s="241" t="s">
        <v>222</v>
      </c>
      <c r="E5302" s="427" t="s">
        <v>87</v>
      </c>
      <c r="F5302" s="427"/>
      <c r="G5302" s="190" t="s">
        <v>88</v>
      </c>
      <c r="H5302" s="191">
        <v>0.10100000000000001</v>
      </c>
      <c r="I5302" s="192">
        <v>17.794052000000001</v>
      </c>
      <c r="J5302" s="192">
        <v>1.7971992999999999</v>
      </c>
      <c r="K5302" s="360"/>
    </row>
    <row r="5303" spans="1:11" s="106" customFormat="1" ht="25.5" hidden="1" x14ac:dyDescent="0.2">
      <c r="A5303" s="241" t="s">
        <v>92</v>
      </c>
      <c r="B5303" s="189" t="s">
        <v>318</v>
      </c>
      <c r="C5303" s="241" t="s">
        <v>85</v>
      </c>
      <c r="D5303" s="241" t="s">
        <v>319</v>
      </c>
      <c r="E5303" s="427" t="s">
        <v>119</v>
      </c>
      <c r="F5303" s="427"/>
      <c r="G5303" s="190" t="s">
        <v>160</v>
      </c>
      <c r="H5303" s="191">
        <v>5.0000000000000001E-3</v>
      </c>
      <c r="I5303" s="192">
        <v>12.8</v>
      </c>
      <c r="J5303" s="192">
        <v>6.4000000000000001E-2</v>
      </c>
      <c r="K5303" s="360"/>
    </row>
    <row r="5304" spans="1:11" s="106" customFormat="1" ht="25.5" hidden="1" x14ac:dyDescent="0.2">
      <c r="A5304" s="241" t="s">
        <v>92</v>
      </c>
      <c r="B5304" s="189" t="s">
        <v>2434</v>
      </c>
      <c r="C5304" s="241" t="s">
        <v>85</v>
      </c>
      <c r="D5304" s="241" t="s">
        <v>2435</v>
      </c>
      <c r="E5304" s="427" t="s">
        <v>119</v>
      </c>
      <c r="F5304" s="427"/>
      <c r="G5304" s="190" t="s">
        <v>157</v>
      </c>
      <c r="H5304" s="191">
        <v>0.15</v>
      </c>
      <c r="I5304" s="192">
        <v>8.67</v>
      </c>
      <c r="J5304" s="192">
        <v>1.3005</v>
      </c>
      <c r="K5304" s="360"/>
    </row>
    <row r="5305" spans="1:11" s="106" customFormat="1" hidden="1" x14ac:dyDescent="0.2">
      <c r="A5305" s="244"/>
      <c r="B5305" s="244"/>
      <c r="C5305" s="244"/>
      <c r="D5305" s="244"/>
      <c r="E5305" s="244"/>
      <c r="F5305" s="193"/>
      <c r="G5305" s="244"/>
      <c r="H5305" s="193"/>
      <c r="I5305" s="244"/>
      <c r="J5305" s="193"/>
      <c r="K5305" s="360"/>
    </row>
    <row r="5306" spans="1:11" s="106" customFormat="1" ht="15" hidden="1" thickBot="1" x14ac:dyDescent="0.25">
      <c r="A5306" s="244"/>
      <c r="B5306" s="244"/>
      <c r="C5306" s="244"/>
      <c r="D5306" s="244"/>
      <c r="E5306" s="244"/>
      <c r="F5306" s="193"/>
      <c r="G5306" s="244"/>
      <c r="H5306" s="428"/>
      <c r="I5306" s="428"/>
      <c r="J5306" s="193"/>
      <c r="K5306" s="360"/>
    </row>
    <row r="5307" spans="1:11" s="106" customFormat="1" ht="15" hidden="1" thickTop="1" x14ac:dyDescent="0.2">
      <c r="A5307" s="194"/>
      <c r="B5307" s="194"/>
      <c r="C5307" s="194"/>
      <c r="D5307" s="194"/>
      <c r="E5307" s="194"/>
      <c r="F5307" s="194"/>
      <c r="G5307" s="194"/>
      <c r="H5307" s="194"/>
      <c r="I5307" s="194"/>
      <c r="J5307" s="194"/>
      <c r="K5307" s="360"/>
    </row>
    <row r="5308" spans="1:11" s="106" customFormat="1" ht="15" hidden="1" x14ac:dyDescent="0.2">
      <c r="A5308" s="242"/>
      <c r="B5308" s="195" t="s">
        <v>77</v>
      </c>
      <c r="C5308" s="242" t="s">
        <v>78</v>
      </c>
      <c r="D5308" s="242" t="s">
        <v>4</v>
      </c>
      <c r="E5308" s="430" t="s">
        <v>79</v>
      </c>
      <c r="F5308" s="430"/>
      <c r="G5308" s="196" t="s">
        <v>80</v>
      </c>
      <c r="H5308" s="195" t="s">
        <v>81</v>
      </c>
      <c r="I5308" s="195" t="s">
        <v>82</v>
      </c>
      <c r="J5308" s="195" t="s">
        <v>5</v>
      </c>
      <c r="K5308" s="360"/>
    </row>
    <row r="5309" spans="1:11" s="106" customFormat="1" ht="25.5" hidden="1" x14ac:dyDescent="0.2">
      <c r="A5309" s="240" t="s">
        <v>83</v>
      </c>
      <c r="B5309" s="197" t="s">
        <v>1037</v>
      </c>
      <c r="C5309" s="240" t="s">
        <v>85</v>
      </c>
      <c r="D5309" s="240" t="s">
        <v>1038</v>
      </c>
      <c r="E5309" s="429" t="s">
        <v>179</v>
      </c>
      <c r="F5309" s="429"/>
      <c r="G5309" s="198" t="s">
        <v>174</v>
      </c>
      <c r="H5309" s="199">
        <v>1</v>
      </c>
      <c r="I5309" s="203">
        <f>SUM(J5310:J5313)</f>
        <v>1.9066680000000003</v>
      </c>
      <c r="J5309" s="203">
        <f>H5309*I5309</f>
        <v>1.9066680000000003</v>
      </c>
      <c r="K5309" s="360"/>
    </row>
    <row r="5310" spans="1:11" s="106" customFormat="1" ht="25.5" hidden="1" x14ac:dyDescent="0.2">
      <c r="A5310" s="241" t="s">
        <v>89</v>
      </c>
      <c r="B5310" s="189" t="s">
        <v>219</v>
      </c>
      <c r="C5310" s="241" t="s">
        <v>85</v>
      </c>
      <c r="D5310" s="241" t="s">
        <v>220</v>
      </c>
      <c r="E5310" s="427" t="s">
        <v>87</v>
      </c>
      <c r="F5310" s="427"/>
      <c r="G5310" s="190" t="s">
        <v>88</v>
      </c>
      <c r="H5310" s="191">
        <v>0.01</v>
      </c>
      <c r="I5310" s="192">
        <v>13.876064</v>
      </c>
      <c r="J5310" s="192">
        <v>0.13876060000000001</v>
      </c>
      <c r="K5310" s="360"/>
    </row>
    <row r="5311" spans="1:11" s="106" customFormat="1" ht="25.5" hidden="1" x14ac:dyDescent="0.2">
      <c r="A5311" s="241" t="s">
        <v>89</v>
      </c>
      <c r="B5311" s="189" t="s">
        <v>221</v>
      </c>
      <c r="C5311" s="241" t="s">
        <v>85</v>
      </c>
      <c r="D5311" s="241" t="s">
        <v>222</v>
      </c>
      <c r="E5311" s="427" t="s">
        <v>87</v>
      </c>
      <c r="F5311" s="427"/>
      <c r="G5311" s="190" t="s">
        <v>88</v>
      </c>
      <c r="H5311" s="191">
        <v>6.6000000000000003E-2</v>
      </c>
      <c r="I5311" s="192">
        <v>17.794052000000001</v>
      </c>
      <c r="J5311" s="192">
        <v>1.1744074</v>
      </c>
      <c r="K5311" s="360"/>
    </row>
    <row r="5312" spans="1:11" s="106" customFormat="1" ht="25.5" hidden="1" x14ac:dyDescent="0.2">
      <c r="A5312" s="241" t="s">
        <v>92</v>
      </c>
      <c r="B5312" s="189" t="s">
        <v>318</v>
      </c>
      <c r="C5312" s="241" t="s">
        <v>85</v>
      </c>
      <c r="D5312" s="241" t="s">
        <v>319</v>
      </c>
      <c r="E5312" s="427" t="s">
        <v>119</v>
      </c>
      <c r="F5312" s="427"/>
      <c r="G5312" s="190" t="s">
        <v>160</v>
      </c>
      <c r="H5312" s="191">
        <v>5.0000000000000001E-3</v>
      </c>
      <c r="I5312" s="192">
        <v>12.8</v>
      </c>
      <c r="J5312" s="192">
        <v>6.4000000000000001E-2</v>
      </c>
      <c r="K5312" s="360"/>
    </row>
    <row r="5313" spans="1:11" s="106" customFormat="1" ht="25.5" hidden="1" x14ac:dyDescent="0.2">
      <c r="A5313" s="241" t="s">
        <v>92</v>
      </c>
      <c r="B5313" s="189" t="s">
        <v>2436</v>
      </c>
      <c r="C5313" s="241" t="s">
        <v>85</v>
      </c>
      <c r="D5313" s="241" t="s">
        <v>2437</v>
      </c>
      <c r="E5313" s="427" t="s">
        <v>119</v>
      </c>
      <c r="F5313" s="427"/>
      <c r="G5313" s="190" t="s">
        <v>157</v>
      </c>
      <c r="H5313" s="191">
        <v>0.15</v>
      </c>
      <c r="I5313" s="192">
        <v>3.53</v>
      </c>
      <c r="J5313" s="192">
        <v>0.52949999999999997</v>
      </c>
      <c r="K5313" s="360"/>
    </row>
    <row r="5314" spans="1:11" s="106" customFormat="1" hidden="1" x14ac:dyDescent="0.2">
      <c r="A5314" s="244"/>
      <c r="B5314" s="244"/>
      <c r="C5314" s="244"/>
      <c r="D5314" s="244"/>
      <c r="E5314" s="244"/>
      <c r="F5314" s="193"/>
      <c r="G5314" s="244"/>
      <c r="H5314" s="193"/>
      <c r="I5314" s="244"/>
      <c r="J5314" s="193"/>
      <c r="K5314" s="360"/>
    </row>
    <row r="5315" spans="1:11" s="106" customFormat="1" ht="15" hidden="1" thickBot="1" x14ac:dyDescent="0.25">
      <c r="A5315" s="244"/>
      <c r="B5315" s="244"/>
      <c r="C5315" s="244"/>
      <c r="D5315" s="244"/>
      <c r="E5315" s="244"/>
      <c r="F5315" s="193"/>
      <c r="G5315" s="244"/>
      <c r="H5315" s="428"/>
      <c r="I5315" s="428"/>
      <c r="J5315" s="193"/>
      <c r="K5315" s="360"/>
    </row>
    <row r="5316" spans="1:11" s="106" customFormat="1" ht="15" hidden="1" thickTop="1" x14ac:dyDescent="0.2">
      <c r="A5316" s="194"/>
      <c r="B5316" s="194"/>
      <c r="C5316" s="194"/>
      <c r="D5316" s="194"/>
      <c r="E5316" s="194"/>
      <c r="F5316" s="194"/>
      <c r="G5316" s="194"/>
      <c r="H5316" s="194"/>
      <c r="I5316" s="194"/>
      <c r="J5316" s="194"/>
      <c r="K5316" s="360"/>
    </row>
    <row r="5317" spans="1:11" s="106" customFormat="1" ht="15" hidden="1" x14ac:dyDescent="0.2">
      <c r="A5317" s="242"/>
      <c r="B5317" s="195" t="s">
        <v>77</v>
      </c>
      <c r="C5317" s="242" t="s">
        <v>78</v>
      </c>
      <c r="D5317" s="242" t="s">
        <v>4</v>
      </c>
      <c r="E5317" s="430" t="s">
        <v>79</v>
      </c>
      <c r="F5317" s="430"/>
      <c r="G5317" s="196" t="s">
        <v>80</v>
      </c>
      <c r="H5317" s="195" t="s">
        <v>81</v>
      </c>
      <c r="I5317" s="195" t="s">
        <v>82</v>
      </c>
      <c r="J5317" s="195" t="s">
        <v>5</v>
      </c>
      <c r="K5317" s="360"/>
    </row>
    <row r="5318" spans="1:11" s="106" customFormat="1" hidden="1" x14ac:dyDescent="0.2">
      <c r="A5318" s="240" t="s">
        <v>83</v>
      </c>
      <c r="B5318" s="197" t="s">
        <v>353</v>
      </c>
      <c r="C5318" s="240" t="s">
        <v>85</v>
      </c>
      <c r="D5318" s="240" t="s">
        <v>354</v>
      </c>
      <c r="E5318" s="429" t="s">
        <v>87</v>
      </c>
      <c r="F5318" s="429"/>
      <c r="G5318" s="198" t="s">
        <v>88</v>
      </c>
      <c r="H5318" s="199">
        <v>1</v>
      </c>
      <c r="I5318" s="203">
        <f>SUM(J5319:J5326)</f>
        <v>17.766734</v>
      </c>
      <c r="J5318" s="203">
        <f>H5318*I5318</f>
        <v>17.766734</v>
      </c>
      <c r="K5318" s="360"/>
    </row>
    <row r="5319" spans="1:11" s="106" customFormat="1" ht="25.5" hidden="1" x14ac:dyDescent="0.2">
      <c r="A5319" s="241" t="s">
        <v>89</v>
      </c>
      <c r="B5319" s="189" t="s">
        <v>2206</v>
      </c>
      <c r="C5319" s="241" t="s">
        <v>85</v>
      </c>
      <c r="D5319" s="241" t="s">
        <v>2207</v>
      </c>
      <c r="E5319" s="427" t="s">
        <v>87</v>
      </c>
      <c r="F5319" s="427"/>
      <c r="G5319" s="190" t="s">
        <v>88</v>
      </c>
      <c r="H5319" s="191">
        <v>1</v>
      </c>
      <c r="I5319" s="192">
        <v>0.18673400000000001</v>
      </c>
      <c r="J5319" s="192">
        <v>0.18673400000000001</v>
      </c>
      <c r="K5319" s="360"/>
    </row>
    <row r="5320" spans="1:11" s="106" customFormat="1" hidden="1" x14ac:dyDescent="0.2">
      <c r="A5320" s="241" t="s">
        <v>92</v>
      </c>
      <c r="B5320" s="189" t="s">
        <v>1912</v>
      </c>
      <c r="C5320" s="241" t="s">
        <v>85</v>
      </c>
      <c r="D5320" s="241" t="s">
        <v>1913</v>
      </c>
      <c r="E5320" s="427" t="s">
        <v>101</v>
      </c>
      <c r="F5320" s="427"/>
      <c r="G5320" s="190" t="s">
        <v>88</v>
      </c>
      <c r="H5320" s="191">
        <v>1</v>
      </c>
      <c r="I5320" s="192">
        <v>2.2000000000000002</v>
      </c>
      <c r="J5320" s="192">
        <v>2.2000000000000002</v>
      </c>
      <c r="K5320" s="360"/>
    </row>
    <row r="5321" spans="1:11" s="106" customFormat="1" ht="25.5" hidden="1" x14ac:dyDescent="0.2">
      <c r="A5321" s="241" t="s">
        <v>92</v>
      </c>
      <c r="B5321" s="189" t="s">
        <v>1914</v>
      </c>
      <c r="C5321" s="241" t="s">
        <v>85</v>
      </c>
      <c r="D5321" s="241" t="s">
        <v>1915</v>
      </c>
      <c r="E5321" s="427" t="s">
        <v>98</v>
      </c>
      <c r="F5321" s="427"/>
      <c r="G5321" s="190" t="s">
        <v>88</v>
      </c>
      <c r="H5321" s="191">
        <v>1</v>
      </c>
      <c r="I5321" s="192">
        <v>0.96</v>
      </c>
      <c r="J5321" s="192">
        <v>0.96</v>
      </c>
      <c r="K5321" s="360"/>
    </row>
    <row r="5322" spans="1:11" s="106" customFormat="1" hidden="1" x14ac:dyDescent="0.2">
      <c r="A5322" s="241" t="s">
        <v>92</v>
      </c>
      <c r="B5322" s="189" t="s">
        <v>99</v>
      </c>
      <c r="C5322" s="241" t="s">
        <v>85</v>
      </c>
      <c r="D5322" s="241" t="s">
        <v>100</v>
      </c>
      <c r="E5322" s="427" t="s">
        <v>101</v>
      </c>
      <c r="F5322" s="427"/>
      <c r="G5322" s="190" t="s">
        <v>88</v>
      </c>
      <c r="H5322" s="191">
        <v>1</v>
      </c>
      <c r="I5322" s="192">
        <v>0.35</v>
      </c>
      <c r="J5322" s="192">
        <v>0.35</v>
      </c>
      <c r="K5322" s="360"/>
    </row>
    <row r="5323" spans="1:11" s="106" customFormat="1" ht="25.5" hidden="1" x14ac:dyDescent="0.2">
      <c r="A5323" s="241" t="s">
        <v>92</v>
      </c>
      <c r="B5323" s="189" t="s">
        <v>1916</v>
      </c>
      <c r="C5323" s="241" t="s">
        <v>85</v>
      </c>
      <c r="D5323" s="241" t="s">
        <v>1917</v>
      </c>
      <c r="E5323" s="427" t="s">
        <v>98</v>
      </c>
      <c r="F5323" s="427"/>
      <c r="G5323" s="190" t="s">
        <v>88</v>
      </c>
      <c r="H5323" s="191">
        <v>1</v>
      </c>
      <c r="I5323" s="192">
        <v>0.5</v>
      </c>
      <c r="J5323" s="192">
        <v>0.5</v>
      </c>
      <c r="K5323" s="360"/>
    </row>
    <row r="5324" spans="1:11" s="106" customFormat="1" hidden="1" x14ac:dyDescent="0.2">
      <c r="A5324" s="241" t="s">
        <v>92</v>
      </c>
      <c r="B5324" s="189" t="s">
        <v>2208</v>
      </c>
      <c r="C5324" s="241" t="s">
        <v>85</v>
      </c>
      <c r="D5324" s="241" t="s">
        <v>2209</v>
      </c>
      <c r="E5324" s="427" t="s">
        <v>95</v>
      </c>
      <c r="F5324" s="427"/>
      <c r="G5324" s="190" t="s">
        <v>88</v>
      </c>
      <c r="H5324" s="191">
        <v>1</v>
      </c>
      <c r="I5324" s="192">
        <v>12.79</v>
      </c>
      <c r="J5324" s="192">
        <v>12.79</v>
      </c>
      <c r="K5324" s="360"/>
    </row>
    <row r="5325" spans="1:11" s="106" customFormat="1" hidden="1" x14ac:dyDescent="0.2">
      <c r="A5325" s="241" t="s">
        <v>92</v>
      </c>
      <c r="B5325" s="189" t="s">
        <v>104</v>
      </c>
      <c r="C5325" s="241" t="s">
        <v>85</v>
      </c>
      <c r="D5325" s="241" t="s">
        <v>105</v>
      </c>
      <c r="E5325" s="427" t="s">
        <v>106</v>
      </c>
      <c r="F5325" s="427"/>
      <c r="G5325" s="190" t="s">
        <v>88</v>
      </c>
      <c r="H5325" s="191">
        <v>1</v>
      </c>
      <c r="I5325" s="192">
        <v>7.0000000000000007E-2</v>
      </c>
      <c r="J5325" s="192">
        <v>7.0000000000000007E-2</v>
      </c>
      <c r="K5325" s="360"/>
    </row>
    <row r="5326" spans="1:11" s="106" customFormat="1" hidden="1" x14ac:dyDescent="0.2">
      <c r="A5326" s="241" t="s">
        <v>92</v>
      </c>
      <c r="B5326" s="189" t="s">
        <v>1918</v>
      </c>
      <c r="C5326" s="241" t="s">
        <v>85</v>
      </c>
      <c r="D5326" s="241" t="s">
        <v>1919</v>
      </c>
      <c r="E5326" s="427" t="s">
        <v>909</v>
      </c>
      <c r="F5326" s="427"/>
      <c r="G5326" s="190" t="s">
        <v>88</v>
      </c>
      <c r="H5326" s="191">
        <v>1</v>
      </c>
      <c r="I5326" s="192">
        <v>0.71</v>
      </c>
      <c r="J5326" s="192">
        <v>0.71</v>
      </c>
      <c r="K5326" s="360"/>
    </row>
    <row r="5327" spans="1:11" s="106" customFormat="1" hidden="1" x14ac:dyDescent="0.2">
      <c r="A5327" s="244"/>
      <c r="B5327" s="244"/>
      <c r="C5327" s="244"/>
      <c r="D5327" s="244"/>
      <c r="E5327" s="244"/>
      <c r="F5327" s="193"/>
      <c r="G5327" s="244"/>
      <c r="H5327" s="193"/>
      <c r="I5327" s="244"/>
      <c r="J5327" s="193"/>
      <c r="K5327" s="360"/>
    </row>
    <row r="5328" spans="1:11" s="106" customFormat="1" ht="15" hidden="1" thickBot="1" x14ac:dyDescent="0.25">
      <c r="A5328" s="244"/>
      <c r="B5328" s="244"/>
      <c r="C5328" s="244"/>
      <c r="D5328" s="244"/>
      <c r="E5328" s="244"/>
      <c r="F5328" s="193"/>
      <c r="G5328" s="244"/>
      <c r="H5328" s="428"/>
      <c r="I5328" s="428"/>
      <c r="J5328" s="193"/>
      <c r="K5328" s="360"/>
    </row>
    <row r="5329" spans="1:11" s="106" customFormat="1" ht="15" hidden="1" thickTop="1" x14ac:dyDescent="0.2">
      <c r="A5329" s="194"/>
      <c r="B5329" s="194"/>
      <c r="C5329" s="194"/>
      <c r="D5329" s="194"/>
      <c r="E5329" s="194"/>
      <c r="F5329" s="194"/>
      <c r="G5329" s="194"/>
      <c r="H5329" s="194"/>
      <c r="I5329" s="194"/>
      <c r="J5329" s="194"/>
      <c r="K5329" s="360"/>
    </row>
    <row r="5330" spans="1:11" s="106" customFormat="1" ht="15" hidden="1" x14ac:dyDescent="0.2">
      <c r="A5330" s="242"/>
      <c r="B5330" s="195" t="s">
        <v>77</v>
      </c>
      <c r="C5330" s="242" t="s">
        <v>78</v>
      </c>
      <c r="D5330" s="242" t="s">
        <v>4</v>
      </c>
      <c r="E5330" s="430" t="s">
        <v>79</v>
      </c>
      <c r="F5330" s="430"/>
      <c r="G5330" s="196" t="s">
        <v>80</v>
      </c>
      <c r="H5330" s="195" t="s">
        <v>81</v>
      </c>
      <c r="I5330" s="195" t="s">
        <v>82</v>
      </c>
      <c r="J5330" s="195" t="s">
        <v>5</v>
      </c>
      <c r="K5330" s="360"/>
    </row>
    <row r="5331" spans="1:11" s="106" customFormat="1" ht="51" hidden="1" x14ac:dyDescent="0.2">
      <c r="A5331" s="240" t="s">
        <v>83</v>
      </c>
      <c r="B5331" s="197" t="s">
        <v>301</v>
      </c>
      <c r="C5331" s="240" t="s">
        <v>85</v>
      </c>
      <c r="D5331" s="240" t="s">
        <v>302</v>
      </c>
      <c r="E5331" s="429" t="s">
        <v>142</v>
      </c>
      <c r="F5331" s="429"/>
      <c r="G5331" s="198" t="s">
        <v>146</v>
      </c>
      <c r="H5331" s="199">
        <v>1</v>
      </c>
      <c r="I5331" s="203">
        <f>SUM(J5332:J5335)</f>
        <v>84.417828899999989</v>
      </c>
      <c r="J5331" s="203">
        <f>H5331*I5331</f>
        <v>84.417828899999989</v>
      </c>
      <c r="K5331" s="360"/>
    </row>
    <row r="5332" spans="1:11" s="106" customFormat="1" ht="51" hidden="1" x14ac:dyDescent="0.2">
      <c r="A5332" s="241" t="s">
        <v>89</v>
      </c>
      <c r="B5332" s="189" t="s">
        <v>2438</v>
      </c>
      <c r="C5332" s="241" t="s">
        <v>85</v>
      </c>
      <c r="D5332" s="241" t="s">
        <v>2439</v>
      </c>
      <c r="E5332" s="427" t="s">
        <v>142</v>
      </c>
      <c r="F5332" s="427"/>
      <c r="G5332" s="190" t="s">
        <v>88</v>
      </c>
      <c r="H5332" s="191">
        <v>1</v>
      </c>
      <c r="I5332" s="192">
        <v>59.437386799999999</v>
      </c>
      <c r="J5332" s="192">
        <v>59.437386799999999</v>
      </c>
      <c r="K5332" s="360"/>
    </row>
    <row r="5333" spans="1:11" s="106" customFormat="1" ht="51" hidden="1" x14ac:dyDescent="0.2">
      <c r="A5333" s="241" t="s">
        <v>89</v>
      </c>
      <c r="B5333" s="189" t="s">
        <v>2440</v>
      </c>
      <c r="C5333" s="241" t="s">
        <v>85</v>
      </c>
      <c r="D5333" s="241" t="s">
        <v>2441</v>
      </c>
      <c r="E5333" s="427" t="s">
        <v>142</v>
      </c>
      <c r="F5333" s="427"/>
      <c r="G5333" s="190" t="s">
        <v>88</v>
      </c>
      <c r="H5333" s="191">
        <v>1</v>
      </c>
      <c r="I5333" s="192">
        <v>8.2520950000000006</v>
      </c>
      <c r="J5333" s="192">
        <v>8.2520950000000006</v>
      </c>
      <c r="K5333" s="360"/>
    </row>
    <row r="5334" spans="1:11" s="106" customFormat="1" ht="63.75" hidden="1" x14ac:dyDescent="0.2">
      <c r="A5334" s="241" t="s">
        <v>89</v>
      </c>
      <c r="B5334" s="189" t="s">
        <v>2442</v>
      </c>
      <c r="C5334" s="241" t="s">
        <v>85</v>
      </c>
      <c r="D5334" s="241" t="s">
        <v>2443</v>
      </c>
      <c r="E5334" s="427" t="s">
        <v>142</v>
      </c>
      <c r="F5334" s="427"/>
      <c r="G5334" s="190" t="s">
        <v>88</v>
      </c>
      <c r="H5334" s="191">
        <v>1</v>
      </c>
      <c r="I5334" s="192">
        <v>3.2339291000000001</v>
      </c>
      <c r="J5334" s="192">
        <v>3.2339291000000001</v>
      </c>
      <c r="K5334" s="360"/>
    </row>
    <row r="5335" spans="1:11" s="106" customFormat="1" ht="25.5" hidden="1" x14ac:dyDescent="0.2">
      <c r="A5335" s="241" t="s">
        <v>89</v>
      </c>
      <c r="B5335" s="189" t="s">
        <v>2100</v>
      </c>
      <c r="C5335" s="241" t="s">
        <v>85</v>
      </c>
      <c r="D5335" s="241" t="s">
        <v>2101</v>
      </c>
      <c r="E5335" s="427" t="s">
        <v>87</v>
      </c>
      <c r="F5335" s="427"/>
      <c r="G5335" s="190" t="s">
        <v>88</v>
      </c>
      <c r="H5335" s="191">
        <v>1</v>
      </c>
      <c r="I5335" s="192">
        <v>13.494418</v>
      </c>
      <c r="J5335" s="192">
        <v>13.494418</v>
      </c>
      <c r="K5335" s="360"/>
    </row>
    <row r="5336" spans="1:11" s="106" customFormat="1" hidden="1" x14ac:dyDescent="0.2">
      <c r="A5336" s="244"/>
      <c r="B5336" s="244"/>
      <c r="C5336" s="244"/>
      <c r="D5336" s="244"/>
      <c r="E5336" s="244"/>
      <c r="F5336" s="193"/>
      <c r="G5336" s="244"/>
      <c r="H5336" s="193"/>
      <c r="I5336" s="244"/>
      <c r="J5336" s="193"/>
      <c r="K5336" s="360"/>
    </row>
    <row r="5337" spans="1:11" s="106" customFormat="1" ht="15" hidden="1" thickBot="1" x14ac:dyDescent="0.25">
      <c r="A5337" s="244"/>
      <c r="B5337" s="244"/>
      <c r="C5337" s="244"/>
      <c r="D5337" s="244"/>
      <c r="E5337" s="244"/>
      <c r="F5337" s="193"/>
      <c r="G5337" s="244"/>
      <c r="H5337" s="428"/>
      <c r="I5337" s="428"/>
      <c r="J5337" s="193"/>
      <c r="K5337" s="360"/>
    </row>
    <row r="5338" spans="1:11" s="106" customFormat="1" ht="15" hidden="1" thickTop="1" x14ac:dyDescent="0.2">
      <c r="A5338" s="194"/>
      <c r="B5338" s="194"/>
      <c r="C5338" s="194"/>
      <c r="D5338" s="194"/>
      <c r="E5338" s="194"/>
      <c r="F5338" s="194"/>
      <c r="G5338" s="194"/>
      <c r="H5338" s="194"/>
      <c r="I5338" s="194"/>
      <c r="J5338" s="194"/>
      <c r="K5338" s="360"/>
    </row>
    <row r="5339" spans="1:11" s="106" customFormat="1" ht="15" hidden="1" x14ac:dyDescent="0.2">
      <c r="A5339" s="242"/>
      <c r="B5339" s="195" t="s">
        <v>77</v>
      </c>
      <c r="C5339" s="242" t="s">
        <v>78</v>
      </c>
      <c r="D5339" s="242" t="s">
        <v>4</v>
      </c>
      <c r="E5339" s="430" t="s">
        <v>79</v>
      </c>
      <c r="F5339" s="430"/>
      <c r="G5339" s="196" t="s">
        <v>80</v>
      </c>
      <c r="H5339" s="195" t="s">
        <v>81</v>
      </c>
      <c r="I5339" s="195" t="s">
        <v>82</v>
      </c>
      <c r="J5339" s="195" t="s">
        <v>5</v>
      </c>
      <c r="K5339" s="360"/>
    </row>
    <row r="5340" spans="1:11" s="106" customFormat="1" ht="51" hidden="1" x14ac:dyDescent="0.2">
      <c r="A5340" s="240" t="s">
        <v>83</v>
      </c>
      <c r="B5340" s="197" t="s">
        <v>299</v>
      </c>
      <c r="C5340" s="240" t="s">
        <v>85</v>
      </c>
      <c r="D5340" s="240" t="s">
        <v>300</v>
      </c>
      <c r="E5340" s="429" t="s">
        <v>142</v>
      </c>
      <c r="F5340" s="429"/>
      <c r="G5340" s="198" t="s">
        <v>143</v>
      </c>
      <c r="H5340" s="199">
        <v>1</v>
      </c>
      <c r="I5340" s="203">
        <f>SUM(J5341:J5346)</f>
        <v>212.45319850000001</v>
      </c>
      <c r="J5340" s="203">
        <f>H5340*I5340</f>
        <v>212.45319850000001</v>
      </c>
      <c r="K5340" s="360"/>
    </row>
    <row r="5341" spans="1:11" s="106" customFormat="1" ht="51" hidden="1" x14ac:dyDescent="0.2">
      <c r="A5341" s="241" t="s">
        <v>89</v>
      </c>
      <c r="B5341" s="189" t="s">
        <v>2438</v>
      </c>
      <c r="C5341" s="241" t="s">
        <v>85</v>
      </c>
      <c r="D5341" s="241" t="s">
        <v>2439</v>
      </c>
      <c r="E5341" s="427" t="s">
        <v>142</v>
      </c>
      <c r="F5341" s="427"/>
      <c r="G5341" s="190" t="s">
        <v>88</v>
      </c>
      <c r="H5341" s="191">
        <v>1</v>
      </c>
      <c r="I5341" s="192">
        <v>59.437386799999999</v>
      </c>
      <c r="J5341" s="192">
        <v>59.437386799999999</v>
      </c>
      <c r="K5341" s="360"/>
    </row>
    <row r="5342" spans="1:11" s="106" customFormat="1" ht="51" hidden="1" x14ac:dyDescent="0.2">
      <c r="A5342" s="241" t="s">
        <v>89</v>
      </c>
      <c r="B5342" s="189" t="s">
        <v>2440</v>
      </c>
      <c r="C5342" s="241" t="s">
        <v>85</v>
      </c>
      <c r="D5342" s="241" t="s">
        <v>2441</v>
      </c>
      <c r="E5342" s="427" t="s">
        <v>142</v>
      </c>
      <c r="F5342" s="427"/>
      <c r="G5342" s="190" t="s">
        <v>88</v>
      </c>
      <c r="H5342" s="191">
        <v>1</v>
      </c>
      <c r="I5342" s="192">
        <v>8.2520950000000006</v>
      </c>
      <c r="J5342" s="192">
        <v>8.2520950000000006</v>
      </c>
      <c r="K5342" s="360"/>
    </row>
    <row r="5343" spans="1:11" s="106" customFormat="1" ht="51" hidden="1" x14ac:dyDescent="0.2">
      <c r="A5343" s="241" t="s">
        <v>89</v>
      </c>
      <c r="B5343" s="189" t="s">
        <v>2444</v>
      </c>
      <c r="C5343" s="241" t="s">
        <v>85</v>
      </c>
      <c r="D5343" s="241" t="s">
        <v>2445</v>
      </c>
      <c r="E5343" s="427" t="s">
        <v>142</v>
      </c>
      <c r="F5343" s="427"/>
      <c r="G5343" s="190" t="s">
        <v>88</v>
      </c>
      <c r="H5343" s="191">
        <v>1</v>
      </c>
      <c r="I5343" s="192">
        <v>74.380369599999995</v>
      </c>
      <c r="J5343" s="192">
        <v>74.380369599999995</v>
      </c>
      <c r="K5343" s="360"/>
    </row>
    <row r="5344" spans="1:11" s="106" customFormat="1" ht="63.75" hidden="1" x14ac:dyDescent="0.2">
      <c r="A5344" s="241" t="s">
        <v>89</v>
      </c>
      <c r="B5344" s="189" t="s">
        <v>2446</v>
      </c>
      <c r="C5344" s="241" t="s">
        <v>85</v>
      </c>
      <c r="D5344" s="241" t="s">
        <v>2447</v>
      </c>
      <c r="E5344" s="427" t="s">
        <v>142</v>
      </c>
      <c r="F5344" s="427"/>
      <c r="G5344" s="190" t="s">
        <v>88</v>
      </c>
      <c r="H5344" s="191">
        <v>1</v>
      </c>
      <c r="I5344" s="192">
        <v>53.655000000000001</v>
      </c>
      <c r="J5344" s="192">
        <v>53.655000000000001</v>
      </c>
      <c r="K5344" s="360"/>
    </row>
    <row r="5345" spans="1:11" s="106" customFormat="1" ht="63.75" hidden="1" x14ac:dyDescent="0.2">
      <c r="A5345" s="241" t="s">
        <v>89</v>
      </c>
      <c r="B5345" s="189" t="s">
        <v>2442</v>
      </c>
      <c r="C5345" s="241" t="s">
        <v>85</v>
      </c>
      <c r="D5345" s="241" t="s">
        <v>2443</v>
      </c>
      <c r="E5345" s="427" t="s">
        <v>142</v>
      </c>
      <c r="F5345" s="427"/>
      <c r="G5345" s="190" t="s">
        <v>88</v>
      </c>
      <c r="H5345" s="191">
        <v>1</v>
      </c>
      <c r="I5345" s="192">
        <v>3.2339291000000001</v>
      </c>
      <c r="J5345" s="192">
        <v>3.2339291000000001</v>
      </c>
      <c r="K5345" s="360"/>
    </row>
    <row r="5346" spans="1:11" s="106" customFormat="1" ht="25.5" hidden="1" x14ac:dyDescent="0.2">
      <c r="A5346" s="241" t="s">
        <v>89</v>
      </c>
      <c r="B5346" s="189" t="s">
        <v>2100</v>
      </c>
      <c r="C5346" s="241" t="s">
        <v>85</v>
      </c>
      <c r="D5346" s="241" t="s">
        <v>2101</v>
      </c>
      <c r="E5346" s="427" t="s">
        <v>87</v>
      </c>
      <c r="F5346" s="427"/>
      <c r="G5346" s="190" t="s">
        <v>88</v>
      </c>
      <c r="H5346" s="191">
        <v>1</v>
      </c>
      <c r="I5346" s="192">
        <v>13.494418</v>
      </c>
      <c r="J5346" s="192">
        <v>13.494418</v>
      </c>
      <c r="K5346" s="360"/>
    </row>
    <row r="5347" spans="1:11" s="106" customFormat="1" hidden="1" x14ac:dyDescent="0.2">
      <c r="A5347" s="244"/>
      <c r="B5347" s="244"/>
      <c r="C5347" s="244"/>
      <c r="D5347" s="244"/>
      <c r="E5347" s="244"/>
      <c r="F5347" s="193"/>
      <c r="G5347" s="244"/>
      <c r="H5347" s="193"/>
      <c r="I5347" s="244"/>
      <c r="J5347" s="193"/>
      <c r="K5347" s="360"/>
    </row>
    <row r="5348" spans="1:11" s="106" customFormat="1" ht="15" hidden="1" thickBot="1" x14ac:dyDescent="0.25">
      <c r="A5348" s="244"/>
      <c r="B5348" s="244"/>
      <c r="C5348" s="244"/>
      <c r="D5348" s="244"/>
      <c r="E5348" s="244"/>
      <c r="F5348" s="193"/>
      <c r="G5348" s="244"/>
      <c r="H5348" s="428"/>
      <c r="I5348" s="428"/>
      <c r="J5348" s="193"/>
      <c r="K5348" s="360"/>
    </row>
    <row r="5349" spans="1:11" s="106" customFormat="1" ht="15" hidden="1" thickTop="1" x14ac:dyDescent="0.2">
      <c r="A5349" s="194"/>
      <c r="B5349" s="194"/>
      <c r="C5349" s="194"/>
      <c r="D5349" s="194"/>
      <c r="E5349" s="194"/>
      <c r="F5349" s="194"/>
      <c r="G5349" s="194"/>
      <c r="H5349" s="194"/>
      <c r="I5349" s="194"/>
      <c r="J5349" s="194"/>
      <c r="K5349" s="360"/>
    </row>
    <row r="5350" spans="1:11" s="106" customFormat="1" ht="15" hidden="1" x14ac:dyDescent="0.2">
      <c r="A5350" s="242"/>
      <c r="B5350" s="195" t="s">
        <v>77</v>
      </c>
      <c r="C5350" s="242" t="s">
        <v>78</v>
      </c>
      <c r="D5350" s="242" t="s">
        <v>4</v>
      </c>
      <c r="E5350" s="430" t="s">
        <v>79</v>
      </c>
      <c r="F5350" s="430"/>
      <c r="G5350" s="196" t="s">
        <v>80</v>
      </c>
      <c r="H5350" s="195" t="s">
        <v>81</v>
      </c>
      <c r="I5350" s="195" t="s">
        <v>82</v>
      </c>
      <c r="J5350" s="195" t="s">
        <v>5</v>
      </c>
      <c r="K5350" s="360"/>
    </row>
    <row r="5351" spans="1:11" s="106" customFormat="1" ht="51" hidden="1" x14ac:dyDescent="0.2">
      <c r="A5351" s="240" t="s">
        <v>83</v>
      </c>
      <c r="B5351" s="197" t="s">
        <v>2438</v>
      </c>
      <c r="C5351" s="240" t="s">
        <v>85</v>
      </c>
      <c r="D5351" s="240" t="s">
        <v>2439</v>
      </c>
      <c r="E5351" s="429" t="s">
        <v>142</v>
      </c>
      <c r="F5351" s="429"/>
      <c r="G5351" s="198" t="s">
        <v>88</v>
      </c>
      <c r="H5351" s="199">
        <v>1</v>
      </c>
      <c r="I5351" s="203">
        <f>SUM(J5352:J5353)</f>
        <v>59.437386799999999</v>
      </c>
      <c r="J5351" s="203">
        <f>H5351*I5351</f>
        <v>59.437386799999999</v>
      </c>
      <c r="K5351" s="360"/>
    </row>
    <row r="5352" spans="1:11" s="106" customFormat="1" ht="38.25" hidden="1" x14ac:dyDescent="0.2">
      <c r="A5352" s="241" t="s">
        <v>92</v>
      </c>
      <c r="B5352" s="189" t="s">
        <v>2448</v>
      </c>
      <c r="C5352" s="241" t="s">
        <v>85</v>
      </c>
      <c r="D5352" s="241" t="s">
        <v>2449</v>
      </c>
      <c r="E5352" s="427" t="s">
        <v>98</v>
      </c>
      <c r="F5352" s="427"/>
      <c r="G5352" s="190" t="s">
        <v>174</v>
      </c>
      <c r="H5352" s="191">
        <v>5.3300000000000001E-5</v>
      </c>
      <c r="I5352" s="192">
        <v>311726.90000000002</v>
      </c>
      <c r="J5352" s="192">
        <v>16.615043799999999</v>
      </c>
      <c r="K5352" s="360"/>
    </row>
    <row r="5353" spans="1:11" s="106" customFormat="1" ht="63.75" hidden="1" x14ac:dyDescent="0.2">
      <c r="A5353" s="241" t="s">
        <v>92</v>
      </c>
      <c r="B5353" s="189" t="s">
        <v>2450</v>
      </c>
      <c r="C5353" s="241" t="s">
        <v>85</v>
      </c>
      <c r="D5353" s="241" t="s">
        <v>2451</v>
      </c>
      <c r="E5353" s="427" t="s">
        <v>98</v>
      </c>
      <c r="F5353" s="427"/>
      <c r="G5353" s="190" t="s">
        <v>174</v>
      </c>
      <c r="H5353" s="191">
        <v>5.3300000000000001E-5</v>
      </c>
      <c r="I5353" s="192">
        <v>803421.07</v>
      </c>
      <c r="J5353" s="192">
        <v>42.822342999999996</v>
      </c>
      <c r="K5353" s="360"/>
    </row>
    <row r="5354" spans="1:11" s="106" customFormat="1" hidden="1" x14ac:dyDescent="0.2">
      <c r="A5354" s="244"/>
      <c r="B5354" s="244"/>
      <c r="C5354" s="244"/>
      <c r="D5354" s="244"/>
      <c r="E5354" s="244"/>
      <c r="F5354" s="193"/>
      <c r="G5354" s="244"/>
      <c r="H5354" s="193"/>
      <c r="I5354" s="244"/>
      <c r="J5354" s="193"/>
      <c r="K5354" s="360"/>
    </row>
    <row r="5355" spans="1:11" s="106" customFormat="1" ht="15" hidden="1" thickBot="1" x14ac:dyDescent="0.25">
      <c r="A5355" s="244"/>
      <c r="B5355" s="244"/>
      <c r="C5355" s="244"/>
      <c r="D5355" s="244"/>
      <c r="E5355" s="244"/>
      <c r="F5355" s="193"/>
      <c r="G5355" s="244"/>
      <c r="H5355" s="428"/>
      <c r="I5355" s="428"/>
      <c r="J5355" s="193"/>
      <c r="K5355" s="360"/>
    </row>
    <row r="5356" spans="1:11" s="106" customFormat="1" ht="15" hidden="1" thickTop="1" x14ac:dyDescent="0.2">
      <c r="A5356" s="194"/>
      <c r="B5356" s="194"/>
      <c r="C5356" s="194"/>
      <c r="D5356" s="194"/>
      <c r="E5356" s="194"/>
      <c r="F5356" s="194"/>
      <c r="G5356" s="194"/>
      <c r="H5356" s="194"/>
      <c r="I5356" s="194"/>
      <c r="J5356" s="194"/>
      <c r="K5356" s="360"/>
    </row>
    <row r="5357" spans="1:11" s="106" customFormat="1" ht="15" hidden="1" x14ac:dyDescent="0.2">
      <c r="A5357" s="242"/>
      <c r="B5357" s="195" t="s">
        <v>77</v>
      </c>
      <c r="C5357" s="242" t="s">
        <v>78</v>
      </c>
      <c r="D5357" s="242" t="s">
        <v>4</v>
      </c>
      <c r="E5357" s="430" t="s">
        <v>79</v>
      </c>
      <c r="F5357" s="430"/>
      <c r="G5357" s="196" t="s">
        <v>80</v>
      </c>
      <c r="H5357" s="195" t="s">
        <v>81</v>
      </c>
      <c r="I5357" s="195" t="s">
        <v>82</v>
      </c>
      <c r="J5357" s="195" t="s">
        <v>5</v>
      </c>
      <c r="K5357" s="360"/>
    </row>
    <row r="5358" spans="1:11" s="106" customFormat="1" ht="63.75" hidden="1" x14ac:dyDescent="0.2">
      <c r="A5358" s="240" t="s">
        <v>83</v>
      </c>
      <c r="B5358" s="197" t="s">
        <v>2442</v>
      </c>
      <c r="C5358" s="240" t="s">
        <v>85</v>
      </c>
      <c r="D5358" s="240" t="s">
        <v>2443</v>
      </c>
      <c r="E5358" s="429" t="s">
        <v>142</v>
      </c>
      <c r="F5358" s="429"/>
      <c r="G5358" s="198" t="s">
        <v>88</v>
      </c>
      <c r="H5358" s="199">
        <v>1</v>
      </c>
      <c r="I5358" s="203">
        <f>SUM(J5359:J5360)</f>
        <v>3.2339291000000001</v>
      </c>
      <c r="J5358" s="203">
        <f>H5358*I5358</f>
        <v>3.2339291000000001</v>
      </c>
      <c r="K5358" s="360"/>
    </row>
    <row r="5359" spans="1:11" s="106" customFormat="1" ht="38.25" hidden="1" x14ac:dyDescent="0.2">
      <c r="A5359" s="241" t="s">
        <v>92</v>
      </c>
      <c r="B5359" s="189" t="s">
        <v>2448</v>
      </c>
      <c r="C5359" s="241" t="s">
        <v>85</v>
      </c>
      <c r="D5359" s="241" t="s">
        <v>2449</v>
      </c>
      <c r="E5359" s="427" t="s">
        <v>98</v>
      </c>
      <c r="F5359" s="427"/>
      <c r="G5359" s="190" t="s">
        <v>174</v>
      </c>
      <c r="H5359" s="191">
        <v>2.9000000000000002E-6</v>
      </c>
      <c r="I5359" s="192">
        <v>311726.90000000002</v>
      </c>
      <c r="J5359" s="192">
        <v>0.90400800000000003</v>
      </c>
      <c r="K5359" s="360"/>
    </row>
    <row r="5360" spans="1:11" s="106" customFormat="1" ht="63.75" hidden="1" x14ac:dyDescent="0.2">
      <c r="A5360" s="241" t="s">
        <v>92</v>
      </c>
      <c r="B5360" s="189" t="s">
        <v>2450</v>
      </c>
      <c r="C5360" s="241" t="s">
        <v>85</v>
      </c>
      <c r="D5360" s="241" t="s">
        <v>2451</v>
      </c>
      <c r="E5360" s="427" t="s">
        <v>98</v>
      </c>
      <c r="F5360" s="427"/>
      <c r="G5360" s="190" t="s">
        <v>174</v>
      </c>
      <c r="H5360" s="191">
        <v>2.9000000000000002E-6</v>
      </c>
      <c r="I5360" s="192">
        <v>803421.07</v>
      </c>
      <c r="J5360" s="192">
        <v>2.3299211</v>
      </c>
      <c r="K5360" s="360"/>
    </row>
    <row r="5361" spans="1:11" s="106" customFormat="1" hidden="1" x14ac:dyDescent="0.2">
      <c r="A5361" s="244"/>
      <c r="B5361" s="244"/>
      <c r="C5361" s="244"/>
      <c r="D5361" s="244"/>
      <c r="E5361" s="244"/>
      <c r="F5361" s="193"/>
      <c r="G5361" s="244"/>
      <c r="H5361" s="193"/>
      <c r="I5361" s="244"/>
      <c r="J5361" s="193"/>
      <c r="K5361" s="360"/>
    </row>
    <row r="5362" spans="1:11" s="106" customFormat="1" ht="15" hidden="1" thickBot="1" x14ac:dyDescent="0.25">
      <c r="A5362" s="244"/>
      <c r="B5362" s="244"/>
      <c r="C5362" s="244"/>
      <c r="D5362" s="244"/>
      <c r="E5362" s="244"/>
      <c r="F5362" s="193"/>
      <c r="G5362" s="244"/>
      <c r="H5362" s="428"/>
      <c r="I5362" s="428"/>
      <c r="J5362" s="193"/>
      <c r="K5362" s="360"/>
    </row>
    <row r="5363" spans="1:11" s="106" customFormat="1" ht="15" hidden="1" thickTop="1" x14ac:dyDescent="0.2">
      <c r="A5363" s="194"/>
      <c r="B5363" s="194"/>
      <c r="C5363" s="194"/>
      <c r="D5363" s="194"/>
      <c r="E5363" s="194"/>
      <c r="F5363" s="194"/>
      <c r="G5363" s="194"/>
      <c r="H5363" s="194"/>
      <c r="I5363" s="194"/>
      <c r="J5363" s="194"/>
      <c r="K5363" s="360"/>
    </row>
    <row r="5364" spans="1:11" s="106" customFormat="1" ht="15" hidden="1" x14ac:dyDescent="0.2">
      <c r="A5364" s="242"/>
      <c r="B5364" s="195" t="s">
        <v>77</v>
      </c>
      <c r="C5364" s="242" t="s">
        <v>78</v>
      </c>
      <c r="D5364" s="242" t="s">
        <v>4</v>
      </c>
      <c r="E5364" s="430" t="s">
        <v>79</v>
      </c>
      <c r="F5364" s="430"/>
      <c r="G5364" s="196" t="s">
        <v>80</v>
      </c>
      <c r="H5364" s="195" t="s">
        <v>81</v>
      </c>
      <c r="I5364" s="195" t="s">
        <v>82</v>
      </c>
      <c r="J5364" s="195" t="s">
        <v>5</v>
      </c>
      <c r="K5364" s="360"/>
    </row>
    <row r="5365" spans="1:11" s="106" customFormat="1" ht="51" hidden="1" x14ac:dyDescent="0.2">
      <c r="A5365" s="240" t="s">
        <v>83</v>
      </c>
      <c r="B5365" s="197" t="s">
        <v>2440</v>
      </c>
      <c r="C5365" s="240" t="s">
        <v>85</v>
      </c>
      <c r="D5365" s="240" t="s">
        <v>2441</v>
      </c>
      <c r="E5365" s="429" t="s">
        <v>142</v>
      </c>
      <c r="F5365" s="429"/>
      <c r="G5365" s="198" t="s">
        <v>88</v>
      </c>
      <c r="H5365" s="199">
        <v>1</v>
      </c>
      <c r="I5365" s="203">
        <f>SUM(J5366:J5367)</f>
        <v>8.2520950000000006</v>
      </c>
      <c r="J5365" s="203">
        <f>H5365*I5365</f>
        <v>8.2520950000000006</v>
      </c>
      <c r="K5365" s="360"/>
    </row>
    <row r="5366" spans="1:11" s="106" customFormat="1" ht="38.25" hidden="1" x14ac:dyDescent="0.2">
      <c r="A5366" s="241" t="s">
        <v>92</v>
      </c>
      <c r="B5366" s="189" t="s">
        <v>2448</v>
      </c>
      <c r="C5366" s="241" t="s">
        <v>85</v>
      </c>
      <c r="D5366" s="241" t="s">
        <v>2449</v>
      </c>
      <c r="E5366" s="427" t="s">
        <v>98</v>
      </c>
      <c r="F5366" s="427"/>
      <c r="G5366" s="190" t="s">
        <v>174</v>
      </c>
      <c r="H5366" s="191">
        <v>7.4000000000000003E-6</v>
      </c>
      <c r="I5366" s="192">
        <v>311726.90000000002</v>
      </c>
      <c r="J5366" s="192">
        <v>2.3067791</v>
      </c>
      <c r="K5366" s="360"/>
    </row>
    <row r="5367" spans="1:11" s="106" customFormat="1" ht="63.75" hidden="1" x14ac:dyDescent="0.2">
      <c r="A5367" s="241" t="s">
        <v>92</v>
      </c>
      <c r="B5367" s="189" t="s">
        <v>2450</v>
      </c>
      <c r="C5367" s="241" t="s">
        <v>85</v>
      </c>
      <c r="D5367" s="241" t="s">
        <v>2451</v>
      </c>
      <c r="E5367" s="427" t="s">
        <v>98</v>
      </c>
      <c r="F5367" s="427"/>
      <c r="G5367" s="190" t="s">
        <v>174</v>
      </c>
      <c r="H5367" s="191">
        <v>7.4000000000000003E-6</v>
      </c>
      <c r="I5367" s="192">
        <v>803421.07</v>
      </c>
      <c r="J5367" s="192">
        <v>5.9453158999999998</v>
      </c>
      <c r="K5367" s="360"/>
    </row>
    <row r="5368" spans="1:11" s="106" customFormat="1" hidden="1" x14ac:dyDescent="0.2">
      <c r="A5368" s="244"/>
      <c r="B5368" s="244"/>
      <c r="C5368" s="244"/>
      <c r="D5368" s="244"/>
      <c r="E5368" s="244"/>
      <c r="F5368" s="193"/>
      <c r="G5368" s="244"/>
      <c r="H5368" s="193"/>
      <c r="I5368" s="244"/>
      <c r="J5368" s="193"/>
      <c r="K5368" s="360"/>
    </row>
    <row r="5369" spans="1:11" s="106" customFormat="1" ht="15" hidden="1" thickBot="1" x14ac:dyDescent="0.25">
      <c r="A5369" s="244"/>
      <c r="B5369" s="244"/>
      <c r="C5369" s="244"/>
      <c r="D5369" s="244"/>
      <c r="E5369" s="244"/>
      <c r="F5369" s="193"/>
      <c r="G5369" s="244"/>
      <c r="H5369" s="428"/>
      <c r="I5369" s="428"/>
      <c r="J5369" s="193"/>
      <c r="K5369" s="360"/>
    </row>
    <row r="5370" spans="1:11" s="106" customFormat="1" ht="15" hidden="1" thickTop="1" x14ac:dyDescent="0.2">
      <c r="A5370" s="194"/>
      <c r="B5370" s="194"/>
      <c r="C5370" s="194"/>
      <c r="D5370" s="194"/>
      <c r="E5370" s="194"/>
      <c r="F5370" s="194"/>
      <c r="G5370" s="194"/>
      <c r="H5370" s="194"/>
      <c r="I5370" s="194"/>
      <c r="J5370" s="194"/>
      <c r="K5370" s="360"/>
    </row>
    <row r="5371" spans="1:11" s="106" customFormat="1" ht="15" hidden="1" x14ac:dyDescent="0.2">
      <c r="A5371" s="242"/>
      <c r="B5371" s="195" t="s">
        <v>77</v>
      </c>
      <c r="C5371" s="242" t="s">
        <v>78</v>
      </c>
      <c r="D5371" s="242" t="s">
        <v>4</v>
      </c>
      <c r="E5371" s="430" t="s">
        <v>79</v>
      </c>
      <c r="F5371" s="430"/>
      <c r="G5371" s="196" t="s">
        <v>80</v>
      </c>
      <c r="H5371" s="195" t="s">
        <v>81</v>
      </c>
      <c r="I5371" s="195" t="s">
        <v>82</v>
      </c>
      <c r="J5371" s="195" t="s">
        <v>5</v>
      </c>
      <c r="K5371" s="360"/>
    </row>
    <row r="5372" spans="1:11" s="106" customFormat="1" ht="51" hidden="1" x14ac:dyDescent="0.2">
      <c r="A5372" s="240" t="s">
        <v>83</v>
      </c>
      <c r="B5372" s="197" t="s">
        <v>2444</v>
      </c>
      <c r="C5372" s="240" t="s">
        <v>85</v>
      </c>
      <c r="D5372" s="240" t="s">
        <v>2445</v>
      </c>
      <c r="E5372" s="429" t="s">
        <v>142</v>
      </c>
      <c r="F5372" s="429"/>
      <c r="G5372" s="198" t="s">
        <v>88</v>
      </c>
      <c r="H5372" s="199">
        <v>1</v>
      </c>
      <c r="I5372" s="203">
        <f>SUM(J5373:J5374)</f>
        <v>74.380369599999995</v>
      </c>
      <c r="J5372" s="203">
        <f>H5372*I5372</f>
        <v>74.380369599999995</v>
      </c>
      <c r="K5372" s="360"/>
    </row>
    <row r="5373" spans="1:11" s="106" customFormat="1" ht="38.25" hidden="1" x14ac:dyDescent="0.2">
      <c r="A5373" s="241" t="s">
        <v>92</v>
      </c>
      <c r="B5373" s="189" t="s">
        <v>2448</v>
      </c>
      <c r="C5373" s="241" t="s">
        <v>85</v>
      </c>
      <c r="D5373" s="241" t="s">
        <v>2449</v>
      </c>
      <c r="E5373" s="427" t="s">
        <v>98</v>
      </c>
      <c r="F5373" s="427"/>
      <c r="G5373" s="190" t="s">
        <v>174</v>
      </c>
      <c r="H5373" s="191">
        <v>6.6699999999999995E-5</v>
      </c>
      <c r="I5373" s="192">
        <v>311726.90000000002</v>
      </c>
      <c r="J5373" s="192">
        <v>20.792184200000001</v>
      </c>
      <c r="K5373" s="360"/>
    </row>
    <row r="5374" spans="1:11" s="106" customFormat="1" ht="63.75" hidden="1" x14ac:dyDescent="0.2">
      <c r="A5374" s="241" t="s">
        <v>92</v>
      </c>
      <c r="B5374" s="189" t="s">
        <v>2450</v>
      </c>
      <c r="C5374" s="241" t="s">
        <v>85</v>
      </c>
      <c r="D5374" s="241" t="s">
        <v>2451</v>
      </c>
      <c r="E5374" s="427" t="s">
        <v>98</v>
      </c>
      <c r="F5374" s="427"/>
      <c r="G5374" s="190" t="s">
        <v>174</v>
      </c>
      <c r="H5374" s="191">
        <v>6.6699999999999995E-5</v>
      </c>
      <c r="I5374" s="192">
        <v>803421.07</v>
      </c>
      <c r="J5374" s="192">
        <v>53.5881854</v>
      </c>
      <c r="K5374" s="360"/>
    </row>
    <row r="5375" spans="1:11" s="106" customFormat="1" hidden="1" x14ac:dyDescent="0.2">
      <c r="A5375" s="244"/>
      <c r="B5375" s="244"/>
      <c r="C5375" s="244"/>
      <c r="D5375" s="244"/>
      <c r="E5375" s="244"/>
      <c r="F5375" s="193"/>
      <c r="G5375" s="244"/>
      <c r="H5375" s="193"/>
      <c r="I5375" s="244"/>
      <c r="J5375" s="193"/>
      <c r="K5375" s="360"/>
    </row>
    <row r="5376" spans="1:11" s="106" customFormat="1" ht="15" hidden="1" thickBot="1" x14ac:dyDescent="0.25">
      <c r="A5376" s="244"/>
      <c r="B5376" s="244"/>
      <c r="C5376" s="244"/>
      <c r="D5376" s="244"/>
      <c r="E5376" s="244"/>
      <c r="F5376" s="193"/>
      <c r="G5376" s="244"/>
      <c r="H5376" s="428"/>
      <c r="I5376" s="428"/>
      <c r="J5376" s="193"/>
      <c r="K5376" s="360"/>
    </row>
    <row r="5377" spans="1:11" s="106" customFormat="1" ht="15" hidden="1" thickTop="1" x14ac:dyDescent="0.2">
      <c r="A5377" s="194"/>
      <c r="B5377" s="194"/>
      <c r="C5377" s="194"/>
      <c r="D5377" s="194"/>
      <c r="E5377" s="194"/>
      <c r="F5377" s="194"/>
      <c r="G5377" s="194"/>
      <c r="H5377" s="194"/>
      <c r="I5377" s="194"/>
      <c r="J5377" s="194"/>
      <c r="K5377" s="360"/>
    </row>
    <row r="5378" spans="1:11" s="106" customFormat="1" ht="15" hidden="1" x14ac:dyDescent="0.2">
      <c r="A5378" s="242"/>
      <c r="B5378" s="195" t="s">
        <v>77</v>
      </c>
      <c r="C5378" s="242" t="s">
        <v>78</v>
      </c>
      <c r="D5378" s="242" t="s">
        <v>4</v>
      </c>
      <c r="E5378" s="430" t="s">
        <v>79</v>
      </c>
      <c r="F5378" s="430"/>
      <c r="G5378" s="196" t="s">
        <v>80</v>
      </c>
      <c r="H5378" s="195" t="s">
        <v>81</v>
      </c>
      <c r="I5378" s="195" t="s">
        <v>82</v>
      </c>
      <c r="J5378" s="195" t="s">
        <v>5</v>
      </c>
      <c r="K5378" s="360"/>
    </row>
    <row r="5379" spans="1:11" s="106" customFormat="1" ht="63.75" hidden="1" x14ac:dyDescent="0.2">
      <c r="A5379" s="240" t="s">
        <v>83</v>
      </c>
      <c r="B5379" s="197" t="s">
        <v>2446</v>
      </c>
      <c r="C5379" s="240" t="s">
        <v>85</v>
      </c>
      <c r="D5379" s="240" t="s">
        <v>2447</v>
      </c>
      <c r="E5379" s="429" t="s">
        <v>142</v>
      </c>
      <c r="F5379" s="429"/>
      <c r="G5379" s="198" t="s">
        <v>88</v>
      </c>
      <c r="H5379" s="199">
        <v>1</v>
      </c>
      <c r="I5379" s="203">
        <f>SUM(J5380)</f>
        <v>53.655000000000001</v>
      </c>
      <c r="J5379" s="203">
        <f>H5379*I5379</f>
        <v>53.655000000000001</v>
      </c>
      <c r="K5379" s="360"/>
    </row>
    <row r="5380" spans="1:11" s="106" customFormat="1" hidden="1" x14ac:dyDescent="0.2">
      <c r="A5380" s="241" t="s">
        <v>92</v>
      </c>
      <c r="B5380" s="189" t="s">
        <v>2038</v>
      </c>
      <c r="C5380" s="241" t="s">
        <v>85</v>
      </c>
      <c r="D5380" s="241" t="s">
        <v>2039</v>
      </c>
      <c r="E5380" s="427" t="s">
        <v>119</v>
      </c>
      <c r="F5380" s="427"/>
      <c r="G5380" s="190" t="s">
        <v>266</v>
      </c>
      <c r="H5380" s="191">
        <v>15.33</v>
      </c>
      <c r="I5380" s="192">
        <v>3.5</v>
      </c>
      <c r="J5380" s="192">
        <v>53.655000000000001</v>
      </c>
      <c r="K5380" s="360"/>
    </row>
    <row r="5381" spans="1:11" s="106" customFormat="1" hidden="1" x14ac:dyDescent="0.2">
      <c r="A5381" s="244"/>
      <c r="B5381" s="244"/>
      <c r="C5381" s="244"/>
      <c r="D5381" s="244"/>
      <c r="E5381" s="244"/>
      <c r="F5381" s="193"/>
      <c r="G5381" s="244"/>
      <c r="H5381" s="193"/>
      <c r="I5381" s="244"/>
      <c r="J5381" s="193"/>
      <c r="K5381" s="360"/>
    </row>
    <row r="5382" spans="1:11" s="106" customFormat="1" ht="15" hidden="1" thickBot="1" x14ac:dyDescent="0.25">
      <c r="A5382" s="244"/>
      <c r="B5382" s="244"/>
      <c r="C5382" s="244"/>
      <c r="D5382" s="244"/>
      <c r="E5382" s="244"/>
      <c r="F5382" s="193"/>
      <c r="G5382" s="244"/>
      <c r="H5382" s="428"/>
      <c r="I5382" s="428"/>
      <c r="J5382" s="193"/>
      <c r="K5382" s="360"/>
    </row>
    <row r="5383" spans="1:11" s="106" customFormat="1" ht="15" hidden="1" thickTop="1" x14ac:dyDescent="0.2">
      <c r="A5383" s="194"/>
      <c r="B5383" s="194"/>
      <c r="C5383" s="194"/>
      <c r="D5383" s="194"/>
      <c r="E5383" s="194"/>
      <c r="F5383" s="194"/>
      <c r="G5383" s="194"/>
      <c r="H5383" s="194"/>
      <c r="I5383" s="194"/>
      <c r="J5383" s="194"/>
      <c r="K5383" s="360"/>
    </row>
    <row r="5384" spans="1:11" s="106" customFormat="1" ht="15" hidden="1" x14ac:dyDescent="0.2">
      <c r="A5384" s="242"/>
      <c r="B5384" s="195" t="s">
        <v>77</v>
      </c>
      <c r="C5384" s="242" t="s">
        <v>78</v>
      </c>
      <c r="D5384" s="242" t="s">
        <v>4</v>
      </c>
      <c r="E5384" s="430" t="s">
        <v>79</v>
      </c>
      <c r="F5384" s="430"/>
      <c r="G5384" s="196" t="s">
        <v>80</v>
      </c>
      <c r="H5384" s="195" t="s">
        <v>81</v>
      </c>
      <c r="I5384" s="195" t="s">
        <v>82</v>
      </c>
      <c r="J5384" s="195" t="s">
        <v>5</v>
      </c>
      <c r="K5384" s="360"/>
    </row>
    <row r="5385" spans="1:11" s="106" customFormat="1" ht="38.25" hidden="1" x14ac:dyDescent="0.2">
      <c r="A5385" s="240" t="s">
        <v>83</v>
      </c>
      <c r="B5385" s="197" t="s">
        <v>335</v>
      </c>
      <c r="C5385" s="240" t="s">
        <v>85</v>
      </c>
      <c r="D5385" s="240" t="s">
        <v>336</v>
      </c>
      <c r="E5385" s="429" t="s">
        <v>142</v>
      </c>
      <c r="F5385" s="429"/>
      <c r="G5385" s="198" t="s">
        <v>146</v>
      </c>
      <c r="H5385" s="199">
        <v>1</v>
      </c>
      <c r="I5385" s="203">
        <f>SUM(J5386:J5388)</f>
        <v>12.6085505</v>
      </c>
      <c r="J5385" s="203">
        <f>H5385*I5385</f>
        <v>12.6085505</v>
      </c>
      <c r="K5385" s="360"/>
    </row>
    <row r="5386" spans="1:11" s="106" customFormat="1" ht="38.25" hidden="1" x14ac:dyDescent="0.2">
      <c r="A5386" s="241" t="s">
        <v>89</v>
      </c>
      <c r="B5386" s="189" t="s">
        <v>2452</v>
      </c>
      <c r="C5386" s="241" t="s">
        <v>85</v>
      </c>
      <c r="D5386" s="241" t="s">
        <v>2453</v>
      </c>
      <c r="E5386" s="427" t="s">
        <v>142</v>
      </c>
      <c r="F5386" s="427"/>
      <c r="G5386" s="190" t="s">
        <v>88</v>
      </c>
      <c r="H5386" s="191">
        <v>1</v>
      </c>
      <c r="I5386" s="192">
        <v>1.0335763</v>
      </c>
      <c r="J5386" s="192">
        <v>1.0335763</v>
      </c>
      <c r="K5386" s="360"/>
    </row>
    <row r="5387" spans="1:11" s="106" customFormat="1" ht="38.25" hidden="1" x14ac:dyDescent="0.2">
      <c r="A5387" s="241" t="s">
        <v>89</v>
      </c>
      <c r="B5387" s="189" t="s">
        <v>2454</v>
      </c>
      <c r="C5387" s="241" t="s">
        <v>85</v>
      </c>
      <c r="D5387" s="241" t="s">
        <v>2455</v>
      </c>
      <c r="E5387" s="427" t="s">
        <v>142</v>
      </c>
      <c r="F5387" s="427"/>
      <c r="G5387" s="190" t="s">
        <v>88</v>
      </c>
      <c r="H5387" s="191">
        <v>1</v>
      </c>
      <c r="I5387" s="192">
        <v>0.1227372</v>
      </c>
      <c r="J5387" s="192">
        <v>0.1227372</v>
      </c>
      <c r="K5387" s="360"/>
    </row>
    <row r="5388" spans="1:11" s="106" customFormat="1" ht="25.5" hidden="1" x14ac:dyDescent="0.2">
      <c r="A5388" s="241" t="s">
        <v>89</v>
      </c>
      <c r="B5388" s="189" t="s">
        <v>337</v>
      </c>
      <c r="C5388" s="241" t="s">
        <v>85</v>
      </c>
      <c r="D5388" s="241" t="s">
        <v>338</v>
      </c>
      <c r="E5388" s="427" t="s">
        <v>87</v>
      </c>
      <c r="F5388" s="427"/>
      <c r="G5388" s="190" t="s">
        <v>88</v>
      </c>
      <c r="H5388" s="191">
        <v>1</v>
      </c>
      <c r="I5388" s="192">
        <v>11.452237</v>
      </c>
      <c r="J5388" s="192">
        <v>11.452237</v>
      </c>
      <c r="K5388" s="360"/>
    </row>
    <row r="5389" spans="1:11" s="106" customFormat="1" hidden="1" x14ac:dyDescent="0.2">
      <c r="A5389" s="244"/>
      <c r="B5389" s="244"/>
      <c r="C5389" s="244"/>
      <c r="D5389" s="244"/>
      <c r="E5389" s="244"/>
      <c r="F5389" s="193"/>
      <c r="G5389" s="244"/>
      <c r="H5389" s="193"/>
      <c r="I5389" s="244"/>
      <c r="J5389" s="193"/>
      <c r="K5389" s="360"/>
    </row>
    <row r="5390" spans="1:11" s="106" customFormat="1" ht="15" hidden="1" thickBot="1" x14ac:dyDescent="0.25">
      <c r="A5390" s="244"/>
      <c r="B5390" s="244"/>
      <c r="C5390" s="244"/>
      <c r="D5390" s="244"/>
      <c r="E5390" s="244"/>
      <c r="F5390" s="193"/>
      <c r="G5390" s="244"/>
      <c r="H5390" s="428"/>
      <c r="I5390" s="428"/>
      <c r="J5390" s="193"/>
      <c r="K5390" s="360"/>
    </row>
    <row r="5391" spans="1:11" s="106" customFormat="1" ht="15" hidden="1" thickTop="1" x14ac:dyDescent="0.2">
      <c r="A5391" s="194"/>
      <c r="B5391" s="194"/>
      <c r="C5391" s="194"/>
      <c r="D5391" s="194"/>
      <c r="E5391" s="194"/>
      <c r="F5391" s="194"/>
      <c r="G5391" s="194"/>
      <c r="H5391" s="194"/>
      <c r="I5391" s="194"/>
      <c r="J5391" s="194"/>
      <c r="K5391" s="360"/>
    </row>
    <row r="5392" spans="1:11" s="106" customFormat="1" ht="15" hidden="1" x14ac:dyDescent="0.2">
      <c r="A5392" s="242"/>
      <c r="B5392" s="195" t="s">
        <v>77</v>
      </c>
      <c r="C5392" s="242" t="s">
        <v>78</v>
      </c>
      <c r="D5392" s="242" t="s">
        <v>4</v>
      </c>
      <c r="E5392" s="430" t="s">
        <v>79</v>
      </c>
      <c r="F5392" s="430"/>
      <c r="G5392" s="196" t="s">
        <v>80</v>
      </c>
      <c r="H5392" s="195" t="s">
        <v>81</v>
      </c>
      <c r="I5392" s="195" t="s">
        <v>82</v>
      </c>
      <c r="J5392" s="195" t="s">
        <v>5</v>
      </c>
      <c r="K5392" s="360"/>
    </row>
    <row r="5393" spans="1:11" s="106" customFormat="1" ht="38.25" hidden="1" x14ac:dyDescent="0.2">
      <c r="A5393" s="240" t="s">
        <v>83</v>
      </c>
      <c r="B5393" s="197" t="s">
        <v>333</v>
      </c>
      <c r="C5393" s="240" t="s">
        <v>85</v>
      </c>
      <c r="D5393" s="240" t="s">
        <v>334</v>
      </c>
      <c r="E5393" s="429" t="s">
        <v>142</v>
      </c>
      <c r="F5393" s="429"/>
      <c r="G5393" s="198" t="s">
        <v>143</v>
      </c>
      <c r="H5393" s="199">
        <v>1</v>
      </c>
      <c r="I5393" s="203">
        <f>SUM(J5394:J5397)</f>
        <v>13.9005209</v>
      </c>
      <c r="J5393" s="203">
        <f>H5393*I5393</f>
        <v>13.9005209</v>
      </c>
      <c r="K5393" s="360"/>
    </row>
    <row r="5394" spans="1:11" s="106" customFormat="1" ht="38.25" hidden="1" x14ac:dyDescent="0.2">
      <c r="A5394" s="241" t="s">
        <v>89</v>
      </c>
      <c r="B5394" s="189" t="s">
        <v>2452</v>
      </c>
      <c r="C5394" s="241" t="s">
        <v>85</v>
      </c>
      <c r="D5394" s="241" t="s">
        <v>2453</v>
      </c>
      <c r="E5394" s="427" t="s">
        <v>142</v>
      </c>
      <c r="F5394" s="427"/>
      <c r="G5394" s="190" t="s">
        <v>88</v>
      </c>
      <c r="H5394" s="191">
        <v>1</v>
      </c>
      <c r="I5394" s="192">
        <v>1.0335763</v>
      </c>
      <c r="J5394" s="192">
        <v>1.0335763</v>
      </c>
      <c r="K5394" s="360"/>
    </row>
    <row r="5395" spans="1:11" s="106" customFormat="1" ht="38.25" hidden="1" x14ac:dyDescent="0.2">
      <c r="A5395" s="241" t="s">
        <v>89</v>
      </c>
      <c r="B5395" s="189" t="s">
        <v>2454</v>
      </c>
      <c r="C5395" s="241" t="s">
        <v>85</v>
      </c>
      <c r="D5395" s="241" t="s">
        <v>2455</v>
      </c>
      <c r="E5395" s="427" t="s">
        <v>142</v>
      </c>
      <c r="F5395" s="427"/>
      <c r="G5395" s="190" t="s">
        <v>88</v>
      </c>
      <c r="H5395" s="191">
        <v>1</v>
      </c>
      <c r="I5395" s="192">
        <v>0.1227372</v>
      </c>
      <c r="J5395" s="192">
        <v>0.1227372</v>
      </c>
      <c r="K5395" s="360"/>
    </row>
    <row r="5396" spans="1:11" s="106" customFormat="1" ht="38.25" hidden="1" x14ac:dyDescent="0.2">
      <c r="A5396" s="241" t="s">
        <v>89</v>
      </c>
      <c r="B5396" s="189" t="s">
        <v>2456</v>
      </c>
      <c r="C5396" s="241" t="s">
        <v>85</v>
      </c>
      <c r="D5396" s="241" t="s">
        <v>2457</v>
      </c>
      <c r="E5396" s="427" t="s">
        <v>142</v>
      </c>
      <c r="F5396" s="427"/>
      <c r="G5396" s="190" t="s">
        <v>88</v>
      </c>
      <c r="H5396" s="191">
        <v>1</v>
      </c>
      <c r="I5396" s="192">
        <v>1.2919704000000001</v>
      </c>
      <c r="J5396" s="192">
        <v>1.2919704000000001</v>
      </c>
      <c r="K5396" s="360"/>
    </row>
    <row r="5397" spans="1:11" s="106" customFormat="1" ht="25.5" hidden="1" x14ac:dyDescent="0.2">
      <c r="A5397" s="241" t="s">
        <v>89</v>
      </c>
      <c r="B5397" s="189" t="s">
        <v>337</v>
      </c>
      <c r="C5397" s="241" t="s">
        <v>85</v>
      </c>
      <c r="D5397" s="241" t="s">
        <v>338</v>
      </c>
      <c r="E5397" s="427" t="s">
        <v>87</v>
      </c>
      <c r="F5397" s="427"/>
      <c r="G5397" s="190" t="s">
        <v>88</v>
      </c>
      <c r="H5397" s="191">
        <v>1</v>
      </c>
      <c r="I5397" s="192">
        <v>11.452237</v>
      </c>
      <c r="J5397" s="192">
        <v>11.452237</v>
      </c>
      <c r="K5397" s="360"/>
    </row>
    <row r="5398" spans="1:11" s="106" customFormat="1" hidden="1" x14ac:dyDescent="0.2">
      <c r="A5398" s="244"/>
      <c r="B5398" s="244"/>
      <c r="C5398" s="244"/>
      <c r="D5398" s="244"/>
      <c r="E5398" s="244"/>
      <c r="F5398" s="193"/>
      <c r="G5398" s="244"/>
      <c r="H5398" s="193"/>
      <c r="I5398" s="244"/>
      <c r="J5398" s="193"/>
      <c r="K5398" s="360"/>
    </row>
    <row r="5399" spans="1:11" s="106" customFormat="1" ht="15" hidden="1" thickBot="1" x14ac:dyDescent="0.25">
      <c r="A5399" s="244"/>
      <c r="B5399" s="244"/>
      <c r="C5399" s="244"/>
      <c r="D5399" s="244"/>
      <c r="E5399" s="244"/>
      <c r="F5399" s="193"/>
      <c r="G5399" s="244"/>
      <c r="H5399" s="428"/>
      <c r="I5399" s="428"/>
      <c r="J5399" s="193"/>
      <c r="K5399" s="360"/>
    </row>
    <row r="5400" spans="1:11" s="106" customFormat="1" ht="15" hidden="1" thickTop="1" x14ac:dyDescent="0.2">
      <c r="A5400" s="194"/>
      <c r="B5400" s="194"/>
      <c r="C5400" s="194"/>
      <c r="D5400" s="194"/>
      <c r="E5400" s="194"/>
      <c r="F5400" s="194"/>
      <c r="G5400" s="194"/>
      <c r="H5400" s="194"/>
      <c r="I5400" s="194"/>
      <c r="J5400" s="194"/>
      <c r="K5400" s="360"/>
    </row>
    <row r="5401" spans="1:11" s="106" customFormat="1" ht="15" hidden="1" x14ac:dyDescent="0.2">
      <c r="A5401" s="242"/>
      <c r="B5401" s="195" t="s">
        <v>77</v>
      </c>
      <c r="C5401" s="242" t="s">
        <v>78</v>
      </c>
      <c r="D5401" s="242" t="s">
        <v>4</v>
      </c>
      <c r="E5401" s="430" t="s">
        <v>79</v>
      </c>
      <c r="F5401" s="430"/>
      <c r="G5401" s="196" t="s">
        <v>80</v>
      </c>
      <c r="H5401" s="195" t="s">
        <v>81</v>
      </c>
      <c r="I5401" s="195" t="s">
        <v>82</v>
      </c>
      <c r="J5401" s="195" t="s">
        <v>5</v>
      </c>
      <c r="K5401" s="360"/>
    </row>
    <row r="5402" spans="1:11" s="106" customFormat="1" ht="38.25" hidden="1" x14ac:dyDescent="0.2">
      <c r="A5402" s="240" t="s">
        <v>83</v>
      </c>
      <c r="B5402" s="197" t="s">
        <v>2452</v>
      </c>
      <c r="C5402" s="240" t="s">
        <v>85</v>
      </c>
      <c r="D5402" s="240" t="s">
        <v>2453</v>
      </c>
      <c r="E5402" s="429" t="s">
        <v>142</v>
      </c>
      <c r="F5402" s="429"/>
      <c r="G5402" s="198" t="s">
        <v>88</v>
      </c>
      <c r="H5402" s="199">
        <v>1</v>
      </c>
      <c r="I5402" s="203">
        <f>SUM(J5403)</f>
        <v>1.0335763</v>
      </c>
      <c r="J5402" s="203">
        <f>H5402*I5402</f>
        <v>1.0335763</v>
      </c>
      <c r="K5402" s="360"/>
    </row>
    <row r="5403" spans="1:11" s="106" customFormat="1" ht="38.25" hidden="1" x14ac:dyDescent="0.2">
      <c r="A5403" s="241" t="s">
        <v>92</v>
      </c>
      <c r="B5403" s="189" t="s">
        <v>2458</v>
      </c>
      <c r="C5403" s="241" t="s">
        <v>85</v>
      </c>
      <c r="D5403" s="241" t="s">
        <v>2459</v>
      </c>
      <c r="E5403" s="427" t="s">
        <v>119</v>
      </c>
      <c r="F5403" s="427"/>
      <c r="G5403" s="190" t="s">
        <v>174</v>
      </c>
      <c r="H5403" s="191">
        <v>6.3999999999999997E-5</v>
      </c>
      <c r="I5403" s="192">
        <v>16149.63</v>
      </c>
      <c r="J5403" s="192">
        <v>1.0335763</v>
      </c>
      <c r="K5403" s="360"/>
    </row>
    <row r="5404" spans="1:11" s="106" customFormat="1" hidden="1" x14ac:dyDescent="0.2">
      <c r="A5404" s="244"/>
      <c r="B5404" s="244"/>
      <c r="C5404" s="244"/>
      <c r="D5404" s="244"/>
      <c r="E5404" s="244"/>
      <c r="F5404" s="193"/>
      <c r="G5404" s="244"/>
      <c r="H5404" s="193"/>
      <c r="I5404" s="244"/>
      <c r="J5404" s="193"/>
      <c r="K5404" s="360"/>
    </row>
    <row r="5405" spans="1:11" s="106" customFormat="1" ht="15" hidden="1" thickBot="1" x14ac:dyDescent="0.25">
      <c r="A5405" s="244"/>
      <c r="B5405" s="244"/>
      <c r="C5405" s="244"/>
      <c r="D5405" s="244"/>
      <c r="E5405" s="244"/>
      <c r="F5405" s="193"/>
      <c r="G5405" s="244"/>
      <c r="H5405" s="428"/>
      <c r="I5405" s="428"/>
      <c r="J5405" s="193"/>
      <c r="K5405" s="360"/>
    </row>
    <row r="5406" spans="1:11" s="106" customFormat="1" ht="15" hidden="1" thickTop="1" x14ac:dyDescent="0.2">
      <c r="A5406" s="194"/>
      <c r="B5406" s="194"/>
      <c r="C5406" s="194"/>
      <c r="D5406" s="194"/>
      <c r="E5406" s="194"/>
      <c r="F5406" s="194"/>
      <c r="G5406" s="194"/>
      <c r="H5406" s="194"/>
      <c r="I5406" s="194"/>
      <c r="J5406" s="194"/>
      <c r="K5406" s="360"/>
    </row>
    <row r="5407" spans="1:11" s="106" customFormat="1" ht="15" hidden="1" x14ac:dyDescent="0.2">
      <c r="A5407" s="242"/>
      <c r="B5407" s="195" t="s">
        <v>77</v>
      </c>
      <c r="C5407" s="242" t="s">
        <v>78</v>
      </c>
      <c r="D5407" s="242" t="s">
        <v>4</v>
      </c>
      <c r="E5407" s="430" t="s">
        <v>79</v>
      </c>
      <c r="F5407" s="430"/>
      <c r="G5407" s="196" t="s">
        <v>80</v>
      </c>
      <c r="H5407" s="195" t="s">
        <v>81</v>
      </c>
      <c r="I5407" s="195" t="s">
        <v>82</v>
      </c>
      <c r="J5407" s="195" t="s">
        <v>5</v>
      </c>
      <c r="K5407" s="360"/>
    </row>
    <row r="5408" spans="1:11" s="106" customFormat="1" ht="38.25" hidden="1" x14ac:dyDescent="0.2">
      <c r="A5408" s="240" t="s">
        <v>83</v>
      </c>
      <c r="B5408" s="197" t="s">
        <v>2454</v>
      </c>
      <c r="C5408" s="240" t="s">
        <v>85</v>
      </c>
      <c r="D5408" s="240" t="s">
        <v>2455</v>
      </c>
      <c r="E5408" s="429" t="s">
        <v>142</v>
      </c>
      <c r="F5408" s="429"/>
      <c r="G5408" s="198" t="s">
        <v>88</v>
      </c>
      <c r="H5408" s="199">
        <v>1</v>
      </c>
      <c r="I5408" s="203">
        <f>SUM(J5409)</f>
        <v>0.1227372</v>
      </c>
      <c r="J5408" s="203">
        <f>H5408*I5408</f>
        <v>0.1227372</v>
      </c>
      <c r="K5408" s="360"/>
    </row>
    <row r="5409" spans="1:11" s="106" customFormat="1" ht="38.25" hidden="1" x14ac:dyDescent="0.2">
      <c r="A5409" s="241" t="s">
        <v>92</v>
      </c>
      <c r="B5409" s="189" t="s">
        <v>2458</v>
      </c>
      <c r="C5409" s="241" t="s">
        <v>85</v>
      </c>
      <c r="D5409" s="241" t="s">
        <v>2459</v>
      </c>
      <c r="E5409" s="427" t="s">
        <v>119</v>
      </c>
      <c r="F5409" s="427"/>
      <c r="G5409" s="190" t="s">
        <v>174</v>
      </c>
      <c r="H5409" s="191">
        <v>7.6000000000000001E-6</v>
      </c>
      <c r="I5409" s="192">
        <v>16149.63</v>
      </c>
      <c r="J5409" s="192">
        <v>0.1227372</v>
      </c>
      <c r="K5409" s="360"/>
    </row>
    <row r="5410" spans="1:11" s="106" customFormat="1" hidden="1" x14ac:dyDescent="0.2">
      <c r="A5410" s="244"/>
      <c r="B5410" s="244"/>
      <c r="C5410" s="244"/>
      <c r="D5410" s="244"/>
      <c r="E5410" s="244"/>
      <c r="F5410" s="193"/>
      <c r="G5410" s="244"/>
      <c r="H5410" s="193"/>
      <c r="I5410" s="244"/>
      <c r="J5410" s="193"/>
      <c r="K5410" s="360"/>
    </row>
    <row r="5411" spans="1:11" s="106" customFormat="1" ht="15" hidden="1" thickBot="1" x14ac:dyDescent="0.25">
      <c r="A5411" s="244"/>
      <c r="B5411" s="244"/>
      <c r="C5411" s="244"/>
      <c r="D5411" s="244"/>
      <c r="E5411" s="244"/>
      <c r="F5411" s="193"/>
      <c r="G5411" s="244"/>
      <c r="H5411" s="428"/>
      <c r="I5411" s="428"/>
      <c r="J5411" s="193"/>
      <c r="K5411" s="360"/>
    </row>
    <row r="5412" spans="1:11" s="106" customFormat="1" ht="15" hidden="1" thickTop="1" x14ac:dyDescent="0.2">
      <c r="A5412" s="194"/>
      <c r="B5412" s="194"/>
      <c r="C5412" s="194"/>
      <c r="D5412" s="194"/>
      <c r="E5412" s="194"/>
      <c r="F5412" s="194"/>
      <c r="G5412" s="194"/>
      <c r="H5412" s="194"/>
      <c r="I5412" s="194"/>
      <c r="J5412" s="194"/>
      <c r="K5412" s="360"/>
    </row>
    <row r="5413" spans="1:11" s="106" customFormat="1" ht="15" hidden="1" x14ac:dyDescent="0.2">
      <c r="A5413" s="242"/>
      <c r="B5413" s="195" t="s">
        <v>77</v>
      </c>
      <c r="C5413" s="242" t="s">
        <v>78</v>
      </c>
      <c r="D5413" s="242" t="s">
        <v>4</v>
      </c>
      <c r="E5413" s="430" t="s">
        <v>79</v>
      </c>
      <c r="F5413" s="430"/>
      <c r="G5413" s="196" t="s">
        <v>80</v>
      </c>
      <c r="H5413" s="195" t="s">
        <v>81</v>
      </c>
      <c r="I5413" s="195" t="s">
        <v>82</v>
      </c>
      <c r="J5413" s="195" t="s">
        <v>5</v>
      </c>
      <c r="K5413" s="360"/>
    </row>
    <row r="5414" spans="1:11" s="106" customFormat="1" ht="38.25" hidden="1" x14ac:dyDescent="0.2">
      <c r="A5414" s="240" t="s">
        <v>83</v>
      </c>
      <c r="B5414" s="197" t="s">
        <v>2456</v>
      </c>
      <c r="C5414" s="240" t="s">
        <v>85</v>
      </c>
      <c r="D5414" s="240" t="s">
        <v>2457</v>
      </c>
      <c r="E5414" s="429" t="s">
        <v>142</v>
      </c>
      <c r="F5414" s="429"/>
      <c r="G5414" s="198" t="s">
        <v>88</v>
      </c>
      <c r="H5414" s="199">
        <v>1</v>
      </c>
      <c r="I5414" s="203">
        <f>SUM(J5415)</f>
        <v>1.2919704000000001</v>
      </c>
      <c r="J5414" s="203">
        <f>H5414*I5414</f>
        <v>1.2919704000000001</v>
      </c>
      <c r="K5414" s="360"/>
    </row>
    <row r="5415" spans="1:11" s="106" customFormat="1" ht="38.25" hidden="1" x14ac:dyDescent="0.2">
      <c r="A5415" s="241" t="s">
        <v>92</v>
      </c>
      <c r="B5415" s="189" t="s">
        <v>2458</v>
      </c>
      <c r="C5415" s="241" t="s">
        <v>85</v>
      </c>
      <c r="D5415" s="241" t="s">
        <v>2459</v>
      </c>
      <c r="E5415" s="427" t="s">
        <v>119</v>
      </c>
      <c r="F5415" s="427"/>
      <c r="G5415" s="190" t="s">
        <v>174</v>
      </c>
      <c r="H5415" s="191">
        <v>8.0000000000000007E-5</v>
      </c>
      <c r="I5415" s="192">
        <v>16149.63</v>
      </c>
      <c r="J5415" s="192">
        <v>1.2919704000000001</v>
      </c>
      <c r="K5415" s="360"/>
    </row>
    <row r="5416" spans="1:11" s="106" customFormat="1" hidden="1" x14ac:dyDescent="0.2">
      <c r="A5416" s="244"/>
      <c r="B5416" s="244"/>
      <c r="C5416" s="244"/>
      <c r="D5416" s="244"/>
      <c r="E5416" s="244"/>
      <c r="F5416" s="193"/>
      <c r="G5416" s="244"/>
      <c r="H5416" s="193"/>
      <c r="I5416" s="244"/>
      <c r="J5416" s="193"/>
      <c r="K5416" s="360"/>
    </row>
    <row r="5417" spans="1:11" s="106" customFormat="1" ht="15" hidden="1" thickBot="1" x14ac:dyDescent="0.25">
      <c r="A5417" s="244"/>
      <c r="B5417" s="244"/>
      <c r="C5417" s="244"/>
      <c r="D5417" s="244"/>
      <c r="E5417" s="244"/>
      <c r="F5417" s="193"/>
      <c r="G5417" s="244"/>
      <c r="H5417" s="428"/>
      <c r="I5417" s="428"/>
      <c r="J5417" s="193"/>
      <c r="K5417" s="360"/>
    </row>
    <row r="5418" spans="1:11" s="106" customFormat="1" ht="15" hidden="1" thickTop="1" x14ac:dyDescent="0.2">
      <c r="A5418" s="194"/>
      <c r="B5418" s="194"/>
      <c r="C5418" s="194"/>
      <c r="D5418" s="194"/>
      <c r="E5418" s="194"/>
      <c r="F5418" s="194"/>
      <c r="G5418" s="194"/>
      <c r="H5418" s="194"/>
      <c r="I5418" s="194"/>
      <c r="J5418" s="194"/>
      <c r="K5418" s="360"/>
    </row>
    <row r="5419" spans="1:11" s="106" customFormat="1" ht="15" hidden="1" x14ac:dyDescent="0.2">
      <c r="A5419" s="242"/>
      <c r="B5419" s="195" t="s">
        <v>77</v>
      </c>
      <c r="C5419" s="242" t="s">
        <v>78</v>
      </c>
      <c r="D5419" s="242" t="s">
        <v>4</v>
      </c>
      <c r="E5419" s="430" t="s">
        <v>79</v>
      </c>
      <c r="F5419" s="430"/>
      <c r="G5419" s="196" t="s">
        <v>80</v>
      </c>
      <c r="H5419" s="195" t="s">
        <v>81</v>
      </c>
      <c r="I5419" s="195" t="s">
        <v>82</v>
      </c>
      <c r="J5419" s="195" t="s">
        <v>5</v>
      </c>
      <c r="K5419" s="360"/>
    </row>
    <row r="5420" spans="1:11" s="106" customFormat="1" ht="38.25" hidden="1" x14ac:dyDescent="0.2">
      <c r="A5420" s="240" t="s">
        <v>83</v>
      </c>
      <c r="B5420" s="197" t="s">
        <v>1993</v>
      </c>
      <c r="C5420" s="240" t="s">
        <v>85</v>
      </c>
      <c r="D5420" s="240" t="s">
        <v>1994</v>
      </c>
      <c r="E5420" s="429" t="s">
        <v>149</v>
      </c>
      <c r="F5420" s="429"/>
      <c r="G5420" s="198" t="s">
        <v>150</v>
      </c>
      <c r="H5420" s="199">
        <v>1</v>
      </c>
      <c r="I5420" s="203">
        <f>SUM(J5421:J5438)</f>
        <v>1341.0918519000002</v>
      </c>
      <c r="J5420" s="203">
        <f>H5420*I5420</f>
        <v>1341.0918519000002</v>
      </c>
      <c r="K5420" s="360"/>
    </row>
    <row r="5421" spans="1:11" s="106" customFormat="1" ht="38.25" hidden="1" x14ac:dyDescent="0.2">
      <c r="A5421" s="241" t="s">
        <v>89</v>
      </c>
      <c r="B5421" s="189" t="s">
        <v>358</v>
      </c>
      <c r="C5421" s="241" t="s">
        <v>85</v>
      </c>
      <c r="D5421" s="241" t="s">
        <v>359</v>
      </c>
      <c r="E5421" s="427" t="s">
        <v>142</v>
      </c>
      <c r="F5421" s="427"/>
      <c r="G5421" s="190" t="s">
        <v>143</v>
      </c>
      <c r="H5421" s="191">
        <v>1.1283000000000001</v>
      </c>
      <c r="I5421" s="192">
        <v>1.6013198</v>
      </c>
      <c r="J5421" s="192">
        <v>1.8067690999999999</v>
      </c>
      <c r="K5421" s="360"/>
    </row>
    <row r="5422" spans="1:11" s="106" customFormat="1" ht="38.25" hidden="1" x14ac:dyDescent="0.2">
      <c r="A5422" s="241" t="s">
        <v>89</v>
      </c>
      <c r="B5422" s="189" t="s">
        <v>140</v>
      </c>
      <c r="C5422" s="241" t="s">
        <v>85</v>
      </c>
      <c r="D5422" s="241" t="s">
        <v>141</v>
      </c>
      <c r="E5422" s="427" t="s">
        <v>142</v>
      </c>
      <c r="F5422" s="427"/>
      <c r="G5422" s="190" t="s">
        <v>143</v>
      </c>
      <c r="H5422" s="191">
        <v>0.26750000000000002</v>
      </c>
      <c r="I5422" s="192">
        <v>16.2433485</v>
      </c>
      <c r="J5422" s="192">
        <v>4.3450956999999999</v>
      </c>
      <c r="K5422" s="360"/>
    </row>
    <row r="5423" spans="1:11" s="106" customFormat="1" ht="25.5" hidden="1" x14ac:dyDescent="0.2">
      <c r="A5423" s="241" t="s">
        <v>89</v>
      </c>
      <c r="B5423" s="189" t="s">
        <v>360</v>
      </c>
      <c r="C5423" s="241" t="s">
        <v>85</v>
      </c>
      <c r="D5423" s="241" t="s">
        <v>361</v>
      </c>
      <c r="E5423" s="427" t="s">
        <v>142</v>
      </c>
      <c r="F5423" s="427"/>
      <c r="G5423" s="190" t="s">
        <v>146</v>
      </c>
      <c r="H5423" s="191">
        <v>3.1027999999999998</v>
      </c>
      <c r="I5423" s="192">
        <v>0.34660679999999999</v>
      </c>
      <c r="J5423" s="192">
        <v>1.0754516000000001</v>
      </c>
      <c r="K5423" s="360"/>
    </row>
    <row r="5424" spans="1:11" s="106" customFormat="1" ht="38.25" hidden="1" x14ac:dyDescent="0.2">
      <c r="A5424" s="241" t="s">
        <v>89</v>
      </c>
      <c r="B5424" s="189" t="s">
        <v>144</v>
      </c>
      <c r="C5424" s="241" t="s">
        <v>85</v>
      </c>
      <c r="D5424" s="241" t="s">
        <v>145</v>
      </c>
      <c r="E5424" s="427" t="s">
        <v>142</v>
      </c>
      <c r="F5424" s="427"/>
      <c r="G5424" s="190" t="s">
        <v>146</v>
      </c>
      <c r="H5424" s="191">
        <v>0.59379999999999999</v>
      </c>
      <c r="I5424" s="192">
        <v>13.609215000000001</v>
      </c>
      <c r="J5424" s="192">
        <v>8.0811519000000001</v>
      </c>
      <c r="K5424" s="360"/>
    </row>
    <row r="5425" spans="1:11" s="106" customFormat="1" ht="38.25" hidden="1" x14ac:dyDescent="0.2">
      <c r="A5425" s="241" t="s">
        <v>89</v>
      </c>
      <c r="B5425" s="189" t="s">
        <v>1965</v>
      </c>
      <c r="C5425" s="241" t="s">
        <v>85</v>
      </c>
      <c r="D5425" s="241" t="s">
        <v>1966</v>
      </c>
      <c r="E5425" s="427" t="s">
        <v>149</v>
      </c>
      <c r="F5425" s="427"/>
      <c r="G5425" s="190" t="s">
        <v>160</v>
      </c>
      <c r="H5425" s="191">
        <v>32.6798</v>
      </c>
      <c r="I5425" s="192">
        <v>10.029735799999999</v>
      </c>
      <c r="J5425" s="192">
        <v>327.76976000000002</v>
      </c>
      <c r="K5425" s="360"/>
    </row>
    <row r="5426" spans="1:11" s="106" customFormat="1" ht="38.25" hidden="1" x14ac:dyDescent="0.2">
      <c r="A5426" s="241" t="s">
        <v>89</v>
      </c>
      <c r="B5426" s="189" t="s">
        <v>2112</v>
      </c>
      <c r="C5426" s="241" t="s">
        <v>85</v>
      </c>
      <c r="D5426" s="241" t="s">
        <v>2113</v>
      </c>
      <c r="E5426" s="427" t="s">
        <v>149</v>
      </c>
      <c r="F5426" s="427"/>
      <c r="G5426" s="190" t="s">
        <v>150</v>
      </c>
      <c r="H5426" s="191">
        <v>1.103</v>
      </c>
      <c r="I5426" s="192">
        <v>331.05289779999998</v>
      </c>
      <c r="J5426" s="192">
        <v>365.1513463</v>
      </c>
      <c r="K5426" s="360"/>
    </row>
    <row r="5427" spans="1:11" s="106" customFormat="1" ht="25.5" hidden="1" x14ac:dyDescent="0.2">
      <c r="A5427" s="241" t="s">
        <v>89</v>
      </c>
      <c r="B5427" s="189" t="s">
        <v>151</v>
      </c>
      <c r="C5427" s="241" t="s">
        <v>85</v>
      </c>
      <c r="D5427" s="241" t="s">
        <v>152</v>
      </c>
      <c r="E5427" s="427" t="s">
        <v>87</v>
      </c>
      <c r="F5427" s="427"/>
      <c r="G5427" s="190" t="s">
        <v>88</v>
      </c>
      <c r="H5427" s="191">
        <v>0.86129999999999995</v>
      </c>
      <c r="I5427" s="192">
        <v>14.912611999999999</v>
      </c>
      <c r="J5427" s="192">
        <v>12.844232699999999</v>
      </c>
      <c r="K5427" s="360"/>
    </row>
    <row r="5428" spans="1:11" s="106" customFormat="1" ht="25.5" hidden="1" x14ac:dyDescent="0.2">
      <c r="A5428" s="241" t="s">
        <v>89</v>
      </c>
      <c r="B5428" s="189" t="s">
        <v>710</v>
      </c>
      <c r="C5428" s="241" t="s">
        <v>85</v>
      </c>
      <c r="D5428" s="241" t="s">
        <v>711</v>
      </c>
      <c r="E5428" s="427" t="s">
        <v>87</v>
      </c>
      <c r="F5428" s="427"/>
      <c r="G5428" s="190" t="s">
        <v>88</v>
      </c>
      <c r="H5428" s="191">
        <v>4.3066000000000004</v>
      </c>
      <c r="I5428" s="192">
        <v>18.842289999999998</v>
      </c>
      <c r="J5428" s="192">
        <v>81.146206100000001</v>
      </c>
      <c r="K5428" s="360"/>
    </row>
    <row r="5429" spans="1:11" s="106" customFormat="1" ht="25.5" hidden="1" x14ac:dyDescent="0.2">
      <c r="A5429" s="241" t="s">
        <v>89</v>
      </c>
      <c r="B5429" s="189" t="s">
        <v>353</v>
      </c>
      <c r="C5429" s="241" t="s">
        <v>85</v>
      </c>
      <c r="D5429" s="241" t="s">
        <v>354</v>
      </c>
      <c r="E5429" s="427" t="s">
        <v>87</v>
      </c>
      <c r="F5429" s="427"/>
      <c r="G5429" s="190" t="s">
        <v>88</v>
      </c>
      <c r="H5429" s="191">
        <v>7.8078000000000003</v>
      </c>
      <c r="I5429" s="192">
        <v>17.766734</v>
      </c>
      <c r="J5429" s="192">
        <v>138.7191057</v>
      </c>
      <c r="K5429" s="360"/>
    </row>
    <row r="5430" spans="1:11" s="106" customFormat="1" ht="25.5" hidden="1" x14ac:dyDescent="0.2">
      <c r="A5430" s="241" t="s">
        <v>89</v>
      </c>
      <c r="B5430" s="189" t="s">
        <v>203</v>
      </c>
      <c r="C5430" s="241" t="s">
        <v>85</v>
      </c>
      <c r="D5430" s="241" t="s">
        <v>204</v>
      </c>
      <c r="E5430" s="427" t="s">
        <v>87</v>
      </c>
      <c r="F5430" s="427"/>
      <c r="G5430" s="190" t="s">
        <v>88</v>
      </c>
      <c r="H5430" s="191">
        <v>7.8078000000000003</v>
      </c>
      <c r="I5430" s="192">
        <v>14.378845999999999</v>
      </c>
      <c r="J5430" s="192">
        <v>112.2671538</v>
      </c>
      <c r="K5430" s="360"/>
    </row>
    <row r="5431" spans="1:11" s="106" customFormat="1" ht="25.5" hidden="1" x14ac:dyDescent="0.2">
      <c r="A5431" s="241" t="s">
        <v>92</v>
      </c>
      <c r="B5431" s="189" t="s">
        <v>2460</v>
      </c>
      <c r="C5431" s="241" t="s">
        <v>85</v>
      </c>
      <c r="D5431" s="241" t="s">
        <v>2461</v>
      </c>
      <c r="E5431" s="427" t="s">
        <v>119</v>
      </c>
      <c r="F5431" s="427"/>
      <c r="G5431" s="190" t="s">
        <v>174</v>
      </c>
      <c r="H5431" s="191">
        <v>0.31890000000000002</v>
      </c>
      <c r="I5431" s="192">
        <v>24.86</v>
      </c>
      <c r="J5431" s="192">
        <v>7.927854</v>
      </c>
      <c r="K5431" s="360"/>
    </row>
    <row r="5432" spans="1:11" s="106" customFormat="1" ht="25.5" hidden="1" x14ac:dyDescent="0.2">
      <c r="A5432" s="241" t="s">
        <v>92</v>
      </c>
      <c r="B5432" s="189" t="s">
        <v>930</v>
      </c>
      <c r="C5432" s="241" t="s">
        <v>85</v>
      </c>
      <c r="D5432" s="241" t="s">
        <v>931</v>
      </c>
      <c r="E5432" s="427" t="s">
        <v>119</v>
      </c>
      <c r="F5432" s="427"/>
      <c r="G5432" s="190" t="s">
        <v>139</v>
      </c>
      <c r="H5432" s="191">
        <v>6.7614000000000001</v>
      </c>
      <c r="I5432" s="192">
        <v>26.62</v>
      </c>
      <c r="J5432" s="192">
        <v>179.98846800000001</v>
      </c>
      <c r="K5432" s="360"/>
    </row>
    <row r="5433" spans="1:11" s="106" customFormat="1" ht="25.5" hidden="1" x14ac:dyDescent="0.2">
      <c r="A5433" s="241" t="s">
        <v>92</v>
      </c>
      <c r="B5433" s="189" t="s">
        <v>365</v>
      </c>
      <c r="C5433" s="241" t="s">
        <v>85</v>
      </c>
      <c r="D5433" s="241" t="s">
        <v>366</v>
      </c>
      <c r="E5433" s="427" t="s">
        <v>119</v>
      </c>
      <c r="F5433" s="427"/>
      <c r="G5433" s="190" t="s">
        <v>266</v>
      </c>
      <c r="H5433" s="191">
        <v>3.5000000000000003E-2</v>
      </c>
      <c r="I5433" s="192">
        <v>4.83</v>
      </c>
      <c r="J5433" s="192">
        <v>0.16905000000000001</v>
      </c>
      <c r="K5433" s="360"/>
    </row>
    <row r="5434" spans="1:11" s="106" customFormat="1" hidden="1" x14ac:dyDescent="0.2">
      <c r="A5434" s="241" t="s">
        <v>92</v>
      </c>
      <c r="B5434" s="189" t="s">
        <v>2462</v>
      </c>
      <c r="C5434" s="241" t="s">
        <v>85</v>
      </c>
      <c r="D5434" s="241" t="s">
        <v>2463</v>
      </c>
      <c r="E5434" s="427" t="s">
        <v>119</v>
      </c>
      <c r="F5434" s="427"/>
      <c r="G5434" s="190" t="s">
        <v>150</v>
      </c>
      <c r="H5434" s="191">
        <v>0.2475</v>
      </c>
      <c r="I5434" s="192">
        <v>297.42</v>
      </c>
      <c r="J5434" s="192">
        <v>73.611450000000005</v>
      </c>
      <c r="K5434" s="360"/>
    </row>
    <row r="5435" spans="1:11" s="106" customFormat="1" ht="25.5" hidden="1" x14ac:dyDescent="0.2">
      <c r="A5435" s="241" t="s">
        <v>92</v>
      </c>
      <c r="B5435" s="189" t="s">
        <v>257</v>
      </c>
      <c r="C5435" s="241" t="s">
        <v>85</v>
      </c>
      <c r="D5435" s="241" t="s">
        <v>258</v>
      </c>
      <c r="E5435" s="427" t="s">
        <v>119</v>
      </c>
      <c r="F5435" s="427"/>
      <c r="G5435" s="190" t="s">
        <v>157</v>
      </c>
      <c r="H5435" s="191">
        <v>1.4216</v>
      </c>
      <c r="I5435" s="192">
        <v>5.58</v>
      </c>
      <c r="J5435" s="192">
        <v>7.9325279999999996</v>
      </c>
      <c r="K5435" s="360"/>
    </row>
    <row r="5436" spans="1:11" s="106" customFormat="1" hidden="1" x14ac:dyDescent="0.2">
      <c r="A5436" s="241" t="s">
        <v>92</v>
      </c>
      <c r="B5436" s="189" t="s">
        <v>732</v>
      </c>
      <c r="C5436" s="241" t="s">
        <v>85</v>
      </c>
      <c r="D5436" s="241" t="s">
        <v>733</v>
      </c>
      <c r="E5436" s="427" t="s">
        <v>119</v>
      </c>
      <c r="F5436" s="427"/>
      <c r="G5436" s="190" t="s">
        <v>160</v>
      </c>
      <c r="H5436" s="191">
        <v>0.2954</v>
      </c>
      <c r="I5436" s="192">
        <v>12.38</v>
      </c>
      <c r="J5436" s="192">
        <v>3.6570520000000002</v>
      </c>
      <c r="K5436" s="360"/>
    </row>
    <row r="5437" spans="1:11" s="106" customFormat="1" hidden="1" x14ac:dyDescent="0.2">
      <c r="A5437" s="241" t="s">
        <v>92</v>
      </c>
      <c r="B5437" s="189" t="s">
        <v>2464</v>
      </c>
      <c r="C5437" s="241" t="s">
        <v>85</v>
      </c>
      <c r="D5437" s="241" t="s">
        <v>2465</v>
      </c>
      <c r="E5437" s="427" t="s">
        <v>119</v>
      </c>
      <c r="F5437" s="427"/>
      <c r="G5437" s="190" t="s">
        <v>160</v>
      </c>
      <c r="H5437" s="191">
        <v>0.18429999999999999</v>
      </c>
      <c r="I5437" s="192">
        <v>11.39</v>
      </c>
      <c r="J5437" s="192">
        <v>2.0991770000000001</v>
      </c>
      <c r="K5437" s="360"/>
    </row>
    <row r="5438" spans="1:11" s="106" customFormat="1" ht="25.5" hidden="1" x14ac:dyDescent="0.2">
      <c r="A5438" s="241" t="s">
        <v>92</v>
      </c>
      <c r="B5438" s="189" t="s">
        <v>426</v>
      </c>
      <c r="C5438" s="241" t="s">
        <v>85</v>
      </c>
      <c r="D5438" s="241" t="s">
        <v>427</v>
      </c>
      <c r="E5438" s="427" t="s">
        <v>119</v>
      </c>
      <c r="F5438" s="427"/>
      <c r="G5438" s="190" t="s">
        <v>157</v>
      </c>
      <c r="H5438" s="191">
        <v>6.25</v>
      </c>
      <c r="I5438" s="192">
        <v>2</v>
      </c>
      <c r="J5438" s="192">
        <v>12.5</v>
      </c>
      <c r="K5438" s="360"/>
    </row>
    <row r="5439" spans="1:11" s="106" customFormat="1" hidden="1" x14ac:dyDescent="0.2">
      <c r="A5439" s="244"/>
      <c r="B5439" s="244"/>
      <c r="C5439" s="244"/>
      <c r="D5439" s="244"/>
      <c r="E5439" s="244"/>
      <c r="F5439" s="193"/>
      <c r="G5439" s="244"/>
      <c r="H5439" s="193"/>
      <c r="I5439" s="244"/>
      <c r="J5439" s="193"/>
      <c r="K5439" s="360"/>
    </row>
    <row r="5440" spans="1:11" s="106" customFormat="1" ht="15" hidden="1" thickBot="1" x14ac:dyDescent="0.25">
      <c r="A5440" s="244"/>
      <c r="B5440" s="244"/>
      <c r="C5440" s="244"/>
      <c r="D5440" s="244"/>
      <c r="E5440" s="244"/>
      <c r="F5440" s="193"/>
      <c r="G5440" s="244"/>
      <c r="H5440" s="428"/>
      <c r="I5440" s="428"/>
      <c r="J5440" s="193"/>
      <c r="K5440" s="360"/>
    </row>
    <row r="5441" spans="1:11" s="106" customFormat="1" ht="15" hidden="1" thickTop="1" x14ac:dyDescent="0.2">
      <c r="A5441" s="194"/>
      <c r="B5441" s="194"/>
      <c r="C5441" s="194"/>
      <c r="D5441" s="194"/>
      <c r="E5441" s="194"/>
      <c r="F5441" s="194"/>
      <c r="G5441" s="194"/>
      <c r="H5441" s="194"/>
      <c r="I5441" s="194"/>
      <c r="J5441" s="194"/>
      <c r="K5441" s="360"/>
    </row>
    <row r="5442" spans="1:11" s="106" customFormat="1" ht="15" hidden="1" x14ac:dyDescent="0.2">
      <c r="A5442" s="242"/>
      <c r="B5442" s="195" t="s">
        <v>77</v>
      </c>
      <c r="C5442" s="242" t="s">
        <v>78</v>
      </c>
      <c r="D5442" s="242" t="s">
        <v>4</v>
      </c>
      <c r="E5442" s="430" t="s">
        <v>79</v>
      </c>
      <c r="F5442" s="430"/>
      <c r="G5442" s="196" t="s">
        <v>80</v>
      </c>
      <c r="H5442" s="195" t="s">
        <v>81</v>
      </c>
      <c r="I5442" s="195" t="s">
        <v>82</v>
      </c>
      <c r="J5442" s="195" t="s">
        <v>5</v>
      </c>
      <c r="K5442" s="360"/>
    </row>
    <row r="5443" spans="1:11" s="106" customFormat="1" ht="38.25" hidden="1" x14ac:dyDescent="0.2">
      <c r="A5443" s="240" t="s">
        <v>83</v>
      </c>
      <c r="B5443" s="197" t="s">
        <v>1991</v>
      </c>
      <c r="C5443" s="240" t="s">
        <v>85</v>
      </c>
      <c r="D5443" s="240" t="s">
        <v>1992</v>
      </c>
      <c r="E5443" s="429" t="s">
        <v>149</v>
      </c>
      <c r="F5443" s="429"/>
      <c r="G5443" s="198" t="s">
        <v>150</v>
      </c>
      <c r="H5443" s="199">
        <v>1</v>
      </c>
      <c r="I5443" s="203">
        <f>SUM(J5444:J5457)</f>
        <v>3044.6125374000003</v>
      </c>
      <c r="J5443" s="203">
        <f>H5443*I5443</f>
        <v>3044.6125374000003</v>
      </c>
      <c r="K5443" s="360"/>
    </row>
    <row r="5444" spans="1:11" s="106" customFormat="1" ht="38.25" hidden="1" x14ac:dyDescent="0.2">
      <c r="A5444" s="241" t="s">
        <v>89</v>
      </c>
      <c r="B5444" s="189" t="s">
        <v>358</v>
      </c>
      <c r="C5444" s="241" t="s">
        <v>85</v>
      </c>
      <c r="D5444" s="241" t="s">
        <v>359</v>
      </c>
      <c r="E5444" s="427" t="s">
        <v>142</v>
      </c>
      <c r="F5444" s="427"/>
      <c r="G5444" s="190" t="s">
        <v>143</v>
      </c>
      <c r="H5444" s="191">
        <v>6.6349999999999998</v>
      </c>
      <c r="I5444" s="192">
        <v>1.6013198</v>
      </c>
      <c r="J5444" s="192">
        <v>10.6247569</v>
      </c>
      <c r="K5444" s="360"/>
    </row>
    <row r="5445" spans="1:11" s="106" customFormat="1" ht="38.25" hidden="1" x14ac:dyDescent="0.2">
      <c r="A5445" s="241" t="s">
        <v>89</v>
      </c>
      <c r="B5445" s="189" t="s">
        <v>140</v>
      </c>
      <c r="C5445" s="241" t="s">
        <v>85</v>
      </c>
      <c r="D5445" s="241" t="s">
        <v>141</v>
      </c>
      <c r="E5445" s="427" t="s">
        <v>142</v>
      </c>
      <c r="F5445" s="427"/>
      <c r="G5445" s="190" t="s">
        <v>143</v>
      </c>
      <c r="H5445" s="191">
        <v>0.88009999999999999</v>
      </c>
      <c r="I5445" s="192">
        <v>16.2433485</v>
      </c>
      <c r="J5445" s="192">
        <v>14.295771</v>
      </c>
      <c r="K5445" s="360"/>
    </row>
    <row r="5446" spans="1:11" s="106" customFormat="1" ht="25.5" hidden="1" x14ac:dyDescent="0.2">
      <c r="A5446" s="241" t="s">
        <v>89</v>
      </c>
      <c r="B5446" s="189" t="s">
        <v>360</v>
      </c>
      <c r="C5446" s="241" t="s">
        <v>85</v>
      </c>
      <c r="D5446" s="241" t="s">
        <v>361</v>
      </c>
      <c r="E5446" s="427" t="s">
        <v>142</v>
      </c>
      <c r="F5446" s="427"/>
      <c r="G5446" s="190" t="s">
        <v>146</v>
      </c>
      <c r="H5446" s="191">
        <v>18.246200000000002</v>
      </c>
      <c r="I5446" s="192">
        <v>0.34660679999999999</v>
      </c>
      <c r="J5446" s="192">
        <v>6.3242570000000002</v>
      </c>
      <c r="K5446" s="360"/>
    </row>
    <row r="5447" spans="1:11" s="106" customFormat="1" ht="38.25" hidden="1" x14ac:dyDescent="0.2">
      <c r="A5447" s="241" t="s">
        <v>89</v>
      </c>
      <c r="B5447" s="189" t="s">
        <v>144</v>
      </c>
      <c r="C5447" s="241" t="s">
        <v>85</v>
      </c>
      <c r="D5447" s="241" t="s">
        <v>145</v>
      </c>
      <c r="E5447" s="427" t="s">
        <v>142</v>
      </c>
      <c r="F5447" s="427"/>
      <c r="G5447" s="190" t="s">
        <v>146</v>
      </c>
      <c r="H5447" s="191">
        <v>3.4270999999999998</v>
      </c>
      <c r="I5447" s="192">
        <v>13.609215000000001</v>
      </c>
      <c r="J5447" s="192">
        <v>46.640140700000003</v>
      </c>
      <c r="K5447" s="360"/>
    </row>
    <row r="5448" spans="1:11" s="106" customFormat="1" ht="38.25" hidden="1" x14ac:dyDescent="0.2">
      <c r="A5448" s="241" t="s">
        <v>89</v>
      </c>
      <c r="B5448" s="189" t="s">
        <v>2110</v>
      </c>
      <c r="C5448" s="241" t="s">
        <v>85</v>
      </c>
      <c r="D5448" s="241" t="s">
        <v>2111</v>
      </c>
      <c r="E5448" s="427" t="s">
        <v>149</v>
      </c>
      <c r="F5448" s="427"/>
      <c r="G5448" s="190" t="s">
        <v>150</v>
      </c>
      <c r="H5448" s="191">
        <v>1.2</v>
      </c>
      <c r="I5448" s="192">
        <v>319.89807810000002</v>
      </c>
      <c r="J5448" s="192">
        <v>383.87769370000001</v>
      </c>
      <c r="K5448" s="360"/>
    </row>
    <row r="5449" spans="1:11" s="106" customFormat="1" ht="25.5" hidden="1" x14ac:dyDescent="0.2">
      <c r="A5449" s="241" t="s">
        <v>89</v>
      </c>
      <c r="B5449" s="189" t="s">
        <v>151</v>
      </c>
      <c r="C5449" s="241" t="s">
        <v>85</v>
      </c>
      <c r="D5449" s="241" t="s">
        <v>152</v>
      </c>
      <c r="E5449" s="427" t="s">
        <v>87</v>
      </c>
      <c r="F5449" s="427"/>
      <c r="G5449" s="190" t="s">
        <v>88</v>
      </c>
      <c r="H5449" s="191">
        <v>4.3071999999999999</v>
      </c>
      <c r="I5449" s="192">
        <v>14.912611999999999</v>
      </c>
      <c r="J5449" s="192">
        <v>64.2316024</v>
      </c>
      <c r="K5449" s="360"/>
    </row>
    <row r="5450" spans="1:11" s="106" customFormat="1" ht="25.5" hidden="1" x14ac:dyDescent="0.2">
      <c r="A5450" s="241" t="s">
        <v>89</v>
      </c>
      <c r="B5450" s="189" t="s">
        <v>710</v>
      </c>
      <c r="C5450" s="241" t="s">
        <v>85</v>
      </c>
      <c r="D5450" s="241" t="s">
        <v>711</v>
      </c>
      <c r="E5450" s="427" t="s">
        <v>87</v>
      </c>
      <c r="F5450" s="427"/>
      <c r="G5450" s="190" t="s">
        <v>88</v>
      </c>
      <c r="H5450" s="191">
        <v>21.535799999999998</v>
      </c>
      <c r="I5450" s="192">
        <v>18.842289999999998</v>
      </c>
      <c r="J5450" s="192">
        <v>405.78378900000001</v>
      </c>
      <c r="K5450" s="360"/>
    </row>
    <row r="5451" spans="1:11" s="106" customFormat="1" ht="25.5" hidden="1" x14ac:dyDescent="0.2">
      <c r="A5451" s="241" t="s">
        <v>89</v>
      </c>
      <c r="B5451" s="189" t="s">
        <v>353</v>
      </c>
      <c r="C5451" s="241" t="s">
        <v>85</v>
      </c>
      <c r="D5451" s="241" t="s">
        <v>354</v>
      </c>
      <c r="E5451" s="427" t="s">
        <v>87</v>
      </c>
      <c r="F5451" s="427"/>
      <c r="G5451" s="190" t="s">
        <v>88</v>
      </c>
      <c r="H5451" s="191">
        <v>31.952999999999999</v>
      </c>
      <c r="I5451" s="192">
        <v>17.766734</v>
      </c>
      <c r="J5451" s="192">
        <v>567.70045149999999</v>
      </c>
      <c r="K5451" s="360"/>
    </row>
    <row r="5452" spans="1:11" s="106" customFormat="1" ht="25.5" hidden="1" x14ac:dyDescent="0.2">
      <c r="A5452" s="241" t="s">
        <v>89</v>
      </c>
      <c r="B5452" s="189" t="s">
        <v>203</v>
      </c>
      <c r="C5452" s="241" t="s">
        <v>85</v>
      </c>
      <c r="D5452" s="241" t="s">
        <v>204</v>
      </c>
      <c r="E5452" s="427" t="s">
        <v>87</v>
      </c>
      <c r="F5452" s="427"/>
      <c r="G5452" s="190" t="s">
        <v>88</v>
      </c>
      <c r="H5452" s="191">
        <v>31.952999999999999</v>
      </c>
      <c r="I5452" s="192">
        <v>14.378845999999999</v>
      </c>
      <c r="J5452" s="192">
        <v>459.4472662</v>
      </c>
      <c r="K5452" s="360"/>
    </row>
    <row r="5453" spans="1:11" s="106" customFormat="1" ht="25.5" hidden="1" x14ac:dyDescent="0.2">
      <c r="A5453" s="241" t="s">
        <v>92</v>
      </c>
      <c r="B5453" s="189" t="s">
        <v>2094</v>
      </c>
      <c r="C5453" s="241" t="s">
        <v>85</v>
      </c>
      <c r="D5453" s="241" t="s">
        <v>2095</v>
      </c>
      <c r="E5453" s="427" t="s">
        <v>119</v>
      </c>
      <c r="F5453" s="427"/>
      <c r="G5453" s="190" t="s">
        <v>174</v>
      </c>
      <c r="H5453" s="191">
        <v>13.051399999999999</v>
      </c>
      <c r="I5453" s="192">
        <v>77.14</v>
      </c>
      <c r="J5453" s="192">
        <v>1006.784996</v>
      </c>
      <c r="K5453" s="360"/>
    </row>
    <row r="5454" spans="1:11" s="106" customFormat="1" ht="25.5" hidden="1" x14ac:dyDescent="0.2">
      <c r="A5454" s="241" t="s">
        <v>92</v>
      </c>
      <c r="B5454" s="189" t="s">
        <v>2460</v>
      </c>
      <c r="C5454" s="241" t="s">
        <v>85</v>
      </c>
      <c r="D5454" s="241" t="s">
        <v>2461</v>
      </c>
      <c r="E5454" s="427" t="s">
        <v>119</v>
      </c>
      <c r="F5454" s="427"/>
      <c r="G5454" s="190" t="s">
        <v>174</v>
      </c>
      <c r="H5454" s="191">
        <v>0.60740000000000005</v>
      </c>
      <c r="I5454" s="192">
        <v>24.86</v>
      </c>
      <c r="J5454" s="192">
        <v>15.099964</v>
      </c>
      <c r="K5454" s="360"/>
    </row>
    <row r="5455" spans="1:11" s="106" customFormat="1" ht="25.5" hidden="1" x14ac:dyDescent="0.2">
      <c r="A5455" s="241" t="s">
        <v>92</v>
      </c>
      <c r="B5455" s="189" t="s">
        <v>365</v>
      </c>
      <c r="C5455" s="241" t="s">
        <v>85</v>
      </c>
      <c r="D5455" s="241" t="s">
        <v>366</v>
      </c>
      <c r="E5455" s="427" t="s">
        <v>119</v>
      </c>
      <c r="F5455" s="427"/>
      <c r="G5455" s="190" t="s">
        <v>266</v>
      </c>
      <c r="H5455" s="191">
        <v>6.6699999999999995E-2</v>
      </c>
      <c r="I5455" s="192">
        <v>4.83</v>
      </c>
      <c r="J5455" s="192">
        <v>0.32216099999999998</v>
      </c>
      <c r="K5455" s="360"/>
    </row>
    <row r="5456" spans="1:11" s="106" customFormat="1" ht="38.25" hidden="1" x14ac:dyDescent="0.2">
      <c r="A5456" s="241" t="s">
        <v>92</v>
      </c>
      <c r="B5456" s="189" t="s">
        <v>2466</v>
      </c>
      <c r="C5456" s="241" t="s">
        <v>85</v>
      </c>
      <c r="D5456" s="241" t="s">
        <v>2467</v>
      </c>
      <c r="E5456" s="427" t="s">
        <v>119</v>
      </c>
      <c r="F5456" s="427"/>
      <c r="G5456" s="190" t="s">
        <v>160</v>
      </c>
      <c r="H5456" s="191">
        <v>6</v>
      </c>
      <c r="I5456" s="192">
        <v>6.19</v>
      </c>
      <c r="J5456" s="192">
        <v>37.14</v>
      </c>
      <c r="K5456" s="360"/>
    </row>
    <row r="5457" spans="1:11" s="106" customFormat="1" hidden="1" x14ac:dyDescent="0.2">
      <c r="A5457" s="241" t="s">
        <v>92</v>
      </c>
      <c r="B5457" s="189" t="s">
        <v>732</v>
      </c>
      <c r="C5457" s="241" t="s">
        <v>85</v>
      </c>
      <c r="D5457" s="241" t="s">
        <v>733</v>
      </c>
      <c r="E5457" s="427" t="s">
        <v>119</v>
      </c>
      <c r="F5457" s="427"/>
      <c r="G5457" s="190" t="s">
        <v>160</v>
      </c>
      <c r="H5457" s="191">
        <v>2.1276000000000002</v>
      </c>
      <c r="I5457" s="192">
        <v>12.38</v>
      </c>
      <c r="J5457" s="192">
        <v>26.339687999999999</v>
      </c>
      <c r="K5457" s="360"/>
    </row>
    <row r="5458" spans="1:11" s="106" customFormat="1" hidden="1" x14ac:dyDescent="0.2">
      <c r="A5458" s="244"/>
      <c r="B5458" s="244"/>
      <c r="C5458" s="244"/>
      <c r="D5458" s="244"/>
      <c r="E5458" s="244"/>
      <c r="F5458" s="193"/>
      <c r="G5458" s="244"/>
      <c r="H5458" s="193"/>
      <c r="I5458" s="244"/>
      <c r="J5458" s="193"/>
      <c r="K5458" s="360"/>
    </row>
    <row r="5459" spans="1:11" s="106" customFormat="1" ht="15" hidden="1" thickBot="1" x14ac:dyDescent="0.25">
      <c r="A5459" s="244"/>
      <c r="B5459" s="244"/>
      <c r="C5459" s="244"/>
      <c r="D5459" s="244"/>
      <c r="E5459" s="244"/>
      <c r="F5459" s="193"/>
      <c r="G5459" s="244"/>
      <c r="H5459" s="428"/>
      <c r="I5459" s="428"/>
      <c r="J5459" s="193"/>
      <c r="K5459" s="360"/>
    </row>
    <row r="5460" spans="1:11" s="106" customFormat="1" ht="15" hidden="1" thickTop="1" x14ac:dyDescent="0.2">
      <c r="A5460" s="194"/>
      <c r="B5460" s="194"/>
      <c r="C5460" s="194"/>
      <c r="D5460" s="194"/>
      <c r="E5460" s="194"/>
      <c r="F5460" s="194"/>
      <c r="G5460" s="194"/>
      <c r="H5460" s="194"/>
      <c r="I5460" s="194"/>
      <c r="J5460" s="194"/>
      <c r="K5460" s="360"/>
    </row>
    <row r="5461" spans="1:11" s="106" customFormat="1" ht="15" hidden="1" x14ac:dyDescent="0.2">
      <c r="A5461" s="242"/>
      <c r="B5461" s="195" t="s">
        <v>77</v>
      </c>
      <c r="C5461" s="242" t="s">
        <v>78</v>
      </c>
      <c r="D5461" s="242" t="s">
        <v>4</v>
      </c>
      <c r="E5461" s="430" t="s">
        <v>79</v>
      </c>
      <c r="F5461" s="430"/>
      <c r="G5461" s="196" t="s">
        <v>80</v>
      </c>
      <c r="H5461" s="195" t="s">
        <v>81</v>
      </c>
      <c r="I5461" s="195" t="s">
        <v>82</v>
      </c>
      <c r="J5461" s="195" t="s">
        <v>5</v>
      </c>
      <c r="K5461" s="360"/>
    </row>
    <row r="5462" spans="1:11" s="106" customFormat="1" ht="38.25" hidden="1" x14ac:dyDescent="0.2">
      <c r="A5462" s="240" t="s">
        <v>83</v>
      </c>
      <c r="B5462" s="197" t="s">
        <v>1348</v>
      </c>
      <c r="C5462" s="240" t="s">
        <v>85</v>
      </c>
      <c r="D5462" s="240" t="s">
        <v>1349</v>
      </c>
      <c r="E5462" s="429" t="s">
        <v>149</v>
      </c>
      <c r="F5462" s="429"/>
      <c r="G5462" s="198" t="s">
        <v>150</v>
      </c>
      <c r="H5462" s="199">
        <v>1</v>
      </c>
      <c r="I5462" s="203">
        <f>SUM(J5463:J5476)</f>
        <v>1952.1842988000001</v>
      </c>
      <c r="J5462" s="203">
        <f>H5462*I5462</f>
        <v>1952.1842988000001</v>
      </c>
      <c r="K5462" s="360"/>
    </row>
    <row r="5463" spans="1:11" s="106" customFormat="1" ht="38.25" hidden="1" x14ac:dyDescent="0.2">
      <c r="A5463" s="241" t="s">
        <v>89</v>
      </c>
      <c r="B5463" s="189" t="s">
        <v>358</v>
      </c>
      <c r="C5463" s="241" t="s">
        <v>85</v>
      </c>
      <c r="D5463" s="241" t="s">
        <v>359</v>
      </c>
      <c r="E5463" s="427" t="s">
        <v>142</v>
      </c>
      <c r="F5463" s="427"/>
      <c r="G5463" s="190" t="s">
        <v>143</v>
      </c>
      <c r="H5463" s="191">
        <v>6.6349999999999998</v>
      </c>
      <c r="I5463" s="192">
        <v>1.6013198</v>
      </c>
      <c r="J5463" s="192">
        <v>10.6247569</v>
      </c>
      <c r="K5463" s="360"/>
    </row>
    <row r="5464" spans="1:11" s="106" customFormat="1" ht="38.25" hidden="1" x14ac:dyDescent="0.2">
      <c r="A5464" s="241" t="s">
        <v>89</v>
      </c>
      <c r="B5464" s="189" t="s">
        <v>140</v>
      </c>
      <c r="C5464" s="241" t="s">
        <v>85</v>
      </c>
      <c r="D5464" s="241" t="s">
        <v>141</v>
      </c>
      <c r="E5464" s="427" t="s">
        <v>142</v>
      </c>
      <c r="F5464" s="427"/>
      <c r="G5464" s="190" t="s">
        <v>143</v>
      </c>
      <c r="H5464" s="191">
        <v>0.48770000000000002</v>
      </c>
      <c r="I5464" s="192">
        <v>16.2433485</v>
      </c>
      <c r="J5464" s="192">
        <v>7.9218811000000002</v>
      </c>
      <c r="K5464" s="360"/>
    </row>
    <row r="5465" spans="1:11" s="106" customFormat="1" ht="25.5" hidden="1" x14ac:dyDescent="0.2">
      <c r="A5465" s="241" t="s">
        <v>89</v>
      </c>
      <c r="B5465" s="189" t="s">
        <v>360</v>
      </c>
      <c r="C5465" s="241" t="s">
        <v>85</v>
      </c>
      <c r="D5465" s="241" t="s">
        <v>361</v>
      </c>
      <c r="E5465" s="427" t="s">
        <v>142</v>
      </c>
      <c r="F5465" s="427"/>
      <c r="G5465" s="190" t="s">
        <v>146</v>
      </c>
      <c r="H5465" s="191">
        <v>18.246200000000002</v>
      </c>
      <c r="I5465" s="192">
        <v>0.34660679999999999</v>
      </c>
      <c r="J5465" s="192">
        <v>6.3242570000000002</v>
      </c>
      <c r="K5465" s="360"/>
    </row>
    <row r="5466" spans="1:11" s="106" customFormat="1" ht="38.25" hidden="1" x14ac:dyDescent="0.2">
      <c r="A5466" s="241" t="s">
        <v>89</v>
      </c>
      <c r="B5466" s="189" t="s">
        <v>144</v>
      </c>
      <c r="C5466" s="241" t="s">
        <v>85</v>
      </c>
      <c r="D5466" s="241" t="s">
        <v>145</v>
      </c>
      <c r="E5466" s="427" t="s">
        <v>142</v>
      </c>
      <c r="F5466" s="427"/>
      <c r="G5466" s="190" t="s">
        <v>146</v>
      </c>
      <c r="H5466" s="191">
        <v>0.70430000000000004</v>
      </c>
      <c r="I5466" s="192">
        <v>13.609215000000001</v>
      </c>
      <c r="J5466" s="192">
        <v>9.5849700999999996</v>
      </c>
      <c r="K5466" s="360"/>
    </row>
    <row r="5467" spans="1:11" s="106" customFormat="1" ht="38.25" hidden="1" x14ac:dyDescent="0.2">
      <c r="A5467" s="241" t="s">
        <v>89</v>
      </c>
      <c r="B5467" s="189" t="s">
        <v>1961</v>
      </c>
      <c r="C5467" s="241" t="s">
        <v>85</v>
      </c>
      <c r="D5467" s="241" t="s">
        <v>1962</v>
      </c>
      <c r="E5467" s="427" t="s">
        <v>149</v>
      </c>
      <c r="F5467" s="427"/>
      <c r="G5467" s="190" t="s">
        <v>160</v>
      </c>
      <c r="H5467" s="191">
        <v>27.898800000000001</v>
      </c>
      <c r="I5467" s="192">
        <v>11.5057762</v>
      </c>
      <c r="J5467" s="192">
        <v>320.99734899999999</v>
      </c>
      <c r="K5467" s="360"/>
    </row>
    <row r="5468" spans="1:11" s="106" customFormat="1" ht="38.25" hidden="1" x14ac:dyDescent="0.2">
      <c r="A5468" s="241" t="s">
        <v>89</v>
      </c>
      <c r="B5468" s="189" t="s">
        <v>2110</v>
      </c>
      <c r="C5468" s="241" t="s">
        <v>85</v>
      </c>
      <c r="D5468" s="241" t="s">
        <v>2111</v>
      </c>
      <c r="E5468" s="427" t="s">
        <v>149</v>
      </c>
      <c r="F5468" s="427"/>
      <c r="G5468" s="190" t="s">
        <v>150</v>
      </c>
      <c r="H5468" s="191">
        <v>1.2</v>
      </c>
      <c r="I5468" s="192">
        <v>319.89807810000002</v>
      </c>
      <c r="J5468" s="192">
        <v>383.87769370000001</v>
      </c>
      <c r="K5468" s="360"/>
    </row>
    <row r="5469" spans="1:11" s="106" customFormat="1" ht="25.5" hidden="1" x14ac:dyDescent="0.2">
      <c r="A5469" s="241" t="s">
        <v>89</v>
      </c>
      <c r="B5469" s="189" t="s">
        <v>151</v>
      </c>
      <c r="C5469" s="241" t="s">
        <v>85</v>
      </c>
      <c r="D5469" s="241" t="s">
        <v>152</v>
      </c>
      <c r="E5469" s="427" t="s">
        <v>87</v>
      </c>
      <c r="F5469" s="427"/>
      <c r="G5469" s="190" t="s">
        <v>88</v>
      </c>
      <c r="H5469" s="191">
        <v>1.1919999999999999</v>
      </c>
      <c r="I5469" s="192">
        <v>14.912611999999999</v>
      </c>
      <c r="J5469" s="192">
        <v>17.775833500000001</v>
      </c>
      <c r="K5469" s="360"/>
    </row>
    <row r="5470" spans="1:11" s="106" customFormat="1" ht="25.5" hidden="1" x14ac:dyDescent="0.2">
      <c r="A5470" s="241" t="s">
        <v>89</v>
      </c>
      <c r="B5470" s="189" t="s">
        <v>710</v>
      </c>
      <c r="C5470" s="241" t="s">
        <v>85</v>
      </c>
      <c r="D5470" s="241" t="s">
        <v>711</v>
      </c>
      <c r="E5470" s="427" t="s">
        <v>87</v>
      </c>
      <c r="F5470" s="427"/>
      <c r="G5470" s="190" t="s">
        <v>88</v>
      </c>
      <c r="H5470" s="191">
        <v>5.96</v>
      </c>
      <c r="I5470" s="192">
        <v>18.842289999999998</v>
      </c>
      <c r="J5470" s="192">
        <v>112.30004839999999</v>
      </c>
      <c r="K5470" s="360"/>
    </row>
    <row r="5471" spans="1:11" s="106" customFormat="1" ht="25.5" hidden="1" x14ac:dyDescent="0.2">
      <c r="A5471" s="241" t="s">
        <v>89</v>
      </c>
      <c r="B5471" s="189" t="s">
        <v>353</v>
      </c>
      <c r="C5471" s="241" t="s">
        <v>85</v>
      </c>
      <c r="D5471" s="241" t="s">
        <v>354</v>
      </c>
      <c r="E5471" s="427" t="s">
        <v>87</v>
      </c>
      <c r="F5471" s="427"/>
      <c r="G5471" s="190" t="s">
        <v>88</v>
      </c>
      <c r="H5471" s="191">
        <v>31.5459</v>
      </c>
      <c r="I5471" s="192">
        <v>17.766734</v>
      </c>
      <c r="J5471" s="192">
        <v>560.46761409999999</v>
      </c>
      <c r="K5471" s="360"/>
    </row>
    <row r="5472" spans="1:11" s="106" customFormat="1" ht="25.5" hidden="1" x14ac:dyDescent="0.2">
      <c r="A5472" s="241" t="s">
        <v>89</v>
      </c>
      <c r="B5472" s="189" t="s">
        <v>203</v>
      </c>
      <c r="C5472" s="241" t="s">
        <v>85</v>
      </c>
      <c r="D5472" s="241" t="s">
        <v>204</v>
      </c>
      <c r="E5472" s="427" t="s">
        <v>87</v>
      </c>
      <c r="F5472" s="427"/>
      <c r="G5472" s="190" t="s">
        <v>88</v>
      </c>
      <c r="H5472" s="191">
        <v>31.5459</v>
      </c>
      <c r="I5472" s="192">
        <v>14.378845999999999</v>
      </c>
      <c r="J5472" s="192">
        <v>453.593638</v>
      </c>
      <c r="K5472" s="360"/>
    </row>
    <row r="5473" spans="1:11" s="106" customFormat="1" ht="25.5" hidden="1" x14ac:dyDescent="0.2">
      <c r="A5473" s="241" t="s">
        <v>92</v>
      </c>
      <c r="B5473" s="189" t="s">
        <v>930</v>
      </c>
      <c r="C5473" s="241" t="s">
        <v>85</v>
      </c>
      <c r="D5473" s="241" t="s">
        <v>931</v>
      </c>
      <c r="E5473" s="427" t="s">
        <v>119</v>
      </c>
      <c r="F5473" s="427"/>
      <c r="G5473" s="190" t="s">
        <v>139</v>
      </c>
      <c r="H5473" s="191">
        <v>1.9403999999999999</v>
      </c>
      <c r="I5473" s="192">
        <v>26.62</v>
      </c>
      <c r="J5473" s="192">
        <v>51.653447999999997</v>
      </c>
      <c r="K5473" s="360"/>
    </row>
    <row r="5474" spans="1:11" s="106" customFormat="1" ht="25.5" hidden="1" x14ac:dyDescent="0.2">
      <c r="A5474" s="241" t="s">
        <v>92</v>
      </c>
      <c r="B5474" s="189" t="s">
        <v>365</v>
      </c>
      <c r="C5474" s="241" t="s">
        <v>85</v>
      </c>
      <c r="D5474" s="241" t="s">
        <v>366</v>
      </c>
      <c r="E5474" s="427" t="s">
        <v>119</v>
      </c>
      <c r="F5474" s="427"/>
      <c r="G5474" s="190" t="s">
        <v>266</v>
      </c>
      <c r="H5474" s="191">
        <v>8.3299999999999999E-2</v>
      </c>
      <c r="I5474" s="192">
        <v>4.83</v>
      </c>
      <c r="J5474" s="192">
        <v>0.402339</v>
      </c>
      <c r="K5474" s="360"/>
    </row>
    <row r="5475" spans="1:11" s="106" customFormat="1" hidden="1" x14ac:dyDescent="0.2">
      <c r="A5475" s="241" t="s">
        <v>92</v>
      </c>
      <c r="B5475" s="189" t="s">
        <v>732</v>
      </c>
      <c r="C5475" s="241" t="s">
        <v>85</v>
      </c>
      <c r="D5475" s="241" t="s">
        <v>733</v>
      </c>
      <c r="E5475" s="427" t="s">
        <v>119</v>
      </c>
      <c r="F5475" s="427"/>
      <c r="G5475" s="190" t="s">
        <v>160</v>
      </c>
      <c r="H5475" s="191">
        <v>0.4365</v>
      </c>
      <c r="I5475" s="192">
        <v>12.38</v>
      </c>
      <c r="J5475" s="192">
        <v>5.4038700000000004</v>
      </c>
      <c r="K5475" s="360"/>
    </row>
    <row r="5476" spans="1:11" s="106" customFormat="1" ht="25.5" hidden="1" x14ac:dyDescent="0.2">
      <c r="A5476" s="241" t="s">
        <v>92</v>
      </c>
      <c r="B5476" s="189" t="s">
        <v>426</v>
      </c>
      <c r="C5476" s="241" t="s">
        <v>85</v>
      </c>
      <c r="D5476" s="241" t="s">
        <v>427</v>
      </c>
      <c r="E5476" s="427" t="s">
        <v>119</v>
      </c>
      <c r="F5476" s="427"/>
      <c r="G5476" s="190" t="s">
        <v>157</v>
      </c>
      <c r="H5476" s="191">
        <v>5.6283000000000003</v>
      </c>
      <c r="I5476" s="192">
        <v>2</v>
      </c>
      <c r="J5476" s="192">
        <v>11.256600000000001</v>
      </c>
      <c r="K5476" s="360"/>
    </row>
    <row r="5477" spans="1:11" s="106" customFormat="1" hidden="1" x14ac:dyDescent="0.2">
      <c r="A5477" s="244"/>
      <c r="B5477" s="244"/>
      <c r="C5477" s="244"/>
      <c r="D5477" s="244"/>
      <c r="E5477" s="244"/>
      <c r="F5477" s="193"/>
      <c r="G5477" s="244"/>
      <c r="H5477" s="193"/>
      <c r="I5477" s="244"/>
      <c r="J5477" s="193"/>
      <c r="K5477" s="360"/>
    </row>
    <row r="5478" spans="1:11" s="106" customFormat="1" ht="15" hidden="1" thickBot="1" x14ac:dyDescent="0.25">
      <c r="A5478" s="244"/>
      <c r="B5478" s="244"/>
      <c r="C5478" s="244"/>
      <c r="D5478" s="244"/>
      <c r="E5478" s="244"/>
      <c r="F5478" s="193"/>
      <c r="G5478" s="244"/>
      <c r="H5478" s="428"/>
      <c r="I5478" s="428"/>
      <c r="J5478" s="193"/>
      <c r="K5478" s="360"/>
    </row>
    <row r="5479" spans="1:11" s="106" customFormat="1" ht="15" hidden="1" thickTop="1" x14ac:dyDescent="0.2">
      <c r="A5479" s="194"/>
      <c r="B5479" s="194"/>
      <c r="C5479" s="194"/>
      <c r="D5479" s="194"/>
      <c r="E5479" s="194"/>
      <c r="F5479" s="194"/>
      <c r="G5479" s="194"/>
      <c r="H5479" s="194"/>
      <c r="I5479" s="194"/>
      <c r="J5479" s="194"/>
      <c r="K5479" s="360"/>
    </row>
    <row r="5480" spans="1:11" s="106" customFormat="1" ht="15" hidden="1" x14ac:dyDescent="0.2">
      <c r="A5480" s="242"/>
      <c r="B5480" s="195" t="s">
        <v>77</v>
      </c>
      <c r="C5480" s="242" t="s">
        <v>78</v>
      </c>
      <c r="D5480" s="242" t="s">
        <v>4</v>
      </c>
      <c r="E5480" s="430" t="s">
        <v>79</v>
      </c>
      <c r="F5480" s="430"/>
      <c r="G5480" s="196" t="s">
        <v>80</v>
      </c>
      <c r="H5480" s="195" t="s">
        <v>81</v>
      </c>
      <c r="I5480" s="195" t="s">
        <v>82</v>
      </c>
      <c r="J5480" s="195" t="s">
        <v>5</v>
      </c>
      <c r="K5480" s="360"/>
    </row>
    <row r="5481" spans="1:11" s="106" customFormat="1" hidden="1" x14ac:dyDescent="0.2">
      <c r="A5481" s="240" t="s">
        <v>83</v>
      </c>
      <c r="B5481" s="197" t="s">
        <v>679</v>
      </c>
      <c r="C5481" s="240" t="s">
        <v>85</v>
      </c>
      <c r="D5481" s="240" t="s">
        <v>680</v>
      </c>
      <c r="E5481" s="429" t="s">
        <v>87</v>
      </c>
      <c r="F5481" s="429"/>
      <c r="G5481" s="198" t="s">
        <v>88</v>
      </c>
      <c r="H5481" s="199">
        <v>1</v>
      </c>
      <c r="I5481" s="203">
        <f>SUM(J5482:J5489)</f>
        <v>18.880458000000001</v>
      </c>
      <c r="J5481" s="203">
        <f>H5481*I5481</f>
        <v>18.880458000000001</v>
      </c>
      <c r="K5481" s="360"/>
    </row>
    <row r="5482" spans="1:11" s="106" customFormat="1" ht="25.5" hidden="1" x14ac:dyDescent="0.2">
      <c r="A5482" s="241" t="s">
        <v>89</v>
      </c>
      <c r="B5482" s="189" t="s">
        <v>2210</v>
      </c>
      <c r="C5482" s="241" t="s">
        <v>85</v>
      </c>
      <c r="D5482" s="241" t="s">
        <v>2211</v>
      </c>
      <c r="E5482" s="427" t="s">
        <v>87</v>
      </c>
      <c r="F5482" s="427"/>
      <c r="G5482" s="190" t="s">
        <v>88</v>
      </c>
      <c r="H5482" s="191">
        <v>1</v>
      </c>
      <c r="I5482" s="192">
        <v>0.13045799999999999</v>
      </c>
      <c r="J5482" s="192">
        <v>0.13045799999999999</v>
      </c>
      <c r="K5482" s="360"/>
    </row>
    <row r="5483" spans="1:11" s="106" customFormat="1" hidden="1" x14ac:dyDescent="0.2">
      <c r="A5483" s="241" t="s">
        <v>92</v>
      </c>
      <c r="B5483" s="189" t="s">
        <v>1912</v>
      </c>
      <c r="C5483" s="241" t="s">
        <v>85</v>
      </c>
      <c r="D5483" s="241" t="s">
        <v>1913</v>
      </c>
      <c r="E5483" s="427" t="s">
        <v>101</v>
      </c>
      <c r="F5483" s="427"/>
      <c r="G5483" s="190" t="s">
        <v>88</v>
      </c>
      <c r="H5483" s="191">
        <v>1</v>
      </c>
      <c r="I5483" s="192">
        <v>2.2000000000000002</v>
      </c>
      <c r="J5483" s="192">
        <v>2.2000000000000002</v>
      </c>
      <c r="K5483" s="360"/>
    </row>
    <row r="5484" spans="1:11" s="106" customFormat="1" ht="25.5" hidden="1" x14ac:dyDescent="0.2">
      <c r="A5484" s="241" t="s">
        <v>92</v>
      </c>
      <c r="B5484" s="189" t="s">
        <v>2468</v>
      </c>
      <c r="C5484" s="241" t="s">
        <v>85</v>
      </c>
      <c r="D5484" s="241" t="s">
        <v>2469</v>
      </c>
      <c r="E5484" s="427" t="s">
        <v>98</v>
      </c>
      <c r="F5484" s="427"/>
      <c r="G5484" s="190" t="s">
        <v>88</v>
      </c>
      <c r="H5484" s="191">
        <v>1</v>
      </c>
      <c r="I5484" s="192">
        <v>1.46</v>
      </c>
      <c r="J5484" s="192">
        <v>1.46</v>
      </c>
      <c r="K5484" s="360"/>
    </row>
    <row r="5485" spans="1:11" s="106" customFormat="1" hidden="1" x14ac:dyDescent="0.2">
      <c r="A5485" s="241" t="s">
        <v>92</v>
      </c>
      <c r="B5485" s="189" t="s">
        <v>99</v>
      </c>
      <c r="C5485" s="241" t="s">
        <v>85</v>
      </c>
      <c r="D5485" s="241" t="s">
        <v>100</v>
      </c>
      <c r="E5485" s="427" t="s">
        <v>101</v>
      </c>
      <c r="F5485" s="427"/>
      <c r="G5485" s="190" t="s">
        <v>88</v>
      </c>
      <c r="H5485" s="191">
        <v>1</v>
      </c>
      <c r="I5485" s="192">
        <v>0.35</v>
      </c>
      <c r="J5485" s="192">
        <v>0.35</v>
      </c>
      <c r="K5485" s="360"/>
    </row>
    <row r="5486" spans="1:11" s="106" customFormat="1" ht="25.5" hidden="1" x14ac:dyDescent="0.2">
      <c r="A5486" s="241" t="s">
        <v>92</v>
      </c>
      <c r="B5486" s="189" t="s">
        <v>2470</v>
      </c>
      <c r="C5486" s="241" t="s">
        <v>85</v>
      </c>
      <c r="D5486" s="241" t="s">
        <v>2471</v>
      </c>
      <c r="E5486" s="427" t="s">
        <v>98</v>
      </c>
      <c r="F5486" s="427"/>
      <c r="G5486" s="190" t="s">
        <v>88</v>
      </c>
      <c r="H5486" s="191">
        <v>1</v>
      </c>
      <c r="I5486" s="192">
        <v>1.17</v>
      </c>
      <c r="J5486" s="192">
        <v>1.17</v>
      </c>
      <c r="K5486" s="360"/>
    </row>
    <row r="5487" spans="1:11" s="106" customFormat="1" hidden="1" x14ac:dyDescent="0.2">
      <c r="A5487" s="241" t="s">
        <v>92</v>
      </c>
      <c r="B5487" s="189" t="s">
        <v>2212</v>
      </c>
      <c r="C5487" s="241" t="s">
        <v>85</v>
      </c>
      <c r="D5487" s="241" t="s">
        <v>2213</v>
      </c>
      <c r="E5487" s="427" t="s">
        <v>95</v>
      </c>
      <c r="F5487" s="427"/>
      <c r="G5487" s="190" t="s">
        <v>88</v>
      </c>
      <c r="H5487" s="191">
        <v>1</v>
      </c>
      <c r="I5487" s="192">
        <v>12.79</v>
      </c>
      <c r="J5487" s="192">
        <v>12.79</v>
      </c>
      <c r="K5487" s="360"/>
    </row>
    <row r="5488" spans="1:11" s="106" customFormat="1" hidden="1" x14ac:dyDescent="0.2">
      <c r="A5488" s="241" t="s">
        <v>92</v>
      </c>
      <c r="B5488" s="189" t="s">
        <v>104</v>
      </c>
      <c r="C5488" s="241" t="s">
        <v>85</v>
      </c>
      <c r="D5488" s="241" t="s">
        <v>105</v>
      </c>
      <c r="E5488" s="427" t="s">
        <v>106</v>
      </c>
      <c r="F5488" s="427"/>
      <c r="G5488" s="190" t="s">
        <v>88</v>
      </c>
      <c r="H5488" s="191">
        <v>1</v>
      </c>
      <c r="I5488" s="192">
        <v>7.0000000000000007E-2</v>
      </c>
      <c r="J5488" s="192">
        <v>7.0000000000000007E-2</v>
      </c>
      <c r="K5488" s="360"/>
    </row>
    <row r="5489" spans="1:11" s="106" customFormat="1" hidden="1" x14ac:dyDescent="0.2">
      <c r="A5489" s="241" t="s">
        <v>92</v>
      </c>
      <c r="B5489" s="189" t="s">
        <v>1918</v>
      </c>
      <c r="C5489" s="241" t="s">
        <v>85</v>
      </c>
      <c r="D5489" s="241" t="s">
        <v>1919</v>
      </c>
      <c r="E5489" s="427" t="s">
        <v>909</v>
      </c>
      <c r="F5489" s="427"/>
      <c r="G5489" s="190" t="s">
        <v>88</v>
      </c>
      <c r="H5489" s="191">
        <v>1</v>
      </c>
      <c r="I5489" s="192">
        <v>0.71</v>
      </c>
      <c r="J5489" s="192">
        <v>0.71</v>
      </c>
      <c r="K5489" s="360"/>
    </row>
    <row r="5490" spans="1:11" s="106" customFormat="1" hidden="1" x14ac:dyDescent="0.2">
      <c r="A5490" s="244"/>
      <c r="B5490" s="244"/>
      <c r="C5490" s="244"/>
      <c r="D5490" s="244"/>
      <c r="E5490" s="244"/>
      <c r="F5490" s="193"/>
      <c r="G5490" s="244"/>
      <c r="H5490" s="193"/>
      <c r="I5490" s="244"/>
      <c r="J5490" s="193"/>
      <c r="K5490" s="360"/>
    </row>
    <row r="5491" spans="1:11" s="106" customFormat="1" ht="15" hidden="1" thickBot="1" x14ac:dyDescent="0.25">
      <c r="A5491" s="244"/>
      <c r="B5491" s="244"/>
      <c r="C5491" s="244"/>
      <c r="D5491" s="244"/>
      <c r="E5491" s="244"/>
      <c r="F5491" s="193"/>
      <c r="G5491" s="244"/>
      <c r="H5491" s="428"/>
      <c r="I5491" s="428"/>
      <c r="J5491" s="193"/>
      <c r="K5491" s="360"/>
    </row>
    <row r="5492" spans="1:11" s="106" customFormat="1" ht="15" hidden="1" thickTop="1" x14ac:dyDescent="0.2">
      <c r="A5492" s="194"/>
      <c r="B5492" s="194"/>
      <c r="C5492" s="194"/>
      <c r="D5492" s="194"/>
      <c r="E5492" s="194"/>
      <c r="F5492" s="194"/>
      <c r="G5492" s="194"/>
      <c r="H5492" s="194"/>
      <c r="I5492" s="194"/>
      <c r="J5492" s="194"/>
      <c r="K5492" s="360"/>
    </row>
    <row r="5493" spans="1:11" s="106" customFormat="1" ht="15" hidden="1" x14ac:dyDescent="0.2">
      <c r="A5493" s="242"/>
      <c r="B5493" s="195" t="s">
        <v>77</v>
      </c>
      <c r="C5493" s="242" t="s">
        <v>78</v>
      </c>
      <c r="D5493" s="242" t="s">
        <v>4</v>
      </c>
      <c r="E5493" s="430" t="s">
        <v>79</v>
      </c>
      <c r="F5493" s="430"/>
      <c r="G5493" s="196" t="s">
        <v>80</v>
      </c>
      <c r="H5493" s="195" t="s">
        <v>81</v>
      </c>
      <c r="I5493" s="195" t="s">
        <v>82</v>
      </c>
      <c r="J5493" s="195" t="s">
        <v>5</v>
      </c>
      <c r="K5493" s="360"/>
    </row>
    <row r="5494" spans="1:11" s="106" customFormat="1" hidden="1" x14ac:dyDescent="0.2">
      <c r="A5494" s="240" t="s">
        <v>83</v>
      </c>
      <c r="B5494" s="197" t="s">
        <v>1086</v>
      </c>
      <c r="C5494" s="240" t="s">
        <v>85</v>
      </c>
      <c r="D5494" s="240" t="s">
        <v>1087</v>
      </c>
      <c r="E5494" s="429" t="s">
        <v>87</v>
      </c>
      <c r="F5494" s="429"/>
      <c r="G5494" s="198" t="s">
        <v>88</v>
      </c>
      <c r="H5494" s="199">
        <v>1</v>
      </c>
      <c r="I5494" s="203">
        <f>SUM(J5495:J5502)</f>
        <v>13.019794000000001</v>
      </c>
      <c r="J5494" s="203">
        <f>H5494*I5494</f>
        <v>13.019794000000001</v>
      </c>
      <c r="K5494" s="360"/>
    </row>
    <row r="5495" spans="1:11" s="106" customFormat="1" ht="25.5" hidden="1" x14ac:dyDescent="0.2">
      <c r="A5495" s="241" t="s">
        <v>89</v>
      </c>
      <c r="B5495" s="189" t="s">
        <v>2214</v>
      </c>
      <c r="C5495" s="241" t="s">
        <v>85</v>
      </c>
      <c r="D5495" s="241" t="s">
        <v>2215</v>
      </c>
      <c r="E5495" s="427" t="s">
        <v>87</v>
      </c>
      <c r="F5495" s="427"/>
      <c r="G5495" s="190" t="s">
        <v>88</v>
      </c>
      <c r="H5495" s="191">
        <v>1</v>
      </c>
      <c r="I5495" s="192">
        <v>0.12979399999999999</v>
      </c>
      <c r="J5495" s="192">
        <v>0.12979399999999999</v>
      </c>
      <c r="K5495" s="360"/>
    </row>
    <row r="5496" spans="1:11" s="106" customFormat="1" hidden="1" x14ac:dyDescent="0.2">
      <c r="A5496" s="241" t="s">
        <v>92</v>
      </c>
      <c r="B5496" s="189" t="s">
        <v>1912</v>
      </c>
      <c r="C5496" s="241" t="s">
        <v>85</v>
      </c>
      <c r="D5496" s="241" t="s">
        <v>1913</v>
      </c>
      <c r="E5496" s="427" t="s">
        <v>101</v>
      </c>
      <c r="F5496" s="427"/>
      <c r="G5496" s="190" t="s">
        <v>88</v>
      </c>
      <c r="H5496" s="191">
        <v>1</v>
      </c>
      <c r="I5496" s="192">
        <v>2.2000000000000002</v>
      </c>
      <c r="J5496" s="192">
        <v>2.2000000000000002</v>
      </c>
      <c r="K5496" s="360"/>
    </row>
    <row r="5497" spans="1:11" s="106" customFormat="1" ht="25.5" hidden="1" x14ac:dyDescent="0.2">
      <c r="A5497" s="241" t="s">
        <v>92</v>
      </c>
      <c r="B5497" s="189" t="s">
        <v>2412</v>
      </c>
      <c r="C5497" s="241" t="s">
        <v>85</v>
      </c>
      <c r="D5497" s="241" t="s">
        <v>2413</v>
      </c>
      <c r="E5497" s="427" t="s">
        <v>98</v>
      </c>
      <c r="F5497" s="427"/>
      <c r="G5497" s="190" t="s">
        <v>88</v>
      </c>
      <c r="H5497" s="191">
        <v>1</v>
      </c>
      <c r="I5497" s="192">
        <v>0.66</v>
      </c>
      <c r="J5497" s="192">
        <v>0.66</v>
      </c>
      <c r="K5497" s="360"/>
    </row>
    <row r="5498" spans="1:11" s="106" customFormat="1" hidden="1" x14ac:dyDescent="0.2">
      <c r="A5498" s="241" t="s">
        <v>92</v>
      </c>
      <c r="B5498" s="189" t="s">
        <v>99</v>
      </c>
      <c r="C5498" s="241" t="s">
        <v>85</v>
      </c>
      <c r="D5498" s="241" t="s">
        <v>100</v>
      </c>
      <c r="E5498" s="427" t="s">
        <v>101</v>
      </c>
      <c r="F5498" s="427"/>
      <c r="G5498" s="190" t="s">
        <v>88</v>
      </c>
      <c r="H5498" s="191">
        <v>1</v>
      </c>
      <c r="I5498" s="192">
        <v>0.35</v>
      </c>
      <c r="J5498" s="192">
        <v>0.35</v>
      </c>
      <c r="K5498" s="360"/>
    </row>
    <row r="5499" spans="1:11" s="106" customFormat="1" ht="25.5" hidden="1" x14ac:dyDescent="0.2">
      <c r="A5499" s="241" t="s">
        <v>92</v>
      </c>
      <c r="B5499" s="189" t="s">
        <v>2414</v>
      </c>
      <c r="C5499" s="241" t="s">
        <v>85</v>
      </c>
      <c r="D5499" s="241" t="s">
        <v>2415</v>
      </c>
      <c r="E5499" s="427" t="s">
        <v>98</v>
      </c>
      <c r="F5499" s="427"/>
      <c r="G5499" s="190" t="s">
        <v>88</v>
      </c>
      <c r="H5499" s="191">
        <v>1</v>
      </c>
      <c r="I5499" s="192">
        <v>0.01</v>
      </c>
      <c r="J5499" s="192">
        <v>0.01</v>
      </c>
      <c r="K5499" s="360"/>
    </row>
    <row r="5500" spans="1:11" s="106" customFormat="1" hidden="1" x14ac:dyDescent="0.2">
      <c r="A5500" s="241" t="s">
        <v>92</v>
      </c>
      <c r="B5500" s="189" t="s">
        <v>2216</v>
      </c>
      <c r="C5500" s="241" t="s">
        <v>85</v>
      </c>
      <c r="D5500" s="241" t="s">
        <v>2217</v>
      </c>
      <c r="E5500" s="427" t="s">
        <v>95</v>
      </c>
      <c r="F5500" s="427"/>
      <c r="G5500" s="190" t="s">
        <v>88</v>
      </c>
      <c r="H5500" s="191">
        <v>1</v>
      </c>
      <c r="I5500" s="192">
        <v>8.89</v>
      </c>
      <c r="J5500" s="192">
        <v>8.89</v>
      </c>
      <c r="K5500" s="360"/>
    </row>
    <row r="5501" spans="1:11" s="106" customFormat="1" hidden="1" x14ac:dyDescent="0.2">
      <c r="A5501" s="241" t="s">
        <v>92</v>
      </c>
      <c r="B5501" s="189" t="s">
        <v>104</v>
      </c>
      <c r="C5501" s="241" t="s">
        <v>85</v>
      </c>
      <c r="D5501" s="241" t="s">
        <v>105</v>
      </c>
      <c r="E5501" s="427" t="s">
        <v>106</v>
      </c>
      <c r="F5501" s="427"/>
      <c r="G5501" s="190" t="s">
        <v>88</v>
      </c>
      <c r="H5501" s="191">
        <v>1</v>
      </c>
      <c r="I5501" s="192">
        <v>7.0000000000000007E-2</v>
      </c>
      <c r="J5501" s="192">
        <v>7.0000000000000007E-2</v>
      </c>
      <c r="K5501" s="360"/>
    </row>
    <row r="5502" spans="1:11" s="106" customFormat="1" hidden="1" x14ac:dyDescent="0.2">
      <c r="A5502" s="241" t="s">
        <v>92</v>
      </c>
      <c r="B5502" s="189" t="s">
        <v>1918</v>
      </c>
      <c r="C5502" s="241" t="s">
        <v>85</v>
      </c>
      <c r="D5502" s="241" t="s">
        <v>1919</v>
      </c>
      <c r="E5502" s="427" t="s">
        <v>909</v>
      </c>
      <c r="F5502" s="427"/>
      <c r="G5502" s="190" t="s">
        <v>88</v>
      </c>
      <c r="H5502" s="191">
        <v>1</v>
      </c>
      <c r="I5502" s="192">
        <v>0.71</v>
      </c>
      <c r="J5502" s="192">
        <v>0.71</v>
      </c>
      <c r="K5502" s="360"/>
    </row>
    <row r="5503" spans="1:11" s="106" customFormat="1" hidden="1" x14ac:dyDescent="0.2">
      <c r="A5503" s="244"/>
      <c r="B5503" s="244"/>
      <c r="C5503" s="244"/>
      <c r="D5503" s="244"/>
      <c r="E5503" s="244"/>
      <c r="F5503" s="193"/>
      <c r="G5503" s="244"/>
      <c r="H5503" s="193"/>
      <c r="I5503" s="244"/>
      <c r="J5503" s="193"/>
      <c r="K5503" s="360"/>
    </row>
    <row r="5504" spans="1:11" s="106" customFormat="1" ht="15" hidden="1" thickBot="1" x14ac:dyDescent="0.25">
      <c r="A5504" s="244"/>
      <c r="B5504" s="244"/>
      <c r="C5504" s="244"/>
      <c r="D5504" s="244"/>
      <c r="E5504" s="244"/>
      <c r="F5504" s="193"/>
      <c r="G5504" s="244"/>
      <c r="H5504" s="428"/>
      <c r="I5504" s="428"/>
      <c r="J5504" s="193"/>
      <c r="K5504" s="360"/>
    </row>
    <row r="5505" spans="1:11" s="106" customFormat="1" ht="15" hidden="1" thickTop="1" x14ac:dyDescent="0.2">
      <c r="A5505" s="194"/>
      <c r="B5505" s="194"/>
      <c r="C5505" s="194"/>
      <c r="D5505" s="194"/>
      <c r="E5505" s="194"/>
      <c r="F5505" s="194"/>
      <c r="G5505" s="194"/>
      <c r="H5505" s="194"/>
      <c r="I5505" s="194"/>
      <c r="J5505" s="194"/>
      <c r="K5505" s="360"/>
    </row>
    <row r="5506" spans="1:11" s="106" customFormat="1" ht="15" hidden="1" x14ac:dyDescent="0.2">
      <c r="A5506" s="242"/>
      <c r="B5506" s="195" t="s">
        <v>77</v>
      </c>
      <c r="C5506" s="242" t="s">
        <v>78</v>
      </c>
      <c r="D5506" s="242" t="s">
        <v>4</v>
      </c>
      <c r="E5506" s="430" t="s">
        <v>79</v>
      </c>
      <c r="F5506" s="430"/>
      <c r="G5506" s="196" t="s">
        <v>80</v>
      </c>
      <c r="H5506" s="195" t="s">
        <v>81</v>
      </c>
      <c r="I5506" s="195" t="s">
        <v>82</v>
      </c>
      <c r="J5506" s="195" t="s">
        <v>5</v>
      </c>
      <c r="K5506" s="360"/>
    </row>
    <row r="5507" spans="1:11" s="106" customFormat="1" ht="25.5" hidden="1" x14ac:dyDescent="0.2">
      <c r="A5507" s="240" t="s">
        <v>83</v>
      </c>
      <c r="B5507" s="197" t="s">
        <v>701</v>
      </c>
      <c r="C5507" s="240" t="s">
        <v>85</v>
      </c>
      <c r="D5507" s="240" t="s">
        <v>702</v>
      </c>
      <c r="E5507" s="429" t="s">
        <v>142</v>
      </c>
      <c r="F5507" s="429"/>
      <c r="G5507" s="198" t="s">
        <v>146</v>
      </c>
      <c r="H5507" s="199">
        <v>1</v>
      </c>
      <c r="I5507" s="203">
        <f>SUM(J5508:J5510)</f>
        <v>19.452131700000002</v>
      </c>
      <c r="J5507" s="203">
        <f>H5507*I5507</f>
        <v>19.452131700000002</v>
      </c>
      <c r="K5507" s="360"/>
    </row>
    <row r="5508" spans="1:11" s="106" customFormat="1" ht="25.5" hidden="1" x14ac:dyDescent="0.2">
      <c r="A5508" s="241" t="s">
        <v>89</v>
      </c>
      <c r="B5508" s="189" t="s">
        <v>2472</v>
      </c>
      <c r="C5508" s="241" t="s">
        <v>85</v>
      </c>
      <c r="D5508" s="241" t="s">
        <v>2473</v>
      </c>
      <c r="E5508" s="427" t="s">
        <v>142</v>
      </c>
      <c r="F5508" s="427"/>
      <c r="G5508" s="190" t="s">
        <v>88</v>
      </c>
      <c r="H5508" s="191">
        <v>1</v>
      </c>
      <c r="I5508" s="192">
        <v>0.51709179999999999</v>
      </c>
      <c r="J5508" s="192">
        <v>0.51709179999999999</v>
      </c>
      <c r="K5508" s="360"/>
    </row>
    <row r="5509" spans="1:11" s="106" customFormat="1" ht="25.5" hidden="1" x14ac:dyDescent="0.2">
      <c r="A5509" s="241" t="s">
        <v>89</v>
      </c>
      <c r="B5509" s="189" t="s">
        <v>2474</v>
      </c>
      <c r="C5509" s="241" t="s">
        <v>85</v>
      </c>
      <c r="D5509" s="241" t="s">
        <v>2475</v>
      </c>
      <c r="E5509" s="427" t="s">
        <v>142</v>
      </c>
      <c r="F5509" s="427"/>
      <c r="G5509" s="190" t="s">
        <v>88</v>
      </c>
      <c r="H5509" s="191">
        <v>1</v>
      </c>
      <c r="I5509" s="192">
        <v>5.4581900000000003E-2</v>
      </c>
      <c r="J5509" s="192">
        <v>5.4581900000000003E-2</v>
      </c>
      <c r="K5509" s="360"/>
    </row>
    <row r="5510" spans="1:11" s="106" customFormat="1" ht="25.5" hidden="1" x14ac:dyDescent="0.2">
      <c r="A5510" s="241" t="s">
        <v>89</v>
      </c>
      <c r="B5510" s="189" t="s">
        <v>679</v>
      </c>
      <c r="C5510" s="241" t="s">
        <v>85</v>
      </c>
      <c r="D5510" s="241" t="s">
        <v>680</v>
      </c>
      <c r="E5510" s="427" t="s">
        <v>87</v>
      </c>
      <c r="F5510" s="427"/>
      <c r="G5510" s="190" t="s">
        <v>88</v>
      </c>
      <c r="H5510" s="191">
        <v>1</v>
      </c>
      <c r="I5510" s="192">
        <v>18.880458000000001</v>
      </c>
      <c r="J5510" s="192">
        <v>18.880458000000001</v>
      </c>
      <c r="K5510" s="360"/>
    </row>
    <row r="5511" spans="1:11" s="106" customFormat="1" hidden="1" x14ac:dyDescent="0.2">
      <c r="A5511" s="244"/>
      <c r="B5511" s="244"/>
      <c r="C5511" s="244"/>
      <c r="D5511" s="244"/>
      <c r="E5511" s="244"/>
      <c r="F5511" s="193"/>
      <c r="G5511" s="244"/>
      <c r="H5511" s="193"/>
      <c r="I5511" s="244"/>
      <c r="J5511" s="193"/>
      <c r="K5511" s="360"/>
    </row>
    <row r="5512" spans="1:11" s="106" customFormat="1" ht="15" hidden="1" thickBot="1" x14ac:dyDescent="0.25">
      <c r="A5512" s="244"/>
      <c r="B5512" s="244"/>
      <c r="C5512" s="244"/>
      <c r="D5512" s="244"/>
      <c r="E5512" s="244"/>
      <c r="F5512" s="193"/>
      <c r="G5512" s="244"/>
      <c r="H5512" s="428"/>
      <c r="I5512" s="428"/>
      <c r="J5512" s="193"/>
      <c r="K5512" s="360"/>
    </row>
    <row r="5513" spans="1:11" s="106" customFormat="1" ht="15" hidden="1" thickTop="1" x14ac:dyDescent="0.2">
      <c r="A5513" s="194"/>
      <c r="B5513" s="194"/>
      <c r="C5513" s="194"/>
      <c r="D5513" s="194"/>
      <c r="E5513" s="194"/>
      <c r="F5513" s="194"/>
      <c r="G5513" s="194"/>
      <c r="H5513" s="194"/>
      <c r="I5513" s="194"/>
      <c r="J5513" s="194"/>
      <c r="K5513" s="360"/>
    </row>
    <row r="5514" spans="1:11" s="106" customFormat="1" ht="15" hidden="1" x14ac:dyDescent="0.2">
      <c r="A5514" s="242"/>
      <c r="B5514" s="195" t="s">
        <v>77</v>
      </c>
      <c r="C5514" s="242" t="s">
        <v>78</v>
      </c>
      <c r="D5514" s="242" t="s">
        <v>4</v>
      </c>
      <c r="E5514" s="430" t="s">
        <v>79</v>
      </c>
      <c r="F5514" s="430"/>
      <c r="G5514" s="196" t="s">
        <v>80</v>
      </c>
      <c r="H5514" s="195" t="s">
        <v>81</v>
      </c>
      <c r="I5514" s="195" t="s">
        <v>82</v>
      </c>
      <c r="J5514" s="195" t="s">
        <v>5</v>
      </c>
      <c r="K5514" s="360"/>
    </row>
    <row r="5515" spans="1:11" s="106" customFormat="1" ht="25.5" hidden="1" x14ac:dyDescent="0.2">
      <c r="A5515" s="240" t="s">
        <v>83</v>
      </c>
      <c r="B5515" s="197" t="s">
        <v>699</v>
      </c>
      <c r="C5515" s="240" t="s">
        <v>85</v>
      </c>
      <c r="D5515" s="240" t="s">
        <v>700</v>
      </c>
      <c r="E5515" s="429" t="s">
        <v>142</v>
      </c>
      <c r="F5515" s="429"/>
      <c r="G5515" s="198" t="s">
        <v>143</v>
      </c>
      <c r="H5515" s="199">
        <v>1</v>
      </c>
      <c r="I5515" s="203">
        <f>SUM(J5516:J5520)</f>
        <v>20.321523200000001</v>
      </c>
      <c r="J5515" s="203">
        <f>H5515*I5515</f>
        <v>20.321523200000001</v>
      </c>
      <c r="K5515" s="360"/>
    </row>
    <row r="5516" spans="1:11" s="106" customFormat="1" ht="25.5" hidden="1" x14ac:dyDescent="0.2">
      <c r="A5516" s="241" t="s">
        <v>89</v>
      </c>
      <c r="B5516" s="189" t="s">
        <v>2472</v>
      </c>
      <c r="C5516" s="241" t="s">
        <v>85</v>
      </c>
      <c r="D5516" s="241" t="s">
        <v>2473</v>
      </c>
      <c r="E5516" s="427" t="s">
        <v>142</v>
      </c>
      <c r="F5516" s="427"/>
      <c r="G5516" s="190" t="s">
        <v>88</v>
      </c>
      <c r="H5516" s="191">
        <v>1</v>
      </c>
      <c r="I5516" s="192">
        <v>0.51709179999999999</v>
      </c>
      <c r="J5516" s="192">
        <v>0.51709179999999999</v>
      </c>
      <c r="K5516" s="360"/>
    </row>
    <row r="5517" spans="1:11" s="106" customFormat="1" ht="25.5" hidden="1" x14ac:dyDescent="0.2">
      <c r="A5517" s="241" t="s">
        <v>89</v>
      </c>
      <c r="B5517" s="189" t="s">
        <v>2474</v>
      </c>
      <c r="C5517" s="241" t="s">
        <v>85</v>
      </c>
      <c r="D5517" s="241" t="s">
        <v>2475</v>
      </c>
      <c r="E5517" s="427" t="s">
        <v>142</v>
      </c>
      <c r="F5517" s="427"/>
      <c r="G5517" s="190" t="s">
        <v>88</v>
      </c>
      <c r="H5517" s="191">
        <v>1</v>
      </c>
      <c r="I5517" s="192">
        <v>5.4581900000000003E-2</v>
      </c>
      <c r="J5517" s="192">
        <v>5.4581900000000003E-2</v>
      </c>
      <c r="K5517" s="360"/>
    </row>
    <row r="5518" spans="1:11" s="106" customFormat="1" ht="25.5" hidden="1" x14ac:dyDescent="0.2">
      <c r="A5518" s="241" t="s">
        <v>89</v>
      </c>
      <c r="B5518" s="189" t="s">
        <v>2476</v>
      </c>
      <c r="C5518" s="241" t="s">
        <v>85</v>
      </c>
      <c r="D5518" s="241" t="s">
        <v>2477</v>
      </c>
      <c r="E5518" s="427" t="s">
        <v>142</v>
      </c>
      <c r="F5518" s="427"/>
      <c r="G5518" s="190" t="s">
        <v>88</v>
      </c>
      <c r="H5518" s="191">
        <v>1</v>
      </c>
      <c r="I5518" s="192">
        <v>0.35909150000000001</v>
      </c>
      <c r="J5518" s="192">
        <v>0.35909150000000001</v>
      </c>
      <c r="K5518" s="360"/>
    </row>
    <row r="5519" spans="1:11" s="106" customFormat="1" ht="25.5" hidden="1" x14ac:dyDescent="0.2">
      <c r="A5519" s="241" t="s">
        <v>89</v>
      </c>
      <c r="B5519" s="189" t="s">
        <v>2478</v>
      </c>
      <c r="C5519" s="241" t="s">
        <v>85</v>
      </c>
      <c r="D5519" s="241" t="s">
        <v>2479</v>
      </c>
      <c r="E5519" s="427" t="s">
        <v>142</v>
      </c>
      <c r="F5519" s="427"/>
      <c r="G5519" s="190" t="s">
        <v>88</v>
      </c>
      <c r="H5519" s="191">
        <v>1</v>
      </c>
      <c r="I5519" s="192">
        <v>0.51029999999999998</v>
      </c>
      <c r="J5519" s="192">
        <v>0.51029999999999998</v>
      </c>
      <c r="K5519" s="360"/>
    </row>
    <row r="5520" spans="1:11" s="106" customFormat="1" ht="25.5" hidden="1" x14ac:dyDescent="0.2">
      <c r="A5520" s="241" t="s">
        <v>89</v>
      </c>
      <c r="B5520" s="189" t="s">
        <v>679</v>
      </c>
      <c r="C5520" s="241" t="s">
        <v>85</v>
      </c>
      <c r="D5520" s="241" t="s">
        <v>680</v>
      </c>
      <c r="E5520" s="427" t="s">
        <v>87</v>
      </c>
      <c r="F5520" s="427"/>
      <c r="G5520" s="190" t="s">
        <v>88</v>
      </c>
      <c r="H5520" s="191">
        <v>1</v>
      </c>
      <c r="I5520" s="192">
        <v>18.880458000000001</v>
      </c>
      <c r="J5520" s="192">
        <v>18.880458000000001</v>
      </c>
      <c r="K5520" s="360"/>
    </row>
    <row r="5521" spans="1:11" s="106" customFormat="1" hidden="1" x14ac:dyDescent="0.2">
      <c r="A5521" s="244"/>
      <c r="B5521" s="244"/>
      <c r="C5521" s="244"/>
      <c r="D5521" s="244"/>
      <c r="E5521" s="244"/>
      <c r="F5521" s="193"/>
      <c r="G5521" s="244"/>
      <c r="H5521" s="193"/>
      <c r="I5521" s="244"/>
      <c r="J5521" s="193"/>
      <c r="K5521" s="360"/>
    </row>
    <row r="5522" spans="1:11" s="106" customFormat="1" ht="15" hidden="1" thickBot="1" x14ac:dyDescent="0.25">
      <c r="A5522" s="244"/>
      <c r="B5522" s="244"/>
      <c r="C5522" s="244"/>
      <c r="D5522" s="244"/>
      <c r="E5522" s="244"/>
      <c r="F5522" s="193"/>
      <c r="G5522" s="244"/>
      <c r="H5522" s="428"/>
      <c r="I5522" s="428"/>
      <c r="J5522" s="193"/>
      <c r="K5522" s="360"/>
    </row>
    <row r="5523" spans="1:11" s="106" customFormat="1" ht="15" hidden="1" thickTop="1" x14ac:dyDescent="0.2">
      <c r="A5523" s="194"/>
      <c r="B5523" s="194"/>
      <c r="C5523" s="194"/>
      <c r="D5523" s="194"/>
      <c r="E5523" s="194"/>
      <c r="F5523" s="194"/>
      <c r="G5523" s="194"/>
      <c r="H5523" s="194"/>
      <c r="I5523" s="194"/>
      <c r="J5523" s="194"/>
      <c r="K5523" s="360"/>
    </row>
    <row r="5524" spans="1:11" s="106" customFormat="1" ht="15" hidden="1" x14ac:dyDescent="0.2">
      <c r="A5524" s="242"/>
      <c r="B5524" s="195" t="s">
        <v>77</v>
      </c>
      <c r="C5524" s="242" t="s">
        <v>78</v>
      </c>
      <c r="D5524" s="242" t="s">
        <v>4</v>
      </c>
      <c r="E5524" s="430" t="s">
        <v>79</v>
      </c>
      <c r="F5524" s="430"/>
      <c r="G5524" s="196" t="s">
        <v>80</v>
      </c>
      <c r="H5524" s="195" t="s">
        <v>81</v>
      </c>
      <c r="I5524" s="195" t="s">
        <v>82</v>
      </c>
      <c r="J5524" s="195" t="s">
        <v>5</v>
      </c>
      <c r="K5524" s="360"/>
    </row>
    <row r="5525" spans="1:11" s="106" customFormat="1" ht="25.5" hidden="1" x14ac:dyDescent="0.2">
      <c r="A5525" s="240" t="s">
        <v>83</v>
      </c>
      <c r="B5525" s="197" t="s">
        <v>2472</v>
      </c>
      <c r="C5525" s="240" t="s">
        <v>85</v>
      </c>
      <c r="D5525" s="240" t="s">
        <v>2473</v>
      </c>
      <c r="E5525" s="429" t="s">
        <v>142</v>
      </c>
      <c r="F5525" s="429"/>
      <c r="G5525" s="198" t="s">
        <v>88</v>
      </c>
      <c r="H5525" s="199">
        <v>1</v>
      </c>
      <c r="I5525" s="203">
        <f>SUM(J5526)</f>
        <v>0.51709179999999999</v>
      </c>
      <c r="J5525" s="203">
        <f>H5525*I5525</f>
        <v>0.51709179999999999</v>
      </c>
      <c r="K5525" s="360"/>
    </row>
    <row r="5526" spans="1:11" s="106" customFormat="1" ht="25.5" hidden="1" x14ac:dyDescent="0.2">
      <c r="A5526" s="241" t="s">
        <v>92</v>
      </c>
      <c r="B5526" s="189" t="s">
        <v>2480</v>
      </c>
      <c r="C5526" s="241" t="s">
        <v>85</v>
      </c>
      <c r="D5526" s="241" t="s">
        <v>2481</v>
      </c>
      <c r="E5526" s="427" t="s">
        <v>98</v>
      </c>
      <c r="F5526" s="427"/>
      <c r="G5526" s="190" t="s">
        <v>174</v>
      </c>
      <c r="H5526" s="191">
        <v>7.2000000000000002E-5</v>
      </c>
      <c r="I5526" s="192">
        <v>7181.83</v>
      </c>
      <c r="J5526" s="192">
        <v>0.51709179999999999</v>
      </c>
      <c r="K5526" s="360"/>
    </row>
    <row r="5527" spans="1:11" s="106" customFormat="1" hidden="1" x14ac:dyDescent="0.2">
      <c r="A5527" s="244"/>
      <c r="B5527" s="244"/>
      <c r="C5527" s="244"/>
      <c r="D5527" s="244"/>
      <c r="E5527" s="244"/>
      <c r="F5527" s="193"/>
      <c r="G5527" s="244"/>
      <c r="H5527" s="193"/>
      <c r="I5527" s="244"/>
      <c r="J5527" s="193"/>
      <c r="K5527" s="360"/>
    </row>
    <row r="5528" spans="1:11" s="106" customFormat="1" ht="15" hidden="1" thickBot="1" x14ac:dyDescent="0.25">
      <c r="A5528" s="244"/>
      <c r="B5528" s="244"/>
      <c r="C5528" s="244"/>
      <c r="D5528" s="244"/>
      <c r="E5528" s="244"/>
      <c r="F5528" s="193"/>
      <c r="G5528" s="244"/>
      <c r="H5528" s="428"/>
      <c r="I5528" s="428"/>
      <c r="J5528" s="193"/>
      <c r="K5528" s="360"/>
    </row>
    <row r="5529" spans="1:11" s="106" customFormat="1" ht="15" hidden="1" thickTop="1" x14ac:dyDescent="0.2">
      <c r="A5529" s="194"/>
      <c r="B5529" s="194"/>
      <c r="C5529" s="194"/>
      <c r="D5529" s="194"/>
      <c r="E5529" s="194"/>
      <c r="F5529" s="194"/>
      <c r="G5529" s="194"/>
      <c r="H5529" s="194"/>
      <c r="I5529" s="194"/>
      <c r="J5529" s="194"/>
      <c r="K5529" s="360"/>
    </row>
    <row r="5530" spans="1:11" s="106" customFormat="1" ht="15" hidden="1" x14ac:dyDescent="0.2">
      <c r="A5530" s="242"/>
      <c r="B5530" s="195" t="s">
        <v>77</v>
      </c>
      <c r="C5530" s="242" t="s">
        <v>78</v>
      </c>
      <c r="D5530" s="242" t="s">
        <v>4</v>
      </c>
      <c r="E5530" s="430" t="s">
        <v>79</v>
      </c>
      <c r="F5530" s="430"/>
      <c r="G5530" s="196" t="s">
        <v>80</v>
      </c>
      <c r="H5530" s="195" t="s">
        <v>81</v>
      </c>
      <c r="I5530" s="195" t="s">
        <v>82</v>
      </c>
      <c r="J5530" s="195" t="s">
        <v>5</v>
      </c>
      <c r="K5530" s="360"/>
    </row>
    <row r="5531" spans="1:11" s="106" customFormat="1" ht="25.5" hidden="1" x14ac:dyDescent="0.2">
      <c r="A5531" s="240" t="s">
        <v>83</v>
      </c>
      <c r="B5531" s="197" t="s">
        <v>2474</v>
      </c>
      <c r="C5531" s="240" t="s">
        <v>85</v>
      </c>
      <c r="D5531" s="240" t="s">
        <v>2475</v>
      </c>
      <c r="E5531" s="429" t="s">
        <v>142</v>
      </c>
      <c r="F5531" s="429"/>
      <c r="G5531" s="198" t="s">
        <v>88</v>
      </c>
      <c r="H5531" s="199">
        <v>1</v>
      </c>
      <c r="I5531" s="203">
        <f>SUM(J5532:J5536)</f>
        <v>5.4581900000000003E-2</v>
      </c>
      <c r="J5531" s="203">
        <f>H5531*I5531</f>
        <v>5.4581900000000003E-2</v>
      </c>
      <c r="K5531" s="360"/>
    </row>
    <row r="5532" spans="1:11" s="106" customFormat="1" ht="25.5" hidden="1" x14ac:dyDescent="0.2">
      <c r="A5532" s="241" t="s">
        <v>92</v>
      </c>
      <c r="B5532" s="189" t="s">
        <v>2480</v>
      </c>
      <c r="C5532" s="241" t="s">
        <v>85</v>
      </c>
      <c r="D5532" s="241" t="s">
        <v>2481</v>
      </c>
      <c r="E5532" s="427" t="s">
        <v>98</v>
      </c>
      <c r="F5532" s="427"/>
      <c r="G5532" s="190" t="s">
        <v>174</v>
      </c>
      <c r="H5532" s="191">
        <v>7.6000000000000001E-6</v>
      </c>
      <c r="I5532" s="192">
        <v>7181.83</v>
      </c>
      <c r="J5532" s="192">
        <v>5.4581900000000003E-2</v>
      </c>
      <c r="K5532" s="360"/>
    </row>
    <row r="5533" spans="1:11" s="106" customFormat="1" hidden="1" x14ac:dyDescent="0.2">
      <c r="A5533" s="244"/>
      <c r="B5533" s="244"/>
      <c r="C5533" s="244"/>
      <c r="D5533" s="244"/>
      <c r="E5533" s="244"/>
      <c r="F5533" s="193"/>
      <c r="G5533" s="244"/>
      <c r="H5533" s="193"/>
      <c r="I5533" s="244"/>
      <c r="J5533" s="193"/>
      <c r="K5533" s="360"/>
    </row>
    <row r="5534" spans="1:11" s="106" customFormat="1" ht="15" hidden="1" thickBot="1" x14ac:dyDescent="0.25">
      <c r="A5534" s="244"/>
      <c r="B5534" s="244"/>
      <c r="C5534" s="244"/>
      <c r="D5534" s="244"/>
      <c r="E5534" s="244"/>
      <c r="F5534" s="193"/>
      <c r="G5534" s="244"/>
      <c r="H5534" s="428"/>
      <c r="I5534" s="428"/>
      <c r="J5534" s="193"/>
      <c r="K5534" s="360"/>
    </row>
    <row r="5535" spans="1:11" s="106" customFormat="1" ht="15" hidden="1" thickTop="1" x14ac:dyDescent="0.2">
      <c r="A5535" s="194"/>
      <c r="B5535" s="194"/>
      <c r="C5535" s="194"/>
      <c r="D5535" s="194"/>
      <c r="E5535" s="194"/>
      <c r="F5535" s="194"/>
      <c r="G5535" s="194"/>
      <c r="H5535" s="194"/>
      <c r="I5535" s="194"/>
      <c r="J5535" s="194"/>
      <c r="K5535" s="360"/>
    </row>
    <row r="5536" spans="1:11" s="106" customFormat="1" ht="15" hidden="1" x14ac:dyDescent="0.2">
      <c r="A5536" s="242"/>
      <c r="B5536" s="195" t="s">
        <v>77</v>
      </c>
      <c r="C5536" s="242" t="s">
        <v>78</v>
      </c>
      <c r="D5536" s="242" t="s">
        <v>4</v>
      </c>
      <c r="E5536" s="430" t="s">
        <v>79</v>
      </c>
      <c r="F5536" s="430"/>
      <c r="G5536" s="196" t="s">
        <v>80</v>
      </c>
      <c r="H5536" s="195" t="s">
        <v>81</v>
      </c>
      <c r="I5536" s="195" t="s">
        <v>82</v>
      </c>
      <c r="J5536" s="195" t="s">
        <v>5</v>
      </c>
      <c r="K5536" s="360"/>
    </row>
    <row r="5537" spans="1:11" s="106" customFormat="1" ht="25.5" hidden="1" x14ac:dyDescent="0.2">
      <c r="A5537" s="240" t="s">
        <v>83</v>
      </c>
      <c r="B5537" s="197" t="s">
        <v>2476</v>
      </c>
      <c r="C5537" s="240" t="s">
        <v>85</v>
      </c>
      <c r="D5537" s="240" t="s">
        <v>2477</v>
      </c>
      <c r="E5537" s="429" t="s">
        <v>142</v>
      </c>
      <c r="F5537" s="429"/>
      <c r="G5537" s="198" t="s">
        <v>88</v>
      </c>
      <c r="H5537" s="199">
        <v>1</v>
      </c>
      <c r="I5537" s="203">
        <f>SUM(J5538)</f>
        <v>0.35909150000000001</v>
      </c>
      <c r="J5537" s="203">
        <f>H5537*I5537</f>
        <v>0.35909150000000001</v>
      </c>
      <c r="K5537" s="360"/>
    </row>
    <row r="5538" spans="1:11" s="106" customFormat="1" ht="25.5" hidden="1" x14ac:dyDescent="0.2">
      <c r="A5538" s="241" t="s">
        <v>92</v>
      </c>
      <c r="B5538" s="189" t="s">
        <v>2480</v>
      </c>
      <c r="C5538" s="241" t="s">
        <v>85</v>
      </c>
      <c r="D5538" s="241" t="s">
        <v>2481</v>
      </c>
      <c r="E5538" s="427" t="s">
        <v>98</v>
      </c>
      <c r="F5538" s="427"/>
      <c r="G5538" s="190" t="s">
        <v>174</v>
      </c>
      <c r="H5538" s="191">
        <v>5.0000000000000002E-5</v>
      </c>
      <c r="I5538" s="192">
        <v>7181.83</v>
      </c>
      <c r="J5538" s="192">
        <v>0.35909150000000001</v>
      </c>
      <c r="K5538" s="360"/>
    </row>
    <row r="5539" spans="1:11" s="106" customFormat="1" hidden="1" x14ac:dyDescent="0.2">
      <c r="A5539" s="244"/>
      <c r="B5539" s="244"/>
      <c r="C5539" s="244"/>
      <c r="D5539" s="244"/>
      <c r="E5539" s="244"/>
      <c r="F5539" s="193"/>
      <c r="G5539" s="244"/>
      <c r="H5539" s="193"/>
      <c r="I5539" s="244"/>
      <c r="J5539" s="193"/>
      <c r="K5539" s="360"/>
    </row>
    <row r="5540" spans="1:11" s="106" customFormat="1" ht="15" hidden="1" thickBot="1" x14ac:dyDescent="0.25">
      <c r="A5540" s="244"/>
      <c r="B5540" s="244"/>
      <c r="C5540" s="244"/>
      <c r="D5540" s="244"/>
      <c r="E5540" s="244"/>
      <c r="F5540" s="193"/>
      <c r="G5540" s="244"/>
      <c r="H5540" s="428"/>
      <c r="I5540" s="428"/>
      <c r="J5540" s="193"/>
      <c r="K5540" s="360"/>
    </row>
    <row r="5541" spans="1:11" s="106" customFormat="1" ht="15" hidden="1" thickTop="1" x14ac:dyDescent="0.2">
      <c r="A5541" s="194"/>
      <c r="B5541" s="194"/>
      <c r="C5541" s="194"/>
      <c r="D5541" s="194"/>
      <c r="E5541" s="194"/>
      <c r="F5541" s="194"/>
      <c r="G5541" s="194"/>
      <c r="H5541" s="194"/>
      <c r="I5541" s="194"/>
      <c r="J5541" s="194"/>
      <c r="K5541" s="360"/>
    </row>
    <row r="5542" spans="1:11" s="106" customFormat="1" ht="15" hidden="1" x14ac:dyDescent="0.2">
      <c r="A5542" s="242"/>
      <c r="B5542" s="195" t="s">
        <v>77</v>
      </c>
      <c r="C5542" s="242" t="s">
        <v>78</v>
      </c>
      <c r="D5542" s="242" t="s">
        <v>4</v>
      </c>
      <c r="E5542" s="430" t="s">
        <v>79</v>
      </c>
      <c r="F5542" s="430"/>
      <c r="G5542" s="196" t="s">
        <v>80</v>
      </c>
      <c r="H5542" s="195" t="s">
        <v>81</v>
      </c>
      <c r="I5542" s="195" t="s">
        <v>82</v>
      </c>
      <c r="J5542" s="195" t="s">
        <v>5</v>
      </c>
      <c r="K5542" s="360"/>
    </row>
    <row r="5543" spans="1:11" s="106" customFormat="1" ht="25.5" hidden="1" x14ac:dyDescent="0.2">
      <c r="A5543" s="240" t="s">
        <v>83</v>
      </c>
      <c r="B5543" s="197" t="s">
        <v>2478</v>
      </c>
      <c r="C5543" s="240" t="s">
        <v>85</v>
      </c>
      <c r="D5543" s="240" t="s">
        <v>2479</v>
      </c>
      <c r="E5543" s="429" t="s">
        <v>142</v>
      </c>
      <c r="F5543" s="429"/>
      <c r="G5543" s="198" t="s">
        <v>88</v>
      </c>
      <c r="H5543" s="199">
        <v>1</v>
      </c>
      <c r="I5543" s="203">
        <f>SUM(J5544)</f>
        <v>0.51029999999999998</v>
      </c>
      <c r="J5543" s="203">
        <f>H5543*I5543</f>
        <v>0.51029999999999998</v>
      </c>
      <c r="K5543" s="360"/>
    </row>
    <row r="5544" spans="1:11" s="106" customFormat="1" hidden="1" x14ac:dyDescent="0.2">
      <c r="A5544" s="241" t="s">
        <v>92</v>
      </c>
      <c r="B5544" s="189" t="s">
        <v>2005</v>
      </c>
      <c r="C5544" s="241" t="s">
        <v>85</v>
      </c>
      <c r="D5544" s="241" t="s">
        <v>2006</v>
      </c>
      <c r="E5544" s="427" t="s">
        <v>119</v>
      </c>
      <c r="F5544" s="427"/>
      <c r="G5544" s="190" t="s">
        <v>2007</v>
      </c>
      <c r="H5544" s="191">
        <v>0.63</v>
      </c>
      <c r="I5544" s="192">
        <v>0.81</v>
      </c>
      <c r="J5544" s="192">
        <v>0.51029999999999998</v>
      </c>
      <c r="K5544" s="360"/>
    </row>
    <row r="5545" spans="1:11" s="106" customFormat="1" hidden="1" x14ac:dyDescent="0.2">
      <c r="A5545" s="244"/>
      <c r="B5545" s="244"/>
      <c r="C5545" s="244"/>
      <c r="D5545" s="244"/>
      <c r="E5545" s="244"/>
      <c r="F5545" s="193"/>
      <c r="G5545" s="244"/>
      <c r="H5545" s="193"/>
      <c r="I5545" s="244"/>
      <c r="J5545" s="193"/>
      <c r="K5545" s="360"/>
    </row>
    <row r="5546" spans="1:11" s="106" customFormat="1" ht="15" hidden="1" thickBot="1" x14ac:dyDescent="0.25">
      <c r="A5546" s="244"/>
      <c r="B5546" s="244"/>
      <c r="C5546" s="244"/>
      <c r="D5546" s="244"/>
      <c r="E5546" s="244"/>
      <c r="F5546" s="193"/>
      <c r="G5546" s="244"/>
      <c r="H5546" s="428"/>
      <c r="I5546" s="428"/>
      <c r="J5546" s="193"/>
      <c r="K5546" s="360"/>
    </row>
    <row r="5547" spans="1:11" s="106" customFormat="1" ht="15" hidden="1" thickTop="1" x14ac:dyDescent="0.2">
      <c r="A5547" s="194"/>
      <c r="B5547" s="194"/>
      <c r="C5547" s="194"/>
      <c r="D5547" s="194"/>
      <c r="E5547" s="194"/>
      <c r="F5547" s="194"/>
      <c r="G5547" s="194"/>
      <c r="H5547" s="194"/>
      <c r="I5547" s="194"/>
      <c r="J5547" s="194"/>
      <c r="K5547" s="360"/>
    </row>
    <row r="5548" spans="1:11" s="106" customFormat="1" ht="15" hidden="1" x14ac:dyDescent="0.2">
      <c r="A5548" s="242"/>
      <c r="B5548" s="195" t="s">
        <v>77</v>
      </c>
      <c r="C5548" s="242" t="s">
        <v>78</v>
      </c>
      <c r="D5548" s="242" t="s">
        <v>4</v>
      </c>
      <c r="E5548" s="430" t="s">
        <v>79</v>
      </c>
      <c r="F5548" s="430"/>
      <c r="G5548" s="196" t="s">
        <v>80</v>
      </c>
      <c r="H5548" s="195" t="s">
        <v>81</v>
      </c>
      <c r="I5548" s="195" t="s">
        <v>82</v>
      </c>
      <c r="J5548" s="195" t="s">
        <v>5</v>
      </c>
      <c r="K5548" s="360"/>
    </row>
    <row r="5549" spans="1:11" s="106" customFormat="1" ht="38.25" hidden="1" x14ac:dyDescent="0.2">
      <c r="A5549" s="240" t="s">
        <v>83</v>
      </c>
      <c r="B5549" s="197" t="s">
        <v>1108</v>
      </c>
      <c r="C5549" s="240" t="s">
        <v>85</v>
      </c>
      <c r="D5549" s="240" t="s">
        <v>1109</v>
      </c>
      <c r="E5549" s="429" t="s">
        <v>142</v>
      </c>
      <c r="F5549" s="429"/>
      <c r="G5549" s="198" t="s">
        <v>146</v>
      </c>
      <c r="H5549" s="199">
        <v>1</v>
      </c>
      <c r="I5549" s="203">
        <f>SUM(J5550:J5552)</f>
        <v>48.278876599999997</v>
      </c>
      <c r="J5549" s="203">
        <f>H5549*I5549</f>
        <v>48.278876599999997</v>
      </c>
      <c r="K5549" s="360"/>
    </row>
    <row r="5550" spans="1:11" s="106" customFormat="1" ht="38.25" hidden="1" x14ac:dyDescent="0.2">
      <c r="A5550" s="241" t="s">
        <v>89</v>
      </c>
      <c r="B5550" s="189" t="s">
        <v>2482</v>
      </c>
      <c r="C5550" s="241" t="s">
        <v>85</v>
      </c>
      <c r="D5550" s="241" t="s">
        <v>2483</v>
      </c>
      <c r="E5550" s="427" t="s">
        <v>142</v>
      </c>
      <c r="F5550" s="427"/>
      <c r="G5550" s="190" t="s">
        <v>88</v>
      </c>
      <c r="H5550" s="191">
        <v>1</v>
      </c>
      <c r="I5550" s="192">
        <v>29.893378999999999</v>
      </c>
      <c r="J5550" s="192">
        <v>29.893378999999999</v>
      </c>
      <c r="K5550" s="360"/>
    </row>
    <row r="5551" spans="1:11" s="106" customFormat="1" ht="38.25" hidden="1" x14ac:dyDescent="0.2">
      <c r="A5551" s="241" t="s">
        <v>89</v>
      </c>
      <c r="B5551" s="189" t="s">
        <v>2484</v>
      </c>
      <c r="C5551" s="241" t="s">
        <v>85</v>
      </c>
      <c r="D5551" s="241" t="s">
        <v>2485</v>
      </c>
      <c r="E5551" s="427" t="s">
        <v>142</v>
      </c>
      <c r="F5551" s="427"/>
      <c r="G5551" s="190" t="s">
        <v>88</v>
      </c>
      <c r="H5551" s="191">
        <v>1</v>
      </c>
      <c r="I5551" s="192">
        <v>4.0569585999999997</v>
      </c>
      <c r="J5551" s="192">
        <v>4.0569585999999997</v>
      </c>
      <c r="K5551" s="360"/>
    </row>
    <row r="5552" spans="1:11" s="106" customFormat="1" ht="25.5" hidden="1" x14ac:dyDescent="0.2">
      <c r="A5552" s="241" t="s">
        <v>89</v>
      </c>
      <c r="B5552" s="189" t="s">
        <v>2428</v>
      </c>
      <c r="C5552" s="241" t="s">
        <v>85</v>
      </c>
      <c r="D5552" s="241" t="s">
        <v>2429</v>
      </c>
      <c r="E5552" s="427" t="s">
        <v>87</v>
      </c>
      <c r="F5552" s="427"/>
      <c r="G5552" s="190" t="s">
        <v>88</v>
      </c>
      <c r="H5552" s="191">
        <v>1</v>
      </c>
      <c r="I5552" s="192">
        <v>14.328538999999999</v>
      </c>
      <c r="J5552" s="192">
        <v>14.328538999999999</v>
      </c>
      <c r="K5552" s="360"/>
    </row>
    <row r="5553" spans="1:11" s="106" customFormat="1" hidden="1" x14ac:dyDescent="0.2">
      <c r="A5553" s="244"/>
      <c r="B5553" s="244"/>
      <c r="C5553" s="244"/>
      <c r="D5553" s="244"/>
      <c r="E5553" s="244"/>
      <c r="F5553" s="193"/>
      <c r="G5553" s="244"/>
      <c r="H5553" s="193"/>
      <c r="I5553" s="244"/>
      <c r="J5553" s="193"/>
      <c r="K5553" s="360"/>
    </row>
    <row r="5554" spans="1:11" s="106" customFormat="1" ht="15" hidden="1" thickBot="1" x14ac:dyDescent="0.25">
      <c r="A5554" s="244"/>
      <c r="B5554" s="244"/>
      <c r="C5554" s="244"/>
      <c r="D5554" s="244"/>
      <c r="E5554" s="244"/>
      <c r="F5554" s="193"/>
      <c r="G5554" s="244"/>
      <c r="H5554" s="428"/>
      <c r="I5554" s="428"/>
      <c r="J5554" s="193"/>
      <c r="K5554" s="360"/>
    </row>
    <row r="5555" spans="1:11" s="106" customFormat="1" ht="15" hidden="1" thickTop="1" x14ac:dyDescent="0.2">
      <c r="A5555" s="194"/>
      <c r="B5555" s="194"/>
      <c r="C5555" s="194"/>
      <c r="D5555" s="194"/>
      <c r="E5555" s="194"/>
      <c r="F5555" s="194"/>
      <c r="G5555" s="194"/>
      <c r="H5555" s="194"/>
      <c r="I5555" s="194"/>
      <c r="J5555" s="194"/>
      <c r="K5555" s="360"/>
    </row>
    <row r="5556" spans="1:11" s="106" customFormat="1" ht="15" hidden="1" x14ac:dyDescent="0.2">
      <c r="A5556" s="242"/>
      <c r="B5556" s="195" t="s">
        <v>77</v>
      </c>
      <c r="C5556" s="242" t="s">
        <v>78</v>
      </c>
      <c r="D5556" s="242" t="s">
        <v>4</v>
      </c>
      <c r="E5556" s="430" t="s">
        <v>79</v>
      </c>
      <c r="F5556" s="430"/>
      <c r="G5556" s="196" t="s">
        <v>80</v>
      </c>
      <c r="H5556" s="195" t="s">
        <v>81</v>
      </c>
      <c r="I5556" s="195" t="s">
        <v>82</v>
      </c>
      <c r="J5556" s="195" t="s">
        <v>5</v>
      </c>
      <c r="K5556" s="360"/>
    </row>
    <row r="5557" spans="1:11" s="106" customFormat="1" ht="38.25" hidden="1" x14ac:dyDescent="0.2">
      <c r="A5557" s="240" t="s">
        <v>83</v>
      </c>
      <c r="B5557" s="197" t="s">
        <v>1106</v>
      </c>
      <c r="C5557" s="240" t="s">
        <v>85</v>
      </c>
      <c r="D5557" s="240" t="s">
        <v>1107</v>
      </c>
      <c r="E5557" s="429" t="s">
        <v>142</v>
      </c>
      <c r="F5557" s="429"/>
      <c r="G5557" s="198" t="s">
        <v>143</v>
      </c>
      <c r="H5557" s="199">
        <v>1</v>
      </c>
      <c r="I5557" s="203">
        <f>SUM(J5558:J5562)</f>
        <v>126.8056004</v>
      </c>
      <c r="J5557" s="203">
        <f>H5557*I5557</f>
        <v>126.8056004</v>
      </c>
      <c r="K5557" s="360"/>
    </row>
    <row r="5558" spans="1:11" s="106" customFormat="1" ht="38.25" hidden="1" x14ac:dyDescent="0.2">
      <c r="A5558" s="241" t="s">
        <v>89</v>
      </c>
      <c r="B5558" s="189" t="s">
        <v>2486</v>
      </c>
      <c r="C5558" s="241" t="s">
        <v>85</v>
      </c>
      <c r="D5558" s="241" t="s">
        <v>2487</v>
      </c>
      <c r="E5558" s="427" t="s">
        <v>142</v>
      </c>
      <c r="F5558" s="427"/>
      <c r="G5558" s="190" t="s">
        <v>88</v>
      </c>
      <c r="H5558" s="191">
        <v>1</v>
      </c>
      <c r="I5558" s="192">
        <v>41.16</v>
      </c>
      <c r="J5558" s="192">
        <v>41.16</v>
      </c>
      <c r="K5558" s="360"/>
    </row>
    <row r="5559" spans="1:11" s="106" customFormat="1" ht="38.25" hidden="1" x14ac:dyDescent="0.2">
      <c r="A5559" s="241" t="s">
        <v>89</v>
      </c>
      <c r="B5559" s="189" t="s">
        <v>2488</v>
      </c>
      <c r="C5559" s="241" t="s">
        <v>85</v>
      </c>
      <c r="D5559" s="241" t="s">
        <v>2489</v>
      </c>
      <c r="E5559" s="427" t="s">
        <v>142</v>
      </c>
      <c r="F5559" s="427"/>
      <c r="G5559" s="190" t="s">
        <v>88</v>
      </c>
      <c r="H5559" s="191">
        <v>1</v>
      </c>
      <c r="I5559" s="192">
        <v>37.366723800000003</v>
      </c>
      <c r="J5559" s="192">
        <v>37.366723800000003</v>
      </c>
      <c r="K5559" s="360"/>
    </row>
    <row r="5560" spans="1:11" s="106" customFormat="1" ht="38.25" hidden="1" x14ac:dyDescent="0.2">
      <c r="A5560" s="241" t="s">
        <v>89</v>
      </c>
      <c r="B5560" s="189" t="s">
        <v>2482</v>
      </c>
      <c r="C5560" s="241" t="s">
        <v>85</v>
      </c>
      <c r="D5560" s="241" t="s">
        <v>2483</v>
      </c>
      <c r="E5560" s="427" t="s">
        <v>142</v>
      </c>
      <c r="F5560" s="427"/>
      <c r="G5560" s="190" t="s">
        <v>88</v>
      </c>
      <c r="H5560" s="191">
        <v>1</v>
      </c>
      <c r="I5560" s="192">
        <v>29.893378999999999</v>
      </c>
      <c r="J5560" s="192">
        <v>29.893378999999999</v>
      </c>
      <c r="K5560" s="360"/>
    </row>
    <row r="5561" spans="1:11" s="106" customFormat="1" ht="38.25" hidden="1" x14ac:dyDescent="0.2">
      <c r="A5561" s="241" t="s">
        <v>89</v>
      </c>
      <c r="B5561" s="189" t="s">
        <v>2484</v>
      </c>
      <c r="C5561" s="241" t="s">
        <v>85</v>
      </c>
      <c r="D5561" s="241" t="s">
        <v>2485</v>
      </c>
      <c r="E5561" s="427" t="s">
        <v>142</v>
      </c>
      <c r="F5561" s="427"/>
      <c r="G5561" s="190" t="s">
        <v>88</v>
      </c>
      <c r="H5561" s="191">
        <v>1</v>
      </c>
      <c r="I5561" s="192">
        <v>4.0569585999999997</v>
      </c>
      <c r="J5561" s="192">
        <v>4.0569585999999997</v>
      </c>
      <c r="K5561" s="360"/>
    </row>
    <row r="5562" spans="1:11" s="106" customFormat="1" ht="25.5" hidden="1" x14ac:dyDescent="0.2">
      <c r="A5562" s="241" t="s">
        <v>89</v>
      </c>
      <c r="B5562" s="189" t="s">
        <v>2428</v>
      </c>
      <c r="C5562" s="241" t="s">
        <v>85</v>
      </c>
      <c r="D5562" s="241" t="s">
        <v>2429</v>
      </c>
      <c r="E5562" s="427" t="s">
        <v>87</v>
      </c>
      <c r="F5562" s="427"/>
      <c r="G5562" s="190" t="s">
        <v>88</v>
      </c>
      <c r="H5562" s="191">
        <v>1</v>
      </c>
      <c r="I5562" s="192">
        <v>14.328538999999999</v>
      </c>
      <c r="J5562" s="192">
        <v>14.328538999999999</v>
      </c>
      <c r="K5562" s="360"/>
    </row>
    <row r="5563" spans="1:11" s="106" customFormat="1" hidden="1" x14ac:dyDescent="0.2">
      <c r="A5563" s="244"/>
      <c r="B5563" s="244"/>
      <c r="C5563" s="244"/>
      <c r="D5563" s="244"/>
      <c r="E5563" s="244"/>
      <c r="F5563" s="193"/>
      <c r="G5563" s="244"/>
      <c r="H5563" s="193"/>
      <c r="I5563" s="244"/>
      <c r="J5563" s="193"/>
      <c r="K5563" s="360"/>
    </row>
    <row r="5564" spans="1:11" s="106" customFormat="1" ht="15" hidden="1" thickBot="1" x14ac:dyDescent="0.25">
      <c r="A5564" s="244"/>
      <c r="B5564" s="244"/>
      <c r="C5564" s="244"/>
      <c r="D5564" s="244"/>
      <c r="E5564" s="244"/>
      <c r="F5564" s="193"/>
      <c r="G5564" s="244"/>
      <c r="H5564" s="428"/>
      <c r="I5564" s="428"/>
      <c r="J5564" s="193"/>
      <c r="K5564" s="360"/>
    </row>
    <row r="5565" spans="1:11" s="106" customFormat="1" ht="15" hidden="1" thickTop="1" x14ac:dyDescent="0.2">
      <c r="A5565" s="194"/>
      <c r="B5565" s="194"/>
      <c r="C5565" s="194"/>
      <c r="D5565" s="194"/>
      <c r="E5565" s="194"/>
      <c r="F5565" s="194"/>
      <c r="G5565" s="194"/>
      <c r="H5565" s="194"/>
      <c r="I5565" s="194"/>
      <c r="J5565" s="194"/>
      <c r="K5565" s="360"/>
    </row>
    <row r="5566" spans="1:11" s="106" customFormat="1" ht="15" hidden="1" x14ac:dyDescent="0.2">
      <c r="A5566" s="242"/>
      <c r="B5566" s="195" t="s">
        <v>77</v>
      </c>
      <c r="C5566" s="242" t="s">
        <v>78</v>
      </c>
      <c r="D5566" s="242" t="s">
        <v>4</v>
      </c>
      <c r="E5566" s="430" t="s">
        <v>79</v>
      </c>
      <c r="F5566" s="430"/>
      <c r="G5566" s="196" t="s">
        <v>80</v>
      </c>
      <c r="H5566" s="195" t="s">
        <v>81</v>
      </c>
      <c r="I5566" s="195" t="s">
        <v>82</v>
      </c>
      <c r="J5566" s="195" t="s">
        <v>5</v>
      </c>
      <c r="K5566" s="360"/>
    </row>
    <row r="5567" spans="1:11" s="106" customFormat="1" ht="38.25" hidden="1" x14ac:dyDescent="0.2">
      <c r="A5567" s="240" t="s">
        <v>83</v>
      </c>
      <c r="B5567" s="197" t="s">
        <v>2482</v>
      </c>
      <c r="C5567" s="240" t="s">
        <v>85</v>
      </c>
      <c r="D5567" s="240" t="s">
        <v>2483</v>
      </c>
      <c r="E5567" s="429" t="s">
        <v>142</v>
      </c>
      <c r="F5567" s="429"/>
      <c r="G5567" s="198" t="s">
        <v>88</v>
      </c>
      <c r="H5567" s="199">
        <v>1</v>
      </c>
      <c r="I5567" s="203">
        <f>SUM(J5568)</f>
        <v>29.893378999999999</v>
      </c>
      <c r="J5567" s="203">
        <f>H5567*I5567</f>
        <v>29.893378999999999</v>
      </c>
      <c r="K5567" s="360"/>
    </row>
    <row r="5568" spans="1:11" s="106" customFormat="1" ht="38.25" hidden="1" x14ac:dyDescent="0.2">
      <c r="A5568" s="241" t="s">
        <v>92</v>
      </c>
      <c r="B5568" s="189" t="s">
        <v>2490</v>
      </c>
      <c r="C5568" s="241" t="s">
        <v>85</v>
      </c>
      <c r="D5568" s="241" t="s">
        <v>2491</v>
      </c>
      <c r="E5568" s="427" t="s">
        <v>98</v>
      </c>
      <c r="F5568" s="427"/>
      <c r="G5568" s="190" t="s">
        <v>174</v>
      </c>
      <c r="H5568" s="191">
        <v>5.5999999999999999E-5</v>
      </c>
      <c r="I5568" s="192">
        <v>533810.34</v>
      </c>
      <c r="J5568" s="192">
        <v>29.893378999999999</v>
      </c>
      <c r="K5568" s="360"/>
    </row>
    <row r="5569" spans="1:11" s="106" customFormat="1" hidden="1" x14ac:dyDescent="0.2">
      <c r="A5569" s="244"/>
      <c r="B5569" s="244"/>
      <c r="C5569" s="244"/>
      <c r="D5569" s="244"/>
      <c r="E5569" s="244"/>
      <c r="F5569" s="193"/>
      <c r="G5569" s="244"/>
      <c r="H5569" s="193"/>
      <c r="I5569" s="244"/>
      <c r="J5569" s="193"/>
      <c r="K5569" s="360"/>
    </row>
    <row r="5570" spans="1:11" s="106" customFormat="1" ht="15" hidden="1" thickBot="1" x14ac:dyDescent="0.25">
      <c r="A5570" s="244"/>
      <c r="B5570" s="244"/>
      <c r="C5570" s="244"/>
      <c r="D5570" s="244"/>
      <c r="E5570" s="244"/>
      <c r="F5570" s="193"/>
      <c r="G5570" s="244"/>
      <c r="H5570" s="428"/>
      <c r="I5570" s="428"/>
      <c r="J5570" s="193"/>
      <c r="K5570" s="360"/>
    </row>
    <row r="5571" spans="1:11" s="106" customFormat="1" ht="15" hidden="1" thickTop="1" x14ac:dyDescent="0.2">
      <c r="A5571" s="194"/>
      <c r="B5571" s="194"/>
      <c r="C5571" s="194"/>
      <c r="D5571" s="194"/>
      <c r="E5571" s="194"/>
      <c r="F5571" s="194"/>
      <c r="G5571" s="194"/>
      <c r="H5571" s="194"/>
      <c r="I5571" s="194"/>
      <c r="J5571" s="194"/>
      <c r="K5571" s="360"/>
    </row>
    <row r="5572" spans="1:11" s="106" customFormat="1" ht="15" hidden="1" x14ac:dyDescent="0.2">
      <c r="A5572" s="242"/>
      <c r="B5572" s="195" t="s">
        <v>77</v>
      </c>
      <c r="C5572" s="242" t="s">
        <v>78</v>
      </c>
      <c r="D5572" s="242" t="s">
        <v>4</v>
      </c>
      <c r="E5572" s="430" t="s">
        <v>79</v>
      </c>
      <c r="F5572" s="430"/>
      <c r="G5572" s="196" t="s">
        <v>80</v>
      </c>
      <c r="H5572" s="195" t="s">
        <v>81</v>
      </c>
      <c r="I5572" s="195" t="s">
        <v>82</v>
      </c>
      <c r="J5572" s="195" t="s">
        <v>5</v>
      </c>
      <c r="K5572" s="360"/>
    </row>
    <row r="5573" spans="1:11" s="106" customFormat="1" ht="38.25" hidden="1" x14ac:dyDescent="0.2">
      <c r="A5573" s="240" t="s">
        <v>83</v>
      </c>
      <c r="B5573" s="197" t="s">
        <v>2484</v>
      </c>
      <c r="C5573" s="240" t="s">
        <v>85</v>
      </c>
      <c r="D5573" s="240" t="s">
        <v>2485</v>
      </c>
      <c r="E5573" s="429" t="s">
        <v>142</v>
      </c>
      <c r="F5573" s="429"/>
      <c r="G5573" s="198" t="s">
        <v>88</v>
      </c>
      <c r="H5573" s="199">
        <v>1</v>
      </c>
      <c r="I5573" s="203">
        <f>SUM(J5574)</f>
        <v>4.0569585999999997</v>
      </c>
      <c r="J5573" s="203">
        <f>H5573*I5573</f>
        <v>4.0569585999999997</v>
      </c>
      <c r="K5573" s="360"/>
    </row>
    <row r="5574" spans="1:11" s="106" customFormat="1" ht="38.25" hidden="1" x14ac:dyDescent="0.2">
      <c r="A5574" s="241" t="s">
        <v>92</v>
      </c>
      <c r="B5574" s="189" t="s">
        <v>2490</v>
      </c>
      <c r="C5574" s="241" t="s">
        <v>85</v>
      </c>
      <c r="D5574" s="241" t="s">
        <v>2491</v>
      </c>
      <c r="E5574" s="427" t="s">
        <v>98</v>
      </c>
      <c r="F5574" s="427"/>
      <c r="G5574" s="190" t="s">
        <v>174</v>
      </c>
      <c r="H5574" s="191">
        <v>7.6000000000000001E-6</v>
      </c>
      <c r="I5574" s="192">
        <v>533810.34</v>
      </c>
      <c r="J5574" s="192">
        <v>4.0569585999999997</v>
      </c>
      <c r="K5574" s="360"/>
    </row>
    <row r="5575" spans="1:11" s="106" customFormat="1" hidden="1" x14ac:dyDescent="0.2">
      <c r="A5575" s="244"/>
      <c r="B5575" s="244"/>
      <c r="C5575" s="244"/>
      <c r="D5575" s="244"/>
      <c r="E5575" s="244"/>
      <c r="F5575" s="193"/>
      <c r="G5575" s="244"/>
      <c r="H5575" s="193"/>
      <c r="I5575" s="244"/>
      <c r="J5575" s="193"/>
      <c r="K5575" s="360"/>
    </row>
    <row r="5576" spans="1:11" s="106" customFormat="1" ht="15" hidden="1" thickBot="1" x14ac:dyDescent="0.25">
      <c r="A5576" s="244"/>
      <c r="B5576" s="244"/>
      <c r="C5576" s="244"/>
      <c r="D5576" s="244"/>
      <c r="E5576" s="244"/>
      <c r="F5576" s="193"/>
      <c r="G5576" s="244"/>
      <c r="H5576" s="428"/>
      <c r="I5576" s="428"/>
      <c r="J5576" s="193"/>
      <c r="K5576" s="360"/>
    </row>
    <row r="5577" spans="1:11" s="106" customFormat="1" ht="15" hidden="1" thickTop="1" x14ac:dyDescent="0.2">
      <c r="A5577" s="194"/>
      <c r="B5577" s="194"/>
      <c r="C5577" s="194"/>
      <c r="D5577" s="194"/>
      <c r="E5577" s="194"/>
      <c r="F5577" s="194"/>
      <c r="G5577" s="194"/>
      <c r="H5577" s="194"/>
      <c r="I5577" s="194"/>
      <c r="J5577" s="194"/>
      <c r="K5577" s="360"/>
    </row>
    <row r="5578" spans="1:11" s="106" customFormat="1" ht="15" hidden="1" x14ac:dyDescent="0.2">
      <c r="A5578" s="242"/>
      <c r="B5578" s="195" t="s">
        <v>77</v>
      </c>
      <c r="C5578" s="242" t="s">
        <v>78</v>
      </c>
      <c r="D5578" s="242" t="s">
        <v>4</v>
      </c>
      <c r="E5578" s="430" t="s">
        <v>79</v>
      </c>
      <c r="F5578" s="430"/>
      <c r="G5578" s="196" t="s">
        <v>80</v>
      </c>
      <c r="H5578" s="195" t="s">
        <v>81</v>
      </c>
      <c r="I5578" s="195" t="s">
        <v>82</v>
      </c>
      <c r="J5578" s="195" t="s">
        <v>5</v>
      </c>
      <c r="K5578" s="360"/>
    </row>
    <row r="5579" spans="1:11" s="106" customFormat="1" ht="38.25" hidden="1" x14ac:dyDescent="0.2">
      <c r="A5579" s="240" t="s">
        <v>83</v>
      </c>
      <c r="B5579" s="197" t="s">
        <v>2488</v>
      </c>
      <c r="C5579" s="240" t="s">
        <v>85</v>
      </c>
      <c r="D5579" s="240" t="s">
        <v>2489</v>
      </c>
      <c r="E5579" s="429" t="s">
        <v>142</v>
      </c>
      <c r="F5579" s="429"/>
      <c r="G5579" s="198" t="s">
        <v>88</v>
      </c>
      <c r="H5579" s="199">
        <v>1</v>
      </c>
      <c r="I5579" s="203">
        <f>SUM(J5580)</f>
        <v>37.366723800000003</v>
      </c>
      <c r="J5579" s="203">
        <f>H5579*I5579</f>
        <v>37.366723800000003</v>
      </c>
      <c r="K5579" s="360"/>
    </row>
    <row r="5580" spans="1:11" s="106" customFormat="1" ht="38.25" hidden="1" x14ac:dyDescent="0.2">
      <c r="A5580" s="241" t="s">
        <v>92</v>
      </c>
      <c r="B5580" s="189" t="s">
        <v>2490</v>
      </c>
      <c r="C5580" s="241" t="s">
        <v>85</v>
      </c>
      <c r="D5580" s="241" t="s">
        <v>2491</v>
      </c>
      <c r="E5580" s="427" t="s">
        <v>98</v>
      </c>
      <c r="F5580" s="427"/>
      <c r="G5580" s="190" t="s">
        <v>174</v>
      </c>
      <c r="H5580" s="191">
        <v>6.9999999999999994E-5</v>
      </c>
      <c r="I5580" s="192">
        <v>533810.34</v>
      </c>
      <c r="J5580" s="192">
        <v>37.366723800000003</v>
      </c>
      <c r="K5580" s="360"/>
    </row>
    <row r="5581" spans="1:11" s="106" customFormat="1" hidden="1" x14ac:dyDescent="0.2">
      <c r="A5581" s="244"/>
      <c r="B5581" s="244"/>
      <c r="C5581" s="244"/>
      <c r="D5581" s="244"/>
      <c r="E5581" s="244"/>
      <c r="F5581" s="193"/>
      <c r="G5581" s="244"/>
      <c r="H5581" s="193"/>
      <c r="I5581" s="244"/>
      <c r="J5581" s="193"/>
      <c r="K5581" s="360"/>
    </row>
    <row r="5582" spans="1:11" s="106" customFormat="1" ht="15" hidden="1" thickBot="1" x14ac:dyDescent="0.25">
      <c r="A5582" s="244"/>
      <c r="B5582" s="244"/>
      <c r="C5582" s="244"/>
      <c r="D5582" s="244"/>
      <c r="E5582" s="244"/>
      <c r="F5582" s="193"/>
      <c r="G5582" s="244"/>
      <c r="H5582" s="428"/>
      <c r="I5582" s="428"/>
      <c r="J5582" s="193"/>
      <c r="K5582" s="360"/>
    </row>
    <row r="5583" spans="1:11" s="106" customFormat="1" ht="15" hidden="1" thickTop="1" x14ac:dyDescent="0.2">
      <c r="A5583" s="194"/>
      <c r="B5583" s="194"/>
      <c r="C5583" s="194"/>
      <c r="D5583" s="194"/>
      <c r="E5583" s="194"/>
      <c r="F5583" s="194"/>
      <c r="G5583" s="194"/>
      <c r="H5583" s="194"/>
      <c r="I5583" s="194"/>
      <c r="J5583" s="194"/>
      <c r="K5583" s="360"/>
    </row>
    <row r="5584" spans="1:11" s="106" customFormat="1" ht="15" hidden="1" x14ac:dyDescent="0.2">
      <c r="A5584" s="242"/>
      <c r="B5584" s="195" t="s">
        <v>77</v>
      </c>
      <c r="C5584" s="242" t="s">
        <v>78</v>
      </c>
      <c r="D5584" s="242" t="s">
        <v>4</v>
      </c>
      <c r="E5584" s="430" t="s">
        <v>79</v>
      </c>
      <c r="F5584" s="430"/>
      <c r="G5584" s="196" t="s">
        <v>80</v>
      </c>
      <c r="H5584" s="195" t="s">
        <v>81</v>
      </c>
      <c r="I5584" s="195" t="s">
        <v>82</v>
      </c>
      <c r="J5584" s="195" t="s">
        <v>5</v>
      </c>
      <c r="K5584" s="360"/>
    </row>
    <row r="5585" spans="1:11" s="106" customFormat="1" ht="38.25" hidden="1" x14ac:dyDescent="0.2">
      <c r="A5585" s="240" t="s">
        <v>83</v>
      </c>
      <c r="B5585" s="197" t="s">
        <v>2486</v>
      </c>
      <c r="C5585" s="240" t="s">
        <v>85</v>
      </c>
      <c r="D5585" s="240" t="s">
        <v>2487</v>
      </c>
      <c r="E5585" s="429" t="s">
        <v>142</v>
      </c>
      <c r="F5585" s="429"/>
      <c r="G5585" s="198" t="s">
        <v>88</v>
      </c>
      <c r="H5585" s="199">
        <v>1</v>
      </c>
      <c r="I5585" s="203">
        <f>SUM(J5586)</f>
        <v>41.16</v>
      </c>
      <c r="J5585" s="203">
        <f>H5585*I5585</f>
        <v>41.16</v>
      </c>
      <c r="K5585" s="360"/>
    </row>
    <row r="5586" spans="1:11" s="106" customFormat="1" hidden="1" x14ac:dyDescent="0.2">
      <c r="A5586" s="241" t="s">
        <v>92</v>
      </c>
      <c r="B5586" s="189" t="s">
        <v>2038</v>
      </c>
      <c r="C5586" s="241" t="s">
        <v>85</v>
      </c>
      <c r="D5586" s="241" t="s">
        <v>2039</v>
      </c>
      <c r="E5586" s="427" t="s">
        <v>119</v>
      </c>
      <c r="F5586" s="427"/>
      <c r="G5586" s="190" t="s">
        <v>266</v>
      </c>
      <c r="H5586" s="191">
        <v>11.76</v>
      </c>
      <c r="I5586" s="192">
        <v>3.5</v>
      </c>
      <c r="J5586" s="192">
        <v>41.16</v>
      </c>
      <c r="K5586" s="360"/>
    </row>
    <row r="5587" spans="1:11" s="106" customFormat="1" hidden="1" x14ac:dyDescent="0.2">
      <c r="A5587" s="244"/>
      <c r="B5587" s="244"/>
      <c r="C5587" s="244"/>
      <c r="D5587" s="244"/>
      <c r="E5587" s="244"/>
      <c r="F5587" s="193"/>
      <c r="G5587" s="244"/>
      <c r="H5587" s="193"/>
      <c r="I5587" s="244"/>
      <c r="J5587" s="193"/>
      <c r="K5587" s="360"/>
    </row>
    <row r="5588" spans="1:11" s="106" customFormat="1" ht="15" hidden="1" thickBot="1" x14ac:dyDescent="0.25">
      <c r="A5588" s="244"/>
      <c r="B5588" s="244"/>
      <c r="C5588" s="244"/>
      <c r="D5588" s="244"/>
      <c r="E5588" s="244"/>
      <c r="F5588" s="193"/>
      <c r="G5588" s="244"/>
      <c r="H5588" s="428"/>
      <c r="I5588" s="428"/>
      <c r="J5588" s="193"/>
      <c r="K5588" s="360"/>
    </row>
    <row r="5589" spans="1:11" s="106" customFormat="1" ht="15" hidden="1" thickTop="1" x14ac:dyDescent="0.2">
      <c r="A5589" s="194"/>
      <c r="B5589" s="194"/>
      <c r="C5589" s="194"/>
      <c r="D5589" s="194"/>
      <c r="E5589" s="194"/>
      <c r="F5589" s="194"/>
      <c r="G5589" s="194"/>
      <c r="H5589" s="194"/>
      <c r="I5589" s="194"/>
      <c r="J5589" s="194"/>
      <c r="K5589" s="360"/>
    </row>
    <row r="5590" spans="1:11" s="106" customFormat="1" ht="15" hidden="1" x14ac:dyDescent="0.2">
      <c r="A5590" s="242"/>
      <c r="B5590" s="195" t="s">
        <v>77</v>
      </c>
      <c r="C5590" s="242" t="s">
        <v>78</v>
      </c>
      <c r="D5590" s="242" t="s">
        <v>4</v>
      </c>
      <c r="E5590" s="430" t="s">
        <v>79</v>
      </c>
      <c r="F5590" s="430"/>
      <c r="G5590" s="196" t="s">
        <v>80</v>
      </c>
      <c r="H5590" s="195" t="s">
        <v>81</v>
      </c>
      <c r="I5590" s="195" t="s">
        <v>82</v>
      </c>
      <c r="J5590" s="195" t="s">
        <v>5</v>
      </c>
      <c r="K5590" s="360"/>
    </row>
    <row r="5591" spans="1:11" s="106" customFormat="1" ht="38.25" hidden="1" x14ac:dyDescent="0.2">
      <c r="A5591" s="240" t="s">
        <v>83</v>
      </c>
      <c r="B5591" s="197" t="s">
        <v>2084</v>
      </c>
      <c r="C5591" s="240" t="s">
        <v>85</v>
      </c>
      <c r="D5591" s="240" t="s">
        <v>2085</v>
      </c>
      <c r="E5591" s="429" t="s">
        <v>142</v>
      </c>
      <c r="F5591" s="429"/>
      <c r="G5591" s="198" t="s">
        <v>143</v>
      </c>
      <c r="H5591" s="199">
        <v>1</v>
      </c>
      <c r="I5591" s="203">
        <f>SUM(J5592:J5596)</f>
        <v>112.55411480000001</v>
      </c>
      <c r="J5591" s="203">
        <f>H5591*I5591</f>
        <v>112.55411480000001</v>
      </c>
      <c r="K5591" s="360"/>
    </row>
    <row r="5592" spans="1:11" s="106" customFormat="1" ht="38.25" hidden="1" x14ac:dyDescent="0.2">
      <c r="A5592" s="241" t="s">
        <v>89</v>
      </c>
      <c r="B5592" s="189" t="s">
        <v>2492</v>
      </c>
      <c r="C5592" s="241" t="s">
        <v>85</v>
      </c>
      <c r="D5592" s="241" t="s">
        <v>2493</v>
      </c>
      <c r="E5592" s="427" t="s">
        <v>142</v>
      </c>
      <c r="F5592" s="427"/>
      <c r="G5592" s="190" t="s">
        <v>88</v>
      </c>
      <c r="H5592" s="191">
        <v>1</v>
      </c>
      <c r="I5592" s="192">
        <v>26.947158000000002</v>
      </c>
      <c r="J5592" s="192">
        <v>26.947158000000002</v>
      </c>
      <c r="K5592" s="360"/>
    </row>
    <row r="5593" spans="1:11" s="106" customFormat="1" ht="38.25" hidden="1" x14ac:dyDescent="0.2">
      <c r="A5593" s="241" t="s">
        <v>89</v>
      </c>
      <c r="B5593" s="189" t="s">
        <v>2494</v>
      </c>
      <c r="C5593" s="241" t="s">
        <v>85</v>
      </c>
      <c r="D5593" s="241" t="s">
        <v>2495</v>
      </c>
      <c r="E5593" s="427" t="s">
        <v>142</v>
      </c>
      <c r="F5593" s="427"/>
      <c r="G5593" s="190" t="s">
        <v>88</v>
      </c>
      <c r="H5593" s="191">
        <v>1</v>
      </c>
      <c r="I5593" s="192">
        <v>46.795000000000002</v>
      </c>
      <c r="J5593" s="192">
        <v>46.795000000000002</v>
      </c>
      <c r="K5593" s="360"/>
    </row>
    <row r="5594" spans="1:11" s="106" customFormat="1" ht="38.25" hidden="1" x14ac:dyDescent="0.2">
      <c r="A5594" s="241" t="s">
        <v>89</v>
      </c>
      <c r="B5594" s="189" t="s">
        <v>2496</v>
      </c>
      <c r="C5594" s="241" t="s">
        <v>85</v>
      </c>
      <c r="D5594" s="241" t="s">
        <v>2497</v>
      </c>
      <c r="E5594" s="427" t="s">
        <v>142</v>
      </c>
      <c r="F5594" s="427"/>
      <c r="G5594" s="190" t="s">
        <v>88</v>
      </c>
      <c r="H5594" s="191">
        <v>1</v>
      </c>
      <c r="I5594" s="192">
        <v>21.5577264</v>
      </c>
      <c r="J5594" s="192">
        <v>21.5577264</v>
      </c>
      <c r="K5594" s="360"/>
    </row>
    <row r="5595" spans="1:11" s="106" customFormat="1" ht="38.25" hidden="1" x14ac:dyDescent="0.2">
      <c r="A5595" s="241" t="s">
        <v>89</v>
      </c>
      <c r="B5595" s="189" t="s">
        <v>2498</v>
      </c>
      <c r="C5595" s="241" t="s">
        <v>85</v>
      </c>
      <c r="D5595" s="241" t="s">
        <v>2499</v>
      </c>
      <c r="E5595" s="427" t="s">
        <v>142</v>
      </c>
      <c r="F5595" s="427"/>
      <c r="G5595" s="190" t="s">
        <v>88</v>
      </c>
      <c r="H5595" s="191">
        <v>1</v>
      </c>
      <c r="I5595" s="192">
        <v>2.9256913999999998</v>
      </c>
      <c r="J5595" s="192">
        <v>2.9256913999999998</v>
      </c>
      <c r="K5595" s="360"/>
    </row>
    <row r="5596" spans="1:11" s="106" customFormat="1" ht="25.5" hidden="1" x14ac:dyDescent="0.2">
      <c r="A5596" s="241" t="s">
        <v>89</v>
      </c>
      <c r="B5596" s="189" t="s">
        <v>2428</v>
      </c>
      <c r="C5596" s="241" t="s">
        <v>85</v>
      </c>
      <c r="D5596" s="241" t="s">
        <v>2429</v>
      </c>
      <c r="E5596" s="427" t="s">
        <v>87</v>
      </c>
      <c r="F5596" s="427"/>
      <c r="G5596" s="190" t="s">
        <v>88</v>
      </c>
      <c r="H5596" s="191">
        <v>1</v>
      </c>
      <c r="I5596" s="192">
        <v>14.328538999999999</v>
      </c>
      <c r="J5596" s="192">
        <v>14.328538999999999</v>
      </c>
      <c r="K5596" s="360"/>
    </row>
    <row r="5597" spans="1:11" s="106" customFormat="1" hidden="1" x14ac:dyDescent="0.2">
      <c r="A5597" s="244"/>
      <c r="B5597" s="244"/>
      <c r="C5597" s="244"/>
      <c r="D5597" s="244"/>
      <c r="E5597" s="244"/>
      <c r="F5597" s="193"/>
      <c r="G5597" s="244"/>
      <c r="H5597" s="193"/>
      <c r="I5597" s="244"/>
      <c r="J5597" s="193"/>
      <c r="K5597" s="360"/>
    </row>
    <row r="5598" spans="1:11" s="106" customFormat="1" ht="15" hidden="1" thickBot="1" x14ac:dyDescent="0.25">
      <c r="A5598" s="244"/>
      <c r="B5598" s="244"/>
      <c r="C5598" s="244"/>
      <c r="D5598" s="244"/>
      <c r="E5598" s="244"/>
      <c r="F5598" s="193"/>
      <c r="G5598" s="244"/>
      <c r="H5598" s="428"/>
      <c r="I5598" s="428"/>
      <c r="J5598" s="193"/>
      <c r="K5598" s="360"/>
    </row>
    <row r="5599" spans="1:11" s="106" customFormat="1" ht="15" hidden="1" thickTop="1" x14ac:dyDescent="0.2">
      <c r="A5599" s="194"/>
      <c r="B5599" s="194"/>
      <c r="C5599" s="194"/>
      <c r="D5599" s="194"/>
      <c r="E5599" s="194"/>
      <c r="F5599" s="194"/>
      <c r="G5599" s="194"/>
      <c r="H5599" s="194"/>
      <c r="I5599" s="194"/>
      <c r="J5599" s="194"/>
      <c r="K5599" s="360"/>
    </row>
    <row r="5600" spans="1:11" s="106" customFormat="1" ht="15" hidden="1" x14ac:dyDescent="0.2">
      <c r="A5600" s="242"/>
      <c r="B5600" s="195" t="s">
        <v>77</v>
      </c>
      <c r="C5600" s="242" t="s">
        <v>78</v>
      </c>
      <c r="D5600" s="242" t="s">
        <v>4</v>
      </c>
      <c r="E5600" s="430" t="s">
        <v>79</v>
      </c>
      <c r="F5600" s="430"/>
      <c r="G5600" s="196" t="s">
        <v>80</v>
      </c>
      <c r="H5600" s="195" t="s">
        <v>81</v>
      </c>
      <c r="I5600" s="195" t="s">
        <v>82</v>
      </c>
      <c r="J5600" s="195" t="s">
        <v>5</v>
      </c>
      <c r="K5600" s="360"/>
    </row>
    <row r="5601" spans="1:11" s="106" customFormat="1" ht="38.25" hidden="1" x14ac:dyDescent="0.2">
      <c r="A5601" s="240" t="s">
        <v>83</v>
      </c>
      <c r="B5601" s="197" t="s">
        <v>2496</v>
      </c>
      <c r="C5601" s="240" t="s">
        <v>85</v>
      </c>
      <c r="D5601" s="240" t="s">
        <v>2497</v>
      </c>
      <c r="E5601" s="429" t="s">
        <v>142</v>
      </c>
      <c r="F5601" s="429"/>
      <c r="G5601" s="198" t="s">
        <v>88</v>
      </c>
      <c r="H5601" s="199">
        <v>1</v>
      </c>
      <c r="I5601" s="203">
        <f>SUM(J5602)</f>
        <v>21.5577264</v>
      </c>
      <c r="J5601" s="203">
        <f>H5601*I5601</f>
        <v>21.5577264</v>
      </c>
      <c r="K5601" s="360"/>
    </row>
    <row r="5602" spans="1:11" s="106" customFormat="1" ht="38.25" hidden="1" x14ac:dyDescent="0.2">
      <c r="A5602" s="241" t="s">
        <v>92</v>
      </c>
      <c r="B5602" s="189" t="s">
        <v>2500</v>
      </c>
      <c r="C5602" s="241" t="s">
        <v>85</v>
      </c>
      <c r="D5602" s="241" t="s">
        <v>2501</v>
      </c>
      <c r="E5602" s="427" t="s">
        <v>98</v>
      </c>
      <c r="F5602" s="427"/>
      <c r="G5602" s="190" t="s">
        <v>174</v>
      </c>
      <c r="H5602" s="191">
        <v>5.5999999999999999E-5</v>
      </c>
      <c r="I5602" s="192">
        <v>384959.4</v>
      </c>
      <c r="J5602" s="192">
        <v>21.5577264</v>
      </c>
      <c r="K5602" s="360"/>
    </row>
    <row r="5603" spans="1:11" s="106" customFormat="1" hidden="1" x14ac:dyDescent="0.2">
      <c r="A5603" s="244"/>
      <c r="B5603" s="244"/>
      <c r="C5603" s="244"/>
      <c r="D5603" s="244"/>
      <c r="E5603" s="244"/>
      <c r="F5603" s="193"/>
      <c r="G5603" s="244"/>
      <c r="H5603" s="193"/>
      <c r="I5603" s="244"/>
      <c r="J5603" s="193"/>
      <c r="K5603" s="360"/>
    </row>
    <row r="5604" spans="1:11" s="106" customFormat="1" ht="15" hidden="1" thickBot="1" x14ac:dyDescent="0.25">
      <c r="A5604" s="244"/>
      <c r="B5604" s="244"/>
      <c r="C5604" s="244"/>
      <c r="D5604" s="244"/>
      <c r="E5604" s="244"/>
      <c r="F5604" s="193"/>
      <c r="G5604" s="244"/>
      <c r="H5604" s="428"/>
      <c r="I5604" s="428"/>
      <c r="J5604" s="193"/>
      <c r="K5604" s="360"/>
    </row>
    <row r="5605" spans="1:11" s="106" customFormat="1" ht="15" hidden="1" thickTop="1" x14ac:dyDescent="0.2">
      <c r="A5605" s="194"/>
      <c r="B5605" s="194"/>
      <c r="C5605" s="194"/>
      <c r="D5605" s="194"/>
      <c r="E5605" s="194"/>
      <c r="F5605" s="194"/>
      <c r="G5605" s="194"/>
      <c r="H5605" s="194"/>
      <c r="I5605" s="194"/>
      <c r="J5605" s="194"/>
      <c r="K5605" s="360"/>
    </row>
    <row r="5606" spans="1:11" s="106" customFormat="1" ht="15" hidden="1" x14ac:dyDescent="0.2">
      <c r="A5606" s="242"/>
      <c r="B5606" s="195" t="s">
        <v>77</v>
      </c>
      <c r="C5606" s="242" t="s">
        <v>78</v>
      </c>
      <c r="D5606" s="242" t="s">
        <v>4</v>
      </c>
      <c r="E5606" s="430" t="s">
        <v>79</v>
      </c>
      <c r="F5606" s="430"/>
      <c r="G5606" s="196" t="s">
        <v>80</v>
      </c>
      <c r="H5606" s="195" t="s">
        <v>81</v>
      </c>
      <c r="I5606" s="195" t="s">
        <v>82</v>
      </c>
      <c r="J5606" s="195" t="s">
        <v>5</v>
      </c>
      <c r="K5606" s="360"/>
    </row>
    <row r="5607" spans="1:11" s="106" customFormat="1" ht="38.25" hidden="1" x14ac:dyDescent="0.2">
      <c r="A5607" s="240" t="s">
        <v>83</v>
      </c>
      <c r="B5607" s="197" t="s">
        <v>2498</v>
      </c>
      <c r="C5607" s="240" t="s">
        <v>85</v>
      </c>
      <c r="D5607" s="240" t="s">
        <v>2499</v>
      </c>
      <c r="E5607" s="429" t="s">
        <v>142</v>
      </c>
      <c r="F5607" s="429"/>
      <c r="G5607" s="198" t="s">
        <v>88</v>
      </c>
      <c r="H5607" s="199">
        <v>1</v>
      </c>
      <c r="I5607" s="203">
        <f>SUM(J5608)</f>
        <v>2.9256913999999998</v>
      </c>
      <c r="J5607" s="203">
        <f>H5607*I5607</f>
        <v>2.9256913999999998</v>
      </c>
      <c r="K5607" s="360"/>
    </row>
    <row r="5608" spans="1:11" s="106" customFormat="1" ht="38.25" hidden="1" x14ac:dyDescent="0.2">
      <c r="A5608" s="241" t="s">
        <v>92</v>
      </c>
      <c r="B5608" s="189" t="s">
        <v>2500</v>
      </c>
      <c r="C5608" s="241" t="s">
        <v>85</v>
      </c>
      <c r="D5608" s="241" t="s">
        <v>2501</v>
      </c>
      <c r="E5608" s="427" t="s">
        <v>98</v>
      </c>
      <c r="F5608" s="427"/>
      <c r="G5608" s="190" t="s">
        <v>174</v>
      </c>
      <c r="H5608" s="191">
        <v>7.6000000000000001E-6</v>
      </c>
      <c r="I5608" s="192">
        <v>384959.4</v>
      </c>
      <c r="J5608" s="192">
        <v>2.9256913999999998</v>
      </c>
      <c r="K5608" s="360"/>
    </row>
    <row r="5609" spans="1:11" s="106" customFormat="1" hidden="1" x14ac:dyDescent="0.2">
      <c r="A5609" s="244"/>
      <c r="B5609" s="244"/>
      <c r="C5609" s="244"/>
      <c r="D5609" s="244"/>
      <c r="E5609" s="244"/>
      <c r="F5609" s="193"/>
      <c r="G5609" s="244"/>
      <c r="H5609" s="193"/>
      <c r="I5609" s="244"/>
      <c r="J5609" s="193"/>
      <c r="K5609" s="360"/>
    </row>
    <row r="5610" spans="1:11" s="106" customFormat="1" ht="15" hidden="1" thickBot="1" x14ac:dyDescent="0.25">
      <c r="A5610" s="244"/>
      <c r="B5610" s="244"/>
      <c r="C5610" s="244"/>
      <c r="D5610" s="244"/>
      <c r="E5610" s="244"/>
      <c r="F5610" s="193"/>
      <c r="G5610" s="244"/>
      <c r="H5610" s="428"/>
      <c r="I5610" s="428"/>
      <c r="J5610" s="193"/>
      <c r="K5610" s="360"/>
    </row>
    <row r="5611" spans="1:11" s="106" customFormat="1" ht="15" hidden="1" thickTop="1" x14ac:dyDescent="0.2">
      <c r="A5611" s="194"/>
      <c r="B5611" s="194"/>
      <c r="C5611" s="194"/>
      <c r="D5611" s="194"/>
      <c r="E5611" s="194"/>
      <c r="F5611" s="194"/>
      <c r="G5611" s="194"/>
      <c r="H5611" s="194"/>
      <c r="I5611" s="194"/>
      <c r="J5611" s="194"/>
      <c r="K5611" s="360"/>
    </row>
    <row r="5612" spans="1:11" s="106" customFormat="1" ht="15" hidden="1" x14ac:dyDescent="0.2">
      <c r="A5612" s="242"/>
      <c r="B5612" s="195" t="s">
        <v>77</v>
      </c>
      <c r="C5612" s="242" t="s">
        <v>78</v>
      </c>
      <c r="D5612" s="242" t="s">
        <v>4</v>
      </c>
      <c r="E5612" s="430" t="s">
        <v>79</v>
      </c>
      <c r="F5612" s="430"/>
      <c r="G5612" s="196" t="s">
        <v>80</v>
      </c>
      <c r="H5612" s="195" t="s">
        <v>81</v>
      </c>
      <c r="I5612" s="195" t="s">
        <v>82</v>
      </c>
      <c r="J5612" s="195" t="s">
        <v>5</v>
      </c>
      <c r="K5612" s="360"/>
    </row>
    <row r="5613" spans="1:11" s="106" customFormat="1" ht="38.25" hidden="1" x14ac:dyDescent="0.2">
      <c r="A5613" s="240" t="s">
        <v>83</v>
      </c>
      <c r="B5613" s="197" t="s">
        <v>2492</v>
      </c>
      <c r="C5613" s="240" t="s">
        <v>85</v>
      </c>
      <c r="D5613" s="240" t="s">
        <v>2493</v>
      </c>
      <c r="E5613" s="429" t="s">
        <v>142</v>
      </c>
      <c r="F5613" s="429"/>
      <c r="G5613" s="198" t="s">
        <v>88</v>
      </c>
      <c r="H5613" s="199">
        <v>1</v>
      </c>
      <c r="I5613" s="203">
        <f>SUM(J5614)</f>
        <v>26.947158000000002</v>
      </c>
      <c r="J5613" s="203">
        <f>H5613*I5613</f>
        <v>26.947158000000002</v>
      </c>
      <c r="K5613" s="360"/>
    </row>
    <row r="5614" spans="1:11" s="106" customFormat="1" ht="38.25" hidden="1" x14ac:dyDescent="0.2">
      <c r="A5614" s="241" t="s">
        <v>92</v>
      </c>
      <c r="B5614" s="189" t="s">
        <v>2500</v>
      </c>
      <c r="C5614" s="241" t="s">
        <v>85</v>
      </c>
      <c r="D5614" s="241" t="s">
        <v>2501</v>
      </c>
      <c r="E5614" s="427" t="s">
        <v>98</v>
      </c>
      <c r="F5614" s="427"/>
      <c r="G5614" s="190" t="s">
        <v>174</v>
      </c>
      <c r="H5614" s="191">
        <v>6.9999999999999994E-5</v>
      </c>
      <c r="I5614" s="192">
        <v>384959.4</v>
      </c>
      <c r="J5614" s="192">
        <v>26.947158000000002</v>
      </c>
      <c r="K5614" s="360"/>
    </row>
    <row r="5615" spans="1:11" s="106" customFormat="1" hidden="1" x14ac:dyDescent="0.2">
      <c r="A5615" s="244"/>
      <c r="B5615" s="244"/>
      <c r="C5615" s="244"/>
      <c r="D5615" s="244"/>
      <c r="E5615" s="244"/>
      <c r="F5615" s="193"/>
      <c r="G5615" s="244"/>
      <c r="H5615" s="193"/>
      <c r="I5615" s="244"/>
      <c r="J5615" s="193"/>
      <c r="K5615" s="360"/>
    </row>
    <row r="5616" spans="1:11" s="106" customFormat="1" ht="15" hidden="1" thickBot="1" x14ac:dyDescent="0.25">
      <c r="A5616" s="244"/>
      <c r="B5616" s="244"/>
      <c r="C5616" s="244"/>
      <c r="D5616" s="244"/>
      <c r="E5616" s="244"/>
      <c r="F5616" s="193"/>
      <c r="G5616" s="244"/>
      <c r="H5616" s="428"/>
      <c r="I5616" s="428"/>
      <c r="J5616" s="193"/>
      <c r="K5616" s="360"/>
    </row>
    <row r="5617" spans="1:11" s="106" customFormat="1" ht="15" hidden="1" thickTop="1" x14ac:dyDescent="0.2">
      <c r="A5617" s="194"/>
      <c r="B5617" s="194"/>
      <c r="C5617" s="194"/>
      <c r="D5617" s="194"/>
      <c r="E5617" s="194"/>
      <c r="F5617" s="194"/>
      <c r="G5617" s="194"/>
      <c r="H5617" s="194"/>
      <c r="I5617" s="194"/>
      <c r="J5617" s="194"/>
      <c r="K5617" s="360"/>
    </row>
    <row r="5618" spans="1:11" s="106" customFormat="1" ht="15" hidden="1" x14ac:dyDescent="0.2">
      <c r="A5618" s="242"/>
      <c r="B5618" s="195" t="s">
        <v>77</v>
      </c>
      <c r="C5618" s="242" t="s">
        <v>78</v>
      </c>
      <c r="D5618" s="242" t="s">
        <v>4</v>
      </c>
      <c r="E5618" s="430" t="s">
        <v>79</v>
      </c>
      <c r="F5618" s="430"/>
      <c r="G5618" s="196" t="s">
        <v>80</v>
      </c>
      <c r="H5618" s="195" t="s">
        <v>81</v>
      </c>
      <c r="I5618" s="195" t="s">
        <v>82</v>
      </c>
      <c r="J5618" s="195" t="s">
        <v>5</v>
      </c>
      <c r="K5618" s="360"/>
    </row>
    <row r="5619" spans="1:11" s="106" customFormat="1" ht="38.25" hidden="1" x14ac:dyDescent="0.2">
      <c r="A5619" s="240" t="s">
        <v>83</v>
      </c>
      <c r="B5619" s="197" t="s">
        <v>2494</v>
      </c>
      <c r="C5619" s="240" t="s">
        <v>85</v>
      </c>
      <c r="D5619" s="240" t="s">
        <v>2495</v>
      </c>
      <c r="E5619" s="429" t="s">
        <v>142</v>
      </c>
      <c r="F5619" s="429"/>
      <c r="G5619" s="198" t="s">
        <v>88</v>
      </c>
      <c r="H5619" s="199">
        <v>1</v>
      </c>
      <c r="I5619" s="203">
        <f>SUM(J5620)</f>
        <v>46.795000000000002</v>
      </c>
      <c r="J5619" s="203">
        <f>H5619*I5619</f>
        <v>46.795000000000002</v>
      </c>
      <c r="K5619" s="360"/>
    </row>
    <row r="5620" spans="1:11" s="106" customFormat="1" hidden="1" x14ac:dyDescent="0.2">
      <c r="A5620" s="241" t="s">
        <v>92</v>
      </c>
      <c r="B5620" s="189" t="s">
        <v>2038</v>
      </c>
      <c r="C5620" s="241" t="s">
        <v>85</v>
      </c>
      <c r="D5620" s="241" t="s">
        <v>2039</v>
      </c>
      <c r="E5620" s="427" t="s">
        <v>119</v>
      </c>
      <c r="F5620" s="427"/>
      <c r="G5620" s="190" t="s">
        <v>266</v>
      </c>
      <c r="H5620" s="191">
        <v>13.37</v>
      </c>
      <c r="I5620" s="192">
        <v>3.5</v>
      </c>
      <c r="J5620" s="192">
        <v>46.795000000000002</v>
      </c>
      <c r="K5620" s="360"/>
    </row>
    <row r="5621" spans="1:11" s="106" customFormat="1" hidden="1" x14ac:dyDescent="0.2">
      <c r="A5621" s="244"/>
      <c r="B5621" s="244"/>
      <c r="C5621" s="244"/>
      <c r="D5621" s="244"/>
      <c r="E5621" s="244"/>
      <c r="F5621" s="193"/>
      <c r="G5621" s="244"/>
      <c r="H5621" s="193"/>
      <c r="I5621" s="244"/>
      <c r="J5621" s="193"/>
      <c r="K5621" s="360"/>
    </row>
    <row r="5622" spans="1:11" s="106" customFormat="1" ht="15" hidden="1" thickBot="1" x14ac:dyDescent="0.25">
      <c r="A5622" s="244"/>
      <c r="B5622" s="244"/>
      <c r="C5622" s="244"/>
      <c r="D5622" s="244"/>
      <c r="E5622" s="244"/>
      <c r="F5622" s="193"/>
      <c r="G5622" s="244"/>
      <c r="H5622" s="428"/>
      <c r="I5622" s="428"/>
      <c r="J5622" s="193"/>
      <c r="K5622" s="360"/>
    </row>
    <row r="5623" spans="1:11" s="106" customFormat="1" ht="15" hidden="1" thickTop="1" x14ac:dyDescent="0.2">
      <c r="A5623" s="194"/>
      <c r="B5623" s="194"/>
      <c r="C5623" s="194"/>
      <c r="D5623" s="194"/>
      <c r="E5623" s="194"/>
      <c r="F5623" s="194"/>
      <c r="G5623" s="194"/>
      <c r="H5623" s="194"/>
      <c r="I5623" s="194"/>
      <c r="J5623" s="194"/>
      <c r="K5623" s="360"/>
    </row>
    <row r="5624" spans="1:11" s="106" customFormat="1" ht="15" hidden="1" x14ac:dyDescent="0.2">
      <c r="A5624" s="242"/>
      <c r="B5624" s="195" t="s">
        <v>77</v>
      </c>
      <c r="C5624" s="242" t="s">
        <v>78</v>
      </c>
      <c r="D5624" s="242" t="s">
        <v>4</v>
      </c>
      <c r="E5624" s="430" t="s">
        <v>79</v>
      </c>
      <c r="F5624" s="430"/>
      <c r="G5624" s="196" t="s">
        <v>80</v>
      </c>
      <c r="H5624" s="195" t="s">
        <v>81</v>
      </c>
      <c r="I5624" s="195" t="s">
        <v>82</v>
      </c>
      <c r="J5624" s="195" t="s">
        <v>5</v>
      </c>
      <c r="K5624" s="360"/>
    </row>
    <row r="5625" spans="1:11" s="106" customFormat="1" ht="25.5" hidden="1" x14ac:dyDescent="0.2">
      <c r="A5625" s="240" t="s">
        <v>83</v>
      </c>
      <c r="B5625" s="197" t="s">
        <v>1035</v>
      </c>
      <c r="C5625" s="240" t="s">
        <v>85</v>
      </c>
      <c r="D5625" s="240" t="s">
        <v>1036</v>
      </c>
      <c r="E5625" s="429" t="s">
        <v>179</v>
      </c>
      <c r="F5625" s="429"/>
      <c r="G5625" s="198" t="s">
        <v>157</v>
      </c>
      <c r="H5625" s="199">
        <v>1</v>
      </c>
      <c r="I5625" s="203">
        <f>SUM(J5626:J5627)</f>
        <v>8.9608538000000006</v>
      </c>
      <c r="J5625" s="203">
        <f>H5625*I5625</f>
        <v>8.9608538000000006</v>
      </c>
      <c r="K5625" s="360"/>
    </row>
    <row r="5626" spans="1:11" s="106" customFormat="1" ht="25.5" hidden="1" x14ac:dyDescent="0.2">
      <c r="A5626" s="241" t="s">
        <v>89</v>
      </c>
      <c r="B5626" s="189" t="s">
        <v>219</v>
      </c>
      <c r="C5626" s="241" t="s">
        <v>85</v>
      </c>
      <c r="D5626" s="241" t="s">
        <v>220</v>
      </c>
      <c r="E5626" s="427" t="s">
        <v>87</v>
      </c>
      <c r="F5626" s="427"/>
      <c r="G5626" s="190" t="s">
        <v>88</v>
      </c>
      <c r="H5626" s="191">
        <v>7.0000000000000007E-2</v>
      </c>
      <c r="I5626" s="192">
        <v>13.876064</v>
      </c>
      <c r="J5626" s="192">
        <v>0.97132450000000004</v>
      </c>
      <c r="K5626" s="360"/>
    </row>
    <row r="5627" spans="1:11" s="106" customFormat="1" ht="25.5" hidden="1" x14ac:dyDescent="0.2">
      <c r="A5627" s="241" t="s">
        <v>89</v>
      </c>
      <c r="B5627" s="189" t="s">
        <v>221</v>
      </c>
      <c r="C5627" s="241" t="s">
        <v>85</v>
      </c>
      <c r="D5627" s="241" t="s">
        <v>222</v>
      </c>
      <c r="E5627" s="427" t="s">
        <v>87</v>
      </c>
      <c r="F5627" s="427"/>
      <c r="G5627" s="190" t="s">
        <v>88</v>
      </c>
      <c r="H5627" s="191">
        <v>0.44900000000000001</v>
      </c>
      <c r="I5627" s="192">
        <v>17.794052000000001</v>
      </c>
      <c r="J5627" s="192">
        <v>7.9895293000000001</v>
      </c>
      <c r="K5627" s="360"/>
    </row>
    <row r="5628" spans="1:11" s="106" customFormat="1" hidden="1" x14ac:dyDescent="0.2">
      <c r="A5628" s="244"/>
      <c r="B5628" s="244"/>
      <c r="C5628" s="244"/>
      <c r="D5628" s="244"/>
      <c r="E5628" s="244"/>
      <c r="F5628" s="193"/>
      <c r="G5628" s="244"/>
      <c r="H5628" s="193"/>
      <c r="I5628" s="244"/>
      <c r="J5628" s="193"/>
      <c r="K5628" s="360"/>
    </row>
    <row r="5629" spans="1:11" s="106" customFormat="1" ht="15" hidden="1" thickBot="1" x14ac:dyDescent="0.25">
      <c r="A5629" s="244"/>
      <c r="B5629" s="244"/>
      <c r="C5629" s="244"/>
      <c r="D5629" s="244"/>
      <c r="E5629" s="244"/>
      <c r="F5629" s="193"/>
      <c r="G5629" s="244"/>
      <c r="H5629" s="428"/>
      <c r="I5629" s="428"/>
      <c r="J5629" s="193"/>
      <c r="K5629" s="360"/>
    </row>
    <row r="5630" spans="1:11" s="106" customFormat="1" ht="15" hidden="1" thickTop="1" x14ac:dyDescent="0.2">
      <c r="A5630" s="194"/>
      <c r="B5630" s="194"/>
      <c r="C5630" s="194"/>
      <c r="D5630" s="194"/>
      <c r="E5630" s="194"/>
      <c r="F5630" s="194"/>
      <c r="G5630" s="194"/>
      <c r="H5630" s="194"/>
      <c r="I5630" s="194"/>
      <c r="J5630" s="194"/>
      <c r="K5630" s="360"/>
    </row>
    <row r="5631" spans="1:11" s="106" customFormat="1" ht="15" hidden="1" x14ac:dyDescent="0.2">
      <c r="A5631" s="242"/>
      <c r="B5631" s="195" t="s">
        <v>77</v>
      </c>
      <c r="C5631" s="242" t="s">
        <v>78</v>
      </c>
      <c r="D5631" s="242" t="s">
        <v>4</v>
      </c>
      <c r="E5631" s="430" t="s">
        <v>79</v>
      </c>
      <c r="F5631" s="430"/>
      <c r="G5631" s="196" t="s">
        <v>80</v>
      </c>
      <c r="H5631" s="195" t="s">
        <v>81</v>
      </c>
      <c r="I5631" s="195" t="s">
        <v>82</v>
      </c>
      <c r="J5631" s="195" t="s">
        <v>5</v>
      </c>
      <c r="K5631" s="360"/>
    </row>
    <row r="5632" spans="1:11" s="106" customFormat="1" ht="38.25" hidden="1" x14ac:dyDescent="0.2">
      <c r="A5632" s="240" t="s">
        <v>83</v>
      </c>
      <c r="B5632" s="197" t="s">
        <v>1018</v>
      </c>
      <c r="C5632" s="240" t="s">
        <v>85</v>
      </c>
      <c r="D5632" s="240" t="s">
        <v>1019</v>
      </c>
      <c r="E5632" s="429" t="s">
        <v>179</v>
      </c>
      <c r="F5632" s="429"/>
      <c r="G5632" s="198" t="s">
        <v>157</v>
      </c>
      <c r="H5632" s="199">
        <v>1</v>
      </c>
      <c r="I5632" s="203">
        <f>SUM(J5633:J5634)</f>
        <v>9.649108</v>
      </c>
      <c r="J5632" s="203">
        <f>H5632*I5632</f>
        <v>9.649108</v>
      </c>
      <c r="K5632" s="360"/>
    </row>
    <row r="5633" spans="1:11" s="106" customFormat="1" ht="25.5" hidden="1" x14ac:dyDescent="0.2">
      <c r="A5633" s="241" t="s">
        <v>89</v>
      </c>
      <c r="B5633" s="189" t="s">
        <v>219</v>
      </c>
      <c r="C5633" s="241" t="s">
        <v>85</v>
      </c>
      <c r="D5633" s="241" t="s">
        <v>220</v>
      </c>
      <c r="E5633" s="427" t="s">
        <v>87</v>
      </c>
      <c r="F5633" s="427"/>
      <c r="G5633" s="190" t="s">
        <v>88</v>
      </c>
      <c r="H5633" s="191">
        <v>7.5999999999999998E-2</v>
      </c>
      <c r="I5633" s="192">
        <v>13.876064</v>
      </c>
      <c r="J5633" s="192">
        <v>1.0545808999999999</v>
      </c>
      <c r="K5633" s="360"/>
    </row>
    <row r="5634" spans="1:11" s="106" customFormat="1" ht="25.5" hidden="1" x14ac:dyDescent="0.2">
      <c r="A5634" s="241" t="s">
        <v>89</v>
      </c>
      <c r="B5634" s="189" t="s">
        <v>221</v>
      </c>
      <c r="C5634" s="241" t="s">
        <v>85</v>
      </c>
      <c r="D5634" s="241" t="s">
        <v>222</v>
      </c>
      <c r="E5634" s="427" t="s">
        <v>87</v>
      </c>
      <c r="F5634" s="427"/>
      <c r="G5634" s="190" t="s">
        <v>88</v>
      </c>
      <c r="H5634" s="191">
        <v>0.48299999999999998</v>
      </c>
      <c r="I5634" s="192">
        <v>17.794052000000001</v>
      </c>
      <c r="J5634" s="192">
        <v>8.5945271000000005</v>
      </c>
      <c r="K5634" s="360"/>
    </row>
    <row r="5635" spans="1:11" s="106" customFormat="1" hidden="1" x14ac:dyDescent="0.2">
      <c r="A5635" s="244"/>
      <c r="B5635" s="244"/>
      <c r="C5635" s="244"/>
      <c r="D5635" s="244"/>
      <c r="E5635" s="244"/>
      <c r="F5635" s="193"/>
      <c r="G5635" s="244"/>
      <c r="H5635" s="193"/>
      <c r="I5635" s="244"/>
      <c r="J5635" s="193"/>
      <c r="K5635" s="360"/>
    </row>
    <row r="5636" spans="1:11" s="106" customFormat="1" ht="15" hidden="1" thickBot="1" x14ac:dyDescent="0.25">
      <c r="A5636" s="244"/>
      <c r="B5636" s="244"/>
      <c r="C5636" s="244"/>
      <c r="D5636" s="244"/>
      <c r="E5636" s="244"/>
      <c r="F5636" s="193"/>
      <c r="G5636" s="244"/>
      <c r="H5636" s="428"/>
      <c r="I5636" s="428"/>
      <c r="J5636" s="193"/>
      <c r="K5636" s="360"/>
    </row>
    <row r="5637" spans="1:11" s="106" customFormat="1" ht="15" hidden="1" thickTop="1" x14ac:dyDescent="0.2">
      <c r="A5637" s="194"/>
      <c r="B5637" s="194"/>
      <c r="C5637" s="194"/>
      <c r="D5637" s="194"/>
      <c r="E5637" s="194"/>
      <c r="F5637" s="194"/>
      <c r="G5637" s="194"/>
      <c r="H5637" s="194"/>
      <c r="I5637" s="194"/>
      <c r="J5637" s="194"/>
      <c r="K5637" s="360"/>
    </row>
    <row r="5638" spans="1:11" s="106" customFormat="1" ht="15" hidden="1" x14ac:dyDescent="0.2">
      <c r="A5638" s="242"/>
      <c r="B5638" s="195" t="s">
        <v>77</v>
      </c>
      <c r="C5638" s="242" t="s">
        <v>78</v>
      </c>
      <c r="D5638" s="242" t="s">
        <v>4</v>
      </c>
      <c r="E5638" s="430" t="s">
        <v>79</v>
      </c>
      <c r="F5638" s="430"/>
      <c r="G5638" s="196" t="s">
        <v>80</v>
      </c>
      <c r="H5638" s="195" t="s">
        <v>81</v>
      </c>
      <c r="I5638" s="195" t="s">
        <v>82</v>
      </c>
      <c r="J5638" s="195" t="s">
        <v>5</v>
      </c>
      <c r="K5638" s="360"/>
    </row>
    <row r="5639" spans="1:11" s="106" customFormat="1" ht="25.5" hidden="1" x14ac:dyDescent="0.2">
      <c r="A5639" s="240" t="s">
        <v>83</v>
      </c>
      <c r="B5639" s="197" t="s">
        <v>2372</v>
      </c>
      <c r="C5639" s="240" t="s">
        <v>85</v>
      </c>
      <c r="D5639" s="240" t="s">
        <v>2373</v>
      </c>
      <c r="E5639" s="429" t="s">
        <v>179</v>
      </c>
      <c r="F5639" s="429"/>
      <c r="G5639" s="198" t="s">
        <v>174</v>
      </c>
      <c r="H5639" s="199">
        <v>1</v>
      </c>
      <c r="I5639" s="203">
        <f>SUM(J5640:J5643)</f>
        <v>27.808783200000001</v>
      </c>
      <c r="J5639" s="203">
        <f>H5639*I5639</f>
        <v>27.808783200000001</v>
      </c>
      <c r="K5639" s="360"/>
    </row>
    <row r="5640" spans="1:11" s="106" customFormat="1" ht="25.5" hidden="1" x14ac:dyDescent="0.2">
      <c r="A5640" s="241" t="s">
        <v>89</v>
      </c>
      <c r="B5640" s="189" t="s">
        <v>219</v>
      </c>
      <c r="C5640" s="241" t="s">
        <v>85</v>
      </c>
      <c r="D5640" s="241" t="s">
        <v>220</v>
      </c>
      <c r="E5640" s="427" t="s">
        <v>87</v>
      </c>
      <c r="F5640" s="427"/>
      <c r="G5640" s="190" t="s">
        <v>88</v>
      </c>
      <c r="H5640" s="191">
        <v>0.2</v>
      </c>
      <c r="I5640" s="192">
        <v>13.876064</v>
      </c>
      <c r="J5640" s="192">
        <v>2.7752127999999998</v>
      </c>
      <c r="K5640" s="360"/>
    </row>
    <row r="5641" spans="1:11" s="106" customFormat="1" ht="25.5" hidden="1" x14ac:dyDescent="0.2">
      <c r="A5641" s="241" t="s">
        <v>89</v>
      </c>
      <c r="B5641" s="189" t="s">
        <v>221</v>
      </c>
      <c r="C5641" s="241" t="s">
        <v>85</v>
      </c>
      <c r="D5641" s="241" t="s">
        <v>222</v>
      </c>
      <c r="E5641" s="427" t="s">
        <v>87</v>
      </c>
      <c r="F5641" s="427"/>
      <c r="G5641" s="190" t="s">
        <v>88</v>
      </c>
      <c r="H5641" s="191">
        <v>0.2</v>
      </c>
      <c r="I5641" s="192">
        <v>17.794052000000001</v>
      </c>
      <c r="J5641" s="192">
        <v>3.5588104</v>
      </c>
      <c r="K5641" s="360"/>
    </row>
    <row r="5642" spans="1:11" s="106" customFormat="1" hidden="1" x14ac:dyDescent="0.2">
      <c r="A5642" s="241" t="s">
        <v>92</v>
      </c>
      <c r="B5642" s="189" t="s">
        <v>233</v>
      </c>
      <c r="C5642" s="241" t="s">
        <v>85</v>
      </c>
      <c r="D5642" s="241" t="s">
        <v>234</v>
      </c>
      <c r="E5642" s="427" t="s">
        <v>119</v>
      </c>
      <c r="F5642" s="427"/>
      <c r="G5642" s="190" t="s">
        <v>174</v>
      </c>
      <c r="H5642" s="191">
        <v>1.2999999999999999E-2</v>
      </c>
      <c r="I5642" s="192">
        <v>16.52</v>
      </c>
      <c r="J5642" s="192">
        <v>0.21476000000000001</v>
      </c>
      <c r="K5642" s="360"/>
    </row>
    <row r="5643" spans="1:11" s="106" customFormat="1" ht="25.5" hidden="1" x14ac:dyDescent="0.2">
      <c r="A5643" s="241" t="s">
        <v>92</v>
      </c>
      <c r="B5643" s="189" t="s">
        <v>880</v>
      </c>
      <c r="C5643" s="241" t="s">
        <v>85</v>
      </c>
      <c r="D5643" s="241" t="s">
        <v>881</v>
      </c>
      <c r="E5643" s="427" t="s">
        <v>119</v>
      </c>
      <c r="F5643" s="427"/>
      <c r="G5643" s="190" t="s">
        <v>174</v>
      </c>
      <c r="H5643" s="191">
        <v>1</v>
      </c>
      <c r="I5643" s="192">
        <v>21.26</v>
      </c>
      <c r="J5643" s="192">
        <v>21.26</v>
      </c>
      <c r="K5643" s="360"/>
    </row>
    <row r="5644" spans="1:11" s="106" customFormat="1" hidden="1" x14ac:dyDescent="0.2">
      <c r="A5644" s="244"/>
      <c r="B5644" s="244"/>
      <c r="C5644" s="244"/>
      <c r="D5644" s="244"/>
      <c r="E5644" s="244"/>
      <c r="F5644" s="193"/>
      <c r="G5644" s="244"/>
      <c r="H5644" s="193"/>
      <c r="I5644" s="244"/>
      <c r="J5644" s="193"/>
      <c r="K5644" s="360"/>
    </row>
    <row r="5645" spans="1:11" s="106" customFormat="1" ht="15" hidden="1" thickBot="1" x14ac:dyDescent="0.25">
      <c r="A5645" s="244"/>
      <c r="B5645" s="244"/>
      <c r="C5645" s="244"/>
      <c r="D5645" s="244"/>
      <c r="E5645" s="244"/>
      <c r="F5645" s="193"/>
      <c r="G5645" s="244"/>
      <c r="H5645" s="428"/>
      <c r="I5645" s="428"/>
      <c r="J5645" s="193"/>
      <c r="K5645" s="360"/>
    </row>
    <row r="5646" spans="1:11" s="106" customFormat="1" ht="15" hidden="1" thickTop="1" x14ac:dyDescent="0.2">
      <c r="A5646" s="194"/>
      <c r="B5646" s="194"/>
      <c r="C5646" s="194"/>
      <c r="D5646" s="194"/>
      <c r="E5646" s="194"/>
      <c r="F5646" s="194"/>
      <c r="G5646" s="194"/>
      <c r="H5646" s="194"/>
      <c r="I5646" s="194"/>
      <c r="J5646" s="194"/>
      <c r="K5646" s="360"/>
    </row>
    <row r="5647" spans="1:11" s="106" customFormat="1" ht="15" hidden="1" x14ac:dyDescent="0.2">
      <c r="A5647" s="242"/>
      <c r="B5647" s="195" t="s">
        <v>77</v>
      </c>
      <c r="C5647" s="242" t="s">
        <v>78</v>
      </c>
      <c r="D5647" s="242" t="s">
        <v>4</v>
      </c>
      <c r="E5647" s="430" t="s">
        <v>79</v>
      </c>
      <c r="F5647" s="430"/>
      <c r="G5647" s="196" t="s">
        <v>80</v>
      </c>
      <c r="H5647" s="195" t="s">
        <v>81</v>
      </c>
      <c r="I5647" s="195" t="s">
        <v>82</v>
      </c>
      <c r="J5647" s="195" t="s">
        <v>5</v>
      </c>
      <c r="K5647" s="360"/>
    </row>
    <row r="5648" spans="1:11" s="106" customFormat="1" ht="63.75" hidden="1" x14ac:dyDescent="0.2">
      <c r="A5648" s="240" t="s">
        <v>83</v>
      </c>
      <c r="B5648" s="197" t="s">
        <v>351</v>
      </c>
      <c r="C5648" s="240" t="s">
        <v>85</v>
      </c>
      <c r="D5648" s="240" t="s">
        <v>352</v>
      </c>
      <c r="E5648" s="429" t="s">
        <v>142</v>
      </c>
      <c r="F5648" s="429"/>
      <c r="G5648" s="198" t="s">
        <v>146</v>
      </c>
      <c r="H5648" s="199">
        <v>1</v>
      </c>
      <c r="I5648" s="203">
        <f>SUM(J5649:J5651)</f>
        <v>31.950447499999996</v>
      </c>
      <c r="J5648" s="203">
        <f>H5648*I5648</f>
        <v>31.950447499999996</v>
      </c>
      <c r="K5648" s="360"/>
    </row>
    <row r="5649" spans="1:11" s="106" customFormat="1" ht="63.75" hidden="1" x14ac:dyDescent="0.2">
      <c r="A5649" s="241" t="s">
        <v>89</v>
      </c>
      <c r="B5649" s="189" t="s">
        <v>2502</v>
      </c>
      <c r="C5649" s="241" t="s">
        <v>85</v>
      </c>
      <c r="D5649" s="241" t="s">
        <v>2503</v>
      </c>
      <c r="E5649" s="427" t="s">
        <v>142</v>
      </c>
      <c r="F5649" s="427"/>
      <c r="G5649" s="190" t="s">
        <v>88</v>
      </c>
      <c r="H5649" s="191">
        <v>1</v>
      </c>
      <c r="I5649" s="192">
        <v>13.641462199999999</v>
      </c>
      <c r="J5649" s="192">
        <v>13.641462199999999</v>
      </c>
      <c r="K5649" s="360"/>
    </row>
    <row r="5650" spans="1:11" s="106" customFormat="1" ht="63.75" hidden="1" x14ac:dyDescent="0.2">
      <c r="A5650" s="241" t="s">
        <v>89</v>
      </c>
      <c r="B5650" s="189" t="s">
        <v>2504</v>
      </c>
      <c r="C5650" s="241" t="s">
        <v>85</v>
      </c>
      <c r="D5650" s="241" t="s">
        <v>2505</v>
      </c>
      <c r="E5650" s="427" t="s">
        <v>142</v>
      </c>
      <c r="F5650" s="427"/>
      <c r="G5650" s="190" t="s">
        <v>88</v>
      </c>
      <c r="H5650" s="191">
        <v>1</v>
      </c>
      <c r="I5650" s="192">
        <v>1.8513413000000001</v>
      </c>
      <c r="J5650" s="192">
        <v>1.8513413000000001</v>
      </c>
      <c r="K5650" s="360"/>
    </row>
    <row r="5651" spans="1:11" s="106" customFormat="1" ht="25.5" hidden="1" x14ac:dyDescent="0.2">
      <c r="A5651" s="241" t="s">
        <v>89</v>
      </c>
      <c r="B5651" s="189" t="s">
        <v>2268</v>
      </c>
      <c r="C5651" s="241" t="s">
        <v>85</v>
      </c>
      <c r="D5651" s="241" t="s">
        <v>2269</v>
      </c>
      <c r="E5651" s="427" t="s">
        <v>87</v>
      </c>
      <c r="F5651" s="427"/>
      <c r="G5651" s="190" t="s">
        <v>88</v>
      </c>
      <c r="H5651" s="191">
        <v>1</v>
      </c>
      <c r="I5651" s="192">
        <v>16.457643999999998</v>
      </c>
      <c r="J5651" s="192">
        <v>16.457643999999998</v>
      </c>
      <c r="K5651" s="360"/>
    </row>
    <row r="5652" spans="1:11" s="106" customFormat="1" hidden="1" x14ac:dyDescent="0.2">
      <c r="A5652" s="244"/>
      <c r="B5652" s="244"/>
      <c r="C5652" s="244"/>
      <c r="D5652" s="244"/>
      <c r="E5652" s="244"/>
      <c r="F5652" s="193"/>
      <c r="G5652" s="244"/>
      <c r="H5652" s="193"/>
      <c r="I5652" s="244"/>
      <c r="J5652" s="193"/>
      <c r="K5652" s="360"/>
    </row>
    <row r="5653" spans="1:11" s="106" customFormat="1" ht="15" hidden="1" thickBot="1" x14ac:dyDescent="0.25">
      <c r="A5653" s="244"/>
      <c r="B5653" s="244"/>
      <c r="C5653" s="244"/>
      <c r="D5653" s="244"/>
      <c r="E5653" s="244"/>
      <c r="F5653" s="193"/>
      <c r="G5653" s="244"/>
      <c r="H5653" s="428"/>
      <c r="I5653" s="428"/>
      <c r="J5653" s="193"/>
      <c r="K5653" s="360"/>
    </row>
    <row r="5654" spans="1:11" s="106" customFormat="1" ht="15" hidden="1" thickTop="1" x14ac:dyDescent="0.2">
      <c r="A5654" s="194"/>
      <c r="B5654" s="194"/>
      <c r="C5654" s="194"/>
      <c r="D5654" s="194"/>
      <c r="E5654" s="194"/>
      <c r="F5654" s="194"/>
      <c r="G5654" s="194"/>
      <c r="H5654" s="194"/>
      <c r="I5654" s="194"/>
      <c r="J5654" s="194"/>
      <c r="K5654" s="360"/>
    </row>
    <row r="5655" spans="1:11" s="106" customFormat="1" ht="15" hidden="1" x14ac:dyDescent="0.2">
      <c r="A5655" s="242"/>
      <c r="B5655" s="195" t="s">
        <v>77</v>
      </c>
      <c r="C5655" s="242" t="s">
        <v>78</v>
      </c>
      <c r="D5655" s="242" t="s">
        <v>4</v>
      </c>
      <c r="E5655" s="430" t="s">
        <v>79</v>
      </c>
      <c r="F5655" s="430"/>
      <c r="G5655" s="196" t="s">
        <v>80</v>
      </c>
      <c r="H5655" s="195" t="s">
        <v>81</v>
      </c>
      <c r="I5655" s="195" t="s">
        <v>82</v>
      </c>
      <c r="J5655" s="195" t="s">
        <v>5</v>
      </c>
      <c r="K5655" s="360"/>
    </row>
    <row r="5656" spans="1:11" s="106" customFormat="1" ht="63.75" hidden="1" x14ac:dyDescent="0.2">
      <c r="A5656" s="240" t="s">
        <v>83</v>
      </c>
      <c r="B5656" s="197" t="s">
        <v>349</v>
      </c>
      <c r="C5656" s="240" t="s">
        <v>85</v>
      </c>
      <c r="D5656" s="240" t="s">
        <v>350</v>
      </c>
      <c r="E5656" s="429" t="s">
        <v>142</v>
      </c>
      <c r="F5656" s="429"/>
      <c r="G5656" s="198" t="s">
        <v>143</v>
      </c>
      <c r="H5656" s="199">
        <v>1</v>
      </c>
      <c r="I5656" s="203">
        <f>SUM(J5657:J5661)</f>
        <v>80.222275299999993</v>
      </c>
      <c r="J5656" s="203">
        <f>H5656*I5656</f>
        <v>80.222275299999993</v>
      </c>
      <c r="K5656" s="360"/>
    </row>
    <row r="5657" spans="1:11" s="106" customFormat="1" ht="63.75" hidden="1" x14ac:dyDescent="0.2">
      <c r="A5657" s="241" t="s">
        <v>89</v>
      </c>
      <c r="B5657" s="189" t="s">
        <v>2506</v>
      </c>
      <c r="C5657" s="241" t="s">
        <v>85</v>
      </c>
      <c r="D5657" s="241" t="s">
        <v>2507</v>
      </c>
      <c r="E5657" s="427" t="s">
        <v>142</v>
      </c>
      <c r="F5657" s="427"/>
      <c r="G5657" s="190" t="s">
        <v>88</v>
      </c>
      <c r="H5657" s="191">
        <v>1</v>
      </c>
      <c r="I5657" s="192">
        <v>17.051827800000002</v>
      </c>
      <c r="J5657" s="192">
        <v>17.051827800000002</v>
      </c>
      <c r="K5657" s="360"/>
    </row>
    <row r="5658" spans="1:11" s="106" customFormat="1" ht="63.75" hidden="1" x14ac:dyDescent="0.2">
      <c r="A5658" s="241" t="s">
        <v>89</v>
      </c>
      <c r="B5658" s="189" t="s">
        <v>2508</v>
      </c>
      <c r="C5658" s="241" t="s">
        <v>85</v>
      </c>
      <c r="D5658" s="241" t="s">
        <v>2509</v>
      </c>
      <c r="E5658" s="427" t="s">
        <v>142</v>
      </c>
      <c r="F5658" s="427"/>
      <c r="G5658" s="190" t="s">
        <v>88</v>
      </c>
      <c r="H5658" s="191">
        <v>1</v>
      </c>
      <c r="I5658" s="192">
        <v>31.22</v>
      </c>
      <c r="J5658" s="192">
        <v>31.22</v>
      </c>
      <c r="K5658" s="360"/>
    </row>
    <row r="5659" spans="1:11" s="106" customFormat="1" ht="63.75" hidden="1" x14ac:dyDescent="0.2">
      <c r="A5659" s="241" t="s">
        <v>89</v>
      </c>
      <c r="B5659" s="189" t="s">
        <v>2502</v>
      </c>
      <c r="C5659" s="241" t="s">
        <v>85</v>
      </c>
      <c r="D5659" s="241" t="s">
        <v>2503</v>
      </c>
      <c r="E5659" s="427" t="s">
        <v>142</v>
      </c>
      <c r="F5659" s="427"/>
      <c r="G5659" s="190" t="s">
        <v>88</v>
      </c>
      <c r="H5659" s="191">
        <v>1</v>
      </c>
      <c r="I5659" s="192">
        <v>13.641462199999999</v>
      </c>
      <c r="J5659" s="192">
        <v>13.641462199999999</v>
      </c>
      <c r="K5659" s="360"/>
    </row>
    <row r="5660" spans="1:11" s="106" customFormat="1" ht="63.75" hidden="1" x14ac:dyDescent="0.2">
      <c r="A5660" s="241" t="s">
        <v>89</v>
      </c>
      <c r="B5660" s="189" t="s">
        <v>2504</v>
      </c>
      <c r="C5660" s="241" t="s">
        <v>85</v>
      </c>
      <c r="D5660" s="241" t="s">
        <v>2505</v>
      </c>
      <c r="E5660" s="427" t="s">
        <v>142</v>
      </c>
      <c r="F5660" s="427"/>
      <c r="G5660" s="190" t="s">
        <v>88</v>
      </c>
      <c r="H5660" s="191">
        <v>1</v>
      </c>
      <c r="I5660" s="192">
        <v>1.8513413000000001</v>
      </c>
      <c r="J5660" s="192">
        <v>1.8513413000000001</v>
      </c>
      <c r="K5660" s="360"/>
    </row>
    <row r="5661" spans="1:11" s="106" customFormat="1" ht="25.5" hidden="1" x14ac:dyDescent="0.2">
      <c r="A5661" s="241" t="s">
        <v>89</v>
      </c>
      <c r="B5661" s="189" t="s">
        <v>2268</v>
      </c>
      <c r="C5661" s="241" t="s">
        <v>85</v>
      </c>
      <c r="D5661" s="241" t="s">
        <v>2269</v>
      </c>
      <c r="E5661" s="427" t="s">
        <v>87</v>
      </c>
      <c r="F5661" s="427"/>
      <c r="G5661" s="190" t="s">
        <v>88</v>
      </c>
      <c r="H5661" s="191">
        <v>1</v>
      </c>
      <c r="I5661" s="192">
        <v>16.457643999999998</v>
      </c>
      <c r="J5661" s="192">
        <v>16.457643999999998</v>
      </c>
      <c r="K5661" s="360"/>
    </row>
    <row r="5662" spans="1:11" s="106" customFormat="1" hidden="1" x14ac:dyDescent="0.2">
      <c r="A5662" s="244"/>
      <c r="B5662" s="244"/>
      <c r="C5662" s="244"/>
      <c r="D5662" s="244"/>
      <c r="E5662" s="244"/>
      <c r="F5662" s="193"/>
      <c r="G5662" s="244"/>
      <c r="H5662" s="193"/>
      <c r="I5662" s="244"/>
      <c r="J5662" s="193"/>
      <c r="K5662" s="360"/>
    </row>
    <row r="5663" spans="1:11" s="106" customFormat="1" ht="15" hidden="1" thickBot="1" x14ac:dyDescent="0.25">
      <c r="A5663" s="244"/>
      <c r="B5663" s="244"/>
      <c r="C5663" s="244"/>
      <c r="D5663" s="244"/>
      <c r="E5663" s="244"/>
      <c r="F5663" s="193"/>
      <c r="G5663" s="244"/>
      <c r="H5663" s="428"/>
      <c r="I5663" s="428"/>
      <c r="J5663" s="193"/>
      <c r="K5663" s="360"/>
    </row>
    <row r="5664" spans="1:11" s="106" customFormat="1" ht="15" hidden="1" thickTop="1" x14ac:dyDescent="0.2">
      <c r="A5664" s="194"/>
      <c r="B5664" s="194"/>
      <c r="C5664" s="194"/>
      <c r="D5664" s="194"/>
      <c r="E5664" s="194"/>
      <c r="F5664" s="194"/>
      <c r="G5664" s="194"/>
      <c r="H5664" s="194"/>
      <c r="I5664" s="194"/>
      <c r="J5664" s="194"/>
      <c r="K5664" s="360"/>
    </row>
    <row r="5665" spans="1:11" s="106" customFormat="1" ht="15" hidden="1" x14ac:dyDescent="0.2">
      <c r="A5665" s="242"/>
      <c r="B5665" s="195" t="s">
        <v>77</v>
      </c>
      <c r="C5665" s="242" t="s">
        <v>78</v>
      </c>
      <c r="D5665" s="242" t="s">
        <v>4</v>
      </c>
      <c r="E5665" s="430" t="s">
        <v>79</v>
      </c>
      <c r="F5665" s="430"/>
      <c r="G5665" s="196" t="s">
        <v>80</v>
      </c>
      <c r="H5665" s="195" t="s">
        <v>81</v>
      </c>
      <c r="I5665" s="195" t="s">
        <v>82</v>
      </c>
      <c r="J5665" s="195" t="s">
        <v>5</v>
      </c>
      <c r="K5665" s="360"/>
    </row>
    <row r="5666" spans="1:11" s="106" customFormat="1" ht="63.75" hidden="1" x14ac:dyDescent="0.2">
      <c r="A5666" s="240" t="s">
        <v>83</v>
      </c>
      <c r="B5666" s="197" t="s">
        <v>2502</v>
      </c>
      <c r="C5666" s="240" t="s">
        <v>85</v>
      </c>
      <c r="D5666" s="240" t="s">
        <v>2503</v>
      </c>
      <c r="E5666" s="429" t="s">
        <v>142</v>
      </c>
      <c r="F5666" s="429"/>
      <c r="G5666" s="198" t="s">
        <v>88</v>
      </c>
      <c r="H5666" s="199">
        <v>1</v>
      </c>
      <c r="I5666" s="203">
        <f>SUM(J5667)</f>
        <v>13.641462199999999</v>
      </c>
      <c r="J5666" s="203">
        <f>H5666*I5666</f>
        <v>13.641462199999999</v>
      </c>
      <c r="K5666" s="360"/>
    </row>
    <row r="5667" spans="1:11" s="106" customFormat="1" ht="63.75" hidden="1" x14ac:dyDescent="0.2">
      <c r="A5667" s="241" t="s">
        <v>92</v>
      </c>
      <c r="B5667" s="189" t="s">
        <v>2510</v>
      </c>
      <c r="C5667" s="241" t="s">
        <v>85</v>
      </c>
      <c r="D5667" s="241" t="s">
        <v>2511</v>
      </c>
      <c r="E5667" s="427" t="s">
        <v>98</v>
      </c>
      <c r="F5667" s="427"/>
      <c r="G5667" s="190" t="s">
        <v>174</v>
      </c>
      <c r="H5667" s="191">
        <v>5.5999999999999999E-5</v>
      </c>
      <c r="I5667" s="192">
        <v>243597.54</v>
      </c>
      <c r="J5667" s="192">
        <v>13.641462199999999</v>
      </c>
      <c r="K5667" s="360"/>
    </row>
    <row r="5668" spans="1:11" s="106" customFormat="1" hidden="1" x14ac:dyDescent="0.2">
      <c r="A5668" s="244"/>
      <c r="B5668" s="244"/>
      <c r="C5668" s="244"/>
      <c r="D5668" s="244"/>
      <c r="E5668" s="244"/>
      <c r="F5668" s="193"/>
      <c r="G5668" s="244"/>
      <c r="H5668" s="193"/>
      <c r="I5668" s="244"/>
      <c r="J5668" s="193"/>
      <c r="K5668" s="360"/>
    </row>
    <row r="5669" spans="1:11" s="106" customFormat="1" ht="15" hidden="1" thickBot="1" x14ac:dyDescent="0.25">
      <c r="A5669" s="244"/>
      <c r="B5669" s="244"/>
      <c r="C5669" s="244"/>
      <c r="D5669" s="244"/>
      <c r="E5669" s="244"/>
      <c r="F5669" s="193"/>
      <c r="G5669" s="244"/>
      <c r="H5669" s="428"/>
      <c r="I5669" s="428"/>
      <c r="J5669" s="193"/>
      <c r="K5669" s="360"/>
    </row>
    <row r="5670" spans="1:11" s="106" customFormat="1" ht="15" hidden="1" thickTop="1" x14ac:dyDescent="0.2">
      <c r="A5670" s="194"/>
      <c r="B5670" s="194"/>
      <c r="C5670" s="194"/>
      <c r="D5670" s="194"/>
      <c r="E5670" s="194"/>
      <c r="F5670" s="194"/>
      <c r="G5670" s="194"/>
      <c r="H5670" s="194"/>
      <c r="I5670" s="194"/>
      <c r="J5670" s="194"/>
      <c r="K5670" s="360"/>
    </row>
    <row r="5671" spans="1:11" s="106" customFormat="1" ht="15" hidden="1" x14ac:dyDescent="0.2">
      <c r="A5671" s="242"/>
      <c r="B5671" s="195" t="s">
        <v>77</v>
      </c>
      <c r="C5671" s="242" t="s">
        <v>78</v>
      </c>
      <c r="D5671" s="242" t="s">
        <v>4</v>
      </c>
      <c r="E5671" s="430" t="s">
        <v>79</v>
      </c>
      <c r="F5671" s="430"/>
      <c r="G5671" s="196" t="s">
        <v>80</v>
      </c>
      <c r="H5671" s="195" t="s">
        <v>81</v>
      </c>
      <c r="I5671" s="195" t="s">
        <v>82</v>
      </c>
      <c r="J5671" s="195" t="s">
        <v>5</v>
      </c>
      <c r="K5671" s="360"/>
    </row>
    <row r="5672" spans="1:11" s="106" customFormat="1" ht="63.75" hidden="1" x14ac:dyDescent="0.2">
      <c r="A5672" s="240" t="s">
        <v>83</v>
      </c>
      <c r="B5672" s="197" t="s">
        <v>2504</v>
      </c>
      <c r="C5672" s="240" t="s">
        <v>85</v>
      </c>
      <c r="D5672" s="240" t="s">
        <v>2505</v>
      </c>
      <c r="E5672" s="429" t="s">
        <v>142</v>
      </c>
      <c r="F5672" s="429"/>
      <c r="G5672" s="198" t="s">
        <v>88</v>
      </c>
      <c r="H5672" s="199">
        <v>1</v>
      </c>
      <c r="I5672" s="203">
        <f>SUM(J5673)</f>
        <v>1.8513413000000001</v>
      </c>
      <c r="J5672" s="203">
        <f>H5672*I5672</f>
        <v>1.8513413000000001</v>
      </c>
      <c r="K5672" s="360"/>
    </row>
    <row r="5673" spans="1:11" s="106" customFormat="1" ht="63.75" hidden="1" x14ac:dyDescent="0.2">
      <c r="A5673" s="241" t="s">
        <v>92</v>
      </c>
      <c r="B5673" s="189" t="s">
        <v>2510</v>
      </c>
      <c r="C5673" s="241" t="s">
        <v>85</v>
      </c>
      <c r="D5673" s="241" t="s">
        <v>2511</v>
      </c>
      <c r="E5673" s="427" t="s">
        <v>98</v>
      </c>
      <c r="F5673" s="427"/>
      <c r="G5673" s="190" t="s">
        <v>174</v>
      </c>
      <c r="H5673" s="191">
        <v>7.6000000000000001E-6</v>
      </c>
      <c r="I5673" s="192">
        <v>243597.54</v>
      </c>
      <c r="J5673" s="192">
        <v>1.8513413000000001</v>
      </c>
      <c r="K5673" s="360"/>
    </row>
    <row r="5674" spans="1:11" s="106" customFormat="1" hidden="1" x14ac:dyDescent="0.2">
      <c r="A5674" s="244"/>
      <c r="B5674" s="244"/>
      <c r="C5674" s="244"/>
      <c r="D5674" s="244"/>
      <c r="E5674" s="244"/>
      <c r="F5674" s="193"/>
      <c r="G5674" s="244"/>
      <c r="H5674" s="193"/>
      <c r="I5674" s="244"/>
      <c r="J5674" s="193"/>
      <c r="K5674" s="360"/>
    </row>
    <row r="5675" spans="1:11" s="106" customFormat="1" ht="15" hidden="1" thickBot="1" x14ac:dyDescent="0.25">
      <c r="A5675" s="244"/>
      <c r="B5675" s="244"/>
      <c r="C5675" s="244"/>
      <c r="D5675" s="244"/>
      <c r="E5675" s="244"/>
      <c r="F5675" s="193"/>
      <c r="G5675" s="244"/>
      <c r="H5675" s="428"/>
      <c r="I5675" s="428"/>
      <c r="J5675" s="193"/>
      <c r="K5675" s="360"/>
    </row>
    <row r="5676" spans="1:11" s="106" customFormat="1" ht="15" hidden="1" thickTop="1" x14ac:dyDescent="0.2">
      <c r="A5676" s="194"/>
      <c r="B5676" s="194"/>
      <c r="C5676" s="194"/>
      <c r="D5676" s="194"/>
      <c r="E5676" s="194"/>
      <c r="F5676" s="194"/>
      <c r="G5676" s="194"/>
      <c r="H5676" s="194"/>
      <c r="I5676" s="194"/>
      <c r="J5676" s="194"/>
      <c r="K5676" s="360"/>
    </row>
    <row r="5677" spans="1:11" s="106" customFormat="1" ht="15" hidden="1" x14ac:dyDescent="0.2">
      <c r="A5677" s="242"/>
      <c r="B5677" s="195" t="s">
        <v>77</v>
      </c>
      <c r="C5677" s="242" t="s">
        <v>78</v>
      </c>
      <c r="D5677" s="242" t="s">
        <v>4</v>
      </c>
      <c r="E5677" s="430" t="s">
        <v>79</v>
      </c>
      <c r="F5677" s="430"/>
      <c r="G5677" s="196" t="s">
        <v>80</v>
      </c>
      <c r="H5677" s="195" t="s">
        <v>81</v>
      </c>
      <c r="I5677" s="195" t="s">
        <v>82</v>
      </c>
      <c r="J5677" s="195" t="s">
        <v>5</v>
      </c>
      <c r="K5677" s="360"/>
    </row>
    <row r="5678" spans="1:11" s="106" customFormat="1" ht="63.75" hidden="1" x14ac:dyDescent="0.2">
      <c r="A5678" s="240" t="s">
        <v>83</v>
      </c>
      <c r="B5678" s="197" t="s">
        <v>2506</v>
      </c>
      <c r="C5678" s="240" t="s">
        <v>85</v>
      </c>
      <c r="D5678" s="240" t="s">
        <v>2507</v>
      </c>
      <c r="E5678" s="429" t="s">
        <v>142</v>
      </c>
      <c r="F5678" s="429"/>
      <c r="G5678" s="198" t="s">
        <v>88</v>
      </c>
      <c r="H5678" s="199">
        <v>1</v>
      </c>
      <c r="I5678" s="203">
        <f>SUM(J5679)</f>
        <v>17.051827800000002</v>
      </c>
      <c r="J5678" s="203">
        <f>H5678*I5678</f>
        <v>17.051827800000002</v>
      </c>
      <c r="K5678" s="360"/>
    </row>
    <row r="5679" spans="1:11" s="106" customFormat="1" ht="63.75" hidden="1" x14ac:dyDescent="0.2">
      <c r="A5679" s="241" t="s">
        <v>92</v>
      </c>
      <c r="B5679" s="189" t="s">
        <v>2510</v>
      </c>
      <c r="C5679" s="241" t="s">
        <v>85</v>
      </c>
      <c r="D5679" s="241" t="s">
        <v>2511</v>
      </c>
      <c r="E5679" s="427" t="s">
        <v>98</v>
      </c>
      <c r="F5679" s="427"/>
      <c r="G5679" s="190" t="s">
        <v>174</v>
      </c>
      <c r="H5679" s="191">
        <v>6.9999999999999994E-5</v>
      </c>
      <c r="I5679" s="192">
        <v>243597.54</v>
      </c>
      <c r="J5679" s="192">
        <v>17.051827800000002</v>
      </c>
      <c r="K5679" s="360"/>
    </row>
    <row r="5680" spans="1:11" s="106" customFormat="1" hidden="1" x14ac:dyDescent="0.2">
      <c r="A5680" s="244"/>
      <c r="B5680" s="244"/>
      <c r="C5680" s="244"/>
      <c r="D5680" s="244"/>
      <c r="E5680" s="244"/>
      <c r="F5680" s="193"/>
      <c r="G5680" s="244"/>
      <c r="H5680" s="193"/>
      <c r="I5680" s="244"/>
      <c r="J5680" s="193"/>
      <c r="K5680" s="360"/>
    </row>
    <row r="5681" spans="1:11" s="106" customFormat="1" ht="15" hidden="1" thickBot="1" x14ac:dyDescent="0.25">
      <c r="A5681" s="244"/>
      <c r="B5681" s="244"/>
      <c r="C5681" s="244"/>
      <c r="D5681" s="244"/>
      <c r="E5681" s="244"/>
      <c r="F5681" s="193"/>
      <c r="G5681" s="244"/>
      <c r="H5681" s="428"/>
      <c r="I5681" s="428"/>
      <c r="J5681" s="193"/>
      <c r="K5681" s="360"/>
    </row>
    <row r="5682" spans="1:11" s="106" customFormat="1" ht="15" hidden="1" thickTop="1" x14ac:dyDescent="0.2">
      <c r="A5682" s="194"/>
      <c r="B5682" s="194"/>
      <c r="C5682" s="194"/>
      <c r="D5682" s="194"/>
      <c r="E5682" s="194"/>
      <c r="F5682" s="194"/>
      <c r="G5682" s="194"/>
      <c r="H5682" s="194"/>
      <c r="I5682" s="194"/>
      <c r="J5682" s="194"/>
      <c r="K5682" s="360"/>
    </row>
    <row r="5683" spans="1:11" s="106" customFormat="1" ht="15" hidden="1" x14ac:dyDescent="0.2">
      <c r="A5683" s="242"/>
      <c r="B5683" s="195" t="s">
        <v>77</v>
      </c>
      <c r="C5683" s="242" t="s">
        <v>78</v>
      </c>
      <c r="D5683" s="242" t="s">
        <v>4</v>
      </c>
      <c r="E5683" s="430" t="s">
        <v>79</v>
      </c>
      <c r="F5683" s="430"/>
      <c r="G5683" s="196" t="s">
        <v>80</v>
      </c>
      <c r="H5683" s="195" t="s">
        <v>81</v>
      </c>
      <c r="I5683" s="195" t="s">
        <v>82</v>
      </c>
      <c r="J5683" s="195" t="s">
        <v>5</v>
      </c>
      <c r="K5683" s="360"/>
    </row>
    <row r="5684" spans="1:11" s="106" customFormat="1" ht="63.75" hidden="1" x14ac:dyDescent="0.2">
      <c r="A5684" s="240" t="s">
        <v>83</v>
      </c>
      <c r="B5684" s="197" t="s">
        <v>2508</v>
      </c>
      <c r="C5684" s="240" t="s">
        <v>85</v>
      </c>
      <c r="D5684" s="240" t="s">
        <v>2509</v>
      </c>
      <c r="E5684" s="429" t="s">
        <v>142</v>
      </c>
      <c r="F5684" s="429"/>
      <c r="G5684" s="198" t="s">
        <v>88</v>
      </c>
      <c r="H5684" s="199">
        <v>1</v>
      </c>
      <c r="I5684" s="203">
        <f>SUM(J5685)</f>
        <v>31.22</v>
      </c>
      <c r="J5684" s="203">
        <f>H5684*I5684</f>
        <v>31.22</v>
      </c>
      <c r="K5684" s="360"/>
    </row>
    <row r="5685" spans="1:11" s="106" customFormat="1" hidden="1" x14ac:dyDescent="0.2">
      <c r="A5685" s="241" t="s">
        <v>92</v>
      </c>
      <c r="B5685" s="189" t="s">
        <v>2038</v>
      </c>
      <c r="C5685" s="241" t="s">
        <v>85</v>
      </c>
      <c r="D5685" s="241" t="s">
        <v>2039</v>
      </c>
      <c r="E5685" s="427" t="s">
        <v>119</v>
      </c>
      <c r="F5685" s="427"/>
      <c r="G5685" s="190" t="s">
        <v>266</v>
      </c>
      <c r="H5685" s="191">
        <v>8.92</v>
      </c>
      <c r="I5685" s="192">
        <v>3.5</v>
      </c>
      <c r="J5685" s="192">
        <v>31.22</v>
      </c>
      <c r="K5685" s="360"/>
    </row>
    <row r="5686" spans="1:11" s="106" customFormat="1" hidden="1" x14ac:dyDescent="0.2">
      <c r="A5686" s="244"/>
      <c r="B5686" s="244"/>
      <c r="C5686" s="244"/>
      <c r="D5686" s="244"/>
      <c r="E5686" s="244"/>
      <c r="F5686" s="193"/>
      <c r="G5686" s="244"/>
      <c r="H5686" s="193"/>
      <c r="I5686" s="244"/>
      <c r="J5686" s="193"/>
      <c r="K5686" s="360"/>
    </row>
    <row r="5687" spans="1:11" s="106" customFormat="1" ht="15" hidden="1" thickBot="1" x14ac:dyDescent="0.25">
      <c r="A5687" s="244"/>
      <c r="B5687" s="244"/>
      <c r="C5687" s="244"/>
      <c r="D5687" s="244"/>
      <c r="E5687" s="244"/>
      <c r="F5687" s="193"/>
      <c r="G5687" s="244"/>
      <c r="H5687" s="428"/>
      <c r="I5687" s="428"/>
      <c r="J5687" s="193"/>
      <c r="K5687" s="360"/>
    </row>
    <row r="5688" spans="1:11" s="106" customFormat="1" ht="15" hidden="1" thickTop="1" x14ac:dyDescent="0.2">
      <c r="A5688" s="194"/>
      <c r="B5688" s="194"/>
      <c r="C5688" s="194"/>
      <c r="D5688" s="194"/>
      <c r="E5688" s="194"/>
      <c r="F5688" s="194"/>
      <c r="G5688" s="194"/>
      <c r="H5688" s="194"/>
      <c r="I5688" s="194"/>
      <c r="J5688" s="194"/>
      <c r="K5688" s="360"/>
    </row>
    <row r="5689" spans="1:11" s="106" customFormat="1" ht="15" hidden="1" x14ac:dyDescent="0.2">
      <c r="A5689" s="242"/>
      <c r="B5689" s="195" t="s">
        <v>77</v>
      </c>
      <c r="C5689" s="242" t="s">
        <v>78</v>
      </c>
      <c r="D5689" s="242" t="s">
        <v>4</v>
      </c>
      <c r="E5689" s="430" t="s">
        <v>79</v>
      </c>
      <c r="F5689" s="430"/>
      <c r="G5689" s="196" t="s">
        <v>80</v>
      </c>
      <c r="H5689" s="195" t="s">
        <v>81</v>
      </c>
      <c r="I5689" s="195" t="s">
        <v>82</v>
      </c>
      <c r="J5689" s="195" t="s">
        <v>5</v>
      </c>
      <c r="K5689" s="360"/>
    </row>
    <row r="5690" spans="1:11" s="106" customFormat="1" ht="51" hidden="1" x14ac:dyDescent="0.2">
      <c r="A5690" s="240" t="s">
        <v>83</v>
      </c>
      <c r="B5690" s="197" t="s">
        <v>662</v>
      </c>
      <c r="C5690" s="240" t="s">
        <v>85</v>
      </c>
      <c r="D5690" s="240" t="s">
        <v>663</v>
      </c>
      <c r="E5690" s="429" t="s">
        <v>554</v>
      </c>
      <c r="F5690" s="429"/>
      <c r="G5690" s="198" t="s">
        <v>139</v>
      </c>
      <c r="H5690" s="199">
        <v>1</v>
      </c>
      <c r="I5690" s="203">
        <f>SUM(J5691:J5695)</f>
        <v>41.818293600000004</v>
      </c>
      <c r="J5690" s="203">
        <f>H5690*I5690</f>
        <v>41.818293600000004</v>
      </c>
      <c r="K5690" s="360"/>
    </row>
    <row r="5691" spans="1:11" s="106" customFormat="1" ht="25.5" hidden="1" x14ac:dyDescent="0.2">
      <c r="A5691" s="241" t="s">
        <v>89</v>
      </c>
      <c r="B5691" s="189" t="s">
        <v>1985</v>
      </c>
      <c r="C5691" s="241" t="s">
        <v>85</v>
      </c>
      <c r="D5691" s="241" t="s">
        <v>1986</v>
      </c>
      <c r="E5691" s="427" t="s">
        <v>87</v>
      </c>
      <c r="F5691" s="427"/>
      <c r="G5691" s="190" t="s">
        <v>88</v>
      </c>
      <c r="H5691" s="191">
        <v>0.7</v>
      </c>
      <c r="I5691" s="192">
        <v>17.710457999999999</v>
      </c>
      <c r="J5691" s="192">
        <v>12.3973206</v>
      </c>
      <c r="K5691" s="360"/>
    </row>
    <row r="5692" spans="1:11" s="106" customFormat="1" ht="25.5" hidden="1" x14ac:dyDescent="0.2">
      <c r="A5692" s="241" t="s">
        <v>89</v>
      </c>
      <c r="B5692" s="189" t="s">
        <v>203</v>
      </c>
      <c r="C5692" s="241" t="s">
        <v>85</v>
      </c>
      <c r="D5692" s="241" t="s">
        <v>204</v>
      </c>
      <c r="E5692" s="427" t="s">
        <v>87</v>
      </c>
      <c r="F5692" s="427"/>
      <c r="G5692" s="190" t="s">
        <v>88</v>
      </c>
      <c r="H5692" s="191">
        <v>0.37</v>
      </c>
      <c r="I5692" s="192">
        <v>14.378845999999999</v>
      </c>
      <c r="J5692" s="192">
        <v>5.3201729999999996</v>
      </c>
      <c r="K5692" s="360"/>
    </row>
    <row r="5693" spans="1:11" s="106" customFormat="1" hidden="1" x14ac:dyDescent="0.2">
      <c r="A5693" s="241" t="s">
        <v>92</v>
      </c>
      <c r="B5693" s="189" t="s">
        <v>2512</v>
      </c>
      <c r="C5693" s="241" t="s">
        <v>85</v>
      </c>
      <c r="D5693" s="241" t="s">
        <v>2513</v>
      </c>
      <c r="E5693" s="427" t="s">
        <v>119</v>
      </c>
      <c r="F5693" s="427"/>
      <c r="G5693" s="190" t="s">
        <v>160</v>
      </c>
      <c r="H5693" s="191">
        <v>4.8600000000000003</v>
      </c>
      <c r="I5693" s="192">
        <v>0.65</v>
      </c>
      <c r="J5693" s="192">
        <v>3.1589999999999998</v>
      </c>
      <c r="K5693" s="360"/>
    </row>
    <row r="5694" spans="1:11" s="106" customFormat="1" hidden="1" x14ac:dyDescent="0.2">
      <c r="A5694" s="241" t="s">
        <v>92</v>
      </c>
      <c r="B5694" s="189" t="s">
        <v>2514</v>
      </c>
      <c r="C5694" s="241" t="s">
        <v>85</v>
      </c>
      <c r="D5694" s="241" t="s">
        <v>2515</v>
      </c>
      <c r="E5694" s="427" t="s">
        <v>119</v>
      </c>
      <c r="F5694" s="427"/>
      <c r="G5694" s="190" t="s">
        <v>160</v>
      </c>
      <c r="H5694" s="191">
        <v>0.42</v>
      </c>
      <c r="I5694" s="192">
        <v>4.13</v>
      </c>
      <c r="J5694" s="192">
        <v>1.7345999999999999</v>
      </c>
      <c r="K5694" s="360"/>
    </row>
    <row r="5695" spans="1:11" s="106" customFormat="1" ht="25.5" hidden="1" x14ac:dyDescent="0.2">
      <c r="A5695" s="241" t="s">
        <v>92</v>
      </c>
      <c r="B5695" s="189" t="s">
        <v>2516</v>
      </c>
      <c r="C5695" s="241" t="s">
        <v>85</v>
      </c>
      <c r="D5695" s="241" t="s">
        <v>2517</v>
      </c>
      <c r="E5695" s="427" t="s">
        <v>119</v>
      </c>
      <c r="F5695" s="427"/>
      <c r="G5695" s="190" t="s">
        <v>139</v>
      </c>
      <c r="H5695" s="191">
        <v>1.06</v>
      </c>
      <c r="I5695" s="192">
        <v>18.12</v>
      </c>
      <c r="J5695" s="192">
        <v>19.2072</v>
      </c>
      <c r="K5695" s="360"/>
    </row>
    <row r="5696" spans="1:11" s="106" customFormat="1" hidden="1" x14ac:dyDescent="0.2">
      <c r="A5696" s="244"/>
      <c r="B5696" s="244"/>
      <c r="C5696" s="244"/>
      <c r="D5696" s="244"/>
      <c r="E5696" s="244"/>
      <c r="F5696" s="193"/>
      <c r="G5696" s="244"/>
      <c r="H5696" s="193"/>
      <c r="I5696" s="244"/>
      <c r="J5696" s="193"/>
      <c r="K5696" s="360"/>
    </row>
    <row r="5697" spans="1:11" s="106" customFormat="1" ht="15" hidden="1" thickBot="1" x14ac:dyDescent="0.25">
      <c r="A5697" s="244"/>
      <c r="B5697" s="244"/>
      <c r="C5697" s="244"/>
      <c r="D5697" s="244"/>
      <c r="E5697" s="244"/>
      <c r="F5697" s="193"/>
      <c r="G5697" s="244"/>
      <c r="H5697" s="428"/>
      <c r="I5697" s="428"/>
      <c r="J5697" s="193"/>
      <c r="K5697" s="360"/>
    </row>
    <row r="5698" spans="1:11" s="106" customFormat="1" ht="15" hidden="1" thickTop="1" x14ac:dyDescent="0.2">
      <c r="A5698" s="194"/>
      <c r="B5698" s="194"/>
      <c r="C5698" s="194"/>
      <c r="D5698" s="194"/>
      <c r="E5698" s="194"/>
      <c r="F5698" s="194"/>
      <c r="G5698" s="194"/>
      <c r="H5698" s="194"/>
      <c r="I5698" s="194"/>
      <c r="J5698" s="194"/>
      <c r="K5698" s="360"/>
    </row>
    <row r="5699" spans="1:11" s="106" customFormat="1" ht="15" hidden="1" x14ac:dyDescent="0.2">
      <c r="A5699" s="242"/>
      <c r="B5699" s="195" t="s">
        <v>77</v>
      </c>
      <c r="C5699" s="242" t="s">
        <v>78</v>
      </c>
      <c r="D5699" s="242" t="s">
        <v>4</v>
      </c>
      <c r="E5699" s="430" t="s">
        <v>79</v>
      </c>
      <c r="F5699" s="430"/>
      <c r="G5699" s="196" t="s">
        <v>80</v>
      </c>
      <c r="H5699" s="195" t="s">
        <v>81</v>
      </c>
      <c r="I5699" s="195" t="s">
        <v>82</v>
      </c>
      <c r="J5699" s="195" t="s">
        <v>5</v>
      </c>
      <c r="K5699" s="360"/>
    </row>
    <row r="5700" spans="1:11" s="106" customFormat="1" ht="51" hidden="1" x14ac:dyDescent="0.2">
      <c r="A5700" s="240" t="s">
        <v>83</v>
      </c>
      <c r="B5700" s="197" t="s">
        <v>658</v>
      </c>
      <c r="C5700" s="240" t="s">
        <v>85</v>
      </c>
      <c r="D5700" s="240" t="s">
        <v>659</v>
      </c>
      <c r="E5700" s="429" t="s">
        <v>554</v>
      </c>
      <c r="F5700" s="429"/>
      <c r="G5700" s="198" t="s">
        <v>139</v>
      </c>
      <c r="H5700" s="199">
        <v>1</v>
      </c>
      <c r="I5700" s="203">
        <f>SUM(J5701:J5705)</f>
        <v>36.767589700000002</v>
      </c>
      <c r="J5700" s="203">
        <f>H5700*I5700</f>
        <v>36.767589700000002</v>
      </c>
      <c r="K5700" s="360"/>
    </row>
    <row r="5701" spans="1:11" s="106" customFormat="1" ht="25.5" hidden="1" x14ac:dyDescent="0.2">
      <c r="A5701" s="241" t="s">
        <v>89</v>
      </c>
      <c r="B5701" s="189" t="s">
        <v>1985</v>
      </c>
      <c r="C5701" s="241" t="s">
        <v>85</v>
      </c>
      <c r="D5701" s="241" t="s">
        <v>1986</v>
      </c>
      <c r="E5701" s="427" t="s">
        <v>87</v>
      </c>
      <c r="F5701" s="427"/>
      <c r="G5701" s="190" t="s">
        <v>88</v>
      </c>
      <c r="H5701" s="191">
        <v>0.49</v>
      </c>
      <c r="I5701" s="192">
        <v>17.710457999999999</v>
      </c>
      <c r="J5701" s="192">
        <v>8.6781243999999997</v>
      </c>
      <c r="K5701" s="360"/>
    </row>
    <row r="5702" spans="1:11" s="106" customFormat="1" ht="25.5" hidden="1" x14ac:dyDescent="0.2">
      <c r="A5702" s="241" t="s">
        <v>89</v>
      </c>
      <c r="B5702" s="189" t="s">
        <v>203</v>
      </c>
      <c r="C5702" s="241" t="s">
        <v>85</v>
      </c>
      <c r="D5702" s="241" t="s">
        <v>204</v>
      </c>
      <c r="E5702" s="427" t="s">
        <v>87</v>
      </c>
      <c r="F5702" s="427"/>
      <c r="G5702" s="190" t="s">
        <v>88</v>
      </c>
      <c r="H5702" s="191">
        <v>0.28999999999999998</v>
      </c>
      <c r="I5702" s="192">
        <v>14.378845999999999</v>
      </c>
      <c r="J5702" s="192">
        <v>4.1698652999999997</v>
      </c>
      <c r="K5702" s="360"/>
    </row>
    <row r="5703" spans="1:11" s="106" customFormat="1" hidden="1" x14ac:dyDescent="0.2">
      <c r="A5703" s="241" t="s">
        <v>92</v>
      </c>
      <c r="B5703" s="189" t="s">
        <v>2512</v>
      </c>
      <c r="C5703" s="241" t="s">
        <v>85</v>
      </c>
      <c r="D5703" s="241" t="s">
        <v>2513</v>
      </c>
      <c r="E5703" s="427" t="s">
        <v>119</v>
      </c>
      <c r="F5703" s="427"/>
      <c r="G5703" s="190" t="s">
        <v>160</v>
      </c>
      <c r="H5703" s="191">
        <v>4.8600000000000003</v>
      </c>
      <c r="I5703" s="192">
        <v>0.65</v>
      </c>
      <c r="J5703" s="192">
        <v>3.1589999999999998</v>
      </c>
      <c r="K5703" s="360"/>
    </row>
    <row r="5704" spans="1:11" s="106" customFormat="1" hidden="1" x14ac:dyDescent="0.2">
      <c r="A5704" s="241" t="s">
        <v>92</v>
      </c>
      <c r="B5704" s="189" t="s">
        <v>2514</v>
      </c>
      <c r="C5704" s="241" t="s">
        <v>85</v>
      </c>
      <c r="D5704" s="241" t="s">
        <v>2515</v>
      </c>
      <c r="E5704" s="427" t="s">
        <v>119</v>
      </c>
      <c r="F5704" s="427"/>
      <c r="G5704" s="190" t="s">
        <v>160</v>
      </c>
      <c r="H5704" s="191">
        <v>0.42</v>
      </c>
      <c r="I5704" s="192">
        <v>4.13</v>
      </c>
      <c r="J5704" s="192">
        <v>1.7345999999999999</v>
      </c>
      <c r="K5704" s="360"/>
    </row>
    <row r="5705" spans="1:11" s="106" customFormat="1" ht="25.5" hidden="1" x14ac:dyDescent="0.2">
      <c r="A5705" s="241" t="s">
        <v>92</v>
      </c>
      <c r="B5705" s="189" t="s">
        <v>2516</v>
      </c>
      <c r="C5705" s="241" t="s">
        <v>85</v>
      </c>
      <c r="D5705" s="241" t="s">
        <v>2517</v>
      </c>
      <c r="E5705" s="427" t="s">
        <v>119</v>
      </c>
      <c r="F5705" s="427"/>
      <c r="G5705" s="190" t="s">
        <v>139</v>
      </c>
      <c r="H5705" s="191">
        <v>1.05</v>
      </c>
      <c r="I5705" s="192">
        <v>18.12</v>
      </c>
      <c r="J5705" s="192">
        <v>19.026</v>
      </c>
      <c r="K5705" s="360"/>
    </row>
    <row r="5706" spans="1:11" s="106" customFormat="1" hidden="1" x14ac:dyDescent="0.2">
      <c r="A5706" s="244"/>
      <c r="B5706" s="244"/>
      <c r="C5706" s="244"/>
      <c r="D5706" s="244"/>
      <c r="E5706" s="244"/>
      <c r="F5706" s="193"/>
      <c r="G5706" s="244"/>
      <c r="H5706" s="193"/>
      <c r="I5706" s="244"/>
      <c r="J5706" s="193"/>
      <c r="K5706" s="360"/>
    </row>
    <row r="5707" spans="1:11" s="106" customFormat="1" ht="15" hidden="1" thickBot="1" x14ac:dyDescent="0.25">
      <c r="A5707" s="244"/>
      <c r="B5707" s="244"/>
      <c r="C5707" s="244"/>
      <c r="D5707" s="244"/>
      <c r="E5707" s="244"/>
      <c r="F5707" s="193"/>
      <c r="G5707" s="244"/>
      <c r="H5707" s="428"/>
      <c r="I5707" s="428"/>
      <c r="J5707" s="193"/>
      <c r="K5707" s="360"/>
    </row>
    <row r="5708" spans="1:11" s="106" customFormat="1" ht="15" hidden="1" thickTop="1" x14ac:dyDescent="0.2">
      <c r="A5708" s="194"/>
      <c r="B5708" s="194"/>
      <c r="C5708" s="194"/>
      <c r="D5708" s="194"/>
      <c r="E5708" s="194"/>
      <c r="F5708" s="194"/>
      <c r="G5708" s="194"/>
      <c r="H5708" s="194"/>
      <c r="I5708" s="194"/>
      <c r="J5708" s="194"/>
      <c r="K5708" s="360"/>
    </row>
    <row r="5709" spans="1:11" s="106" customFormat="1" ht="15" hidden="1" x14ac:dyDescent="0.2">
      <c r="A5709" s="242"/>
      <c r="B5709" s="195" t="s">
        <v>77</v>
      </c>
      <c r="C5709" s="242" t="s">
        <v>78</v>
      </c>
      <c r="D5709" s="242" t="s">
        <v>4</v>
      </c>
      <c r="E5709" s="430" t="s">
        <v>79</v>
      </c>
      <c r="F5709" s="430"/>
      <c r="G5709" s="196" t="s">
        <v>80</v>
      </c>
      <c r="H5709" s="195" t="s">
        <v>81</v>
      </c>
      <c r="I5709" s="195" t="s">
        <v>82</v>
      </c>
      <c r="J5709" s="195" t="s">
        <v>5</v>
      </c>
      <c r="K5709" s="360"/>
    </row>
    <row r="5710" spans="1:11" s="106" customFormat="1" ht="51" hidden="1" x14ac:dyDescent="0.2">
      <c r="A5710" s="240" t="s">
        <v>83</v>
      </c>
      <c r="B5710" s="197" t="s">
        <v>660</v>
      </c>
      <c r="C5710" s="240" t="s">
        <v>85</v>
      </c>
      <c r="D5710" s="240" t="s">
        <v>661</v>
      </c>
      <c r="E5710" s="429" t="s">
        <v>554</v>
      </c>
      <c r="F5710" s="429"/>
      <c r="G5710" s="198" t="s">
        <v>139</v>
      </c>
      <c r="H5710" s="199">
        <v>1</v>
      </c>
      <c r="I5710" s="203">
        <f>SUM(J5711:J5715)</f>
        <v>44.308281699999995</v>
      </c>
      <c r="J5710" s="203">
        <f>H5710*I5710</f>
        <v>44.308281699999995</v>
      </c>
      <c r="K5710" s="360"/>
    </row>
    <row r="5711" spans="1:11" s="106" customFormat="1" ht="25.5" hidden="1" x14ac:dyDescent="0.2">
      <c r="A5711" s="241" t="s">
        <v>89</v>
      </c>
      <c r="B5711" s="189" t="s">
        <v>1985</v>
      </c>
      <c r="C5711" s="241" t="s">
        <v>85</v>
      </c>
      <c r="D5711" s="241" t="s">
        <v>1986</v>
      </c>
      <c r="E5711" s="427" t="s">
        <v>87</v>
      </c>
      <c r="F5711" s="427"/>
      <c r="G5711" s="190" t="s">
        <v>88</v>
      </c>
      <c r="H5711" s="191">
        <v>0.8</v>
      </c>
      <c r="I5711" s="192">
        <v>17.710457999999999</v>
      </c>
      <c r="J5711" s="192">
        <v>14.1683664</v>
      </c>
      <c r="K5711" s="360"/>
    </row>
    <row r="5712" spans="1:11" s="106" customFormat="1" ht="25.5" hidden="1" x14ac:dyDescent="0.2">
      <c r="A5712" s="241" t="s">
        <v>89</v>
      </c>
      <c r="B5712" s="189" t="s">
        <v>203</v>
      </c>
      <c r="C5712" s="241" t="s">
        <v>85</v>
      </c>
      <c r="D5712" s="241" t="s">
        <v>204</v>
      </c>
      <c r="E5712" s="427" t="s">
        <v>87</v>
      </c>
      <c r="F5712" s="427"/>
      <c r="G5712" s="190" t="s">
        <v>88</v>
      </c>
      <c r="H5712" s="191">
        <v>0.42</v>
      </c>
      <c r="I5712" s="192">
        <v>14.378845999999999</v>
      </c>
      <c r="J5712" s="192">
        <v>6.0391152999999997</v>
      </c>
      <c r="K5712" s="360"/>
    </row>
    <row r="5713" spans="1:11" s="106" customFormat="1" hidden="1" x14ac:dyDescent="0.2">
      <c r="A5713" s="241" t="s">
        <v>92</v>
      </c>
      <c r="B5713" s="189" t="s">
        <v>2512</v>
      </c>
      <c r="C5713" s="241" t="s">
        <v>85</v>
      </c>
      <c r="D5713" s="241" t="s">
        <v>2513</v>
      </c>
      <c r="E5713" s="427" t="s">
        <v>119</v>
      </c>
      <c r="F5713" s="427"/>
      <c r="G5713" s="190" t="s">
        <v>160</v>
      </c>
      <c r="H5713" s="191">
        <v>4.8600000000000003</v>
      </c>
      <c r="I5713" s="192">
        <v>0.65</v>
      </c>
      <c r="J5713" s="192">
        <v>3.1589999999999998</v>
      </c>
      <c r="K5713" s="360"/>
    </row>
    <row r="5714" spans="1:11" s="106" customFormat="1" hidden="1" x14ac:dyDescent="0.2">
      <c r="A5714" s="241" t="s">
        <v>92</v>
      </c>
      <c r="B5714" s="189" t="s">
        <v>2514</v>
      </c>
      <c r="C5714" s="241" t="s">
        <v>85</v>
      </c>
      <c r="D5714" s="241" t="s">
        <v>2515</v>
      </c>
      <c r="E5714" s="427" t="s">
        <v>119</v>
      </c>
      <c r="F5714" s="427"/>
      <c r="G5714" s="190" t="s">
        <v>160</v>
      </c>
      <c r="H5714" s="191">
        <v>0.42</v>
      </c>
      <c r="I5714" s="192">
        <v>4.13</v>
      </c>
      <c r="J5714" s="192">
        <v>1.7345999999999999</v>
      </c>
      <c r="K5714" s="360"/>
    </row>
    <row r="5715" spans="1:11" s="106" customFormat="1" ht="25.5" hidden="1" x14ac:dyDescent="0.2">
      <c r="A5715" s="241" t="s">
        <v>92</v>
      </c>
      <c r="B5715" s="189" t="s">
        <v>2516</v>
      </c>
      <c r="C5715" s="241" t="s">
        <v>85</v>
      </c>
      <c r="D5715" s="241" t="s">
        <v>2517</v>
      </c>
      <c r="E5715" s="427" t="s">
        <v>119</v>
      </c>
      <c r="F5715" s="427"/>
      <c r="G5715" s="190" t="s">
        <v>139</v>
      </c>
      <c r="H5715" s="191">
        <v>1.06</v>
      </c>
      <c r="I5715" s="192">
        <v>18.12</v>
      </c>
      <c r="J5715" s="192">
        <v>19.2072</v>
      </c>
      <c r="K5715" s="360"/>
    </row>
    <row r="5716" spans="1:11" s="106" customFormat="1" hidden="1" x14ac:dyDescent="0.2">
      <c r="A5716" s="244"/>
      <c r="B5716" s="244"/>
      <c r="C5716" s="244"/>
      <c r="D5716" s="244"/>
      <c r="E5716" s="244"/>
      <c r="F5716" s="193"/>
      <c r="G5716" s="244"/>
      <c r="H5716" s="193"/>
      <c r="I5716" s="244"/>
      <c r="J5716" s="193"/>
      <c r="K5716" s="360"/>
    </row>
    <row r="5717" spans="1:11" s="106" customFormat="1" ht="15" hidden="1" thickBot="1" x14ac:dyDescent="0.25">
      <c r="A5717" s="244"/>
      <c r="B5717" s="244"/>
      <c r="C5717" s="244"/>
      <c r="D5717" s="244"/>
      <c r="E5717" s="244"/>
      <c r="F5717" s="193"/>
      <c r="G5717" s="244"/>
      <c r="H5717" s="428"/>
      <c r="I5717" s="428"/>
      <c r="J5717" s="193"/>
      <c r="K5717" s="360"/>
    </row>
    <row r="5718" spans="1:11" s="106" customFormat="1" ht="15" hidden="1" thickTop="1" x14ac:dyDescent="0.2">
      <c r="A5718" s="194"/>
      <c r="B5718" s="194"/>
      <c r="C5718" s="194"/>
      <c r="D5718" s="194"/>
      <c r="E5718" s="194"/>
      <c r="F5718" s="194"/>
      <c r="G5718" s="194"/>
      <c r="H5718" s="194"/>
      <c r="I5718" s="194"/>
      <c r="J5718" s="194"/>
      <c r="K5718" s="360"/>
    </row>
    <row r="5719" spans="1:11" s="106" customFormat="1" ht="15" hidden="1" x14ac:dyDescent="0.2">
      <c r="A5719" s="242"/>
      <c r="B5719" s="195" t="s">
        <v>77</v>
      </c>
      <c r="C5719" s="242" t="s">
        <v>78</v>
      </c>
      <c r="D5719" s="242" t="s">
        <v>4</v>
      </c>
      <c r="E5719" s="430" t="s">
        <v>79</v>
      </c>
      <c r="F5719" s="430"/>
      <c r="G5719" s="196" t="s">
        <v>80</v>
      </c>
      <c r="H5719" s="195" t="s">
        <v>81</v>
      </c>
      <c r="I5719" s="195" t="s">
        <v>82</v>
      </c>
      <c r="J5719" s="195" t="s">
        <v>5</v>
      </c>
      <c r="K5719" s="360"/>
    </row>
    <row r="5720" spans="1:11" s="106" customFormat="1" ht="51" hidden="1" x14ac:dyDescent="0.2">
      <c r="A5720" s="240" t="s">
        <v>83</v>
      </c>
      <c r="B5720" s="197" t="s">
        <v>656</v>
      </c>
      <c r="C5720" s="240" t="s">
        <v>85</v>
      </c>
      <c r="D5720" s="240" t="s">
        <v>657</v>
      </c>
      <c r="E5720" s="429" t="s">
        <v>554</v>
      </c>
      <c r="F5720" s="429"/>
      <c r="G5720" s="198" t="s">
        <v>139</v>
      </c>
      <c r="H5720" s="199">
        <v>1</v>
      </c>
      <c r="I5720" s="203">
        <f>SUM(J5721:J5725)</f>
        <v>42.316291300000003</v>
      </c>
      <c r="J5720" s="203">
        <f>H5720*I5720</f>
        <v>42.316291300000003</v>
      </c>
      <c r="K5720" s="360"/>
    </row>
    <row r="5721" spans="1:11" s="106" customFormat="1" ht="25.5" hidden="1" x14ac:dyDescent="0.2">
      <c r="A5721" s="241" t="s">
        <v>89</v>
      </c>
      <c r="B5721" s="189" t="s">
        <v>1985</v>
      </c>
      <c r="C5721" s="241" t="s">
        <v>85</v>
      </c>
      <c r="D5721" s="241" t="s">
        <v>1986</v>
      </c>
      <c r="E5721" s="427" t="s">
        <v>87</v>
      </c>
      <c r="F5721" s="427"/>
      <c r="G5721" s="190" t="s">
        <v>88</v>
      </c>
      <c r="H5721" s="191">
        <v>0.72</v>
      </c>
      <c r="I5721" s="192">
        <v>17.710457999999999</v>
      </c>
      <c r="J5721" s="192">
        <v>12.7515298</v>
      </c>
      <c r="K5721" s="360"/>
    </row>
    <row r="5722" spans="1:11" s="106" customFormat="1" ht="25.5" hidden="1" x14ac:dyDescent="0.2">
      <c r="A5722" s="241" t="s">
        <v>89</v>
      </c>
      <c r="B5722" s="189" t="s">
        <v>203</v>
      </c>
      <c r="C5722" s="241" t="s">
        <v>85</v>
      </c>
      <c r="D5722" s="241" t="s">
        <v>204</v>
      </c>
      <c r="E5722" s="427" t="s">
        <v>87</v>
      </c>
      <c r="F5722" s="427"/>
      <c r="G5722" s="190" t="s">
        <v>88</v>
      </c>
      <c r="H5722" s="191">
        <v>0.38</v>
      </c>
      <c r="I5722" s="192">
        <v>14.378845999999999</v>
      </c>
      <c r="J5722" s="192">
        <v>5.4639614999999999</v>
      </c>
      <c r="K5722" s="360"/>
    </row>
    <row r="5723" spans="1:11" s="106" customFormat="1" hidden="1" x14ac:dyDescent="0.2">
      <c r="A5723" s="241" t="s">
        <v>92</v>
      </c>
      <c r="B5723" s="189" t="s">
        <v>2512</v>
      </c>
      <c r="C5723" s="241" t="s">
        <v>85</v>
      </c>
      <c r="D5723" s="241" t="s">
        <v>2513</v>
      </c>
      <c r="E5723" s="427" t="s">
        <v>119</v>
      </c>
      <c r="F5723" s="427"/>
      <c r="G5723" s="190" t="s">
        <v>160</v>
      </c>
      <c r="H5723" s="191">
        <v>4.8600000000000003</v>
      </c>
      <c r="I5723" s="192">
        <v>0.65</v>
      </c>
      <c r="J5723" s="192">
        <v>3.1589999999999998</v>
      </c>
      <c r="K5723" s="360"/>
    </row>
    <row r="5724" spans="1:11" s="106" customFormat="1" hidden="1" x14ac:dyDescent="0.2">
      <c r="A5724" s="241" t="s">
        <v>92</v>
      </c>
      <c r="B5724" s="189" t="s">
        <v>2514</v>
      </c>
      <c r="C5724" s="241" t="s">
        <v>85</v>
      </c>
      <c r="D5724" s="241" t="s">
        <v>2515</v>
      </c>
      <c r="E5724" s="427" t="s">
        <v>119</v>
      </c>
      <c r="F5724" s="427"/>
      <c r="G5724" s="190" t="s">
        <v>160</v>
      </c>
      <c r="H5724" s="191">
        <v>0.42</v>
      </c>
      <c r="I5724" s="192">
        <v>4.13</v>
      </c>
      <c r="J5724" s="192">
        <v>1.7345999999999999</v>
      </c>
      <c r="K5724" s="360"/>
    </row>
    <row r="5725" spans="1:11" s="106" customFormat="1" ht="25.5" hidden="1" x14ac:dyDescent="0.2">
      <c r="A5725" s="241" t="s">
        <v>92</v>
      </c>
      <c r="B5725" s="189" t="s">
        <v>2516</v>
      </c>
      <c r="C5725" s="241" t="s">
        <v>85</v>
      </c>
      <c r="D5725" s="241" t="s">
        <v>2517</v>
      </c>
      <c r="E5725" s="427" t="s">
        <v>119</v>
      </c>
      <c r="F5725" s="427"/>
      <c r="G5725" s="190" t="s">
        <v>139</v>
      </c>
      <c r="H5725" s="191">
        <v>1.06</v>
      </c>
      <c r="I5725" s="192">
        <v>18.12</v>
      </c>
      <c r="J5725" s="192">
        <v>19.2072</v>
      </c>
      <c r="K5725" s="360"/>
    </row>
    <row r="5726" spans="1:11" s="106" customFormat="1" hidden="1" x14ac:dyDescent="0.2">
      <c r="A5726" s="244"/>
      <c r="B5726" s="244"/>
      <c r="C5726" s="244"/>
      <c r="D5726" s="244"/>
      <c r="E5726" s="244"/>
      <c r="F5726" s="193"/>
      <c r="G5726" s="244"/>
      <c r="H5726" s="193"/>
      <c r="I5726" s="244"/>
      <c r="J5726" s="193"/>
      <c r="K5726" s="360"/>
    </row>
    <row r="5727" spans="1:11" s="106" customFormat="1" ht="15" hidden="1" thickBot="1" x14ac:dyDescent="0.25">
      <c r="A5727" s="244"/>
      <c r="B5727" s="244"/>
      <c r="C5727" s="244"/>
      <c r="D5727" s="244"/>
      <c r="E5727" s="244"/>
      <c r="F5727" s="193"/>
      <c r="G5727" s="244"/>
      <c r="H5727" s="428"/>
      <c r="I5727" s="428"/>
      <c r="J5727" s="193"/>
      <c r="K5727" s="360"/>
    </row>
    <row r="5728" spans="1:11" s="106" customFormat="1" ht="15" hidden="1" thickTop="1" x14ac:dyDescent="0.2">
      <c r="A5728" s="194"/>
      <c r="B5728" s="194"/>
      <c r="C5728" s="194"/>
      <c r="D5728" s="194"/>
      <c r="E5728" s="194"/>
      <c r="F5728" s="194"/>
      <c r="G5728" s="194"/>
      <c r="H5728" s="194"/>
      <c r="I5728" s="194"/>
      <c r="J5728" s="194"/>
      <c r="K5728" s="360"/>
    </row>
    <row r="5729" spans="1:11" s="106" customFormat="1" ht="15" hidden="1" x14ac:dyDescent="0.2">
      <c r="A5729" s="242"/>
      <c r="B5729" s="195" t="s">
        <v>77</v>
      </c>
      <c r="C5729" s="242" t="s">
        <v>78</v>
      </c>
      <c r="D5729" s="242" t="s">
        <v>4</v>
      </c>
      <c r="E5729" s="430" t="s">
        <v>79</v>
      </c>
      <c r="F5729" s="430"/>
      <c r="G5729" s="196" t="s">
        <v>80</v>
      </c>
      <c r="H5729" s="195" t="s">
        <v>81</v>
      </c>
      <c r="I5729" s="195" t="s">
        <v>82</v>
      </c>
      <c r="J5729" s="195" t="s">
        <v>5</v>
      </c>
      <c r="K5729" s="360"/>
    </row>
    <row r="5730" spans="1:11" s="106" customFormat="1" ht="38.25" hidden="1" x14ac:dyDescent="0.2">
      <c r="A5730" s="240" t="s">
        <v>83</v>
      </c>
      <c r="B5730" s="197" t="s">
        <v>1112</v>
      </c>
      <c r="C5730" s="240" t="s">
        <v>85</v>
      </c>
      <c r="D5730" s="240" t="s">
        <v>1113</v>
      </c>
      <c r="E5730" s="429" t="s">
        <v>142</v>
      </c>
      <c r="F5730" s="429"/>
      <c r="G5730" s="198" t="s">
        <v>146</v>
      </c>
      <c r="H5730" s="199">
        <v>1</v>
      </c>
      <c r="I5730" s="203">
        <f>SUM(J5731:J5733)</f>
        <v>41.805419000000001</v>
      </c>
      <c r="J5730" s="203">
        <f>H5730*I5730</f>
        <v>41.805419000000001</v>
      </c>
      <c r="K5730" s="360"/>
    </row>
    <row r="5731" spans="1:11" s="106" customFormat="1" ht="38.25" hidden="1" x14ac:dyDescent="0.2">
      <c r="A5731" s="241" t="s">
        <v>89</v>
      </c>
      <c r="B5731" s="189" t="s">
        <v>2518</v>
      </c>
      <c r="C5731" s="241" t="s">
        <v>85</v>
      </c>
      <c r="D5731" s="241" t="s">
        <v>2519</v>
      </c>
      <c r="E5731" s="427" t="s">
        <v>142</v>
      </c>
      <c r="F5731" s="427"/>
      <c r="G5731" s="190" t="s">
        <v>88</v>
      </c>
      <c r="H5731" s="191">
        <v>1</v>
      </c>
      <c r="I5731" s="192">
        <v>24.877775</v>
      </c>
      <c r="J5731" s="192">
        <v>24.877775</v>
      </c>
      <c r="K5731" s="360"/>
    </row>
    <row r="5732" spans="1:11" s="106" customFormat="1" ht="38.25" hidden="1" x14ac:dyDescent="0.2">
      <c r="A5732" s="241" t="s">
        <v>89</v>
      </c>
      <c r="B5732" s="189" t="s">
        <v>2520</v>
      </c>
      <c r="C5732" s="241" t="s">
        <v>85</v>
      </c>
      <c r="D5732" s="241" t="s">
        <v>2521</v>
      </c>
      <c r="E5732" s="427" t="s">
        <v>142</v>
      </c>
      <c r="F5732" s="427"/>
      <c r="G5732" s="190" t="s">
        <v>88</v>
      </c>
      <c r="H5732" s="191">
        <v>1</v>
      </c>
      <c r="I5732" s="192">
        <v>3.4539499999999999</v>
      </c>
      <c r="J5732" s="192">
        <v>3.4539499999999999</v>
      </c>
      <c r="K5732" s="360"/>
    </row>
    <row r="5733" spans="1:11" s="106" customFormat="1" ht="25.5" hidden="1" x14ac:dyDescent="0.2">
      <c r="A5733" s="241" t="s">
        <v>89</v>
      </c>
      <c r="B5733" s="189" t="s">
        <v>2430</v>
      </c>
      <c r="C5733" s="241" t="s">
        <v>85</v>
      </c>
      <c r="D5733" s="241" t="s">
        <v>2431</v>
      </c>
      <c r="E5733" s="427" t="s">
        <v>87</v>
      </c>
      <c r="F5733" s="427"/>
      <c r="G5733" s="190" t="s">
        <v>88</v>
      </c>
      <c r="H5733" s="191">
        <v>1</v>
      </c>
      <c r="I5733" s="192">
        <v>13.473694</v>
      </c>
      <c r="J5733" s="192">
        <v>13.473694</v>
      </c>
      <c r="K5733" s="360"/>
    </row>
    <row r="5734" spans="1:11" s="106" customFormat="1" hidden="1" x14ac:dyDescent="0.2">
      <c r="A5734" s="244"/>
      <c r="B5734" s="244"/>
      <c r="C5734" s="244"/>
      <c r="D5734" s="244"/>
      <c r="E5734" s="244"/>
      <c r="F5734" s="193"/>
      <c r="G5734" s="244"/>
      <c r="H5734" s="193"/>
      <c r="I5734" s="244"/>
      <c r="J5734" s="193"/>
      <c r="K5734" s="360"/>
    </row>
    <row r="5735" spans="1:11" s="106" customFormat="1" ht="15" hidden="1" thickBot="1" x14ac:dyDescent="0.25">
      <c r="A5735" s="244"/>
      <c r="B5735" s="244"/>
      <c r="C5735" s="244"/>
      <c r="D5735" s="244"/>
      <c r="E5735" s="244"/>
      <c r="F5735" s="193"/>
      <c r="G5735" s="244"/>
      <c r="H5735" s="428"/>
      <c r="I5735" s="428"/>
      <c r="J5735" s="193"/>
      <c r="K5735" s="360"/>
    </row>
    <row r="5736" spans="1:11" s="106" customFormat="1" ht="15" hidden="1" thickTop="1" x14ac:dyDescent="0.2">
      <c r="A5736" s="194"/>
      <c r="B5736" s="194"/>
      <c r="C5736" s="194"/>
      <c r="D5736" s="194"/>
      <c r="E5736" s="194"/>
      <c r="F5736" s="194"/>
      <c r="G5736" s="194"/>
      <c r="H5736" s="194"/>
      <c r="I5736" s="194"/>
      <c r="J5736" s="194"/>
      <c r="K5736" s="360"/>
    </row>
    <row r="5737" spans="1:11" s="106" customFormat="1" ht="15" hidden="1" x14ac:dyDescent="0.2">
      <c r="A5737" s="242"/>
      <c r="B5737" s="195" t="s">
        <v>77</v>
      </c>
      <c r="C5737" s="242" t="s">
        <v>78</v>
      </c>
      <c r="D5737" s="242" t="s">
        <v>4</v>
      </c>
      <c r="E5737" s="430" t="s">
        <v>79</v>
      </c>
      <c r="F5737" s="430"/>
      <c r="G5737" s="196" t="s">
        <v>80</v>
      </c>
      <c r="H5737" s="195" t="s">
        <v>81</v>
      </c>
      <c r="I5737" s="195" t="s">
        <v>82</v>
      </c>
      <c r="J5737" s="195" t="s">
        <v>5</v>
      </c>
      <c r="K5737" s="360"/>
    </row>
    <row r="5738" spans="1:11" s="106" customFormat="1" ht="38.25" hidden="1" x14ac:dyDescent="0.2">
      <c r="A5738" s="240" t="s">
        <v>83</v>
      </c>
      <c r="B5738" s="197" t="s">
        <v>1110</v>
      </c>
      <c r="C5738" s="240" t="s">
        <v>85</v>
      </c>
      <c r="D5738" s="240" t="s">
        <v>1111</v>
      </c>
      <c r="E5738" s="429" t="s">
        <v>142</v>
      </c>
      <c r="F5738" s="429"/>
      <c r="G5738" s="198" t="s">
        <v>143</v>
      </c>
      <c r="H5738" s="199">
        <v>1</v>
      </c>
      <c r="I5738" s="203">
        <f>SUM(J5739:J5743)</f>
        <v>110.632644</v>
      </c>
      <c r="J5738" s="203">
        <f>H5738*I5738</f>
        <v>110.632644</v>
      </c>
      <c r="K5738" s="360"/>
    </row>
    <row r="5739" spans="1:11" s="106" customFormat="1" ht="38.25" hidden="1" x14ac:dyDescent="0.2">
      <c r="A5739" s="241" t="s">
        <v>89</v>
      </c>
      <c r="B5739" s="189" t="s">
        <v>2518</v>
      </c>
      <c r="C5739" s="241" t="s">
        <v>85</v>
      </c>
      <c r="D5739" s="241" t="s">
        <v>2519</v>
      </c>
      <c r="E5739" s="427" t="s">
        <v>142</v>
      </c>
      <c r="F5739" s="427"/>
      <c r="G5739" s="190" t="s">
        <v>88</v>
      </c>
      <c r="H5739" s="191">
        <v>1</v>
      </c>
      <c r="I5739" s="192">
        <v>24.877775</v>
      </c>
      <c r="J5739" s="192">
        <v>24.877775</v>
      </c>
      <c r="K5739" s="360"/>
    </row>
    <row r="5740" spans="1:11" s="106" customFormat="1" ht="38.25" hidden="1" x14ac:dyDescent="0.2">
      <c r="A5740" s="241" t="s">
        <v>89</v>
      </c>
      <c r="B5740" s="189" t="s">
        <v>2520</v>
      </c>
      <c r="C5740" s="241" t="s">
        <v>85</v>
      </c>
      <c r="D5740" s="241" t="s">
        <v>2521</v>
      </c>
      <c r="E5740" s="427" t="s">
        <v>142</v>
      </c>
      <c r="F5740" s="427"/>
      <c r="G5740" s="190" t="s">
        <v>88</v>
      </c>
      <c r="H5740" s="191">
        <v>1</v>
      </c>
      <c r="I5740" s="192">
        <v>3.4539499999999999</v>
      </c>
      <c r="J5740" s="192">
        <v>3.4539499999999999</v>
      </c>
      <c r="K5740" s="360"/>
    </row>
    <row r="5741" spans="1:11" s="106" customFormat="1" ht="38.25" hidden="1" x14ac:dyDescent="0.2">
      <c r="A5741" s="241" t="s">
        <v>89</v>
      </c>
      <c r="B5741" s="189" t="s">
        <v>2522</v>
      </c>
      <c r="C5741" s="241" t="s">
        <v>85</v>
      </c>
      <c r="D5741" s="241" t="s">
        <v>2523</v>
      </c>
      <c r="E5741" s="427" t="s">
        <v>142</v>
      </c>
      <c r="F5741" s="427"/>
      <c r="G5741" s="190" t="s">
        <v>88</v>
      </c>
      <c r="H5741" s="191">
        <v>1</v>
      </c>
      <c r="I5741" s="192">
        <v>31.132224999999998</v>
      </c>
      <c r="J5741" s="192">
        <v>31.132224999999998</v>
      </c>
      <c r="K5741" s="360"/>
    </row>
    <row r="5742" spans="1:11" s="106" customFormat="1" ht="51" hidden="1" x14ac:dyDescent="0.2">
      <c r="A5742" s="241" t="s">
        <v>89</v>
      </c>
      <c r="B5742" s="189" t="s">
        <v>2524</v>
      </c>
      <c r="C5742" s="241" t="s">
        <v>85</v>
      </c>
      <c r="D5742" s="241" t="s">
        <v>2525</v>
      </c>
      <c r="E5742" s="427" t="s">
        <v>142</v>
      </c>
      <c r="F5742" s="427"/>
      <c r="G5742" s="190" t="s">
        <v>88</v>
      </c>
      <c r="H5742" s="191">
        <v>1</v>
      </c>
      <c r="I5742" s="192">
        <v>37.695</v>
      </c>
      <c r="J5742" s="192">
        <v>37.695</v>
      </c>
      <c r="K5742" s="360"/>
    </row>
    <row r="5743" spans="1:11" s="106" customFormat="1" ht="25.5" hidden="1" x14ac:dyDescent="0.2">
      <c r="A5743" s="241" t="s">
        <v>89</v>
      </c>
      <c r="B5743" s="189" t="s">
        <v>2430</v>
      </c>
      <c r="C5743" s="241" t="s">
        <v>85</v>
      </c>
      <c r="D5743" s="241" t="s">
        <v>2431</v>
      </c>
      <c r="E5743" s="427" t="s">
        <v>87</v>
      </c>
      <c r="F5743" s="427"/>
      <c r="G5743" s="190" t="s">
        <v>88</v>
      </c>
      <c r="H5743" s="191">
        <v>1</v>
      </c>
      <c r="I5743" s="192">
        <v>13.473694</v>
      </c>
      <c r="J5743" s="192">
        <v>13.473694</v>
      </c>
      <c r="K5743" s="360"/>
    </row>
    <row r="5744" spans="1:11" s="106" customFormat="1" hidden="1" x14ac:dyDescent="0.2">
      <c r="A5744" s="244"/>
      <c r="B5744" s="244"/>
      <c r="C5744" s="244"/>
      <c r="D5744" s="244"/>
      <c r="E5744" s="244"/>
      <c r="F5744" s="193"/>
      <c r="G5744" s="244"/>
      <c r="H5744" s="193"/>
      <c r="I5744" s="244"/>
      <c r="J5744" s="193"/>
      <c r="K5744" s="360"/>
    </row>
    <row r="5745" spans="1:11" s="106" customFormat="1" ht="15" hidden="1" thickBot="1" x14ac:dyDescent="0.25">
      <c r="A5745" s="244"/>
      <c r="B5745" s="244"/>
      <c r="C5745" s="244"/>
      <c r="D5745" s="244"/>
      <c r="E5745" s="244"/>
      <c r="F5745" s="193"/>
      <c r="G5745" s="244"/>
      <c r="H5745" s="428"/>
      <c r="I5745" s="428"/>
      <c r="J5745" s="193"/>
      <c r="K5745" s="360"/>
    </row>
    <row r="5746" spans="1:11" s="106" customFormat="1" ht="15" hidden="1" thickTop="1" x14ac:dyDescent="0.2">
      <c r="A5746" s="194"/>
      <c r="B5746" s="194"/>
      <c r="C5746" s="194"/>
      <c r="D5746" s="194"/>
      <c r="E5746" s="194"/>
      <c r="F5746" s="194"/>
      <c r="G5746" s="194"/>
      <c r="H5746" s="194"/>
      <c r="I5746" s="194"/>
      <c r="J5746" s="194"/>
      <c r="K5746" s="360"/>
    </row>
    <row r="5747" spans="1:11" s="106" customFormat="1" ht="15" hidden="1" x14ac:dyDescent="0.2">
      <c r="A5747" s="242"/>
      <c r="B5747" s="195" t="s">
        <v>77</v>
      </c>
      <c r="C5747" s="242" t="s">
        <v>78</v>
      </c>
      <c r="D5747" s="242" t="s">
        <v>4</v>
      </c>
      <c r="E5747" s="430" t="s">
        <v>79</v>
      </c>
      <c r="F5747" s="430"/>
      <c r="G5747" s="196" t="s">
        <v>80</v>
      </c>
      <c r="H5747" s="195" t="s">
        <v>81</v>
      </c>
      <c r="I5747" s="195" t="s">
        <v>82</v>
      </c>
      <c r="J5747" s="195" t="s">
        <v>5</v>
      </c>
      <c r="K5747" s="360"/>
    </row>
    <row r="5748" spans="1:11" s="106" customFormat="1" ht="38.25" hidden="1" x14ac:dyDescent="0.2">
      <c r="A5748" s="240" t="s">
        <v>83</v>
      </c>
      <c r="B5748" s="197" t="s">
        <v>2518</v>
      </c>
      <c r="C5748" s="240" t="s">
        <v>85</v>
      </c>
      <c r="D5748" s="240" t="s">
        <v>2519</v>
      </c>
      <c r="E5748" s="429" t="s">
        <v>142</v>
      </c>
      <c r="F5748" s="429"/>
      <c r="G5748" s="198" t="s">
        <v>88</v>
      </c>
      <c r="H5748" s="199">
        <v>1</v>
      </c>
      <c r="I5748" s="203">
        <f>SUM(J5749)</f>
        <v>24.877775</v>
      </c>
      <c r="J5748" s="203">
        <f>H5748*I5748</f>
        <v>24.877775</v>
      </c>
      <c r="K5748" s="360"/>
    </row>
    <row r="5749" spans="1:11" s="106" customFormat="1" ht="38.25" hidden="1" x14ac:dyDescent="0.2">
      <c r="A5749" s="241" t="s">
        <v>92</v>
      </c>
      <c r="B5749" s="189" t="s">
        <v>2526</v>
      </c>
      <c r="C5749" s="241" t="s">
        <v>85</v>
      </c>
      <c r="D5749" s="241" t="s">
        <v>2527</v>
      </c>
      <c r="E5749" s="427" t="s">
        <v>98</v>
      </c>
      <c r="F5749" s="427"/>
      <c r="G5749" s="190" t="s">
        <v>174</v>
      </c>
      <c r="H5749" s="191">
        <v>5.3300000000000001E-5</v>
      </c>
      <c r="I5749" s="192">
        <v>466750</v>
      </c>
      <c r="J5749" s="192">
        <v>24.877775</v>
      </c>
      <c r="K5749" s="360"/>
    </row>
    <row r="5750" spans="1:11" s="106" customFormat="1" hidden="1" x14ac:dyDescent="0.2">
      <c r="A5750" s="244"/>
      <c r="B5750" s="244"/>
      <c r="C5750" s="244"/>
      <c r="D5750" s="244"/>
      <c r="E5750" s="244"/>
      <c r="F5750" s="193"/>
      <c r="G5750" s="244"/>
      <c r="H5750" s="193"/>
      <c r="I5750" s="244"/>
      <c r="J5750" s="193"/>
      <c r="K5750" s="360"/>
    </row>
    <row r="5751" spans="1:11" s="106" customFormat="1" ht="15" hidden="1" thickBot="1" x14ac:dyDescent="0.25">
      <c r="A5751" s="244"/>
      <c r="B5751" s="244"/>
      <c r="C5751" s="244"/>
      <c r="D5751" s="244"/>
      <c r="E5751" s="244"/>
      <c r="F5751" s="193"/>
      <c r="G5751" s="244"/>
      <c r="H5751" s="428"/>
      <c r="I5751" s="428"/>
      <c r="J5751" s="193"/>
      <c r="K5751" s="360"/>
    </row>
    <row r="5752" spans="1:11" s="106" customFormat="1" ht="15" hidden="1" thickTop="1" x14ac:dyDescent="0.2">
      <c r="A5752" s="194"/>
      <c r="B5752" s="194"/>
      <c r="C5752" s="194"/>
      <c r="D5752" s="194"/>
      <c r="E5752" s="194"/>
      <c r="F5752" s="194"/>
      <c r="G5752" s="194"/>
      <c r="H5752" s="194"/>
      <c r="I5752" s="194"/>
      <c r="J5752" s="194"/>
      <c r="K5752" s="360"/>
    </row>
    <row r="5753" spans="1:11" s="106" customFormat="1" ht="15" hidden="1" x14ac:dyDescent="0.2">
      <c r="A5753" s="242"/>
      <c r="B5753" s="195" t="s">
        <v>77</v>
      </c>
      <c r="C5753" s="242" t="s">
        <v>78</v>
      </c>
      <c r="D5753" s="242" t="s">
        <v>4</v>
      </c>
      <c r="E5753" s="430" t="s">
        <v>79</v>
      </c>
      <c r="F5753" s="430"/>
      <c r="G5753" s="196" t="s">
        <v>80</v>
      </c>
      <c r="H5753" s="195" t="s">
        <v>81</v>
      </c>
      <c r="I5753" s="195" t="s">
        <v>82</v>
      </c>
      <c r="J5753" s="195" t="s">
        <v>5</v>
      </c>
      <c r="K5753" s="360"/>
    </row>
    <row r="5754" spans="1:11" s="106" customFormat="1" ht="38.25" hidden="1" x14ac:dyDescent="0.2">
      <c r="A5754" s="240" t="s">
        <v>83</v>
      </c>
      <c r="B5754" s="197" t="s">
        <v>2520</v>
      </c>
      <c r="C5754" s="240" t="s">
        <v>85</v>
      </c>
      <c r="D5754" s="240" t="s">
        <v>2521</v>
      </c>
      <c r="E5754" s="429" t="s">
        <v>142</v>
      </c>
      <c r="F5754" s="429"/>
      <c r="G5754" s="198" t="s">
        <v>88</v>
      </c>
      <c r="H5754" s="199">
        <v>1</v>
      </c>
      <c r="I5754" s="203">
        <f>SUM(J5755)</f>
        <v>3.4539499999999999</v>
      </c>
      <c r="J5754" s="203">
        <f>H5754*I5754</f>
        <v>3.4539499999999999</v>
      </c>
      <c r="K5754" s="360"/>
    </row>
    <row r="5755" spans="1:11" s="106" customFormat="1" ht="38.25" hidden="1" x14ac:dyDescent="0.2">
      <c r="A5755" s="241" t="s">
        <v>92</v>
      </c>
      <c r="B5755" s="189" t="s">
        <v>2526</v>
      </c>
      <c r="C5755" s="241" t="s">
        <v>85</v>
      </c>
      <c r="D5755" s="241" t="s">
        <v>2527</v>
      </c>
      <c r="E5755" s="427" t="s">
        <v>98</v>
      </c>
      <c r="F5755" s="427"/>
      <c r="G5755" s="190" t="s">
        <v>174</v>
      </c>
      <c r="H5755" s="191">
        <v>7.4000000000000003E-6</v>
      </c>
      <c r="I5755" s="192">
        <v>466750</v>
      </c>
      <c r="J5755" s="192">
        <v>3.4539499999999999</v>
      </c>
      <c r="K5755" s="360"/>
    </row>
    <row r="5756" spans="1:11" s="106" customFormat="1" hidden="1" x14ac:dyDescent="0.2">
      <c r="A5756" s="244"/>
      <c r="B5756" s="244"/>
      <c r="C5756" s="244"/>
      <c r="D5756" s="244"/>
      <c r="E5756" s="244"/>
      <c r="F5756" s="193"/>
      <c r="G5756" s="244"/>
      <c r="H5756" s="193"/>
      <c r="I5756" s="244"/>
      <c r="J5756" s="193"/>
      <c r="K5756" s="360"/>
    </row>
    <row r="5757" spans="1:11" s="106" customFormat="1" ht="15" hidden="1" thickBot="1" x14ac:dyDescent="0.25">
      <c r="A5757" s="244"/>
      <c r="B5757" s="244"/>
      <c r="C5757" s="244"/>
      <c r="D5757" s="244"/>
      <c r="E5757" s="244"/>
      <c r="F5757" s="193"/>
      <c r="G5757" s="244"/>
      <c r="H5757" s="428"/>
      <c r="I5757" s="428"/>
      <c r="J5757" s="193"/>
      <c r="K5757" s="360"/>
    </row>
    <row r="5758" spans="1:11" s="106" customFormat="1" ht="15" hidden="1" thickTop="1" x14ac:dyDescent="0.2">
      <c r="A5758" s="194"/>
      <c r="B5758" s="194"/>
      <c r="C5758" s="194"/>
      <c r="D5758" s="194"/>
      <c r="E5758" s="194"/>
      <c r="F5758" s="194"/>
      <c r="G5758" s="194"/>
      <c r="H5758" s="194"/>
      <c r="I5758" s="194"/>
      <c r="J5758" s="194"/>
      <c r="K5758" s="360"/>
    </row>
    <row r="5759" spans="1:11" s="106" customFormat="1" ht="15" hidden="1" x14ac:dyDescent="0.2">
      <c r="A5759" s="242"/>
      <c r="B5759" s="195" t="s">
        <v>77</v>
      </c>
      <c r="C5759" s="242" t="s">
        <v>78</v>
      </c>
      <c r="D5759" s="242" t="s">
        <v>4</v>
      </c>
      <c r="E5759" s="430" t="s">
        <v>79</v>
      </c>
      <c r="F5759" s="430"/>
      <c r="G5759" s="196" t="s">
        <v>80</v>
      </c>
      <c r="H5759" s="195" t="s">
        <v>81</v>
      </c>
      <c r="I5759" s="195" t="s">
        <v>82</v>
      </c>
      <c r="J5759" s="195" t="s">
        <v>5</v>
      </c>
      <c r="K5759" s="360"/>
    </row>
    <row r="5760" spans="1:11" s="106" customFormat="1" ht="38.25" hidden="1" x14ac:dyDescent="0.2">
      <c r="A5760" s="240" t="s">
        <v>83</v>
      </c>
      <c r="B5760" s="197" t="s">
        <v>2522</v>
      </c>
      <c r="C5760" s="240" t="s">
        <v>85</v>
      </c>
      <c r="D5760" s="240" t="s">
        <v>2523</v>
      </c>
      <c r="E5760" s="429" t="s">
        <v>142</v>
      </c>
      <c r="F5760" s="429"/>
      <c r="G5760" s="198" t="s">
        <v>88</v>
      </c>
      <c r="H5760" s="199">
        <v>1</v>
      </c>
      <c r="I5760" s="203">
        <f>SUM(J5761)</f>
        <v>31.132224999999998</v>
      </c>
      <c r="J5760" s="203">
        <f>H5760*I5760</f>
        <v>31.132224999999998</v>
      </c>
      <c r="K5760" s="360"/>
    </row>
    <row r="5761" spans="1:11" s="106" customFormat="1" ht="38.25" hidden="1" x14ac:dyDescent="0.2">
      <c r="A5761" s="241" t="s">
        <v>92</v>
      </c>
      <c r="B5761" s="189" t="s">
        <v>2526</v>
      </c>
      <c r="C5761" s="241" t="s">
        <v>85</v>
      </c>
      <c r="D5761" s="241" t="s">
        <v>2527</v>
      </c>
      <c r="E5761" s="427" t="s">
        <v>98</v>
      </c>
      <c r="F5761" s="427"/>
      <c r="G5761" s="190" t="s">
        <v>174</v>
      </c>
      <c r="H5761" s="191">
        <v>6.6699999999999995E-5</v>
      </c>
      <c r="I5761" s="192">
        <v>466750</v>
      </c>
      <c r="J5761" s="192">
        <v>31.132224999999998</v>
      </c>
      <c r="K5761" s="360"/>
    </row>
    <row r="5762" spans="1:11" s="106" customFormat="1" hidden="1" x14ac:dyDescent="0.2">
      <c r="A5762" s="244"/>
      <c r="B5762" s="244"/>
      <c r="C5762" s="244"/>
      <c r="D5762" s="244"/>
      <c r="E5762" s="244"/>
      <c r="F5762" s="193"/>
      <c r="G5762" s="244"/>
      <c r="H5762" s="193"/>
      <c r="I5762" s="244"/>
      <c r="J5762" s="193"/>
      <c r="K5762" s="360"/>
    </row>
    <row r="5763" spans="1:11" s="106" customFormat="1" ht="15" hidden="1" thickBot="1" x14ac:dyDescent="0.25">
      <c r="A5763" s="244"/>
      <c r="B5763" s="244"/>
      <c r="C5763" s="244"/>
      <c r="D5763" s="244"/>
      <c r="E5763" s="244"/>
      <c r="F5763" s="193"/>
      <c r="G5763" s="244"/>
      <c r="H5763" s="428"/>
      <c r="I5763" s="428"/>
      <c r="J5763" s="193"/>
      <c r="K5763" s="360"/>
    </row>
    <row r="5764" spans="1:11" s="106" customFormat="1" ht="15" hidden="1" thickTop="1" x14ac:dyDescent="0.2">
      <c r="A5764" s="194"/>
      <c r="B5764" s="194"/>
      <c r="C5764" s="194"/>
      <c r="D5764" s="194"/>
      <c r="E5764" s="194"/>
      <c r="F5764" s="194"/>
      <c r="G5764" s="194"/>
      <c r="H5764" s="194"/>
      <c r="I5764" s="194"/>
      <c r="J5764" s="194"/>
      <c r="K5764" s="360"/>
    </row>
    <row r="5765" spans="1:11" s="106" customFormat="1" ht="15" hidden="1" x14ac:dyDescent="0.2">
      <c r="A5765" s="242"/>
      <c r="B5765" s="195" t="s">
        <v>77</v>
      </c>
      <c r="C5765" s="242" t="s">
        <v>78</v>
      </c>
      <c r="D5765" s="242" t="s">
        <v>4</v>
      </c>
      <c r="E5765" s="430" t="s">
        <v>79</v>
      </c>
      <c r="F5765" s="430"/>
      <c r="G5765" s="196" t="s">
        <v>80</v>
      </c>
      <c r="H5765" s="195" t="s">
        <v>81</v>
      </c>
      <c r="I5765" s="195" t="s">
        <v>82</v>
      </c>
      <c r="J5765" s="195" t="s">
        <v>5</v>
      </c>
      <c r="K5765" s="360"/>
    </row>
    <row r="5766" spans="1:11" s="106" customFormat="1" ht="51" hidden="1" x14ac:dyDescent="0.2">
      <c r="A5766" s="240" t="s">
        <v>83</v>
      </c>
      <c r="B5766" s="197" t="s">
        <v>2524</v>
      </c>
      <c r="C5766" s="240" t="s">
        <v>85</v>
      </c>
      <c r="D5766" s="240" t="s">
        <v>2525</v>
      </c>
      <c r="E5766" s="429" t="s">
        <v>142</v>
      </c>
      <c r="F5766" s="429"/>
      <c r="G5766" s="198" t="s">
        <v>88</v>
      </c>
      <c r="H5766" s="199">
        <v>1</v>
      </c>
      <c r="I5766" s="203">
        <f>SUM(J5767)</f>
        <v>37.695</v>
      </c>
      <c r="J5766" s="203">
        <f>H5766*I5766</f>
        <v>37.695</v>
      </c>
      <c r="K5766" s="360"/>
    </row>
    <row r="5767" spans="1:11" s="106" customFormat="1" hidden="1" x14ac:dyDescent="0.2">
      <c r="A5767" s="241" t="s">
        <v>92</v>
      </c>
      <c r="B5767" s="189" t="s">
        <v>2038</v>
      </c>
      <c r="C5767" s="241" t="s">
        <v>85</v>
      </c>
      <c r="D5767" s="241" t="s">
        <v>2039</v>
      </c>
      <c r="E5767" s="427" t="s">
        <v>119</v>
      </c>
      <c r="F5767" s="427"/>
      <c r="G5767" s="190" t="s">
        <v>266</v>
      </c>
      <c r="H5767" s="191">
        <v>10.77</v>
      </c>
      <c r="I5767" s="192">
        <v>3.5</v>
      </c>
      <c r="J5767" s="192">
        <v>37.695</v>
      </c>
      <c r="K5767" s="360"/>
    </row>
    <row r="5768" spans="1:11" s="106" customFormat="1" hidden="1" x14ac:dyDescent="0.2">
      <c r="A5768" s="244"/>
      <c r="B5768" s="244"/>
      <c r="C5768" s="244"/>
      <c r="D5768" s="244"/>
      <c r="E5768" s="244"/>
      <c r="F5768" s="193"/>
      <c r="G5768" s="244"/>
      <c r="H5768" s="193"/>
      <c r="I5768" s="244"/>
      <c r="J5768" s="193"/>
      <c r="K5768" s="360"/>
    </row>
    <row r="5769" spans="1:11" s="106" customFormat="1" ht="15" hidden="1" thickBot="1" x14ac:dyDescent="0.25">
      <c r="A5769" s="244"/>
      <c r="B5769" s="244"/>
      <c r="C5769" s="244"/>
      <c r="D5769" s="244"/>
      <c r="E5769" s="244"/>
      <c r="F5769" s="193"/>
      <c r="G5769" s="244"/>
      <c r="H5769" s="428"/>
      <c r="I5769" s="428"/>
      <c r="J5769" s="193"/>
      <c r="K5769" s="360"/>
    </row>
    <row r="5770" spans="1:11" s="106" customFormat="1" ht="15" hidden="1" thickTop="1" x14ac:dyDescent="0.2">
      <c r="A5770" s="194"/>
      <c r="B5770" s="194"/>
      <c r="C5770" s="194"/>
      <c r="D5770" s="194"/>
      <c r="E5770" s="194"/>
      <c r="F5770" s="194"/>
      <c r="G5770" s="194"/>
      <c r="H5770" s="194"/>
      <c r="I5770" s="194"/>
      <c r="J5770" s="194"/>
      <c r="K5770" s="360"/>
    </row>
    <row r="5771" spans="1:11" s="106" customFormat="1" ht="15" hidden="1" x14ac:dyDescent="0.2">
      <c r="A5771" s="242"/>
      <c r="B5771" s="195" t="s">
        <v>77</v>
      </c>
      <c r="C5771" s="242" t="s">
        <v>78</v>
      </c>
      <c r="D5771" s="242" t="s">
        <v>4</v>
      </c>
      <c r="E5771" s="430" t="s">
        <v>79</v>
      </c>
      <c r="F5771" s="430"/>
      <c r="G5771" s="196" t="s">
        <v>80</v>
      </c>
      <c r="H5771" s="195" t="s">
        <v>81</v>
      </c>
      <c r="I5771" s="195" t="s">
        <v>82</v>
      </c>
      <c r="J5771" s="195" t="s">
        <v>5</v>
      </c>
      <c r="K5771" s="360"/>
    </row>
    <row r="5772" spans="1:11" s="106" customFormat="1" ht="51" hidden="1" x14ac:dyDescent="0.2">
      <c r="A5772" s="240" t="s">
        <v>83</v>
      </c>
      <c r="B5772" s="197" t="s">
        <v>1100</v>
      </c>
      <c r="C5772" s="240" t="s">
        <v>85</v>
      </c>
      <c r="D5772" s="240" t="s">
        <v>1101</v>
      </c>
      <c r="E5772" s="429" t="s">
        <v>142</v>
      </c>
      <c r="F5772" s="429"/>
      <c r="G5772" s="198" t="s">
        <v>143</v>
      </c>
      <c r="H5772" s="199">
        <v>1</v>
      </c>
      <c r="I5772" s="203">
        <f>SUM(J5773:J5777)</f>
        <v>84.947111699999994</v>
      </c>
      <c r="J5772" s="203">
        <f>H5772*I5772</f>
        <v>84.947111699999994</v>
      </c>
      <c r="K5772" s="360"/>
    </row>
    <row r="5773" spans="1:11" s="106" customFormat="1" ht="51" hidden="1" x14ac:dyDescent="0.2">
      <c r="A5773" s="241" t="s">
        <v>89</v>
      </c>
      <c r="B5773" s="189" t="s">
        <v>2528</v>
      </c>
      <c r="C5773" s="241" t="s">
        <v>85</v>
      </c>
      <c r="D5773" s="241" t="s">
        <v>2529</v>
      </c>
      <c r="E5773" s="427" t="s">
        <v>142</v>
      </c>
      <c r="F5773" s="427"/>
      <c r="G5773" s="190" t="s">
        <v>88</v>
      </c>
      <c r="H5773" s="191">
        <v>1</v>
      </c>
      <c r="I5773" s="192">
        <v>19.920168400000001</v>
      </c>
      <c r="J5773" s="192">
        <v>19.920168400000001</v>
      </c>
      <c r="K5773" s="360"/>
    </row>
    <row r="5774" spans="1:11" s="106" customFormat="1" ht="51" hidden="1" x14ac:dyDescent="0.2">
      <c r="A5774" s="241" t="s">
        <v>89</v>
      </c>
      <c r="B5774" s="189" t="s">
        <v>2530</v>
      </c>
      <c r="C5774" s="241" t="s">
        <v>85</v>
      </c>
      <c r="D5774" s="241" t="s">
        <v>2531</v>
      </c>
      <c r="E5774" s="427" t="s">
        <v>142</v>
      </c>
      <c r="F5774" s="427"/>
      <c r="G5774" s="190" t="s">
        <v>88</v>
      </c>
      <c r="H5774" s="191">
        <v>1</v>
      </c>
      <c r="I5774" s="192">
        <v>33.424999999999997</v>
      </c>
      <c r="J5774" s="192">
        <v>33.424999999999997</v>
      </c>
      <c r="K5774" s="360"/>
    </row>
    <row r="5775" spans="1:11" s="106" customFormat="1" ht="51" hidden="1" x14ac:dyDescent="0.2">
      <c r="A5775" s="241" t="s">
        <v>89</v>
      </c>
      <c r="B5775" s="189" t="s">
        <v>2532</v>
      </c>
      <c r="C5775" s="241" t="s">
        <v>85</v>
      </c>
      <c r="D5775" s="241" t="s">
        <v>2533</v>
      </c>
      <c r="E5775" s="427" t="s">
        <v>142</v>
      </c>
      <c r="F5775" s="427"/>
      <c r="G5775" s="190" t="s">
        <v>88</v>
      </c>
      <c r="H5775" s="191">
        <v>1</v>
      </c>
      <c r="I5775" s="192">
        <v>15.9182156</v>
      </c>
      <c r="J5775" s="192">
        <v>15.9182156</v>
      </c>
      <c r="K5775" s="360"/>
    </row>
    <row r="5776" spans="1:11" s="106" customFormat="1" ht="51" hidden="1" x14ac:dyDescent="0.2">
      <c r="A5776" s="241" t="s">
        <v>89</v>
      </c>
      <c r="B5776" s="189" t="s">
        <v>2534</v>
      </c>
      <c r="C5776" s="241" t="s">
        <v>85</v>
      </c>
      <c r="D5776" s="241" t="s">
        <v>2535</v>
      </c>
      <c r="E5776" s="427" t="s">
        <v>142</v>
      </c>
      <c r="F5776" s="427"/>
      <c r="G5776" s="190" t="s">
        <v>88</v>
      </c>
      <c r="H5776" s="191">
        <v>1</v>
      </c>
      <c r="I5776" s="192">
        <v>2.2100336999999999</v>
      </c>
      <c r="J5776" s="192">
        <v>2.2100336999999999</v>
      </c>
      <c r="K5776" s="360"/>
    </row>
    <row r="5777" spans="1:11" s="106" customFormat="1" ht="25.5" hidden="1" x14ac:dyDescent="0.2">
      <c r="A5777" s="241" t="s">
        <v>89</v>
      </c>
      <c r="B5777" s="189" t="s">
        <v>2430</v>
      </c>
      <c r="C5777" s="241" t="s">
        <v>85</v>
      </c>
      <c r="D5777" s="241" t="s">
        <v>2431</v>
      </c>
      <c r="E5777" s="427" t="s">
        <v>87</v>
      </c>
      <c r="F5777" s="427"/>
      <c r="G5777" s="190" t="s">
        <v>88</v>
      </c>
      <c r="H5777" s="191">
        <v>1</v>
      </c>
      <c r="I5777" s="192">
        <v>13.473694</v>
      </c>
      <c r="J5777" s="192">
        <v>13.473694</v>
      </c>
      <c r="K5777" s="360"/>
    </row>
    <row r="5778" spans="1:11" s="106" customFormat="1" hidden="1" x14ac:dyDescent="0.2">
      <c r="A5778" s="244"/>
      <c r="B5778" s="244"/>
      <c r="C5778" s="244"/>
      <c r="D5778" s="244"/>
      <c r="E5778" s="244"/>
      <c r="F5778" s="193"/>
      <c r="G5778" s="244"/>
      <c r="H5778" s="193"/>
      <c r="I5778" s="244"/>
      <c r="J5778" s="193"/>
      <c r="K5778" s="360"/>
    </row>
    <row r="5779" spans="1:11" s="106" customFormat="1" ht="15" hidden="1" thickBot="1" x14ac:dyDescent="0.25">
      <c r="A5779" s="244"/>
      <c r="B5779" s="244"/>
      <c r="C5779" s="244"/>
      <c r="D5779" s="244"/>
      <c r="E5779" s="244"/>
      <c r="F5779" s="193"/>
      <c r="G5779" s="244"/>
      <c r="H5779" s="428"/>
      <c r="I5779" s="428"/>
      <c r="J5779" s="193"/>
      <c r="K5779" s="360"/>
    </row>
    <row r="5780" spans="1:11" s="106" customFormat="1" ht="15" hidden="1" thickTop="1" x14ac:dyDescent="0.2">
      <c r="A5780" s="194"/>
      <c r="B5780" s="194"/>
      <c r="C5780" s="194"/>
      <c r="D5780" s="194"/>
      <c r="E5780" s="194"/>
      <c r="F5780" s="194"/>
      <c r="G5780" s="194"/>
      <c r="H5780" s="194"/>
      <c r="I5780" s="194"/>
      <c r="J5780" s="194"/>
      <c r="K5780" s="360"/>
    </row>
    <row r="5781" spans="1:11" s="106" customFormat="1" ht="15" hidden="1" x14ac:dyDescent="0.2">
      <c r="A5781" s="242"/>
      <c r="B5781" s="195" t="s">
        <v>77</v>
      </c>
      <c r="C5781" s="242" t="s">
        <v>78</v>
      </c>
      <c r="D5781" s="242" t="s">
        <v>4</v>
      </c>
      <c r="E5781" s="430" t="s">
        <v>79</v>
      </c>
      <c r="F5781" s="430"/>
      <c r="G5781" s="196" t="s">
        <v>80</v>
      </c>
      <c r="H5781" s="195" t="s">
        <v>81</v>
      </c>
      <c r="I5781" s="195" t="s">
        <v>82</v>
      </c>
      <c r="J5781" s="195" t="s">
        <v>5</v>
      </c>
      <c r="K5781" s="360"/>
    </row>
    <row r="5782" spans="1:11" s="106" customFormat="1" ht="51" hidden="1" x14ac:dyDescent="0.2">
      <c r="A5782" s="240" t="s">
        <v>83</v>
      </c>
      <c r="B5782" s="197" t="s">
        <v>2532</v>
      </c>
      <c r="C5782" s="240" t="s">
        <v>85</v>
      </c>
      <c r="D5782" s="240" t="s">
        <v>2533</v>
      </c>
      <c r="E5782" s="429" t="s">
        <v>142</v>
      </c>
      <c r="F5782" s="429"/>
      <c r="G5782" s="198" t="s">
        <v>88</v>
      </c>
      <c r="H5782" s="199">
        <v>1</v>
      </c>
      <c r="I5782" s="203">
        <f>SUM(J5783)</f>
        <v>15.9182156</v>
      </c>
      <c r="J5782" s="203">
        <f>H5782*I5782</f>
        <v>15.9182156</v>
      </c>
      <c r="K5782" s="360"/>
    </row>
    <row r="5783" spans="1:11" s="106" customFormat="1" ht="38.25" hidden="1" x14ac:dyDescent="0.2">
      <c r="A5783" s="241" t="s">
        <v>92</v>
      </c>
      <c r="B5783" s="189" t="s">
        <v>2536</v>
      </c>
      <c r="C5783" s="241" t="s">
        <v>85</v>
      </c>
      <c r="D5783" s="241" t="s">
        <v>2537</v>
      </c>
      <c r="E5783" s="427" t="s">
        <v>98</v>
      </c>
      <c r="F5783" s="427"/>
      <c r="G5783" s="190" t="s">
        <v>174</v>
      </c>
      <c r="H5783" s="191">
        <v>5.3300000000000001E-5</v>
      </c>
      <c r="I5783" s="192">
        <v>298653.2</v>
      </c>
      <c r="J5783" s="192">
        <v>15.9182156</v>
      </c>
      <c r="K5783" s="360"/>
    </row>
    <row r="5784" spans="1:11" s="106" customFormat="1" hidden="1" x14ac:dyDescent="0.2">
      <c r="A5784" s="244"/>
      <c r="B5784" s="244"/>
      <c r="C5784" s="244"/>
      <c r="D5784" s="244"/>
      <c r="E5784" s="244"/>
      <c r="F5784" s="193"/>
      <c r="G5784" s="244"/>
      <c r="H5784" s="193"/>
      <c r="I5784" s="244"/>
      <c r="J5784" s="193"/>
      <c r="K5784" s="360"/>
    </row>
    <row r="5785" spans="1:11" s="106" customFormat="1" ht="15" hidden="1" thickBot="1" x14ac:dyDescent="0.25">
      <c r="A5785" s="244"/>
      <c r="B5785" s="244"/>
      <c r="C5785" s="244"/>
      <c r="D5785" s="244"/>
      <c r="E5785" s="244"/>
      <c r="F5785" s="193"/>
      <c r="G5785" s="244"/>
      <c r="H5785" s="428"/>
      <c r="I5785" s="428"/>
      <c r="J5785" s="193"/>
      <c r="K5785" s="360"/>
    </row>
    <row r="5786" spans="1:11" s="106" customFormat="1" ht="15" hidden="1" thickTop="1" x14ac:dyDescent="0.2">
      <c r="A5786" s="194"/>
      <c r="B5786" s="194"/>
      <c r="C5786" s="194"/>
      <c r="D5786" s="194"/>
      <c r="E5786" s="194"/>
      <c r="F5786" s="194"/>
      <c r="G5786" s="194"/>
      <c r="H5786" s="194"/>
      <c r="I5786" s="194"/>
      <c r="J5786" s="194"/>
      <c r="K5786" s="360"/>
    </row>
    <row r="5787" spans="1:11" s="106" customFormat="1" ht="15" hidden="1" x14ac:dyDescent="0.2">
      <c r="A5787" s="242"/>
      <c r="B5787" s="195" t="s">
        <v>77</v>
      </c>
      <c r="C5787" s="242" t="s">
        <v>78</v>
      </c>
      <c r="D5787" s="242" t="s">
        <v>4</v>
      </c>
      <c r="E5787" s="430" t="s">
        <v>79</v>
      </c>
      <c r="F5787" s="430"/>
      <c r="G5787" s="196" t="s">
        <v>80</v>
      </c>
      <c r="H5787" s="195" t="s">
        <v>81</v>
      </c>
      <c r="I5787" s="195" t="s">
        <v>82</v>
      </c>
      <c r="J5787" s="195" t="s">
        <v>5</v>
      </c>
      <c r="K5787" s="360"/>
    </row>
    <row r="5788" spans="1:11" s="106" customFormat="1" ht="51" hidden="1" x14ac:dyDescent="0.2">
      <c r="A5788" s="240" t="s">
        <v>83</v>
      </c>
      <c r="B5788" s="197" t="s">
        <v>2534</v>
      </c>
      <c r="C5788" s="240" t="s">
        <v>85</v>
      </c>
      <c r="D5788" s="240" t="s">
        <v>2535</v>
      </c>
      <c r="E5788" s="429" t="s">
        <v>142</v>
      </c>
      <c r="F5788" s="429"/>
      <c r="G5788" s="198" t="s">
        <v>88</v>
      </c>
      <c r="H5788" s="199">
        <v>1</v>
      </c>
      <c r="I5788" s="203">
        <f>SUM(J5789)</f>
        <v>2.2100336999999999</v>
      </c>
      <c r="J5788" s="203">
        <f>H5788*I5788</f>
        <v>2.2100336999999999</v>
      </c>
      <c r="K5788" s="360"/>
    </row>
    <row r="5789" spans="1:11" s="106" customFormat="1" ht="38.25" hidden="1" x14ac:dyDescent="0.2">
      <c r="A5789" s="241" t="s">
        <v>92</v>
      </c>
      <c r="B5789" s="189" t="s">
        <v>2536</v>
      </c>
      <c r="C5789" s="241" t="s">
        <v>85</v>
      </c>
      <c r="D5789" s="241" t="s">
        <v>2537</v>
      </c>
      <c r="E5789" s="427" t="s">
        <v>98</v>
      </c>
      <c r="F5789" s="427"/>
      <c r="G5789" s="190" t="s">
        <v>174</v>
      </c>
      <c r="H5789" s="191">
        <v>7.4000000000000003E-6</v>
      </c>
      <c r="I5789" s="192">
        <v>298653.2</v>
      </c>
      <c r="J5789" s="192">
        <v>2.2100336999999999</v>
      </c>
      <c r="K5789" s="360"/>
    </row>
    <row r="5790" spans="1:11" s="106" customFormat="1" hidden="1" x14ac:dyDescent="0.2">
      <c r="A5790" s="244"/>
      <c r="B5790" s="244"/>
      <c r="C5790" s="244"/>
      <c r="D5790" s="244"/>
      <c r="E5790" s="244"/>
      <c r="F5790" s="193"/>
      <c r="G5790" s="244"/>
      <c r="H5790" s="193"/>
      <c r="I5790" s="244"/>
      <c r="J5790" s="193"/>
      <c r="K5790" s="360"/>
    </row>
    <row r="5791" spans="1:11" s="106" customFormat="1" ht="15" hidden="1" thickBot="1" x14ac:dyDescent="0.25">
      <c r="A5791" s="244"/>
      <c r="B5791" s="244"/>
      <c r="C5791" s="244"/>
      <c r="D5791" s="244"/>
      <c r="E5791" s="244"/>
      <c r="F5791" s="193"/>
      <c r="G5791" s="244"/>
      <c r="H5791" s="428"/>
      <c r="I5791" s="428"/>
      <c r="J5791" s="193"/>
      <c r="K5791" s="360"/>
    </row>
    <row r="5792" spans="1:11" s="106" customFormat="1" ht="15" hidden="1" thickTop="1" x14ac:dyDescent="0.2">
      <c r="A5792" s="194"/>
      <c r="B5792" s="194"/>
      <c r="C5792" s="194"/>
      <c r="D5792" s="194"/>
      <c r="E5792" s="194"/>
      <c r="F5792" s="194"/>
      <c r="G5792" s="194"/>
      <c r="H5792" s="194"/>
      <c r="I5792" s="194"/>
      <c r="J5792" s="194"/>
      <c r="K5792" s="360"/>
    </row>
    <row r="5793" spans="1:11" s="106" customFormat="1" ht="15" hidden="1" x14ac:dyDescent="0.2">
      <c r="A5793" s="242"/>
      <c r="B5793" s="195" t="s">
        <v>77</v>
      </c>
      <c r="C5793" s="242" t="s">
        <v>78</v>
      </c>
      <c r="D5793" s="242" t="s">
        <v>4</v>
      </c>
      <c r="E5793" s="430" t="s">
        <v>79</v>
      </c>
      <c r="F5793" s="430"/>
      <c r="G5793" s="196" t="s">
        <v>80</v>
      </c>
      <c r="H5793" s="195" t="s">
        <v>81</v>
      </c>
      <c r="I5793" s="195" t="s">
        <v>82</v>
      </c>
      <c r="J5793" s="195" t="s">
        <v>5</v>
      </c>
      <c r="K5793" s="360"/>
    </row>
    <row r="5794" spans="1:11" s="106" customFormat="1" ht="51" hidden="1" x14ac:dyDescent="0.2">
      <c r="A5794" s="240" t="s">
        <v>83</v>
      </c>
      <c r="B5794" s="197" t="s">
        <v>2528</v>
      </c>
      <c r="C5794" s="240" t="s">
        <v>85</v>
      </c>
      <c r="D5794" s="240" t="s">
        <v>2529</v>
      </c>
      <c r="E5794" s="429" t="s">
        <v>142</v>
      </c>
      <c r="F5794" s="429"/>
      <c r="G5794" s="198" t="s">
        <v>88</v>
      </c>
      <c r="H5794" s="199">
        <v>1</v>
      </c>
      <c r="I5794" s="203">
        <f>SUM(J5795)</f>
        <v>19.920168400000001</v>
      </c>
      <c r="J5794" s="203">
        <f>H5794*I5794</f>
        <v>19.920168400000001</v>
      </c>
      <c r="K5794" s="360"/>
    </row>
    <row r="5795" spans="1:11" s="106" customFormat="1" ht="38.25" hidden="1" x14ac:dyDescent="0.2">
      <c r="A5795" s="241" t="s">
        <v>92</v>
      </c>
      <c r="B5795" s="189" t="s">
        <v>2536</v>
      </c>
      <c r="C5795" s="241" t="s">
        <v>85</v>
      </c>
      <c r="D5795" s="241" t="s">
        <v>2537</v>
      </c>
      <c r="E5795" s="427" t="s">
        <v>98</v>
      </c>
      <c r="F5795" s="427"/>
      <c r="G5795" s="190" t="s">
        <v>174</v>
      </c>
      <c r="H5795" s="191">
        <v>6.6699999999999995E-5</v>
      </c>
      <c r="I5795" s="192">
        <v>298653.2</v>
      </c>
      <c r="J5795" s="192">
        <v>19.920168400000001</v>
      </c>
      <c r="K5795" s="360"/>
    </row>
    <row r="5796" spans="1:11" s="106" customFormat="1" hidden="1" x14ac:dyDescent="0.2">
      <c r="A5796" s="244"/>
      <c r="B5796" s="244"/>
      <c r="C5796" s="244"/>
      <c r="D5796" s="244"/>
      <c r="E5796" s="244"/>
      <c r="F5796" s="193"/>
      <c r="G5796" s="244"/>
      <c r="H5796" s="193"/>
      <c r="I5796" s="244"/>
      <c r="J5796" s="193"/>
      <c r="K5796" s="360"/>
    </row>
    <row r="5797" spans="1:11" s="106" customFormat="1" ht="15" hidden="1" thickBot="1" x14ac:dyDescent="0.25">
      <c r="A5797" s="244"/>
      <c r="B5797" s="244"/>
      <c r="C5797" s="244"/>
      <c r="D5797" s="244"/>
      <c r="E5797" s="244"/>
      <c r="F5797" s="193"/>
      <c r="G5797" s="244"/>
      <c r="H5797" s="428"/>
      <c r="I5797" s="428"/>
      <c r="J5797" s="193"/>
      <c r="K5797" s="360"/>
    </row>
    <row r="5798" spans="1:11" s="106" customFormat="1" ht="15" hidden="1" thickTop="1" x14ac:dyDescent="0.2">
      <c r="A5798" s="194"/>
      <c r="B5798" s="194"/>
      <c r="C5798" s="194"/>
      <c r="D5798" s="194"/>
      <c r="E5798" s="194"/>
      <c r="F5798" s="194"/>
      <c r="G5798" s="194"/>
      <c r="H5798" s="194"/>
      <c r="I5798" s="194"/>
      <c r="J5798" s="194"/>
      <c r="K5798" s="360"/>
    </row>
    <row r="5799" spans="1:11" s="106" customFormat="1" ht="15" hidden="1" x14ac:dyDescent="0.2">
      <c r="A5799" s="242"/>
      <c r="B5799" s="195" t="s">
        <v>77</v>
      </c>
      <c r="C5799" s="242" t="s">
        <v>78</v>
      </c>
      <c r="D5799" s="242" t="s">
        <v>4</v>
      </c>
      <c r="E5799" s="430" t="s">
        <v>79</v>
      </c>
      <c r="F5799" s="430"/>
      <c r="G5799" s="196" t="s">
        <v>80</v>
      </c>
      <c r="H5799" s="195" t="s">
        <v>81</v>
      </c>
      <c r="I5799" s="195" t="s">
        <v>82</v>
      </c>
      <c r="J5799" s="195" t="s">
        <v>5</v>
      </c>
      <c r="K5799" s="360"/>
    </row>
    <row r="5800" spans="1:11" s="106" customFormat="1" ht="51" hidden="1" x14ac:dyDescent="0.2">
      <c r="A5800" s="240" t="s">
        <v>83</v>
      </c>
      <c r="B5800" s="197" t="s">
        <v>2530</v>
      </c>
      <c r="C5800" s="240" t="s">
        <v>85</v>
      </c>
      <c r="D5800" s="240" t="s">
        <v>2531</v>
      </c>
      <c r="E5800" s="429" t="s">
        <v>142</v>
      </c>
      <c r="F5800" s="429"/>
      <c r="G5800" s="198" t="s">
        <v>88</v>
      </c>
      <c r="H5800" s="199">
        <v>1</v>
      </c>
      <c r="I5800" s="203">
        <f>SUM(J5801)</f>
        <v>33.424999999999997</v>
      </c>
      <c r="J5800" s="203">
        <f>H5800*I5800</f>
        <v>33.424999999999997</v>
      </c>
      <c r="K5800" s="360"/>
    </row>
    <row r="5801" spans="1:11" s="106" customFormat="1" hidden="1" x14ac:dyDescent="0.2">
      <c r="A5801" s="241" t="s">
        <v>92</v>
      </c>
      <c r="B5801" s="189" t="s">
        <v>2038</v>
      </c>
      <c r="C5801" s="241" t="s">
        <v>85</v>
      </c>
      <c r="D5801" s="241" t="s">
        <v>2039</v>
      </c>
      <c r="E5801" s="427" t="s">
        <v>119</v>
      </c>
      <c r="F5801" s="427"/>
      <c r="G5801" s="190" t="s">
        <v>266</v>
      </c>
      <c r="H5801" s="191">
        <v>9.5500000000000007</v>
      </c>
      <c r="I5801" s="192">
        <v>3.5</v>
      </c>
      <c r="J5801" s="192">
        <v>33.424999999999997</v>
      </c>
      <c r="K5801" s="360"/>
    </row>
    <row r="5802" spans="1:11" s="106" customFormat="1" hidden="1" x14ac:dyDescent="0.2">
      <c r="A5802" s="244"/>
      <c r="B5802" s="244"/>
      <c r="C5802" s="244"/>
      <c r="D5802" s="244"/>
      <c r="E5802" s="244"/>
      <c r="F5802" s="193"/>
      <c r="G5802" s="244"/>
      <c r="H5802" s="193"/>
      <c r="I5802" s="244"/>
      <c r="J5802" s="193"/>
      <c r="K5802" s="360"/>
    </row>
    <row r="5803" spans="1:11" s="106" customFormat="1" ht="15" hidden="1" thickBot="1" x14ac:dyDescent="0.25">
      <c r="A5803" s="244"/>
      <c r="B5803" s="244"/>
      <c r="C5803" s="244"/>
      <c r="D5803" s="244"/>
      <c r="E5803" s="244"/>
      <c r="F5803" s="193"/>
      <c r="G5803" s="244"/>
      <c r="H5803" s="428"/>
      <c r="I5803" s="428"/>
      <c r="J5803" s="193"/>
      <c r="K5803" s="360"/>
    </row>
    <row r="5804" spans="1:11" s="106" customFormat="1" ht="15" hidden="1" thickTop="1" x14ac:dyDescent="0.2">
      <c r="A5804" s="194"/>
      <c r="B5804" s="194"/>
      <c r="C5804" s="194"/>
      <c r="D5804" s="194"/>
      <c r="E5804" s="194"/>
      <c r="F5804" s="194"/>
      <c r="G5804" s="194"/>
      <c r="H5804" s="194"/>
      <c r="I5804" s="194"/>
      <c r="J5804" s="194"/>
      <c r="K5804" s="360"/>
    </row>
    <row r="5805" spans="1:11" s="106" customFormat="1" ht="15" hidden="1" x14ac:dyDescent="0.2">
      <c r="A5805" s="242"/>
      <c r="B5805" s="195" t="s">
        <v>77</v>
      </c>
      <c r="C5805" s="242" t="s">
        <v>78</v>
      </c>
      <c r="D5805" s="242" t="s">
        <v>4</v>
      </c>
      <c r="E5805" s="430" t="s">
        <v>79</v>
      </c>
      <c r="F5805" s="430"/>
      <c r="G5805" s="196" t="s">
        <v>80</v>
      </c>
      <c r="H5805" s="195" t="s">
        <v>81</v>
      </c>
      <c r="I5805" s="195" t="s">
        <v>82</v>
      </c>
      <c r="J5805" s="195" t="s">
        <v>5</v>
      </c>
      <c r="K5805" s="360"/>
    </row>
    <row r="5806" spans="1:11" s="106" customFormat="1" ht="38.25" hidden="1" x14ac:dyDescent="0.2">
      <c r="A5806" s="240" t="s">
        <v>83</v>
      </c>
      <c r="B5806" s="197" t="s">
        <v>144</v>
      </c>
      <c r="C5806" s="240" t="s">
        <v>85</v>
      </c>
      <c r="D5806" s="240" t="s">
        <v>145</v>
      </c>
      <c r="E5806" s="429" t="s">
        <v>142</v>
      </c>
      <c r="F5806" s="429"/>
      <c r="G5806" s="198" t="s">
        <v>146</v>
      </c>
      <c r="H5806" s="199">
        <v>1</v>
      </c>
      <c r="I5806" s="203">
        <f>SUM(J5807:J5809)</f>
        <v>13.609214999999999</v>
      </c>
      <c r="J5806" s="203">
        <f>H5806*I5806</f>
        <v>13.609214999999999</v>
      </c>
      <c r="K5806" s="360"/>
    </row>
    <row r="5807" spans="1:11" s="106" customFormat="1" ht="38.25" hidden="1" x14ac:dyDescent="0.2">
      <c r="A5807" s="241" t="s">
        <v>89</v>
      </c>
      <c r="B5807" s="189" t="s">
        <v>2538</v>
      </c>
      <c r="C5807" s="241" t="s">
        <v>85</v>
      </c>
      <c r="D5807" s="241" t="s">
        <v>2539</v>
      </c>
      <c r="E5807" s="427" t="s">
        <v>142</v>
      </c>
      <c r="F5807" s="427"/>
      <c r="G5807" s="190" t="s">
        <v>88</v>
      </c>
      <c r="H5807" s="191">
        <v>1</v>
      </c>
      <c r="I5807" s="192">
        <v>9.5664200000000005E-2</v>
      </c>
      <c r="J5807" s="192">
        <v>9.5664200000000005E-2</v>
      </c>
      <c r="K5807" s="360"/>
    </row>
    <row r="5808" spans="1:11" s="106" customFormat="1" ht="38.25" hidden="1" x14ac:dyDescent="0.2">
      <c r="A5808" s="241" t="s">
        <v>89</v>
      </c>
      <c r="B5808" s="189" t="s">
        <v>2540</v>
      </c>
      <c r="C5808" s="241" t="s">
        <v>85</v>
      </c>
      <c r="D5808" s="241" t="s">
        <v>2541</v>
      </c>
      <c r="E5808" s="427" t="s">
        <v>142</v>
      </c>
      <c r="F5808" s="427"/>
      <c r="G5808" s="190" t="s">
        <v>88</v>
      </c>
      <c r="H5808" s="191">
        <v>1</v>
      </c>
      <c r="I5808" s="192">
        <v>1.9132799999999998E-2</v>
      </c>
      <c r="J5808" s="192">
        <v>1.9132799999999998E-2</v>
      </c>
      <c r="K5808" s="360"/>
    </row>
    <row r="5809" spans="1:11" s="106" customFormat="1" ht="25.5" hidden="1" x14ac:dyDescent="0.2">
      <c r="A5809" s="241" t="s">
        <v>89</v>
      </c>
      <c r="B5809" s="189" t="s">
        <v>2100</v>
      </c>
      <c r="C5809" s="241" t="s">
        <v>85</v>
      </c>
      <c r="D5809" s="241" t="s">
        <v>2101</v>
      </c>
      <c r="E5809" s="427" t="s">
        <v>87</v>
      </c>
      <c r="F5809" s="427"/>
      <c r="G5809" s="190" t="s">
        <v>88</v>
      </c>
      <c r="H5809" s="191">
        <v>1</v>
      </c>
      <c r="I5809" s="192">
        <v>13.494418</v>
      </c>
      <c r="J5809" s="192">
        <v>13.494418</v>
      </c>
      <c r="K5809" s="360"/>
    </row>
    <row r="5810" spans="1:11" s="106" customFormat="1" hidden="1" x14ac:dyDescent="0.2">
      <c r="A5810" s="244"/>
      <c r="B5810" s="244"/>
      <c r="C5810" s="244"/>
      <c r="D5810" s="244"/>
      <c r="E5810" s="244"/>
      <c r="F5810" s="193"/>
      <c r="G5810" s="244"/>
      <c r="H5810" s="193"/>
      <c r="I5810" s="244"/>
      <c r="J5810" s="193"/>
      <c r="K5810" s="360"/>
    </row>
    <row r="5811" spans="1:11" s="106" customFormat="1" ht="15" hidden="1" thickBot="1" x14ac:dyDescent="0.25">
      <c r="A5811" s="244"/>
      <c r="B5811" s="244"/>
      <c r="C5811" s="244"/>
      <c r="D5811" s="244"/>
      <c r="E5811" s="244"/>
      <c r="F5811" s="193"/>
      <c r="G5811" s="244"/>
      <c r="H5811" s="428"/>
      <c r="I5811" s="428"/>
      <c r="J5811" s="193"/>
      <c r="K5811" s="360"/>
    </row>
    <row r="5812" spans="1:11" s="106" customFormat="1" ht="15" hidden="1" thickTop="1" x14ac:dyDescent="0.2">
      <c r="A5812" s="194"/>
      <c r="B5812" s="194"/>
      <c r="C5812" s="194"/>
      <c r="D5812" s="194"/>
      <c r="E5812" s="194"/>
      <c r="F5812" s="194"/>
      <c r="G5812" s="194"/>
      <c r="H5812" s="194"/>
      <c r="I5812" s="194"/>
      <c r="J5812" s="194"/>
      <c r="K5812" s="360"/>
    </row>
    <row r="5813" spans="1:11" s="106" customFormat="1" ht="15" hidden="1" x14ac:dyDescent="0.2">
      <c r="A5813" s="242"/>
      <c r="B5813" s="195" t="s">
        <v>77</v>
      </c>
      <c r="C5813" s="242" t="s">
        <v>78</v>
      </c>
      <c r="D5813" s="242" t="s">
        <v>4</v>
      </c>
      <c r="E5813" s="430" t="s">
        <v>79</v>
      </c>
      <c r="F5813" s="430"/>
      <c r="G5813" s="196" t="s">
        <v>80</v>
      </c>
      <c r="H5813" s="195" t="s">
        <v>81</v>
      </c>
      <c r="I5813" s="195" t="s">
        <v>82</v>
      </c>
      <c r="J5813" s="195" t="s">
        <v>5</v>
      </c>
      <c r="K5813" s="360"/>
    </row>
    <row r="5814" spans="1:11" s="106" customFormat="1" ht="38.25" hidden="1" x14ac:dyDescent="0.2">
      <c r="A5814" s="240" t="s">
        <v>83</v>
      </c>
      <c r="B5814" s="197" t="s">
        <v>140</v>
      </c>
      <c r="C5814" s="240" t="s">
        <v>85</v>
      </c>
      <c r="D5814" s="240" t="s">
        <v>141</v>
      </c>
      <c r="E5814" s="429" t="s">
        <v>142</v>
      </c>
      <c r="F5814" s="429"/>
      <c r="G5814" s="198" t="s">
        <v>143</v>
      </c>
      <c r="H5814" s="199">
        <v>1</v>
      </c>
      <c r="I5814" s="203">
        <f>SUM(J5815:J5819)</f>
        <v>16.2433485</v>
      </c>
      <c r="J5814" s="203">
        <f>H5814*I5814</f>
        <v>16.2433485</v>
      </c>
      <c r="K5814" s="360"/>
    </row>
    <row r="5815" spans="1:11" s="106" customFormat="1" ht="38.25" hidden="1" x14ac:dyDescent="0.2">
      <c r="A5815" s="241" t="s">
        <v>89</v>
      </c>
      <c r="B5815" s="189" t="s">
        <v>2538</v>
      </c>
      <c r="C5815" s="241" t="s">
        <v>85</v>
      </c>
      <c r="D5815" s="241" t="s">
        <v>2539</v>
      </c>
      <c r="E5815" s="427" t="s">
        <v>142</v>
      </c>
      <c r="F5815" s="427"/>
      <c r="G5815" s="190" t="s">
        <v>88</v>
      </c>
      <c r="H5815" s="191">
        <v>1</v>
      </c>
      <c r="I5815" s="192">
        <v>9.5664200000000005E-2</v>
      </c>
      <c r="J5815" s="192">
        <v>9.5664200000000005E-2</v>
      </c>
      <c r="K5815" s="360"/>
    </row>
    <row r="5816" spans="1:11" s="106" customFormat="1" ht="38.25" hidden="1" x14ac:dyDescent="0.2">
      <c r="A5816" s="241" t="s">
        <v>89</v>
      </c>
      <c r="B5816" s="189" t="s">
        <v>2540</v>
      </c>
      <c r="C5816" s="241" t="s">
        <v>85</v>
      </c>
      <c r="D5816" s="241" t="s">
        <v>2541</v>
      </c>
      <c r="E5816" s="427" t="s">
        <v>142</v>
      </c>
      <c r="F5816" s="427"/>
      <c r="G5816" s="190" t="s">
        <v>88</v>
      </c>
      <c r="H5816" s="191">
        <v>1</v>
      </c>
      <c r="I5816" s="192">
        <v>1.9132799999999998E-2</v>
      </c>
      <c r="J5816" s="192">
        <v>1.9132799999999998E-2</v>
      </c>
      <c r="K5816" s="360"/>
    </row>
    <row r="5817" spans="1:11" s="106" customFormat="1" ht="38.25" hidden="1" x14ac:dyDescent="0.2">
      <c r="A5817" s="241" t="s">
        <v>89</v>
      </c>
      <c r="B5817" s="189" t="s">
        <v>2542</v>
      </c>
      <c r="C5817" s="241" t="s">
        <v>85</v>
      </c>
      <c r="D5817" s="241" t="s">
        <v>2543</v>
      </c>
      <c r="E5817" s="427" t="s">
        <v>142</v>
      </c>
      <c r="F5817" s="427"/>
      <c r="G5817" s="190" t="s">
        <v>88</v>
      </c>
      <c r="H5817" s="191">
        <v>1</v>
      </c>
      <c r="I5817" s="192">
        <v>6.6433500000000006E-2</v>
      </c>
      <c r="J5817" s="192">
        <v>6.6433500000000006E-2</v>
      </c>
      <c r="K5817" s="360"/>
    </row>
    <row r="5818" spans="1:11" s="106" customFormat="1" ht="38.25" hidden="1" x14ac:dyDescent="0.2">
      <c r="A5818" s="241" t="s">
        <v>89</v>
      </c>
      <c r="B5818" s="189" t="s">
        <v>2544</v>
      </c>
      <c r="C5818" s="241" t="s">
        <v>85</v>
      </c>
      <c r="D5818" s="241" t="s">
        <v>2545</v>
      </c>
      <c r="E5818" s="427" t="s">
        <v>142</v>
      </c>
      <c r="F5818" s="427"/>
      <c r="G5818" s="190" t="s">
        <v>88</v>
      </c>
      <c r="H5818" s="191">
        <v>1</v>
      </c>
      <c r="I5818" s="192">
        <v>2.5676999999999999</v>
      </c>
      <c r="J5818" s="192">
        <v>2.5676999999999999</v>
      </c>
      <c r="K5818" s="360"/>
    </row>
    <row r="5819" spans="1:11" s="106" customFormat="1" ht="25.5" hidden="1" x14ac:dyDescent="0.2">
      <c r="A5819" s="241" t="s">
        <v>89</v>
      </c>
      <c r="B5819" s="189" t="s">
        <v>2100</v>
      </c>
      <c r="C5819" s="241" t="s">
        <v>85</v>
      </c>
      <c r="D5819" s="241" t="s">
        <v>2101</v>
      </c>
      <c r="E5819" s="427" t="s">
        <v>87</v>
      </c>
      <c r="F5819" s="427"/>
      <c r="G5819" s="190" t="s">
        <v>88</v>
      </c>
      <c r="H5819" s="191">
        <v>1</v>
      </c>
      <c r="I5819" s="192">
        <v>13.494418</v>
      </c>
      <c r="J5819" s="192">
        <v>13.494418</v>
      </c>
      <c r="K5819" s="360"/>
    </row>
    <row r="5820" spans="1:11" s="106" customFormat="1" hidden="1" x14ac:dyDescent="0.2">
      <c r="A5820" s="244"/>
      <c r="B5820" s="244"/>
      <c r="C5820" s="244"/>
      <c r="D5820" s="244"/>
      <c r="E5820" s="244"/>
      <c r="F5820" s="193"/>
      <c r="G5820" s="244"/>
      <c r="H5820" s="193"/>
      <c r="I5820" s="244"/>
      <c r="J5820" s="193"/>
      <c r="K5820" s="360"/>
    </row>
    <row r="5821" spans="1:11" s="106" customFormat="1" ht="15" hidden="1" thickBot="1" x14ac:dyDescent="0.25">
      <c r="A5821" s="244"/>
      <c r="B5821" s="244"/>
      <c r="C5821" s="244"/>
      <c r="D5821" s="244"/>
      <c r="E5821" s="244"/>
      <c r="F5821" s="193"/>
      <c r="G5821" s="244"/>
      <c r="H5821" s="428"/>
      <c r="I5821" s="428"/>
      <c r="J5821" s="193"/>
      <c r="K5821" s="360"/>
    </row>
    <row r="5822" spans="1:11" s="106" customFormat="1" ht="15" hidden="1" thickTop="1" x14ac:dyDescent="0.2">
      <c r="A5822" s="194"/>
      <c r="B5822" s="194"/>
      <c r="C5822" s="194"/>
      <c r="D5822" s="194"/>
      <c r="E5822" s="194"/>
      <c r="F5822" s="194"/>
      <c r="G5822" s="194"/>
      <c r="H5822" s="194"/>
      <c r="I5822" s="194"/>
      <c r="J5822" s="194"/>
      <c r="K5822" s="360"/>
    </row>
    <row r="5823" spans="1:11" s="106" customFormat="1" ht="15" hidden="1" x14ac:dyDescent="0.2">
      <c r="A5823" s="242"/>
      <c r="B5823" s="195" t="s">
        <v>77</v>
      </c>
      <c r="C5823" s="242" t="s">
        <v>78</v>
      </c>
      <c r="D5823" s="242" t="s">
        <v>4</v>
      </c>
      <c r="E5823" s="430" t="s">
        <v>79</v>
      </c>
      <c r="F5823" s="430"/>
      <c r="G5823" s="196" t="s">
        <v>80</v>
      </c>
      <c r="H5823" s="195" t="s">
        <v>81</v>
      </c>
      <c r="I5823" s="195" t="s">
        <v>82</v>
      </c>
      <c r="J5823" s="195" t="s">
        <v>5</v>
      </c>
      <c r="K5823" s="360"/>
    </row>
    <row r="5824" spans="1:11" s="106" customFormat="1" ht="38.25" hidden="1" x14ac:dyDescent="0.2">
      <c r="A5824" s="240" t="s">
        <v>83</v>
      </c>
      <c r="B5824" s="197" t="s">
        <v>2538</v>
      </c>
      <c r="C5824" s="240" t="s">
        <v>85</v>
      </c>
      <c r="D5824" s="240" t="s">
        <v>2539</v>
      </c>
      <c r="E5824" s="429" t="s">
        <v>142</v>
      </c>
      <c r="F5824" s="429"/>
      <c r="G5824" s="198" t="s">
        <v>88</v>
      </c>
      <c r="H5824" s="199">
        <v>1</v>
      </c>
      <c r="I5824" s="203">
        <f>SUM(J5825)</f>
        <v>9.5664200000000005E-2</v>
      </c>
      <c r="J5824" s="203">
        <f>H5824*I5824</f>
        <v>9.5664200000000005E-2</v>
      </c>
      <c r="K5824" s="360"/>
    </row>
    <row r="5825" spans="1:11" s="106" customFormat="1" ht="38.25" hidden="1" x14ac:dyDescent="0.2">
      <c r="A5825" s="241" t="s">
        <v>92</v>
      </c>
      <c r="B5825" s="189" t="s">
        <v>2546</v>
      </c>
      <c r="C5825" s="241" t="s">
        <v>85</v>
      </c>
      <c r="D5825" s="241" t="s">
        <v>2547</v>
      </c>
      <c r="E5825" s="427" t="s">
        <v>119</v>
      </c>
      <c r="F5825" s="427"/>
      <c r="G5825" s="190" t="s">
        <v>174</v>
      </c>
      <c r="H5825" s="191">
        <v>7.2000000000000002E-5</v>
      </c>
      <c r="I5825" s="192">
        <v>1328.67</v>
      </c>
      <c r="J5825" s="192">
        <v>9.5664200000000005E-2</v>
      </c>
      <c r="K5825" s="360"/>
    </row>
    <row r="5826" spans="1:11" s="106" customFormat="1" hidden="1" x14ac:dyDescent="0.2">
      <c r="A5826" s="244"/>
      <c r="B5826" s="244"/>
      <c r="C5826" s="244"/>
      <c r="D5826" s="244"/>
      <c r="E5826" s="244"/>
      <c r="F5826" s="193"/>
      <c r="G5826" s="244"/>
      <c r="H5826" s="193"/>
      <c r="I5826" s="244"/>
      <c r="J5826" s="193"/>
      <c r="K5826" s="360"/>
    </row>
    <row r="5827" spans="1:11" s="106" customFormat="1" ht="15" hidden="1" thickBot="1" x14ac:dyDescent="0.25">
      <c r="A5827" s="244"/>
      <c r="B5827" s="244"/>
      <c r="C5827" s="244"/>
      <c r="D5827" s="244"/>
      <c r="E5827" s="244"/>
      <c r="F5827" s="193"/>
      <c r="G5827" s="244"/>
      <c r="H5827" s="428"/>
      <c r="I5827" s="428"/>
      <c r="J5827" s="193"/>
      <c r="K5827" s="360"/>
    </row>
    <row r="5828" spans="1:11" s="106" customFormat="1" ht="15" hidden="1" thickTop="1" x14ac:dyDescent="0.2">
      <c r="A5828" s="194"/>
      <c r="B5828" s="194"/>
      <c r="C5828" s="194"/>
      <c r="D5828" s="194"/>
      <c r="E5828" s="194"/>
      <c r="F5828" s="194"/>
      <c r="G5828" s="194"/>
      <c r="H5828" s="194"/>
      <c r="I5828" s="194"/>
      <c r="J5828" s="194"/>
      <c r="K5828" s="360"/>
    </row>
    <row r="5829" spans="1:11" s="106" customFormat="1" ht="15" hidden="1" x14ac:dyDescent="0.2">
      <c r="A5829" s="242"/>
      <c r="B5829" s="195" t="s">
        <v>77</v>
      </c>
      <c r="C5829" s="242" t="s">
        <v>78</v>
      </c>
      <c r="D5829" s="242" t="s">
        <v>4</v>
      </c>
      <c r="E5829" s="430" t="s">
        <v>79</v>
      </c>
      <c r="F5829" s="430"/>
      <c r="G5829" s="196" t="s">
        <v>80</v>
      </c>
      <c r="H5829" s="195" t="s">
        <v>81</v>
      </c>
      <c r="I5829" s="195" t="s">
        <v>82</v>
      </c>
      <c r="J5829" s="195" t="s">
        <v>5</v>
      </c>
      <c r="K5829" s="360"/>
    </row>
    <row r="5830" spans="1:11" s="106" customFormat="1" ht="38.25" hidden="1" x14ac:dyDescent="0.2">
      <c r="A5830" s="240" t="s">
        <v>83</v>
      </c>
      <c r="B5830" s="197" t="s">
        <v>2540</v>
      </c>
      <c r="C5830" s="240" t="s">
        <v>85</v>
      </c>
      <c r="D5830" s="240" t="s">
        <v>2541</v>
      </c>
      <c r="E5830" s="429" t="s">
        <v>142</v>
      </c>
      <c r="F5830" s="429"/>
      <c r="G5830" s="198" t="s">
        <v>88</v>
      </c>
      <c r="H5830" s="199">
        <v>1</v>
      </c>
      <c r="I5830" s="203">
        <f>SUM(J5831)</f>
        <v>1.9132799999999998E-2</v>
      </c>
      <c r="J5830" s="203">
        <f>H5830*I5830</f>
        <v>1.9132799999999998E-2</v>
      </c>
      <c r="K5830" s="360"/>
    </row>
    <row r="5831" spans="1:11" s="106" customFormat="1" ht="38.25" hidden="1" x14ac:dyDescent="0.2">
      <c r="A5831" s="241" t="s">
        <v>92</v>
      </c>
      <c r="B5831" s="189" t="s">
        <v>2546</v>
      </c>
      <c r="C5831" s="241" t="s">
        <v>85</v>
      </c>
      <c r="D5831" s="241" t="s">
        <v>2547</v>
      </c>
      <c r="E5831" s="427" t="s">
        <v>119</v>
      </c>
      <c r="F5831" s="427"/>
      <c r="G5831" s="190" t="s">
        <v>174</v>
      </c>
      <c r="H5831" s="191">
        <v>1.4399999999999999E-5</v>
      </c>
      <c r="I5831" s="192">
        <v>1328.67</v>
      </c>
      <c r="J5831" s="192">
        <v>1.9132799999999998E-2</v>
      </c>
      <c r="K5831" s="360"/>
    </row>
    <row r="5832" spans="1:11" s="106" customFormat="1" hidden="1" x14ac:dyDescent="0.2">
      <c r="A5832" s="244"/>
      <c r="B5832" s="244"/>
      <c r="C5832" s="244"/>
      <c r="D5832" s="244"/>
      <c r="E5832" s="244"/>
      <c r="F5832" s="193"/>
      <c r="G5832" s="244"/>
      <c r="H5832" s="193"/>
      <c r="I5832" s="244"/>
      <c r="J5832" s="193"/>
      <c r="K5832" s="360"/>
    </row>
    <row r="5833" spans="1:11" s="106" customFormat="1" ht="15" hidden="1" thickBot="1" x14ac:dyDescent="0.25">
      <c r="A5833" s="244"/>
      <c r="B5833" s="244"/>
      <c r="C5833" s="244"/>
      <c r="D5833" s="244"/>
      <c r="E5833" s="244"/>
      <c r="F5833" s="193"/>
      <c r="G5833" s="244"/>
      <c r="H5833" s="428"/>
      <c r="I5833" s="428"/>
      <c r="J5833" s="193"/>
      <c r="K5833" s="360"/>
    </row>
    <row r="5834" spans="1:11" s="106" customFormat="1" ht="15" hidden="1" thickTop="1" x14ac:dyDescent="0.2">
      <c r="A5834" s="194"/>
      <c r="B5834" s="194"/>
      <c r="C5834" s="194"/>
      <c r="D5834" s="194"/>
      <c r="E5834" s="194"/>
      <c r="F5834" s="194"/>
      <c r="G5834" s="194"/>
      <c r="H5834" s="194"/>
      <c r="I5834" s="194"/>
      <c r="J5834" s="194"/>
      <c r="K5834" s="360"/>
    </row>
    <row r="5835" spans="1:11" s="106" customFormat="1" ht="15" hidden="1" x14ac:dyDescent="0.2">
      <c r="A5835" s="242"/>
      <c r="B5835" s="195" t="s">
        <v>77</v>
      </c>
      <c r="C5835" s="242" t="s">
        <v>78</v>
      </c>
      <c r="D5835" s="242" t="s">
        <v>4</v>
      </c>
      <c r="E5835" s="430" t="s">
        <v>79</v>
      </c>
      <c r="F5835" s="430"/>
      <c r="G5835" s="196" t="s">
        <v>80</v>
      </c>
      <c r="H5835" s="195" t="s">
        <v>81</v>
      </c>
      <c r="I5835" s="195" t="s">
        <v>82</v>
      </c>
      <c r="J5835" s="195" t="s">
        <v>5</v>
      </c>
      <c r="K5835" s="360"/>
    </row>
    <row r="5836" spans="1:11" s="106" customFormat="1" ht="38.25" hidden="1" x14ac:dyDescent="0.2">
      <c r="A5836" s="240" t="s">
        <v>83</v>
      </c>
      <c r="B5836" s="197" t="s">
        <v>2542</v>
      </c>
      <c r="C5836" s="240" t="s">
        <v>85</v>
      </c>
      <c r="D5836" s="240" t="s">
        <v>2543</v>
      </c>
      <c r="E5836" s="429" t="s">
        <v>142</v>
      </c>
      <c r="F5836" s="429"/>
      <c r="G5836" s="198" t="s">
        <v>88</v>
      </c>
      <c r="H5836" s="199">
        <v>1</v>
      </c>
      <c r="I5836" s="203">
        <f>SUM(J5837)</f>
        <v>6.6433500000000006E-2</v>
      </c>
      <c r="J5836" s="203">
        <f>H5836*I5836</f>
        <v>6.6433500000000006E-2</v>
      </c>
      <c r="K5836" s="360"/>
    </row>
    <row r="5837" spans="1:11" s="106" customFormat="1" ht="38.25" hidden="1" x14ac:dyDescent="0.2">
      <c r="A5837" s="241" t="s">
        <v>92</v>
      </c>
      <c r="B5837" s="189" t="s">
        <v>2546</v>
      </c>
      <c r="C5837" s="241" t="s">
        <v>85</v>
      </c>
      <c r="D5837" s="241" t="s">
        <v>2547</v>
      </c>
      <c r="E5837" s="427" t="s">
        <v>119</v>
      </c>
      <c r="F5837" s="427"/>
      <c r="G5837" s="190" t="s">
        <v>174</v>
      </c>
      <c r="H5837" s="191">
        <v>5.0000000000000002E-5</v>
      </c>
      <c r="I5837" s="192">
        <v>1328.67</v>
      </c>
      <c r="J5837" s="192">
        <v>6.6433500000000006E-2</v>
      </c>
      <c r="K5837" s="360"/>
    </row>
    <row r="5838" spans="1:11" s="106" customFormat="1" hidden="1" x14ac:dyDescent="0.2">
      <c r="A5838" s="244"/>
      <c r="B5838" s="244"/>
      <c r="C5838" s="244"/>
      <c r="D5838" s="244"/>
      <c r="E5838" s="244"/>
      <c r="F5838" s="193"/>
      <c r="G5838" s="244"/>
      <c r="H5838" s="193"/>
      <c r="I5838" s="244"/>
      <c r="J5838" s="193"/>
      <c r="K5838" s="360"/>
    </row>
    <row r="5839" spans="1:11" s="106" customFormat="1" ht="15" hidden="1" thickBot="1" x14ac:dyDescent="0.25">
      <c r="A5839" s="244"/>
      <c r="B5839" s="244"/>
      <c r="C5839" s="244"/>
      <c r="D5839" s="244"/>
      <c r="E5839" s="244"/>
      <c r="F5839" s="193"/>
      <c r="G5839" s="244"/>
      <c r="H5839" s="428"/>
      <c r="I5839" s="428"/>
      <c r="J5839" s="193"/>
      <c r="K5839" s="360"/>
    </row>
    <row r="5840" spans="1:11" s="106" customFormat="1" ht="15" hidden="1" thickTop="1" x14ac:dyDescent="0.2">
      <c r="A5840" s="194"/>
      <c r="B5840" s="194"/>
      <c r="C5840" s="194"/>
      <c r="D5840" s="194"/>
      <c r="E5840" s="194"/>
      <c r="F5840" s="194"/>
      <c r="G5840" s="194"/>
      <c r="H5840" s="194"/>
      <c r="I5840" s="194"/>
      <c r="J5840" s="194"/>
      <c r="K5840" s="360"/>
    </row>
    <row r="5841" spans="1:11" s="106" customFormat="1" ht="15" hidden="1" x14ac:dyDescent="0.2">
      <c r="A5841" s="242"/>
      <c r="B5841" s="195" t="s">
        <v>77</v>
      </c>
      <c r="C5841" s="242" t="s">
        <v>78</v>
      </c>
      <c r="D5841" s="242" t="s">
        <v>4</v>
      </c>
      <c r="E5841" s="430" t="s">
        <v>79</v>
      </c>
      <c r="F5841" s="430"/>
      <c r="G5841" s="196" t="s">
        <v>80</v>
      </c>
      <c r="H5841" s="195" t="s">
        <v>81</v>
      </c>
      <c r="I5841" s="195" t="s">
        <v>82</v>
      </c>
      <c r="J5841" s="195" t="s">
        <v>5</v>
      </c>
      <c r="K5841" s="360"/>
    </row>
    <row r="5842" spans="1:11" s="106" customFormat="1" ht="38.25" hidden="1" x14ac:dyDescent="0.2">
      <c r="A5842" s="240" t="s">
        <v>83</v>
      </c>
      <c r="B5842" s="197" t="s">
        <v>2544</v>
      </c>
      <c r="C5842" s="240" t="s">
        <v>85</v>
      </c>
      <c r="D5842" s="240" t="s">
        <v>2545</v>
      </c>
      <c r="E5842" s="429" t="s">
        <v>142</v>
      </c>
      <c r="F5842" s="429"/>
      <c r="G5842" s="198" t="s">
        <v>88</v>
      </c>
      <c r="H5842" s="199">
        <v>1</v>
      </c>
      <c r="I5842" s="203">
        <f>SUM(J5843)</f>
        <v>2.5676999999999999</v>
      </c>
      <c r="J5842" s="203">
        <f>H5842*I5842</f>
        <v>2.5676999999999999</v>
      </c>
      <c r="K5842" s="360"/>
    </row>
    <row r="5843" spans="1:11" s="106" customFormat="1" hidden="1" x14ac:dyDescent="0.2">
      <c r="A5843" s="241" t="s">
        <v>92</v>
      </c>
      <c r="B5843" s="189" t="s">
        <v>2005</v>
      </c>
      <c r="C5843" s="241" t="s">
        <v>85</v>
      </c>
      <c r="D5843" s="241" t="s">
        <v>2006</v>
      </c>
      <c r="E5843" s="427" t="s">
        <v>119</v>
      </c>
      <c r="F5843" s="427"/>
      <c r="G5843" s="190" t="s">
        <v>2007</v>
      </c>
      <c r="H5843" s="191">
        <v>3.17</v>
      </c>
      <c r="I5843" s="192">
        <v>0.81</v>
      </c>
      <c r="J5843" s="192">
        <v>2.5676999999999999</v>
      </c>
      <c r="K5843" s="360"/>
    </row>
    <row r="5844" spans="1:11" s="106" customFormat="1" hidden="1" x14ac:dyDescent="0.2">
      <c r="A5844" s="244"/>
      <c r="B5844" s="244"/>
      <c r="C5844" s="244"/>
      <c r="D5844" s="244"/>
      <c r="E5844" s="244"/>
      <c r="F5844" s="193"/>
      <c r="G5844" s="244"/>
      <c r="H5844" s="193"/>
      <c r="I5844" s="244"/>
      <c r="J5844" s="193"/>
      <c r="K5844" s="360"/>
    </row>
    <row r="5845" spans="1:11" s="106" customFormat="1" ht="15" hidden="1" thickBot="1" x14ac:dyDescent="0.25">
      <c r="A5845" s="244"/>
      <c r="B5845" s="244"/>
      <c r="C5845" s="244"/>
      <c r="D5845" s="244"/>
      <c r="E5845" s="244"/>
      <c r="F5845" s="193"/>
      <c r="G5845" s="244"/>
      <c r="H5845" s="428"/>
      <c r="I5845" s="428"/>
      <c r="J5845" s="193"/>
      <c r="K5845" s="360"/>
    </row>
    <row r="5846" spans="1:11" s="106" customFormat="1" ht="15" hidden="1" thickTop="1" x14ac:dyDescent="0.2">
      <c r="A5846" s="194"/>
      <c r="B5846" s="194"/>
      <c r="C5846" s="194"/>
      <c r="D5846" s="194"/>
      <c r="E5846" s="194"/>
      <c r="F5846" s="194"/>
      <c r="G5846" s="194"/>
      <c r="H5846" s="194"/>
      <c r="I5846" s="194"/>
      <c r="J5846" s="194"/>
      <c r="K5846" s="360"/>
    </row>
    <row r="5847" spans="1:11" s="106" customFormat="1" ht="15" hidden="1" x14ac:dyDescent="0.2">
      <c r="A5847" s="242"/>
      <c r="B5847" s="195" t="s">
        <v>77</v>
      </c>
      <c r="C5847" s="242" t="s">
        <v>78</v>
      </c>
      <c r="D5847" s="242" t="s">
        <v>4</v>
      </c>
      <c r="E5847" s="430" t="s">
        <v>79</v>
      </c>
      <c r="F5847" s="430"/>
      <c r="G5847" s="196" t="s">
        <v>80</v>
      </c>
      <c r="H5847" s="195" t="s">
        <v>81</v>
      </c>
      <c r="I5847" s="195" t="s">
        <v>82</v>
      </c>
      <c r="J5847" s="195" t="s">
        <v>5</v>
      </c>
      <c r="K5847" s="360"/>
    </row>
    <row r="5848" spans="1:11" s="106" customFormat="1" hidden="1" x14ac:dyDescent="0.2">
      <c r="A5848" s="240" t="s">
        <v>83</v>
      </c>
      <c r="B5848" s="197" t="s">
        <v>1863</v>
      </c>
      <c r="C5848" s="240" t="s">
        <v>85</v>
      </c>
      <c r="D5848" s="240" t="s">
        <v>1864</v>
      </c>
      <c r="E5848" s="429" t="s">
        <v>87</v>
      </c>
      <c r="F5848" s="429"/>
      <c r="G5848" s="198" t="s">
        <v>88</v>
      </c>
      <c r="H5848" s="199">
        <v>1</v>
      </c>
      <c r="I5848" s="203">
        <f>SUM(J5849:J5856)</f>
        <v>17.681041</v>
      </c>
      <c r="J5848" s="203">
        <f>H5848*I5848</f>
        <v>17.681041</v>
      </c>
      <c r="K5848" s="360"/>
    </row>
    <row r="5849" spans="1:11" s="106" customFormat="1" ht="25.5" hidden="1" x14ac:dyDescent="0.2">
      <c r="A5849" s="241" t="s">
        <v>89</v>
      </c>
      <c r="B5849" s="189" t="s">
        <v>2218</v>
      </c>
      <c r="C5849" s="241" t="s">
        <v>85</v>
      </c>
      <c r="D5849" s="241" t="s">
        <v>2219</v>
      </c>
      <c r="E5849" s="427" t="s">
        <v>87</v>
      </c>
      <c r="F5849" s="427"/>
      <c r="G5849" s="190" t="s">
        <v>88</v>
      </c>
      <c r="H5849" s="191">
        <v>1</v>
      </c>
      <c r="I5849" s="192">
        <v>0.10104100000000001</v>
      </c>
      <c r="J5849" s="192">
        <v>0.10104100000000001</v>
      </c>
      <c r="K5849" s="360"/>
    </row>
    <row r="5850" spans="1:11" s="106" customFormat="1" hidden="1" x14ac:dyDescent="0.2">
      <c r="A5850" s="241" t="s">
        <v>92</v>
      </c>
      <c r="B5850" s="189" t="s">
        <v>1912</v>
      </c>
      <c r="C5850" s="241" t="s">
        <v>85</v>
      </c>
      <c r="D5850" s="241" t="s">
        <v>1913</v>
      </c>
      <c r="E5850" s="427" t="s">
        <v>101</v>
      </c>
      <c r="F5850" s="427"/>
      <c r="G5850" s="190" t="s">
        <v>88</v>
      </c>
      <c r="H5850" s="191">
        <v>1</v>
      </c>
      <c r="I5850" s="192">
        <v>2.2000000000000002</v>
      </c>
      <c r="J5850" s="192">
        <v>2.2000000000000002</v>
      </c>
      <c r="K5850" s="360"/>
    </row>
    <row r="5851" spans="1:11" s="106" customFormat="1" ht="25.5" hidden="1" x14ac:dyDescent="0.2">
      <c r="A5851" s="241" t="s">
        <v>92</v>
      </c>
      <c r="B5851" s="189" t="s">
        <v>1914</v>
      </c>
      <c r="C5851" s="241" t="s">
        <v>85</v>
      </c>
      <c r="D5851" s="241" t="s">
        <v>1915</v>
      </c>
      <c r="E5851" s="427" t="s">
        <v>98</v>
      </c>
      <c r="F5851" s="427"/>
      <c r="G5851" s="190" t="s">
        <v>88</v>
      </c>
      <c r="H5851" s="191">
        <v>1</v>
      </c>
      <c r="I5851" s="192">
        <v>0.96</v>
      </c>
      <c r="J5851" s="192">
        <v>0.96</v>
      </c>
      <c r="K5851" s="360"/>
    </row>
    <row r="5852" spans="1:11" s="106" customFormat="1" hidden="1" x14ac:dyDescent="0.2">
      <c r="A5852" s="241" t="s">
        <v>92</v>
      </c>
      <c r="B5852" s="189" t="s">
        <v>99</v>
      </c>
      <c r="C5852" s="241" t="s">
        <v>85</v>
      </c>
      <c r="D5852" s="241" t="s">
        <v>100</v>
      </c>
      <c r="E5852" s="427" t="s">
        <v>101</v>
      </c>
      <c r="F5852" s="427"/>
      <c r="G5852" s="190" t="s">
        <v>88</v>
      </c>
      <c r="H5852" s="191">
        <v>1</v>
      </c>
      <c r="I5852" s="192">
        <v>0.35</v>
      </c>
      <c r="J5852" s="192">
        <v>0.35</v>
      </c>
      <c r="K5852" s="360"/>
    </row>
    <row r="5853" spans="1:11" s="106" customFormat="1" ht="25.5" hidden="1" x14ac:dyDescent="0.2">
      <c r="A5853" s="241" t="s">
        <v>92</v>
      </c>
      <c r="B5853" s="189" t="s">
        <v>1916</v>
      </c>
      <c r="C5853" s="241" t="s">
        <v>85</v>
      </c>
      <c r="D5853" s="241" t="s">
        <v>1917</v>
      </c>
      <c r="E5853" s="427" t="s">
        <v>98</v>
      </c>
      <c r="F5853" s="427"/>
      <c r="G5853" s="190" t="s">
        <v>88</v>
      </c>
      <c r="H5853" s="191">
        <v>1</v>
      </c>
      <c r="I5853" s="192">
        <v>0.5</v>
      </c>
      <c r="J5853" s="192">
        <v>0.5</v>
      </c>
      <c r="K5853" s="360"/>
    </row>
    <row r="5854" spans="1:11" s="106" customFormat="1" hidden="1" x14ac:dyDescent="0.2">
      <c r="A5854" s="241" t="s">
        <v>92</v>
      </c>
      <c r="B5854" s="189" t="s">
        <v>104</v>
      </c>
      <c r="C5854" s="241" t="s">
        <v>85</v>
      </c>
      <c r="D5854" s="241" t="s">
        <v>105</v>
      </c>
      <c r="E5854" s="427" t="s">
        <v>106</v>
      </c>
      <c r="F5854" s="427"/>
      <c r="G5854" s="190" t="s">
        <v>88</v>
      </c>
      <c r="H5854" s="191">
        <v>1</v>
      </c>
      <c r="I5854" s="192">
        <v>7.0000000000000007E-2</v>
      </c>
      <c r="J5854" s="192">
        <v>7.0000000000000007E-2</v>
      </c>
      <c r="K5854" s="360"/>
    </row>
    <row r="5855" spans="1:11" s="106" customFormat="1" hidden="1" x14ac:dyDescent="0.2">
      <c r="A5855" s="241" t="s">
        <v>92</v>
      </c>
      <c r="B5855" s="189" t="s">
        <v>2220</v>
      </c>
      <c r="C5855" s="241" t="s">
        <v>85</v>
      </c>
      <c r="D5855" s="241" t="s">
        <v>2221</v>
      </c>
      <c r="E5855" s="427" t="s">
        <v>95</v>
      </c>
      <c r="F5855" s="427"/>
      <c r="G5855" s="190" t="s">
        <v>88</v>
      </c>
      <c r="H5855" s="191">
        <v>1</v>
      </c>
      <c r="I5855" s="192">
        <v>12.79</v>
      </c>
      <c r="J5855" s="192">
        <v>12.79</v>
      </c>
      <c r="K5855" s="360"/>
    </row>
    <row r="5856" spans="1:11" s="106" customFormat="1" hidden="1" x14ac:dyDescent="0.2">
      <c r="A5856" s="241" t="s">
        <v>92</v>
      </c>
      <c r="B5856" s="189" t="s">
        <v>1918</v>
      </c>
      <c r="C5856" s="241" t="s">
        <v>85</v>
      </c>
      <c r="D5856" s="241" t="s">
        <v>1919</v>
      </c>
      <c r="E5856" s="427" t="s">
        <v>909</v>
      </c>
      <c r="F5856" s="427"/>
      <c r="G5856" s="190" t="s">
        <v>88</v>
      </c>
      <c r="H5856" s="191">
        <v>1</v>
      </c>
      <c r="I5856" s="192">
        <v>0.71</v>
      </c>
      <c r="J5856" s="192">
        <v>0.71</v>
      </c>
      <c r="K5856" s="360"/>
    </row>
    <row r="5857" spans="1:11" s="106" customFormat="1" hidden="1" x14ac:dyDescent="0.2">
      <c r="A5857" s="244"/>
      <c r="B5857" s="244"/>
      <c r="C5857" s="244"/>
      <c r="D5857" s="244"/>
      <c r="E5857" s="244"/>
      <c r="F5857" s="193"/>
      <c r="G5857" s="244"/>
      <c r="H5857" s="193"/>
      <c r="I5857" s="244"/>
      <c r="J5857" s="193"/>
      <c r="K5857" s="360"/>
    </row>
    <row r="5858" spans="1:11" s="106" customFormat="1" ht="15" hidden="1" thickBot="1" x14ac:dyDescent="0.25">
      <c r="A5858" s="244"/>
      <c r="B5858" s="244"/>
      <c r="C5858" s="244"/>
      <c r="D5858" s="244"/>
      <c r="E5858" s="244"/>
      <c r="F5858" s="193"/>
      <c r="G5858" s="244"/>
      <c r="H5858" s="428"/>
      <c r="I5858" s="428"/>
      <c r="J5858" s="193"/>
      <c r="K5858" s="360"/>
    </row>
    <row r="5859" spans="1:11" s="106" customFormat="1" ht="15" hidden="1" thickTop="1" x14ac:dyDescent="0.2">
      <c r="A5859" s="194"/>
      <c r="B5859" s="194"/>
      <c r="C5859" s="194"/>
      <c r="D5859" s="194"/>
      <c r="E5859" s="194"/>
      <c r="F5859" s="194"/>
      <c r="G5859" s="194"/>
      <c r="H5859" s="194"/>
      <c r="I5859" s="194"/>
      <c r="J5859" s="194"/>
      <c r="K5859" s="360"/>
    </row>
    <row r="5860" spans="1:11" s="106" customFormat="1" ht="15" hidden="1" x14ac:dyDescent="0.2">
      <c r="A5860" s="242"/>
      <c r="B5860" s="195" t="s">
        <v>77</v>
      </c>
      <c r="C5860" s="242" t="s">
        <v>78</v>
      </c>
      <c r="D5860" s="242" t="s">
        <v>4</v>
      </c>
      <c r="E5860" s="430" t="s">
        <v>79</v>
      </c>
      <c r="F5860" s="430"/>
      <c r="G5860" s="196" t="s">
        <v>80</v>
      </c>
      <c r="H5860" s="195" t="s">
        <v>81</v>
      </c>
      <c r="I5860" s="195" t="s">
        <v>82</v>
      </c>
      <c r="J5860" s="195" t="s">
        <v>5</v>
      </c>
      <c r="K5860" s="360"/>
    </row>
    <row r="5861" spans="1:11" s="106" customFormat="1" hidden="1" x14ac:dyDescent="0.2">
      <c r="A5861" s="240" t="s">
        <v>83</v>
      </c>
      <c r="B5861" s="197" t="s">
        <v>203</v>
      </c>
      <c r="C5861" s="240" t="s">
        <v>85</v>
      </c>
      <c r="D5861" s="240" t="s">
        <v>204</v>
      </c>
      <c r="E5861" s="429" t="s">
        <v>87</v>
      </c>
      <c r="F5861" s="429"/>
      <c r="G5861" s="198" t="s">
        <v>88</v>
      </c>
      <c r="H5861" s="199">
        <v>1</v>
      </c>
      <c r="I5861" s="203">
        <f>SUM(J5862:J5869)</f>
        <v>14.378845999999999</v>
      </c>
      <c r="J5861" s="203">
        <f>H5861*I5861</f>
        <v>14.378845999999999</v>
      </c>
      <c r="K5861" s="360"/>
    </row>
    <row r="5862" spans="1:11" s="106" customFormat="1" ht="25.5" hidden="1" x14ac:dyDescent="0.2">
      <c r="A5862" s="241" t="s">
        <v>89</v>
      </c>
      <c r="B5862" s="189" t="s">
        <v>2222</v>
      </c>
      <c r="C5862" s="241" t="s">
        <v>85</v>
      </c>
      <c r="D5862" s="241" t="s">
        <v>2223</v>
      </c>
      <c r="E5862" s="427" t="s">
        <v>87</v>
      </c>
      <c r="F5862" s="427"/>
      <c r="G5862" s="190" t="s">
        <v>88</v>
      </c>
      <c r="H5862" s="191">
        <v>1</v>
      </c>
      <c r="I5862" s="192">
        <v>0.138846</v>
      </c>
      <c r="J5862" s="192">
        <v>0.138846</v>
      </c>
      <c r="K5862" s="360"/>
    </row>
    <row r="5863" spans="1:11" s="106" customFormat="1" hidden="1" x14ac:dyDescent="0.2">
      <c r="A5863" s="241" t="s">
        <v>92</v>
      </c>
      <c r="B5863" s="189" t="s">
        <v>1912</v>
      </c>
      <c r="C5863" s="241" t="s">
        <v>85</v>
      </c>
      <c r="D5863" s="241" t="s">
        <v>1913</v>
      </c>
      <c r="E5863" s="427" t="s">
        <v>101</v>
      </c>
      <c r="F5863" s="427"/>
      <c r="G5863" s="190" t="s">
        <v>88</v>
      </c>
      <c r="H5863" s="191">
        <v>1</v>
      </c>
      <c r="I5863" s="192">
        <v>2.2000000000000002</v>
      </c>
      <c r="J5863" s="192">
        <v>2.2000000000000002</v>
      </c>
      <c r="K5863" s="360"/>
    </row>
    <row r="5864" spans="1:11" s="106" customFormat="1" ht="25.5" hidden="1" x14ac:dyDescent="0.2">
      <c r="A5864" s="241" t="s">
        <v>92</v>
      </c>
      <c r="B5864" s="189" t="s">
        <v>1932</v>
      </c>
      <c r="C5864" s="241" t="s">
        <v>85</v>
      </c>
      <c r="D5864" s="241" t="s">
        <v>1933</v>
      </c>
      <c r="E5864" s="427" t="s">
        <v>98</v>
      </c>
      <c r="F5864" s="427"/>
      <c r="G5864" s="190" t="s">
        <v>88</v>
      </c>
      <c r="H5864" s="191">
        <v>1</v>
      </c>
      <c r="I5864" s="192">
        <v>1.02</v>
      </c>
      <c r="J5864" s="192">
        <v>1.02</v>
      </c>
      <c r="K5864" s="360"/>
    </row>
    <row r="5865" spans="1:11" s="106" customFormat="1" hidden="1" x14ac:dyDescent="0.2">
      <c r="A5865" s="241" t="s">
        <v>92</v>
      </c>
      <c r="B5865" s="189" t="s">
        <v>99</v>
      </c>
      <c r="C5865" s="241" t="s">
        <v>85</v>
      </c>
      <c r="D5865" s="241" t="s">
        <v>100</v>
      </c>
      <c r="E5865" s="427" t="s">
        <v>101</v>
      </c>
      <c r="F5865" s="427"/>
      <c r="G5865" s="190" t="s">
        <v>88</v>
      </c>
      <c r="H5865" s="191">
        <v>1</v>
      </c>
      <c r="I5865" s="192">
        <v>0.35</v>
      </c>
      <c r="J5865" s="192">
        <v>0.35</v>
      </c>
      <c r="K5865" s="360"/>
    </row>
    <row r="5866" spans="1:11" s="106" customFormat="1" ht="25.5" hidden="1" x14ac:dyDescent="0.2">
      <c r="A5866" s="241" t="s">
        <v>92</v>
      </c>
      <c r="B5866" s="189" t="s">
        <v>1934</v>
      </c>
      <c r="C5866" s="241" t="s">
        <v>85</v>
      </c>
      <c r="D5866" s="241" t="s">
        <v>1935</v>
      </c>
      <c r="E5866" s="427" t="s">
        <v>98</v>
      </c>
      <c r="F5866" s="427"/>
      <c r="G5866" s="190" t="s">
        <v>88</v>
      </c>
      <c r="H5866" s="191">
        <v>1</v>
      </c>
      <c r="I5866" s="192">
        <v>0.38</v>
      </c>
      <c r="J5866" s="192">
        <v>0.38</v>
      </c>
      <c r="K5866" s="360"/>
    </row>
    <row r="5867" spans="1:11" s="106" customFormat="1" hidden="1" x14ac:dyDescent="0.2">
      <c r="A5867" s="241" t="s">
        <v>92</v>
      </c>
      <c r="B5867" s="189" t="s">
        <v>104</v>
      </c>
      <c r="C5867" s="241" t="s">
        <v>85</v>
      </c>
      <c r="D5867" s="241" t="s">
        <v>105</v>
      </c>
      <c r="E5867" s="427" t="s">
        <v>106</v>
      </c>
      <c r="F5867" s="427"/>
      <c r="G5867" s="190" t="s">
        <v>88</v>
      </c>
      <c r="H5867" s="191">
        <v>1</v>
      </c>
      <c r="I5867" s="192">
        <v>7.0000000000000007E-2</v>
      </c>
      <c r="J5867" s="192">
        <v>7.0000000000000007E-2</v>
      </c>
      <c r="K5867" s="360"/>
    </row>
    <row r="5868" spans="1:11" s="106" customFormat="1" hidden="1" x14ac:dyDescent="0.2">
      <c r="A5868" s="241" t="s">
        <v>92</v>
      </c>
      <c r="B5868" s="189" t="s">
        <v>2224</v>
      </c>
      <c r="C5868" s="241" t="s">
        <v>85</v>
      </c>
      <c r="D5868" s="241" t="s">
        <v>2225</v>
      </c>
      <c r="E5868" s="427" t="s">
        <v>95</v>
      </c>
      <c r="F5868" s="427"/>
      <c r="G5868" s="190" t="s">
        <v>88</v>
      </c>
      <c r="H5868" s="191">
        <v>1</v>
      </c>
      <c r="I5868" s="192">
        <v>9.51</v>
      </c>
      <c r="J5868" s="192">
        <v>9.51</v>
      </c>
      <c r="K5868" s="360"/>
    </row>
    <row r="5869" spans="1:11" s="106" customFormat="1" hidden="1" x14ac:dyDescent="0.2">
      <c r="A5869" s="241" t="s">
        <v>92</v>
      </c>
      <c r="B5869" s="189" t="s">
        <v>1918</v>
      </c>
      <c r="C5869" s="241" t="s">
        <v>85</v>
      </c>
      <c r="D5869" s="241" t="s">
        <v>1919</v>
      </c>
      <c r="E5869" s="427" t="s">
        <v>909</v>
      </c>
      <c r="F5869" s="427"/>
      <c r="G5869" s="190" t="s">
        <v>88</v>
      </c>
      <c r="H5869" s="191">
        <v>1</v>
      </c>
      <c r="I5869" s="192">
        <v>0.71</v>
      </c>
      <c r="J5869" s="192">
        <v>0.71</v>
      </c>
      <c r="K5869" s="360"/>
    </row>
    <row r="5870" spans="1:11" s="106" customFormat="1" hidden="1" x14ac:dyDescent="0.2">
      <c r="A5870" s="244"/>
      <c r="B5870" s="244"/>
      <c r="C5870" s="244"/>
      <c r="D5870" s="244"/>
      <c r="E5870" s="244"/>
      <c r="F5870" s="193"/>
      <c r="G5870" s="244"/>
      <c r="H5870" s="193"/>
      <c r="I5870" s="244"/>
      <c r="J5870" s="193"/>
      <c r="K5870" s="360"/>
    </row>
    <row r="5871" spans="1:11" s="106" customFormat="1" ht="15" hidden="1" thickBot="1" x14ac:dyDescent="0.25">
      <c r="A5871" s="244"/>
      <c r="B5871" s="244"/>
      <c r="C5871" s="244"/>
      <c r="D5871" s="244"/>
      <c r="E5871" s="244"/>
      <c r="F5871" s="193"/>
      <c r="G5871" s="244"/>
      <c r="H5871" s="428"/>
      <c r="I5871" s="428"/>
      <c r="J5871" s="193"/>
      <c r="K5871" s="360"/>
    </row>
    <row r="5872" spans="1:11" s="106" customFormat="1" ht="15" hidden="1" thickTop="1" x14ac:dyDescent="0.2">
      <c r="A5872" s="194"/>
      <c r="B5872" s="194"/>
      <c r="C5872" s="194"/>
      <c r="D5872" s="194"/>
      <c r="E5872" s="194"/>
      <c r="F5872" s="194"/>
      <c r="G5872" s="194"/>
      <c r="H5872" s="194"/>
      <c r="I5872" s="194"/>
      <c r="J5872" s="194"/>
      <c r="K5872" s="360"/>
    </row>
    <row r="5873" spans="1:11" s="106" customFormat="1" ht="15" hidden="1" x14ac:dyDescent="0.2">
      <c r="A5873" s="242"/>
      <c r="B5873" s="195" t="s">
        <v>77</v>
      </c>
      <c r="C5873" s="242" t="s">
        <v>78</v>
      </c>
      <c r="D5873" s="242" t="s">
        <v>4</v>
      </c>
      <c r="E5873" s="430" t="s">
        <v>79</v>
      </c>
      <c r="F5873" s="430"/>
      <c r="G5873" s="196" t="s">
        <v>80</v>
      </c>
      <c r="H5873" s="195" t="s">
        <v>81</v>
      </c>
      <c r="I5873" s="195" t="s">
        <v>82</v>
      </c>
      <c r="J5873" s="195" t="s">
        <v>5</v>
      </c>
      <c r="K5873" s="360"/>
    </row>
    <row r="5874" spans="1:11" s="106" customFormat="1" ht="25.5" hidden="1" x14ac:dyDescent="0.2">
      <c r="A5874" s="240" t="s">
        <v>83</v>
      </c>
      <c r="B5874" s="197" t="s">
        <v>796</v>
      </c>
      <c r="C5874" s="240" t="s">
        <v>85</v>
      </c>
      <c r="D5874" s="240" t="s">
        <v>797</v>
      </c>
      <c r="E5874" s="429" t="s">
        <v>179</v>
      </c>
      <c r="F5874" s="429"/>
      <c r="G5874" s="198" t="s">
        <v>174</v>
      </c>
      <c r="H5874" s="199">
        <v>1</v>
      </c>
      <c r="I5874" s="203">
        <f>SUM(J5875:J5878)</f>
        <v>155.6330863</v>
      </c>
      <c r="J5874" s="203">
        <f>H5874*I5874</f>
        <v>155.6330863</v>
      </c>
      <c r="K5874" s="360"/>
    </row>
    <row r="5875" spans="1:11" s="106" customFormat="1" ht="25.5" hidden="1" x14ac:dyDescent="0.2">
      <c r="A5875" s="241" t="s">
        <v>89</v>
      </c>
      <c r="B5875" s="189" t="s">
        <v>221</v>
      </c>
      <c r="C5875" s="241" t="s">
        <v>85</v>
      </c>
      <c r="D5875" s="241" t="s">
        <v>222</v>
      </c>
      <c r="E5875" s="427" t="s">
        <v>87</v>
      </c>
      <c r="F5875" s="427"/>
      <c r="G5875" s="190" t="s">
        <v>88</v>
      </c>
      <c r="H5875" s="191">
        <v>0.27339999999999998</v>
      </c>
      <c r="I5875" s="192">
        <v>17.794052000000001</v>
      </c>
      <c r="J5875" s="192">
        <v>4.8648937999999999</v>
      </c>
      <c r="K5875" s="360"/>
    </row>
    <row r="5876" spans="1:11" s="106" customFormat="1" ht="25.5" hidden="1" x14ac:dyDescent="0.2">
      <c r="A5876" s="241" t="s">
        <v>89</v>
      </c>
      <c r="B5876" s="189" t="s">
        <v>203</v>
      </c>
      <c r="C5876" s="241" t="s">
        <v>85</v>
      </c>
      <c r="D5876" s="241" t="s">
        <v>204</v>
      </c>
      <c r="E5876" s="427" t="s">
        <v>87</v>
      </c>
      <c r="F5876" s="427"/>
      <c r="G5876" s="190" t="s">
        <v>88</v>
      </c>
      <c r="H5876" s="191">
        <v>8.6199999999999999E-2</v>
      </c>
      <c r="I5876" s="192">
        <v>14.378845999999999</v>
      </c>
      <c r="J5876" s="192">
        <v>1.2394565</v>
      </c>
      <c r="K5876" s="360"/>
    </row>
    <row r="5877" spans="1:11" s="106" customFormat="1" hidden="1" x14ac:dyDescent="0.2">
      <c r="A5877" s="241" t="s">
        <v>92</v>
      </c>
      <c r="B5877" s="189" t="s">
        <v>788</v>
      </c>
      <c r="C5877" s="241" t="s">
        <v>85</v>
      </c>
      <c r="D5877" s="241" t="s">
        <v>789</v>
      </c>
      <c r="E5877" s="427" t="s">
        <v>119</v>
      </c>
      <c r="F5877" s="427"/>
      <c r="G5877" s="190" t="s">
        <v>174</v>
      </c>
      <c r="H5877" s="191">
        <v>3.32E-2</v>
      </c>
      <c r="I5877" s="192">
        <v>4.4800000000000004</v>
      </c>
      <c r="J5877" s="192">
        <v>0.14873600000000001</v>
      </c>
      <c r="K5877" s="360"/>
    </row>
    <row r="5878" spans="1:11" s="106" customFormat="1" hidden="1" x14ac:dyDescent="0.2">
      <c r="A5878" s="241" t="s">
        <v>92</v>
      </c>
      <c r="B5878" s="189" t="s">
        <v>2548</v>
      </c>
      <c r="C5878" s="241" t="s">
        <v>85</v>
      </c>
      <c r="D5878" s="241" t="s">
        <v>2549</v>
      </c>
      <c r="E5878" s="427" t="s">
        <v>119</v>
      </c>
      <c r="F5878" s="427"/>
      <c r="G5878" s="190" t="s">
        <v>174</v>
      </c>
      <c r="H5878" s="191">
        <v>1</v>
      </c>
      <c r="I5878" s="192">
        <v>149.38</v>
      </c>
      <c r="J5878" s="192">
        <v>149.38</v>
      </c>
      <c r="K5878" s="360"/>
    </row>
    <row r="5879" spans="1:11" s="106" customFormat="1" hidden="1" x14ac:dyDescent="0.2">
      <c r="A5879" s="244"/>
      <c r="B5879" s="244"/>
      <c r="C5879" s="244"/>
      <c r="D5879" s="244"/>
      <c r="E5879" s="244"/>
      <c r="F5879" s="193"/>
      <c r="G5879" s="244"/>
      <c r="H5879" s="193"/>
      <c r="I5879" s="244"/>
      <c r="J5879" s="193"/>
      <c r="K5879" s="360"/>
    </row>
    <row r="5880" spans="1:11" s="106" customFormat="1" ht="15" hidden="1" thickBot="1" x14ac:dyDescent="0.25">
      <c r="A5880" s="244"/>
      <c r="B5880" s="244"/>
      <c r="C5880" s="244"/>
      <c r="D5880" s="244"/>
      <c r="E5880" s="244"/>
      <c r="F5880" s="193"/>
      <c r="G5880" s="244"/>
      <c r="H5880" s="428"/>
      <c r="I5880" s="428"/>
      <c r="J5880" s="193"/>
      <c r="K5880" s="360"/>
    </row>
    <row r="5881" spans="1:11" s="106" customFormat="1" ht="15" hidden="1" thickTop="1" x14ac:dyDescent="0.2">
      <c r="A5881" s="194"/>
      <c r="B5881" s="194"/>
      <c r="C5881" s="194"/>
      <c r="D5881" s="194"/>
      <c r="E5881" s="194"/>
      <c r="F5881" s="194"/>
      <c r="G5881" s="194"/>
      <c r="H5881" s="194"/>
      <c r="I5881" s="194"/>
      <c r="J5881" s="194"/>
      <c r="K5881" s="360"/>
    </row>
    <row r="5882" spans="1:11" s="106" customFormat="1" ht="15" hidden="1" x14ac:dyDescent="0.2">
      <c r="A5882" s="242"/>
      <c r="B5882" s="195" t="s">
        <v>77</v>
      </c>
      <c r="C5882" s="242" t="s">
        <v>78</v>
      </c>
      <c r="D5882" s="242" t="s">
        <v>4</v>
      </c>
      <c r="E5882" s="430" t="s">
        <v>79</v>
      </c>
      <c r="F5882" s="430"/>
      <c r="G5882" s="196" t="s">
        <v>80</v>
      </c>
      <c r="H5882" s="195" t="s">
        <v>81</v>
      </c>
      <c r="I5882" s="195" t="s">
        <v>82</v>
      </c>
      <c r="J5882" s="195" t="s">
        <v>5</v>
      </c>
      <c r="K5882" s="360"/>
    </row>
    <row r="5883" spans="1:11" s="106" customFormat="1" ht="25.5" hidden="1" x14ac:dyDescent="0.2">
      <c r="A5883" s="240" t="s">
        <v>83</v>
      </c>
      <c r="B5883" s="197" t="s">
        <v>1699</v>
      </c>
      <c r="C5883" s="240" t="s">
        <v>85</v>
      </c>
      <c r="D5883" s="240" t="s">
        <v>1700</v>
      </c>
      <c r="E5883" s="429" t="s">
        <v>925</v>
      </c>
      <c r="F5883" s="429"/>
      <c r="G5883" s="198" t="s">
        <v>174</v>
      </c>
      <c r="H5883" s="199">
        <v>1</v>
      </c>
      <c r="I5883" s="203">
        <f>SUM(J5884:J5887)</f>
        <v>19.282216900000002</v>
      </c>
      <c r="J5883" s="203">
        <f>H5883*I5883</f>
        <v>19.282216900000002</v>
      </c>
      <c r="K5883" s="360"/>
    </row>
    <row r="5884" spans="1:11" s="106" customFormat="1" ht="25.5" hidden="1" x14ac:dyDescent="0.2">
      <c r="A5884" s="241" t="s">
        <v>89</v>
      </c>
      <c r="B5884" s="189" t="s">
        <v>1322</v>
      </c>
      <c r="C5884" s="241" t="s">
        <v>85</v>
      </c>
      <c r="D5884" s="241" t="s">
        <v>1323</v>
      </c>
      <c r="E5884" s="427" t="s">
        <v>87</v>
      </c>
      <c r="F5884" s="427"/>
      <c r="G5884" s="190" t="s">
        <v>88</v>
      </c>
      <c r="H5884" s="191">
        <v>0.31640000000000001</v>
      </c>
      <c r="I5884" s="192">
        <v>14.338753000000001</v>
      </c>
      <c r="J5884" s="192">
        <v>4.5367813999999997</v>
      </c>
      <c r="K5884" s="360"/>
    </row>
    <row r="5885" spans="1:11" s="106" customFormat="1" ht="25.5" hidden="1" x14ac:dyDescent="0.2">
      <c r="A5885" s="241" t="s">
        <v>89</v>
      </c>
      <c r="B5885" s="189" t="s">
        <v>201</v>
      </c>
      <c r="C5885" s="241" t="s">
        <v>85</v>
      </c>
      <c r="D5885" s="241" t="s">
        <v>202</v>
      </c>
      <c r="E5885" s="427" t="s">
        <v>87</v>
      </c>
      <c r="F5885" s="427"/>
      <c r="G5885" s="190" t="s">
        <v>88</v>
      </c>
      <c r="H5885" s="191">
        <v>0.31640000000000001</v>
      </c>
      <c r="I5885" s="192">
        <v>18.380011</v>
      </c>
      <c r="J5885" s="192">
        <v>5.8154355000000004</v>
      </c>
      <c r="K5885" s="360"/>
    </row>
    <row r="5886" spans="1:11" s="106" customFormat="1" ht="38.25" hidden="1" x14ac:dyDescent="0.2">
      <c r="A5886" s="241" t="s">
        <v>92</v>
      </c>
      <c r="B5886" s="189" t="s">
        <v>2550</v>
      </c>
      <c r="C5886" s="241" t="s">
        <v>85</v>
      </c>
      <c r="D5886" s="241" t="s">
        <v>2551</v>
      </c>
      <c r="E5886" s="427" t="s">
        <v>119</v>
      </c>
      <c r="F5886" s="427"/>
      <c r="G5886" s="190" t="s">
        <v>174</v>
      </c>
      <c r="H5886" s="191">
        <v>2</v>
      </c>
      <c r="I5886" s="192">
        <v>0.18</v>
      </c>
      <c r="J5886" s="192">
        <v>0.36</v>
      </c>
      <c r="K5886" s="360"/>
    </row>
    <row r="5887" spans="1:11" s="106" customFormat="1" ht="25.5" hidden="1" x14ac:dyDescent="0.2">
      <c r="A5887" s="241" t="s">
        <v>92</v>
      </c>
      <c r="B5887" s="189" t="s">
        <v>2552</v>
      </c>
      <c r="C5887" s="241" t="s">
        <v>85</v>
      </c>
      <c r="D5887" s="241" t="s">
        <v>2553</v>
      </c>
      <c r="E5887" s="427" t="s">
        <v>119</v>
      </c>
      <c r="F5887" s="427"/>
      <c r="G5887" s="190" t="s">
        <v>174</v>
      </c>
      <c r="H5887" s="191">
        <v>1</v>
      </c>
      <c r="I5887" s="192">
        <v>8.57</v>
      </c>
      <c r="J5887" s="192">
        <v>8.57</v>
      </c>
      <c r="K5887" s="360"/>
    </row>
    <row r="5888" spans="1:11" s="106" customFormat="1" hidden="1" x14ac:dyDescent="0.2">
      <c r="A5888" s="244"/>
      <c r="B5888" s="244"/>
      <c r="C5888" s="244"/>
      <c r="D5888" s="244"/>
      <c r="E5888" s="244"/>
      <c r="F5888" s="193"/>
      <c r="G5888" s="244"/>
      <c r="H5888" s="193"/>
      <c r="I5888" s="244"/>
      <c r="J5888" s="193"/>
      <c r="K5888" s="360"/>
    </row>
    <row r="5889" spans="1:11" s="106" customFormat="1" ht="15" hidden="1" thickBot="1" x14ac:dyDescent="0.25">
      <c r="A5889" s="244"/>
      <c r="B5889" s="244"/>
      <c r="C5889" s="244"/>
      <c r="D5889" s="244"/>
      <c r="E5889" s="244"/>
      <c r="F5889" s="193"/>
      <c r="G5889" s="244"/>
      <c r="H5889" s="428"/>
      <c r="I5889" s="428"/>
      <c r="J5889" s="193"/>
      <c r="K5889" s="360"/>
    </row>
    <row r="5890" spans="1:11" s="106" customFormat="1" ht="15" hidden="1" thickTop="1" x14ac:dyDescent="0.2">
      <c r="A5890" s="194"/>
      <c r="B5890" s="194"/>
      <c r="C5890" s="194"/>
      <c r="D5890" s="194"/>
      <c r="E5890" s="194"/>
      <c r="F5890" s="194"/>
      <c r="G5890" s="194"/>
      <c r="H5890" s="194"/>
      <c r="I5890" s="194"/>
      <c r="J5890" s="194"/>
      <c r="K5890" s="360"/>
    </row>
    <row r="5891" spans="1:11" s="106" customFormat="1" ht="15" hidden="1" x14ac:dyDescent="0.2">
      <c r="A5891" s="242"/>
      <c r="B5891" s="195" t="s">
        <v>77</v>
      </c>
      <c r="C5891" s="242" t="s">
        <v>78</v>
      </c>
      <c r="D5891" s="242" t="s">
        <v>4</v>
      </c>
      <c r="E5891" s="430" t="s">
        <v>79</v>
      </c>
      <c r="F5891" s="430"/>
      <c r="G5891" s="196" t="s">
        <v>80</v>
      </c>
      <c r="H5891" s="195" t="s">
        <v>81</v>
      </c>
      <c r="I5891" s="195" t="s">
        <v>82</v>
      </c>
      <c r="J5891" s="195" t="s">
        <v>5</v>
      </c>
      <c r="K5891" s="360"/>
    </row>
    <row r="5892" spans="1:11" s="106" customFormat="1" ht="38.25" hidden="1" x14ac:dyDescent="0.2">
      <c r="A5892" s="240" t="s">
        <v>83</v>
      </c>
      <c r="B5892" s="197" t="s">
        <v>1388</v>
      </c>
      <c r="C5892" s="240" t="s">
        <v>85</v>
      </c>
      <c r="D5892" s="240" t="s">
        <v>1389</v>
      </c>
      <c r="E5892" s="429" t="s">
        <v>925</v>
      </c>
      <c r="F5892" s="429"/>
      <c r="G5892" s="198" t="s">
        <v>174</v>
      </c>
      <c r="H5892" s="199">
        <v>1</v>
      </c>
      <c r="I5892" s="203">
        <f>SUM(J5893:J5895)</f>
        <v>4.9191214000000008</v>
      </c>
      <c r="J5892" s="203">
        <f>H5892*I5892</f>
        <v>4.9191214000000008</v>
      </c>
      <c r="K5892" s="360"/>
    </row>
    <row r="5893" spans="1:11" s="106" customFormat="1" ht="25.5" hidden="1" x14ac:dyDescent="0.2">
      <c r="A5893" s="241" t="s">
        <v>89</v>
      </c>
      <c r="B5893" s="189" t="s">
        <v>201</v>
      </c>
      <c r="C5893" s="241" t="s">
        <v>85</v>
      </c>
      <c r="D5893" s="241" t="s">
        <v>202</v>
      </c>
      <c r="E5893" s="427" t="s">
        <v>87</v>
      </c>
      <c r="F5893" s="427"/>
      <c r="G5893" s="190" t="s">
        <v>88</v>
      </c>
      <c r="H5893" s="191">
        <v>0.124</v>
      </c>
      <c r="I5893" s="192">
        <v>18.380011</v>
      </c>
      <c r="J5893" s="192">
        <v>2.2791214000000002</v>
      </c>
      <c r="K5893" s="360"/>
    </row>
    <row r="5894" spans="1:11" s="106" customFormat="1" ht="25.5" hidden="1" x14ac:dyDescent="0.2">
      <c r="A5894" s="241" t="s">
        <v>92</v>
      </c>
      <c r="B5894" s="189" t="s">
        <v>2554</v>
      </c>
      <c r="C5894" s="241" t="s">
        <v>85</v>
      </c>
      <c r="D5894" s="241" t="s">
        <v>2555</v>
      </c>
      <c r="E5894" s="427" t="s">
        <v>119</v>
      </c>
      <c r="F5894" s="427"/>
      <c r="G5894" s="190" t="s">
        <v>174</v>
      </c>
      <c r="H5894" s="191">
        <v>1</v>
      </c>
      <c r="I5894" s="192">
        <v>1.74</v>
      </c>
      <c r="J5894" s="192">
        <v>1.74</v>
      </c>
      <c r="K5894" s="360"/>
    </row>
    <row r="5895" spans="1:11" s="106" customFormat="1" ht="38.25" hidden="1" x14ac:dyDescent="0.2">
      <c r="A5895" s="241" t="s">
        <v>92</v>
      </c>
      <c r="B5895" s="189" t="s">
        <v>2556</v>
      </c>
      <c r="C5895" s="241" t="s">
        <v>85</v>
      </c>
      <c r="D5895" s="241" t="s">
        <v>2557</v>
      </c>
      <c r="E5895" s="427" t="s">
        <v>119</v>
      </c>
      <c r="F5895" s="427"/>
      <c r="G5895" s="190" t="s">
        <v>174</v>
      </c>
      <c r="H5895" s="191">
        <v>1</v>
      </c>
      <c r="I5895" s="192">
        <v>0.9</v>
      </c>
      <c r="J5895" s="192">
        <v>0.9</v>
      </c>
      <c r="K5895" s="360"/>
    </row>
    <row r="5896" spans="1:11" s="106" customFormat="1" hidden="1" x14ac:dyDescent="0.2">
      <c r="A5896" s="244"/>
      <c r="B5896" s="244"/>
      <c r="C5896" s="244"/>
      <c r="D5896" s="244"/>
      <c r="E5896" s="244"/>
      <c r="F5896" s="193"/>
      <c r="G5896" s="244"/>
      <c r="H5896" s="193"/>
      <c r="I5896" s="244"/>
      <c r="J5896" s="193"/>
      <c r="K5896" s="360"/>
    </row>
    <row r="5897" spans="1:11" s="106" customFormat="1" ht="15" hidden="1" thickBot="1" x14ac:dyDescent="0.25">
      <c r="A5897" s="244"/>
      <c r="B5897" s="244"/>
      <c r="C5897" s="244"/>
      <c r="D5897" s="244"/>
      <c r="E5897" s="244"/>
      <c r="F5897" s="193"/>
      <c r="G5897" s="244"/>
      <c r="H5897" s="428"/>
      <c r="I5897" s="428"/>
      <c r="J5897" s="193"/>
      <c r="K5897" s="360"/>
    </row>
    <row r="5898" spans="1:11" s="106" customFormat="1" ht="15" hidden="1" thickTop="1" x14ac:dyDescent="0.2">
      <c r="A5898" s="194"/>
      <c r="B5898" s="194"/>
      <c r="C5898" s="194"/>
      <c r="D5898" s="194"/>
      <c r="E5898" s="194"/>
      <c r="F5898" s="194"/>
      <c r="G5898" s="194"/>
      <c r="H5898" s="194"/>
      <c r="I5898" s="194"/>
      <c r="J5898" s="194"/>
      <c r="K5898" s="360"/>
    </row>
    <row r="5899" spans="1:11" s="106" customFormat="1" ht="15" hidden="1" x14ac:dyDescent="0.2">
      <c r="A5899" s="242"/>
      <c r="B5899" s="195" t="s">
        <v>77</v>
      </c>
      <c r="C5899" s="242" t="s">
        <v>78</v>
      </c>
      <c r="D5899" s="242" t="s">
        <v>4</v>
      </c>
      <c r="E5899" s="430" t="s">
        <v>79</v>
      </c>
      <c r="F5899" s="430"/>
      <c r="G5899" s="196" t="s">
        <v>80</v>
      </c>
      <c r="H5899" s="195" t="s">
        <v>81</v>
      </c>
      <c r="I5899" s="195" t="s">
        <v>82</v>
      </c>
      <c r="J5899" s="195" t="s">
        <v>5</v>
      </c>
      <c r="K5899" s="360"/>
    </row>
    <row r="5900" spans="1:11" s="106" customFormat="1" ht="25.5" hidden="1" x14ac:dyDescent="0.2">
      <c r="A5900" s="240" t="s">
        <v>83</v>
      </c>
      <c r="B5900" s="197" t="s">
        <v>1880</v>
      </c>
      <c r="C5900" s="240" t="s">
        <v>85</v>
      </c>
      <c r="D5900" s="240" t="s">
        <v>1881</v>
      </c>
      <c r="E5900" s="429" t="s">
        <v>142</v>
      </c>
      <c r="F5900" s="429"/>
      <c r="G5900" s="198" t="s">
        <v>146</v>
      </c>
      <c r="H5900" s="199">
        <v>1</v>
      </c>
      <c r="I5900" s="203">
        <f>SUM(J5901:J5902)</f>
        <v>4.6526600000000001E-2</v>
      </c>
      <c r="J5900" s="203">
        <f>H5900*I5900</f>
        <v>4.6526600000000001E-2</v>
      </c>
      <c r="K5900" s="360"/>
    </row>
    <row r="5901" spans="1:11" s="106" customFormat="1" ht="25.5" hidden="1" x14ac:dyDescent="0.2">
      <c r="A5901" s="241" t="s">
        <v>89</v>
      </c>
      <c r="B5901" s="189" t="s">
        <v>2558</v>
      </c>
      <c r="C5901" s="241" t="s">
        <v>85</v>
      </c>
      <c r="D5901" s="241" t="s">
        <v>2559</v>
      </c>
      <c r="E5901" s="427" t="s">
        <v>142</v>
      </c>
      <c r="F5901" s="427"/>
      <c r="G5901" s="190" t="s">
        <v>88</v>
      </c>
      <c r="H5901" s="191">
        <v>1</v>
      </c>
      <c r="I5901" s="192">
        <v>3.2939200000000002E-2</v>
      </c>
      <c r="J5901" s="192">
        <v>3.2939200000000002E-2</v>
      </c>
      <c r="K5901" s="360"/>
    </row>
    <row r="5902" spans="1:11" s="106" customFormat="1" ht="25.5" hidden="1" x14ac:dyDescent="0.2">
      <c r="A5902" s="241" t="s">
        <v>89</v>
      </c>
      <c r="B5902" s="189" t="s">
        <v>2560</v>
      </c>
      <c r="C5902" s="241" t="s">
        <v>85</v>
      </c>
      <c r="D5902" s="241" t="s">
        <v>2561</v>
      </c>
      <c r="E5902" s="427" t="s">
        <v>142</v>
      </c>
      <c r="F5902" s="427"/>
      <c r="G5902" s="190" t="s">
        <v>88</v>
      </c>
      <c r="H5902" s="191">
        <v>1</v>
      </c>
      <c r="I5902" s="192">
        <v>1.3587399999999999E-2</v>
      </c>
      <c r="J5902" s="192">
        <v>1.3587399999999999E-2</v>
      </c>
      <c r="K5902" s="360"/>
    </row>
    <row r="5903" spans="1:11" s="106" customFormat="1" hidden="1" x14ac:dyDescent="0.2">
      <c r="A5903" s="244"/>
      <c r="B5903" s="244"/>
      <c r="C5903" s="244"/>
      <c r="D5903" s="244"/>
      <c r="E5903" s="244"/>
      <c r="F5903" s="193"/>
      <c r="G5903" s="244"/>
      <c r="H5903" s="193"/>
      <c r="I5903" s="244"/>
      <c r="J5903" s="193"/>
      <c r="K5903" s="360"/>
    </row>
    <row r="5904" spans="1:11" s="106" customFormat="1" ht="15" hidden="1" thickBot="1" x14ac:dyDescent="0.25">
      <c r="A5904" s="244"/>
      <c r="B5904" s="244"/>
      <c r="C5904" s="244"/>
      <c r="D5904" s="244"/>
      <c r="E5904" s="244"/>
      <c r="F5904" s="193"/>
      <c r="G5904" s="244"/>
      <c r="H5904" s="428"/>
      <c r="I5904" s="428"/>
      <c r="J5904" s="193"/>
      <c r="K5904" s="360"/>
    </row>
    <row r="5905" spans="1:11" s="106" customFormat="1" ht="15" hidden="1" thickTop="1" x14ac:dyDescent="0.2">
      <c r="A5905" s="194"/>
      <c r="B5905" s="194"/>
      <c r="C5905" s="194"/>
      <c r="D5905" s="194"/>
      <c r="E5905" s="194"/>
      <c r="F5905" s="194"/>
      <c r="G5905" s="194"/>
      <c r="H5905" s="194"/>
      <c r="I5905" s="194"/>
      <c r="J5905" s="194"/>
      <c r="K5905" s="360"/>
    </row>
    <row r="5906" spans="1:11" s="106" customFormat="1" ht="15" hidden="1" x14ac:dyDescent="0.2">
      <c r="A5906" s="242"/>
      <c r="B5906" s="195" t="s">
        <v>77</v>
      </c>
      <c r="C5906" s="242" t="s">
        <v>78</v>
      </c>
      <c r="D5906" s="242" t="s">
        <v>4</v>
      </c>
      <c r="E5906" s="430" t="s">
        <v>79</v>
      </c>
      <c r="F5906" s="430"/>
      <c r="G5906" s="196" t="s">
        <v>80</v>
      </c>
      <c r="H5906" s="195" t="s">
        <v>81</v>
      </c>
      <c r="I5906" s="195" t="s">
        <v>82</v>
      </c>
      <c r="J5906" s="195" t="s">
        <v>5</v>
      </c>
      <c r="K5906" s="360"/>
    </row>
    <row r="5907" spans="1:11" s="106" customFormat="1" ht="25.5" hidden="1" x14ac:dyDescent="0.2">
      <c r="A5907" s="240" t="s">
        <v>83</v>
      </c>
      <c r="B5907" s="197" t="s">
        <v>1878</v>
      </c>
      <c r="C5907" s="240" t="s">
        <v>85</v>
      </c>
      <c r="D5907" s="240" t="s">
        <v>1879</v>
      </c>
      <c r="E5907" s="429" t="s">
        <v>142</v>
      </c>
      <c r="F5907" s="429"/>
      <c r="G5907" s="198" t="s">
        <v>143</v>
      </c>
      <c r="H5907" s="199">
        <v>1</v>
      </c>
      <c r="I5907" s="203">
        <f>SUM(J5908:J5910)</f>
        <v>7.2260400000000002E-2</v>
      </c>
      <c r="J5907" s="203">
        <f>H5907*I5907</f>
        <v>7.2260400000000002E-2</v>
      </c>
      <c r="K5907" s="360"/>
    </row>
    <row r="5908" spans="1:11" s="106" customFormat="1" ht="25.5" hidden="1" x14ac:dyDescent="0.2">
      <c r="A5908" s="241" t="s">
        <v>89</v>
      </c>
      <c r="B5908" s="189" t="s">
        <v>2558</v>
      </c>
      <c r="C5908" s="241" t="s">
        <v>85</v>
      </c>
      <c r="D5908" s="241" t="s">
        <v>2559</v>
      </c>
      <c r="E5908" s="427" t="s">
        <v>142</v>
      </c>
      <c r="F5908" s="427"/>
      <c r="G5908" s="190" t="s">
        <v>88</v>
      </c>
      <c r="H5908" s="191">
        <v>1</v>
      </c>
      <c r="I5908" s="192">
        <v>3.2939200000000002E-2</v>
      </c>
      <c r="J5908" s="192">
        <v>3.2939200000000002E-2</v>
      </c>
      <c r="K5908" s="360"/>
    </row>
    <row r="5909" spans="1:11" s="106" customFormat="1" ht="25.5" hidden="1" x14ac:dyDescent="0.2">
      <c r="A5909" s="241" t="s">
        <v>89</v>
      </c>
      <c r="B5909" s="189" t="s">
        <v>2560</v>
      </c>
      <c r="C5909" s="241" t="s">
        <v>85</v>
      </c>
      <c r="D5909" s="241" t="s">
        <v>2561</v>
      </c>
      <c r="E5909" s="427" t="s">
        <v>142</v>
      </c>
      <c r="F5909" s="427"/>
      <c r="G5909" s="190" t="s">
        <v>88</v>
      </c>
      <c r="H5909" s="191">
        <v>1</v>
      </c>
      <c r="I5909" s="192">
        <v>1.3587399999999999E-2</v>
      </c>
      <c r="J5909" s="192">
        <v>1.3587399999999999E-2</v>
      </c>
      <c r="K5909" s="360"/>
    </row>
    <row r="5910" spans="1:11" s="106" customFormat="1" ht="25.5" hidden="1" x14ac:dyDescent="0.2">
      <c r="A5910" s="241" t="s">
        <v>89</v>
      </c>
      <c r="B5910" s="189" t="s">
        <v>2562</v>
      </c>
      <c r="C5910" s="241" t="s">
        <v>85</v>
      </c>
      <c r="D5910" s="241" t="s">
        <v>2563</v>
      </c>
      <c r="E5910" s="427" t="s">
        <v>142</v>
      </c>
      <c r="F5910" s="427"/>
      <c r="G5910" s="190" t="s">
        <v>88</v>
      </c>
      <c r="H5910" s="191">
        <v>1</v>
      </c>
      <c r="I5910" s="192">
        <v>2.5733800000000001E-2</v>
      </c>
      <c r="J5910" s="192">
        <v>2.5733800000000001E-2</v>
      </c>
      <c r="K5910" s="360"/>
    </row>
    <row r="5911" spans="1:11" s="106" customFormat="1" hidden="1" x14ac:dyDescent="0.2">
      <c r="A5911" s="244"/>
      <c r="B5911" s="244"/>
      <c r="C5911" s="244"/>
      <c r="D5911" s="244"/>
      <c r="E5911" s="244"/>
      <c r="F5911" s="193"/>
      <c r="G5911" s="244"/>
      <c r="H5911" s="193"/>
      <c r="I5911" s="244"/>
      <c r="J5911" s="193"/>
      <c r="K5911" s="360"/>
    </row>
    <row r="5912" spans="1:11" s="106" customFormat="1" ht="15" hidden="1" thickBot="1" x14ac:dyDescent="0.25">
      <c r="A5912" s="244"/>
      <c r="B5912" s="244"/>
      <c r="C5912" s="244"/>
      <c r="D5912" s="244"/>
      <c r="E5912" s="244"/>
      <c r="F5912" s="193"/>
      <c r="G5912" s="244"/>
      <c r="H5912" s="428"/>
      <c r="I5912" s="428"/>
      <c r="J5912" s="193"/>
      <c r="K5912" s="360"/>
    </row>
    <row r="5913" spans="1:11" s="106" customFormat="1" ht="15" hidden="1" thickTop="1" x14ac:dyDescent="0.2">
      <c r="A5913" s="194"/>
      <c r="B5913" s="194"/>
      <c r="C5913" s="194"/>
      <c r="D5913" s="194"/>
      <c r="E5913" s="194"/>
      <c r="F5913" s="194"/>
      <c r="G5913" s="194"/>
      <c r="H5913" s="194"/>
      <c r="I5913" s="194"/>
      <c r="J5913" s="194"/>
      <c r="K5913" s="360"/>
    </row>
    <row r="5914" spans="1:11" s="106" customFormat="1" ht="15" hidden="1" x14ac:dyDescent="0.2">
      <c r="A5914" s="242"/>
      <c r="B5914" s="195" t="s">
        <v>77</v>
      </c>
      <c r="C5914" s="242" t="s">
        <v>78</v>
      </c>
      <c r="D5914" s="242" t="s">
        <v>4</v>
      </c>
      <c r="E5914" s="430" t="s">
        <v>79</v>
      </c>
      <c r="F5914" s="430"/>
      <c r="G5914" s="196" t="s">
        <v>80</v>
      </c>
      <c r="H5914" s="195" t="s">
        <v>81</v>
      </c>
      <c r="I5914" s="195" t="s">
        <v>82</v>
      </c>
      <c r="J5914" s="195" t="s">
        <v>5</v>
      </c>
      <c r="K5914" s="360"/>
    </row>
    <row r="5915" spans="1:11" s="106" customFormat="1" ht="25.5" hidden="1" x14ac:dyDescent="0.2">
      <c r="A5915" s="240" t="s">
        <v>83</v>
      </c>
      <c r="B5915" s="197" t="s">
        <v>2558</v>
      </c>
      <c r="C5915" s="240" t="s">
        <v>85</v>
      </c>
      <c r="D5915" s="240" t="s">
        <v>2559</v>
      </c>
      <c r="E5915" s="429" t="s">
        <v>142</v>
      </c>
      <c r="F5915" s="429"/>
      <c r="G5915" s="198" t="s">
        <v>88</v>
      </c>
      <c r="H5915" s="199">
        <v>1</v>
      </c>
      <c r="I5915" s="203">
        <f>SUM(J5916)</f>
        <v>3.2939200000000002E-2</v>
      </c>
      <c r="J5915" s="203">
        <f>H5915*I5915</f>
        <v>3.2939200000000002E-2</v>
      </c>
      <c r="K5915" s="360"/>
    </row>
    <row r="5916" spans="1:11" s="106" customFormat="1" ht="25.5" hidden="1" x14ac:dyDescent="0.2">
      <c r="A5916" s="241" t="s">
        <v>92</v>
      </c>
      <c r="B5916" s="189" t="s">
        <v>2564</v>
      </c>
      <c r="C5916" s="241" t="s">
        <v>85</v>
      </c>
      <c r="D5916" s="241" t="s">
        <v>2565</v>
      </c>
      <c r="E5916" s="427" t="s">
        <v>119</v>
      </c>
      <c r="F5916" s="427"/>
      <c r="G5916" s="190" t="s">
        <v>174</v>
      </c>
      <c r="H5916" s="191">
        <v>3.1999999999999999E-5</v>
      </c>
      <c r="I5916" s="192">
        <v>1029.3499999999999</v>
      </c>
      <c r="J5916" s="192">
        <v>3.2939200000000002E-2</v>
      </c>
      <c r="K5916" s="360"/>
    </row>
    <row r="5917" spans="1:11" s="106" customFormat="1" hidden="1" x14ac:dyDescent="0.2">
      <c r="A5917" s="244"/>
      <c r="B5917" s="244"/>
      <c r="C5917" s="244"/>
      <c r="D5917" s="244"/>
      <c r="E5917" s="244"/>
      <c r="F5917" s="193"/>
      <c r="G5917" s="244"/>
      <c r="H5917" s="193"/>
      <c r="I5917" s="244"/>
      <c r="J5917" s="193"/>
      <c r="K5917" s="360"/>
    </row>
    <row r="5918" spans="1:11" s="106" customFormat="1" ht="15" hidden="1" thickBot="1" x14ac:dyDescent="0.25">
      <c r="A5918" s="244"/>
      <c r="B5918" s="244"/>
      <c r="C5918" s="244"/>
      <c r="D5918" s="244"/>
      <c r="E5918" s="244"/>
      <c r="F5918" s="193"/>
      <c r="G5918" s="244"/>
      <c r="H5918" s="428"/>
      <c r="I5918" s="428"/>
      <c r="J5918" s="193"/>
      <c r="K5918" s="360"/>
    </row>
    <row r="5919" spans="1:11" s="106" customFormat="1" ht="15" hidden="1" thickTop="1" x14ac:dyDescent="0.2">
      <c r="A5919" s="194"/>
      <c r="B5919" s="194"/>
      <c r="C5919" s="194"/>
      <c r="D5919" s="194"/>
      <c r="E5919" s="194"/>
      <c r="F5919" s="194"/>
      <c r="G5919" s="194"/>
      <c r="H5919" s="194"/>
      <c r="I5919" s="194"/>
      <c r="J5919" s="194"/>
      <c r="K5919" s="360"/>
    </row>
    <row r="5920" spans="1:11" s="106" customFormat="1" ht="15" hidden="1" x14ac:dyDescent="0.2">
      <c r="A5920" s="242"/>
      <c r="B5920" s="195" t="s">
        <v>77</v>
      </c>
      <c r="C5920" s="242" t="s">
        <v>78</v>
      </c>
      <c r="D5920" s="242" t="s">
        <v>4</v>
      </c>
      <c r="E5920" s="430" t="s">
        <v>79</v>
      </c>
      <c r="F5920" s="430"/>
      <c r="G5920" s="196" t="s">
        <v>80</v>
      </c>
      <c r="H5920" s="195" t="s">
        <v>81</v>
      </c>
      <c r="I5920" s="195" t="s">
        <v>82</v>
      </c>
      <c r="J5920" s="195" t="s">
        <v>5</v>
      </c>
      <c r="K5920" s="360"/>
    </row>
    <row r="5921" spans="1:11" s="106" customFormat="1" ht="25.5" hidden="1" x14ac:dyDescent="0.2">
      <c r="A5921" s="240" t="s">
        <v>83</v>
      </c>
      <c r="B5921" s="197" t="s">
        <v>2560</v>
      </c>
      <c r="C5921" s="240" t="s">
        <v>85</v>
      </c>
      <c r="D5921" s="240" t="s">
        <v>2561</v>
      </c>
      <c r="E5921" s="429" t="s">
        <v>142</v>
      </c>
      <c r="F5921" s="429"/>
      <c r="G5921" s="198" t="s">
        <v>88</v>
      </c>
      <c r="H5921" s="199">
        <v>1</v>
      </c>
      <c r="I5921" s="203">
        <f>SUM(J5922)</f>
        <v>1.3587399999999999E-2</v>
      </c>
      <c r="J5921" s="203">
        <f>H5921*I5921</f>
        <v>1.3587399999999999E-2</v>
      </c>
      <c r="K5921" s="360"/>
    </row>
    <row r="5922" spans="1:11" s="106" customFormat="1" ht="25.5" hidden="1" x14ac:dyDescent="0.2">
      <c r="A5922" s="241" t="s">
        <v>92</v>
      </c>
      <c r="B5922" s="189" t="s">
        <v>2564</v>
      </c>
      <c r="C5922" s="241" t="s">
        <v>85</v>
      </c>
      <c r="D5922" s="241" t="s">
        <v>2565</v>
      </c>
      <c r="E5922" s="427" t="s">
        <v>119</v>
      </c>
      <c r="F5922" s="427"/>
      <c r="G5922" s="190" t="s">
        <v>174</v>
      </c>
      <c r="H5922" s="191">
        <v>1.3200000000000001E-5</v>
      </c>
      <c r="I5922" s="192">
        <v>1029.3499999999999</v>
      </c>
      <c r="J5922" s="192">
        <v>1.3587399999999999E-2</v>
      </c>
      <c r="K5922" s="360"/>
    </row>
    <row r="5923" spans="1:11" s="106" customFormat="1" hidden="1" x14ac:dyDescent="0.2">
      <c r="A5923" s="244"/>
      <c r="B5923" s="244"/>
      <c r="C5923" s="244"/>
      <c r="D5923" s="244"/>
      <c r="E5923" s="244"/>
      <c r="F5923" s="193"/>
      <c r="G5923" s="244"/>
      <c r="H5923" s="193"/>
      <c r="I5923" s="244"/>
      <c r="J5923" s="193"/>
      <c r="K5923" s="360"/>
    </row>
    <row r="5924" spans="1:11" s="106" customFormat="1" ht="15" hidden="1" thickBot="1" x14ac:dyDescent="0.25">
      <c r="A5924" s="244"/>
      <c r="B5924" s="244"/>
      <c r="C5924" s="244"/>
      <c r="D5924" s="244"/>
      <c r="E5924" s="244"/>
      <c r="F5924" s="193"/>
      <c r="G5924" s="244"/>
      <c r="H5924" s="428"/>
      <c r="I5924" s="428"/>
      <c r="J5924" s="193"/>
      <c r="K5924" s="360"/>
    </row>
    <row r="5925" spans="1:11" s="106" customFormat="1" ht="15" hidden="1" thickTop="1" x14ac:dyDescent="0.2">
      <c r="A5925" s="194"/>
      <c r="B5925" s="194"/>
      <c r="C5925" s="194"/>
      <c r="D5925" s="194"/>
      <c r="E5925" s="194"/>
      <c r="F5925" s="194"/>
      <c r="G5925" s="194"/>
      <c r="H5925" s="194"/>
      <c r="I5925" s="194"/>
      <c r="J5925" s="194"/>
      <c r="K5925" s="360"/>
    </row>
    <row r="5926" spans="1:11" s="106" customFormat="1" ht="15" hidden="1" x14ac:dyDescent="0.2">
      <c r="A5926" s="242"/>
      <c r="B5926" s="195" t="s">
        <v>77</v>
      </c>
      <c r="C5926" s="242" t="s">
        <v>78</v>
      </c>
      <c r="D5926" s="242" t="s">
        <v>4</v>
      </c>
      <c r="E5926" s="430" t="s">
        <v>79</v>
      </c>
      <c r="F5926" s="430"/>
      <c r="G5926" s="196" t="s">
        <v>80</v>
      </c>
      <c r="H5926" s="195" t="s">
        <v>81</v>
      </c>
      <c r="I5926" s="195" t="s">
        <v>82</v>
      </c>
      <c r="J5926" s="195" t="s">
        <v>5</v>
      </c>
      <c r="K5926" s="360"/>
    </row>
    <row r="5927" spans="1:11" s="106" customFormat="1" ht="25.5" hidden="1" x14ac:dyDescent="0.2">
      <c r="A5927" s="240" t="s">
        <v>83</v>
      </c>
      <c r="B5927" s="197" t="s">
        <v>2562</v>
      </c>
      <c r="C5927" s="240" t="s">
        <v>85</v>
      </c>
      <c r="D5927" s="240" t="s">
        <v>2563</v>
      </c>
      <c r="E5927" s="429" t="s">
        <v>142</v>
      </c>
      <c r="F5927" s="429"/>
      <c r="G5927" s="198" t="s">
        <v>88</v>
      </c>
      <c r="H5927" s="199">
        <v>1</v>
      </c>
      <c r="I5927" s="203">
        <f>SUM(J5928)</f>
        <v>2.5733800000000001E-2</v>
      </c>
      <c r="J5927" s="203">
        <f>H5927*I5927</f>
        <v>2.5733800000000001E-2</v>
      </c>
      <c r="K5927" s="360"/>
    </row>
    <row r="5928" spans="1:11" s="106" customFormat="1" ht="25.5" hidden="1" x14ac:dyDescent="0.2">
      <c r="A5928" s="241" t="s">
        <v>92</v>
      </c>
      <c r="B5928" s="189" t="s">
        <v>2564</v>
      </c>
      <c r="C5928" s="241" t="s">
        <v>85</v>
      </c>
      <c r="D5928" s="241" t="s">
        <v>2565</v>
      </c>
      <c r="E5928" s="427" t="s">
        <v>119</v>
      </c>
      <c r="F5928" s="427"/>
      <c r="G5928" s="190" t="s">
        <v>174</v>
      </c>
      <c r="H5928" s="191">
        <v>2.5000000000000001E-5</v>
      </c>
      <c r="I5928" s="192">
        <v>1029.3499999999999</v>
      </c>
      <c r="J5928" s="192">
        <v>2.5733800000000001E-2</v>
      </c>
      <c r="K5928" s="360"/>
    </row>
    <row r="5929" spans="1:11" s="106" customFormat="1" hidden="1" x14ac:dyDescent="0.2">
      <c r="A5929" s="244"/>
      <c r="B5929" s="244"/>
      <c r="C5929" s="244"/>
      <c r="D5929" s="244"/>
      <c r="E5929" s="244"/>
      <c r="F5929" s="193"/>
      <c r="G5929" s="244"/>
      <c r="H5929" s="193"/>
      <c r="I5929" s="244"/>
      <c r="J5929" s="193"/>
      <c r="K5929" s="360"/>
    </row>
    <row r="5930" spans="1:11" s="106" customFormat="1" ht="15" hidden="1" thickBot="1" x14ac:dyDescent="0.25">
      <c r="A5930" s="244"/>
      <c r="B5930" s="244"/>
      <c r="C5930" s="244"/>
      <c r="D5930" s="244"/>
      <c r="E5930" s="244"/>
      <c r="F5930" s="193"/>
      <c r="G5930" s="244"/>
      <c r="H5930" s="428"/>
      <c r="I5930" s="428"/>
      <c r="J5930" s="193"/>
      <c r="K5930" s="360"/>
    </row>
    <row r="5931" spans="1:11" s="106" customFormat="1" ht="15" hidden="1" thickTop="1" x14ac:dyDescent="0.2">
      <c r="A5931" s="194"/>
      <c r="B5931" s="194"/>
      <c r="C5931" s="194"/>
      <c r="D5931" s="194"/>
      <c r="E5931" s="194"/>
      <c r="F5931" s="194"/>
      <c r="G5931" s="194"/>
      <c r="H5931" s="194"/>
      <c r="I5931" s="194"/>
      <c r="J5931" s="194"/>
      <c r="K5931" s="360"/>
    </row>
    <row r="5932" spans="1:11" s="106" customFormat="1" ht="15" hidden="1" x14ac:dyDescent="0.2">
      <c r="A5932" s="242"/>
      <c r="B5932" s="195" t="s">
        <v>77</v>
      </c>
      <c r="C5932" s="242" t="s">
        <v>78</v>
      </c>
      <c r="D5932" s="242" t="s">
        <v>4</v>
      </c>
      <c r="E5932" s="430" t="s">
        <v>79</v>
      </c>
      <c r="F5932" s="430"/>
      <c r="G5932" s="196" t="s">
        <v>80</v>
      </c>
      <c r="H5932" s="195" t="s">
        <v>81</v>
      </c>
      <c r="I5932" s="195" t="s">
        <v>82</v>
      </c>
      <c r="J5932" s="195" t="s">
        <v>5</v>
      </c>
      <c r="K5932" s="360"/>
    </row>
    <row r="5933" spans="1:11" s="106" customFormat="1" ht="38.25" hidden="1" x14ac:dyDescent="0.2">
      <c r="A5933" s="240" t="s">
        <v>83</v>
      </c>
      <c r="B5933" s="197" t="s">
        <v>979</v>
      </c>
      <c r="C5933" s="240" t="s">
        <v>85</v>
      </c>
      <c r="D5933" s="240" t="s">
        <v>980</v>
      </c>
      <c r="E5933" s="429" t="s">
        <v>179</v>
      </c>
      <c r="F5933" s="429"/>
      <c r="G5933" s="198" t="s">
        <v>174</v>
      </c>
      <c r="H5933" s="199">
        <v>1</v>
      </c>
      <c r="I5933" s="203">
        <f>SUM(J5934:J5938)</f>
        <v>25.050058499999999</v>
      </c>
      <c r="J5933" s="203">
        <f>H5933*I5933</f>
        <v>25.050058499999999</v>
      </c>
      <c r="K5933" s="360"/>
    </row>
    <row r="5934" spans="1:11" s="106" customFormat="1" ht="25.5" hidden="1" x14ac:dyDescent="0.2">
      <c r="A5934" s="241" t="s">
        <v>89</v>
      </c>
      <c r="B5934" s="189" t="s">
        <v>219</v>
      </c>
      <c r="C5934" s="241" t="s">
        <v>85</v>
      </c>
      <c r="D5934" s="241" t="s">
        <v>220</v>
      </c>
      <c r="E5934" s="427" t="s">
        <v>87</v>
      </c>
      <c r="F5934" s="427"/>
      <c r="G5934" s="190" t="s">
        <v>88</v>
      </c>
      <c r="H5934" s="191">
        <v>0.16</v>
      </c>
      <c r="I5934" s="192">
        <v>13.876064</v>
      </c>
      <c r="J5934" s="192">
        <v>2.2201702000000001</v>
      </c>
      <c r="K5934" s="360"/>
    </row>
    <row r="5935" spans="1:11" s="106" customFormat="1" ht="25.5" hidden="1" x14ac:dyDescent="0.2">
      <c r="A5935" s="241" t="s">
        <v>89</v>
      </c>
      <c r="B5935" s="189" t="s">
        <v>221</v>
      </c>
      <c r="C5935" s="241" t="s">
        <v>85</v>
      </c>
      <c r="D5935" s="241" t="s">
        <v>222</v>
      </c>
      <c r="E5935" s="427" t="s">
        <v>87</v>
      </c>
      <c r="F5935" s="427"/>
      <c r="G5935" s="190" t="s">
        <v>88</v>
      </c>
      <c r="H5935" s="191">
        <v>0.16</v>
      </c>
      <c r="I5935" s="192">
        <v>17.794052000000001</v>
      </c>
      <c r="J5935" s="192">
        <v>2.8470483</v>
      </c>
      <c r="K5935" s="360"/>
    </row>
    <row r="5936" spans="1:11" s="106" customFormat="1" ht="25.5" hidden="1" x14ac:dyDescent="0.2">
      <c r="A5936" s="241" t="s">
        <v>92</v>
      </c>
      <c r="B5936" s="189" t="s">
        <v>2244</v>
      </c>
      <c r="C5936" s="241" t="s">
        <v>85</v>
      </c>
      <c r="D5936" s="241" t="s">
        <v>2245</v>
      </c>
      <c r="E5936" s="427" t="s">
        <v>119</v>
      </c>
      <c r="F5936" s="427"/>
      <c r="G5936" s="190" t="s">
        <v>174</v>
      </c>
      <c r="H5936" s="191">
        <v>2</v>
      </c>
      <c r="I5936" s="192">
        <v>3.3</v>
      </c>
      <c r="J5936" s="192">
        <v>6.6</v>
      </c>
      <c r="K5936" s="360"/>
    </row>
    <row r="5937" spans="1:11" s="106" customFormat="1" ht="38.25" hidden="1" x14ac:dyDescent="0.2">
      <c r="A5937" s="241" t="s">
        <v>92</v>
      </c>
      <c r="B5937" s="189" t="s">
        <v>1060</v>
      </c>
      <c r="C5937" s="241" t="s">
        <v>85</v>
      </c>
      <c r="D5937" s="241" t="s">
        <v>1061</v>
      </c>
      <c r="E5937" s="427" t="s">
        <v>119</v>
      </c>
      <c r="F5937" s="427"/>
      <c r="G5937" s="190" t="s">
        <v>174</v>
      </c>
      <c r="H5937" s="191">
        <v>9.1999999999999998E-2</v>
      </c>
      <c r="I5937" s="192">
        <v>29.27</v>
      </c>
      <c r="J5937" s="192">
        <v>2.6928399999999999</v>
      </c>
      <c r="K5937" s="360"/>
    </row>
    <row r="5938" spans="1:11" s="106" customFormat="1" ht="25.5" hidden="1" x14ac:dyDescent="0.2">
      <c r="A5938" s="241" t="s">
        <v>92</v>
      </c>
      <c r="B5938" s="189" t="s">
        <v>2566</v>
      </c>
      <c r="C5938" s="241" t="s">
        <v>85</v>
      </c>
      <c r="D5938" s="241" t="s">
        <v>2567</v>
      </c>
      <c r="E5938" s="427" t="s">
        <v>119</v>
      </c>
      <c r="F5938" s="427"/>
      <c r="G5938" s="190" t="s">
        <v>174</v>
      </c>
      <c r="H5938" s="191">
        <v>1</v>
      </c>
      <c r="I5938" s="192">
        <v>10.69</v>
      </c>
      <c r="J5938" s="192">
        <v>10.69</v>
      </c>
      <c r="K5938" s="360"/>
    </row>
    <row r="5939" spans="1:11" s="106" customFormat="1" hidden="1" x14ac:dyDescent="0.2">
      <c r="A5939" s="244"/>
      <c r="B5939" s="244"/>
      <c r="C5939" s="244"/>
      <c r="D5939" s="244"/>
      <c r="E5939" s="244"/>
      <c r="F5939" s="193"/>
      <c r="G5939" s="244"/>
      <c r="H5939" s="193"/>
      <c r="I5939" s="244"/>
      <c r="J5939" s="193"/>
      <c r="K5939" s="360"/>
    </row>
    <row r="5940" spans="1:11" s="106" customFormat="1" ht="15" hidden="1" thickBot="1" x14ac:dyDescent="0.25">
      <c r="A5940" s="244"/>
      <c r="B5940" s="244"/>
      <c r="C5940" s="244"/>
      <c r="D5940" s="244"/>
      <c r="E5940" s="244"/>
      <c r="F5940" s="193"/>
      <c r="G5940" s="244"/>
      <c r="H5940" s="428"/>
      <c r="I5940" s="428"/>
      <c r="J5940" s="193"/>
      <c r="K5940" s="360"/>
    </row>
    <row r="5941" spans="1:11" s="106" customFormat="1" ht="15" hidden="1" thickTop="1" x14ac:dyDescent="0.2">
      <c r="A5941" s="194"/>
      <c r="B5941" s="194"/>
      <c r="C5941" s="194"/>
      <c r="D5941" s="194"/>
      <c r="E5941" s="194"/>
      <c r="F5941" s="194"/>
      <c r="G5941" s="194"/>
      <c r="H5941" s="194"/>
      <c r="I5941" s="194"/>
      <c r="J5941" s="194"/>
      <c r="K5941" s="360"/>
    </row>
    <row r="5942" spans="1:11" s="106" customFormat="1" ht="15" hidden="1" x14ac:dyDescent="0.2">
      <c r="A5942" s="242"/>
      <c r="B5942" s="195" t="s">
        <v>77</v>
      </c>
      <c r="C5942" s="242" t="s">
        <v>78</v>
      </c>
      <c r="D5942" s="242" t="s">
        <v>4</v>
      </c>
      <c r="E5942" s="430" t="s">
        <v>79</v>
      </c>
      <c r="F5942" s="430"/>
      <c r="G5942" s="196" t="s">
        <v>80</v>
      </c>
      <c r="H5942" s="195" t="s">
        <v>81</v>
      </c>
      <c r="I5942" s="195" t="s">
        <v>82</v>
      </c>
      <c r="J5942" s="195" t="s">
        <v>5</v>
      </c>
      <c r="K5942" s="360"/>
    </row>
    <row r="5943" spans="1:11" s="106" customFormat="1" ht="38.25" hidden="1" x14ac:dyDescent="0.2">
      <c r="A5943" s="240" t="s">
        <v>83</v>
      </c>
      <c r="B5943" s="197" t="s">
        <v>971</v>
      </c>
      <c r="C5943" s="240" t="s">
        <v>85</v>
      </c>
      <c r="D5943" s="240" t="s">
        <v>972</v>
      </c>
      <c r="E5943" s="429" t="s">
        <v>179</v>
      </c>
      <c r="F5943" s="429"/>
      <c r="G5943" s="198" t="s">
        <v>174</v>
      </c>
      <c r="H5943" s="199">
        <v>1</v>
      </c>
      <c r="I5943" s="203">
        <f>SUM(J5944:J5948)</f>
        <v>30.4339783</v>
      </c>
      <c r="J5943" s="203">
        <f>H5943*I5943</f>
        <v>30.4339783</v>
      </c>
      <c r="K5943" s="360"/>
    </row>
    <row r="5944" spans="1:11" s="106" customFormat="1" ht="25.5" hidden="1" x14ac:dyDescent="0.2">
      <c r="A5944" s="241" t="s">
        <v>89</v>
      </c>
      <c r="B5944" s="189" t="s">
        <v>219</v>
      </c>
      <c r="C5944" s="241" t="s">
        <v>85</v>
      </c>
      <c r="D5944" s="241" t="s">
        <v>220</v>
      </c>
      <c r="E5944" s="427" t="s">
        <v>87</v>
      </c>
      <c r="F5944" s="427"/>
      <c r="G5944" s="190" t="s">
        <v>88</v>
      </c>
      <c r="H5944" s="191">
        <v>0.33</v>
      </c>
      <c r="I5944" s="192">
        <v>13.876064</v>
      </c>
      <c r="J5944" s="192">
        <v>4.5791010999999999</v>
      </c>
      <c r="K5944" s="360"/>
    </row>
    <row r="5945" spans="1:11" s="106" customFormat="1" ht="25.5" hidden="1" x14ac:dyDescent="0.2">
      <c r="A5945" s="241" t="s">
        <v>89</v>
      </c>
      <c r="B5945" s="189" t="s">
        <v>221</v>
      </c>
      <c r="C5945" s="241" t="s">
        <v>85</v>
      </c>
      <c r="D5945" s="241" t="s">
        <v>222</v>
      </c>
      <c r="E5945" s="427" t="s">
        <v>87</v>
      </c>
      <c r="F5945" s="427"/>
      <c r="G5945" s="190" t="s">
        <v>88</v>
      </c>
      <c r="H5945" s="191">
        <v>0.33</v>
      </c>
      <c r="I5945" s="192">
        <v>17.794052000000001</v>
      </c>
      <c r="J5945" s="192">
        <v>5.8720372000000003</v>
      </c>
      <c r="K5945" s="360"/>
    </row>
    <row r="5946" spans="1:11" s="106" customFormat="1" ht="25.5" hidden="1" x14ac:dyDescent="0.2">
      <c r="A5946" s="241" t="s">
        <v>92</v>
      </c>
      <c r="B5946" s="189" t="s">
        <v>2244</v>
      </c>
      <c r="C5946" s="241" t="s">
        <v>85</v>
      </c>
      <c r="D5946" s="241" t="s">
        <v>2245</v>
      </c>
      <c r="E5946" s="427" t="s">
        <v>119</v>
      </c>
      <c r="F5946" s="427"/>
      <c r="G5946" s="190" t="s">
        <v>174</v>
      </c>
      <c r="H5946" s="191">
        <v>2</v>
      </c>
      <c r="I5946" s="192">
        <v>3.3</v>
      </c>
      <c r="J5946" s="192">
        <v>6.6</v>
      </c>
      <c r="K5946" s="360"/>
    </row>
    <row r="5947" spans="1:11" s="106" customFormat="1" ht="38.25" hidden="1" x14ac:dyDescent="0.2">
      <c r="A5947" s="241" t="s">
        <v>92</v>
      </c>
      <c r="B5947" s="189" t="s">
        <v>1060</v>
      </c>
      <c r="C5947" s="241" t="s">
        <v>85</v>
      </c>
      <c r="D5947" s="241" t="s">
        <v>1061</v>
      </c>
      <c r="E5947" s="427" t="s">
        <v>119</v>
      </c>
      <c r="F5947" s="427"/>
      <c r="G5947" s="190" t="s">
        <v>174</v>
      </c>
      <c r="H5947" s="191">
        <v>9.1999999999999998E-2</v>
      </c>
      <c r="I5947" s="192">
        <v>29.27</v>
      </c>
      <c r="J5947" s="192">
        <v>2.6928399999999999</v>
      </c>
      <c r="K5947" s="360"/>
    </row>
    <row r="5948" spans="1:11" s="106" customFormat="1" ht="25.5" hidden="1" x14ac:dyDescent="0.2">
      <c r="A5948" s="241" t="s">
        <v>92</v>
      </c>
      <c r="B5948" s="189" t="s">
        <v>2566</v>
      </c>
      <c r="C5948" s="241" t="s">
        <v>85</v>
      </c>
      <c r="D5948" s="241" t="s">
        <v>2567</v>
      </c>
      <c r="E5948" s="427" t="s">
        <v>119</v>
      </c>
      <c r="F5948" s="427"/>
      <c r="G5948" s="190" t="s">
        <v>174</v>
      </c>
      <c r="H5948" s="191">
        <v>1</v>
      </c>
      <c r="I5948" s="192">
        <v>10.69</v>
      </c>
      <c r="J5948" s="192">
        <v>10.69</v>
      </c>
      <c r="K5948" s="360"/>
    </row>
    <row r="5949" spans="1:11" s="106" customFormat="1" hidden="1" x14ac:dyDescent="0.2">
      <c r="A5949" s="244"/>
      <c r="B5949" s="244"/>
      <c r="C5949" s="244"/>
      <c r="D5949" s="244"/>
      <c r="E5949" s="244"/>
      <c r="F5949" s="193"/>
      <c r="G5949" s="244"/>
      <c r="H5949" s="193"/>
      <c r="I5949" s="244"/>
      <c r="J5949" s="193"/>
      <c r="K5949" s="360"/>
    </row>
    <row r="5950" spans="1:11" s="106" customFormat="1" ht="15" hidden="1" thickBot="1" x14ac:dyDescent="0.25">
      <c r="A5950" s="244"/>
      <c r="B5950" s="244"/>
      <c r="C5950" s="244"/>
      <c r="D5950" s="244"/>
      <c r="E5950" s="244"/>
      <c r="F5950" s="193"/>
      <c r="G5950" s="244"/>
      <c r="H5950" s="428"/>
      <c r="I5950" s="428"/>
      <c r="J5950" s="193"/>
      <c r="K5950" s="360"/>
    </row>
    <row r="5951" spans="1:11" s="106" customFormat="1" ht="15" hidden="1" thickTop="1" x14ac:dyDescent="0.2">
      <c r="A5951" s="194"/>
      <c r="B5951" s="194"/>
      <c r="C5951" s="194"/>
      <c r="D5951" s="194"/>
      <c r="E5951" s="194"/>
      <c r="F5951" s="194"/>
      <c r="G5951" s="194"/>
      <c r="H5951" s="194"/>
      <c r="I5951" s="194"/>
      <c r="J5951" s="194"/>
      <c r="K5951" s="360"/>
    </row>
    <row r="5952" spans="1:11" s="106" customFormat="1" ht="15" hidden="1" x14ac:dyDescent="0.2">
      <c r="A5952" s="242"/>
      <c r="B5952" s="195" t="s">
        <v>77</v>
      </c>
      <c r="C5952" s="242" t="s">
        <v>78</v>
      </c>
      <c r="D5952" s="242" t="s">
        <v>4</v>
      </c>
      <c r="E5952" s="430" t="s">
        <v>79</v>
      </c>
      <c r="F5952" s="430"/>
      <c r="G5952" s="196" t="s">
        <v>80</v>
      </c>
      <c r="H5952" s="195" t="s">
        <v>81</v>
      </c>
      <c r="I5952" s="195" t="s">
        <v>82</v>
      </c>
      <c r="J5952" s="195" t="s">
        <v>5</v>
      </c>
      <c r="K5952" s="360"/>
    </row>
    <row r="5953" spans="1:11" s="106" customFormat="1" ht="38.25" hidden="1" x14ac:dyDescent="0.2">
      <c r="A5953" s="240" t="s">
        <v>83</v>
      </c>
      <c r="B5953" s="197" t="s">
        <v>1004</v>
      </c>
      <c r="C5953" s="240" t="s">
        <v>85</v>
      </c>
      <c r="D5953" s="240" t="s">
        <v>1005</v>
      </c>
      <c r="E5953" s="429" t="s">
        <v>179</v>
      </c>
      <c r="F5953" s="429"/>
      <c r="G5953" s="198" t="s">
        <v>174</v>
      </c>
      <c r="H5953" s="199">
        <v>1</v>
      </c>
      <c r="I5953" s="203">
        <f>SUM(J5954:J5958)</f>
        <v>15.0247197</v>
      </c>
      <c r="J5953" s="203">
        <f>H5953*I5953</f>
        <v>15.0247197</v>
      </c>
      <c r="K5953" s="360"/>
    </row>
    <row r="5954" spans="1:11" s="106" customFormat="1" ht="25.5" hidden="1" x14ac:dyDescent="0.2">
      <c r="A5954" s="241" t="s">
        <v>89</v>
      </c>
      <c r="B5954" s="189" t="s">
        <v>219</v>
      </c>
      <c r="C5954" s="241" t="s">
        <v>85</v>
      </c>
      <c r="D5954" s="241" t="s">
        <v>220</v>
      </c>
      <c r="E5954" s="427" t="s">
        <v>87</v>
      </c>
      <c r="F5954" s="427"/>
      <c r="G5954" s="190" t="s">
        <v>88</v>
      </c>
      <c r="H5954" s="191">
        <v>0.17</v>
      </c>
      <c r="I5954" s="192">
        <v>13.876064</v>
      </c>
      <c r="J5954" s="192">
        <v>2.3589308999999998</v>
      </c>
      <c r="K5954" s="360"/>
    </row>
    <row r="5955" spans="1:11" s="106" customFormat="1" ht="25.5" hidden="1" x14ac:dyDescent="0.2">
      <c r="A5955" s="241" t="s">
        <v>89</v>
      </c>
      <c r="B5955" s="189" t="s">
        <v>221</v>
      </c>
      <c r="C5955" s="241" t="s">
        <v>85</v>
      </c>
      <c r="D5955" s="241" t="s">
        <v>222</v>
      </c>
      <c r="E5955" s="427" t="s">
        <v>87</v>
      </c>
      <c r="F5955" s="427"/>
      <c r="G5955" s="190" t="s">
        <v>88</v>
      </c>
      <c r="H5955" s="191">
        <v>0.17</v>
      </c>
      <c r="I5955" s="192">
        <v>17.794052000000001</v>
      </c>
      <c r="J5955" s="192">
        <v>3.0249888</v>
      </c>
      <c r="K5955" s="360"/>
    </row>
    <row r="5956" spans="1:11" s="106" customFormat="1" ht="25.5" hidden="1" x14ac:dyDescent="0.2">
      <c r="A5956" s="241" t="s">
        <v>92</v>
      </c>
      <c r="B5956" s="189" t="s">
        <v>2334</v>
      </c>
      <c r="C5956" s="241" t="s">
        <v>85</v>
      </c>
      <c r="D5956" s="241" t="s">
        <v>2335</v>
      </c>
      <c r="E5956" s="427" t="s">
        <v>119</v>
      </c>
      <c r="F5956" s="427"/>
      <c r="G5956" s="190" t="s">
        <v>174</v>
      </c>
      <c r="H5956" s="191">
        <v>2</v>
      </c>
      <c r="I5956" s="192">
        <v>1.86</v>
      </c>
      <c r="J5956" s="192">
        <v>3.72</v>
      </c>
      <c r="K5956" s="360"/>
    </row>
    <row r="5957" spans="1:11" s="106" customFormat="1" ht="38.25" hidden="1" x14ac:dyDescent="0.2">
      <c r="A5957" s="241" t="s">
        <v>92</v>
      </c>
      <c r="B5957" s="189" t="s">
        <v>1060</v>
      </c>
      <c r="C5957" s="241" t="s">
        <v>85</v>
      </c>
      <c r="D5957" s="241" t="s">
        <v>1061</v>
      </c>
      <c r="E5957" s="427" t="s">
        <v>119</v>
      </c>
      <c r="F5957" s="427"/>
      <c r="G5957" s="190" t="s">
        <v>174</v>
      </c>
      <c r="H5957" s="191">
        <v>0.04</v>
      </c>
      <c r="I5957" s="192">
        <v>29.27</v>
      </c>
      <c r="J5957" s="192">
        <v>1.1708000000000001</v>
      </c>
      <c r="K5957" s="360"/>
    </row>
    <row r="5958" spans="1:11" s="106" customFormat="1" ht="25.5" hidden="1" x14ac:dyDescent="0.2">
      <c r="A5958" s="241" t="s">
        <v>92</v>
      </c>
      <c r="B5958" s="189" t="s">
        <v>2568</v>
      </c>
      <c r="C5958" s="241" t="s">
        <v>85</v>
      </c>
      <c r="D5958" s="241" t="s">
        <v>2569</v>
      </c>
      <c r="E5958" s="427" t="s">
        <v>119</v>
      </c>
      <c r="F5958" s="427"/>
      <c r="G5958" s="190" t="s">
        <v>174</v>
      </c>
      <c r="H5958" s="191">
        <v>1</v>
      </c>
      <c r="I5958" s="192">
        <v>4.75</v>
      </c>
      <c r="J5958" s="192">
        <v>4.75</v>
      </c>
      <c r="K5958" s="360"/>
    </row>
    <row r="5959" spans="1:11" s="106" customFormat="1" hidden="1" x14ac:dyDescent="0.2">
      <c r="A5959" s="244"/>
      <c r="B5959" s="244"/>
      <c r="C5959" s="244"/>
      <c r="D5959" s="244"/>
      <c r="E5959" s="244"/>
      <c r="F5959" s="193"/>
      <c r="G5959" s="244"/>
      <c r="H5959" s="193"/>
      <c r="I5959" s="244"/>
      <c r="J5959" s="193"/>
      <c r="K5959" s="360"/>
    </row>
    <row r="5960" spans="1:11" s="106" customFormat="1" ht="15" hidden="1" thickBot="1" x14ac:dyDescent="0.25">
      <c r="A5960" s="244"/>
      <c r="B5960" s="244"/>
      <c r="C5960" s="244"/>
      <c r="D5960" s="244"/>
      <c r="E5960" s="244"/>
      <c r="F5960" s="193"/>
      <c r="G5960" s="244"/>
      <c r="H5960" s="428"/>
      <c r="I5960" s="428"/>
      <c r="J5960" s="193"/>
      <c r="K5960" s="360"/>
    </row>
    <row r="5961" spans="1:11" s="106" customFormat="1" ht="15" hidden="1" thickTop="1" x14ac:dyDescent="0.2">
      <c r="A5961" s="194"/>
      <c r="B5961" s="194"/>
      <c r="C5961" s="194"/>
      <c r="D5961" s="194"/>
      <c r="E5961" s="194"/>
      <c r="F5961" s="194"/>
      <c r="G5961" s="194"/>
      <c r="H5961" s="194"/>
      <c r="I5961" s="194"/>
      <c r="J5961" s="194"/>
      <c r="K5961" s="360"/>
    </row>
    <row r="5962" spans="1:11" s="106" customFormat="1" ht="15" hidden="1" x14ac:dyDescent="0.2">
      <c r="A5962" s="242"/>
      <c r="B5962" s="195" t="s">
        <v>77</v>
      </c>
      <c r="C5962" s="242" t="s">
        <v>78</v>
      </c>
      <c r="D5962" s="242" t="s">
        <v>4</v>
      </c>
      <c r="E5962" s="430" t="s">
        <v>79</v>
      </c>
      <c r="F5962" s="430"/>
      <c r="G5962" s="196" t="s">
        <v>80</v>
      </c>
      <c r="H5962" s="195" t="s">
        <v>81</v>
      </c>
      <c r="I5962" s="195" t="s">
        <v>82</v>
      </c>
      <c r="J5962" s="195" t="s">
        <v>5</v>
      </c>
      <c r="K5962" s="360"/>
    </row>
    <row r="5963" spans="1:11" s="106" customFormat="1" ht="38.25" hidden="1" x14ac:dyDescent="0.2">
      <c r="A5963" s="240" t="s">
        <v>83</v>
      </c>
      <c r="B5963" s="197" t="s">
        <v>1155</v>
      </c>
      <c r="C5963" s="240" t="s">
        <v>85</v>
      </c>
      <c r="D5963" s="240" t="s">
        <v>1156</v>
      </c>
      <c r="E5963" s="429" t="s">
        <v>179</v>
      </c>
      <c r="F5963" s="429"/>
      <c r="G5963" s="198" t="s">
        <v>174</v>
      </c>
      <c r="H5963" s="199">
        <v>1</v>
      </c>
      <c r="I5963" s="203">
        <f>SUM(J5964:J5969)</f>
        <v>5.3688020000000005</v>
      </c>
      <c r="J5963" s="203">
        <f>H5963*I5963</f>
        <v>5.3688020000000005</v>
      </c>
      <c r="K5963" s="360"/>
    </row>
    <row r="5964" spans="1:11" s="106" customFormat="1" ht="25.5" hidden="1" x14ac:dyDescent="0.2">
      <c r="A5964" s="241" t="s">
        <v>89</v>
      </c>
      <c r="B5964" s="189" t="s">
        <v>219</v>
      </c>
      <c r="C5964" s="241" t="s">
        <v>85</v>
      </c>
      <c r="D5964" s="241" t="s">
        <v>220</v>
      </c>
      <c r="E5964" s="427" t="s">
        <v>87</v>
      </c>
      <c r="F5964" s="427"/>
      <c r="G5964" s="190" t="s">
        <v>88</v>
      </c>
      <c r="H5964" s="191">
        <v>0.10299999999999999</v>
      </c>
      <c r="I5964" s="192">
        <v>13.876064</v>
      </c>
      <c r="J5964" s="192">
        <v>1.4292346</v>
      </c>
      <c r="K5964" s="360"/>
    </row>
    <row r="5965" spans="1:11" s="106" customFormat="1" ht="25.5" hidden="1" x14ac:dyDescent="0.2">
      <c r="A5965" s="241" t="s">
        <v>89</v>
      </c>
      <c r="B5965" s="189" t="s">
        <v>221</v>
      </c>
      <c r="C5965" s="241" t="s">
        <v>85</v>
      </c>
      <c r="D5965" s="241" t="s">
        <v>222</v>
      </c>
      <c r="E5965" s="427" t="s">
        <v>87</v>
      </c>
      <c r="F5965" s="427"/>
      <c r="G5965" s="190" t="s">
        <v>88</v>
      </c>
      <c r="H5965" s="191">
        <v>0.10299999999999999</v>
      </c>
      <c r="I5965" s="192">
        <v>17.794052000000001</v>
      </c>
      <c r="J5965" s="192">
        <v>1.8327874</v>
      </c>
      <c r="K5965" s="360"/>
    </row>
    <row r="5966" spans="1:11" s="106" customFormat="1" hidden="1" x14ac:dyDescent="0.2">
      <c r="A5966" s="241" t="s">
        <v>92</v>
      </c>
      <c r="B5966" s="189" t="s">
        <v>1058</v>
      </c>
      <c r="C5966" s="241" t="s">
        <v>85</v>
      </c>
      <c r="D5966" s="241" t="s">
        <v>1059</v>
      </c>
      <c r="E5966" s="427" t="s">
        <v>119</v>
      </c>
      <c r="F5966" s="427"/>
      <c r="G5966" s="190" t="s">
        <v>174</v>
      </c>
      <c r="H5966" s="191">
        <v>8.9999999999999993E-3</v>
      </c>
      <c r="I5966" s="192">
        <v>79.94</v>
      </c>
      <c r="J5966" s="192">
        <v>0.71945999999999999</v>
      </c>
      <c r="K5966" s="360"/>
    </row>
    <row r="5967" spans="1:11" s="106" customFormat="1" hidden="1" x14ac:dyDescent="0.2">
      <c r="A5967" s="241" t="s">
        <v>92</v>
      </c>
      <c r="B5967" s="189" t="s">
        <v>226</v>
      </c>
      <c r="C5967" s="241" t="s">
        <v>85</v>
      </c>
      <c r="D5967" s="241" t="s">
        <v>227</v>
      </c>
      <c r="E5967" s="427" t="s">
        <v>119</v>
      </c>
      <c r="F5967" s="427"/>
      <c r="G5967" s="190" t="s">
        <v>174</v>
      </c>
      <c r="H5967" s="191">
        <v>3.9E-2</v>
      </c>
      <c r="I5967" s="192">
        <v>1.86</v>
      </c>
      <c r="J5967" s="192">
        <v>7.2539999999999993E-2</v>
      </c>
      <c r="K5967" s="360"/>
    </row>
    <row r="5968" spans="1:11" s="106" customFormat="1" hidden="1" x14ac:dyDescent="0.2">
      <c r="A5968" s="241" t="s">
        <v>92</v>
      </c>
      <c r="B5968" s="189" t="s">
        <v>228</v>
      </c>
      <c r="C5968" s="241" t="s">
        <v>85</v>
      </c>
      <c r="D5968" s="241" t="s">
        <v>229</v>
      </c>
      <c r="E5968" s="427" t="s">
        <v>119</v>
      </c>
      <c r="F5968" s="427"/>
      <c r="G5968" s="190" t="s">
        <v>174</v>
      </c>
      <c r="H5968" s="191">
        <v>8.9999999999999993E-3</v>
      </c>
      <c r="I5968" s="192">
        <v>69.42</v>
      </c>
      <c r="J5968" s="192">
        <v>0.62478</v>
      </c>
      <c r="K5968" s="360"/>
    </row>
    <row r="5969" spans="1:11" s="106" customFormat="1" ht="25.5" hidden="1" x14ac:dyDescent="0.2">
      <c r="A5969" s="241" t="s">
        <v>92</v>
      </c>
      <c r="B5969" s="189" t="s">
        <v>2570</v>
      </c>
      <c r="C5969" s="241" t="s">
        <v>85</v>
      </c>
      <c r="D5969" s="241" t="s">
        <v>2571</v>
      </c>
      <c r="E5969" s="427" t="s">
        <v>119</v>
      </c>
      <c r="F5969" s="427"/>
      <c r="G5969" s="190" t="s">
        <v>174</v>
      </c>
      <c r="H5969" s="191">
        <v>1</v>
      </c>
      <c r="I5969" s="192">
        <v>0.69</v>
      </c>
      <c r="J5969" s="192">
        <v>0.69</v>
      </c>
      <c r="K5969" s="360"/>
    </row>
    <row r="5970" spans="1:11" s="106" customFormat="1" hidden="1" x14ac:dyDescent="0.2">
      <c r="A5970" s="244"/>
      <c r="B5970" s="244"/>
      <c r="C5970" s="244"/>
      <c r="D5970" s="244"/>
      <c r="E5970" s="244"/>
      <c r="F5970" s="193"/>
      <c r="G5970" s="244"/>
      <c r="H5970" s="193"/>
      <c r="I5970" s="244"/>
      <c r="J5970" s="193"/>
      <c r="K5970" s="360"/>
    </row>
    <row r="5971" spans="1:11" s="106" customFormat="1" ht="15" hidden="1" thickBot="1" x14ac:dyDescent="0.25">
      <c r="A5971" s="244"/>
      <c r="B5971" s="244"/>
      <c r="C5971" s="244"/>
      <c r="D5971" s="244"/>
      <c r="E5971" s="244"/>
      <c r="F5971" s="193"/>
      <c r="G5971" s="244"/>
      <c r="H5971" s="428"/>
      <c r="I5971" s="428"/>
      <c r="J5971" s="193"/>
      <c r="K5971" s="360"/>
    </row>
    <row r="5972" spans="1:11" s="106" customFormat="1" ht="15" hidden="1" thickTop="1" x14ac:dyDescent="0.2">
      <c r="A5972" s="194"/>
      <c r="B5972" s="194"/>
      <c r="C5972" s="194"/>
      <c r="D5972" s="194"/>
      <c r="E5972" s="194"/>
      <c r="F5972" s="194"/>
      <c r="G5972" s="194"/>
      <c r="H5972" s="194"/>
      <c r="I5972" s="194"/>
      <c r="J5972" s="194"/>
      <c r="K5972" s="360"/>
    </row>
    <row r="5973" spans="1:11" s="106" customFormat="1" ht="15" hidden="1" x14ac:dyDescent="0.2">
      <c r="A5973" s="242"/>
      <c r="B5973" s="195" t="s">
        <v>77</v>
      </c>
      <c r="C5973" s="242" t="s">
        <v>78</v>
      </c>
      <c r="D5973" s="242" t="s">
        <v>4</v>
      </c>
      <c r="E5973" s="430" t="s">
        <v>79</v>
      </c>
      <c r="F5973" s="430"/>
      <c r="G5973" s="196" t="s">
        <v>80</v>
      </c>
      <c r="H5973" s="195" t="s">
        <v>81</v>
      </c>
      <c r="I5973" s="195" t="s">
        <v>82</v>
      </c>
      <c r="J5973" s="195" t="s">
        <v>5</v>
      </c>
      <c r="K5973" s="360"/>
    </row>
    <row r="5974" spans="1:11" s="106" customFormat="1" ht="25.5" hidden="1" x14ac:dyDescent="0.2">
      <c r="A5974" s="240" t="s">
        <v>83</v>
      </c>
      <c r="B5974" s="197" t="s">
        <v>1143</v>
      </c>
      <c r="C5974" s="240" t="s">
        <v>85</v>
      </c>
      <c r="D5974" s="240" t="s">
        <v>1144</v>
      </c>
      <c r="E5974" s="429" t="s">
        <v>179</v>
      </c>
      <c r="F5974" s="429"/>
      <c r="G5974" s="198" t="s">
        <v>174</v>
      </c>
      <c r="H5974" s="199">
        <v>1</v>
      </c>
      <c r="I5974" s="203">
        <f>SUM(J5975:J5980)</f>
        <v>7.6023999</v>
      </c>
      <c r="J5974" s="203">
        <f>H5974*I5974</f>
        <v>7.6023999</v>
      </c>
      <c r="K5974" s="360"/>
    </row>
    <row r="5975" spans="1:11" s="106" customFormat="1" ht="25.5" hidden="1" x14ac:dyDescent="0.2">
      <c r="A5975" s="241" t="s">
        <v>89</v>
      </c>
      <c r="B5975" s="189" t="s">
        <v>219</v>
      </c>
      <c r="C5975" s="241" t="s">
        <v>85</v>
      </c>
      <c r="D5975" s="241" t="s">
        <v>220</v>
      </c>
      <c r="E5975" s="427" t="s">
        <v>87</v>
      </c>
      <c r="F5975" s="427"/>
      <c r="G5975" s="190" t="s">
        <v>88</v>
      </c>
      <c r="H5975" s="191">
        <v>0.17199999999999999</v>
      </c>
      <c r="I5975" s="192">
        <v>13.876064</v>
      </c>
      <c r="J5975" s="192">
        <v>2.3866830000000001</v>
      </c>
      <c r="K5975" s="360"/>
    </row>
    <row r="5976" spans="1:11" s="106" customFormat="1" ht="25.5" hidden="1" x14ac:dyDescent="0.2">
      <c r="A5976" s="241" t="s">
        <v>89</v>
      </c>
      <c r="B5976" s="189" t="s">
        <v>221</v>
      </c>
      <c r="C5976" s="241" t="s">
        <v>85</v>
      </c>
      <c r="D5976" s="241" t="s">
        <v>222</v>
      </c>
      <c r="E5976" s="427" t="s">
        <v>87</v>
      </c>
      <c r="F5976" s="427"/>
      <c r="G5976" s="190" t="s">
        <v>88</v>
      </c>
      <c r="H5976" s="191">
        <v>0.17199999999999999</v>
      </c>
      <c r="I5976" s="192">
        <v>17.794052000000001</v>
      </c>
      <c r="J5976" s="192">
        <v>3.0605769</v>
      </c>
      <c r="K5976" s="360"/>
    </row>
    <row r="5977" spans="1:11" s="106" customFormat="1" hidden="1" x14ac:dyDescent="0.2">
      <c r="A5977" s="241" t="s">
        <v>92</v>
      </c>
      <c r="B5977" s="189" t="s">
        <v>1058</v>
      </c>
      <c r="C5977" s="241" t="s">
        <v>85</v>
      </c>
      <c r="D5977" s="241" t="s">
        <v>1059</v>
      </c>
      <c r="E5977" s="427" t="s">
        <v>119</v>
      </c>
      <c r="F5977" s="427"/>
      <c r="G5977" s="190" t="s">
        <v>174</v>
      </c>
      <c r="H5977" s="191">
        <v>8.9999999999999993E-3</v>
      </c>
      <c r="I5977" s="192">
        <v>79.94</v>
      </c>
      <c r="J5977" s="192">
        <v>0.71945999999999999</v>
      </c>
      <c r="K5977" s="360"/>
    </row>
    <row r="5978" spans="1:11" s="106" customFormat="1" hidden="1" x14ac:dyDescent="0.2">
      <c r="A5978" s="241" t="s">
        <v>92</v>
      </c>
      <c r="B5978" s="189" t="s">
        <v>226</v>
      </c>
      <c r="C5978" s="241" t="s">
        <v>85</v>
      </c>
      <c r="D5978" s="241" t="s">
        <v>227</v>
      </c>
      <c r="E5978" s="427" t="s">
        <v>119</v>
      </c>
      <c r="F5978" s="427"/>
      <c r="G5978" s="190" t="s">
        <v>174</v>
      </c>
      <c r="H5978" s="191">
        <v>6.5000000000000002E-2</v>
      </c>
      <c r="I5978" s="192">
        <v>1.86</v>
      </c>
      <c r="J5978" s="192">
        <v>0.12089999999999999</v>
      </c>
      <c r="K5978" s="360"/>
    </row>
    <row r="5979" spans="1:11" s="106" customFormat="1" hidden="1" x14ac:dyDescent="0.2">
      <c r="A5979" s="241" t="s">
        <v>92</v>
      </c>
      <c r="B5979" s="189" t="s">
        <v>228</v>
      </c>
      <c r="C5979" s="241" t="s">
        <v>85</v>
      </c>
      <c r="D5979" s="241" t="s">
        <v>229</v>
      </c>
      <c r="E5979" s="427" t="s">
        <v>119</v>
      </c>
      <c r="F5979" s="427"/>
      <c r="G5979" s="190" t="s">
        <v>174</v>
      </c>
      <c r="H5979" s="191">
        <v>8.9999999999999993E-3</v>
      </c>
      <c r="I5979" s="192">
        <v>69.42</v>
      </c>
      <c r="J5979" s="192">
        <v>0.62478</v>
      </c>
      <c r="K5979" s="360"/>
    </row>
    <row r="5980" spans="1:11" s="106" customFormat="1" ht="25.5" hidden="1" x14ac:dyDescent="0.2">
      <c r="A5980" s="241" t="s">
        <v>92</v>
      </c>
      <c r="B5980" s="189" t="s">
        <v>2570</v>
      </c>
      <c r="C5980" s="241" t="s">
        <v>85</v>
      </c>
      <c r="D5980" s="241" t="s">
        <v>2571</v>
      </c>
      <c r="E5980" s="427" t="s">
        <v>119</v>
      </c>
      <c r="F5980" s="427"/>
      <c r="G5980" s="190" t="s">
        <v>174</v>
      </c>
      <c r="H5980" s="191">
        <v>1</v>
      </c>
      <c r="I5980" s="192">
        <v>0.69</v>
      </c>
      <c r="J5980" s="192">
        <v>0.69</v>
      </c>
      <c r="K5980" s="360"/>
    </row>
    <row r="5981" spans="1:11" s="106" customFormat="1" hidden="1" x14ac:dyDescent="0.2">
      <c r="A5981" s="244"/>
      <c r="B5981" s="244"/>
      <c r="C5981" s="244"/>
      <c r="D5981" s="244"/>
      <c r="E5981" s="244"/>
      <c r="F5981" s="193"/>
      <c r="G5981" s="244"/>
      <c r="H5981" s="193"/>
      <c r="I5981" s="244"/>
      <c r="J5981" s="193"/>
      <c r="K5981" s="360"/>
    </row>
    <row r="5982" spans="1:11" s="106" customFormat="1" ht="15" hidden="1" thickBot="1" x14ac:dyDescent="0.25">
      <c r="A5982" s="244"/>
      <c r="B5982" s="244"/>
      <c r="C5982" s="244"/>
      <c r="D5982" s="244"/>
      <c r="E5982" s="244"/>
      <c r="F5982" s="193"/>
      <c r="G5982" s="244"/>
      <c r="H5982" s="428"/>
      <c r="I5982" s="428"/>
      <c r="J5982" s="193"/>
      <c r="K5982" s="360"/>
    </row>
    <row r="5983" spans="1:11" s="106" customFormat="1" ht="15" hidden="1" thickTop="1" x14ac:dyDescent="0.2">
      <c r="A5983" s="194"/>
      <c r="B5983" s="194"/>
      <c r="C5983" s="194"/>
      <c r="D5983" s="194"/>
      <c r="E5983" s="194"/>
      <c r="F5983" s="194"/>
      <c r="G5983" s="194"/>
      <c r="H5983" s="194"/>
      <c r="I5983" s="194"/>
      <c r="J5983" s="194"/>
      <c r="K5983" s="360"/>
    </row>
    <row r="5984" spans="1:11" s="106" customFormat="1" ht="15" hidden="1" x14ac:dyDescent="0.2">
      <c r="A5984" s="242"/>
      <c r="B5984" s="195" t="s">
        <v>77</v>
      </c>
      <c r="C5984" s="242" t="s">
        <v>78</v>
      </c>
      <c r="D5984" s="242" t="s">
        <v>4</v>
      </c>
      <c r="E5984" s="430" t="s">
        <v>79</v>
      </c>
      <c r="F5984" s="430"/>
      <c r="G5984" s="196" t="s">
        <v>80</v>
      </c>
      <c r="H5984" s="195" t="s">
        <v>81</v>
      </c>
      <c r="I5984" s="195" t="s">
        <v>82</v>
      </c>
      <c r="J5984" s="195" t="s">
        <v>5</v>
      </c>
      <c r="K5984" s="360"/>
    </row>
    <row r="5985" spans="1:11" s="106" customFormat="1" ht="38.25" hidden="1" x14ac:dyDescent="0.2">
      <c r="A5985" s="240" t="s">
        <v>83</v>
      </c>
      <c r="B5985" s="197" t="s">
        <v>1184</v>
      </c>
      <c r="C5985" s="240" t="s">
        <v>85</v>
      </c>
      <c r="D5985" s="240" t="s">
        <v>1185</v>
      </c>
      <c r="E5985" s="429" t="s">
        <v>179</v>
      </c>
      <c r="F5985" s="429"/>
      <c r="G5985" s="198" t="s">
        <v>174</v>
      </c>
      <c r="H5985" s="199">
        <v>1</v>
      </c>
      <c r="I5985" s="203">
        <f>SUM(J5986:J5991)</f>
        <v>6.5064939000000006</v>
      </c>
      <c r="J5985" s="203">
        <f>H5985*I5985</f>
        <v>6.5064939000000006</v>
      </c>
      <c r="K5985" s="360"/>
    </row>
    <row r="5986" spans="1:11" s="106" customFormat="1" ht="25.5" hidden="1" x14ac:dyDescent="0.2">
      <c r="A5986" s="241" t="s">
        <v>89</v>
      </c>
      <c r="B5986" s="189" t="s">
        <v>219</v>
      </c>
      <c r="C5986" s="241" t="s">
        <v>85</v>
      </c>
      <c r="D5986" s="241" t="s">
        <v>220</v>
      </c>
      <c r="E5986" s="427" t="s">
        <v>87</v>
      </c>
      <c r="F5986" s="427"/>
      <c r="G5986" s="190" t="s">
        <v>88</v>
      </c>
      <c r="H5986" s="191">
        <v>0.12</v>
      </c>
      <c r="I5986" s="192">
        <v>13.876064</v>
      </c>
      <c r="J5986" s="192">
        <v>1.6651277</v>
      </c>
      <c r="K5986" s="360"/>
    </row>
    <row r="5987" spans="1:11" s="106" customFormat="1" ht="25.5" hidden="1" x14ac:dyDescent="0.2">
      <c r="A5987" s="241" t="s">
        <v>89</v>
      </c>
      <c r="B5987" s="189" t="s">
        <v>221</v>
      </c>
      <c r="C5987" s="241" t="s">
        <v>85</v>
      </c>
      <c r="D5987" s="241" t="s">
        <v>222</v>
      </c>
      <c r="E5987" s="427" t="s">
        <v>87</v>
      </c>
      <c r="F5987" s="427"/>
      <c r="G5987" s="190" t="s">
        <v>88</v>
      </c>
      <c r="H5987" s="191">
        <v>0.12</v>
      </c>
      <c r="I5987" s="192">
        <v>17.794052000000001</v>
      </c>
      <c r="J5987" s="192">
        <v>2.1352861999999999</v>
      </c>
      <c r="K5987" s="360"/>
    </row>
    <row r="5988" spans="1:11" s="106" customFormat="1" hidden="1" x14ac:dyDescent="0.2">
      <c r="A5988" s="241" t="s">
        <v>92</v>
      </c>
      <c r="B5988" s="189" t="s">
        <v>1058</v>
      </c>
      <c r="C5988" s="241" t="s">
        <v>85</v>
      </c>
      <c r="D5988" s="241" t="s">
        <v>1059</v>
      </c>
      <c r="E5988" s="427" t="s">
        <v>119</v>
      </c>
      <c r="F5988" s="427"/>
      <c r="G5988" s="190" t="s">
        <v>174</v>
      </c>
      <c r="H5988" s="191">
        <v>1.0999999999999999E-2</v>
      </c>
      <c r="I5988" s="192">
        <v>79.94</v>
      </c>
      <c r="J5988" s="192">
        <v>0.87934000000000001</v>
      </c>
      <c r="K5988" s="360"/>
    </row>
    <row r="5989" spans="1:11" s="106" customFormat="1" hidden="1" x14ac:dyDescent="0.2">
      <c r="A5989" s="241" t="s">
        <v>92</v>
      </c>
      <c r="B5989" s="189" t="s">
        <v>226</v>
      </c>
      <c r="C5989" s="241" t="s">
        <v>85</v>
      </c>
      <c r="D5989" s="241" t="s">
        <v>227</v>
      </c>
      <c r="E5989" s="427" t="s">
        <v>119</v>
      </c>
      <c r="F5989" s="427"/>
      <c r="G5989" s="190" t="s">
        <v>174</v>
      </c>
      <c r="H5989" s="191">
        <v>4.4999999999999998E-2</v>
      </c>
      <c r="I5989" s="192">
        <v>1.86</v>
      </c>
      <c r="J5989" s="192">
        <v>8.3699999999999997E-2</v>
      </c>
      <c r="K5989" s="360"/>
    </row>
    <row r="5990" spans="1:11" s="106" customFormat="1" hidden="1" x14ac:dyDescent="0.2">
      <c r="A5990" s="241" t="s">
        <v>92</v>
      </c>
      <c r="B5990" s="189" t="s">
        <v>228</v>
      </c>
      <c r="C5990" s="241" t="s">
        <v>85</v>
      </c>
      <c r="D5990" s="241" t="s">
        <v>229</v>
      </c>
      <c r="E5990" s="427" t="s">
        <v>119</v>
      </c>
      <c r="F5990" s="427"/>
      <c r="G5990" s="190" t="s">
        <v>174</v>
      </c>
      <c r="H5990" s="191">
        <v>1.2E-2</v>
      </c>
      <c r="I5990" s="192">
        <v>69.42</v>
      </c>
      <c r="J5990" s="192">
        <v>0.83304</v>
      </c>
      <c r="K5990" s="360"/>
    </row>
    <row r="5991" spans="1:11" s="106" customFormat="1" ht="25.5" hidden="1" x14ac:dyDescent="0.2">
      <c r="A5991" s="241" t="s">
        <v>92</v>
      </c>
      <c r="B5991" s="189" t="s">
        <v>2572</v>
      </c>
      <c r="C5991" s="241" t="s">
        <v>85</v>
      </c>
      <c r="D5991" s="241" t="s">
        <v>2573</v>
      </c>
      <c r="E5991" s="427" t="s">
        <v>119</v>
      </c>
      <c r="F5991" s="427"/>
      <c r="G5991" s="190" t="s">
        <v>174</v>
      </c>
      <c r="H5991" s="191">
        <v>1</v>
      </c>
      <c r="I5991" s="192">
        <v>0.91</v>
      </c>
      <c r="J5991" s="192">
        <v>0.91</v>
      </c>
      <c r="K5991" s="360"/>
    </row>
    <row r="5992" spans="1:11" s="106" customFormat="1" hidden="1" x14ac:dyDescent="0.2">
      <c r="A5992" s="244"/>
      <c r="B5992" s="244"/>
      <c r="C5992" s="244"/>
      <c r="D5992" s="244"/>
      <c r="E5992" s="244"/>
      <c r="F5992" s="193"/>
      <c r="G5992" s="244"/>
      <c r="H5992" s="193"/>
      <c r="I5992" s="244"/>
      <c r="J5992" s="193"/>
      <c r="K5992" s="360"/>
    </row>
    <row r="5993" spans="1:11" s="106" customFormat="1" ht="15" hidden="1" thickBot="1" x14ac:dyDescent="0.25">
      <c r="A5993" s="244"/>
      <c r="B5993" s="244"/>
      <c r="C5993" s="244"/>
      <c r="D5993" s="244"/>
      <c r="E5993" s="244"/>
      <c r="F5993" s="193"/>
      <c r="G5993" s="244"/>
      <c r="H5993" s="428"/>
      <c r="I5993" s="428"/>
      <c r="J5993" s="193"/>
      <c r="K5993" s="360"/>
    </row>
    <row r="5994" spans="1:11" s="106" customFormat="1" ht="15" hidden="1" thickTop="1" x14ac:dyDescent="0.2">
      <c r="A5994" s="194"/>
      <c r="B5994" s="194"/>
      <c r="C5994" s="194"/>
      <c r="D5994" s="194"/>
      <c r="E5994" s="194"/>
      <c r="F5994" s="194"/>
      <c r="G5994" s="194"/>
      <c r="H5994" s="194"/>
      <c r="I5994" s="194"/>
      <c r="J5994" s="194"/>
      <c r="K5994" s="360"/>
    </row>
    <row r="5995" spans="1:11" s="106" customFormat="1" ht="15" hidden="1" x14ac:dyDescent="0.2">
      <c r="A5995" s="242"/>
      <c r="B5995" s="195" t="s">
        <v>77</v>
      </c>
      <c r="C5995" s="242" t="s">
        <v>78</v>
      </c>
      <c r="D5995" s="242" t="s">
        <v>4</v>
      </c>
      <c r="E5995" s="430" t="s">
        <v>79</v>
      </c>
      <c r="F5995" s="430"/>
      <c r="G5995" s="196" t="s">
        <v>80</v>
      </c>
      <c r="H5995" s="195" t="s">
        <v>81</v>
      </c>
      <c r="I5995" s="195" t="s">
        <v>82</v>
      </c>
      <c r="J5995" s="195" t="s">
        <v>5</v>
      </c>
      <c r="K5995" s="360"/>
    </row>
    <row r="5996" spans="1:11" s="106" customFormat="1" ht="25.5" hidden="1" x14ac:dyDescent="0.2">
      <c r="A5996" s="240" t="s">
        <v>83</v>
      </c>
      <c r="B5996" s="197" t="s">
        <v>1176</v>
      </c>
      <c r="C5996" s="240" t="s">
        <v>85</v>
      </c>
      <c r="D5996" s="240" t="s">
        <v>1177</v>
      </c>
      <c r="E5996" s="429" t="s">
        <v>179</v>
      </c>
      <c r="F5996" s="429"/>
      <c r="G5996" s="198" t="s">
        <v>174</v>
      </c>
      <c r="H5996" s="199">
        <v>1</v>
      </c>
      <c r="I5996" s="203">
        <f>SUM(J5997:J6002)</f>
        <v>9.0959032000000004</v>
      </c>
      <c r="J5996" s="203">
        <f>H5996*I5996</f>
        <v>9.0959032000000004</v>
      </c>
      <c r="K5996" s="360"/>
    </row>
    <row r="5997" spans="1:11" s="106" customFormat="1" ht="25.5" hidden="1" x14ac:dyDescent="0.2">
      <c r="A5997" s="241" t="s">
        <v>89</v>
      </c>
      <c r="B5997" s="189" t="s">
        <v>219</v>
      </c>
      <c r="C5997" s="241" t="s">
        <v>85</v>
      </c>
      <c r="D5997" s="241" t="s">
        <v>220</v>
      </c>
      <c r="E5997" s="427" t="s">
        <v>87</v>
      </c>
      <c r="F5997" s="427"/>
      <c r="G5997" s="190" t="s">
        <v>88</v>
      </c>
      <c r="H5997" s="191">
        <v>0.2</v>
      </c>
      <c r="I5997" s="192">
        <v>13.876064</v>
      </c>
      <c r="J5997" s="192">
        <v>2.7752127999999998</v>
      </c>
      <c r="K5997" s="360"/>
    </row>
    <row r="5998" spans="1:11" s="106" customFormat="1" ht="25.5" hidden="1" x14ac:dyDescent="0.2">
      <c r="A5998" s="241" t="s">
        <v>89</v>
      </c>
      <c r="B5998" s="189" t="s">
        <v>221</v>
      </c>
      <c r="C5998" s="241" t="s">
        <v>85</v>
      </c>
      <c r="D5998" s="241" t="s">
        <v>222</v>
      </c>
      <c r="E5998" s="427" t="s">
        <v>87</v>
      </c>
      <c r="F5998" s="427"/>
      <c r="G5998" s="190" t="s">
        <v>88</v>
      </c>
      <c r="H5998" s="191">
        <v>0.2</v>
      </c>
      <c r="I5998" s="192">
        <v>17.794052000000001</v>
      </c>
      <c r="J5998" s="192">
        <v>3.5588104</v>
      </c>
      <c r="K5998" s="360"/>
    </row>
    <row r="5999" spans="1:11" s="106" customFormat="1" hidden="1" x14ac:dyDescent="0.2">
      <c r="A5999" s="241" t="s">
        <v>92</v>
      </c>
      <c r="B5999" s="189" t="s">
        <v>1058</v>
      </c>
      <c r="C5999" s="241" t="s">
        <v>85</v>
      </c>
      <c r="D5999" s="241" t="s">
        <v>1059</v>
      </c>
      <c r="E5999" s="427" t="s">
        <v>119</v>
      </c>
      <c r="F5999" s="427"/>
      <c r="G5999" s="190" t="s">
        <v>174</v>
      </c>
      <c r="H5999" s="191">
        <v>1.0999999999999999E-2</v>
      </c>
      <c r="I5999" s="192">
        <v>79.94</v>
      </c>
      <c r="J5999" s="192">
        <v>0.87934000000000001</v>
      </c>
      <c r="K5999" s="360"/>
    </row>
    <row r="6000" spans="1:11" s="106" customFormat="1" hidden="1" x14ac:dyDescent="0.2">
      <c r="A6000" s="241" t="s">
        <v>92</v>
      </c>
      <c r="B6000" s="189" t="s">
        <v>226</v>
      </c>
      <c r="C6000" s="241" t="s">
        <v>85</v>
      </c>
      <c r="D6000" s="241" t="s">
        <v>227</v>
      </c>
      <c r="E6000" s="427" t="s">
        <v>119</v>
      </c>
      <c r="F6000" s="427"/>
      <c r="G6000" s="190" t="s">
        <v>174</v>
      </c>
      <c r="H6000" s="191">
        <v>7.4999999999999997E-2</v>
      </c>
      <c r="I6000" s="192">
        <v>1.86</v>
      </c>
      <c r="J6000" s="192">
        <v>0.13950000000000001</v>
      </c>
      <c r="K6000" s="360"/>
    </row>
    <row r="6001" spans="1:11" s="106" customFormat="1" hidden="1" x14ac:dyDescent="0.2">
      <c r="A6001" s="241" t="s">
        <v>92</v>
      </c>
      <c r="B6001" s="189" t="s">
        <v>228</v>
      </c>
      <c r="C6001" s="241" t="s">
        <v>85</v>
      </c>
      <c r="D6001" s="241" t="s">
        <v>229</v>
      </c>
      <c r="E6001" s="427" t="s">
        <v>119</v>
      </c>
      <c r="F6001" s="427"/>
      <c r="G6001" s="190" t="s">
        <v>174</v>
      </c>
      <c r="H6001" s="191">
        <v>1.2E-2</v>
      </c>
      <c r="I6001" s="192">
        <v>69.42</v>
      </c>
      <c r="J6001" s="192">
        <v>0.83304</v>
      </c>
      <c r="K6001" s="360"/>
    </row>
    <row r="6002" spans="1:11" s="106" customFormat="1" ht="25.5" hidden="1" x14ac:dyDescent="0.2">
      <c r="A6002" s="241" t="s">
        <v>92</v>
      </c>
      <c r="B6002" s="189" t="s">
        <v>2572</v>
      </c>
      <c r="C6002" s="241" t="s">
        <v>85</v>
      </c>
      <c r="D6002" s="241" t="s">
        <v>2573</v>
      </c>
      <c r="E6002" s="427" t="s">
        <v>119</v>
      </c>
      <c r="F6002" s="427"/>
      <c r="G6002" s="190" t="s">
        <v>174</v>
      </c>
      <c r="H6002" s="191">
        <v>1</v>
      </c>
      <c r="I6002" s="192">
        <v>0.91</v>
      </c>
      <c r="J6002" s="192">
        <v>0.91</v>
      </c>
      <c r="K6002" s="360"/>
    </row>
    <row r="6003" spans="1:11" s="106" customFormat="1" hidden="1" x14ac:dyDescent="0.2">
      <c r="A6003" s="244"/>
      <c r="B6003" s="244"/>
      <c r="C6003" s="244"/>
      <c r="D6003" s="244"/>
      <c r="E6003" s="244"/>
      <c r="F6003" s="193"/>
      <c r="G6003" s="244"/>
      <c r="H6003" s="193"/>
      <c r="I6003" s="244"/>
      <c r="J6003" s="193"/>
      <c r="K6003" s="360"/>
    </row>
    <row r="6004" spans="1:11" s="106" customFormat="1" ht="15" hidden="1" thickBot="1" x14ac:dyDescent="0.25">
      <c r="A6004" s="244"/>
      <c r="B6004" s="244"/>
      <c r="C6004" s="244"/>
      <c r="D6004" s="244"/>
      <c r="E6004" s="244"/>
      <c r="F6004" s="193"/>
      <c r="G6004" s="244"/>
      <c r="H6004" s="428"/>
      <c r="I6004" s="428"/>
      <c r="J6004" s="193"/>
      <c r="K6004" s="360"/>
    </row>
    <row r="6005" spans="1:11" s="106" customFormat="1" ht="15" hidden="1" thickTop="1" x14ac:dyDescent="0.2">
      <c r="A6005" s="194"/>
      <c r="B6005" s="194"/>
      <c r="C6005" s="194"/>
      <c r="D6005" s="194"/>
      <c r="E6005" s="194"/>
      <c r="F6005" s="194"/>
      <c r="G6005" s="194"/>
      <c r="H6005" s="194"/>
      <c r="I6005" s="194"/>
      <c r="J6005" s="194"/>
      <c r="K6005" s="360"/>
    </row>
    <row r="6006" spans="1:11" s="106" customFormat="1" ht="15" hidden="1" x14ac:dyDescent="0.2">
      <c r="A6006" s="242"/>
      <c r="B6006" s="195" t="s">
        <v>77</v>
      </c>
      <c r="C6006" s="242" t="s">
        <v>78</v>
      </c>
      <c r="D6006" s="242" t="s">
        <v>4</v>
      </c>
      <c r="E6006" s="430" t="s">
        <v>79</v>
      </c>
      <c r="F6006" s="430"/>
      <c r="G6006" s="196" t="s">
        <v>80</v>
      </c>
      <c r="H6006" s="195" t="s">
        <v>81</v>
      </c>
      <c r="I6006" s="195" t="s">
        <v>82</v>
      </c>
      <c r="J6006" s="195" t="s">
        <v>5</v>
      </c>
      <c r="K6006" s="360"/>
    </row>
    <row r="6007" spans="1:11" s="106" customFormat="1" ht="25.5" hidden="1" x14ac:dyDescent="0.2">
      <c r="A6007" s="240" t="s">
        <v>83</v>
      </c>
      <c r="B6007" s="197" t="s">
        <v>1233</v>
      </c>
      <c r="C6007" s="240" t="s">
        <v>85</v>
      </c>
      <c r="D6007" s="240" t="s">
        <v>1234</v>
      </c>
      <c r="E6007" s="429" t="s">
        <v>179</v>
      </c>
      <c r="F6007" s="429"/>
      <c r="G6007" s="198" t="s">
        <v>174</v>
      </c>
      <c r="H6007" s="199">
        <v>1</v>
      </c>
      <c r="I6007" s="203">
        <f>SUM(J6008:J6013)</f>
        <v>8.4894713999999993</v>
      </c>
      <c r="J6007" s="203">
        <f>H6007*I6007</f>
        <v>8.4894713999999993</v>
      </c>
      <c r="K6007" s="360"/>
    </row>
    <row r="6008" spans="1:11" s="106" customFormat="1" ht="25.5" hidden="1" x14ac:dyDescent="0.2">
      <c r="A6008" s="241" t="s">
        <v>89</v>
      </c>
      <c r="B6008" s="189" t="s">
        <v>219</v>
      </c>
      <c r="C6008" s="241" t="s">
        <v>85</v>
      </c>
      <c r="D6008" s="241" t="s">
        <v>220</v>
      </c>
      <c r="E6008" s="427" t="s">
        <v>87</v>
      </c>
      <c r="F6008" s="427"/>
      <c r="G6008" s="190" t="s">
        <v>88</v>
      </c>
      <c r="H6008" s="191">
        <v>9.8000000000000004E-2</v>
      </c>
      <c r="I6008" s="192">
        <v>13.876064</v>
      </c>
      <c r="J6008" s="192">
        <v>1.3598543000000001</v>
      </c>
      <c r="K6008" s="360"/>
    </row>
    <row r="6009" spans="1:11" s="106" customFormat="1" ht="25.5" hidden="1" x14ac:dyDescent="0.2">
      <c r="A6009" s="241" t="s">
        <v>89</v>
      </c>
      <c r="B6009" s="189" t="s">
        <v>221</v>
      </c>
      <c r="C6009" s="241" t="s">
        <v>85</v>
      </c>
      <c r="D6009" s="241" t="s">
        <v>222</v>
      </c>
      <c r="E6009" s="427" t="s">
        <v>87</v>
      </c>
      <c r="F6009" s="427"/>
      <c r="G6009" s="190" t="s">
        <v>88</v>
      </c>
      <c r="H6009" s="191">
        <v>9.8000000000000004E-2</v>
      </c>
      <c r="I6009" s="192">
        <v>17.794052000000001</v>
      </c>
      <c r="J6009" s="192">
        <v>1.7438171</v>
      </c>
      <c r="K6009" s="360"/>
    </row>
    <row r="6010" spans="1:11" s="106" customFormat="1" hidden="1" x14ac:dyDescent="0.2">
      <c r="A6010" s="241" t="s">
        <v>92</v>
      </c>
      <c r="B6010" s="189" t="s">
        <v>1058</v>
      </c>
      <c r="C6010" s="241" t="s">
        <v>85</v>
      </c>
      <c r="D6010" s="241" t="s">
        <v>1059</v>
      </c>
      <c r="E6010" s="427" t="s">
        <v>119</v>
      </c>
      <c r="F6010" s="427"/>
      <c r="G6010" s="190" t="s">
        <v>174</v>
      </c>
      <c r="H6010" s="191">
        <v>1.4E-2</v>
      </c>
      <c r="I6010" s="192">
        <v>79.94</v>
      </c>
      <c r="J6010" s="192">
        <v>1.1191599999999999</v>
      </c>
      <c r="K6010" s="360"/>
    </row>
    <row r="6011" spans="1:11" s="106" customFormat="1" hidden="1" x14ac:dyDescent="0.2">
      <c r="A6011" s="241" t="s">
        <v>92</v>
      </c>
      <c r="B6011" s="189" t="s">
        <v>226</v>
      </c>
      <c r="C6011" s="241" t="s">
        <v>85</v>
      </c>
      <c r="D6011" s="241" t="s">
        <v>227</v>
      </c>
      <c r="E6011" s="427" t="s">
        <v>119</v>
      </c>
      <c r="F6011" s="427"/>
      <c r="G6011" s="190" t="s">
        <v>174</v>
      </c>
      <c r="H6011" s="191">
        <v>2.5000000000000001E-2</v>
      </c>
      <c r="I6011" s="192">
        <v>1.86</v>
      </c>
      <c r="J6011" s="192">
        <v>4.65E-2</v>
      </c>
      <c r="K6011" s="360"/>
    </row>
    <row r="6012" spans="1:11" s="106" customFormat="1" hidden="1" x14ac:dyDescent="0.2">
      <c r="A6012" s="241" t="s">
        <v>92</v>
      </c>
      <c r="B6012" s="189" t="s">
        <v>228</v>
      </c>
      <c r="C6012" s="241" t="s">
        <v>85</v>
      </c>
      <c r="D6012" s="241" t="s">
        <v>229</v>
      </c>
      <c r="E6012" s="427" t="s">
        <v>119</v>
      </c>
      <c r="F6012" s="427"/>
      <c r="G6012" s="190" t="s">
        <v>174</v>
      </c>
      <c r="H6012" s="191">
        <v>1.7000000000000001E-2</v>
      </c>
      <c r="I6012" s="192">
        <v>69.42</v>
      </c>
      <c r="J6012" s="192">
        <v>1.18014</v>
      </c>
      <c r="K6012" s="360"/>
    </row>
    <row r="6013" spans="1:11" s="106" customFormat="1" ht="25.5" hidden="1" x14ac:dyDescent="0.2">
      <c r="A6013" s="241" t="s">
        <v>92</v>
      </c>
      <c r="B6013" s="189" t="s">
        <v>2574</v>
      </c>
      <c r="C6013" s="241" t="s">
        <v>85</v>
      </c>
      <c r="D6013" s="241" t="s">
        <v>2575</v>
      </c>
      <c r="E6013" s="427" t="s">
        <v>119</v>
      </c>
      <c r="F6013" s="427"/>
      <c r="G6013" s="190" t="s">
        <v>174</v>
      </c>
      <c r="H6013" s="191">
        <v>1</v>
      </c>
      <c r="I6013" s="192">
        <v>3.04</v>
      </c>
      <c r="J6013" s="192">
        <v>3.04</v>
      </c>
      <c r="K6013" s="360"/>
    </row>
    <row r="6014" spans="1:11" s="106" customFormat="1" hidden="1" x14ac:dyDescent="0.2">
      <c r="A6014" s="244"/>
      <c r="B6014" s="244"/>
      <c r="C6014" s="244"/>
      <c r="D6014" s="244"/>
      <c r="E6014" s="244"/>
      <c r="F6014" s="193"/>
      <c r="G6014" s="244"/>
      <c r="H6014" s="193"/>
      <c r="I6014" s="244"/>
      <c r="J6014" s="193"/>
      <c r="K6014" s="360"/>
    </row>
    <row r="6015" spans="1:11" s="106" customFormat="1" ht="15" hidden="1" thickBot="1" x14ac:dyDescent="0.25">
      <c r="A6015" s="244"/>
      <c r="B6015" s="244"/>
      <c r="C6015" s="244"/>
      <c r="D6015" s="244"/>
      <c r="E6015" s="244"/>
      <c r="F6015" s="193"/>
      <c r="G6015" s="244"/>
      <c r="H6015" s="428"/>
      <c r="I6015" s="428"/>
      <c r="J6015" s="193"/>
      <c r="K6015" s="360"/>
    </row>
    <row r="6016" spans="1:11" s="106" customFormat="1" ht="15" hidden="1" thickTop="1" x14ac:dyDescent="0.2">
      <c r="A6016" s="194"/>
      <c r="B6016" s="194"/>
      <c r="C6016" s="194"/>
      <c r="D6016" s="194"/>
      <c r="E6016" s="194"/>
      <c r="F6016" s="194"/>
      <c r="G6016" s="194"/>
      <c r="H6016" s="194"/>
      <c r="I6016" s="194"/>
      <c r="J6016" s="194"/>
      <c r="K6016" s="360"/>
    </row>
    <row r="6017" spans="1:11" s="106" customFormat="1" ht="15" hidden="1" x14ac:dyDescent="0.2">
      <c r="A6017" s="242"/>
      <c r="B6017" s="195" t="s">
        <v>77</v>
      </c>
      <c r="C6017" s="242" t="s">
        <v>78</v>
      </c>
      <c r="D6017" s="242" t="s">
        <v>4</v>
      </c>
      <c r="E6017" s="430" t="s">
        <v>79</v>
      </c>
      <c r="F6017" s="430"/>
      <c r="G6017" s="196" t="s">
        <v>80</v>
      </c>
      <c r="H6017" s="195" t="s">
        <v>81</v>
      </c>
      <c r="I6017" s="195" t="s">
        <v>82</v>
      </c>
      <c r="J6017" s="195" t="s">
        <v>5</v>
      </c>
      <c r="K6017" s="360"/>
    </row>
    <row r="6018" spans="1:11" s="106" customFormat="1" ht="38.25" hidden="1" x14ac:dyDescent="0.2">
      <c r="A6018" s="240" t="s">
        <v>83</v>
      </c>
      <c r="B6018" s="197" t="s">
        <v>1223</v>
      </c>
      <c r="C6018" s="240" t="s">
        <v>85</v>
      </c>
      <c r="D6018" s="240" t="s">
        <v>1224</v>
      </c>
      <c r="E6018" s="429" t="s">
        <v>179</v>
      </c>
      <c r="F6018" s="429"/>
      <c r="G6018" s="198" t="s">
        <v>174</v>
      </c>
      <c r="H6018" s="199">
        <v>1</v>
      </c>
      <c r="I6018" s="203">
        <f>SUM(J6019:J6024)</f>
        <v>9.9667066000000002</v>
      </c>
      <c r="J6018" s="203">
        <f>H6018*I6018</f>
        <v>9.9667066000000002</v>
      </c>
      <c r="K6018" s="360"/>
    </row>
    <row r="6019" spans="1:11" s="106" customFormat="1" ht="25.5" hidden="1" x14ac:dyDescent="0.2">
      <c r="A6019" s="241" t="s">
        <v>89</v>
      </c>
      <c r="B6019" s="189" t="s">
        <v>219</v>
      </c>
      <c r="C6019" s="241" t="s">
        <v>85</v>
      </c>
      <c r="D6019" s="241" t="s">
        <v>220</v>
      </c>
      <c r="E6019" s="427" t="s">
        <v>87</v>
      </c>
      <c r="F6019" s="427"/>
      <c r="G6019" s="190" t="s">
        <v>88</v>
      </c>
      <c r="H6019" s="191">
        <v>0.14299999999999999</v>
      </c>
      <c r="I6019" s="192">
        <v>13.876064</v>
      </c>
      <c r="J6019" s="192">
        <v>1.9842772</v>
      </c>
      <c r="K6019" s="360"/>
    </row>
    <row r="6020" spans="1:11" s="106" customFormat="1" ht="25.5" hidden="1" x14ac:dyDescent="0.2">
      <c r="A6020" s="241" t="s">
        <v>89</v>
      </c>
      <c r="B6020" s="189" t="s">
        <v>221</v>
      </c>
      <c r="C6020" s="241" t="s">
        <v>85</v>
      </c>
      <c r="D6020" s="241" t="s">
        <v>222</v>
      </c>
      <c r="E6020" s="427" t="s">
        <v>87</v>
      </c>
      <c r="F6020" s="427"/>
      <c r="G6020" s="190" t="s">
        <v>88</v>
      </c>
      <c r="H6020" s="191">
        <v>0.14299999999999999</v>
      </c>
      <c r="I6020" s="192">
        <v>17.794052000000001</v>
      </c>
      <c r="J6020" s="192">
        <v>2.5445494000000002</v>
      </c>
      <c r="K6020" s="360"/>
    </row>
    <row r="6021" spans="1:11" s="106" customFormat="1" hidden="1" x14ac:dyDescent="0.2">
      <c r="A6021" s="241" t="s">
        <v>92</v>
      </c>
      <c r="B6021" s="189" t="s">
        <v>1058</v>
      </c>
      <c r="C6021" s="241" t="s">
        <v>85</v>
      </c>
      <c r="D6021" s="241" t="s">
        <v>1059</v>
      </c>
      <c r="E6021" s="427" t="s">
        <v>119</v>
      </c>
      <c r="F6021" s="427"/>
      <c r="G6021" s="190" t="s">
        <v>174</v>
      </c>
      <c r="H6021" s="191">
        <v>1.4E-2</v>
      </c>
      <c r="I6021" s="192">
        <v>79.94</v>
      </c>
      <c r="J6021" s="192">
        <v>1.1191599999999999</v>
      </c>
      <c r="K6021" s="360"/>
    </row>
    <row r="6022" spans="1:11" s="106" customFormat="1" hidden="1" x14ac:dyDescent="0.2">
      <c r="A6022" s="241" t="s">
        <v>92</v>
      </c>
      <c r="B6022" s="189" t="s">
        <v>226</v>
      </c>
      <c r="C6022" s="241" t="s">
        <v>85</v>
      </c>
      <c r="D6022" s="241" t="s">
        <v>227</v>
      </c>
      <c r="E6022" s="427" t="s">
        <v>119</v>
      </c>
      <c r="F6022" s="427"/>
      <c r="G6022" s="190" t="s">
        <v>174</v>
      </c>
      <c r="H6022" s="191">
        <v>5.2999999999999999E-2</v>
      </c>
      <c r="I6022" s="192">
        <v>1.86</v>
      </c>
      <c r="J6022" s="192">
        <v>9.8580000000000001E-2</v>
      </c>
      <c r="K6022" s="360"/>
    </row>
    <row r="6023" spans="1:11" s="106" customFormat="1" hidden="1" x14ac:dyDescent="0.2">
      <c r="A6023" s="241" t="s">
        <v>92</v>
      </c>
      <c r="B6023" s="189" t="s">
        <v>228</v>
      </c>
      <c r="C6023" s="241" t="s">
        <v>85</v>
      </c>
      <c r="D6023" s="241" t="s">
        <v>229</v>
      </c>
      <c r="E6023" s="427" t="s">
        <v>119</v>
      </c>
      <c r="F6023" s="427"/>
      <c r="G6023" s="190" t="s">
        <v>174</v>
      </c>
      <c r="H6023" s="191">
        <v>1.7000000000000001E-2</v>
      </c>
      <c r="I6023" s="192">
        <v>69.42</v>
      </c>
      <c r="J6023" s="192">
        <v>1.18014</v>
      </c>
      <c r="K6023" s="360"/>
    </row>
    <row r="6024" spans="1:11" s="106" customFormat="1" ht="25.5" hidden="1" x14ac:dyDescent="0.2">
      <c r="A6024" s="241" t="s">
        <v>92</v>
      </c>
      <c r="B6024" s="189" t="s">
        <v>2574</v>
      </c>
      <c r="C6024" s="241" t="s">
        <v>85</v>
      </c>
      <c r="D6024" s="241" t="s">
        <v>2575</v>
      </c>
      <c r="E6024" s="427" t="s">
        <v>119</v>
      </c>
      <c r="F6024" s="427"/>
      <c r="G6024" s="190" t="s">
        <v>174</v>
      </c>
      <c r="H6024" s="191">
        <v>1</v>
      </c>
      <c r="I6024" s="192">
        <v>3.04</v>
      </c>
      <c r="J6024" s="192">
        <v>3.04</v>
      </c>
      <c r="K6024" s="360"/>
    </row>
    <row r="6025" spans="1:11" s="106" customFormat="1" hidden="1" x14ac:dyDescent="0.2">
      <c r="A6025" s="244"/>
      <c r="B6025" s="244"/>
      <c r="C6025" s="244"/>
      <c r="D6025" s="244"/>
      <c r="E6025" s="244"/>
      <c r="F6025" s="193"/>
      <c r="G6025" s="244"/>
      <c r="H6025" s="193"/>
      <c r="I6025" s="244"/>
      <c r="J6025" s="193"/>
      <c r="K6025" s="360"/>
    </row>
    <row r="6026" spans="1:11" s="106" customFormat="1" ht="15" hidden="1" thickBot="1" x14ac:dyDescent="0.25">
      <c r="A6026" s="244"/>
      <c r="B6026" s="244"/>
      <c r="C6026" s="244"/>
      <c r="D6026" s="244"/>
      <c r="E6026" s="244"/>
      <c r="F6026" s="193"/>
      <c r="G6026" s="244"/>
      <c r="H6026" s="428"/>
      <c r="I6026" s="428"/>
      <c r="J6026" s="193"/>
      <c r="K6026" s="360"/>
    </row>
    <row r="6027" spans="1:11" s="106" customFormat="1" ht="15" hidden="1" thickTop="1" x14ac:dyDescent="0.2">
      <c r="A6027" s="194"/>
      <c r="B6027" s="194"/>
      <c r="C6027" s="194"/>
      <c r="D6027" s="194"/>
      <c r="E6027" s="194"/>
      <c r="F6027" s="194"/>
      <c r="G6027" s="194"/>
      <c r="H6027" s="194"/>
      <c r="I6027" s="194"/>
      <c r="J6027" s="194"/>
      <c r="K6027" s="360"/>
    </row>
    <row r="6028" spans="1:11" s="106" customFormat="1" ht="15" hidden="1" x14ac:dyDescent="0.2">
      <c r="A6028" s="242"/>
      <c r="B6028" s="195" t="s">
        <v>77</v>
      </c>
      <c r="C6028" s="242" t="s">
        <v>78</v>
      </c>
      <c r="D6028" s="242" t="s">
        <v>4</v>
      </c>
      <c r="E6028" s="430" t="s">
        <v>79</v>
      </c>
      <c r="F6028" s="430"/>
      <c r="G6028" s="196" t="s">
        <v>80</v>
      </c>
      <c r="H6028" s="195" t="s">
        <v>81</v>
      </c>
      <c r="I6028" s="195" t="s">
        <v>82</v>
      </c>
      <c r="J6028" s="195" t="s">
        <v>5</v>
      </c>
      <c r="K6028" s="360"/>
    </row>
    <row r="6029" spans="1:11" s="106" customFormat="1" ht="25.5" hidden="1" x14ac:dyDescent="0.2">
      <c r="A6029" s="240" t="s">
        <v>83</v>
      </c>
      <c r="B6029" s="197" t="s">
        <v>1211</v>
      </c>
      <c r="C6029" s="240" t="s">
        <v>85</v>
      </c>
      <c r="D6029" s="240" t="s">
        <v>1212</v>
      </c>
      <c r="E6029" s="429" t="s">
        <v>179</v>
      </c>
      <c r="F6029" s="429"/>
      <c r="G6029" s="198" t="s">
        <v>174</v>
      </c>
      <c r="H6029" s="199">
        <v>1</v>
      </c>
      <c r="I6029" s="203">
        <f>SUM(J6030:J6035)</f>
        <v>13.0423276</v>
      </c>
      <c r="J6029" s="203">
        <f>H6029*I6029</f>
        <v>13.0423276</v>
      </c>
      <c r="K6029" s="360"/>
    </row>
    <row r="6030" spans="1:11" s="106" customFormat="1" ht="25.5" hidden="1" x14ac:dyDescent="0.2">
      <c r="A6030" s="241" t="s">
        <v>89</v>
      </c>
      <c r="B6030" s="189" t="s">
        <v>219</v>
      </c>
      <c r="C6030" s="241" t="s">
        <v>85</v>
      </c>
      <c r="D6030" s="241" t="s">
        <v>220</v>
      </c>
      <c r="E6030" s="427" t="s">
        <v>87</v>
      </c>
      <c r="F6030" s="427"/>
      <c r="G6030" s="190" t="s">
        <v>88</v>
      </c>
      <c r="H6030" s="191">
        <v>0.23799999999999999</v>
      </c>
      <c r="I6030" s="192">
        <v>13.876064</v>
      </c>
      <c r="J6030" s="192">
        <v>3.3025031999999999</v>
      </c>
      <c r="K6030" s="360"/>
    </row>
    <row r="6031" spans="1:11" s="106" customFormat="1" ht="25.5" hidden="1" x14ac:dyDescent="0.2">
      <c r="A6031" s="241" t="s">
        <v>89</v>
      </c>
      <c r="B6031" s="189" t="s">
        <v>221</v>
      </c>
      <c r="C6031" s="241" t="s">
        <v>85</v>
      </c>
      <c r="D6031" s="241" t="s">
        <v>222</v>
      </c>
      <c r="E6031" s="427" t="s">
        <v>87</v>
      </c>
      <c r="F6031" s="427"/>
      <c r="G6031" s="190" t="s">
        <v>88</v>
      </c>
      <c r="H6031" s="191">
        <v>0.23799999999999999</v>
      </c>
      <c r="I6031" s="192">
        <v>17.794052000000001</v>
      </c>
      <c r="J6031" s="192">
        <v>4.2349844000000001</v>
      </c>
      <c r="K6031" s="360"/>
    </row>
    <row r="6032" spans="1:11" s="106" customFormat="1" hidden="1" x14ac:dyDescent="0.2">
      <c r="A6032" s="241" t="s">
        <v>92</v>
      </c>
      <c r="B6032" s="189" t="s">
        <v>1058</v>
      </c>
      <c r="C6032" s="241" t="s">
        <v>85</v>
      </c>
      <c r="D6032" s="241" t="s">
        <v>1059</v>
      </c>
      <c r="E6032" s="427" t="s">
        <v>119</v>
      </c>
      <c r="F6032" s="427"/>
      <c r="G6032" s="190" t="s">
        <v>174</v>
      </c>
      <c r="H6032" s="191">
        <v>1.4E-2</v>
      </c>
      <c r="I6032" s="192">
        <v>79.94</v>
      </c>
      <c r="J6032" s="192">
        <v>1.1191599999999999</v>
      </c>
      <c r="K6032" s="360"/>
    </row>
    <row r="6033" spans="1:11" s="106" customFormat="1" hidden="1" x14ac:dyDescent="0.2">
      <c r="A6033" s="241" t="s">
        <v>92</v>
      </c>
      <c r="B6033" s="189" t="s">
        <v>226</v>
      </c>
      <c r="C6033" s="241" t="s">
        <v>85</v>
      </c>
      <c r="D6033" s="241" t="s">
        <v>227</v>
      </c>
      <c r="E6033" s="427" t="s">
        <v>119</v>
      </c>
      <c r="F6033" s="427"/>
      <c r="G6033" s="190" t="s">
        <v>174</v>
      </c>
      <c r="H6033" s="191">
        <v>8.8999999999999996E-2</v>
      </c>
      <c r="I6033" s="192">
        <v>1.86</v>
      </c>
      <c r="J6033" s="192">
        <v>0.16553999999999999</v>
      </c>
      <c r="K6033" s="360"/>
    </row>
    <row r="6034" spans="1:11" s="106" customFormat="1" hidden="1" x14ac:dyDescent="0.2">
      <c r="A6034" s="241" t="s">
        <v>92</v>
      </c>
      <c r="B6034" s="189" t="s">
        <v>228</v>
      </c>
      <c r="C6034" s="241" t="s">
        <v>85</v>
      </c>
      <c r="D6034" s="241" t="s">
        <v>229</v>
      </c>
      <c r="E6034" s="427" t="s">
        <v>119</v>
      </c>
      <c r="F6034" s="427"/>
      <c r="G6034" s="190" t="s">
        <v>174</v>
      </c>
      <c r="H6034" s="191">
        <v>1.7000000000000001E-2</v>
      </c>
      <c r="I6034" s="192">
        <v>69.42</v>
      </c>
      <c r="J6034" s="192">
        <v>1.18014</v>
      </c>
      <c r="K6034" s="360"/>
    </row>
    <row r="6035" spans="1:11" s="106" customFormat="1" ht="25.5" hidden="1" x14ac:dyDescent="0.2">
      <c r="A6035" s="241" t="s">
        <v>92</v>
      </c>
      <c r="B6035" s="189" t="s">
        <v>2574</v>
      </c>
      <c r="C6035" s="241" t="s">
        <v>85</v>
      </c>
      <c r="D6035" s="241" t="s">
        <v>2575</v>
      </c>
      <c r="E6035" s="427" t="s">
        <v>119</v>
      </c>
      <c r="F6035" s="427"/>
      <c r="G6035" s="190" t="s">
        <v>174</v>
      </c>
      <c r="H6035" s="191">
        <v>1</v>
      </c>
      <c r="I6035" s="192">
        <v>3.04</v>
      </c>
      <c r="J6035" s="192">
        <v>3.04</v>
      </c>
      <c r="K6035" s="360"/>
    </row>
    <row r="6036" spans="1:11" s="106" customFormat="1" hidden="1" x14ac:dyDescent="0.2">
      <c r="A6036" s="244"/>
      <c r="B6036" s="244"/>
      <c r="C6036" s="244"/>
      <c r="D6036" s="244"/>
      <c r="E6036" s="244"/>
      <c r="F6036" s="193"/>
      <c r="G6036" s="244"/>
      <c r="H6036" s="193"/>
      <c r="I6036" s="244"/>
      <c r="J6036" s="193"/>
      <c r="K6036" s="360"/>
    </row>
    <row r="6037" spans="1:11" s="106" customFormat="1" ht="15" hidden="1" thickBot="1" x14ac:dyDescent="0.25">
      <c r="A6037" s="244"/>
      <c r="B6037" s="244"/>
      <c r="C6037" s="244"/>
      <c r="D6037" s="244"/>
      <c r="E6037" s="244"/>
      <c r="F6037" s="193"/>
      <c r="G6037" s="244"/>
      <c r="H6037" s="428"/>
      <c r="I6037" s="428"/>
      <c r="J6037" s="193"/>
      <c r="K6037" s="360"/>
    </row>
    <row r="6038" spans="1:11" s="106" customFormat="1" ht="15" hidden="1" thickTop="1" x14ac:dyDescent="0.2">
      <c r="A6038" s="194"/>
      <c r="B6038" s="194"/>
      <c r="C6038" s="194"/>
      <c r="D6038" s="194"/>
      <c r="E6038" s="194"/>
      <c r="F6038" s="194"/>
      <c r="G6038" s="194"/>
      <c r="H6038" s="194"/>
      <c r="I6038" s="194"/>
      <c r="J6038" s="194"/>
      <c r="K6038" s="360"/>
    </row>
    <row r="6039" spans="1:11" s="106" customFormat="1" ht="15" hidden="1" x14ac:dyDescent="0.2">
      <c r="A6039" s="242"/>
      <c r="B6039" s="195" t="s">
        <v>77</v>
      </c>
      <c r="C6039" s="242" t="s">
        <v>78</v>
      </c>
      <c r="D6039" s="242" t="s">
        <v>4</v>
      </c>
      <c r="E6039" s="430" t="s">
        <v>79</v>
      </c>
      <c r="F6039" s="430"/>
      <c r="G6039" s="196" t="s">
        <v>80</v>
      </c>
      <c r="H6039" s="195" t="s">
        <v>81</v>
      </c>
      <c r="I6039" s="195" t="s">
        <v>82</v>
      </c>
      <c r="J6039" s="195" t="s">
        <v>5</v>
      </c>
      <c r="K6039" s="360"/>
    </row>
    <row r="6040" spans="1:11" s="106" customFormat="1" ht="25.5" hidden="1" x14ac:dyDescent="0.2">
      <c r="A6040" s="240" t="s">
        <v>83</v>
      </c>
      <c r="B6040" s="197" t="s">
        <v>1256</v>
      </c>
      <c r="C6040" s="240" t="s">
        <v>85</v>
      </c>
      <c r="D6040" s="240" t="s">
        <v>1257</v>
      </c>
      <c r="E6040" s="429" t="s">
        <v>179</v>
      </c>
      <c r="F6040" s="429"/>
      <c r="G6040" s="198" t="s">
        <v>174</v>
      </c>
      <c r="H6040" s="199">
        <v>1</v>
      </c>
      <c r="I6040" s="203">
        <f>SUM(J6041:J6046)</f>
        <v>13.361283799999999</v>
      </c>
      <c r="J6040" s="203">
        <f>H6040*I6040</f>
        <v>13.361283799999999</v>
      </c>
      <c r="K6040" s="360"/>
    </row>
    <row r="6041" spans="1:11" s="106" customFormat="1" ht="25.5" hidden="1" x14ac:dyDescent="0.2">
      <c r="A6041" s="241" t="s">
        <v>89</v>
      </c>
      <c r="B6041" s="189" t="s">
        <v>219</v>
      </c>
      <c r="C6041" s="241" t="s">
        <v>85</v>
      </c>
      <c r="D6041" s="241" t="s">
        <v>220</v>
      </c>
      <c r="E6041" s="427" t="s">
        <v>87</v>
      </c>
      <c r="F6041" s="427"/>
      <c r="G6041" s="190" t="s">
        <v>88</v>
      </c>
      <c r="H6041" s="191">
        <v>0.11899999999999999</v>
      </c>
      <c r="I6041" s="192">
        <v>13.876064</v>
      </c>
      <c r="J6041" s="192">
        <v>1.6512515999999999</v>
      </c>
      <c r="K6041" s="360"/>
    </row>
    <row r="6042" spans="1:11" s="106" customFormat="1" ht="25.5" hidden="1" x14ac:dyDescent="0.2">
      <c r="A6042" s="241" t="s">
        <v>89</v>
      </c>
      <c r="B6042" s="189" t="s">
        <v>221</v>
      </c>
      <c r="C6042" s="241" t="s">
        <v>85</v>
      </c>
      <c r="D6042" s="241" t="s">
        <v>222</v>
      </c>
      <c r="E6042" s="427" t="s">
        <v>87</v>
      </c>
      <c r="F6042" s="427"/>
      <c r="G6042" s="190" t="s">
        <v>88</v>
      </c>
      <c r="H6042" s="191">
        <v>0.11899999999999999</v>
      </c>
      <c r="I6042" s="192">
        <v>17.794052000000001</v>
      </c>
      <c r="J6042" s="192">
        <v>2.1174922</v>
      </c>
      <c r="K6042" s="360"/>
    </row>
    <row r="6043" spans="1:11" s="106" customFormat="1" hidden="1" x14ac:dyDescent="0.2">
      <c r="A6043" s="241" t="s">
        <v>92</v>
      </c>
      <c r="B6043" s="189" t="s">
        <v>1058</v>
      </c>
      <c r="C6043" s="241" t="s">
        <v>85</v>
      </c>
      <c r="D6043" s="241" t="s">
        <v>1059</v>
      </c>
      <c r="E6043" s="427" t="s">
        <v>119</v>
      </c>
      <c r="F6043" s="427"/>
      <c r="G6043" s="190" t="s">
        <v>174</v>
      </c>
      <c r="H6043" s="191">
        <v>1.7999999999999999E-2</v>
      </c>
      <c r="I6043" s="192">
        <v>79.94</v>
      </c>
      <c r="J6043" s="192">
        <v>1.43892</v>
      </c>
      <c r="K6043" s="360"/>
    </row>
    <row r="6044" spans="1:11" s="106" customFormat="1" hidden="1" x14ac:dyDescent="0.2">
      <c r="A6044" s="241" t="s">
        <v>92</v>
      </c>
      <c r="B6044" s="189" t="s">
        <v>226</v>
      </c>
      <c r="C6044" s="241" t="s">
        <v>85</v>
      </c>
      <c r="D6044" s="241" t="s">
        <v>227</v>
      </c>
      <c r="E6044" s="427" t="s">
        <v>119</v>
      </c>
      <c r="F6044" s="427"/>
      <c r="G6044" s="190" t="s">
        <v>174</v>
      </c>
      <c r="H6044" s="191">
        <v>0.03</v>
      </c>
      <c r="I6044" s="192">
        <v>1.86</v>
      </c>
      <c r="J6044" s="192">
        <v>5.5800000000000002E-2</v>
      </c>
      <c r="K6044" s="360"/>
    </row>
    <row r="6045" spans="1:11" s="106" customFormat="1" hidden="1" x14ac:dyDescent="0.2">
      <c r="A6045" s="241" t="s">
        <v>92</v>
      </c>
      <c r="B6045" s="189" t="s">
        <v>228</v>
      </c>
      <c r="C6045" s="241" t="s">
        <v>85</v>
      </c>
      <c r="D6045" s="241" t="s">
        <v>229</v>
      </c>
      <c r="E6045" s="427" t="s">
        <v>119</v>
      </c>
      <c r="F6045" s="427"/>
      <c r="G6045" s="190" t="s">
        <v>174</v>
      </c>
      <c r="H6045" s="191">
        <v>2.1000000000000001E-2</v>
      </c>
      <c r="I6045" s="192">
        <v>69.42</v>
      </c>
      <c r="J6045" s="192">
        <v>1.4578199999999999</v>
      </c>
      <c r="K6045" s="360"/>
    </row>
    <row r="6046" spans="1:11" s="106" customFormat="1" ht="25.5" hidden="1" x14ac:dyDescent="0.2">
      <c r="A6046" s="241" t="s">
        <v>92</v>
      </c>
      <c r="B6046" s="189" t="s">
        <v>2576</v>
      </c>
      <c r="C6046" s="241" t="s">
        <v>85</v>
      </c>
      <c r="D6046" s="241" t="s">
        <v>2577</v>
      </c>
      <c r="E6046" s="427" t="s">
        <v>119</v>
      </c>
      <c r="F6046" s="427"/>
      <c r="G6046" s="190" t="s">
        <v>174</v>
      </c>
      <c r="H6046" s="191">
        <v>1</v>
      </c>
      <c r="I6046" s="192">
        <v>6.64</v>
      </c>
      <c r="J6046" s="192">
        <v>6.64</v>
      </c>
      <c r="K6046" s="360"/>
    </row>
    <row r="6047" spans="1:11" s="106" customFormat="1" hidden="1" x14ac:dyDescent="0.2">
      <c r="A6047" s="244"/>
      <c r="B6047" s="244"/>
      <c r="C6047" s="244"/>
      <c r="D6047" s="244"/>
      <c r="E6047" s="244"/>
      <c r="F6047" s="193"/>
      <c r="G6047" s="244"/>
      <c r="H6047" s="193"/>
      <c r="I6047" s="244"/>
      <c r="J6047" s="193"/>
      <c r="K6047" s="360"/>
    </row>
    <row r="6048" spans="1:11" s="106" customFormat="1" ht="15" hidden="1" thickBot="1" x14ac:dyDescent="0.25">
      <c r="A6048" s="244"/>
      <c r="B6048" s="244"/>
      <c r="C6048" s="244"/>
      <c r="D6048" s="244"/>
      <c r="E6048" s="244"/>
      <c r="F6048" s="193"/>
      <c r="G6048" s="244"/>
      <c r="H6048" s="428"/>
      <c r="I6048" s="428"/>
      <c r="J6048" s="193"/>
      <c r="K6048" s="360"/>
    </row>
    <row r="6049" spans="1:11" s="106" customFormat="1" ht="15" hidden="1" thickTop="1" x14ac:dyDescent="0.2">
      <c r="A6049" s="194"/>
      <c r="B6049" s="194"/>
      <c r="C6049" s="194"/>
      <c r="D6049" s="194"/>
      <c r="E6049" s="194"/>
      <c r="F6049" s="194"/>
      <c r="G6049" s="194"/>
      <c r="H6049" s="194"/>
      <c r="I6049" s="194"/>
      <c r="J6049" s="194"/>
      <c r="K6049" s="360"/>
    </row>
    <row r="6050" spans="1:11" s="106" customFormat="1" ht="15" hidden="1" x14ac:dyDescent="0.2">
      <c r="A6050" s="242"/>
      <c r="B6050" s="195" t="s">
        <v>77</v>
      </c>
      <c r="C6050" s="242" t="s">
        <v>78</v>
      </c>
      <c r="D6050" s="242" t="s">
        <v>4</v>
      </c>
      <c r="E6050" s="430" t="s">
        <v>79</v>
      </c>
      <c r="F6050" s="430"/>
      <c r="G6050" s="196" t="s">
        <v>80</v>
      </c>
      <c r="H6050" s="195" t="s">
        <v>81</v>
      </c>
      <c r="I6050" s="195" t="s">
        <v>82</v>
      </c>
      <c r="J6050" s="195" t="s">
        <v>5</v>
      </c>
      <c r="K6050" s="360"/>
    </row>
    <row r="6051" spans="1:11" s="106" customFormat="1" ht="25.5" hidden="1" x14ac:dyDescent="0.2">
      <c r="A6051" s="240" t="s">
        <v>83</v>
      </c>
      <c r="B6051" s="197" t="s">
        <v>1275</v>
      </c>
      <c r="C6051" s="240" t="s">
        <v>85</v>
      </c>
      <c r="D6051" s="240" t="s">
        <v>1276</v>
      </c>
      <c r="E6051" s="429" t="s">
        <v>179</v>
      </c>
      <c r="F6051" s="429"/>
      <c r="G6051" s="198" t="s">
        <v>174</v>
      </c>
      <c r="H6051" s="199">
        <v>1</v>
      </c>
      <c r="I6051" s="203">
        <f>SUM(J6052:J6057)</f>
        <v>16.416756700000001</v>
      </c>
      <c r="J6051" s="203">
        <f>H6051*I6051</f>
        <v>16.416756700000001</v>
      </c>
      <c r="K6051" s="360"/>
    </row>
    <row r="6052" spans="1:11" s="106" customFormat="1" ht="25.5" hidden="1" x14ac:dyDescent="0.2">
      <c r="A6052" s="241" t="s">
        <v>89</v>
      </c>
      <c r="B6052" s="189" t="s">
        <v>219</v>
      </c>
      <c r="C6052" s="241" t="s">
        <v>85</v>
      </c>
      <c r="D6052" s="241" t="s">
        <v>220</v>
      </c>
      <c r="E6052" s="427" t="s">
        <v>87</v>
      </c>
      <c r="F6052" s="427"/>
      <c r="G6052" s="190" t="s">
        <v>88</v>
      </c>
      <c r="H6052" s="191">
        <v>0.14399999999999999</v>
      </c>
      <c r="I6052" s="192">
        <v>13.876064</v>
      </c>
      <c r="J6052" s="192">
        <v>1.9981532</v>
      </c>
      <c r="K6052" s="360"/>
    </row>
    <row r="6053" spans="1:11" s="106" customFormat="1" ht="25.5" hidden="1" x14ac:dyDescent="0.2">
      <c r="A6053" s="241" t="s">
        <v>89</v>
      </c>
      <c r="B6053" s="189" t="s">
        <v>221</v>
      </c>
      <c r="C6053" s="241" t="s">
        <v>85</v>
      </c>
      <c r="D6053" s="241" t="s">
        <v>222</v>
      </c>
      <c r="E6053" s="427" t="s">
        <v>87</v>
      </c>
      <c r="F6053" s="427"/>
      <c r="G6053" s="190" t="s">
        <v>88</v>
      </c>
      <c r="H6053" s="191">
        <v>0.14399999999999999</v>
      </c>
      <c r="I6053" s="192">
        <v>17.794052000000001</v>
      </c>
      <c r="J6053" s="192">
        <v>2.5623434999999999</v>
      </c>
      <c r="K6053" s="360"/>
    </row>
    <row r="6054" spans="1:11" s="106" customFormat="1" hidden="1" x14ac:dyDescent="0.2">
      <c r="A6054" s="241" t="s">
        <v>92</v>
      </c>
      <c r="B6054" s="189" t="s">
        <v>1058</v>
      </c>
      <c r="C6054" s="241" t="s">
        <v>85</v>
      </c>
      <c r="D6054" s="241" t="s">
        <v>1059</v>
      </c>
      <c r="E6054" s="427" t="s">
        <v>119</v>
      </c>
      <c r="F6054" s="427"/>
      <c r="G6054" s="190" t="s">
        <v>174</v>
      </c>
      <c r="H6054" s="191">
        <v>2.5999999999999999E-2</v>
      </c>
      <c r="I6054" s="192">
        <v>79.94</v>
      </c>
      <c r="J6054" s="192">
        <v>2.0784400000000001</v>
      </c>
      <c r="K6054" s="360"/>
    </row>
    <row r="6055" spans="1:11" s="106" customFormat="1" hidden="1" x14ac:dyDescent="0.2">
      <c r="A6055" s="241" t="s">
        <v>92</v>
      </c>
      <c r="B6055" s="189" t="s">
        <v>226</v>
      </c>
      <c r="C6055" s="241" t="s">
        <v>85</v>
      </c>
      <c r="D6055" s="241" t="s">
        <v>227</v>
      </c>
      <c r="E6055" s="427" t="s">
        <v>119</v>
      </c>
      <c r="F6055" s="427"/>
      <c r="G6055" s="190" t="s">
        <v>174</v>
      </c>
      <c r="H6055" s="191">
        <v>3.5999999999999997E-2</v>
      </c>
      <c r="I6055" s="192">
        <v>1.86</v>
      </c>
      <c r="J6055" s="192">
        <v>6.6960000000000006E-2</v>
      </c>
      <c r="K6055" s="360"/>
    </row>
    <row r="6056" spans="1:11" s="106" customFormat="1" hidden="1" x14ac:dyDescent="0.2">
      <c r="A6056" s="241" t="s">
        <v>92</v>
      </c>
      <c r="B6056" s="189" t="s">
        <v>228</v>
      </c>
      <c r="C6056" s="241" t="s">
        <v>85</v>
      </c>
      <c r="D6056" s="241" t="s">
        <v>229</v>
      </c>
      <c r="E6056" s="427" t="s">
        <v>119</v>
      </c>
      <c r="F6056" s="427"/>
      <c r="G6056" s="190" t="s">
        <v>174</v>
      </c>
      <c r="H6056" s="191">
        <v>3.3000000000000002E-2</v>
      </c>
      <c r="I6056" s="192">
        <v>69.42</v>
      </c>
      <c r="J6056" s="192">
        <v>2.2908599999999999</v>
      </c>
      <c r="K6056" s="360"/>
    </row>
    <row r="6057" spans="1:11" s="106" customFormat="1" ht="25.5" hidden="1" x14ac:dyDescent="0.2">
      <c r="A6057" s="241" t="s">
        <v>92</v>
      </c>
      <c r="B6057" s="189" t="s">
        <v>2578</v>
      </c>
      <c r="C6057" s="241" t="s">
        <v>85</v>
      </c>
      <c r="D6057" s="241" t="s">
        <v>2579</v>
      </c>
      <c r="E6057" s="427" t="s">
        <v>119</v>
      </c>
      <c r="F6057" s="427"/>
      <c r="G6057" s="190" t="s">
        <v>174</v>
      </c>
      <c r="H6057" s="191">
        <v>1</v>
      </c>
      <c r="I6057" s="192">
        <v>7.42</v>
      </c>
      <c r="J6057" s="192">
        <v>7.42</v>
      </c>
      <c r="K6057" s="360"/>
    </row>
    <row r="6058" spans="1:11" s="106" customFormat="1" hidden="1" x14ac:dyDescent="0.2">
      <c r="A6058" s="244"/>
      <c r="B6058" s="244"/>
      <c r="C6058" s="244"/>
      <c r="D6058" s="244"/>
      <c r="E6058" s="244"/>
      <c r="F6058" s="193"/>
      <c r="G6058" s="244"/>
      <c r="H6058" s="193"/>
      <c r="I6058" s="244"/>
      <c r="J6058" s="193"/>
      <c r="K6058" s="360"/>
    </row>
    <row r="6059" spans="1:11" s="106" customFormat="1" ht="15" hidden="1" thickBot="1" x14ac:dyDescent="0.25">
      <c r="A6059" s="244"/>
      <c r="B6059" s="244"/>
      <c r="C6059" s="244"/>
      <c r="D6059" s="244"/>
      <c r="E6059" s="244"/>
      <c r="F6059" s="193"/>
      <c r="G6059" s="244"/>
      <c r="H6059" s="428"/>
      <c r="I6059" s="428"/>
      <c r="J6059" s="193"/>
      <c r="K6059" s="360"/>
    </row>
    <row r="6060" spans="1:11" s="106" customFormat="1" ht="15" hidden="1" thickTop="1" x14ac:dyDescent="0.2">
      <c r="A6060" s="194"/>
      <c r="B6060" s="194"/>
      <c r="C6060" s="194"/>
      <c r="D6060" s="194"/>
      <c r="E6060" s="194"/>
      <c r="F6060" s="194"/>
      <c r="G6060" s="194"/>
      <c r="H6060" s="194"/>
      <c r="I6060" s="194"/>
      <c r="J6060" s="194"/>
      <c r="K6060" s="360"/>
    </row>
    <row r="6061" spans="1:11" s="106" customFormat="1" ht="15" hidden="1" x14ac:dyDescent="0.2">
      <c r="A6061" s="242"/>
      <c r="B6061" s="195" t="s">
        <v>77</v>
      </c>
      <c r="C6061" s="242" t="s">
        <v>78</v>
      </c>
      <c r="D6061" s="242" t="s">
        <v>4</v>
      </c>
      <c r="E6061" s="430" t="s">
        <v>79</v>
      </c>
      <c r="F6061" s="430"/>
      <c r="G6061" s="196" t="s">
        <v>80</v>
      </c>
      <c r="H6061" s="195" t="s">
        <v>81</v>
      </c>
      <c r="I6061" s="195" t="s">
        <v>82</v>
      </c>
      <c r="J6061" s="195" t="s">
        <v>5</v>
      </c>
      <c r="K6061" s="360"/>
    </row>
    <row r="6062" spans="1:11" s="106" customFormat="1" ht="25.5" hidden="1" x14ac:dyDescent="0.2">
      <c r="A6062" s="240" t="s">
        <v>83</v>
      </c>
      <c r="B6062" s="197" t="s">
        <v>1286</v>
      </c>
      <c r="C6062" s="240" t="s">
        <v>85</v>
      </c>
      <c r="D6062" s="240" t="s">
        <v>1287</v>
      </c>
      <c r="E6062" s="429" t="s">
        <v>179</v>
      </c>
      <c r="F6062" s="429"/>
      <c r="G6062" s="198" t="s">
        <v>174</v>
      </c>
      <c r="H6062" s="199">
        <v>1</v>
      </c>
      <c r="I6062" s="203">
        <f>SUM(J6063:J6068)</f>
        <v>61.208794300000001</v>
      </c>
      <c r="J6062" s="203">
        <f>H6062*I6062</f>
        <v>61.208794300000001</v>
      </c>
      <c r="K6062" s="360"/>
    </row>
    <row r="6063" spans="1:11" s="106" customFormat="1" ht="25.5" hidden="1" x14ac:dyDescent="0.2">
      <c r="A6063" s="241" t="s">
        <v>89</v>
      </c>
      <c r="B6063" s="189" t="s">
        <v>219</v>
      </c>
      <c r="C6063" s="241" t="s">
        <v>85</v>
      </c>
      <c r="D6063" s="241" t="s">
        <v>220</v>
      </c>
      <c r="E6063" s="427" t="s">
        <v>87</v>
      </c>
      <c r="F6063" s="427"/>
      <c r="G6063" s="190" t="s">
        <v>88</v>
      </c>
      <c r="H6063" s="191">
        <v>0.20899999999999999</v>
      </c>
      <c r="I6063" s="192">
        <v>13.876064</v>
      </c>
      <c r="J6063" s="192">
        <v>2.9000973999999999</v>
      </c>
      <c r="K6063" s="360"/>
    </row>
    <row r="6064" spans="1:11" s="106" customFormat="1" ht="25.5" hidden="1" x14ac:dyDescent="0.2">
      <c r="A6064" s="241" t="s">
        <v>89</v>
      </c>
      <c r="B6064" s="189" t="s">
        <v>221</v>
      </c>
      <c r="C6064" s="241" t="s">
        <v>85</v>
      </c>
      <c r="D6064" s="241" t="s">
        <v>222</v>
      </c>
      <c r="E6064" s="427" t="s">
        <v>87</v>
      </c>
      <c r="F6064" s="427"/>
      <c r="G6064" s="190" t="s">
        <v>88</v>
      </c>
      <c r="H6064" s="191">
        <v>0.20899999999999999</v>
      </c>
      <c r="I6064" s="192">
        <v>17.794052000000001</v>
      </c>
      <c r="J6064" s="192">
        <v>3.7189568999999998</v>
      </c>
      <c r="K6064" s="360"/>
    </row>
    <row r="6065" spans="1:11" s="106" customFormat="1" hidden="1" x14ac:dyDescent="0.2">
      <c r="A6065" s="241" t="s">
        <v>92</v>
      </c>
      <c r="B6065" s="189" t="s">
        <v>1058</v>
      </c>
      <c r="C6065" s="241" t="s">
        <v>85</v>
      </c>
      <c r="D6065" s="241" t="s">
        <v>1059</v>
      </c>
      <c r="E6065" s="427" t="s">
        <v>119</v>
      </c>
      <c r="F6065" s="427"/>
      <c r="G6065" s="190" t="s">
        <v>174</v>
      </c>
      <c r="H6065" s="191">
        <v>0.06</v>
      </c>
      <c r="I6065" s="192">
        <v>79.94</v>
      </c>
      <c r="J6065" s="192">
        <v>4.7964000000000002</v>
      </c>
      <c r="K6065" s="360"/>
    </row>
    <row r="6066" spans="1:11" s="106" customFormat="1" hidden="1" x14ac:dyDescent="0.2">
      <c r="A6066" s="241" t="s">
        <v>92</v>
      </c>
      <c r="B6066" s="189" t="s">
        <v>226</v>
      </c>
      <c r="C6066" s="241" t="s">
        <v>85</v>
      </c>
      <c r="D6066" s="241" t="s">
        <v>227</v>
      </c>
      <c r="E6066" s="427" t="s">
        <v>119</v>
      </c>
      <c r="F6066" s="427"/>
      <c r="G6066" s="190" t="s">
        <v>174</v>
      </c>
      <c r="H6066" s="191">
        <v>5.2999999999999999E-2</v>
      </c>
      <c r="I6066" s="192">
        <v>1.86</v>
      </c>
      <c r="J6066" s="192">
        <v>9.8580000000000001E-2</v>
      </c>
      <c r="K6066" s="360"/>
    </row>
    <row r="6067" spans="1:11" s="106" customFormat="1" hidden="1" x14ac:dyDescent="0.2">
      <c r="A6067" s="241" t="s">
        <v>92</v>
      </c>
      <c r="B6067" s="189" t="s">
        <v>228</v>
      </c>
      <c r="C6067" s="241" t="s">
        <v>85</v>
      </c>
      <c r="D6067" s="241" t="s">
        <v>229</v>
      </c>
      <c r="E6067" s="427" t="s">
        <v>119</v>
      </c>
      <c r="F6067" s="427"/>
      <c r="G6067" s="190" t="s">
        <v>174</v>
      </c>
      <c r="H6067" s="191">
        <v>7.8E-2</v>
      </c>
      <c r="I6067" s="192">
        <v>69.42</v>
      </c>
      <c r="J6067" s="192">
        <v>5.4147600000000002</v>
      </c>
      <c r="K6067" s="360"/>
    </row>
    <row r="6068" spans="1:11" s="106" customFormat="1" ht="25.5" hidden="1" x14ac:dyDescent="0.2">
      <c r="A6068" s="241" t="s">
        <v>92</v>
      </c>
      <c r="B6068" s="189" t="s">
        <v>2580</v>
      </c>
      <c r="C6068" s="241" t="s">
        <v>85</v>
      </c>
      <c r="D6068" s="241" t="s">
        <v>2581</v>
      </c>
      <c r="E6068" s="427" t="s">
        <v>119</v>
      </c>
      <c r="F6068" s="427"/>
      <c r="G6068" s="190" t="s">
        <v>174</v>
      </c>
      <c r="H6068" s="191">
        <v>1</v>
      </c>
      <c r="I6068" s="192">
        <v>44.28</v>
      </c>
      <c r="J6068" s="192">
        <v>44.28</v>
      </c>
      <c r="K6068" s="360"/>
    </row>
    <row r="6069" spans="1:11" s="106" customFormat="1" hidden="1" x14ac:dyDescent="0.2">
      <c r="A6069" s="244"/>
      <c r="B6069" s="244"/>
      <c r="C6069" s="244"/>
      <c r="D6069" s="244"/>
      <c r="E6069" s="244"/>
      <c r="F6069" s="193"/>
      <c r="G6069" s="244"/>
      <c r="H6069" s="193"/>
      <c r="I6069" s="244"/>
      <c r="J6069" s="193"/>
      <c r="K6069" s="360"/>
    </row>
    <row r="6070" spans="1:11" s="106" customFormat="1" ht="15" hidden="1" thickBot="1" x14ac:dyDescent="0.25">
      <c r="A6070" s="244"/>
      <c r="B6070" s="244"/>
      <c r="C6070" s="244"/>
      <c r="D6070" s="244"/>
      <c r="E6070" s="244"/>
      <c r="F6070" s="193"/>
      <c r="G6070" s="244"/>
      <c r="H6070" s="428"/>
      <c r="I6070" s="428"/>
      <c r="J6070" s="193"/>
      <c r="K6070" s="360"/>
    </row>
    <row r="6071" spans="1:11" s="106" customFormat="1" ht="15" hidden="1" thickTop="1" x14ac:dyDescent="0.2">
      <c r="A6071" s="194"/>
      <c r="B6071" s="194"/>
      <c r="C6071" s="194"/>
      <c r="D6071" s="194"/>
      <c r="E6071" s="194"/>
      <c r="F6071" s="194"/>
      <c r="G6071" s="194"/>
      <c r="H6071" s="194"/>
      <c r="I6071" s="194"/>
      <c r="J6071" s="194"/>
      <c r="K6071" s="360"/>
    </row>
    <row r="6072" spans="1:11" s="106" customFormat="1" ht="15" hidden="1" x14ac:dyDescent="0.2">
      <c r="A6072" s="242"/>
      <c r="B6072" s="195" t="s">
        <v>77</v>
      </c>
      <c r="C6072" s="242" t="s">
        <v>78</v>
      </c>
      <c r="D6072" s="242" t="s">
        <v>4</v>
      </c>
      <c r="E6072" s="430" t="s">
        <v>79</v>
      </c>
      <c r="F6072" s="430"/>
      <c r="G6072" s="196" t="s">
        <v>80</v>
      </c>
      <c r="H6072" s="195" t="s">
        <v>81</v>
      </c>
      <c r="I6072" s="195" t="s">
        <v>82</v>
      </c>
      <c r="J6072" s="195" t="s">
        <v>5</v>
      </c>
      <c r="K6072" s="360"/>
    </row>
    <row r="6073" spans="1:11" s="106" customFormat="1" ht="25.5" hidden="1" x14ac:dyDescent="0.2">
      <c r="A6073" s="240" t="s">
        <v>83</v>
      </c>
      <c r="B6073" s="197" t="s">
        <v>1309</v>
      </c>
      <c r="C6073" s="240" t="s">
        <v>85</v>
      </c>
      <c r="D6073" s="240" t="s">
        <v>1310</v>
      </c>
      <c r="E6073" s="429" t="s">
        <v>179</v>
      </c>
      <c r="F6073" s="429"/>
      <c r="G6073" s="198" t="s">
        <v>174</v>
      </c>
      <c r="H6073" s="199">
        <v>1</v>
      </c>
      <c r="I6073" s="203">
        <f>SUM(J6074:J6079)</f>
        <v>92.095757200000008</v>
      </c>
      <c r="J6073" s="203">
        <f>H6073*I6073</f>
        <v>92.095757200000008</v>
      </c>
      <c r="K6073" s="360"/>
    </row>
    <row r="6074" spans="1:11" s="106" customFormat="1" ht="25.5" hidden="1" x14ac:dyDescent="0.2">
      <c r="A6074" s="241" t="s">
        <v>89</v>
      </c>
      <c r="B6074" s="189" t="s">
        <v>219</v>
      </c>
      <c r="C6074" s="241" t="s">
        <v>85</v>
      </c>
      <c r="D6074" s="241" t="s">
        <v>220</v>
      </c>
      <c r="E6074" s="427" t="s">
        <v>87</v>
      </c>
      <c r="F6074" s="427"/>
      <c r="G6074" s="190" t="s">
        <v>88</v>
      </c>
      <c r="H6074" s="191">
        <v>0.23499999999999999</v>
      </c>
      <c r="I6074" s="192">
        <v>13.876064</v>
      </c>
      <c r="J6074" s="192">
        <v>3.260875</v>
      </c>
      <c r="K6074" s="360"/>
    </row>
    <row r="6075" spans="1:11" s="106" customFormat="1" ht="25.5" hidden="1" x14ac:dyDescent="0.2">
      <c r="A6075" s="241" t="s">
        <v>89</v>
      </c>
      <c r="B6075" s="189" t="s">
        <v>221</v>
      </c>
      <c r="C6075" s="241" t="s">
        <v>85</v>
      </c>
      <c r="D6075" s="241" t="s">
        <v>222</v>
      </c>
      <c r="E6075" s="427" t="s">
        <v>87</v>
      </c>
      <c r="F6075" s="427"/>
      <c r="G6075" s="190" t="s">
        <v>88</v>
      </c>
      <c r="H6075" s="191">
        <v>0.23499999999999999</v>
      </c>
      <c r="I6075" s="192">
        <v>17.794052000000001</v>
      </c>
      <c r="J6075" s="192">
        <v>4.1816022000000004</v>
      </c>
      <c r="K6075" s="360"/>
    </row>
    <row r="6076" spans="1:11" s="106" customFormat="1" hidden="1" x14ac:dyDescent="0.2">
      <c r="A6076" s="241" t="s">
        <v>92</v>
      </c>
      <c r="B6076" s="189" t="s">
        <v>1058</v>
      </c>
      <c r="C6076" s="241" t="s">
        <v>85</v>
      </c>
      <c r="D6076" s="241" t="s">
        <v>1059</v>
      </c>
      <c r="E6076" s="427" t="s">
        <v>119</v>
      </c>
      <c r="F6076" s="427"/>
      <c r="G6076" s="190" t="s">
        <v>174</v>
      </c>
      <c r="H6076" s="191">
        <v>7.0999999999999994E-2</v>
      </c>
      <c r="I6076" s="192">
        <v>79.94</v>
      </c>
      <c r="J6076" s="192">
        <v>5.6757400000000002</v>
      </c>
      <c r="K6076" s="360"/>
    </row>
    <row r="6077" spans="1:11" s="106" customFormat="1" hidden="1" x14ac:dyDescent="0.2">
      <c r="A6077" s="241" t="s">
        <v>92</v>
      </c>
      <c r="B6077" s="189" t="s">
        <v>226</v>
      </c>
      <c r="C6077" s="241" t="s">
        <v>85</v>
      </c>
      <c r="D6077" s="241" t="s">
        <v>227</v>
      </c>
      <c r="E6077" s="427" t="s">
        <v>119</v>
      </c>
      <c r="F6077" s="427"/>
      <c r="G6077" s="190" t="s">
        <v>174</v>
      </c>
      <c r="H6077" s="191">
        <v>5.8999999999999997E-2</v>
      </c>
      <c r="I6077" s="192">
        <v>1.86</v>
      </c>
      <c r="J6077" s="192">
        <v>0.10974</v>
      </c>
      <c r="K6077" s="360"/>
    </row>
    <row r="6078" spans="1:11" s="106" customFormat="1" hidden="1" x14ac:dyDescent="0.2">
      <c r="A6078" s="241" t="s">
        <v>92</v>
      </c>
      <c r="B6078" s="189" t="s">
        <v>228</v>
      </c>
      <c r="C6078" s="241" t="s">
        <v>85</v>
      </c>
      <c r="D6078" s="241" t="s">
        <v>229</v>
      </c>
      <c r="E6078" s="427" t="s">
        <v>119</v>
      </c>
      <c r="F6078" s="427"/>
      <c r="G6078" s="190" t="s">
        <v>174</v>
      </c>
      <c r="H6078" s="191">
        <v>0.09</v>
      </c>
      <c r="I6078" s="192">
        <v>69.42</v>
      </c>
      <c r="J6078" s="192">
        <v>6.2477999999999998</v>
      </c>
      <c r="K6078" s="360"/>
    </row>
    <row r="6079" spans="1:11" s="106" customFormat="1" ht="25.5" hidden="1" x14ac:dyDescent="0.2">
      <c r="A6079" s="241" t="s">
        <v>92</v>
      </c>
      <c r="B6079" s="189" t="s">
        <v>2582</v>
      </c>
      <c r="C6079" s="241" t="s">
        <v>85</v>
      </c>
      <c r="D6079" s="241" t="s">
        <v>2583</v>
      </c>
      <c r="E6079" s="427" t="s">
        <v>119</v>
      </c>
      <c r="F6079" s="427"/>
      <c r="G6079" s="190" t="s">
        <v>174</v>
      </c>
      <c r="H6079" s="191">
        <v>1</v>
      </c>
      <c r="I6079" s="192">
        <v>72.62</v>
      </c>
      <c r="J6079" s="192">
        <v>72.62</v>
      </c>
      <c r="K6079" s="360"/>
    </row>
    <row r="6080" spans="1:11" s="106" customFormat="1" hidden="1" x14ac:dyDescent="0.2">
      <c r="A6080" s="244"/>
      <c r="B6080" s="244"/>
      <c r="C6080" s="244"/>
      <c r="D6080" s="244"/>
      <c r="E6080" s="244"/>
      <c r="F6080" s="193"/>
      <c r="G6080" s="244"/>
      <c r="H6080" s="193"/>
      <c r="I6080" s="244"/>
      <c r="J6080" s="193"/>
      <c r="K6080" s="360"/>
    </row>
    <row r="6081" spans="1:11" s="106" customFormat="1" ht="15" hidden="1" thickBot="1" x14ac:dyDescent="0.25">
      <c r="A6081" s="244"/>
      <c r="B6081" s="244"/>
      <c r="C6081" s="244"/>
      <c r="D6081" s="244"/>
      <c r="E6081" s="244"/>
      <c r="F6081" s="193"/>
      <c r="G6081" s="244"/>
      <c r="H6081" s="428"/>
      <c r="I6081" s="428"/>
      <c r="J6081" s="193"/>
      <c r="K6081" s="360"/>
    </row>
    <row r="6082" spans="1:11" s="106" customFormat="1" ht="15" hidden="1" thickTop="1" x14ac:dyDescent="0.2">
      <c r="A6082" s="194"/>
      <c r="B6082" s="194"/>
      <c r="C6082" s="194"/>
      <c r="D6082" s="194"/>
      <c r="E6082" s="194"/>
      <c r="F6082" s="194"/>
      <c r="G6082" s="194"/>
      <c r="H6082" s="194"/>
      <c r="I6082" s="194"/>
      <c r="J6082" s="194"/>
      <c r="K6082" s="360"/>
    </row>
    <row r="6083" spans="1:11" s="106" customFormat="1" ht="15" hidden="1" x14ac:dyDescent="0.2">
      <c r="A6083" s="242"/>
      <c r="B6083" s="195" t="s">
        <v>77</v>
      </c>
      <c r="C6083" s="242" t="s">
        <v>78</v>
      </c>
      <c r="D6083" s="242" t="s">
        <v>4</v>
      </c>
      <c r="E6083" s="430" t="s">
        <v>79</v>
      </c>
      <c r="F6083" s="430"/>
      <c r="G6083" s="196" t="s">
        <v>80</v>
      </c>
      <c r="H6083" s="195" t="s">
        <v>81</v>
      </c>
      <c r="I6083" s="195" t="s">
        <v>82</v>
      </c>
      <c r="J6083" s="195" t="s">
        <v>5</v>
      </c>
      <c r="K6083" s="360"/>
    </row>
    <row r="6084" spans="1:11" s="106" customFormat="1" hidden="1" x14ac:dyDescent="0.2">
      <c r="A6084" s="240" t="s">
        <v>83</v>
      </c>
      <c r="B6084" s="197" t="s">
        <v>524</v>
      </c>
      <c r="C6084" s="240" t="s">
        <v>85</v>
      </c>
      <c r="D6084" s="240" t="s">
        <v>525</v>
      </c>
      <c r="E6084" s="429" t="s">
        <v>87</v>
      </c>
      <c r="F6084" s="429"/>
      <c r="G6084" s="198" t="s">
        <v>88</v>
      </c>
      <c r="H6084" s="199">
        <v>1</v>
      </c>
      <c r="I6084" s="203">
        <f>SUM(J6085:J6092)</f>
        <v>18.810205</v>
      </c>
      <c r="J6084" s="203">
        <f>H6084*I6084</f>
        <v>18.810205</v>
      </c>
      <c r="K6084" s="360"/>
    </row>
    <row r="6085" spans="1:11" s="106" customFormat="1" ht="25.5" hidden="1" x14ac:dyDescent="0.2">
      <c r="A6085" s="241" t="s">
        <v>89</v>
      </c>
      <c r="B6085" s="189" t="s">
        <v>2226</v>
      </c>
      <c r="C6085" s="241" t="s">
        <v>85</v>
      </c>
      <c r="D6085" s="241" t="s">
        <v>2227</v>
      </c>
      <c r="E6085" s="427" t="s">
        <v>87</v>
      </c>
      <c r="F6085" s="427"/>
      <c r="G6085" s="190" t="s">
        <v>88</v>
      </c>
      <c r="H6085" s="191">
        <v>1</v>
      </c>
      <c r="I6085" s="192">
        <v>0.110205</v>
      </c>
      <c r="J6085" s="192">
        <v>0.110205</v>
      </c>
      <c r="K6085" s="360"/>
    </row>
    <row r="6086" spans="1:11" s="106" customFormat="1" hidden="1" x14ac:dyDescent="0.2">
      <c r="A6086" s="241" t="s">
        <v>92</v>
      </c>
      <c r="B6086" s="189" t="s">
        <v>1912</v>
      </c>
      <c r="C6086" s="241" t="s">
        <v>85</v>
      </c>
      <c r="D6086" s="241" t="s">
        <v>1913</v>
      </c>
      <c r="E6086" s="427" t="s">
        <v>101</v>
      </c>
      <c r="F6086" s="427"/>
      <c r="G6086" s="190" t="s">
        <v>88</v>
      </c>
      <c r="H6086" s="191">
        <v>1</v>
      </c>
      <c r="I6086" s="192">
        <v>2.2000000000000002</v>
      </c>
      <c r="J6086" s="192">
        <v>2.2000000000000002</v>
      </c>
      <c r="K6086" s="360"/>
    </row>
    <row r="6087" spans="1:11" s="106" customFormat="1" ht="25.5" hidden="1" x14ac:dyDescent="0.2">
      <c r="A6087" s="241" t="s">
        <v>92</v>
      </c>
      <c r="B6087" s="189" t="s">
        <v>1924</v>
      </c>
      <c r="C6087" s="241" t="s">
        <v>85</v>
      </c>
      <c r="D6087" s="241" t="s">
        <v>1925</v>
      </c>
      <c r="E6087" s="427" t="s">
        <v>98</v>
      </c>
      <c r="F6087" s="427"/>
      <c r="G6087" s="190" t="s">
        <v>88</v>
      </c>
      <c r="H6087" s="191">
        <v>1</v>
      </c>
      <c r="I6087" s="192">
        <v>1.08</v>
      </c>
      <c r="J6087" s="192">
        <v>1.08</v>
      </c>
      <c r="K6087" s="360"/>
    </row>
    <row r="6088" spans="1:11" s="106" customFormat="1" hidden="1" x14ac:dyDescent="0.2">
      <c r="A6088" s="241" t="s">
        <v>92</v>
      </c>
      <c r="B6088" s="189" t="s">
        <v>99</v>
      </c>
      <c r="C6088" s="241" t="s">
        <v>85</v>
      </c>
      <c r="D6088" s="241" t="s">
        <v>100</v>
      </c>
      <c r="E6088" s="427" t="s">
        <v>101</v>
      </c>
      <c r="F6088" s="427"/>
      <c r="G6088" s="190" t="s">
        <v>88</v>
      </c>
      <c r="H6088" s="191">
        <v>1</v>
      </c>
      <c r="I6088" s="192">
        <v>0.35</v>
      </c>
      <c r="J6088" s="192">
        <v>0.35</v>
      </c>
      <c r="K6088" s="360"/>
    </row>
    <row r="6089" spans="1:11" s="106" customFormat="1" ht="25.5" hidden="1" x14ac:dyDescent="0.2">
      <c r="A6089" s="241" t="s">
        <v>92</v>
      </c>
      <c r="B6089" s="189" t="s">
        <v>1926</v>
      </c>
      <c r="C6089" s="241" t="s">
        <v>85</v>
      </c>
      <c r="D6089" s="241" t="s">
        <v>1927</v>
      </c>
      <c r="E6089" s="427" t="s">
        <v>98</v>
      </c>
      <c r="F6089" s="427"/>
      <c r="G6089" s="190" t="s">
        <v>88</v>
      </c>
      <c r="H6089" s="191">
        <v>1</v>
      </c>
      <c r="I6089" s="192">
        <v>0.34</v>
      </c>
      <c r="J6089" s="192">
        <v>0.34</v>
      </c>
      <c r="K6089" s="360"/>
    </row>
    <row r="6090" spans="1:11" s="106" customFormat="1" hidden="1" x14ac:dyDescent="0.2">
      <c r="A6090" s="241" t="s">
        <v>92</v>
      </c>
      <c r="B6090" s="189" t="s">
        <v>104</v>
      </c>
      <c r="C6090" s="241" t="s">
        <v>85</v>
      </c>
      <c r="D6090" s="241" t="s">
        <v>105</v>
      </c>
      <c r="E6090" s="427" t="s">
        <v>106</v>
      </c>
      <c r="F6090" s="427"/>
      <c r="G6090" s="190" t="s">
        <v>88</v>
      </c>
      <c r="H6090" s="191">
        <v>1</v>
      </c>
      <c r="I6090" s="192">
        <v>7.0000000000000007E-2</v>
      </c>
      <c r="J6090" s="192">
        <v>7.0000000000000007E-2</v>
      </c>
      <c r="K6090" s="360"/>
    </row>
    <row r="6091" spans="1:11" s="106" customFormat="1" hidden="1" x14ac:dyDescent="0.2">
      <c r="A6091" s="241" t="s">
        <v>92</v>
      </c>
      <c r="B6091" s="189" t="s">
        <v>2228</v>
      </c>
      <c r="C6091" s="241" t="s">
        <v>85</v>
      </c>
      <c r="D6091" s="241" t="s">
        <v>2229</v>
      </c>
      <c r="E6091" s="427" t="s">
        <v>95</v>
      </c>
      <c r="F6091" s="427"/>
      <c r="G6091" s="190" t="s">
        <v>88</v>
      </c>
      <c r="H6091" s="191">
        <v>1</v>
      </c>
      <c r="I6091" s="192">
        <v>13.95</v>
      </c>
      <c r="J6091" s="192">
        <v>13.95</v>
      </c>
      <c r="K6091" s="360"/>
    </row>
    <row r="6092" spans="1:11" s="106" customFormat="1" hidden="1" x14ac:dyDescent="0.2">
      <c r="A6092" s="241" t="s">
        <v>92</v>
      </c>
      <c r="B6092" s="189" t="s">
        <v>1918</v>
      </c>
      <c r="C6092" s="241" t="s">
        <v>85</v>
      </c>
      <c r="D6092" s="241" t="s">
        <v>1919</v>
      </c>
      <c r="E6092" s="427" t="s">
        <v>909</v>
      </c>
      <c r="F6092" s="427"/>
      <c r="G6092" s="190" t="s">
        <v>88</v>
      </c>
      <c r="H6092" s="191">
        <v>1</v>
      </c>
      <c r="I6092" s="192">
        <v>0.71</v>
      </c>
      <c r="J6092" s="192">
        <v>0.71</v>
      </c>
      <c r="K6092" s="360"/>
    </row>
    <row r="6093" spans="1:11" s="106" customFormat="1" hidden="1" x14ac:dyDescent="0.2">
      <c r="A6093" s="244"/>
      <c r="B6093" s="244"/>
      <c r="C6093" s="244"/>
      <c r="D6093" s="244"/>
      <c r="E6093" s="244"/>
      <c r="F6093" s="193"/>
      <c r="G6093" s="244"/>
      <c r="H6093" s="193"/>
      <c r="I6093" s="244"/>
      <c r="J6093" s="193"/>
      <c r="K6093" s="360"/>
    </row>
    <row r="6094" spans="1:11" s="106" customFormat="1" ht="15" hidden="1" thickBot="1" x14ac:dyDescent="0.25">
      <c r="A6094" s="244"/>
      <c r="B6094" s="244"/>
      <c r="C6094" s="244"/>
      <c r="D6094" s="244"/>
      <c r="E6094" s="244"/>
      <c r="F6094" s="193"/>
      <c r="G6094" s="244"/>
      <c r="H6094" s="428"/>
      <c r="I6094" s="428"/>
      <c r="J6094" s="193"/>
      <c r="K6094" s="360"/>
    </row>
    <row r="6095" spans="1:11" s="106" customFormat="1" ht="15" hidden="1" thickTop="1" x14ac:dyDescent="0.2">
      <c r="A6095" s="194"/>
      <c r="B6095" s="194"/>
      <c r="C6095" s="194"/>
      <c r="D6095" s="194"/>
      <c r="E6095" s="194"/>
      <c r="F6095" s="194"/>
      <c r="G6095" s="194"/>
      <c r="H6095" s="194"/>
      <c r="I6095" s="194"/>
      <c r="J6095" s="194"/>
      <c r="K6095" s="360"/>
    </row>
    <row r="6096" spans="1:11" s="106" customFormat="1" ht="15" hidden="1" x14ac:dyDescent="0.2">
      <c r="A6096" s="242"/>
      <c r="B6096" s="195" t="s">
        <v>77</v>
      </c>
      <c r="C6096" s="242" t="s">
        <v>78</v>
      </c>
      <c r="D6096" s="242" t="s">
        <v>4</v>
      </c>
      <c r="E6096" s="430" t="s">
        <v>79</v>
      </c>
      <c r="F6096" s="430"/>
      <c r="G6096" s="196" t="s">
        <v>80</v>
      </c>
      <c r="H6096" s="195" t="s">
        <v>81</v>
      </c>
      <c r="I6096" s="195" t="s">
        <v>82</v>
      </c>
      <c r="J6096" s="195" t="s">
        <v>5</v>
      </c>
      <c r="K6096" s="360"/>
    </row>
    <row r="6097" spans="1:11" s="106" customFormat="1" ht="38.25" hidden="1" x14ac:dyDescent="0.2">
      <c r="A6097" s="240" t="s">
        <v>83</v>
      </c>
      <c r="B6097" s="197" t="s">
        <v>1390</v>
      </c>
      <c r="C6097" s="240" t="s">
        <v>85</v>
      </c>
      <c r="D6097" s="240" t="s">
        <v>1391</v>
      </c>
      <c r="E6097" s="429" t="s">
        <v>925</v>
      </c>
      <c r="F6097" s="429"/>
      <c r="G6097" s="198" t="s">
        <v>174</v>
      </c>
      <c r="H6097" s="199">
        <v>1</v>
      </c>
      <c r="I6097" s="203">
        <f>SUM(J6098:J6100)</f>
        <v>20.898507000000002</v>
      </c>
      <c r="J6097" s="203">
        <f>H6097*I6097</f>
        <v>20.898507000000002</v>
      </c>
      <c r="K6097" s="360"/>
    </row>
    <row r="6098" spans="1:11" s="106" customFormat="1" ht="25.5" hidden="1" x14ac:dyDescent="0.2">
      <c r="A6098" s="241" t="s">
        <v>89</v>
      </c>
      <c r="B6098" s="189" t="s">
        <v>1322</v>
      </c>
      <c r="C6098" s="241" t="s">
        <v>85</v>
      </c>
      <c r="D6098" s="241" t="s">
        <v>1323</v>
      </c>
      <c r="E6098" s="427" t="s">
        <v>87</v>
      </c>
      <c r="F6098" s="427"/>
      <c r="G6098" s="190" t="s">
        <v>88</v>
      </c>
      <c r="H6098" s="191">
        <v>0.496</v>
      </c>
      <c r="I6098" s="192">
        <v>14.338753000000001</v>
      </c>
      <c r="J6098" s="192">
        <v>7.1120215</v>
      </c>
      <c r="K6098" s="360"/>
    </row>
    <row r="6099" spans="1:11" s="106" customFormat="1" ht="25.5" hidden="1" x14ac:dyDescent="0.2">
      <c r="A6099" s="241" t="s">
        <v>89</v>
      </c>
      <c r="B6099" s="189" t="s">
        <v>201</v>
      </c>
      <c r="C6099" s="241" t="s">
        <v>85</v>
      </c>
      <c r="D6099" s="241" t="s">
        <v>202</v>
      </c>
      <c r="E6099" s="427" t="s">
        <v>87</v>
      </c>
      <c r="F6099" s="427"/>
      <c r="G6099" s="190" t="s">
        <v>88</v>
      </c>
      <c r="H6099" s="191">
        <v>0.496</v>
      </c>
      <c r="I6099" s="192">
        <v>18.380011</v>
      </c>
      <c r="J6099" s="192">
        <v>9.1164854999999996</v>
      </c>
      <c r="K6099" s="360"/>
    </row>
    <row r="6100" spans="1:11" s="106" customFormat="1" hidden="1" x14ac:dyDescent="0.2">
      <c r="A6100" s="241" t="s">
        <v>92</v>
      </c>
      <c r="B6100" s="189" t="s">
        <v>2584</v>
      </c>
      <c r="C6100" s="241" t="s">
        <v>85</v>
      </c>
      <c r="D6100" s="241" t="s">
        <v>2585</v>
      </c>
      <c r="E6100" s="427" t="s">
        <v>119</v>
      </c>
      <c r="F6100" s="427"/>
      <c r="G6100" s="190" t="s">
        <v>174</v>
      </c>
      <c r="H6100" s="191">
        <v>1</v>
      </c>
      <c r="I6100" s="192">
        <v>4.67</v>
      </c>
      <c r="J6100" s="192">
        <v>4.67</v>
      </c>
      <c r="K6100" s="360"/>
    </row>
    <row r="6101" spans="1:11" s="106" customFormat="1" hidden="1" x14ac:dyDescent="0.2">
      <c r="A6101" s="244"/>
      <c r="B6101" s="244"/>
      <c r="C6101" s="244"/>
      <c r="D6101" s="244"/>
      <c r="E6101" s="244"/>
      <c r="F6101" s="193"/>
      <c r="G6101" s="244"/>
      <c r="H6101" s="193"/>
      <c r="I6101" s="244"/>
      <c r="J6101" s="193"/>
      <c r="K6101" s="360"/>
    </row>
    <row r="6102" spans="1:11" s="106" customFormat="1" ht="15" hidden="1" thickBot="1" x14ac:dyDescent="0.25">
      <c r="A6102" s="244"/>
      <c r="B6102" s="244"/>
      <c r="C6102" s="244"/>
      <c r="D6102" s="244"/>
      <c r="E6102" s="244"/>
      <c r="F6102" s="193"/>
      <c r="G6102" s="244"/>
      <c r="H6102" s="428"/>
      <c r="I6102" s="428"/>
      <c r="J6102" s="193"/>
      <c r="K6102" s="360"/>
    </row>
    <row r="6103" spans="1:11" s="106" customFormat="1" ht="15" hidden="1" thickTop="1" x14ac:dyDescent="0.2">
      <c r="A6103" s="194"/>
      <c r="B6103" s="194"/>
      <c r="C6103" s="194"/>
      <c r="D6103" s="194"/>
      <c r="E6103" s="194"/>
      <c r="F6103" s="194"/>
      <c r="G6103" s="194"/>
      <c r="H6103" s="194"/>
      <c r="I6103" s="194"/>
      <c r="J6103" s="194"/>
      <c r="K6103" s="360"/>
    </row>
    <row r="6104" spans="1:11" s="106" customFormat="1" ht="15" hidden="1" x14ac:dyDescent="0.2">
      <c r="A6104" s="242"/>
      <c r="B6104" s="195" t="s">
        <v>77</v>
      </c>
      <c r="C6104" s="242" t="s">
        <v>78</v>
      </c>
      <c r="D6104" s="242" t="s">
        <v>4</v>
      </c>
      <c r="E6104" s="430" t="s">
        <v>79</v>
      </c>
      <c r="F6104" s="430"/>
      <c r="G6104" s="196" t="s">
        <v>80</v>
      </c>
      <c r="H6104" s="195" t="s">
        <v>81</v>
      </c>
      <c r="I6104" s="195" t="s">
        <v>82</v>
      </c>
      <c r="J6104" s="195" t="s">
        <v>5</v>
      </c>
      <c r="K6104" s="360"/>
    </row>
    <row r="6105" spans="1:11" s="106" customFormat="1" ht="38.25" hidden="1" x14ac:dyDescent="0.2">
      <c r="A6105" s="240" t="s">
        <v>83</v>
      </c>
      <c r="B6105" s="197" t="s">
        <v>1400</v>
      </c>
      <c r="C6105" s="240" t="s">
        <v>85</v>
      </c>
      <c r="D6105" s="240" t="s">
        <v>1401</v>
      </c>
      <c r="E6105" s="429" t="s">
        <v>925</v>
      </c>
      <c r="F6105" s="429"/>
      <c r="G6105" s="198" t="s">
        <v>174</v>
      </c>
      <c r="H6105" s="199">
        <v>1</v>
      </c>
      <c r="I6105" s="203">
        <f>SUM(J6106:J6108)</f>
        <v>13.658909600000001</v>
      </c>
      <c r="J6105" s="203">
        <f>H6105*I6105</f>
        <v>13.658909600000001</v>
      </c>
      <c r="K6105" s="360"/>
    </row>
    <row r="6106" spans="1:11" s="106" customFormat="1" ht="25.5" hidden="1" x14ac:dyDescent="0.2">
      <c r="A6106" s="241" t="s">
        <v>89</v>
      </c>
      <c r="B6106" s="189" t="s">
        <v>1322</v>
      </c>
      <c r="C6106" s="241" t="s">
        <v>85</v>
      </c>
      <c r="D6106" s="241" t="s">
        <v>1323</v>
      </c>
      <c r="E6106" s="427" t="s">
        <v>87</v>
      </c>
      <c r="F6106" s="427"/>
      <c r="G6106" s="190" t="s">
        <v>88</v>
      </c>
      <c r="H6106" s="191">
        <v>0.23499999999999999</v>
      </c>
      <c r="I6106" s="192">
        <v>14.338753000000001</v>
      </c>
      <c r="J6106" s="192">
        <v>3.3696069999999998</v>
      </c>
      <c r="K6106" s="360"/>
    </row>
    <row r="6107" spans="1:11" s="106" customFormat="1" ht="25.5" hidden="1" x14ac:dyDescent="0.2">
      <c r="A6107" s="241" t="s">
        <v>89</v>
      </c>
      <c r="B6107" s="189" t="s">
        <v>201</v>
      </c>
      <c r="C6107" s="241" t="s">
        <v>85</v>
      </c>
      <c r="D6107" s="241" t="s">
        <v>202</v>
      </c>
      <c r="E6107" s="427" t="s">
        <v>87</v>
      </c>
      <c r="F6107" s="427"/>
      <c r="G6107" s="190" t="s">
        <v>88</v>
      </c>
      <c r="H6107" s="191">
        <v>0.23499999999999999</v>
      </c>
      <c r="I6107" s="192">
        <v>18.380011</v>
      </c>
      <c r="J6107" s="192">
        <v>4.3193026000000003</v>
      </c>
      <c r="K6107" s="360"/>
    </row>
    <row r="6108" spans="1:11" s="106" customFormat="1" hidden="1" x14ac:dyDescent="0.2">
      <c r="A6108" s="241" t="s">
        <v>92</v>
      </c>
      <c r="B6108" s="189" t="s">
        <v>2586</v>
      </c>
      <c r="C6108" s="241" t="s">
        <v>85</v>
      </c>
      <c r="D6108" s="241" t="s">
        <v>2587</v>
      </c>
      <c r="E6108" s="427" t="s">
        <v>119</v>
      </c>
      <c r="F6108" s="427"/>
      <c r="G6108" s="190" t="s">
        <v>174</v>
      </c>
      <c r="H6108" s="191">
        <v>1</v>
      </c>
      <c r="I6108" s="192">
        <v>5.97</v>
      </c>
      <c r="J6108" s="192">
        <v>5.97</v>
      </c>
      <c r="K6108" s="360"/>
    </row>
    <row r="6109" spans="1:11" s="106" customFormat="1" hidden="1" x14ac:dyDescent="0.2">
      <c r="A6109" s="244"/>
      <c r="B6109" s="244"/>
      <c r="C6109" s="244"/>
      <c r="D6109" s="244"/>
      <c r="E6109" s="244"/>
      <c r="F6109" s="193"/>
      <c r="G6109" s="244"/>
      <c r="H6109" s="193"/>
      <c r="I6109" s="244"/>
      <c r="J6109" s="193"/>
      <c r="K6109" s="360"/>
    </row>
    <row r="6110" spans="1:11" s="106" customFormat="1" ht="15" hidden="1" thickBot="1" x14ac:dyDescent="0.25">
      <c r="A6110" s="244"/>
      <c r="B6110" s="244"/>
      <c r="C6110" s="244"/>
      <c r="D6110" s="244"/>
      <c r="E6110" s="244"/>
      <c r="F6110" s="193"/>
      <c r="G6110" s="244"/>
      <c r="H6110" s="428"/>
      <c r="I6110" s="428"/>
      <c r="J6110" s="193"/>
      <c r="K6110" s="360"/>
    </row>
    <row r="6111" spans="1:11" s="106" customFormat="1" ht="15" hidden="1" thickTop="1" x14ac:dyDescent="0.2">
      <c r="A6111" s="194"/>
      <c r="B6111" s="194"/>
      <c r="C6111" s="194"/>
      <c r="D6111" s="194"/>
      <c r="E6111" s="194"/>
      <c r="F6111" s="194"/>
      <c r="G6111" s="194"/>
      <c r="H6111" s="194"/>
      <c r="I6111" s="194"/>
      <c r="J6111" s="194"/>
      <c r="K6111" s="360"/>
    </row>
    <row r="6112" spans="1:11" s="106" customFormat="1" ht="15" hidden="1" x14ac:dyDescent="0.2">
      <c r="A6112" s="242"/>
      <c r="B6112" s="195" t="s">
        <v>77</v>
      </c>
      <c r="C6112" s="242" t="s">
        <v>78</v>
      </c>
      <c r="D6112" s="242" t="s">
        <v>4</v>
      </c>
      <c r="E6112" s="430" t="s">
        <v>79</v>
      </c>
      <c r="F6112" s="430"/>
      <c r="G6112" s="196" t="s">
        <v>80</v>
      </c>
      <c r="H6112" s="195" t="s">
        <v>81</v>
      </c>
      <c r="I6112" s="195" t="s">
        <v>82</v>
      </c>
      <c r="J6112" s="195" t="s">
        <v>5</v>
      </c>
      <c r="K6112" s="360"/>
    </row>
    <row r="6113" spans="1:11" s="106" customFormat="1" ht="38.25" hidden="1" x14ac:dyDescent="0.2">
      <c r="A6113" s="240" t="s">
        <v>83</v>
      </c>
      <c r="B6113" s="197" t="s">
        <v>1405</v>
      </c>
      <c r="C6113" s="240" t="s">
        <v>85</v>
      </c>
      <c r="D6113" s="240" t="s">
        <v>1406</v>
      </c>
      <c r="E6113" s="429" t="s">
        <v>925</v>
      </c>
      <c r="F6113" s="429"/>
      <c r="G6113" s="198" t="s">
        <v>174</v>
      </c>
      <c r="H6113" s="199">
        <v>1</v>
      </c>
      <c r="I6113" s="203">
        <f>SUM(J6114:J6116)</f>
        <v>22.721974500000002</v>
      </c>
      <c r="J6113" s="203">
        <f>H6113*I6113</f>
        <v>22.721974500000002</v>
      </c>
      <c r="K6113" s="360"/>
    </row>
    <row r="6114" spans="1:11" s="106" customFormat="1" ht="25.5" hidden="1" x14ac:dyDescent="0.2">
      <c r="A6114" s="241" t="s">
        <v>89</v>
      </c>
      <c r="B6114" s="189" t="s">
        <v>1322</v>
      </c>
      <c r="C6114" s="241" t="s">
        <v>85</v>
      </c>
      <c r="D6114" s="241" t="s">
        <v>1323</v>
      </c>
      <c r="E6114" s="427" t="s">
        <v>87</v>
      </c>
      <c r="F6114" s="427"/>
      <c r="G6114" s="190" t="s">
        <v>88</v>
      </c>
      <c r="H6114" s="191">
        <v>0.40899999999999997</v>
      </c>
      <c r="I6114" s="192">
        <v>14.338753000000001</v>
      </c>
      <c r="J6114" s="192">
        <v>5.8645500000000004</v>
      </c>
      <c r="K6114" s="360"/>
    </row>
    <row r="6115" spans="1:11" s="106" customFormat="1" ht="25.5" hidden="1" x14ac:dyDescent="0.2">
      <c r="A6115" s="241" t="s">
        <v>89</v>
      </c>
      <c r="B6115" s="189" t="s">
        <v>201</v>
      </c>
      <c r="C6115" s="241" t="s">
        <v>85</v>
      </c>
      <c r="D6115" s="241" t="s">
        <v>202</v>
      </c>
      <c r="E6115" s="427" t="s">
        <v>87</v>
      </c>
      <c r="F6115" s="427"/>
      <c r="G6115" s="190" t="s">
        <v>88</v>
      </c>
      <c r="H6115" s="191">
        <v>0.40899999999999997</v>
      </c>
      <c r="I6115" s="192">
        <v>18.380011</v>
      </c>
      <c r="J6115" s="192">
        <v>7.5174244999999997</v>
      </c>
      <c r="K6115" s="360"/>
    </row>
    <row r="6116" spans="1:11" s="106" customFormat="1" hidden="1" x14ac:dyDescent="0.2">
      <c r="A6116" s="241" t="s">
        <v>92</v>
      </c>
      <c r="B6116" s="189" t="s">
        <v>2584</v>
      </c>
      <c r="C6116" s="241" t="s">
        <v>85</v>
      </c>
      <c r="D6116" s="241" t="s">
        <v>2585</v>
      </c>
      <c r="E6116" s="427" t="s">
        <v>119</v>
      </c>
      <c r="F6116" s="427"/>
      <c r="G6116" s="190" t="s">
        <v>174</v>
      </c>
      <c r="H6116" s="191">
        <v>2</v>
      </c>
      <c r="I6116" s="192">
        <v>4.67</v>
      </c>
      <c r="J6116" s="192">
        <v>9.34</v>
      </c>
      <c r="K6116" s="360"/>
    </row>
    <row r="6117" spans="1:11" s="106" customFormat="1" hidden="1" x14ac:dyDescent="0.2">
      <c r="A6117" s="244"/>
      <c r="B6117" s="244"/>
      <c r="C6117" s="244"/>
      <c r="D6117" s="244"/>
      <c r="E6117" s="244"/>
      <c r="F6117" s="193"/>
      <c r="G6117" s="244"/>
      <c r="H6117" s="193"/>
      <c r="I6117" s="244"/>
      <c r="J6117" s="193"/>
      <c r="K6117" s="360"/>
    </row>
    <row r="6118" spans="1:11" s="106" customFormat="1" ht="15" hidden="1" thickBot="1" x14ac:dyDescent="0.25">
      <c r="A6118" s="244"/>
      <c r="B6118" s="244"/>
      <c r="C6118" s="244"/>
      <c r="D6118" s="244"/>
      <c r="E6118" s="244"/>
      <c r="F6118" s="193"/>
      <c r="G6118" s="244"/>
      <c r="H6118" s="428"/>
      <c r="I6118" s="428"/>
      <c r="J6118" s="193"/>
      <c r="K6118" s="360"/>
    </row>
    <row r="6119" spans="1:11" s="106" customFormat="1" ht="15" hidden="1" thickTop="1" x14ac:dyDescent="0.2">
      <c r="A6119" s="194"/>
      <c r="B6119" s="194"/>
      <c r="C6119" s="194"/>
      <c r="D6119" s="194"/>
      <c r="E6119" s="194"/>
      <c r="F6119" s="194"/>
      <c r="G6119" s="194"/>
      <c r="H6119" s="194"/>
      <c r="I6119" s="194"/>
      <c r="J6119" s="194"/>
      <c r="K6119" s="360"/>
    </row>
    <row r="6120" spans="1:11" s="106" customFormat="1" ht="15" hidden="1" x14ac:dyDescent="0.2">
      <c r="A6120" s="242"/>
      <c r="B6120" s="195" t="s">
        <v>77</v>
      </c>
      <c r="C6120" s="242" t="s">
        <v>78</v>
      </c>
      <c r="D6120" s="242" t="s">
        <v>4</v>
      </c>
      <c r="E6120" s="430" t="s">
        <v>79</v>
      </c>
      <c r="F6120" s="430"/>
      <c r="G6120" s="196" t="s">
        <v>80</v>
      </c>
      <c r="H6120" s="195" t="s">
        <v>81</v>
      </c>
      <c r="I6120" s="195" t="s">
        <v>82</v>
      </c>
      <c r="J6120" s="195" t="s">
        <v>5</v>
      </c>
      <c r="K6120" s="360"/>
    </row>
    <row r="6121" spans="1:11" s="106" customFormat="1" ht="38.25" hidden="1" x14ac:dyDescent="0.2">
      <c r="A6121" s="240" t="s">
        <v>83</v>
      </c>
      <c r="B6121" s="197" t="s">
        <v>1395</v>
      </c>
      <c r="C6121" s="240" t="s">
        <v>85</v>
      </c>
      <c r="D6121" s="240" t="s">
        <v>1396</v>
      </c>
      <c r="E6121" s="429" t="s">
        <v>925</v>
      </c>
      <c r="F6121" s="429"/>
      <c r="G6121" s="198" t="s">
        <v>174</v>
      </c>
      <c r="H6121" s="199">
        <v>1</v>
      </c>
      <c r="I6121" s="203">
        <f>SUM(J6122:J6124)</f>
        <v>16.047379299999999</v>
      </c>
      <c r="J6121" s="203">
        <f>H6121*I6121</f>
        <v>16.047379299999999</v>
      </c>
      <c r="K6121" s="360"/>
    </row>
    <row r="6122" spans="1:11" s="106" customFormat="1" ht="25.5" hidden="1" x14ac:dyDescent="0.2">
      <c r="A6122" s="241" t="s">
        <v>89</v>
      </c>
      <c r="B6122" s="189" t="s">
        <v>1322</v>
      </c>
      <c r="C6122" s="241" t="s">
        <v>85</v>
      </c>
      <c r="D6122" s="241" t="s">
        <v>1323</v>
      </c>
      <c r="E6122" s="427" t="s">
        <v>87</v>
      </c>
      <c r="F6122" s="427"/>
      <c r="G6122" s="190" t="s">
        <v>88</v>
      </c>
      <c r="H6122" s="191">
        <v>0.308</v>
      </c>
      <c r="I6122" s="192">
        <v>14.338753000000001</v>
      </c>
      <c r="J6122" s="192">
        <v>4.4163359</v>
      </c>
      <c r="K6122" s="360"/>
    </row>
    <row r="6123" spans="1:11" s="106" customFormat="1" ht="25.5" hidden="1" x14ac:dyDescent="0.2">
      <c r="A6123" s="241" t="s">
        <v>89</v>
      </c>
      <c r="B6123" s="189" t="s">
        <v>201</v>
      </c>
      <c r="C6123" s="241" t="s">
        <v>85</v>
      </c>
      <c r="D6123" s="241" t="s">
        <v>202</v>
      </c>
      <c r="E6123" s="427" t="s">
        <v>87</v>
      </c>
      <c r="F6123" s="427"/>
      <c r="G6123" s="190" t="s">
        <v>88</v>
      </c>
      <c r="H6123" s="191">
        <v>0.308</v>
      </c>
      <c r="I6123" s="192">
        <v>18.380011</v>
      </c>
      <c r="J6123" s="192">
        <v>5.6610433999999996</v>
      </c>
      <c r="K6123" s="360"/>
    </row>
    <row r="6124" spans="1:11" s="106" customFormat="1" hidden="1" x14ac:dyDescent="0.2">
      <c r="A6124" s="241" t="s">
        <v>92</v>
      </c>
      <c r="B6124" s="189" t="s">
        <v>2586</v>
      </c>
      <c r="C6124" s="241" t="s">
        <v>85</v>
      </c>
      <c r="D6124" s="241" t="s">
        <v>2587</v>
      </c>
      <c r="E6124" s="427" t="s">
        <v>119</v>
      </c>
      <c r="F6124" s="427"/>
      <c r="G6124" s="190" t="s">
        <v>174</v>
      </c>
      <c r="H6124" s="191">
        <v>1</v>
      </c>
      <c r="I6124" s="192">
        <v>5.97</v>
      </c>
      <c r="J6124" s="192">
        <v>5.97</v>
      </c>
      <c r="K6124" s="360"/>
    </row>
    <row r="6125" spans="1:11" s="106" customFormat="1" hidden="1" x14ac:dyDescent="0.2">
      <c r="A6125" s="244"/>
      <c r="B6125" s="244"/>
      <c r="C6125" s="244"/>
      <c r="D6125" s="244"/>
      <c r="E6125" s="244"/>
      <c r="F6125" s="193"/>
      <c r="G6125" s="244"/>
      <c r="H6125" s="193"/>
      <c r="I6125" s="244"/>
      <c r="J6125" s="193"/>
      <c r="K6125" s="360"/>
    </row>
    <row r="6126" spans="1:11" s="106" customFormat="1" ht="15" hidden="1" thickBot="1" x14ac:dyDescent="0.25">
      <c r="A6126" s="244"/>
      <c r="B6126" s="244"/>
      <c r="C6126" s="244"/>
      <c r="D6126" s="244"/>
      <c r="E6126" s="244"/>
      <c r="F6126" s="193"/>
      <c r="G6126" s="244"/>
      <c r="H6126" s="428"/>
      <c r="I6126" s="428"/>
      <c r="J6126" s="193"/>
      <c r="K6126" s="360"/>
    </row>
    <row r="6127" spans="1:11" s="106" customFormat="1" ht="15" hidden="1" thickTop="1" x14ac:dyDescent="0.2">
      <c r="A6127" s="194"/>
      <c r="B6127" s="194"/>
      <c r="C6127" s="194"/>
      <c r="D6127" s="194"/>
      <c r="E6127" s="194"/>
      <c r="F6127" s="194"/>
      <c r="G6127" s="194"/>
      <c r="H6127" s="194"/>
      <c r="I6127" s="194"/>
      <c r="J6127" s="194"/>
      <c r="K6127" s="360"/>
    </row>
    <row r="6128" spans="1:11" s="106" customFormat="1" ht="15" hidden="1" x14ac:dyDescent="0.2">
      <c r="A6128" s="242"/>
      <c r="B6128" s="195" t="s">
        <v>77</v>
      </c>
      <c r="C6128" s="242" t="s">
        <v>78</v>
      </c>
      <c r="D6128" s="242" t="s">
        <v>4</v>
      </c>
      <c r="E6128" s="430" t="s">
        <v>79</v>
      </c>
      <c r="F6128" s="430"/>
      <c r="G6128" s="196" t="s">
        <v>80</v>
      </c>
      <c r="H6128" s="195" t="s">
        <v>81</v>
      </c>
      <c r="I6128" s="195" t="s">
        <v>82</v>
      </c>
      <c r="J6128" s="195" t="s">
        <v>5</v>
      </c>
      <c r="K6128" s="360"/>
    </row>
    <row r="6129" spans="1:11" s="106" customFormat="1" ht="25.5" hidden="1" x14ac:dyDescent="0.2">
      <c r="A6129" s="240" t="s">
        <v>83</v>
      </c>
      <c r="B6129" s="197" t="s">
        <v>188</v>
      </c>
      <c r="C6129" s="240" t="s">
        <v>85</v>
      </c>
      <c r="D6129" s="240" t="s">
        <v>189</v>
      </c>
      <c r="E6129" s="429" t="s">
        <v>179</v>
      </c>
      <c r="F6129" s="429"/>
      <c r="G6129" s="198" t="s">
        <v>174</v>
      </c>
      <c r="H6129" s="199">
        <v>1</v>
      </c>
      <c r="I6129" s="203">
        <f>SUM(J6130:J6133)</f>
        <v>25.713003399999998</v>
      </c>
      <c r="J6129" s="203">
        <f>H6129*I6129</f>
        <v>25.713003399999998</v>
      </c>
      <c r="K6129" s="360"/>
    </row>
    <row r="6130" spans="1:11" s="106" customFormat="1" ht="25.5" hidden="1" x14ac:dyDescent="0.2">
      <c r="A6130" s="241" t="s">
        <v>89</v>
      </c>
      <c r="B6130" s="189" t="s">
        <v>219</v>
      </c>
      <c r="C6130" s="241" t="s">
        <v>85</v>
      </c>
      <c r="D6130" s="241" t="s">
        <v>220</v>
      </c>
      <c r="E6130" s="427" t="s">
        <v>87</v>
      </c>
      <c r="F6130" s="427"/>
      <c r="G6130" s="190" t="s">
        <v>88</v>
      </c>
      <c r="H6130" s="191">
        <v>0.20200000000000001</v>
      </c>
      <c r="I6130" s="192">
        <v>13.876064</v>
      </c>
      <c r="J6130" s="192">
        <v>2.8029649000000001</v>
      </c>
      <c r="K6130" s="360"/>
    </row>
    <row r="6131" spans="1:11" s="106" customFormat="1" ht="25.5" hidden="1" x14ac:dyDescent="0.2">
      <c r="A6131" s="241" t="s">
        <v>89</v>
      </c>
      <c r="B6131" s="189" t="s">
        <v>221</v>
      </c>
      <c r="C6131" s="241" t="s">
        <v>85</v>
      </c>
      <c r="D6131" s="241" t="s">
        <v>222</v>
      </c>
      <c r="E6131" s="427" t="s">
        <v>87</v>
      </c>
      <c r="F6131" s="427"/>
      <c r="G6131" s="190" t="s">
        <v>88</v>
      </c>
      <c r="H6131" s="191">
        <v>0.20200000000000001</v>
      </c>
      <c r="I6131" s="192">
        <v>17.794052000000001</v>
      </c>
      <c r="J6131" s="192">
        <v>3.5943985000000001</v>
      </c>
      <c r="K6131" s="360"/>
    </row>
    <row r="6132" spans="1:11" s="106" customFormat="1" hidden="1" x14ac:dyDescent="0.2">
      <c r="A6132" s="241" t="s">
        <v>92</v>
      </c>
      <c r="B6132" s="189" t="s">
        <v>233</v>
      </c>
      <c r="C6132" s="241" t="s">
        <v>85</v>
      </c>
      <c r="D6132" s="241" t="s">
        <v>234</v>
      </c>
      <c r="E6132" s="427" t="s">
        <v>119</v>
      </c>
      <c r="F6132" s="427"/>
      <c r="G6132" s="190" t="s">
        <v>174</v>
      </c>
      <c r="H6132" s="191">
        <v>7.0000000000000001E-3</v>
      </c>
      <c r="I6132" s="192">
        <v>16.52</v>
      </c>
      <c r="J6132" s="192">
        <v>0.11564000000000001</v>
      </c>
      <c r="K6132" s="360"/>
    </row>
    <row r="6133" spans="1:11" s="106" customFormat="1" ht="25.5" hidden="1" x14ac:dyDescent="0.2">
      <c r="A6133" s="241" t="s">
        <v>92</v>
      </c>
      <c r="B6133" s="189" t="s">
        <v>2588</v>
      </c>
      <c r="C6133" s="241" t="s">
        <v>85</v>
      </c>
      <c r="D6133" s="241" t="s">
        <v>2589</v>
      </c>
      <c r="E6133" s="427" t="s">
        <v>119</v>
      </c>
      <c r="F6133" s="427"/>
      <c r="G6133" s="190" t="s">
        <v>174</v>
      </c>
      <c r="H6133" s="191">
        <v>1</v>
      </c>
      <c r="I6133" s="192">
        <v>19.2</v>
      </c>
      <c r="J6133" s="192">
        <v>19.2</v>
      </c>
      <c r="K6133" s="360"/>
    </row>
    <row r="6134" spans="1:11" s="106" customFormat="1" hidden="1" x14ac:dyDescent="0.2">
      <c r="A6134" s="244"/>
      <c r="B6134" s="244"/>
      <c r="C6134" s="244"/>
      <c r="D6134" s="244"/>
      <c r="E6134" s="244"/>
      <c r="F6134" s="193"/>
      <c r="G6134" s="244"/>
      <c r="H6134" s="193"/>
      <c r="I6134" s="244"/>
      <c r="J6134" s="193"/>
      <c r="K6134" s="360"/>
    </row>
    <row r="6135" spans="1:11" s="106" customFormat="1" ht="15" hidden="1" thickBot="1" x14ac:dyDescent="0.25">
      <c r="A6135" s="244"/>
      <c r="B6135" s="244"/>
      <c r="C6135" s="244"/>
      <c r="D6135" s="244"/>
      <c r="E6135" s="244"/>
      <c r="F6135" s="193"/>
      <c r="G6135" s="244"/>
      <c r="H6135" s="428"/>
      <c r="I6135" s="428"/>
      <c r="J6135" s="193"/>
      <c r="K6135" s="360"/>
    </row>
    <row r="6136" spans="1:11" s="106" customFormat="1" ht="15" hidden="1" thickTop="1" x14ac:dyDescent="0.2">
      <c r="A6136" s="194"/>
      <c r="B6136" s="194"/>
      <c r="C6136" s="194"/>
      <c r="D6136" s="194"/>
      <c r="E6136" s="194"/>
      <c r="F6136" s="194"/>
      <c r="G6136" s="194"/>
      <c r="H6136" s="194"/>
      <c r="I6136" s="194"/>
      <c r="J6136" s="194"/>
      <c r="K6136" s="360"/>
    </row>
    <row r="6137" spans="1:11" s="106" customFormat="1" ht="15" hidden="1" x14ac:dyDescent="0.2">
      <c r="A6137" s="242"/>
      <c r="B6137" s="195" t="s">
        <v>77</v>
      </c>
      <c r="C6137" s="242" t="s">
        <v>78</v>
      </c>
      <c r="D6137" s="242" t="s">
        <v>4</v>
      </c>
      <c r="E6137" s="430" t="s">
        <v>79</v>
      </c>
      <c r="F6137" s="430"/>
      <c r="G6137" s="196" t="s">
        <v>80</v>
      </c>
      <c r="H6137" s="195" t="s">
        <v>81</v>
      </c>
      <c r="I6137" s="195" t="s">
        <v>82</v>
      </c>
      <c r="J6137" s="195" t="s">
        <v>5</v>
      </c>
      <c r="K6137" s="360"/>
    </row>
    <row r="6138" spans="1:11" s="106" customFormat="1" ht="38.25" hidden="1" x14ac:dyDescent="0.2">
      <c r="A6138" s="240" t="s">
        <v>83</v>
      </c>
      <c r="B6138" s="197" t="s">
        <v>305</v>
      </c>
      <c r="C6138" s="240" t="s">
        <v>85</v>
      </c>
      <c r="D6138" s="240" t="s">
        <v>306</v>
      </c>
      <c r="E6138" s="429" t="s">
        <v>270</v>
      </c>
      <c r="F6138" s="429"/>
      <c r="G6138" s="198" t="s">
        <v>307</v>
      </c>
      <c r="H6138" s="199">
        <v>1</v>
      </c>
      <c r="I6138" s="203">
        <f>SUM(J6139:J6140)</f>
        <v>1.1871133999999999</v>
      </c>
      <c r="J6138" s="203">
        <f>H6138*I6138</f>
        <v>1.1871133999999999</v>
      </c>
      <c r="K6138" s="360"/>
    </row>
    <row r="6139" spans="1:11" s="106" customFormat="1" ht="51" hidden="1" x14ac:dyDescent="0.2">
      <c r="A6139" s="241" t="s">
        <v>89</v>
      </c>
      <c r="B6139" s="189" t="s">
        <v>2028</v>
      </c>
      <c r="C6139" s="241" t="s">
        <v>85</v>
      </c>
      <c r="D6139" s="241" t="s">
        <v>2029</v>
      </c>
      <c r="E6139" s="427" t="s">
        <v>142</v>
      </c>
      <c r="F6139" s="427"/>
      <c r="G6139" s="190" t="s">
        <v>143</v>
      </c>
      <c r="H6139" s="191">
        <v>1.111E-2</v>
      </c>
      <c r="I6139" s="192">
        <v>99.595977199999993</v>
      </c>
      <c r="J6139" s="192">
        <v>1.1065113</v>
      </c>
      <c r="K6139" s="360"/>
    </row>
    <row r="6140" spans="1:11" s="106" customFormat="1" ht="51" hidden="1" x14ac:dyDescent="0.2">
      <c r="A6140" s="241" t="s">
        <v>89</v>
      </c>
      <c r="B6140" s="189" t="s">
        <v>2018</v>
      </c>
      <c r="C6140" s="241" t="s">
        <v>85</v>
      </c>
      <c r="D6140" s="241" t="s">
        <v>2019</v>
      </c>
      <c r="E6140" s="427" t="s">
        <v>142</v>
      </c>
      <c r="F6140" s="427"/>
      <c r="G6140" s="190" t="s">
        <v>146</v>
      </c>
      <c r="H6140" s="191">
        <v>2.7799999999999999E-3</v>
      </c>
      <c r="I6140" s="192">
        <v>28.9935467</v>
      </c>
      <c r="J6140" s="192">
        <v>8.0602099999999996E-2</v>
      </c>
      <c r="K6140" s="360"/>
    </row>
    <row r="6141" spans="1:11" s="106" customFormat="1" hidden="1" x14ac:dyDescent="0.2">
      <c r="A6141" s="244"/>
      <c r="B6141" s="244"/>
      <c r="C6141" s="244"/>
      <c r="D6141" s="244"/>
      <c r="E6141" s="244"/>
      <c r="F6141" s="193"/>
      <c r="G6141" s="244"/>
      <c r="H6141" s="193"/>
      <c r="I6141" s="244"/>
      <c r="J6141" s="193"/>
      <c r="K6141" s="360"/>
    </row>
    <row r="6142" spans="1:11" s="106" customFormat="1" ht="15" hidden="1" thickBot="1" x14ac:dyDescent="0.25">
      <c r="A6142" s="244"/>
      <c r="B6142" s="244"/>
      <c r="C6142" s="244"/>
      <c r="D6142" s="244"/>
      <c r="E6142" s="244"/>
      <c r="F6142" s="193"/>
      <c r="G6142" s="244"/>
      <c r="H6142" s="428"/>
      <c r="I6142" s="428"/>
      <c r="J6142" s="193"/>
      <c r="K6142" s="360"/>
    </row>
    <row r="6143" spans="1:11" s="106" customFormat="1" ht="15" hidden="1" thickTop="1" x14ac:dyDescent="0.2">
      <c r="A6143" s="194"/>
      <c r="B6143" s="194"/>
      <c r="C6143" s="194"/>
      <c r="D6143" s="194"/>
      <c r="E6143" s="194"/>
      <c r="F6143" s="194"/>
      <c r="G6143" s="194"/>
      <c r="H6143" s="194"/>
      <c r="I6143" s="194"/>
      <c r="J6143" s="194"/>
      <c r="K6143" s="360"/>
    </row>
    <row r="6144" spans="1:11" s="106" customFormat="1" ht="15" hidden="1" x14ac:dyDescent="0.2">
      <c r="A6144" s="242"/>
      <c r="B6144" s="195" t="s">
        <v>77</v>
      </c>
      <c r="C6144" s="242" t="s">
        <v>78</v>
      </c>
      <c r="D6144" s="242" t="s">
        <v>4</v>
      </c>
      <c r="E6144" s="430" t="s">
        <v>79</v>
      </c>
      <c r="F6144" s="430"/>
      <c r="G6144" s="196" t="s">
        <v>80</v>
      </c>
      <c r="H6144" s="195" t="s">
        <v>81</v>
      </c>
      <c r="I6144" s="195" t="s">
        <v>82</v>
      </c>
      <c r="J6144" s="195" t="s">
        <v>5</v>
      </c>
      <c r="K6144" s="360"/>
    </row>
    <row r="6145" spans="1:11" s="106" customFormat="1" ht="25.5" hidden="1" x14ac:dyDescent="0.2">
      <c r="A6145" s="240" t="s">
        <v>83</v>
      </c>
      <c r="B6145" s="197" t="s">
        <v>248</v>
      </c>
      <c r="C6145" s="240" t="s">
        <v>85</v>
      </c>
      <c r="D6145" s="240" t="s">
        <v>249</v>
      </c>
      <c r="E6145" s="429" t="s">
        <v>142</v>
      </c>
      <c r="F6145" s="429"/>
      <c r="G6145" s="198" t="s">
        <v>146</v>
      </c>
      <c r="H6145" s="199">
        <v>1</v>
      </c>
      <c r="I6145" s="203">
        <f>SUM(J6146:J6148)</f>
        <v>35.019084800000002</v>
      </c>
      <c r="J6145" s="203">
        <f>H6145*I6145</f>
        <v>35.019084800000002</v>
      </c>
      <c r="K6145" s="360"/>
    </row>
    <row r="6146" spans="1:11" s="106" customFormat="1" ht="25.5" hidden="1" x14ac:dyDescent="0.2">
      <c r="A6146" s="241" t="s">
        <v>89</v>
      </c>
      <c r="B6146" s="189" t="s">
        <v>2590</v>
      </c>
      <c r="C6146" s="241" t="s">
        <v>85</v>
      </c>
      <c r="D6146" s="241" t="s">
        <v>2591</v>
      </c>
      <c r="E6146" s="427" t="s">
        <v>142</v>
      </c>
      <c r="F6146" s="427"/>
      <c r="G6146" s="190" t="s">
        <v>88</v>
      </c>
      <c r="H6146" s="191">
        <v>1</v>
      </c>
      <c r="I6146" s="192">
        <v>17.5124131</v>
      </c>
      <c r="J6146" s="192">
        <v>17.5124131</v>
      </c>
      <c r="K6146" s="360"/>
    </row>
    <row r="6147" spans="1:11" s="106" customFormat="1" ht="25.5" hidden="1" x14ac:dyDescent="0.2">
      <c r="A6147" s="241" t="s">
        <v>89</v>
      </c>
      <c r="B6147" s="189" t="s">
        <v>2592</v>
      </c>
      <c r="C6147" s="241" t="s">
        <v>85</v>
      </c>
      <c r="D6147" s="241" t="s">
        <v>2593</v>
      </c>
      <c r="E6147" s="427" t="s">
        <v>142</v>
      </c>
      <c r="F6147" s="427"/>
      <c r="G6147" s="190" t="s">
        <v>88</v>
      </c>
      <c r="H6147" s="191">
        <v>1</v>
      </c>
      <c r="I6147" s="192">
        <v>3.9417007000000002</v>
      </c>
      <c r="J6147" s="192">
        <v>3.9417007000000002</v>
      </c>
      <c r="K6147" s="360"/>
    </row>
    <row r="6148" spans="1:11" s="106" customFormat="1" ht="25.5" hidden="1" x14ac:dyDescent="0.2">
      <c r="A6148" s="241" t="s">
        <v>89</v>
      </c>
      <c r="B6148" s="189" t="s">
        <v>2594</v>
      </c>
      <c r="C6148" s="241" t="s">
        <v>85</v>
      </c>
      <c r="D6148" s="241" t="s">
        <v>2595</v>
      </c>
      <c r="E6148" s="427" t="s">
        <v>87</v>
      </c>
      <c r="F6148" s="427"/>
      <c r="G6148" s="190" t="s">
        <v>88</v>
      </c>
      <c r="H6148" s="191">
        <v>1</v>
      </c>
      <c r="I6148" s="192">
        <v>13.564971</v>
      </c>
      <c r="J6148" s="192">
        <v>13.564971</v>
      </c>
      <c r="K6148" s="360"/>
    </row>
    <row r="6149" spans="1:11" s="106" customFormat="1" hidden="1" x14ac:dyDescent="0.2">
      <c r="A6149" s="244"/>
      <c r="B6149" s="244"/>
      <c r="C6149" s="244"/>
      <c r="D6149" s="244"/>
      <c r="E6149" s="244"/>
      <c r="F6149" s="193"/>
      <c r="G6149" s="244"/>
      <c r="H6149" s="193"/>
      <c r="I6149" s="244"/>
      <c r="J6149" s="193"/>
      <c r="K6149" s="360"/>
    </row>
    <row r="6150" spans="1:11" s="106" customFormat="1" ht="15" hidden="1" thickBot="1" x14ac:dyDescent="0.25">
      <c r="A6150" s="244"/>
      <c r="B6150" s="244"/>
      <c r="C6150" s="244"/>
      <c r="D6150" s="244"/>
      <c r="E6150" s="244"/>
      <c r="F6150" s="193"/>
      <c r="G6150" s="244"/>
      <c r="H6150" s="428"/>
      <c r="I6150" s="428"/>
      <c r="J6150" s="193"/>
      <c r="K6150" s="360"/>
    </row>
    <row r="6151" spans="1:11" s="106" customFormat="1" ht="15" hidden="1" thickTop="1" x14ac:dyDescent="0.2">
      <c r="A6151" s="194"/>
      <c r="B6151" s="194"/>
      <c r="C6151" s="194"/>
      <c r="D6151" s="194"/>
      <c r="E6151" s="194"/>
      <c r="F6151" s="194"/>
      <c r="G6151" s="194"/>
      <c r="H6151" s="194"/>
      <c r="I6151" s="194"/>
      <c r="J6151" s="194"/>
      <c r="K6151" s="360"/>
    </row>
    <row r="6152" spans="1:11" s="106" customFormat="1" ht="15" hidden="1" x14ac:dyDescent="0.2">
      <c r="A6152" s="242"/>
      <c r="B6152" s="195" t="s">
        <v>77</v>
      </c>
      <c r="C6152" s="242" t="s">
        <v>78</v>
      </c>
      <c r="D6152" s="242" t="s">
        <v>4</v>
      </c>
      <c r="E6152" s="430" t="s">
        <v>79</v>
      </c>
      <c r="F6152" s="430"/>
      <c r="G6152" s="196" t="s">
        <v>80</v>
      </c>
      <c r="H6152" s="195" t="s">
        <v>81</v>
      </c>
      <c r="I6152" s="195" t="s">
        <v>82</v>
      </c>
      <c r="J6152" s="195" t="s">
        <v>5</v>
      </c>
      <c r="K6152" s="360"/>
    </row>
    <row r="6153" spans="1:11" s="106" customFormat="1" ht="25.5" hidden="1" x14ac:dyDescent="0.2">
      <c r="A6153" s="240" t="s">
        <v>83</v>
      </c>
      <c r="B6153" s="197" t="s">
        <v>246</v>
      </c>
      <c r="C6153" s="240" t="s">
        <v>85</v>
      </c>
      <c r="D6153" s="240" t="s">
        <v>247</v>
      </c>
      <c r="E6153" s="429" t="s">
        <v>142</v>
      </c>
      <c r="F6153" s="429"/>
      <c r="G6153" s="198" t="s">
        <v>143</v>
      </c>
      <c r="H6153" s="199">
        <v>1</v>
      </c>
      <c r="I6153" s="203">
        <f>SUM(J6154:J6158)</f>
        <v>102.8674504</v>
      </c>
      <c r="J6153" s="203">
        <f>H6153*I6153</f>
        <v>102.8674504</v>
      </c>
      <c r="K6153" s="360"/>
    </row>
    <row r="6154" spans="1:11" s="106" customFormat="1" ht="25.5" hidden="1" x14ac:dyDescent="0.2">
      <c r="A6154" s="241" t="s">
        <v>89</v>
      </c>
      <c r="B6154" s="189" t="s">
        <v>2596</v>
      </c>
      <c r="C6154" s="241" t="s">
        <v>85</v>
      </c>
      <c r="D6154" s="241" t="s">
        <v>2597</v>
      </c>
      <c r="E6154" s="427" t="s">
        <v>142</v>
      </c>
      <c r="F6154" s="427"/>
      <c r="G6154" s="190" t="s">
        <v>88</v>
      </c>
      <c r="H6154" s="191">
        <v>1</v>
      </c>
      <c r="I6154" s="192">
        <v>31.308365599999998</v>
      </c>
      <c r="J6154" s="192">
        <v>31.308365599999998</v>
      </c>
      <c r="K6154" s="360"/>
    </row>
    <row r="6155" spans="1:11" s="106" customFormat="1" ht="38.25" hidden="1" x14ac:dyDescent="0.2">
      <c r="A6155" s="241" t="s">
        <v>89</v>
      </c>
      <c r="B6155" s="189" t="s">
        <v>2598</v>
      </c>
      <c r="C6155" s="241" t="s">
        <v>85</v>
      </c>
      <c r="D6155" s="241" t="s">
        <v>2599</v>
      </c>
      <c r="E6155" s="427" t="s">
        <v>142</v>
      </c>
      <c r="F6155" s="427"/>
      <c r="G6155" s="190" t="s">
        <v>88</v>
      </c>
      <c r="H6155" s="191">
        <v>1</v>
      </c>
      <c r="I6155" s="192">
        <v>36.54</v>
      </c>
      <c r="J6155" s="192">
        <v>36.54</v>
      </c>
      <c r="K6155" s="360"/>
    </row>
    <row r="6156" spans="1:11" s="106" customFormat="1" ht="25.5" hidden="1" x14ac:dyDescent="0.2">
      <c r="A6156" s="241" t="s">
        <v>89</v>
      </c>
      <c r="B6156" s="189" t="s">
        <v>2590</v>
      </c>
      <c r="C6156" s="241" t="s">
        <v>85</v>
      </c>
      <c r="D6156" s="241" t="s">
        <v>2591</v>
      </c>
      <c r="E6156" s="427" t="s">
        <v>142</v>
      </c>
      <c r="F6156" s="427"/>
      <c r="G6156" s="190" t="s">
        <v>88</v>
      </c>
      <c r="H6156" s="191">
        <v>1</v>
      </c>
      <c r="I6156" s="192">
        <v>17.5124131</v>
      </c>
      <c r="J6156" s="192">
        <v>17.5124131</v>
      </c>
      <c r="K6156" s="360"/>
    </row>
    <row r="6157" spans="1:11" s="106" customFormat="1" ht="25.5" hidden="1" x14ac:dyDescent="0.2">
      <c r="A6157" s="241" t="s">
        <v>89</v>
      </c>
      <c r="B6157" s="189" t="s">
        <v>2592</v>
      </c>
      <c r="C6157" s="241" t="s">
        <v>85</v>
      </c>
      <c r="D6157" s="241" t="s">
        <v>2593</v>
      </c>
      <c r="E6157" s="427" t="s">
        <v>142</v>
      </c>
      <c r="F6157" s="427"/>
      <c r="G6157" s="190" t="s">
        <v>88</v>
      </c>
      <c r="H6157" s="191">
        <v>1</v>
      </c>
      <c r="I6157" s="192">
        <v>3.9417007000000002</v>
      </c>
      <c r="J6157" s="192">
        <v>3.9417007000000002</v>
      </c>
      <c r="K6157" s="360"/>
    </row>
    <row r="6158" spans="1:11" s="106" customFormat="1" ht="25.5" hidden="1" x14ac:dyDescent="0.2">
      <c r="A6158" s="241" t="s">
        <v>89</v>
      </c>
      <c r="B6158" s="189" t="s">
        <v>2594</v>
      </c>
      <c r="C6158" s="241" t="s">
        <v>85</v>
      </c>
      <c r="D6158" s="241" t="s">
        <v>2595</v>
      </c>
      <c r="E6158" s="427" t="s">
        <v>87</v>
      </c>
      <c r="F6158" s="427"/>
      <c r="G6158" s="190" t="s">
        <v>88</v>
      </c>
      <c r="H6158" s="191">
        <v>1</v>
      </c>
      <c r="I6158" s="192">
        <v>13.564971</v>
      </c>
      <c r="J6158" s="192">
        <v>13.564971</v>
      </c>
      <c r="K6158" s="360"/>
    </row>
    <row r="6159" spans="1:11" s="106" customFormat="1" hidden="1" x14ac:dyDescent="0.2">
      <c r="A6159" s="244"/>
      <c r="B6159" s="244"/>
      <c r="C6159" s="244"/>
      <c r="D6159" s="244"/>
      <c r="E6159" s="244"/>
      <c r="F6159" s="193"/>
      <c r="G6159" s="244"/>
      <c r="H6159" s="193"/>
      <c r="I6159" s="244"/>
      <c r="J6159" s="193"/>
      <c r="K6159" s="360"/>
    </row>
    <row r="6160" spans="1:11" s="106" customFormat="1" ht="15" hidden="1" thickBot="1" x14ac:dyDescent="0.25">
      <c r="A6160" s="244"/>
      <c r="B6160" s="244"/>
      <c r="C6160" s="244"/>
      <c r="D6160" s="244"/>
      <c r="E6160" s="244"/>
      <c r="F6160" s="193"/>
      <c r="G6160" s="244"/>
      <c r="H6160" s="428"/>
      <c r="I6160" s="428"/>
      <c r="J6160" s="193"/>
      <c r="K6160" s="360"/>
    </row>
    <row r="6161" spans="1:11" s="106" customFormat="1" ht="15" hidden="1" thickTop="1" x14ac:dyDescent="0.2">
      <c r="A6161" s="194"/>
      <c r="B6161" s="194"/>
      <c r="C6161" s="194"/>
      <c r="D6161" s="194"/>
      <c r="E6161" s="194"/>
      <c r="F6161" s="194"/>
      <c r="G6161" s="194"/>
      <c r="H6161" s="194"/>
      <c r="I6161" s="194"/>
      <c r="J6161" s="194"/>
      <c r="K6161" s="360"/>
    </row>
    <row r="6162" spans="1:11" s="106" customFormat="1" ht="15" hidden="1" x14ac:dyDescent="0.2">
      <c r="A6162" s="242"/>
      <c r="B6162" s="195" t="s">
        <v>77</v>
      </c>
      <c r="C6162" s="242" t="s">
        <v>78</v>
      </c>
      <c r="D6162" s="242" t="s">
        <v>4</v>
      </c>
      <c r="E6162" s="430" t="s">
        <v>79</v>
      </c>
      <c r="F6162" s="430"/>
      <c r="G6162" s="196" t="s">
        <v>80</v>
      </c>
      <c r="H6162" s="195" t="s">
        <v>81</v>
      </c>
      <c r="I6162" s="195" t="s">
        <v>82</v>
      </c>
      <c r="J6162" s="195" t="s">
        <v>5</v>
      </c>
      <c r="K6162" s="360"/>
    </row>
    <row r="6163" spans="1:11" s="106" customFormat="1" ht="25.5" hidden="1" x14ac:dyDescent="0.2">
      <c r="A6163" s="240" t="s">
        <v>83</v>
      </c>
      <c r="B6163" s="197" t="s">
        <v>2590</v>
      </c>
      <c r="C6163" s="240" t="s">
        <v>85</v>
      </c>
      <c r="D6163" s="240" t="s">
        <v>2591</v>
      </c>
      <c r="E6163" s="429" t="s">
        <v>142</v>
      </c>
      <c r="F6163" s="429"/>
      <c r="G6163" s="198" t="s">
        <v>88</v>
      </c>
      <c r="H6163" s="199">
        <v>1</v>
      </c>
      <c r="I6163" s="203">
        <f>SUM(J6164:J6168)</f>
        <v>17.5124131</v>
      </c>
      <c r="J6163" s="203">
        <f>H6163*I6163</f>
        <v>17.5124131</v>
      </c>
      <c r="K6163" s="360"/>
    </row>
    <row r="6164" spans="1:11" s="106" customFormat="1" ht="38.25" hidden="1" x14ac:dyDescent="0.2">
      <c r="A6164" s="241" t="s">
        <v>92</v>
      </c>
      <c r="B6164" s="189" t="s">
        <v>2600</v>
      </c>
      <c r="C6164" s="241" t="s">
        <v>85</v>
      </c>
      <c r="D6164" s="241" t="s">
        <v>2601</v>
      </c>
      <c r="E6164" s="427" t="s">
        <v>98</v>
      </c>
      <c r="F6164" s="427"/>
      <c r="G6164" s="190" t="s">
        <v>174</v>
      </c>
      <c r="H6164" s="191">
        <v>3.1099999999999997E-5</v>
      </c>
      <c r="I6164" s="192">
        <v>563100.1</v>
      </c>
      <c r="J6164" s="192">
        <v>17.5124131</v>
      </c>
      <c r="K6164" s="360"/>
    </row>
    <row r="6165" spans="1:11" s="106" customFormat="1" hidden="1" x14ac:dyDescent="0.2">
      <c r="A6165" s="244"/>
      <c r="B6165" s="244"/>
      <c r="C6165" s="244"/>
      <c r="D6165" s="244"/>
      <c r="E6165" s="244"/>
      <c r="F6165" s="193"/>
      <c r="G6165" s="244"/>
      <c r="H6165" s="193"/>
      <c r="I6165" s="244"/>
      <c r="J6165" s="193"/>
      <c r="K6165" s="360"/>
    </row>
    <row r="6166" spans="1:11" s="106" customFormat="1" ht="15" hidden="1" thickBot="1" x14ac:dyDescent="0.25">
      <c r="A6166" s="244"/>
      <c r="B6166" s="244"/>
      <c r="C6166" s="244"/>
      <c r="D6166" s="244"/>
      <c r="E6166" s="244"/>
      <c r="F6166" s="193"/>
      <c r="G6166" s="244"/>
      <c r="H6166" s="428"/>
      <c r="I6166" s="428"/>
      <c r="J6166" s="193"/>
      <c r="K6166" s="360"/>
    </row>
    <row r="6167" spans="1:11" s="106" customFormat="1" ht="15" hidden="1" thickTop="1" x14ac:dyDescent="0.2">
      <c r="A6167" s="194"/>
      <c r="B6167" s="194"/>
      <c r="C6167" s="194"/>
      <c r="D6167" s="194"/>
      <c r="E6167" s="194"/>
      <c r="F6167" s="194"/>
      <c r="G6167" s="194"/>
      <c r="H6167" s="194"/>
      <c r="I6167" s="194"/>
      <c r="J6167" s="194"/>
      <c r="K6167" s="360"/>
    </row>
    <row r="6168" spans="1:11" s="106" customFormat="1" ht="15" hidden="1" x14ac:dyDescent="0.2">
      <c r="A6168" s="242"/>
      <c r="B6168" s="195" t="s">
        <v>77</v>
      </c>
      <c r="C6168" s="242" t="s">
        <v>78</v>
      </c>
      <c r="D6168" s="242" t="s">
        <v>4</v>
      </c>
      <c r="E6168" s="430" t="s">
        <v>79</v>
      </c>
      <c r="F6168" s="430"/>
      <c r="G6168" s="196" t="s">
        <v>80</v>
      </c>
      <c r="H6168" s="195" t="s">
        <v>81</v>
      </c>
      <c r="I6168" s="195" t="s">
        <v>82</v>
      </c>
      <c r="J6168" s="195" t="s">
        <v>5</v>
      </c>
      <c r="K6168" s="360"/>
    </row>
    <row r="6169" spans="1:11" s="106" customFormat="1" ht="25.5" hidden="1" x14ac:dyDescent="0.2">
      <c r="A6169" s="240" t="s">
        <v>83</v>
      </c>
      <c r="B6169" s="197" t="s">
        <v>2592</v>
      </c>
      <c r="C6169" s="240" t="s">
        <v>85</v>
      </c>
      <c r="D6169" s="240" t="s">
        <v>2593</v>
      </c>
      <c r="E6169" s="429" t="s">
        <v>142</v>
      </c>
      <c r="F6169" s="429"/>
      <c r="G6169" s="198" t="s">
        <v>88</v>
      </c>
      <c r="H6169" s="199">
        <v>1</v>
      </c>
      <c r="I6169" s="203">
        <f>SUM(J6170)</f>
        <v>3.9417007000000002</v>
      </c>
      <c r="J6169" s="203">
        <f>H6169*I6169</f>
        <v>3.9417007000000002</v>
      </c>
      <c r="K6169" s="360"/>
    </row>
    <row r="6170" spans="1:11" s="106" customFormat="1" ht="38.25" hidden="1" x14ac:dyDescent="0.2">
      <c r="A6170" s="241" t="s">
        <v>92</v>
      </c>
      <c r="B6170" s="189" t="s">
        <v>2600</v>
      </c>
      <c r="C6170" s="241" t="s">
        <v>85</v>
      </c>
      <c r="D6170" s="241" t="s">
        <v>2601</v>
      </c>
      <c r="E6170" s="427" t="s">
        <v>98</v>
      </c>
      <c r="F6170" s="427"/>
      <c r="G6170" s="190" t="s">
        <v>174</v>
      </c>
      <c r="H6170" s="191">
        <v>6.9999999999999999E-6</v>
      </c>
      <c r="I6170" s="192">
        <v>563100.1</v>
      </c>
      <c r="J6170" s="192">
        <v>3.9417007000000002</v>
      </c>
      <c r="K6170" s="360"/>
    </row>
    <row r="6171" spans="1:11" s="106" customFormat="1" hidden="1" x14ac:dyDescent="0.2">
      <c r="A6171" s="244"/>
      <c r="B6171" s="244"/>
      <c r="C6171" s="244"/>
      <c r="D6171" s="244"/>
      <c r="E6171" s="244"/>
      <c r="F6171" s="193"/>
      <c r="G6171" s="244"/>
      <c r="H6171" s="193"/>
      <c r="I6171" s="244"/>
      <c r="J6171" s="193"/>
      <c r="K6171" s="360"/>
    </row>
    <row r="6172" spans="1:11" s="106" customFormat="1" ht="15" hidden="1" thickBot="1" x14ac:dyDescent="0.25">
      <c r="A6172" s="244"/>
      <c r="B6172" s="244"/>
      <c r="C6172" s="244"/>
      <c r="D6172" s="244"/>
      <c r="E6172" s="244"/>
      <c r="F6172" s="193"/>
      <c r="G6172" s="244"/>
      <c r="H6172" s="428"/>
      <c r="I6172" s="428"/>
      <c r="J6172" s="193"/>
      <c r="K6172" s="360"/>
    </row>
    <row r="6173" spans="1:11" s="106" customFormat="1" ht="15" hidden="1" thickTop="1" x14ac:dyDescent="0.2">
      <c r="A6173" s="194"/>
      <c r="B6173" s="194"/>
      <c r="C6173" s="194"/>
      <c r="D6173" s="194"/>
      <c r="E6173" s="194"/>
      <c r="F6173" s="194"/>
      <c r="G6173" s="194"/>
      <c r="H6173" s="194"/>
      <c r="I6173" s="194"/>
      <c r="J6173" s="194"/>
      <c r="K6173" s="360"/>
    </row>
    <row r="6174" spans="1:11" s="106" customFormat="1" ht="15" hidden="1" x14ac:dyDescent="0.2">
      <c r="A6174" s="242"/>
      <c r="B6174" s="195" t="s">
        <v>77</v>
      </c>
      <c r="C6174" s="242" t="s">
        <v>78</v>
      </c>
      <c r="D6174" s="242" t="s">
        <v>4</v>
      </c>
      <c r="E6174" s="430" t="s">
        <v>79</v>
      </c>
      <c r="F6174" s="430"/>
      <c r="G6174" s="196" t="s">
        <v>80</v>
      </c>
      <c r="H6174" s="195" t="s">
        <v>81</v>
      </c>
      <c r="I6174" s="195" t="s">
        <v>82</v>
      </c>
      <c r="J6174" s="195" t="s">
        <v>5</v>
      </c>
      <c r="K6174" s="360"/>
    </row>
    <row r="6175" spans="1:11" s="106" customFormat="1" ht="25.5" hidden="1" x14ac:dyDescent="0.2">
      <c r="A6175" s="240" t="s">
        <v>83</v>
      </c>
      <c r="B6175" s="197" t="s">
        <v>2596</v>
      </c>
      <c r="C6175" s="240" t="s">
        <v>85</v>
      </c>
      <c r="D6175" s="240" t="s">
        <v>2597</v>
      </c>
      <c r="E6175" s="429" t="s">
        <v>142</v>
      </c>
      <c r="F6175" s="429"/>
      <c r="G6175" s="198" t="s">
        <v>88</v>
      </c>
      <c r="H6175" s="199">
        <v>1</v>
      </c>
      <c r="I6175" s="203">
        <f>SUM(J6176)</f>
        <v>31.308365599999998</v>
      </c>
      <c r="J6175" s="203">
        <f>H6175*I6175</f>
        <v>31.308365599999998</v>
      </c>
      <c r="K6175" s="360"/>
    </row>
    <row r="6176" spans="1:11" s="106" customFormat="1" ht="38.25" hidden="1" x14ac:dyDescent="0.2">
      <c r="A6176" s="241" t="s">
        <v>92</v>
      </c>
      <c r="B6176" s="189" t="s">
        <v>2600</v>
      </c>
      <c r="C6176" s="241" t="s">
        <v>85</v>
      </c>
      <c r="D6176" s="241" t="s">
        <v>2601</v>
      </c>
      <c r="E6176" s="427" t="s">
        <v>98</v>
      </c>
      <c r="F6176" s="427"/>
      <c r="G6176" s="190" t="s">
        <v>174</v>
      </c>
      <c r="H6176" s="191">
        <v>5.5600000000000003E-5</v>
      </c>
      <c r="I6176" s="192">
        <v>563100.1</v>
      </c>
      <c r="J6176" s="192">
        <v>31.308365599999998</v>
      </c>
      <c r="K6176" s="360"/>
    </row>
    <row r="6177" spans="1:11" s="106" customFormat="1" hidden="1" x14ac:dyDescent="0.2">
      <c r="A6177" s="244"/>
      <c r="B6177" s="244"/>
      <c r="C6177" s="244"/>
      <c r="D6177" s="244"/>
      <c r="E6177" s="244"/>
      <c r="F6177" s="193"/>
      <c r="G6177" s="244"/>
      <c r="H6177" s="193"/>
      <c r="I6177" s="244"/>
      <c r="J6177" s="193"/>
      <c r="K6177" s="360"/>
    </row>
    <row r="6178" spans="1:11" s="106" customFormat="1" ht="15" hidden="1" thickBot="1" x14ac:dyDescent="0.25">
      <c r="A6178" s="244"/>
      <c r="B6178" s="244"/>
      <c r="C6178" s="244"/>
      <c r="D6178" s="244"/>
      <c r="E6178" s="244"/>
      <c r="F6178" s="193"/>
      <c r="G6178" s="244"/>
      <c r="H6178" s="428"/>
      <c r="I6178" s="428"/>
      <c r="J6178" s="193"/>
      <c r="K6178" s="360"/>
    </row>
    <row r="6179" spans="1:11" s="106" customFormat="1" ht="15" hidden="1" thickTop="1" x14ac:dyDescent="0.2">
      <c r="A6179" s="194"/>
      <c r="B6179" s="194"/>
      <c r="C6179" s="194"/>
      <c r="D6179" s="194"/>
      <c r="E6179" s="194"/>
      <c r="F6179" s="194"/>
      <c r="G6179" s="194"/>
      <c r="H6179" s="194"/>
      <c r="I6179" s="194"/>
      <c r="J6179" s="194"/>
      <c r="K6179" s="360"/>
    </row>
    <row r="6180" spans="1:11" s="106" customFormat="1" ht="15" hidden="1" x14ac:dyDescent="0.2">
      <c r="A6180" s="242"/>
      <c r="B6180" s="195" t="s">
        <v>77</v>
      </c>
      <c r="C6180" s="242" t="s">
        <v>78</v>
      </c>
      <c r="D6180" s="242" t="s">
        <v>4</v>
      </c>
      <c r="E6180" s="430" t="s">
        <v>79</v>
      </c>
      <c r="F6180" s="430"/>
      <c r="G6180" s="196" t="s">
        <v>80</v>
      </c>
      <c r="H6180" s="195" t="s">
        <v>81</v>
      </c>
      <c r="I6180" s="195" t="s">
        <v>82</v>
      </c>
      <c r="J6180" s="195" t="s">
        <v>5</v>
      </c>
      <c r="K6180" s="360"/>
    </row>
    <row r="6181" spans="1:11" s="106" customFormat="1" ht="38.25" hidden="1" x14ac:dyDescent="0.2">
      <c r="A6181" s="240" t="s">
        <v>83</v>
      </c>
      <c r="B6181" s="197" t="s">
        <v>2598</v>
      </c>
      <c r="C6181" s="240" t="s">
        <v>85</v>
      </c>
      <c r="D6181" s="240" t="s">
        <v>2599</v>
      </c>
      <c r="E6181" s="429" t="s">
        <v>142</v>
      </c>
      <c r="F6181" s="429"/>
      <c r="G6181" s="198" t="s">
        <v>88</v>
      </c>
      <c r="H6181" s="199">
        <v>1</v>
      </c>
      <c r="I6181" s="203">
        <f>SUM(J6182)</f>
        <v>36.54</v>
      </c>
      <c r="J6181" s="203">
        <f>H6181*I6181</f>
        <v>36.54</v>
      </c>
      <c r="K6181" s="360"/>
    </row>
    <row r="6182" spans="1:11" s="106" customFormat="1" hidden="1" x14ac:dyDescent="0.2">
      <c r="A6182" s="241" t="s">
        <v>92</v>
      </c>
      <c r="B6182" s="189" t="s">
        <v>2038</v>
      </c>
      <c r="C6182" s="241" t="s">
        <v>85</v>
      </c>
      <c r="D6182" s="241" t="s">
        <v>2039</v>
      </c>
      <c r="E6182" s="427" t="s">
        <v>119</v>
      </c>
      <c r="F6182" s="427"/>
      <c r="G6182" s="190" t="s">
        <v>266</v>
      </c>
      <c r="H6182" s="191">
        <v>10.44</v>
      </c>
      <c r="I6182" s="192">
        <v>3.5</v>
      </c>
      <c r="J6182" s="192">
        <v>36.54</v>
      </c>
      <c r="K6182" s="360"/>
    </row>
    <row r="6183" spans="1:11" s="106" customFormat="1" hidden="1" x14ac:dyDescent="0.2">
      <c r="A6183" s="244"/>
      <c r="B6183" s="244"/>
      <c r="C6183" s="244"/>
      <c r="D6183" s="244"/>
      <c r="E6183" s="244"/>
      <c r="F6183" s="193"/>
      <c r="G6183" s="244"/>
      <c r="H6183" s="193"/>
      <c r="I6183" s="244"/>
      <c r="J6183" s="193"/>
      <c r="K6183" s="360"/>
    </row>
    <row r="6184" spans="1:11" s="106" customFormat="1" ht="15" hidden="1" thickBot="1" x14ac:dyDescent="0.25">
      <c r="A6184" s="244"/>
      <c r="B6184" s="244"/>
      <c r="C6184" s="244"/>
      <c r="D6184" s="244"/>
      <c r="E6184" s="244"/>
      <c r="F6184" s="193"/>
      <c r="G6184" s="244"/>
      <c r="H6184" s="428"/>
      <c r="I6184" s="428"/>
      <c r="J6184" s="193"/>
      <c r="K6184" s="360"/>
    </row>
    <row r="6185" spans="1:11" s="106" customFormat="1" ht="15" hidden="1" thickTop="1" x14ac:dyDescent="0.2">
      <c r="A6185" s="194"/>
      <c r="B6185" s="194"/>
      <c r="C6185" s="194"/>
      <c r="D6185" s="194"/>
      <c r="E6185" s="194"/>
      <c r="F6185" s="194"/>
      <c r="G6185" s="194"/>
      <c r="H6185" s="194"/>
      <c r="I6185" s="194"/>
      <c r="J6185" s="194"/>
      <c r="K6185" s="360"/>
    </row>
    <row r="6186" spans="1:11" s="106" customFormat="1" ht="15" hidden="1" x14ac:dyDescent="0.2">
      <c r="A6186" s="242"/>
      <c r="B6186" s="195" t="s">
        <v>77</v>
      </c>
      <c r="C6186" s="242" t="s">
        <v>78</v>
      </c>
      <c r="D6186" s="242" t="s">
        <v>4</v>
      </c>
      <c r="E6186" s="430" t="s">
        <v>79</v>
      </c>
      <c r="F6186" s="430"/>
      <c r="G6186" s="196" t="s">
        <v>80</v>
      </c>
      <c r="H6186" s="195" t="s">
        <v>81</v>
      </c>
      <c r="I6186" s="195" t="s">
        <v>82</v>
      </c>
      <c r="J6186" s="195" t="s">
        <v>5</v>
      </c>
      <c r="K6186" s="360"/>
    </row>
    <row r="6187" spans="1:11" s="106" customFormat="1" hidden="1" x14ac:dyDescent="0.2">
      <c r="A6187" s="240" t="s">
        <v>83</v>
      </c>
      <c r="B6187" s="197" t="s">
        <v>2594</v>
      </c>
      <c r="C6187" s="240" t="s">
        <v>85</v>
      </c>
      <c r="D6187" s="240" t="s">
        <v>2595</v>
      </c>
      <c r="E6187" s="429" t="s">
        <v>87</v>
      </c>
      <c r="F6187" s="429"/>
      <c r="G6187" s="198" t="s">
        <v>88</v>
      </c>
      <c r="H6187" s="199">
        <v>1</v>
      </c>
      <c r="I6187" s="203">
        <f>SUM(J6188:J6195)</f>
        <v>13.564971</v>
      </c>
      <c r="J6187" s="203">
        <f>H6187*I6187</f>
        <v>13.564971</v>
      </c>
      <c r="K6187" s="360"/>
    </row>
    <row r="6188" spans="1:11" s="106" customFormat="1" ht="25.5" hidden="1" x14ac:dyDescent="0.2">
      <c r="A6188" s="241" t="s">
        <v>89</v>
      </c>
      <c r="B6188" s="189" t="s">
        <v>2232</v>
      </c>
      <c r="C6188" s="241" t="s">
        <v>85</v>
      </c>
      <c r="D6188" s="241" t="s">
        <v>2233</v>
      </c>
      <c r="E6188" s="427" t="s">
        <v>87</v>
      </c>
      <c r="F6188" s="427"/>
      <c r="G6188" s="190" t="s">
        <v>88</v>
      </c>
      <c r="H6188" s="191">
        <v>1</v>
      </c>
      <c r="I6188" s="192">
        <v>7.4970999999999996E-2</v>
      </c>
      <c r="J6188" s="192">
        <v>7.4970999999999996E-2</v>
      </c>
      <c r="K6188" s="360"/>
    </row>
    <row r="6189" spans="1:11" s="106" customFormat="1" hidden="1" x14ac:dyDescent="0.2">
      <c r="A6189" s="241" t="s">
        <v>92</v>
      </c>
      <c r="B6189" s="189" t="s">
        <v>1912</v>
      </c>
      <c r="C6189" s="241" t="s">
        <v>85</v>
      </c>
      <c r="D6189" s="241" t="s">
        <v>1913</v>
      </c>
      <c r="E6189" s="427" t="s">
        <v>101</v>
      </c>
      <c r="F6189" s="427"/>
      <c r="G6189" s="190" t="s">
        <v>88</v>
      </c>
      <c r="H6189" s="191">
        <v>1</v>
      </c>
      <c r="I6189" s="192">
        <v>2.2000000000000002</v>
      </c>
      <c r="J6189" s="192">
        <v>2.2000000000000002</v>
      </c>
      <c r="K6189" s="360"/>
    </row>
    <row r="6190" spans="1:11" s="106" customFormat="1" ht="25.5" hidden="1" x14ac:dyDescent="0.2">
      <c r="A6190" s="241" t="s">
        <v>92</v>
      </c>
      <c r="B6190" s="189" t="s">
        <v>2412</v>
      </c>
      <c r="C6190" s="241" t="s">
        <v>85</v>
      </c>
      <c r="D6190" s="241" t="s">
        <v>2413</v>
      </c>
      <c r="E6190" s="427" t="s">
        <v>98</v>
      </c>
      <c r="F6190" s="427"/>
      <c r="G6190" s="190" t="s">
        <v>88</v>
      </c>
      <c r="H6190" s="191">
        <v>1</v>
      </c>
      <c r="I6190" s="192">
        <v>0.66</v>
      </c>
      <c r="J6190" s="192">
        <v>0.66</v>
      </c>
      <c r="K6190" s="360"/>
    </row>
    <row r="6191" spans="1:11" s="106" customFormat="1" hidden="1" x14ac:dyDescent="0.2">
      <c r="A6191" s="241" t="s">
        <v>92</v>
      </c>
      <c r="B6191" s="189" t="s">
        <v>99</v>
      </c>
      <c r="C6191" s="241" t="s">
        <v>85</v>
      </c>
      <c r="D6191" s="241" t="s">
        <v>100</v>
      </c>
      <c r="E6191" s="427" t="s">
        <v>101</v>
      </c>
      <c r="F6191" s="427"/>
      <c r="G6191" s="190" t="s">
        <v>88</v>
      </c>
      <c r="H6191" s="191">
        <v>1</v>
      </c>
      <c r="I6191" s="192">
        <v>0.35</v>
      </c>
      <c r="J6191" s="192">
        <v>0.35</v>
      </c>
      <c r="K6191" s="360"/>
    </row>
    <row r="6192" spans="1:11" s="106" customFormat="1" ht="25.5" hidden="1" x14ac:dyDescent="0.2">
      <c r="A6192" s="241" t="s">
        <v>92</v>
      </c>
      <c r="B6192" s="189" t="s">
        <v>2414</v>
      </c>
      <c r="C6192" s="241" t="s">
        <v>85</v>
      </c>
      <c r="D6192" s="241" t="s">
        <v>2415</v>
      </c>
      <c r="E6192" s="427" t="s">
        <v>98</v>
      </c>
      <c r="F6192" s="427"/>
      <c r="G6192" s="190" t="s">
        <v>88</v>
      </c>
      <c r="H6192" s="191">
        <v>1</v>
      </c>
      <c r="I6192" s="192">
        <v>0.01</v>
      </c>
      <c r="J6192" s="192">
        <v>0.01</v>
      </c>
      <c r="K6192" s="360"/>
    </row>
    <row r="6193" spans="1:11" s="106" customFormat="1" hidden="1" x14ac:dyDescent="0.2">
      <c r="A6193" s="241" t="s">
        <v>92</v>
      </c>
      <c r="B6193" s="189" t="s">
        <v>2234</v>
      </c>
      <c r="C6193" s="241" t="s">
        <v>85</v>
      </c>
      <c r="D6193" s="241" t="s">
        <v>2235</v>
      </c>
      <c r="E6193" s="427" t="s">
        <v>95</v>
      </c>
      <c r="F6193" s="427"/>
      <c r="G6193" s="190" t="s">
        <v>88</v>
      </c>
      <c r="H6193" s="191">
        <v>1</v>
      </c>
      <c r="I6193" s="192">
        <v>9.49</v>
      </c>
      <c r="J6193" s="192">
        <v>9.49</v>
      </c>
      <c r="K6193" s="360"/>
    </row>
    <row r="6194" spans="1:11" s="106" customFormat="1" hidden="1" x14ac:dyDescent="0.2">
      <c r="A6194" s="241" t="s">
        <v>92</v>
      </c>
      <c r="B6194" s="189" t="s">
        <v>104</v>
      </c>
      <c r="C6194" s="241" t="s">
        <v>85</v>
      </c>
      <c r="D6194" s="241" t="s">
        <v>105</v>
      </c>
      <c r="E6194" s="427" t="s">
        <v>106</v>
      </c>
      <c r="F6194" s="427"/>
      <c r="G6194" s="190" t="s">
        <v>88</v>
      </c>
      <c r="H6194" s="191">
        <v>1</v>
      </c>
      <c r="I6194" s="192">
        <v>7.0000000000000007E-2</v>
      </c>
      <c r="J6194" s="192">
        <v>7.0000000000000007E-2</v>
      </c>
      <c r="K6194" s="360"/>
    </row>
    <row r="6195" spans="1:11" s="106" customFormat="1" hidden="1" x14ac:dyDescent="0.2">
      <c r="A6195" s="241" t="s">
        <v>92</v>
      </c>
      <c r="B6195" s="189" t="s">
        <v>1918</v>
      </c>
      <c r="C6195" s="241" t="s">
        <v>85</v>
      </c>
      <c r="D6195" s="241" t="s">
        <v>1919</v>
      </c>
      <c r="E6195" s="427" t="s">
        <v>909</v>
      </c>
      <c r="F6195" s="427"/>
      <c r="G6195" s="190" t="s">
        <v>88</v>
      </c>
      <c r="H6195" s="191">
        <v>1</v>
      </c>
      <c r="I6195" s="192">
        <v>0.71</v>
      </c>
      <c r="J6195" s="192">
        <v>0.71</v>
      </c>
      <c r="K6195" s="360"/>
    </row>
    <row r="6196" spans="1:11" s="106" customFormat="1" hidden="1" x14ac:dyDescent="0.2">
      <c r="A6196" s="244"/>
      <c r="B6196" s="244"/>
      <c r="C6196" s="244"/>
      <c r="D6196" s="244"/>
      <c r="E6196" s="244"/>
      <c r="F6196" s="193"/>
      <c r="G6196" s="244"/>
      <c r="H6196" s="193"/>
      <c r="I6196" s="244"/>
      <c r="J6196" s="193"/>
      <c r="K6196" s="360"/>
    </row>
    <row r="6197" spans="1:11" s="106" customFormat="1" ht="15" hidden="1" thickBot="1" x14ac:dyDescent="0.25">
      <c r="A6197" s="244"/>
      <c r="B6197" s="244"/>
      <c r="C6197" s="244"/>
      <c r="D6197" s="244"/>
      <c r="E6197" s="244"/>
      <c r="F6197" s="193"/>
      <c r="G6197" s="244"/>
      <c r="H6197" s="428"/>
      <c r="I6197" s="428"/>
      <c r="J6197" s="193"/>
      <c r="K6197" s="360"/>
    </row>
    <row r="6198" spans="1:11" s="106" customFormat="1" ht="15" hidden="1" thickTop="1" x14ac:dyDescent="0.2">
      <c r="A6198" s="194"/>
      <c r="B6198" s="194"/>
      <c r="C6198" s="194"/>
      <c r="D6198" s="194"/>
      <c r="E6198" s="194"/>
      <c r="F6198" s="194"/>
      <c r="G6198" s="194"/>
      <c r="H6198" s="194"/>
      <c r="I6198" s="194"/>
      <c r="J6198" s="194"/>
      <c r="K6198" s="360"/>
    </row>
    <row r="6199" spans="1:11" s="106" customFormat="1" ht="15" hidden="1" x14ac:dyDescent="0.2">
      <c r="A6199" s="242"/>
      <c r="B6199" s="195" t="s">
        <v>77</v>
      </c>
      <c r="C6199" s="242" t="s">
        <v>78</v>
      </c>
      <c r="D6199" s="242" t="s">
        <v>4</v>
      </c>
      <c r="E6199" s="430" t="s">
        <v>79</v>
      </c>
      <c r="F6199" s="430"/>
      <c r="G6199" s="196" t="s">
        <v>80</v>
      </c>
      <c r="H6199" s="195" t="s">
        <v>81</v>
      </c>
      <c r="I6199" s="195" t="s">
        <v>82</v>
      </c>
      <c r="J6199" s="195" t="s">
        <v>5</v>
      </c>
      <c r="K6199" s="360"/>
    </row>
    <row r="6200" spans="1:11" s="106" customFormat="1" ht="38.25" hidden="1" x14ac:dyDescent="0.2">
      <c r="A6200" s="240" t="s">
        <v>83</v>
      </c>
      <c r="B6200" s="197" t="s">
        <v>961</v>
      </c>
      <c r="C6200" s="240" t="s">
        <v>85</v>
      </c>
      <c r="D6200" s="240" t="s">
        <v>962</v>
      </c>
      <c r="E6200" s="429" t="s">
        <v>179</v>
      </c>
      <c r="F6200" s="429"/>
      <c r="G6200" s="198" t="s">
        <v>157</v>
      </c>
      <c r="H6200" s="199">
        <v>1</v>
      </c>
      <c r="I6200" s="203">
        <f>SUM(J6201:J6206)</f>
        <v>17.706518500000001</v>
      </c>
      <c r="J6200" s="203">
        <f>H6200*I6200</f>
        <v>17.706518500000001</v>
      </c>
      <c r="K6200" s="360"/>
    </row>
    <row r="6201" spans="1:11" s="106" customFormat="1" ht="25.5" hidden="1" x14ac:dyDescent="0.2">
      <c r="A6201" s="241" t="s">
        <v>89</v>
      </c>
      <c r="B6201" s="189" t="s">
        <v>219</v>
      </c>
      <c r="C6201" s="241" t="s">
        <v>85</v>
      </c>
      <c r="D6201" s="241" t="s">
        <v>220</v>
      </c>
      <c r="E6201" s="427" t="s">
        <v>87</v>
      </c>
      <c r="F6201" s="427"/>
      <c r="G6201" s="190" t="s">
        <v>88</v>
      </c>
      <c r="H6201" s="191">
        <v>0.16</v>
      </c>
      <c r="I6201" s="192">
        <v>13.876064</v>
      </c>
      <c r="J6201" s="192">
        <v>2.2201702000000001</v>
      </c>
      <c r="K6201" s="360"/>
    </row>
    <row r="6202" spans="1:11" s="106" customFormat="1" ht="25.5" hidden="1" x14ac:dyDescent="0.2">
      <c r="A6202" s="241" t="s">
        <v>89</v>
      </c>
      <c r="B6202" s="189" t="s">
        <v>221</v>
      </c>
      <c r="C6202" s="241" t="s">
        <v>85</v>
      </c>
      <c r="D6202" s="241" t="s">
        <v>222</v>
      </c>
      <c r="E6202" s="427" t="s">
        <v>87</v>
      </c>
      <c r="F6202" s="427"/>
      <c r="G6202" s="190" t="s">
        <v>88</v>
      </c>
      <c r="H6202" s="191">
        <v>0.16</v>
      </c>
      <c r="I6202" s="192">
        <v>17.794052000000001</v>
      </c>
      <c r="J6202" s="192">
        <v>2.8470483</v>
      </c>
      <c r="K6202" s="360"/>
    </row>
    <row r="6203" spans="1:11" s="106" customFormat="1" hidden="1" x14ac:dyDescent="0.2">
      <c r="A6203" s="241" t="s">
        <v>92</v>
      </c>
      <c r="B6203" s="189" t="s">
        <v>1058</v>
      </c>
      <c r="C6203" s="241" t="s">
        <v>85</v>
      </c>
      <c r="D6203" s="241" t="s">
        <v>1059</v>
      </c>
      <c r="E6203" s="427" t="s">
        <v>119</v>
      </c>
      <c r="F6203" s="427"/>
      <c r="G6203" s="190" t="s">
        <v>174</v>
      </c>
      <c r="H6203" s="191">
        <v>1.17E-2</v>
      </c>
      <c r="I6203" s="192">
        <v>79.94</v>
      </c>
      <c r="J6203" s="192">
        <v>0.93529799999999996</v>
      </c>
      <c r="K6203" s="360"/>
    </row>
    <row r="6204" spans="1:11" s="106" customFormat="1" hidden="1" x14ac:dyDescent="0.2">
      <c r="A6204" s="241" t="s">
        <v>92</v>
      </c>
      <c r="B6204" s="189" t="s">
        <v>226</v>
      </c>
      <c r="C6204" s="241" t="s">
        <v>85</v>
      </c>
      <c r="D6204" s="241" t="s">
        <v>227</v>
      </c>
      <c r="E6204" s="427" t="s">
        <v>119</v>
      </c>
      <c r="F6204" s="427"/>
      <c r="G6204" s="190" t="s">
        <v>174</v>
      </c>
      <c r="H6204" s="191">
        <v>5.2999999999999999E-2</v>
      </c>
      <c r="I6204" s="192">
        <v>1.86</v>
      </c>
      <c r="J6204" s="192">
        <v>9.8580000000000001E-2</v>
      </c>
      <c r="K6204" s="360"/>
    </row>
    <row r="6205" spans="1:11" s="106" customFormat="1" hidden="1" x14ac:dyDescent="0.2">
      <c r="A6205" s="241" t="s">
        <v>92</v>
      </c>
      <c r="B6205" s="189" t="s">
        <v>228</v>
      </c>
      <c r="C6205" s="241" t="s">
        <v>85</v>
      </c>
      <c r="D6205" s="241" t="s">
        <v>229</v>
      </c>
      <c r="E6205" s="427" t="s">
        <v>119</v>
      </c>
      <c r="F6205" s="427"/>
      <c r="G6205" s="190" t="s">
        <v>174</v>
      </c>
      <c r="H6205" s="191">
        <v>1.9099999999999999E-2</v>
      </c>
      <c r="I6205" s="192">
        <v>69.42</v>
      </c>
      <c r="J6205" s="192">
        <v>1.325922</v>
      </c>
      <c r="K6205" s="360"/>
    </row>
    <row r="6206" spans="1:11" s="106" customFormat="1" ht="25.5" hidden="1" x14ac:dyDescent="0.2">
      <c r="A6206" s="241" t="s">
        <v>92</v>
      </c>
      <c r="B6206" s="189" t="s">
        <v>2432</v>
      </c>
      <c r="C6206" s="241" t="s">
        <v>85</v>
      </c>
      <c r="D6206" s="241" t="s">
        <v>2433</v>
      </c>
      <c r="E6206" s="427" t="s">
        <v>119</v>
      </c>
      <c r="F6206" s="427"/>
      <c r="G6206" s="190" t="s">
        <v>157</v>
      </c>
      <c r="H6206" s="191">
        <v>1.05</v>
      </c>
      <c r="I6206" s="192">
        <v>9.7899999999999991</v>
      </c>
      <c r="J6206" s="192">
        <v>10.279500000000001</v>
      </c>
      <c r="K6206" s="360"/>
    </row>
    <row r="6207" spans="1:11" s="106" customFormat="1" hidden="1" x14ac:dyDescent="0.2">
      <c r="A6207" s="244"/>
      <c r="B6207" s="244"/>
      <c r="C6207" s="244"/>
      <c r="D6207" s="244"/>
      <c r="E6207" s="244"/>
      <c r="F6207" s="193"/>
      <c r="G6207" s="244"/>
      <c r="H6207" s="193"/>
      <c r="I6207" s="244"/>
      <c r="J6207" s="193"/>
      <c r="K6207" s="360"/>
    </row>
    <row r="6208" spans="1:11" s="106" customFormat="1" ht="15" hidden="1" thickBot="1" x14ac:dyDescent="0.25">
      <c r="A6208" s="244"/>
      <c r="B6208" s="244"/>
      <c r="C6208" s="244"/>
      <c r="D6208" s="244"/>
      <c r="E6208" s="244"/>
      <c r="F6208" s="193"/>
      <c r="G6208" s="244"/>
      <c r="H6208" s="428"/>
      <c r="I6208" s="428"/>
      <c r="J6208" s="193"/>
      <c r="K6208" s="360"/>
    </row>
    <row r="6209" spans="1:11" s="106" customFormat="1" ht="15" hidden="1" thickTop="1" x14ac:dyDescent="0.2">
      <c r="A6209" s="194"/>
      <c r="B6209" s="194"/>
      <c r="C6209" s="194"/>
      <c r="D6209" s="194"/>
      <c r="E6209" s="194"/>
      <c r="F6209" s="194"/>
      <c r="G6209" s="194"/>
      <c r="H6209" s="194"/>
      <c r="I6209" s="194"/>
      <c r="J6209" s="194"/>
      <c r="K6209" s="360"/>
    </row>
    <row r="6210" spans="1:11" s="106" customFormat="1" ht="15" hidden="1" x14ac:dyDescent="0.2">
      <c r="A6210" s="242"/>
      <c r="B6210" s="195" t="s">
        <v>77</v>
      </c>
      <c r="C6210" s="242" t="s">
        <v>78</v>
      </c>
      <c r="D6210" s="242" t="s">
        <v>4</v>
      </c>
      <c r="E6210" s="430" t="s">
        <v>79</v>
      </c>
      <c r="F6210" s="430"/>
      <c r="G6210" s="196" t="s">
        <v>80</v>
      </c>
      <c r="H6210" s="195" t="s">
        <v>81</v>
      </c>
      <c r="I6210" s="195" t="s">
        <v>82</v>
      </c>
      <c r="J6210" s="195" t="s">
        <v>5</v>
      </c>
      <c r="K6210" s="360"/>
    </row>
    <row r="6211" spans="1:11" s="106" customFormat="1" ht="38.25" hidden="1" x14ac:dyDescent="0.2">
      <c r="A6211" s="240" t="s">
        <v>83</v>
      </c>
      <c r="B6211" s="197" t="s">
        <v>959</v>
      </c>
      <c r="C6211" s="240" t="s">
        <v>85</v>
      </c>
      <c r="D6211" s="240" t="s">
        <v>960</v>
      </c>
      <c r="E6211" s="429" t="s">
        <v>179</v>
      </c>
      <c r="F6211" s="429"/>
      <c r="G6211" s="198" t="s">
        <v>157</v>
      </c>
      <c r="H6211" s="199">
        <v>1</v>
      </c>
      <c r="I6211" s="203">
        <f>SUM(J6212:J6217)</f>
        <v>41.193233900000003</v>
      </c>
      <c r="J6211" s="203">
        <f>H6211*I6211</f>
        <v>41.193233900000003</v>
      </c>
      <c r="K6211" s="360"/>
    </row>
    <row r="6212" spans="1:11" s="106" customFormat="1" ht="25.5" hidden="1" x14ac:dyDescent="0.2">
      <c r="A6212" s="241" t="s">
        <v>89</v>
      </c>
      <c r="B6212" s="189" t="s">
        <v>219</v>
      </c>
      <c r="C6212" s="241" t="s">
        <v>85</v>
      </c>
      <c r="D6212" s="241" t="s">
        <v>220</v>
      </c>
      <c r="E6212" s="427" t="s">
        <v>87</v>
      </c>
      <c r="F6212" s="427"/>
      <c r="G6212" s="190" t="s">
        <v>88</v>
      </c>
      <c r="H6212" s="191">
        <v>0.74</v>
      </c>
      <c r="I6212" s="192">
        <v>13.876064</v>
      </c>
      <c r="J6212" s="192">
        <v>10.2682874</v>
      </c>
      <c r="K6212" s="360"/>
    </row>
    <row r="6213" spans="1:11" s="106" customFormat="1" ht="25.5" hidden="1" x14ac:dyDescent="0.2">
      <c r="A6213" s="241" t="s">
        <v>89</v>
      </c>
      <c r="B6213" s="189" t="s">
        <v>221</v>
      </c>
      <c r="C6213" s="241" t="s">
        <v>85</v>
      </c>
      <c r="D6213" s="241" t="s">
        <v>222</v>
      </c>
      <c r="E6213" s="427" t="s">
        <v>87</v>
      </c>
      <c r="F6213" s="427"/>
      <c r="G6213" s="190" t="s">
        <v>88</v>
      </c>
      <c r="H6213" s="191">
        <v>0.74</v>
      </c>
      <c r="I6213" s="192">
        <v>17.794052000000001</v>
      </c>
      <c r="J6213" s="192">
        <v>13.1675985</v>
      </c>
      <c r="K6213" s="360"/>
    </row>
    <row r="6214" spans="1:11" s="106" customFormat="1" hidden="1" x14ac:dyDescent="0.2">
      <c r="A6214" s="241" t="s">
        <v>92</v>
      </c>
      <c r="B6214" s="189" t="s">
        <v>1058</v>
      </c>
      <c r="C6214" s="241" t="s">
        <v>85</v>
      </c>
      <c r="D6214" s="241" t="s">
        <v>1059</v>
      </c>
      <c r="E6214" s="427" t="s">
        <v>119</v>
      </c>
      <c r="F6214" s="427"/>
      <c r="G6214" s="190" t="s">
        <v>174</v>
      </c>
      <c r="H6214" s="191">
        <v>3.6299999999999999E-2</v>
      </c>
      <c r="I6214" s="192">
        <v>79.94</v>
      </c>
      <c r="J6214" s="192">
        <v>2.9018220000000001</v>
      </c>
      <c r="K6214" s="360"/>
    </row>
    <row r="6215" spans="1:11" s="106" customFormat="1" hidden="1" x14ac:dyDescent="0.2">
      <c r="A6215" s="241" t="s">
        <v>92</v>
      </c>
      <c r="B6215" s="189" t="s">
        <v>226</v>
      </c>
      <c r="C6215" s="241" t="s">
        <v>85</v>
      </c>
      <c r="D6215" s="241" t="s">
        <v>227</v>
      </c>
      <c r="E6215" s="427" t="s">
        <v>119</v>
      </c>
      <c r="F6215" s="427"/>
      <c r="G6215" s="190" t="s">
        <v>174</v>
      </c>
      <c r="H6215" s="191">
        <v>0.247</v>
      </c>
      <c r="I6215" s="192">
        <v>1.86</v>
      </c>
      <c r="J6215" s="192">
        <v>0.45942</v>
      </c>
      <c r="K6215" s="360"/>
    </row>
    <row r="6216" spans="1:11" s="106" customFormat="1" hidden="1" x14ac:dyDescent="0.2">
      <c r="A6216" s="241" t="s">
        <v>92</v>
      </c>
      <c r="B6216" s="189" t="s">
        <v>228</v>
      </c>
      <c r="C6216" s="241" t="s">
        <v>85</v>
      </c>
      <c r="D6216" s="241" t="s">
        <v>229</v>
      </c>
      <c r="E6216" s="427" t="s">
        <v>119</v>
      </c>
      <c r="F6216" s="427"/>
      <c r="G6216" s="190" t="s">
        <v>174</v>
      </c>
      <c r="H6216" s="191">
        <v>5.9299999999999999E-2</v>
      </c>
      <c r="I6216" s="192">
        <v>69.42</v>
      </c>
      <c r="J6216" s="192">
        <v>4.116606</v>
      </c>
      <c r="K6216" s="360"/>
    </row>
    <row r="6217" spans="1:11" s="106" customFormat="1" ht="25.5" hidden="1" x14ac:dyDescent="0.2">
      <c r="A6217" s="241" t="s">
        <v>92</v>
      </c>
      <c r="B6217" s="189" t="s">
        <v>2432</v>
      </c>
      <c r="C6217" s="241" t="s">
        <v>85</v>
      </c>
      <c r="D6217" s="241" t="s">
        <v>2433</v>
      </c>
      <c r="E6217" s="427" t="s">
        <v>119</v>
      </c>
      <c r="F6217" s="427"/>
      <c r="G6217" s="190" t="s">
        <v>157</v>
      </c>
      <c r="H6217" s="191">
        <v>1.05</v>
      </c>
      <c r="I6217" s="192">
        <v>9.7899999999999991</v>
      </c>
      <c r="J6217" s="192">
        <v>10.279500000000001</v>
      </c>
      <c r="K6217" s="360"/>
    </row>
    <row r="6218" spans="1:11" s="106" customFormat="1" hidden="1" x14ac:dyDescent="0.2">
      <c r="A6218" s="244"/>
      <c r="B6218" s="244"/>
      <c r="C6218" s="244"/>
      <c r="D6218" s="244"/>
      <c r="E6218" s="244"/>
      <c r="F6218" s="193"/>
      <c r="G6218" s="244"/>
      <c r="H6218" s="193"/>
      <c r="I6218" s="244"/>
      <c r="J6218" s="193"/>
      <c r="K6218" s="360"/>
    </row>
    <row r="6219" spans="1:11" s="106" customFormat="1" ht="15" hidden="1" thickBot="1" x14ac:dyDescent="0.25">
      <c r="A6219" s="244"/>
      <c r="B6219" s="244"/>
      <c r="C6219" s="244"/>
      <c r="D6219" s="244"/>
      <c r="E6219" s="244"/>
      <c r="F6219" s="193"/>
      <c r="G6219" s="244"/>
      <c r="H6219" s="428"/>
      <c r="I6219" s="428"/>
      <c r="J6219" s="193"/>
      <c r="K6219" s="360"/>
    </row>
    <row r="6220" spans="1:11" s="106" customFormat="1" ht="15" hidden="1" thickTop="1" x14ac:dyDescent="0.2">
      <c r="A6220" s="194"/>
      <c r="B6220" s="194"/>
      <c r="C6220" s="194"/>
      <c r="D6220" s="194"/>
      <c r="E6220" s="194"/>
      <c r="F6220" s="194"/>
      <c r="G6220" s="194"/>
      <c r="H6220" s="194"/>
      <c r="I6220" s="194"/>
      <c r="J6220" s="194"/>
      <c r="K6220" s="360"/>
    </row>
    <row r="6221" spans="1:11" s="106" customFormat="1" ht="15" hidden="1" x14ac:dyDescent="0.2">
      <c r="A6221" s="242"/>
      <c r="B6221" s="195" t="s">
        <v>77</v>
      </c>
      <c r="C6221" s="242" t="s">
        <v>78</v>
      </c>
      <c r="D6221" s="242" t="s">
        <v>4</v>
      </c>
      <c r="E6221" s="430" t="s">
        <v>79</v>
      </c>
      <c r="F6221" s="430"/>
      <c r="G6221" s="196" t="s">
        <v>80</v>
      </c>
      <c r="H6221" s="195" t="s">
        <v>81</v>
      </c>
      <c r="I6221" s="195" t="s">
        <v>82</v>
      </c>
      <c r="J6221" s="195" t="s">
        <v>5</v>
      </c>
      <c r="K6221" s="360"/>
    </row>
    <row r="6222" spans="1:11" s="106" customFormat="1" ht="38.25" hidden="1" x14ac:dyDescent="0.2">
      <c r="A6222" s="240" t="s">
        <v>83</v>
      </c>
      <c r="B6222" s="197" t="s">
        <v>963</v>
      </c>
      <c r="C6222" s="240" t="s">
        <v>85</v>
      </c>
      <c r="D6222" s="240" t="s">
        <v>964</v>
      </c>
      <c r="E6222" s="429" t="s">
        <v>179</v>
      </c>
      <c r="F6222" s="429"/>
      <c r="G6222" s="198" t="s">
        <v>157</v>
      </c>
      <c r="H6222" s="199">
        <v>1</v>
      </c>
      <c r="I6222" s="203">
        <f>SUM(J6223:J6228)</f>
        <v>21.662953300000002</v>
      </c>
      <c r="J6222" s="203">
        <f>H6222*I6222</f>
        <v>21.662953300000002</v>
      </c>
      <c r="K6222" s="360"/>
    </row>
    <row r="6223" spans="1:11" s="106" customFormat="1" ht="25.5" hidden="1" x14ac:dyDescent="0.2">
      <c r="A6223" s="241" t="s">
        <v>89</v>
      </c>
      <c r="B6223" s="189" t="s">
        <v>219</v>
      </c>
      <c r="C6223" s="241" t="s">
        <v>85</v>
      </c>
      <c r="D6223" s="241" t="s">
        <v>220</v>
      </c>
      <c r="E6223" s="427" t="s">
        <v>87</v>
      </c>
      <c r="F6223" s="427"/>
      <c r="G6223" s="190" t="s">
        <v>88</v>
      </c>
      <c r="H6223" s="191">
        <v>0.27</v>
      </c>
      <c r="I6223" s="192">
        <v>13.876064</v>
      </c>
      <c r="J6223" s="192">
        <v>3.7465373</v>
      </c>
      <c r="K6223" s="360"/>
    </row>
    <row r="6224" spans="1:11" s="106" customFormat="1" ht="25.5" hidden="1" x14ac:dyDescent="0.2">
      <c r="A6224" s="241" t="s">
        <v>89</v>
      </c>
      <c r="B6224" s="189" t="s">
        <v>221</v>
      </c>
      <c r="C6224" s="241" t="s">
        <v>85</v>
      </c>
      <c r="D6224" s="241" t="s">
        <v>222</v>
      </c>
      <c r="E6224" s="427" t="s">
        <v>87</v>
      </c>
      <c r="F6224" s="427"/>
      <c r="G6224" s="190" t="s">
        <v>88</v>
      </c>
      <c r="H6224" s="191">
        <v>0.27</v>
      </c>
      <c r="I6224" s="192">
        <v>17.794052000000001</v>
      </c>
      <c r="J6224" s="192">
        <v>4.8043940000000003</v>
      </c>
      <c r="K6224" s="360"/>
    </row>
    <row r="6225" spans="1:11" s="106" customFormat="1" hidden="1" x14ac:dyDescent="0.2">
      <c r="A6225" s="241" t="s">
        <v>92</v>
      </c>
      <c r="B6225" s="189" t="s">
        <v>1058</v>
      </c>
      <c r="C6225" s="241" t="s">
        <v>85</v>
      </c>
      <c r="D6225" s="241" t="s">
        <v>1059</v>
      </c>
      <c r="E6225" s="427" t="s">
        <v>119</v>
      </c>
      <c r="F6225" s="427"/>
      <c r="G6225" s="190" t="s">
        <v>174</v>
      </c>
      <c r="H6225" s="191">
        <v>1.38E-2</v>
      </c>
      <c r="I6225" s="192">
        <v>79.94</v>
      </c>
      <c r="J6225" s="192">
        <v>1.103172</v>
      </c>
      <c r="K6225" s="360"/>
    </row>
    <row r="6226" spans="1:11" s="106" customFormat="1" hidden="1" x14ac:dyDescent="0.2">
      <c r="A6226" s="241" t="s">
        <v>92</v>
      </c>
      <c r="B6226" s="189" t="s">
        <v>226</v>
      </c>
      <c r="C6226" s="241" t="s">
        <v>85</v>
      </c>
      <c r="D6226" s="241" t="s">
        <v>227</v>
      </c>
      <c r="E6226" s="427" t="s">
        <v>119</v>
      </c>
      <c r="F6226" s="427"/>
      <c r="G6226" s="190" t="s">
        <v>174</v>
      </c>
      <c r="H6226" s="191">
        <v>0.09</v>
      </c>
      <c r="I6226" s="192">
        <v>1.86</v>
      </c>
      <c r="J6226" s="192">
        <v>0.16739999999999999</v>
      </c>
      <c r="K6226" s="360"/>
    </row>
    <row r="6227" spans="1:11" s="106" customFormat="1" hidden="1" x14ac:dyDescent="0.2">
      <c r="A6227" s="241" t="s">
        <v>92</v>
      </c>
      <c r="B6227" s="189" t="s">
        <v>228</v>
      </c>
      <c r="C6227" s="241" t="s">
        <v>85</v>
      </c>
      <c r="D6227" s="241" t="s">
        <v>229</v>
      </c>
      <c r="E6227" s="427" t="s">
        <v>119</v>
      </c>
      <c r="F6227" s="427"/>
      <c r="G6227" s="190" t="s">
        <v>174</v>
      </c>
      <c r="H6227" s="191">
        <v>2.2499999999999999E-2</v>
      </c>
      <c r="I6227" s="192">
        <v>69.42</v>
      </c>
      <c r="J6227" s="192">
        <v>1.5619499999999999</v>
      </c>
      <c r="K6227" s="360"/>
    </row>
    <row r="6228" spans="1:11" s="106" customFormat="1" ht="25.5" hidden="1" x14ac:dyDescent="0.2">
      <c r="A6228" s="241" t="s">
        <v>92</v>
      </c>
      <c r="B6228" s="189" t="s">
        <v>2432</v>
      </c>
      <c r="C6228" s="241" t="s">
        <v>85</v>
      </c>
      <c r="D6228" s="241" t="s">
        <v>2433</v>
      </c>
      <c r="E6228" s="427" t="s">
        <v>119</v>
      </c>
      <c r="F6228" s="427"/>
      <c r="G6228" s="190" t="s">
        <v>157</v>
      </c>
      <c r="H6228" s="191">
        <v>1.05</v>
      </c>
      <c r="I6228" s="192">
        <v>9.7899999999999991</v>
      </c>
      <c r="J6228" s="192">
        <v>10.279500000000001</v>
      </c>
      <c r="K6228" s="360"/>
    </row>
    <row r="6229" spans="1:11" s="106" customFormat="1" hidden="1" x14ac:dyDescent="0.2">
      <c r="A6229" s="244"/>
      <c r="B6229" s="244"/>
      <c r="C6229" s="244"/>
      <c r="D6229" s="244"/>
      <c r="E6229" s="244"/>
      <c r="F6229" s="193"/>
      <c r="G6229" s="244"/>
      <c r="H6229" s="193"/>
      <c r="I6229" s="244"/>
      <c r="J6229" s="193"/>
      <c r="K6229" s="360"/>
    </row>
    <row r="6230" spans="1:11" s="106" customFormat="1" ht="15" hidden="1" thickBot="1" x14ac:dyDescent="0.25">
      <c r="A6230" s="244"/>
      <c r="B6230" s="244"/>
      <c r="C6230" s="244"/>
      <c r="D6230" s="244"/>
      <c r="E6230" s="244"/>
      <c r="F6230" s="193"/>
      <c r="G6230" s="244"/>
      <c r="H6230" s="428"/>
      <c r="I6230" s="428"/>
      <c r="J6230" s="193"/>
      <c r="K6230" s="360"/>
    </row>
    <row r="6231" spans="1:11" s="106" customFormat="1" ht="15" hidden="1" thickTop="1" x14ac:dyDescent="0.2">
      <c r="A6231" s="194"/>
      <c r="B6231" s="194"/>
      <c r="C6231" s="194"/>
      <c r="D6231" s="194"/>
      <c r="E6231" s="194"/>
      <c r="F6231" s="194"/>
      <c r="G6231" s="194"/>
      <c r="H6231" s="194"/>
      <c r="I6231" s="194"/>
      <c r="J6231" s="194"/>
      <c r="K6231" s="360"/>
    </row>
    <row r="6232" spans="1:11" s="106" customFormat="1" ht="15" hidden="1" x14ac:dyDescent="0.2">
      <c r="A6232" s="242"/>
      <c r="B6232" s="195" t="s">
        <v>77</v>
      </c>
      <c r="C6232" s="242" t="s">
        <v>78</v>
      </c>
      <c r="D6232" s="242" t="s">
        <v>4</v>
      </c>
      <c r="E6232" s="430" t="s">
        <v>79</v>
      </c>
      <c r="F6232" s="430"/>
      <c r="G6232" s="196" t="s">
        <v>80</v>
      </c>
      <c r="H6232" s="195" t="s">
        <v>81</v>
      </c>
      <c r="I6232" s="195" t="s">
        <v>82</v>
      </c>
      <c r="J6232" s="195" t="s">
        <v>5</v>
      </c>
      <c r="K6232" s="360"/>
    </row>
    <row r="6233" spans="1:11" s="106" customFormat="1" ht="38.25" hidden="1" x14ac:dyDescent="0.2">
      <c r="A6233" s="240" t="s">
        <v>83</v>
      </c>
      <c r="B6233" s="197" t="s">
        <v>946</v>
      </c>
      <c r="C6233" s="240" t="s">
        <v>85</v>
      </c>
      <c r="D6233" s="240" t="s">
        <v>947</v>
      </c>
      <c r="E6233" s="429" t="s">
        <v>179</v>
      </c>
      <c r="F6233" s="429"/>
      <c r="G6233" s="198" t="s">
        <v>157</v>
      </c>
      <c r="H6233" s="199">
        <v>1</v>
      </c>
      <c r="I6233" s="203">
        <f>SUM(J6234:J6239)</f>
        <v>41.571334900000004</v>
      </c>
      <c r="J6233" s="203">
        <f>H6233*I6233</f>
        <v>41.571334900000004</v>
      </c>
      <c r="K6233" s="360"/>
    </row>
    <row r="6234" spans="1:11" s="106" customFormat="1" ht="25.5" hidden="1" x14ac:dyDescent="0.2">
      <c r="A6234" s="241" t="s">
        <v>89</v>
      </c>
      <c r="B6234" s="189" t="s">
        <v>219</v>
      </c>
      <c r="C6234" s="241" t="s">
        <v>85</v>
      </c>
      <c r="D6234" s="241" t="s">
        <v>220</v>
      </c>
      <c r="E6234" s="427" t="s">
        <v>87</v>
      </c>
      <c r="F6234" s="427"/>
      <c r="G6234" s="190" t="s">
        <v>88</v>
      </c>
      <c r="H6234" s="191">
        <v>0.37</v>
      </c>
      <c r="I6234" s="192">
        <v>13.876064</v>
      </c>
      <c r="J6234" s="192">
        <v>5.1341437000000001</v>
      </c>
      <c r="K6234" s="360"/>
    </row>
    <row r="6235" spans="1:11" s="106" customFormat="1" ht="25.5" hidden="1" x14ac:dyDescent="0.2">
      <c r="A6235" s="241" t="s">
        <v>89</v>
      </c>
      <c r="B6235" s="189" t="s">
        <v>221</v>
      </c>
      <c r="C6235" s="241" t="s">
        <v>85</v>
      </c>
      <c r="D6235" s="241" t="s">
        <v>222</v>
      </c>
      <c r="E6235" s="427" t="s">
        <v>87</v>
      </c>
      <c r="F6235" s="427"/>
      <c r="G6235" s="190" t="s">
        <v>88</v>
      </c>
      <c r="H6235" s="191">
        <v>0.37</v>
      </c>
      <c r="I6235" s="192">
        <v>17.794052000000001</v>
      </c>
      <c r="J6235" s="192">
        <v>6.5837991999999996</v>
      </c>
      <c r="K6235" s="360"/>
    </row>
    <row r="6236" spans="1:11" s="106" customFormat="1" hidden="1" x14ac:dyDescent="0.2">
      <c r="A6236" s="241" t="s">
        <v>92</v>
      </c>
      <c r="B6236" s="189" t="s">
        <v>1058</v>
      </c>
      <c r="C6236" s="241" t="s">
        <v>85</v>
      </c>
      <c r="D6236" s="241" t="s">
        <v>1059</v>
      </c>
      <c r="E6236" s="427" t="s">
        <v>119</v>
      </c>
      <c r="F6236" s="427"/>
      <c r="G6236" s="190" t="s">
        <v>174</v>
      </c>
      <c r="H6236" s="191">
        <v>1.72E-2</v>
      </c>
      <c r="I6236" s="192">
        <v>79.94</v>
      </c>
      <c r="J6236" s="192">
        <v>1.374968</v>
      </c>
      <c r="K6236" s="360"/>
    </row>
    <row r="6237" spans="1:11" s="106" customFormat="1" hidden="1" x14ac:dyDescent="0.2">
      <c r="A6237" s="241" t="s">
        <v>92</v>
      </c>
      <c r="B6237" s="189" t="s">
        <v>226</v>
      </c>
      <c r="C6237" s="241" t="s">
        <v>85</v>
      </c>
      <c r="D6237" s="241" t="s">
        <v>227</v>
      </c>
      <c r="E6237" s="427" t="s">
        <v>119</v>
      </c>
      <c r="F6237" s="427"/>
      <c r="G6237" s="190" t="s">
        <v>174</v>
      </c>
      <c r="H6237" s="191">
        <v>0.123</v>
      </c>
      <c r="I6237" s="192">
        <v>1.86</v>
      </c>
      <c r="J6237" s="192">
        <v>0.22878000000000001</v>
      </c>
      <c r="K6237" s="360"/>
    </row>
    <row r="6238" spans="1:11" s="106" customFormat="1" hidden="1" x14ac:dyDescent="0.2">
      <c r="A6238" s="241" t="s">
        <v>92</v>
      </c>
      <c r="B6238" s="189" t="s">
        <v>228</v>
      </c>
      <c r="C6238" s="241" t="s">
        <v>85</v>
      </c>
      <c r="D6238" s="241" t="s">
        <v>229</v>
      </c>
      <c r="E6238" s="427" t="s">
        <v>119</v>
      </c>
      <c r="F6238" s="427"/>
      <c r="G6238" s="190" t="s">
        <v>174</v>
      </c>
      <c r="H6238" s="191">
        <v>2.8199999999999999E-2</v>
      </c>
      <c r="I6238" s="192">
        <v>69.42</v>
      </c>
      <c r="J6238" s="192">
        <v>1.9576439999999999</v>
      </c>
      <c r="K6238" s="360"/>
    </row>
    <row r="6239" spans="1:11" s="106" customFormat="1" ht="25.5" hidden="1" x14ac:dyDescent="0.2">
      <c r="A6239" s="241" t="s">
        <v>92</v>
      </c>
      <c r="B6239" s="189" t="s">
        <v>2602</v>
      </c>
      <c r="C6239" s="241" t="s">
        <v>85</v>
      </c>
      <c r="D6239" s="241" t="s">
        <v>2603</v>
      </c>
      <c r="E6239" s="427" t="s">
        <v>119</v>
      </c>
      <c r="F6239" s="427"/>
      <c r="G6239" s="190" t="s">
        <v>157</v>
      </c>
      <c r="H6239" s="191">
        <v>1.05</v>
      </c>
      <c r="I6239" s="192">
        <v>25.04</v>
      </c>
      <c r="J6239" s="192">
        <v>26.292000000000002</v>
      </c>
      <c r="K6239" s="360"/>
    </row>
    <row r="6240" spans="1:11" s="106" customFormat="1" hidden="1" x14ac:dyDescent="0.2">
      <c r="A6240" s="244"/>
      <c r="B6240" s="244"/>
      <c r="C6240" s="244"/>
      <c r="D6240" s="244"/>
      <c r="E6240" s="244"/>
      <c r="F6240" s="193"/>
      <c r="G6240" s="244"/>
      <c r="H6240" s="193"/>
      <c r="I6240" s="244"/>
      <c r="J6240" s="193"/>
      <c r="K6240" s="360"/>
    </row>
    <row r="6241" spans="1:11" s="106" customFormat="1" ht="15" hidden="1" thickBot="1" x14ac:dyDescent="0.25">
      <c r="A6241" s="244"/>
      <c r="B6241" s="244"/>
      <c r="C6241" s="244"/>
      <c r="D6241" s="244"/>
      <c r="E6241" s="244"/>
      <c r="F6241" s="193"/>
      <c r="G6241" s="244"/>
      <c r="H6241" s="428"/>
      <c r="I6241" s="428"/>
      <c r="J6241" s="193"/>
      <c r="K6241" s="360"/>
    </row>
    <row r="6242" spans="1:11" s="106" customFormat="1" ht="15" hidden="1" thickTop="1" x14ac:dyDescent="0.2">
      <c r="A6242" s="194"/>
      <c r="B6242" s="194"/>
      <c r="C6242" s="194"/>
      <c r="D6242" s="194"/>
      <c r="E6242" s="194"/>
      <c r="F6242" s="194"/>
      <c r="G6242" s="194"/>
      <c r="H6242" s="194"/>
      <c r="I6242" s="194"/>
      <c r="J6242" s="194"/>
      <c r="K6242" s="360"/>
    </row>
    <row r="6243" spans="1:11" s="106" customFormat="1" ht="15" hidden="1" x14ac:dyDescent="0.2">
      <c r="A6243" s="242"/>
      <c r="B6243" s="195" t="s">
        <v>77</v>
      </c>
      <c r="C6243" s="242" t="s">
        <v>78</v>
      </c>
      <c r="D6243" s="242" t="s">
        <v>4</v>
      </c>
      <c r="E6243" s="430" t="s">
        <v>79</v>
      </c>
      <c r="F6243" s="430"/>
      <c r="G6243" s="196" t="s">
        <v>80</v>
      </c>
      <c r="H6243" s="195" t="s">
        <v>81</v>
      </c>
      <c r="I6243" s="195" t="s">
        <v>82</v>
      </c>
      <c r="J6243" s="195" t="s">
        <v>5</v>
      </c>
      <c r="K6243" s="360"/>
    </row>
    <row r="6244" spans="1:11" s="106" customFormat="1" ht="38.25" hidden="1" x14ac:dyDescent="0.2">
      <c r="A6244" s="240" t="s">
        <v>83</v>
      </c>
      <c r="B6244" s="197" t="s">
        <v>1023</v>
      </c>
      <c r="C6244" s="240" t="s">
        <v>85</v>
      </c>
      <c r="D6244" s="240" t="s">
        <v>1024</v>
      </c>
      <c r="E6244" s="429" t="s">
        <v>179</v>
      </c>
      <c r="F6244" s="429"/>
      <c r="G6244" s="198" t="s">
        <v>157</v>
      </c>
      <c r="H6244" s="199">
        <v>1</v>
      </c>
      <c r="I6244" s="203">
        <f>SUM(J6245:J6248)</f>
        <v>13.393534799999999</v>
      </c>
      <c r="J6244" s="203">
        <f>H6244*I6244</f>
        <v>13.393534799999999</v>
      </c>
      <c r="K6244" s="360"/>
    </row>
    <row r="6245" spans="1:11" s="106" customFormat="1" ht="25.5" hidden="1" x14ac:dyDescent="0.2">
      <c r="A6245" s="241" t="s">
        <v>89</v>
      </c>
      <c r="B6245" s="189" t="s">
        <v>219</v>
      </c>
      <c r="C6245" s="241" t="s">
        <v>85</v>
      </c>
      <c r="D6245" s="241" t="s">
        <v>220</v>
      </c>
      <c r="E6245" s="427" t="s">
        <v>87</v>
      </c>
      <c r="F6245" s="427"/>
      <c r="G6245" s="190" t="s">
        <v>88</v>
      </c>
      <c r="H6245" s="191">
        <v>0.3</v>
      </c>
      <c r="I6245" s="192">
        <v>13.876064</v>
      </c>
      <c r="J6245" s="192">
        <v>4.1628192000000004</v>
      </c>
      <c r="K6245" s="360"/>
    </row>
    <row r="6246" spans="1:11" s="106" customFormat="1" ht="25.5" hidden="1" x14ac:dyDescent="0.2">
      <c r="A6246" s="241" t="s">
        <v>89</v>
      </c>
      <c r="B6246" s="189" t="s">
        <v>221</v>
      </c>
      <c r="C6246" s="241" t="s">
        <v>85</v>
      </c>
      <c r="D6246" s="241" t="s">
        <v>222</v>
      </c>
      <c r="E6246" s="427" t="s">
        <v>87</v>
      </c>
      <c r="F6246" s="427"/>
      <c r="G6246" s="190" t="s">
        <v>88</v>
      </c>
      <c r="H6246" s="191">
        <v>0.3</v>
      </c>
      <c r="I6246" s="192">
        <v>17.794052000000001</v>
      </c>
      <c r="J6246" s="192">
        <v>5.3382155999999998</v>
      </c>
      <c r="K6246" s="360"/>
    </row>
    <row r="6247" spans="1:11" s="106" customFormat="1" hidden="1" x14ac:dyDescent="0.2">
      <c r="A6247" s="241" t="s">
        <v>92</v>
      </c>
      <c r="B6247" s="189" t="s">
        <v>226</v>
      </c>
      <c r="C6247" s="241" t="s">
        <v>85</v>
      </c>
      <c r="D6247" s="241" t="s">
        <v>227</v>
      </c>
      <c r="E6247" s="427" t="s">
        <v>119</v>
      </c>
      <c r="F6247" s="427"/>
      <c r="G6247" s="190" t="s">
        <v>174</v>
      </c>
      <c r="H6247" s="191">
        <v>0.1</v>
      </c>
      <c r="I6247" s="192">
        <v>1.86</v>
      </c>
      <c r="J6247" s="192">
        <v>0.186</v>
      </c>
      <c r="K6247" s="360"/>
    </row>
    <row r="6248" spans="1:11" s="106" customFormat="1" ht="25.5" hidden="1" x14ac:dyDescent="0.2">
      <c r="A6248" s="241" t="s">
        <v>92</v>
      </c>
      <c r="B6248" s="189" t="s">
        <v>2436</v>
      </c>
      <c r="C6248" s="241" t="s">
        <v>85</v>
      </c>
      <c r="D6248" s="241" t="s">
        <v>2437</v>
      </c>
      <c r="E6248" s="427" t="s">
        <v>119</v>
      </c>
      <c r="F6248" s="427"/>
      <c r="G6248" s="190" t="s">
        <v>157</v>
      </c>
      <c r="H6248" s="191">
        <v>1.05</v>
      </c>
      <c r="I6248" s="192">
        <v>3.53</v>
      </c>
      <c r="J6248" s="192">
        <v>3.7065000000000001</v>
      </c>
      <c r="K6248" s="360"/>
    </row>
    <row r="6249" spans="1:11" s="106" customFormat="1" hidden="1" x14ac:dyDescent="0.2">
      <c r="A6249" s="244"/>
      <c r="B6249" s="244"/>
      <c r="C6249" s="244"/>
      <c r="D6249" s="244"/>
      <c r="E6249" s="244"/>
      <c r="F6249" s="193"/>
      <c r="G6249" s="244"/>
      <c r="H6249" s="193"/>
      <c r="I6249" s="244"/>
      <c r="J6249" s="193"/>
      <c r="K6249" s="360"/>
    </row>
    <row r="6250" spans="1:11" s="106" customFormat="1" ht="15" hidden="1" thickBot="1" x14ac:dyDescent="0.25">
      <c r="A6250" s="244"/>
      <c r="B6250" s="244"/>
      <c r="C6250" s="244"/>
      <c r="D6250" s="244"/>
      <c r="E6250" s="244"/>
      <c r="F6250" s="193"/>
      <c r="G6250" s="244"/>
      <c r="H6250" s="428"/>
      <c r="I6250" s="428"/>
      <c r="J6250" s="193"/>
      <c r="K6250" s="360"/>
    </row>
    <row r="6251" spans="1:11" s="106" customFormat="1" ht="15" hidden="1" thickTop="1" x14ac:dyDescent="0.2">
      <c r="A6251" s="194"/>
      <c r="B6251" s="194"/>
      <c r="C6251" s="194"/>
      <c r="D6251" s="194"/>
      <c r="E6251" s="194"/>
      <c r="F6251" s="194"/>
      <c r="G6251" s="194"/>
      <c r="H6251" s="194"/>
      <c r="I6251" s="194"/>
      <c r="J6251" s="194"/>
      <c r="K6251" s="360"/>
    </row>
    <row r="6252" spans="1:11" s="106" customFormat="1" ht="15" hidden="1" x14ac:dyDescent="0.2">
      <c r="A6252" s="242"/>
      <c r="B6252" s="195" t="s">
        <v>77</v>
      </c>
      <c r="C6252" s="242" t="s">
        <v>78</v>
      </c>
      <c r="D6252" s="242" t="s">
        <v>4</v>
      </c>
      <c r="E6252" s="430" t="s">
        <v>79</v>
      </c>
      <c r="F6252" s="430"/>
      <c r="G6252" s="196" t="s">
        <v>80</v>
      </c>
      <c r="H6252" s="195" t="s">
        <v>81</v>
      </c>
      <c r="I6252" s="195" t="s">
        <v>82</v>
      </c>
      <c r="J6252" s="195" t="s">
        <v>5</v>
      </c>
      <c r="K6252" s="360"/>
    </row>
    <row r="6253" spans="1:11" s="106" customFormat="1" ht="38.25" hidden="1" x14ac:dyDescent="0.2">
      <c r="A6253" s="240" t="s">
        <v>83</v>
      </c>
      <c r="B6253" s="197" t="s">
        <v>996</v>
      </c>
      <c r="C6253" s="240" t="s">
        <v>85</v>
      </c>
      <c r="D6253" s="240" t="s">
        <v>997</v>
      </c>
      <c r="E6253" s="429" t="s">
        <v>179</v>
      </c>
      <c r="F6253" s="429"/>
      <c r="G6253" s="198" t="s">
        <v>157</v>
      </c>
      <c r="H6253" s="199">
        <v>1</v>
      </c>
      <c r="I6253" s="203">
        <f>SUM(J6254:J6259)</f>
        <v>20.576262100000001</v>
      </c>
      <c r="J6253" s="203">
        <f>H6253*I6253</f>
        <v>20.576262100000001</v>
      </c>
      <c r="K6253" s="360"/>
    </row>
    <row r="6254" spans="1:11" s="106" customFormat="1" ht="25.5" hidden="1" x14ac:dyDescent="0.2">
      <c r="A6254" s="241" t="s">
        <v>89</v>
      </c>
      <c r="B6254" s="189" t="s">
        <v>219</v>
      </c>
      <c r="C6254" s="241" t="s">
        <v>85</v>
      </c>
      <c r="D6254" s="241" t="s">
        <v>220</v>
      </c>
      <c r="E6254" s="427" t="s">
        <v>87</v>
      </c>
      <c r="F6254" s="427"/>
      <c r="G6254" s="190" t="s">
        <v>88</v>
      </c>
      <c r="H6254" s="191">
        <v>0.38</v>
      </c>
      <c r="I6254" s="192">
        <v>13.876064</v>
      </c>
      <c r="J6254" s="192">
        <v>5.2729043000000004</v>
      </c>
      <c r="K6254" s="360"/>
    </row>
    <row r="6255" spans="1:11" s="106" customFormat="1" ht="25.5" hidden="1" x14ac:dyDescent="0.2">
      <c r="A6255" s="241" t="s">
        <v>89</v>
      </c>
      <c r="B6255" s="189" t="s">
        <v>221</v>
      </c>
      <c r="C6255" s="241" t="s">
        <v>85</v>
      </c>
      <c r="D6255" s="241" t="s">
        <v>222</v>
      </c>
      <c r="E6255" s="427" t="s">
        <v>87</v>
      </c>
      <c r="F6255" s="427"/>
      <c r="G6255" s="190" t="s">
        <v>88</v>
      </c>
      <c r="H6255" s="191">
        <v>0.38</v>
      </c>
      <c r="I6255" s="192">
        <v>17.794052000000001</v>
      </c>
      <c r="J6255" s="192">
        <v>6.7617398</v>
      </c>
      <c r="K6255" s="360"/>
    </row>
    <row r="6256" spans="1:11" s="106" customFormat="1" hidden="1" x14ac:dyDescent="0.2">
      <c r="A6256" s="241" t="s">
        <v>92</v>
      </c>
      <c r="B6256" s="189" t="s">
        <v>1058</v>
      </c>
      <c r="C6256" s="241" t="s">
        <v>85</v>
      </c>
      <c r="D6256" s="241" t="s">
        <v>1059</v>
      </c>
      <c r="E6256" s="427" t="s">
        <v>119</v>
      </c>
      <c r="F6256" s="427"/>
      <c r="G6256" s="190" t="s">
        <v>174</v>
      </c>
      <c r="H6256" s="191">
        <v>1.0800000000000001E-2</v>
      </c>
      <c r="I6256" s="192">
        <v>79.94</v>
      </c>
      <c r="J6256" s="192">
        <v>0.86335200000000001</v>
      </c>
      <c r="K6256" s="360"/>
    </row>
    <row r="6257" spans="1:11" s="106" customFormat="1" hidden="1" x14ac:dyDescent="0.2">
      <c r="A6257" s="241" t="s">
        <v>92</v>
      </c>
      <c r="B6257" s="189" t="s">
        <v>226</v>
      </c>
      <c r="C6257" s="241" t="s">
        <v>85</v>
      </c>
      <c r="D6257" s="241" t="s">
        <v>227</v>
      </c>
      <c r="E6257" s="427" t="s">
        <v>119</v>
      </c>
      <c r="F6257" s="427"/>
      <c r="G6257" s="190" t="s">
        <v>174</v>
      </c>
      <c r="H6257" s="191">
        <v>0.127</v>
      </c>
      <c r="I6257" s="192">
        <v>1.86</v>
      </c>
      <c r="J6257" s="192">
        <v>0.23622000000000001</v>
      </c>
      <c r="K6257" s="360"/>
    </row>
    <row r="6258" spans="1:11" s="106" customFormat="1" hidden="1" x14ac:dyDescent="0.2">
      <c r="A6258" s="241" t="s">
        <v>92</v>
      </c>
      <c r="B6258" s="189" t="s">
        <v>228</v>
      </c>
      <c r="C6258" s="241" t="s">
        <v>85</v>
      </c>
      <c r="D6258" s="241" t="s">
        <v>229</v>
      </c>
      <c r="E6258" s="427" t="s">
        <v>119</v>
      </c>
      <c r="F6258" s="427"/>
      <c r="G6258" s="190" t="s">
        <v>174</v>
      </c>
      <c r="H6258" s="191">
        <v>1.6299999999999999E-2</v>
      </c>
      <c r="I6258" s="192">
        <v>69.42</v>
      </c>
      <c r="J6258" s="192">
        <v>1.1315459999999999</v>
      </c>
      <c r="K6258" s="360"/>
    </row>
    <row r="6259" spans="1:11" s="106" customFormat="1" ht="25.5" hidden="1" x14ac:dyDescent="0.2">
      <c r="A6259" s="241" t="s">
        <v>92</v>
      </c>
      <c r="B6259" s="189" t="s">
        <v>2604</v>
      </c>
      <c r="C6259" s="241" t="s">
        <v>85</v>
      </c>
      <c r="D6259" s="241" t="s">
        <v>2605</v>
      </c>
      <c r="E6259" s="427" t="s">
        <v>119</v>
      </c>
      <c r="F6259" s="427"/>
      <c r="G6259" s="190" t="s">
        <v>157</v>
      </c>
      <c r="H6259" s="191">
        <v>1.05</v>
      </c>
      <c r="I6259" s="192">
        <v>6.01</v>
      </c>
      <c r="J6259" s="192">
        <v>6.3105000000000002</v>
      </c>
      <c r="K6259" s="360"/>
    </row>
    <row r="6260" spans="1:11" s="106" customFormat="1" hidden="1" x14ac:dyDescent="0.2">
      <c r="A6260" s="244"/>
      <c r="B6260" s="244"/>
      <c r="C6260" s="244"/>
      <c r="D6260" s="244"/>
      <c r="E6260" s="244"/>
      <c r="F6260" s="193"/>
      <c r="G6260" s="244"/>
      <c r="H6260" s="193"/>
      <c r="I6260" s="244"/>
      <c r="J6260" s="193"/>
      <c r="K6260" s="360"/>
    </row>
    <row r="6261" spans="1:11" s="106" customFormat="1" ht="15" hidden="1" thickBot="1" x14ac:dyDescent="0.25">
      <c r="A6261" s="244"/>
      <c r="B6261" s="244"/>
      <c r="C6261" s="244"/>
      <c r="D6261" s="244"/>
      <c r="E6261" s="244"/>
      <c r="F6261" s="193"/>
      <c r="G6261" s="244"/>
      <c r="H6261" s="428"/>
      <c r="I6261" s="428"/>
      <c r="J6261" s="193"/>
      <c r="K6261" s="360"/>
    </row>
    <row r="6262" spans="1:11" s="106" customFormat="1" ht="15" hidden="1" thickTop="1" x14ac:dyDescent="0.2">
      <c r="A6262" s="194"/>
      <c r="B6262" s="194"/>
      <c r="C6262" s="194"/>
      <c r="D6262" s="194"/>
      <c r="E6262" s="194"/>
      <c r="F6262" s="194"/>
      <c r="G6262" s="194"/>
      <c r="H6262" s="194"/>
      <c r="I6262" s="194"/>
      <c r="J6262" s="194"/>
      <c r="K6262" s="360"/>
    </row>
    <row r="6263" spans="1:11" s="106" customFormat="1" ht="15" hidden="1" x14ac:dyDescent="0.2">
      <c r="A6263" s="242"/>
      <c r="B6263" s="195" t="s">
        <v>77</v>
      </c>
      <c r="C6263" s="242" t="s">
        <v>78</v>
      </c>
      <c r="D6263" s="242" t="s">
        <v>4</v>
      </c>
      <c r="E6263" s="430" t="s">
        <v>79</v>
      </c>
      <c r="F6263" s="430"/>
      <c r="G6263" s="196" t="s">
        <v>80</v>
      </c>
      <c r="H6263" s="195" t="s">
        <v>81</v>
      </c>
      <c r="I6263" s="195" t="s">
        <v>82</v>
      </c>
      <c r="J6263" s="195" t="s">
        <v>5</v>
      </c>
      <c r="K6263" s="360"/>
    </row>
    <row r="6264" spans="1:11" s="106" customFormat="1" ht="51" hidden="1" x14ac:dyDescent="0.2">
      <c r="A6264" s="240" t="s">
        <v>83</v>
      </c>
      <c r="B6264" s="197" t="s">
        <v>177</v>
      </c>
      <c r="C6264" s="240" t="s">
        <v>85</v>
      </c>
      <c r="D6264" s="240" t="s">
        <v>178</v>
      </c>
      <c r="E6264" s="429" t="s">
        <v>179</v>
      </c>
      <c r="F6264" s="429"/>
      <c r="G6264" s="198" t="s">
        <v>157</v>
      </c>
      <c r="H6264" s="199">
        <v>1</v>
      </c>
      <c r="I6264" s="203">
        <f>SUM(J6265:J6267)</f>
        <v>7.0595153999999996</v>
      </c>
      <c r="J6264" s="203">
        <f>H6264*I6264</f>
        <v>7.0595153999999996</v>
      </c>
      <c r="K6264" s="360"/>
    </row>
    <row r="6265" spans="1:11" s="106" customFormat="1" ht="25.5" hidden="1" x14ac:dyDescent="0.2">
      <c r="A6265" s="241" t="s">
        <v>89</v>
      </c>
      <c r="B6265" s="189" t="s">
        <v>219</v>
      </c>
      <c r="C6265" s="241" t="s">
        <v>85</v>
      </c>
      <c r="D6265" s="241" t="s">
        <v>220</v>
      </c>
      <c r="E6265" s="427" t="s">
        <v>87</v>
      </c>
      <c r="F6265" s="427"/>
      <c r="G6265" s="190" t="s">
        <v>88</v>
      </c>
      <c r="H6265" s="191">
        <v>0.13300000000000001</v>
      </c>
      <c r="I6265" s="192">
        <v>13.876064</v>
      </c>
      <c r="J6265" s="192">
        <v>1.8455165</v>
      </c>
      <c r="K6265" s="360"/>
    </row>
    <row r="6266" spans="1:11" s="106" customFormat="1" ht="25.5" hidden="1" x14ac:dyDescent="0.2">
      <c r="A6266" s="241" t="s">
        <v>89</v>
      </c>
      <c r="B6266" s="189" t="s">
        <v>221</v>
      </c>
      <c r="C6266" s="241" t="s">
        <v>85</v>
      </c>
      <c r="D6266" s="241" t="s">
        <v>222</v>
      </c>
      <c r="E6266" s="427" t="s">
        <v>87</v>
      </c>
      <c r="F6266" s="427"/>
      <c r="G6266" s="190" t="s">
        <v>88</v>
      </c>
      <c r="H6266" s="191">
        <v>0.13300000000000001</v>
      </c>
      <c r="I6266" s="192">
        <v>17.794052000000001</v>
      </c>
      <c r="J6266" s="192">
        <v>2.3666089000000001</v>
      </c>
      <c r="K6266" s="360"/>
    </row>
    <row r="6267" spans="1:11" s="106" customFormat="1" hidden="1" x14ac:dyDescent="0.2">
      <c r="A6267" s="241" t="s">
        <v>92</v>
      </c>
      <c r="B6267" s="189" t="s">
        <v>1073</v>
      </c>
      <c r="C6267" s="241" t="s">
        <v>85</v>
      </c>
      <c r="D6267" s="241" t="s">
        <v>1074</v>
      </c>
      <c r="E6267" s="427" t="s">
        <v>119</v>
      </c>
      <c r="F6267" s="427"/>
      <c r="G6267" s="190" t="s">
        <v>157</v>
      </c>
      <c r="H6267" s="191">
        <v>1.0429999999999999</v>
      </c>
      <c r="I6267" s="192">
        <v>2.73</v>
      </c>
      <c r="J6267" s="192">
        <v>2.8473899999999999</v>
      </c>
      <c r="K6267" s="360"/>
    </row>
    <row r="6268" spans="1:11" s="106" customFormat="1" hidden="1" x14ac:dyDescent="0.2">
      <c r="A6268" s="244"/>
      <c r="B6268" s="244"/>
      <c r="C6268" s="244"/>
      <c r="D6268" s="244"/>
      <c r="E6268" s="244"/>
      <c r="F6268" s="193"/>
      <c r="G6268" s="244"/>
      <c r="H6268" s="193"/>
      <c r="I6268" s="244"/>
      <c r="J6268" s="193"/>
      <c r="K6268" s="360"/>
    </row>
    <row r="6269" spans="1:11" s="106" customFormat="1" ht="15" hidden="1" thickBot="1" x14ac:dyDescent="0.25">
      <c r="A6269" s="244"/>
      <c r="B6269" s="244"/>
      <c r="C6269" s="244"/>
      <c r="D6269" s="244"/>
      <c r="E6269" s="244"/>
      <c r="F6269" s="193"/>
      <c r="G6269" s="244"/>
      <c r="H6269" s="428"/>
      <c r="I6269" s="428"/>
      <c r="J6269" s="193"/>
      <c r="K6269" s="360"/>
    </row>
    <row r="6270" spans="1:11" s="106" customFormat="1" ht="15" hidden="1" thickTop="1" x14ac:dyDescent="0.2">
      <c r="A6270" s="194"/>
      <c r="B6270" s="194"/>
      <c r="C6270" s="194"/>
      <c r="D6270" s="194"/>
      <c r="E6270" s="194"/>
      <c r="F6270" s="194"/>
      <c r="G6270" s="194"/>
      <c r="H6270" s="194"/>
      <c r="I6270" s="194"/>
      <c r="J6270" s="194"/>
      <c r="K6270" s="360"/>
    </row>
    <row r="6271" spans="1:11" s="106" customFormat="1" ht="15" hidden="1" x14ac:dyDescent="0.2">
      <c r="A6271" s="242"/>
      <c r="B6271" s="195" t="s">
        <v>77</v>
      </c>
      <c r="C6271" s="242" t="s">
        <v>78</v>
      </c>
      <c r="D6271" s="242" t="s">
        <v>4</v>
      </c>
      <c r="E6271" s="430" t="s">
        <v>79</v>
      </c>
      <c r="F6271" s="430"/>
      <c r="G6271" s="196" t="s">
        <v>80</v>
      </c>
      <c r="H6271" s="195" t="s">
        <v>81</v>
      </c>
      <c r="I6271" s="195" t="s">
        <v>82</v>
      </c>
      <c r="J6271" s="195" t="s">
        <v>5</v>
      </c>
      <c r="K6271" s="360"/>
    </row>
    <row r="6272" spans="1:11" s="106" customFormat="1" ht="38.25" hidden="1" x14ac:dyDescent="0.2">
      <c r="A6272" s="240" t="s">
        <v>83</v>
      </c>
      <c r="B6272" s="197" t="s">
        <v>1131</v>
      </c>
      <c r="C6272" s="240" t="s">
        <v>85</v>
      </c>
      <c r="D6272" s="240" t="s">
        <v>1132</v>
      </c>
      <c r="E6272" s="429" t="s">
        <v>179</v>
      </c>
      <c r="F6272" s="429"/>
      <c r="G6272" s="198" t="s">
        <v>157</v>
      </c>
      <c r="H6272" s="199">
        <v>1</v>
      </c>
      <c r="I6272" s="203">
        <f>SUM(J6273:J6276)</f>
        <v>5.3914512000000006</v>
      </c>
      <c r="J6272" s="203">
        <f>H6272*I6272</f>
        <v>5.3914512000000006</v>
      </c>
      <c r="K6272" s="360"/>
    </row>
    <row r="6273" spans="1:11" s="106" customFormat="1" ht="25.5" hidden="1" x14ac:dyDescent="0.2">
      <c r="A6273" s="241" t="s">
        <v>89</v>
      </c>
      <c r="B6273" s="189" t="s">
        <v>219</v>
      </c>
      <c r="C6273" s="241" t="s">
        <v>85</v>
      </c>
      <c r="D6273" s="241" t="s">
        <v>220</v>
      </c>
      <c r="E6273" s="427" t="s">
        <v>87</v>
      </c>
      <c r="F6273" s="427"/>
      <c r="G6273" s="190" t="s">
        <v>88</v>
      </c>
      <c r="H6273" s="191">
        <v>9.7000000000000003E-2</v>
      </c>
      <c r="I6273" s="192">
        <v>13.876064</v>
      </c>
      <c r="J6273" s="192">
        <v>1.3459782</v>
      </c>
      <c r="K6273" s="360"/>
    </row>
    <row r="6274" spans="1:11" s="106" customFormat="1" ht="25.5" hidden="1" x14ac:dyDescent="0.2">
      <c r="A6274" s="241" t="s">
        <v>89</v>
      </c>
      <c r="B6274" s="189" t="s">
        <v>221</v>
      </c>
      <c r="C6274" s="241" t="s">
        <v>85</v>
      </c>
      <c r="D6274" s="241" t="s">
        <v>222</v>
      </c>
      <c r="E6274" s="427" t="s">
        <v>87</v>
      </c>
      <c r="F6274" s="427"/>
      <c r="G6274" s="190" t="s">
        <v>88</v>
      </c>
      <c r="H6274" s="191">
        <v>9.7000000000000003E-2</v>
      </c>
      <c r="I6274" s="192">
        <v>17.794052000000001</v>
      </c>
      <c r="J6274" s="192">
        <v>1.7260230000000001</v>
      </c>
      <c r="K6274" s="360"/>
    </row>
    <row r="6275" spans="1:11" s="106" customFormat="1" hidden="1" x14ac:dyDescent="0.2">
      <c r="A6275" s="241" t="s">
        <v>92</v>
      </c>
      <c r="B6275" s="189" t="s">
        <v>226</v>
      </c>
      <c r="C6275" s="241" t="s">
        <v>85</v>
      </c>
      <c r="D6275" s="241" t="s">
        <v>227</v>
      </c>
      <c r="E6275" s="427" t="s">
        <v>119</v>
      </c>
      <c r="F6275" s="427"/>
      <c r="G6275" s="190" t="s">
        <v>174</v>
      </c>
      <c r="H6275" s="191">
        <v>3.2000000000000001E-2</v>
      </c>
      <c r="I6275" s="192">
        <v>1.86</v>
      </c>
      <c r="J6275" s="192">
        <v>5.9520000000000003E-2</v>
      </c>
      <c r="K6275" s="360"/>
    </row>
    <row r="6276" spans="1:11" s="106" customFormat="1" hidden="1" x14ac:dyDescent="0.2">
      <c r="A6276" s="241" t="s">
        <v>92</v>
      </c>
      <c r="B6276" s="189" t="s">
        <v>2606</v>
      </c>
      <c r="C6276" s="241" t="s">
        <v>85</v>
      </c>
      <c r="D6276" s="241" t="s">
        <v>2607</v>
      </c>
      <c r="E6276" s="427" t="s">
        <v>119</v>
      </c>
      <c r="F6276" s="427"/>
      <c r="G6276" s="190" t="s">
        <v>157</v>
      </c>
      <c r="H6276" s="191">
        <v>1.0609999999999999</v>
      </c>
      <c r="I6276" s="192">
        <v>2.13</v>
      </c>
      <c r="J6276" s="192">
        <v>2.2599300000000002</v>
      </c>
      <c r="K6276" s="360"/>
    </row>
    <row r="6277" spans="1:11" s="106" customFormat="1" hidden="1" x14ac:dyDescent="0.2">
      <c r="A6277" s="244"/>
      <c r="B6277" s="244"/>
      <c r="C6277" s="244"/>
      <c r="D6277" s="244"/>
      <c r="E6277" s="244"/>
      <c r="F6277" s="193"/>
      <c r="G6277" s="244"/>
      <c r="H6277" s="193"/>
      <c r="I6277" s="244"/>
      <c r="J6277" s="193"/>
      <c r="K6277" s="360"/>
    </row>
    <row r="6278" spans="1:11" s="106" customFormat="1" ht="15" hidden="1" thickBot="1" x14ac:dyDescent="0.25">
      <c r="A6278" s="244"/>
      <c r="B6278" s="244"/>
      <c r="C6278" s="244"/>
      <c r="D6278" s="244"/>
      <c r="E6278" s="244"/>
      <c r="F6278" s="193"/>
      <c r="G6278" s="244"/>
      <c r="H6278" s="428"/>
      <c r="I6278" s="428"/>
      <c r="J6278" s="193"/>
      <c r="K6278" s="360"/>
    </row>
    <row r="6279" spans="1:11" s="106" customFormat="1" ht="15" hidden="1" thickTop="1" x14ac:dyDescent="0.2">
      <c r="A6279" s="194"/>
      <c r="B6279" s="194"/>
      <c r="C6279" s="194"/>
      <c r="D6279" s="194"/>
      <c r="E6279" s="194"/>
      <c r="F6279" s="194"/>
      <c r="G6279" s="194"/>
      <c r="H6279" s="194"/>
      <c r="I6279" s="194"/>
      <c r="J6279" s="194"/>
      <c r="K6279" s="360"/>
    </row>
    <row r="6280" spans="1:11" s="106" customFormat="1" ht="15" hidden="1" x14ac:dyDescent="0.2">
      <c r="A6280" s="242"/>
      <c r="B6280" s="195" t="s">
        <v>77</v>
      </c>
      <c r="C6280" s="242" t="s">
        <v>78</v>
      </c>
      <c r="D6280" s="242" t="s">
        <v>4</v>
      </c>
      <c r="E6280" s="430" t="s">
        <v>79</v>
      </c>
      <c r="F6280" s="430"/>
      <c r="G6280" s="196" t="s">
        <v>80</v>
      </c>
      <c r="H6280" s="195" t="s">
        <v>81</v>
      </c>
      <c r="I6280" s="195" t="s">
        <v>82</v>
      </c>
      <c r="J6280" s="195" t="s">
        <v>5</v>
      </c>
      <c r="K6280" s="360"/>
    </row>
    <row r="6281" spans="1:11" s="106" customFormat="1" ht="25.5" hidden="1" x14ac:dyDescent="0.2">
      <c r="A6281" s="240" t="s">
        <v>83</v>
      </c>
      <c r="B6281" s="197" t="s">
        <v>1129</v>
      </c>
      <c r="C6281" s="240" t="s">
        <v>85</v>
      </c>
      <c r="D6281" s="240" t="s">
        <v>1130</v>
      </c>
      <c r="E6281" s="429" t="s">
        <v>179</v>
      </c>
      <c r="F6281" s="429"/>
      <c r="G6281" s="198" t="s">
        <v>157</v>
      </c>
      <c r="H6281" s="199">
        <v>1</v>
      </c>
      <c r="I6281" s="203">
        <f>SUM(J6282:J6285)</f>
        <v>12.559857000000001</v>
      </c>
      <c r="J6281" s="203">
        <f>H6281*I6281</f>
        <v>12.559857000000001</v>
      </c>
      <c r="K6281" s="360"/>
    </row>
    <row r="6282" spans="1:11" s="106" customFormat="1" ht="25.5" hidden="1" x14ac:dyDescent="0.2">
      <c r="A6282" s="241" t="s">
        <v>89</v>
      </c>
      <c r="B6282" s="189" t="s">
        <v>219</v>
      </c>
      <c r="C6282" s="241" t="s">
        <v>85</v>
      </c>
      <c r="D6282" s="241" t="s">
        <v>220</v>
      </c>
      <c r="E6282" s="427" t="s">
        <v>87</v>
      </c>
      <c r="F6282" s="427"/>
      <c r="G6282" s="190" t="s">
        <v>88</v>
      </c>
      <c r="H6282" s="191">
        <v>0.31900000000000001</v>
      </c>
      <c r="I6282" s="192">
        <v>13.876064</v>
      </c>
      <c r="J6282" s="192">
        <v>4.4264644000000004</v>
      </c>
      <c r="K6282" s="360"/>
    </row>
    <row r="6283" spans="1:11" s="106" customFormat="1" ht="25.5" hidden="1" x14ac:dyDescent="0.2">
      <c r="A6283" s="241" t="s">
        <v>89</v>
      </c>
      <c r="B6283" s="189" t="s">
        <v>221</v>
      </c>
      <c r="C6283" s="241" t="s">
        <v>85</v>
      </c>
      <c r="D6283" s="241" t="s">
        <v>222</v>
      </c>
      <c r="E6283" s="427" t="s">
        <v>87</v>
      </c>
      <c r="F6283" s="427"/>
      <c r="G6283" s="190" t="s">
        <v>88</v>
      </c>
      <c r="H6283" s="191">
        <v>0.31900000000000001</v>
      </c>
      <c r="I6283" s="192">
        <v>17.794052000000001</v>
      </c>
      <c r="J6283" s="192">
        <v>5.6763025999999996</v>
      </c>
      <c r="K6283" s="360"/>
    </row>
    <row r="6284" spans="1:11" s="106" customFormat="1" hidden="1" x14ac:dyDescent="0.2">
      <c r="A6284" s="241" t="s">
        <v>92</v>
      </c>
      <c r="B6284" s="189" t="s">
        <v>226</v>
      </c>
      <c r="C6284" s="241" t="s">
        <v>85</v>
      </c>
      <c r="D6284" s="241" t="s">
        <v>227</v>
      </c>
      <c r="E6284" s="427" t="s">
        <v>119</v>
      </c>
      <c r="F6284" s="427"/>
      <c r="G6284" s="190" t="s">
        <v>174</v>
      </c>
      <c r="H6284" s="191">
        <v>0.106</v>
      </c>
      <c r="I6284" s="192">
        <v>1.86</v>
      </c>
      <c r="J6284" s="192">
        <v>0.19716</v>
      </c>
      <c r="K6284" s="360"/>
    </row>
    <row r="6285" spans="1:11" s="106" customFormat="1" hidden="1" x14ac:dyDescent="0.2">
      <c r="A6285" s="241" t="s">
        <v>92</v>
      </c>
      <c r="B6285" s="189" t="s">
        <v>2606</v>
      </c>
      <c r="C6285" s="241" t="s">
        <v>85</v>
      </c>
      <c r="D6285" s="241" t="s">
        <v>2607</v>
      </c>
      <c r="E6285" s="427" t="s">
        <v>119</v>
      </c>
      <c r="F6285" s="427"/>
      <c r="G6285" s="190" t="s">
        <v>157</v>
      </c>
      <c r="H6285" s="191">
        <v>1.0609999999999999</v>
      </c>
      <c r="I6285" s="192">
        <v>2.13</v>
      </c>
      <c r="J6285" s="192">
        <v>2.2599300000000002</v>
      </c>
      <c r="K6285" s="360"/>
    </row>
    <row r="6286" spans="1:11" s="106" customFormat="1" hidden="1" x14ac:dyDescent="0.2">
      <c r="A6286" s="244"/>
      <c r="B6286" s="244"/>
      <c r="C6286" s="244"/>
      <c r="D6286" s="244"/>
      <c r="E6286" s="244"/>
      <c r="F6286" s="193"/>
      <c r="G6286" s="244"/>
      <c r="H6286" s="193"/>
      <c r="I6286" s="244"/>
      <c r="J6286" s="193"/>
      <c r="K6286" s="360"/>
    </row>
    <row r="6287" spans="1:11" s="106" customFormat="1" ht="15" hidden="1" thickBot="1" x14ac:dyDescent="0.25">
      <c r="A6287" s="244"/>
      <c r="B6287" s="244"/>
      <c r="C6287" s="244"/>
      <c r="D6287" s="244"/>
      <c r="E6287" s="244"/>
      <c r="F6287" s="193"/>
      <c r="G6287" s="244"/>
      <c r="H6287" s="428"/>
      <c r="I6287" s="428"/>
      <c r="J6287" s="193"/>
      <c r="K6287" s="360"/>
    </row>
    <row r="6288" spans="1:11" s="106" customFormat="1" ht="15" hidden="1" thickTop="1" x14ac:dyDescent="0.2">
      <c r="A6288" s="194"/>
      <c r="B6288" s="194"/>
      <c r="C6288" s="194"/>
      <c r="D6288" s="194"/>
      <c r="E6288" s="194"/>
      <c r="F6288" s="194"/>
      <c r="G6288" s="194"/>
      <c r="H6288" s="194"/>
      <c r="I6288" s="194"/>
      <c r="J6288" s="194"/>
      <c r="K6288" s="360"/>
    </row>
    <row r="6289" spans="1:11" s="106" customFormat="1" ht="15" hidden="1" x14ac:dyDescent="0.2">
      <c r="A6289" s="242"/>
      <c r="B6289" s="195" t="s">
        <v>77</v>
      </c>
      <c r="C6289" s="242" t="s">
        <v>78</v>
      </c>
      <c r="D6289" s="242" t="s">
        <v>4</v>
      </c>
      <c r="E6289" s="430" t="s">
        <v>79</v>
      </c>
      <c r="F6289" s="430"/>
      <c r="G6289" s="196" t="s">
        <v>80</v>
      </c>
      <c r="H6289" s="195" t="s">
        <v>81</v>
      </c>
      <c r="I6289" s="195" t="s">
        <v>82</v>
      </c>
      <c r="J6289" s="195" t="s">
        <v>5</v>
      </c>
      <c r="K6289" s="360"/>
    </row>
    <row r="6290" spans="1:11" s="106" customFormat="1" ht="25.5" hidden="1" x14ac:dyDescent="0.2">
      <c r="A6290" s="240" t="s">
        <v>83</v>
      </c>
      <c r="B6290" s="197" t="s">
        <v>1166</v>
      </c>
      <c r="C6290" s="240" t="s">
        <v>85</v>
      </c>
      <c r="D6290" s="240" t="s">
        <v>1167</v>
      </c>
      <c r="E6290" s="429" t="s">
        <v>179</v>
      </c>
      <c r="F6290" s="429"/>
      <c r="G6290" s="198" t="s">
        <v>157</v>
      </c>
      <c r="H6290" s="199">
        <v>1</v>
      </c>
      <c r="I6290" s="203">
        <f>SUM(J6291:J6293)</f>
        <v>3.4032517999999996</v>
      </c>
      <c r="J6290" s="203">
        <f>H6290*I6290</f>
        <v>3.4032517999999996</v>
      </c>
      <c r="K6290" s="360"/>
    </row>
    <row r="6291" spans="1:11" s="106" customFormat="1" ht="25.5" hidden="1" x14ac:dyDescent="0.2">
      <c r="A6291" s="241" t="s">
        <v>89</v>
      </c>
      <c r="B6291" s="189" t="s">
        <v>219</v>
      </c>
      <c r="C6291" s="241" t="s">
        <v>85</v>
      </c>
      <c r="D6291" s="241" t="s">
        <v>220</v>
      </c>
      <c r="E6291" s="427" t="s">
        <v>87</v>
      </c>
      <c r="F6291" s="427"/>
      <c r="G6291" s="190" t="s">
        <v>88</v>
      </c>
      <c r="H6291" s="191">
        <v>1.6E-2</v>
      </c>
      <c r="I6291" s="192">
        <v>13.876064</v>
      </c>
      <c r="J6291" s="192">
        <v>0.22201699999999999</v>
      </c>
      <c r="K6291" s="360"/>
    </row>
    <row r="6292" spans="1:11" s="106" customFormat="1" ht="25.5" hidden="1" x14ac:dyDescent="0.2">
      <c r="A6292" s="241" t="s">
        <v>89</v>
      </c>
      <c r="B6292" s="189" t="s">
        <v>221</v>
      </c>
      <c r="C6292" s="241" t="s">
        <v>85</v>
      </c>
      <c r="D6292" s="241" t="s">
        <v>222</v>
      </c>
      <c r="E6292" s="427" t="s">
        <v>87</v>
      </c>
      <c r="F6292" s="427"/>
      <c r="G6292" s="190" t="s">
        <v>88</v>
      </c>
      <c r="H6292" s="191">
        <v>1.6E-2</v>
      </c>
      <c r="I6292" s="192">
        <v>17.794052000000001</v>
      </c>
      <c r="J6292" s="192">
        <v>0.28470479999999998</v>
      </c>
      <c r="K6292" s="360"/>
    </row>
    <row r="6293" spans="1:11" s="106" customFormat="1" hidden="1" x14ac:dyDescent="0.2">
      <c r="A6293" s="241" t="s">
        <v>92</v>
      </c>
      <c r="B6293" s="189" t="s">
        <v>1073</v>
      </c>
      <c r="C6293" s="241" t="s">
        <v>85</v>
      </c>
      <c r="D6293" s="241" t="s">
        <v>1074</v>
      </c>
      <c r="E6293" s="427" t="s">
        <v>119</v>
      </c>
      <c r="F6293" s="427"/>
      <c r="G6293" s="190" t="s">
        <v>157</v>
      </c>
      <c r="H6293" s="191">
        <v>1.0609999999999999</v>
      </c>
      <c r="I6293" s="192">
        <v>2.73</v>
      </c>
      <c r="J6293" s="192">
        <v>2.8965299999999998</v>
      </c>
      <c r="K6293" s="360"/>
    </row>
    <row r="6294" spans="1:11" s="106" customFormat="1" hidden="1" x14ac:dyDescent="0.2">
      <c r="A6294" s="244"/>
      <c r="B6294" s="244"/>
      <c r="C6294" s="244"/>
      <c r="D6294" s="244"/>
      <c r="E6294" s="244"/>
      <c r="F6294" s="193"/>
      <c r="G6294" s="244"/>
      <c r="H6294" s="193"/>
      <c r="I6294" s="244"/>
      <c r="J6294" s="193"/>
      <c r="K6294" s="360"/>
    </row>
    <row r="6295" spans="1:11" s="106" customFormat="1" ht="15" hidden="1" thickBot="1" x14ac:dyDescent="0.25">
      <c r="A6295" s="244"/>
      <c r="B6295" s="244"/>
      <c r="C6295" s="244"/>
      <c r="D6295" s="244"/>
      <c r="E6295" s="244"/>
      <c r="F6295" s="193"/>
      <c r="G6295" s="244"/>
      <c r="H6295" s="428"/>
      <c r="I6295" s="428"/>
      <c r="J6295" s="193"/>
      <c r="K6295" s="360"/>
    </row>
    <row r="6296" spans="1:11" s="106" customFormat="1" ht="15" hidden="1" thickTop="1" x14ac:dyDescent="0.2">
      <c r="A6296" s="194"/>
      <c r="B6296" s="194"/>
      <c r="C6296" s="194"/>
      <c r="D6296" s="194"/>
      <c r="E6296" s="194"/>
      <c r="F6296" s="194"/>
      <c r="G6296" s="194"/>
      <c r="H6296" s="194"/>
      <c r="I6296" s="194"/>
      <c r="J6296" s="194"/>
      <c r="K6296" s="360"/>
    </row>
    <row r="6297" spans="1:11" s="106" customFormat="1" ht="15" hidden="1" x14ac:dyDescent="0.2">
      <c r="A6297" s="242"/>
      <c r="B6297" s="195" t="s">
        <v>77</v>
      </c>
      <c r="C6297" s="242" t="s">
        <v>78</v>
      </c>
      <c r="D6297" s="242" t="s">
        <v>4</v>
      </c>
      <c r="E6297" s="430" t="s">
        <v>79</v>
      </c>
      <c r="F6297" s="430"/>
      <c r="G6297" s="196" t="s">
        <v>80</v>
      </c>
      <c r="H6297" s="195" t="s">
        <v>81</v>
      </c>
      <c r="I6297" s="195" t="s">
        <v>82</v>
      </c>
      <c r="J6297" s="195" t="s">
        <v>5</v>
      </c>
      <c r="K6297" s="360"/>
    </row>
    <row r="6298" spans="1:11" s="106" customFormat="1" ht="38.25" hidden="1" x14ac:dyDescent="0.2">
      <c r="A6298" s="240" t="s">
        <v>83</v>
      </c>
      <c r="B6298" s="197" t="s">
        <v>1164</v>
      </c>
      <c r="C6298" s="240" t="s">
        <v>85</v>
      </c>
      <c r="D6298" s="240" t="s">
        <v>1165</v>
      </c>
      <c r="E6298" s="429" t="s">
        <v>179</v>
      </c>
      <c r="F6298" s="429"/>
      <c r="G6298" s="198" t="s">
        <v>157</v>
      </c>
      <c r="H6298" s="199">
        <v>1</v>
      </c>
      <c r="I6298" s="203">
        <f>SUM(J6299:J6302)</f>
        <v>6.5459330999999992</v>
      </c>
      <c r="J6298" s="203">
        <f>H6298*I6298</f>
        <v>6.5459330999999992</v>
      </c>
      <c r="K6298" s="360"/>
    </row>
    <row r="6299" spans="1:11" s="106" customFormat="1" ht="25.5" hidden="1" x14ac:dyDescent="0.2">
      <c r="A6299" s="241" t="s">
        <v>89</v>
      </c>
      <c r="B6299" s="189" t="s">
        <v>219</v>
      </c>
      <c r="C6299" s="241" t="s">
        <v>85</v>
      </c>
      <c r="D6299" s="241" t="s">
        <v>220</v>
      </c>
      <c r="E6299" s="427" t="s">
        <v>87</v>
      </c>
      <c r="F6299" s="427"/>
      <c r="G6299" s="190" t="s">
        <v>88</v>
      </c>
      <c r="H6299" s="191">
        <v>0.113</v>
      </c>
      <c r="I6299" s="192">
        <v>13.876064</v>
      </c>
      <c r="J6299" s="192">
        <v>1.5679951999999999</v>
      </c>
      <c r="K6299" s="360"/>
    </row>
    <row r="6300" spans="1:11" s="106" customFormat="1" ht="25.5" hidden="1" x14ac:dyDescent="0.2">
      <c r="A6300" s="241" t="s">
        <v>89</v>
      </c>
      <c r="B6300" s="189" t="s">
        <v>221</v>
      </c>
      <c r="C6300" s="241" t="s">
        <v>85</v>
      </c>
      <c r="D6300" s="241" t="s">
        <v>222</v>
      </c>
      <c r="E6300" s="427" t="s">
        <v>87</v>
      </c>
      <c r="F6300" s="427"/>
      <c r="G6300" s="190" t="s">
        <v>88</v>
      </c>
      <c r="H6300" s="191">
        <v>0.113</v>
      </c>
      <c r="I6300" s="192">
        <v>17.794052000000001</v>
      </c>
      <c r="J6300" s="192">
        <v>2.0107279</v>
      </c>
      <c r="K6300" s="360"/>
    </row>
    <row r="6301" spans="1:11" s="106" customFormat="1" hidden="1" x14ac:dyDescent="0.2">
      <c r="A6301" s="241" t="s">
        <v>92</v>
      </c>
      <c r="B6301" s="189" t="s">
        <v>226</v>
      </c>
      <c r="C6301" s="241" t="s">
        <v>85</v>
      </c>
      <c r="D6301" s="241" t="s">
        <v>227</v>
      </c>
      <c r="E6301" s="427" t="s">
        <v>119</v>
      </c>
      <c r="F6301" s="427"/>
      <c r="G6301" s="190" t="s">
        <v>174</v>
      </c>
      <c r="H6301" s="191">
        <v>3.7999999999999999E-2</v>
      </c>
      <c r="I6301" s="192">
        <v>1.86</v>
      </c>
      <c r="J6301" s="192">
        <v>7.0680000000000007E-2</v>
      </c>
      <c r="K6301" s="360"/>
    </row>
    <row r="6302" spans="1:11" s="106" customFormat="1" hidden="1" x14ac:dyDescent="0.2">
      <c r="A6302" s="241" t="s">
        <v>92</v>
      </c>
      <c r="B6302" s="189" t="s">
        <v>1073</v>
      </c>
      <c r="C6302" s="241" t="s">
        <v>85</v>
      </c>
      <c r="D6302" s="241" t="s">
        <v>1074</v>
      </c>
      <c r="E6302" s="427" t="s">
        <v>119</v>
      </c>
      <c r="F6302" s="427"/>
      <c r="G6302" s="190" t="s">
        <v>157</v>
      </c>
      <c r="H6302" s="191">
        <v>1.0609999999999999</v>
      </c>
      <c r="I6302" s="192">
        <v>2.73</v>
      </c>
      <c r="J6302" s="192">
        <v>2.8965299999999998</v>
      </c>
      <c r="K6302" s="360"/>
    </row>
    <row r="6303" spans="1:11" s="106" customFormat="1" hidden="1" x14ac:dyDescent="0.2">
      <c r="A6303" s="244"/>
      <c r="B6303" s="244"/>
      <c r="C6303" s="244"/>
      <c r="D6303" s="244"/>
      <c r="E6303" s="244"/>
      <c r="F6303" s="193"/>
      <c r="G6303" s="244"/>
      <c r="H6303" s="193"/>
      <c r="I6303" s="244"/>
      <c r="J6303" s="193"/>
      <c r="K6303" s="360"/>
    </row>
    <row r="6304" spans="1:11" s="106" customFormat="1" ht="15" hidden="1" thickBot="1" x14ac:dyDescent="0.25">
      <c r="A6304" s="244"/>
      <c r="B6304" s="244"/>
      <c r="C6304" s="244"/>
      <c r="D6304" s="244"/>
      <c r="E6304" s="244"/>
      <c r="F6304" s="193"/>
      <c r="G6304" s="244"/>
      <c r="H6304" s="428"/>
      <c r="I6304" s="428"/>
      <c r="J6304" s="193"/>
      <c r="K6304" s="360"/>
    </row>
    <row r="6305" spans="1:11" s="106" customFormat="1" ht="15" hidden="1" thickTop="1" x14ac:dyDescent="0.2">
      <c r="A6305" s="194"/>
      <c r="B6305" s="194"/>
      <c r="C6305" s="194"/>
      <c r="D6305" s="194"/>
      <c r="E6305" s="194"/>
      <c r="F6305" s="194"/>
      <c r="G6305" s="194"/>
      <c r="H6305" s="194"/>
      <c r="I6305" s="194"/>
      <c r="J6305" s="194"/>
      <c r="K6305" s="360"/>
    </row>
    <row r="6306" spans="1:11" s="106" customFormat="1" ht="15" hidden="1" x14ac:dyDescent="0.2">
      <c r="A6306" s="242"/>
      <c r="B6306" s="195" t="s">
        <v>77</v>
      </c>
      <c r="C6306" s="242" t="s">
        <v>78</v>
      </c>
      <c r="D6306" s="242" t="s">
        <v>4</v>
      </c>
      <c r="E6306" s="430" t="s">
        <v>79</v>
      </c>
      <c r="F6306" s="430"/>
      <c r="G6306" s="196" t="s">
        <v>80</v>
      </c>
      <c r="H6306" s="195" t="s">
        <v>81</v>
      </c>
      <c r="I6306" s="195" t="s">
        <v>82</v>
      </c>
      <c r="J6306" s="195" t="s">
        <v>5</v>
      </c>
      <c r="K6306" s="360"/>
    </row>
    <row r="6307" spans="1:11" s="106" customFormat="1" ht="25.5" hidden="1" x14ac:dyDescent="0.2">
      <c r="A6307" s="240" t="s">
        <v>83</v>
      </c>
      <c r="B6307" s="197" t="s">
        <v>1162</v>
      </c>
      <c r="C6307" s="240" t="s">
        <v>85</v>
      </c>
      <c r="D6307" s="240" t="s">
        <v>1163</v>
      </c>
      <c r="E6307" s="429" t="s">
        <v>179</v>
      </c>
      <c r="F6307" s="429"/>
      <c r="G6307" s="198" t="s">
        <v>157</v>
      </c>
      <c r="H6307" s="199">
        <v>1</v>
      </c>
      <c r="I6307" s="203">
        <f>SUM(J6308:J6311)</f>
        <v>14.811582800000002</v>
      </c>
      <c r="J6307" s="203">
        <f>H6307*I6307</f>
        <v>14.811582800000002</v>
      </c>
      <c r="K6307" s="360"/>
    </row>
    <row r="6308" spans="1:11" s="106" customFormat="1" ht="25.5" hidden="1" x14ac:dyDescent="0.2">
      <c r="A6308" s="241" t="s">
        <v>89</v>
      </c>
      <c r="B6308" s="189" t="s">
        <v>219</v>
      </c>
      <c r="C6308" s="241" t="s">
        <v>85</v>
      </c>
      <c r="D6308" s="241" t="s">
        <v>220</v>
      </c>
      <c r="E6308" s="427" t="s">
        <v>87</v>
      </c>
      <c r="F6308" s="427"/>
      <c r="G6308" s="190" t="s">
        <v>88</v>
      </c>
      <c r="H6308" s="191">
        <v>0.36899999999999999</v>
      </c>
      <c r="I6308" s="192">
        <v>13.876064</v>
      </c>
      <c r="J6308" s="192">
        <v>5.1202676</v>
      </c>
      <c r="K6308" s="360"/>
    </row>
    <row r="6309" spans="1:11" s="106" customFormat="1" ht="25.5" hidden="1" x14ac:dyDescent="0.2">
      <c r="A6309" s="241" t="s">
        <v>89</v>
      </c>
      <c r="B6309" s="189" t="s">
        <v>221</v>
      </c>
      <c r="C6309" s="241" t="s">
        <v>85</v>
      </c>
      <c r="D6309" s="241" t="s">
        <v>222</v>
      </c>
      <c r="E6309" s="427" t="s">
        <v>87</v>
      </c>
      <c r="F6309" s="427"/>
      <c r="G6309" s="190" t="s">
        <v>88</v>
      </c>
      <c r="H6309" s="191">
        <v>0.36899999999999999</v>
      </c>
      <c r="I6309" s="192">
        <v>17.794052000000001</v>
      </c>
      <c r="J6309" s="192">
        <v>6.5660052000000002</v>
      </c>
      <c r="K6309" s="360"/>
    </row>
    <row r="6310" spans="1:11" s="106" customFormat="1" hidden="1" x14ac:dyDescent="0.2">
      <c r="A6310" s="241" t="s">
        <v>92</v>
      </c>
      <c r="B6310" s="189" t="s">
        <v>226</v>
      </c>
      <c r="C6310" s="241" t="s">
        <v>85</v>
      </c>
      <c r="D6310" s="241" t="s">
        <v>227</v>
      </c>
      <c r="E6310" s="427" t="s">
        <v>119</v>
      </c>
      <c r="F6310" s="427"/>
      <c r="G6310" s="190" t="s">
        <v>174</v>
      </c>
      <c r="H6310" s="191">
        <v>0.123</v>
      </c>
      <c r="I6310" s="192">
        <v>1.86</v>
      </c>
      <c r="J6310" s="192">
        <v>0.22878000000000001</v>
      </c>
      <c r="K6310" s="360"/>
    </row>
    <row r="6311" spans="1:11" s="106" customFormat="1" hidden="1" x14ac:dyDescent="0.2">
      <c r="A6311" s="241" t="s">
        <v>92</v>
      </c>
      <c r="B6311" s="189" t="s">
        <v>1073</v>
      </c>
      <c r="C6311" s="241" t="s">
        <v>85</v>
      </c>
      <c r="D6311" s="241" t="s">
        <v>1074</v>
      </c>
      <c r="E6311" s="427" t="s">
        <v>119</v>
      </c>
      <c r="F6311" s="427"/>
      <c r="G6311" s="190" t="s">
        <v>157</v>
      </c>
      <c r="H6311" s="191">
        <v>1.0609999999999999</v>
      </c>
      <c r="I6311" s="192">
        <v>2.73</v>
      </c>
      <c r="J6311" s="192">
        <v>2.8965299999999998</v>
      </c>
      <c r="K6311" s="360"/>
    </row>
    <row r="6312" spans="1:11" s="106" customFormat="1" hidden="1" x14ac:dyDescent="0.2">
      <c r="A6312" s="244"/>
      <c r="B6312" s="244"/>
      <c r="C6312" s="244"/>
      <c r="D6312" s="244"/>
      <c r="E6312" s="244"/>
      <c r="F6312" s="193"/>
      <c r="G6312" s="244"/>
      <c r="H6312" s="193"/>
      <c r="I6312" s="244"/>
      <c r="J6312" s="193"/>
      <c r="K6312" s="360"/>
    </row>
    <row r="6313" spans="1:11" s="106" customFormat="1" ht="15" hidden="1" thickBot="1" x14ac:dyDescent="0.25">
      <c r="A6313" s="244"/>
      <c r="B6313" s="244"/>
      <c r="C6313" s="244"/>
      <c r="D6313" s="244"/>
      <c r="E6313" s="244"/>
      <c r="F6313" s="193"/>
      <c r="G6313" s="244"/>
      <c r="H6313" s="428"/>
      <c r="I6313" s="428"/>
      <c r="J6313" s="193"/>
      <c r="K6313" s="360"/>
    </row>
    <row r="6314" spans="1:11" s="106" customFormat="1" ht="15" hidden="1" thickTop="1" x14ac:dyDescent="0.2">
      <c r="A6314" s="194"/>
      <c r="B6314" s="194"/>
      <c r="C6314" s="194"/>
      <c r="D6314" s="194"/>
      <c r="E6314" s="194"/>
      <c r="F6314" s="194"/>
      <c r="G6314" s="194"/>
      <c r="H6314" s="194"/>
      <c r="I6314" s="194"/>
      <c r="J6314" s="194"/>
      <c r="K6314" s="360"/>
    </row>
    <row r="6315" spans="1:11" s="106" customFormat="1" ht="15" hidden="1" x14ac:dyDescent="0.2">
      <c r="A6315" s="242"/>
      <c r="B6315" s="195" t="s">
        <v>77</v>
      </c>
      <c r="C6315" s="242" t="s">
        <v>78</v>
      </c>
      <c r="D6315" s="242" t="s">
        <v>4</v>
      </c>
      <c r="E6315" s="430" t="s">
        <v>79</v>
      </c>
      <c r="F6315" s="430"/>
      <c r="G6315" s="196" t="s">
        <v>80</v>
      </c>
      <c r="H6315" s="195" t="s">
        <v>81</v>
      </c>
      <c r="I6315" s="195" t="s">
        <v>82</v>
      </c>
      <c r="J6315" s="195" t="s">
        <v>5</v>
      </c>
      <c r="K6315" s="360"/>
    </row>
    <row r="6316" spans="1:11" s="106" customFormat="1" ht="25.5" hidden="1" x14ac:dyDescent="0.2">
      <c r="A6316" s="240" t="s">
        <v>83</v>
      </c>
      <c r="B6316" s="197" t="s">
        <v>1205</v>
      </c>
      <c r="C6316" s="240" t="s">
        <v>85</v>
      </c>
      <c r="D6316" s="240" t="s">
        <v>1206</v>
      </c>
      <c r="E6316" s="429" t="s">
        <v>179</v>
      </c>
      <c r="F6316" s="429"/>
      <c r="G6316" s="198" t="s">
        <v>157</v>
      </c>
      <c r="H6316" s="199">
        <v>1</v>
      </c>
      <c r="I6316" s="203">
        <f>SUM(J6317:J6319)</f>
        <v>7.1373323000000006</v>
      </c>
      <c r="J6316" s="203">
        <f>H6316*I6316</f>
        <v>7.1373323000000006</v>
      </c>
      <c r="K6316" s="360"/>
    </row>
    <row r="6317" spans="1:11" s="106" customFormat="1" ht="25.5" hidden="1" x14ac:dyDescent="0.2">
      <c r="A6317" s="241" t="s">
        <v>89</v>
      </c>
      <c r="B6317" s="189" t="s">
        <v>219</v>
      </c>
      <c r="C6317" s="241" t="s">
        <v>85</v>
      </c>
      <c r="D6317" s="241" t="s">
        <v>220</v>
      </c>
      <c r="E6317" s="427" t="s">
        <v>87</v>
      </c>
      <c r="F6317" s="427"/>
      <c r="G6317" s="190" t="s">
        <v>88</v>
      </c>
      <c r="H6317" s="191">
        <v>0.02</v>
      </c>
      <c r="I6317" s="192">
        <v>13.876064</v>
      </c>
      <c r="J6317" s="192">
        <v>0.27752130000000003</v>
      </c>
      <c r="K6317" s="360"/>
    </row>
    <row r="6318" spans="1:11" s="106" customFormat="1" ht="25.5" hidden="1" x14ac:dyDescent="0.2">
      <c r="A6318" s="241" t="s">
        <v>89</v>
      </c>
      <c r="B6318" s="189" t="s">
        <v>221</v>
      </c>
      <c r="C6318" s="241" t="s">
        <v>85</v>
      </c>
      <c r="D6318" s="241" t="s">
        <v>222</v>
      </c>
      <c r="E6318" s="427" t="s">
        <v>87</v>
      </c>
      <c r="F6318" s="427"/>
      <c r="G6318" s="190" t="s">
        <v>88</v>
      </c>
      <c r="H6318" s="191">
        <v>0.02</v>
      </c>
      <c r="I6318" s="192">
        <v>17.794052000000001</v>
      </c>
      <c r="J6318" s="192">
        <v>0.355881</v>
      </c>
      <c r="K6318" s="360"/>
    </row>
    <row r="6319" spans="1:11" s="106" customFormat="1" hidden="1" x14ac:dyDescent="0.2">
      <c r="A6319" s="241" t="s">
        <v>92</v>
      </c>
      <c r="B6319" s="189" t="s">
        <v>2608</v>
      </c>
      <c r="C6319" s="241" t="s">
        <v>85</v>
      </c>
      <c r="D6319" s="241" t="s">
        <v>2609</v>
      </c>
      <c r="E6319" s="427" t="s">
        <v>119</v>
      </c>
      <c r="F6319" s="427"/>
      <c r="G6319" s="190" t="s">
        <v>157</v>
      </c>
      <c r="H6319" s="191">
        <v>1.0609999999999999</v>
      </c>
      <c r="I6319" s="192">
        <v>6.13</v>
      </c>
      <c r="J6319" s="192">
        <v>6.5039300000000004</v>
      </c>
      <c r="K6319" s="360"/>
    </row>
    <row r="6320" spans="1:11" s="106" customFormat="1" hidden="1" x14ac:dyDescent="0.2">
      <c r="A6320" s="244"/>
      <c r="B6320" s="244"/>
      <c r="C6320" s="244"/>
      <c r="D6320" s="244"/>
      <c r="E6320" s="244"/>
      <c r="F6320" s="193"/>
      <c r="G6320" s="244"/>
      <c r="H6320" s="193"/>
      <c r="I6320" s="244"/>
      <c r="J6320" s="193"/>
      <c r="K6320" s="360"/>
    </row>
    <row r="6321" spans="1:11" s="106" customFormat="1" ht="15" hidden="1" thickBot="1" x14ac:dyDescent="0.25">
      <c r="A6321" s="244"/>
      <c r="B6321" s="244"/>
      <c r="C6321" s="244"/>
      <c r="D6321" s="244"/>
      <c r="E6321" s="244"/>
      <c r="F6321" s="193"/>
      <c r="G6321" s="244"/>
      <c r="H6321" s="428"/>
      <c r="I6321" s="428"/>
      <c r="J6321" s="193"/>
      <c r="K6321" s="360"/>
    </row>
    <row r="6322" spans="1:11" s="106" customFormat="1" ht="15" hidden="1" thickTop="1" x14ac:dyDescent="0.2">
      <c r="A6322" s="194"/>
      <c r="B6322" s="194"/>
      <c r="C6322" s="194"/>
      <c r="D6322" s="194"/>
      <c r="E6322" s="194"/>
      <c r="F6322" s="194"/>
      <c r="G6322" s="194"/>
      <c r="H6322" s="194"/>
      <c r="I6322" s="194"/>
      <c r="J6322" s="194"/>
      <c r="K6322" s="360"/>
    </row>
    <row r="6323" spans="1:11" s="106" customFormat="1" ht="15" hidden="1" x14ac:dyDescent="0.2">
      <c r="A6323" s="242"/>
      <c r="B6323" s="195" t="s">
        <v>77</v>
      </c>
      <c r="C6323" s="242" t="s">
        <v>78</v>
      </c>
      <c r="D6323" s="242" t="s">
        <v>4</v>
      </c>
      <c r="E6323" s="430" t="s">
        <v>79</v>
      </c>
      <c r="F6323" s="430"/>
      <c r="G6323" s="196" t="s">
        <v>80</v>
      </c>
      <c r="H6323" s="195" t="s">
        <v>81</v>
      </c>
      <c r="I6323" s="195" t="s">
        <v>82</v>
      </c>
      <c r="J6323" s="195" t="s">
        <v>5</v>
      </c>
      <c r="K6323" s="360"/>
    </row>
    <row r="6324" spans="1:11" s="106" customFormat="1" ht="38.25" hidden="1" x14ac:dyDescent="0.2">
      <c r="A6324" s="240" t="s">
        <v>83</v>
      </c>
      <c r="B6324" s="197" t="s">
        <v>1203</v>
      </c>
      <c r="C6324" s="240" t="s">
        <v>85</v>
      </c>
      <c r="D6324" s="240" t="s">
        <v>1204</v>
      </c>
      <c r="E6324" s="429" t="s">
        <v>179</v>
      </c>
      <c r="F6324" s="429"/>
      <c r="G6324" s="198" t="s">
        <v>157</v>
      </c>
      <c r="H6324" s="199">
        <v>1</v>
      </c>
      <c r="I6324" s="203">
        <f>SUM(J6325:J6328)</f>
        <v>10.831425600000001</v>
      </c>
      <c r="J6324" s="203">
        <f>H6324*I6324</f>
        <v>10.831425600000001</v>
      </c>
      <c r="K6324" s="360"/>
    </row>
    <row r="6325" spans="1:11" s="106" customFormat="1" ht="25.5" hidden="1" x14ac:dyDescent="0.2">
      <c r="A6325" s="241" t="s">
        <v>89</v>
      </c>
      <c r="B6325" s="189" t="s">
        <v>219</v>
      </c>
      <c r="C6325" s="241" t="s">
        <v>85</v>
      </c>
      <c r="D6325" s="241" t="s">
        <v>220</v>
      </c>
      <c r="E6325" s="427" t="s">
        <v>87</v>
      </c>
      <c r="F6325" s="427"/>
      <c r="G6325" s="190" t="s">
        <v>88</v>
      </c>
      <c r="H6325" s="191">
        <v>0.13400000000000001</v>
      </c>
      <c r="I6325" s="192">
        <v>13.876064</v>
      </c>
      <c r="J6325" s="192">
        <v>1.8593926000000001</v>
      </c>
      <c r="K6325" s="360"/>
    </row>
    <row r="6326" spans="1:11" s="106" customFormat="1" ht="25.5" hidden="1" x14ac:dyDescent="0.2">
      <c r="A6326" s="241" t="s">
        <v>89</v>
      </c>
      <c r="B6326" s="189" t="s">
        <v>221</v>
      </c>
      <c r="C6326" s="241" t="s">
        <v>85</v>
      </c>
      <c r="D6326" s="241" t="s">
        <v>222</v>
      </c>
      <c r="E6326" s="427" t="s">
        <v>87</v>
      </c>
      <c r="F6326" s="427"/>
      <c r="G6326" s="190" t="s">
        <v>88</v>
      </c>
      <c r="H6326" s="191">
        <v>0.13400000000000001</v>
      </c>
      <c r="I6326" s="192">
        <v>17.794052000000001</v>
      </c>
      <c r="J6326" s="192">
        <v>2.3844029999999998</v>
      </c>
      <c r="K6326" s="360"/>
    </row>
    <row r="6327" spans="1:11" s="106" customFormat="1" hidden="1" x14ac:dyDescent="0.2">
      <c r="A6327" s="241" t="s">
        <v>92</v>
      </c>
      <c r="B6327" s="189" t="s">
        <v>226</v>
      </c>
      <c r="C6327" s="241" t="s">
        <v>85</v>
      </c>
      <c r="D6327" s="241" t="s">
        <v>227</v>
      </c>
      <c r="E6327" s="427" t="s">
        <v>119</v>
      </c>
      <c r="F6327" s="427"/>
      <c r="G6327" s="190" t="s">
        <v>174</v>
      </c>
      <c r="H6327" s="191">
        <v>4.4999999999999998E-2</v>
      </c>
      <c r="I6327" s="192">
        <v>1.86</v>
      </c>
      <c r="J6327" s="192">
        <v>8.3699999999999997E-2</v>
      </c>
      <c r="K6327" s="360"/>
    </row>
    <row r="6328" spans="1:11" s="106" customFormat="1" hidden="1" x14ac:dyDescent="0.2">
      <c r="A6328" s="241" t="s">
        <v>92</v>
      </c>
      <c r="B6328" s="189" t="s">
        <v>2608</v>
      </c>
      <c r="C6328" s="241" t="s">
        <v>85</v>
      </c>
      <c r="D6328" s="241" t="s">
        <v>2609</v>
      </c>
      <c r="E6328" s="427" t="s">
        <v>119</v>
      </c>
      <c r="F6328" s="427"/>
      <c r="G6328" s="190" t="s">
        <v>157</v>
      </c>
      <c r="H6328" s="191">
        <v>1.0609999999999999</v>
      </c>
      <c r="I6328" s="192">
        <v>6.13</v>
      </c>
      <c r="J6328" s="192">
        <v>6.5039300000000004</v>
      </c>
      <c r="K6328" s="360"/>
    </row>
    <row r="6329" spans="1:11" s="106" customFormat="1" hidden="1" x14ac:dyDescent="0.2">
      <c r="A6329" s="244"/>
      <c r="B6329" s="244"/>
      <c r="C6329" s="244"/>
      <c r="D6329" s="244"/>
      <c r="E6329" s="244"/>
      <c r="F6329" s="193"/>
      <c r="G6329" s="244"/>
      <c r="H6329" s="193"/>
      <c r="I6329" s="244"/>
      <c r="J6329" s="193"/>
      <c r="K6329" s="360"/>
    </row>
    <row r="6330" spans="1:11" s="106" customFormat="1" ht="15" hidden="1" thickBot="1" x14ac:dyDescent="0.25">
      <c r="A6330" s="244"/>
      <c r="B6330" s="244"/>
      <c r="C6330" s="244"/>
      <c r="D6330" s="244"/>
      <c r="E6330" s="244"/>
      <c r="F6330" s="193"/>
      <c r="G6330" s="244"/>
      <c r="H6330" s="428"/>
      <c r="I6330" s="428"/>
      <c r="J6330" s="193"/>
      <c r="K6330" s="360"/>
    </row>
    <row r="6331" spans="1:11" s="106" customFormat="1" ht="15" hidden="1" thickTop="1" x14ac:dyDescent="0.2">
      <c r="A6331" s="194"/>
      <c r="B6331" s="194"/>
      <c r="C6331" s="194"/>
      <c r="D6331" s="194"/>
      <c r="E6331" s="194"/>
      <c r="F6331" s="194"/>
      <c r="G6331" s="194"/>
      <c r="H6331" s="194"/>
      <c r="I6331" s="194"/>
      <c r="J6331" s="194"/>
      <c r="K6331" s="360"/>
    </row>
    <row r="6332" spans="1:11" s="106" customFormat="1" ht="15" hidden="1" x14ac:dyDescent="0.2">
      <c r="A6332" s="242"/>
      <c r="B6332" s="195" t="s">
        <v>77</v>
      </c>
      <c r="C6332" s="242" t="s">
        <v>78</v>
      </c>
      <c r="D6332" s="242" t="s">
        <v>4</v>
      </c>
      <c r="E6332" s="430" t="s">
        <v>79</v>
      </c>
      <c r="F6332" s="430"/>
      <c r="G6332" s="196" t="s">
        <v>80</v>
      </c>
      <c r="H6332" s="195" t="s">
        <v>81</v>
      </c>
      <c r="I6332" s="195" t="s">
        <v>82</v>
      </c>
      <c r="J6332" s="195" t="s">
        <v>5</v>
      </c>
      <c r="K6332" s="360"/>
    </row>
    <row r="6333" spans="1:11" s="106" customFormat="1" ht="25.5" hidden="1" x14ac:dyDescent="0.2">
      <c r="A6333" s="240" t="s">
        <v>83</v>
      </c>
      <c r="B6333" s="197" t="s">
        <v>1201</v>
      </c>
      <c r="C6333" s="240" t="s">
        <v>85</v>
      </c>
      <c r="D6333" s="240" t="s">
        <v>1202</v>
      </c>
      <c r="E6333" s="429" t="s">
        <v>179</v>
      </c>
      <c r="F6333" s="429"/>
      <c r="G6333" s="198" t="s">
        <v>157</v>
      </c>
      <c r="H6333" s="199">
        <v>1</v>
      </c>
      <c r="I6333" s="203">
        <f>SUM(J6334:J6337)</f>
        <v>20.712201100000001</v>
      </c>
      <c r="J6333" s="203">
        <f>H6333*I6333</f>
        <v>20.712201100000001</v>
      </c>
      <c r="K6333" s="360"/>
    </row>
    <row r="6334" spans="1:11" s="106" customFormat="1" ht="25.5" hidden="1" x14ac:dyDescent="0.2">
      <c r="A6334" s="241" t="s">
        <v>89</v>
      </c>
      <c r="B6334" s="189" t="s">
        <v>219</v>
      </c>
      <c r="C6334" s="241" t="s">
        <v>85</v>
      </c>
      <c r="D6334" s="241" t="s">
        <v>220</v>
      </c>
      <c r="E6334" s="427" t="s">
        <v>87</v>
      </c>
      <c r="F6334" s="427"/>
      <c r="G6334" s="190" t="s">
        <v>88</v>
      </c>
      <c r="H6334" s="191">
        <v>0.44</v>
      </c>
      <c r="I6334" s="192">
        <v>13.876064</v>
      </c>
      <c r="J6334" s="192">
        <v>6.1054681999999998</v>
      </c>
      <c r="K6334" s="360"/>
    </row>
    <row r="6335" spans="1:11" s="106" customFormat="1" ht="25.5" hidden="1" x14ac:dyDescent="0.2">
      <c r="A6335" s="241" t="s">
        <v>89</v>
      </c>
      <c r="B6335" s="189" t="s">
        <v>221</v>
      </c>
      <c r="C6335" s="241" t="s">
        <v>85</v>
      </c>
      <c r="D6335" s="241" t="s">
        <v>222</v>
      </c>
      <c r="E6335" s="427" t="s">
        <v>87</v>
      </c>
      <c r="F6335" s="427"/>
      <c r="G6335" s="190" t="s">
        <v>88</v>
      </c>
      <c r="H6335" s="191">
        <v>0.44</v>
      </c>
      <c r="I6335" s="192">
        <v>17.794052000000001</v>
      </c>
      <c r="J6335" s="192">
        <v>7.8293828999999997</v>
      </c>
      <c r="K6335" s="360"/>
    </row>
    <row r="6336" spans="1:11" s="106" customFormat="1" hidden="1" x14ac:dyDescent="0.2">
      <c r="A6336" s="241" t="s">
        <v>92</v>
      </c>
      <c r="B6336" s="189" t="s">
        <v>226</v>
      </c>
      <c r="C6336" s="241" t="s">
        <v>85</v>
      </c>
      <c r="D6336" s="241" t="s">
        <v>227</v>
      </c>
      <c r="E6336" s="427" t="s">
        <v>119</v>
      </c>
      <c r="F6336" s="427"/>
      <c r="G6336" s="190" t="s">
        <v>174</v>
      </c>
      <c r="H6336" s="191">
        <v>0.14699999999999999</v>
      </c>
      <c r="I6336" s="192">
        <v>1.86</v>
      </c>
      <c r="J6336" s="192">
        <v>0.27342</v>
      </c>
      <c r="K6336" s="360"/>
    </row>
    <row r="6337" spans="1:11" s="106" customFormat="1" hidden="1" x14ac:dyDescent="0.2">
      <c r="A6337" s="241" t="s">
        <v>92</v>
      </c>
      <c r="B6337" s="189" t="s">
        <v>2608</v>
      </c>
      <c r="C6337" s="241" t="s">
        <v>85</v>
      </c>
      <c r="D6337" s="241" t="s">
        <v>2609</v>
      </c>
      <c r="E6337" s="427" t="s">
        <v>119</v>
      </c>
      <c r="F6337" s="427"/>
      <c r="G6337" s="190" t="s">
        <v>157</v>
      </c>
      <c r="H6337" s="191">
        <v>1.0609999999999999</v>
      </c>
      <c r="I6337" s="192">
        <v>6.13</v>
      </c>
      <c r="J6337" s="192">
        <v>6.5039300000000004</v>
      </c>
      <c r="K6337" s="360"/>
    </row>
    <row r="6338" spans="1:11" s="106" customFormat="1" hidden="1" x14ac:dyDescent="0.2">
      <c r="A6338" s="244"/>
      <c r="B6338" s="244"/>
      <c r="C6338" s="244"/>
      <c r="D6338" s="244"/>
      <c r="E6338" s="244"/>
      <c r="F6338" s="193"/>
      <c r="G6338" s="244"/>
      <c r="H6338" s="193"/>
      <c r="I6338" s="244"/>
      <c r="J6338" s="193"/>
      <c r="K6338" s="360"/>
    </row>
    <row r="6339" spans="1:11" s="106" customFormat="1" ht="15" hidden="1" thickBot="1" x14ac:dyDescent="0.25">
      <c r="A6339" s="244"/>
      <c r="B6339" s="244"/>
      <c r="C6339" s="244"/>
      <c r="D6339" s="244"/>
      <c r="E6339" s="244"/>
      <c r="F6339" s="193"/>
      <c r="G6339" s="244"/>
      <c r="H6339" s="428"/>
      <c r="I6339" s="428"/>
      <c r="J6339" s="193"/>
      <c r="K6339" s="360"/>
    </row>
    <row r="6340" spans="1:11" s="106" customFormat="1" ht="15" hidden="1" thickTop="1" x14ac:dyDescent="0.2">
      <c r="A6340" s="194"/>
      <c r="B6340" s="194"/>
      <c r="C6340" s="194"/>
      <c r="D6340" s="194"/>
      <c r="E6340" s="194"/>
      <c r="F6340" s="194"/>
      <c r="G6340" s="194"/>
      <c r="H6340" s="194"/>
      <c r="I6340" s="194"/>
      <c r="J6340" s="194"/>
      <c r="K6340" s="360"/>
    </row>
    <row r="6341" spans="1:11" s="106" customFormat="1" ht="15" hidden="1" x14ac:dyDescent="0.2">
      <c r="A6341" s="242"/>
      <c r="B6341" s="195" t="s">
        <v>77</v>
      </c>
      <c r="C6341" s="242" t="s">
        <v>78</v>
      </c>
      <c r="D6341" s="242" t="s">
        <v>4</v>
      </c>
      <c r="E6341" s="430" t="s">
        <v>79</v>
      </c>
      <c r="F6341" s="430"/>
      <c r="G6341" s="196" t="s">
        <v>80</v>
      </c>
      <c r="H6341" s="195" t="s">
        <v>81</v>
      </c>
      <c r="I6341" s="195" t="s">
        <v>82</v>
      </c>
      <c r="J6341" s="195" t="s">
        <v>5</v>
      </c>
      <c r="K6341" s="360"/>
    </row>
    <row r="6342" spans="1:11" s="106" customFormat="1" ht="25.5" hidden="1" x14ac:dyDescent="0.2">
      <c r="A6342" s="240" t="s">
        <v>83</v>
      </c>
      <c r="B6342" s="197" t="s">
        <v>1242</v>
      </c>
      <c r="C6342" s="240" t="s">
        <v>85</v>
      </c>
      <c r="D6342" s="240" t="s">
        <v>1243</v>
      </c>
      <c r="E6342" s="429" t="s">
        <v>179</v>
      </c>
      <c r="F6342" s="429"/>
      <c r="G6342" s="198" t="s">
        <v>157</v>
      </c>
      <c r="H6342" s="199">
        <v>1</v>
      </c>
      <c r="I6342" s="203">
        <f>SUM(J6343:J6346)</f>
        <v>10.239082699999999</v>
      </c>
      <c r="J6342" s="203">
        <f>H6342*I6342</f>
        <v>10.239082699999999</v>
      </c>
      <c r="K6342" s="360"/>
    </row>
    <row r="6343" spans="1:11" s="106" customFormat="1" ht="25.5" hidden="1" x14ac:dyDescent="0.2">
      <c r="A6343" s="241" t="s">
        <v>89</v>
      </c>
      <c r="B6343" s="189" t="s">
        <v>219</v>
      </c>
      <c r="C6343" s="241" t="s">
        <v>85</v>
      </c>
      <c r="D6343" s="241" t="s">
        <v>220</v>
      </c>
      <c r="E6343" s="427" t="s">
        <v>87</v>
      </c>
      <c r="F6343" s="427"/>
      <c r="G6343" s="190" t="s">
        <v>88</v>
      </c>
      <c r="H6343" s="191">
        <v>2.4E-2</v>
      </c>
      <c r="I6343" s="192">
        <v>13.876064</v>
      </c>
      <c r="J6343" s="192">
        <v>0.33302549999999997</v>
      </c>
      <c r="K6343" s="360"/>
    </row>
    <row r="6344" spans="1:11" s="106" customFormat="1" ht="25.5" hidden="1" x14ac:dyDescent="0.2">
      <c r="A6344" s="241" t="s">
        <v>89</v>
      </c>
      <c r="B6344" s="189" t="s">
        <v>221</v>
      </c>
      <c r="C6344" s="241" t="s">
        <v>85</v>
      </c>
      <c r="D6344" s="241" t="s">
        <v>222</v>
      </c>
      <c r="E6344" s="427" t="s">
        <v>87</v>
      </c>
      <c r="F6344" s="427"/>
      <c r="G6344" s="190" t="s">
        <v>88</v>
      </c>
      <c r="H6344" s="191">
        <v>2.4E-2</v>
      </c>
      <c r="I6344" s="192">
        <v>17.794052000000001</v>
      </c>
      <c r="J6344" s="192">
        <v>0.42705720000000003</v>
      </c>
      <c r="K6344" s="360"/>
    </row>
    <row r="6345" spans="1:11" s="106" customFormat="1" hidden="1" x14ac:dyDescent="0.2">
      <c r="A6345" s="241" t="s">
        <v>92</v>
      </c>
      <c r="B6345" s="189" t="s">
        <v>226</v>
      </c>
      <c r="C6345" s="241" t="s">
        <v>85</v>
      </c>
      <c r="D6345" s="241" t="s">
        <v>227</v>
      </c>
      <c r="E6345" s="427" t="s">
        <v>119</v>
      </c>
      <c r="F6345" s="427"/>
      <c r="G6345" s="190" t="s">
        <v>174</v>
      </c>
      <c r="H6345" s="191">
        <v>8.0000000000000002E-3</v>
      </c>
      <c r="I6345" s="192">
        <v>1.86</v>
      </c>
      <c r="J6345" s="192">
        <v>1.4880000000000001E-2</v>
      </c>
      <c r="K6345" s="360"/>
    </row>
    <row r="6346" spans="1:11" s="106" customFormat="1" hidden="1" x14ac:dyDescent="0.2">
      <c r="A6346" s="241" t="s">
        <v>92</v>
      </c>
      <c r="B6346" s="189" t="s">
        <v>2610</v>
      </c>
      <c r="C6346" s="241" t="s">
        <v>85</v>
      </c>
      <c r="D6346" s="241" t="s">
        <v>2611</v>
      </c>
      <c r="E6346" s="427" t="s">
        <v>119</v>
      </c>
      <c r="F6346" s="427"/>
      <c r="G6346" s="190" t="s">
        <v>157</v>
      </c>
      <c r="H6346" s="191">
        <v>1.0609999999999999</v>
      </c>
      <c r="I6346" s="192">
        <v>8.92</v>
      </c>
      <c r="J6346" s="192">
        <v>9.4641199999999994</v>
      </c>
      <c r="K6346" s="360"/>
    </row>
    <row r="6347" spans="1:11" s="106" customFormat="1" hidden="1" x14ac:dyDescent="0.2">
      <c r="A6347" s="244"/>
      <c r="B6347" s="244"/>
      <c r="C6347" s="244"/>
      <c r="D6347" s="244"/>
      <c r="E6347" s="244"/>
      <c r="F6347" s="193"/>
      <c r="G6347" s="244"/>
      <c r="H6347" s="193"/>
      <c r="I6347" s="244"/>
      <c r="J6347" s="193"/>
      <c r="K6347" s="360"/>
    </row>
    <row r="6348" spans="1:11" s="106" customFormat="1" ht="15" hidden="1" thickBot="1" x14ac:dyDescent="0.25">
      <c r="A6348" s="244"/>
      <c r="B6348" s="244"/>
      <c r="C6348" s="244"/>
      <c r="D6348" s="244"/>
      <c r="E6348" s="244"/>
      <c r="F6348" s="193"/>
      <c r="G6348" s="244"/>
      <c r="H6348" s="428"/>
      <c r="I6348" s="428"/>
      <c r="J6348" s="193"/>
      <c r="K6348" s="360"/>
    </row>
    <row r="6349" spans="1:11" s="106" customFormat="1" ht="15" hidden="1" thickTop="1" x14ac:dyDescent="0.2">
      <c r="A6349" s="194"/>
      <c r="B6349" s="194"/>
      <c r="C6349" s="194"/>
      <c r="D6349" s="194"/>
      <c r="E6349" s="194"/>
      <c r="F6349" s="194"/>
      <c r="G6349" s="194"/>
      <c r="H6349" s="194"/>
      <c r="I6349" s="194"/>
      <c r="J6349" s="194"/>
      <c r="K6349" s="360"/>
    </row>
    <row r="6350" spans="1:11" s="106" customFormat="1" ht="15" hidden="1" x14ac:dyDescent="0.2">
      <c r="A6350" s="242"/>
      <c r="B6350" s="195" t="s">
        <v>77</v>
      </c>
      <c r="C6350" s="242" t="s">
        <v>78</v>
      </c>
      <c r="D6350" s="242" t="s">
        <v>4</v>
      </c>
      <c r="E6350" s="430" t="s">
        <v>79</v>
      </c>
      <c r="F6350" s="430"/>
      <c r="G6350" s="196" t="s">
        <v>80</v>
      </c>
      <c r="H6350" s="195" t="s">
        <v>81</v>
      </c>
      <c r="I6350" s="195" t="s">
        <v>82</v>
      </c>
      <c r="J6350" s="195" t="s">
        <v>5</v>
      </c>
      <c r="K6350" s="360"/>
    </row>
    <row r="6351" spans="1:11" s="106" customFormat="1" ht="25.5" hidden="1" x14ac:dyDescent="0.2">
      <c r="A6351" s="240" t="s">
        <v>83</v>
      </c>
      <c r="B6351" s="197" t="s">
        <v>1263</v>
      </c>
      <c r="C6351" s="240" t="s">
        <v>85</v>
      </c>
      <c r="D6351" s="240" t="s">
        <v>1264</v>
      </c>
      <c r="E6351" s="429" t="s">
        <v>179</v>
      </c>
      <c r="F6351" s="429"/>
      <c r="G6351" s="198" t="s">
        <v>157</v>
      </c>
      <c r="H6351" s="199">
        <v>1</v>
      </c>
      <c r="I6351" s="203">
        <f>SUM(J6352:J6355)</f>
        <v>11.780453400000001</v>
      </c>
      <c r="J6351" s="203">
        <f>H6351*I6351</f>
        <v>11.780453400000001</v>
      </c>
      <c r="K6351" s="360"/>
    </row>
    <row r="6352" spans="1:11" s="106" customFormat="1" ht="25.5" hidden="1" x14ac:dyDescent="0.2">
      <c r="A6352" s="241" t="s">
        <v>89</v>
      </c>
      <c r="B6352" s="189" t="s">
        <v>219</v>
      </c>
      <c r="C6352" s="241" t="s">
        <v>85</v>
      </c>
      <c r="D6352" s="241" t="s">
        <v>220</v>
      </c>
      <c r="E6352" s="427" t="s">
        <v>87</v>
      </c>
      <c r="F6352" s="427"/>
      <c r="G6352" s="190" t="s">
        <v>88</v>
      </c>
      <c r="H6352" s="191">
        <v>2.9000000000000001E-2</v>
      </c>
      <c r="I6352" s="192">
        <v>13.876064</v>
      </c>
      <c r="J6352" s="192">
        <v>0.40240589999999998</v>
      </c>
      <c r="K6352" s="360"/>
    </row>
    <row r="6353" spans="1:11" s="106" customFormat="1" ht="25.5" hidden="1" x14ac:dyDescent="0.2">
      <c r="A6353" s="241" t="s">
        <v>89</v>
      </c>
      <c r="B6353" s="189" t="s">
        <v>221</v>
      </c>
      <c r="C6353" s="241" t="s">
        <v>85</v>
      </c>
      <c r="D6353" s="241" t="s">
        <v>222</v>
      </c>
      <c r="E6353" s="427" t="s">
        <v>87</v>
      </c>
      <c r="F6353" s="427"/>
      <c r="G6353" s="190" t="s">
        <v>88</v>
      </c>
      <c r="H6353" s="191">
        <v>2.9000000000000001E-2</v>
      </c>
      <c r="I6353" s="192">
        <v>17.794052000000001</v>
      </c>
      <c r="J6353" s="192">
        <v>0.51602749999999997</v>
      </c>
      <c r="K6353" s="360"/>
    </row>
    <row r="6354" spans="1:11" s="106" customFormat="1" hidden="1" x14ac:dyDescent="0.2">
      <c r="A6354" s="241" t="s">
        <v>92</v>
      </c>
      <c r="B6354" s="189" t="s">
        <v>226</v>
      </c>
      <c r="C6354" s="241" t="s">
        <v>85</v>
      </c>
      <c r="D6354" s="241" t="s">
        <v>227</v>
      </c>
      <c r="E6354" s="427" t="s">
        <v>119</v>
      </c>
      <c r="F6354" s="427"/>
      <c r="G6354" s="190" t="s">
        <v>174</v>
      </c>
      <c r="H6354" s="191">
        <v>0.01</v>
      </c>
      <c r="I6354" s="192">
        <v>1.86</v>
      </c>
      <c r="J6354" s="192">
        <v>1.8599999999999998E-2</v>
      </c>
      <c r="K6354" s="360"/>
    </row>
    <row r="6355" spans="1:11" s="106" customFormat="1" hidden="1" x14ac:dyDescent="0.2">
      <c r="A6355" s="241" t="s">
        <v>92</v>
      </c>
      <c r="B6355" s="189" t="s">
        <v>2612</v>
      </c>
      <c r="C6355" s="241" t="s">
        <v>85</v>
      </c>
      <c r="D6355" s="241" t="s">
        <v>2613</v>
      </c>
      <c r="E6355" s="427" t="s">
        <v>119</v>
      </c>
      <c r="F6355" s="427"/>
      <c r="G6355" s="190" t="s">
        <v>157</v>
      </c>
      <c r="H6355" s="191">
        <v>1.0609999999999999</v>
      </c>
      <c r="I6355" s="192">
        <v>10.220000000000001</v>
      </c>
      <c r="J6355" s="192">
        <v>10.84342</v>
      </c>
      <c r="K6355" s="360"/>
    </row>
    <row r="6356" spans="1:11" s="106" customFormat="1" hidden="1" x14ac:dyDescent="0.2">
      <c r="A6356" s="244"/>
      <c r="B6356" s="244"/>
      <c r="C6356" s="244"/>
      <c r="D6356" s="244"/>
      <c r="E6356" s="244"/>
      <c r="F6356" s="193"/>
      <c r="G6356" s="244"/>
      <c r="H6356" s="193"/>
      <c r="I6356" s="244"/>
      <c r="J6356" s="193"/>
      <c r="K6356" s="360"/>
    </row>
    <row r="6357" spans="1:11" s="106" customFormat="1" ht="15" hidden="1" thickBot="1" x14ac:dyDescent="0.25">
      <c r="A6357" s="244"/>
      <c r="B6357" s="244"/>
      <c r="C6357" s="244"/>
      <c r="D6357" s="244"/>
      <c r="E6357" s="244"/>
      <c r="F6357" s="193"/>
      <c r="G6357" s="244"/>
      <c r="H6357" s="428"/>
      <c r="I6357" s="428"/>
      <c r="J6357" s="193"/>
      <c r="K6357" s="360"/>
    </row>
    <row r="6358" spans="1:11" s="106" customFormat="1" ht="15" hidden="1" thickTop="1" x14ac:dyDescent="0.2">
      <c r="A6358" s="194"/>
      <c r="B6358" s="194"/>
      <c r="C6358" s="194"/>
      <c r="D6358" s="194"/>
      <c r="E6358" s="194"/>
      <c r="F6358" s="194"/>
      <c r="G6358" s="194"/>
      <c r="H6358" s="194"/>
      <c r="I6358" s="194"/>
      <c r="J6358" s="194"/>
      <c r="K6358" s="360"/>
    </row>
    <row r="6359" spans="1:11" s="106" customFormat="1" ht="15" hidden="1" x14ac:dyDescent="0.2">
      <c r="A6359" s="242"/>
      <c r="B6359" s="195" t="s">
        <v>77</v>
      </c>
      <c r="C6359" s="242" t="s">
        <v>78</v>
      </c>
      <c r="D6359" s="242" t="s">
        <v>4</v>
      </c>
      <c r="E6359" s="430" t="s">
        <v>79</v>
      </c>
      <c r="F6359" s="430"/>
      <c r="G6359" s="196" t="s">
        <v>80</v>
      </c>
      <c r="H6359" s="195" t="s">
        <v>81</v>
      </c>
      <c r="I6359" s="195" t="s">
        <v>82</v>
      </c>
      <c r="J6359" s="195" t="s">
        <v>5</v>
      </c>
      <c r="K6359" s="360"/>
    </row>
    <row r="6360" spans="1:11" s="106" customFormat="1" ht="25.5" hidden="1" x14ac:dyDescent="0.2">
      <c r="A6360" s="240" t="s">
        <v>83</v>
      </c>
      <c r="B6360" s="197" t="s">
        <v>1288</v>
      </c>
      <c r="C6360" s="240" t="s">
        <v>85</v>
      </c>
      <c r="D6360" s="240" t="s">
        <v>1289</v>
      </c>
      <c r="E6360" s="429" t="s">
        <v>179</v>
      </c>
      <c r="F6360" s="429"/>
      <c r="G6360" s="198" t="s">
        <v>157</v>
      </c>
      <c r="H6360" s="199">
        <v>1</v>
      </c>
      <c r="I6360" s="203">
        <f>SUM(J6361:J6364)</f>
        <v>32.008474900000003</v>
      </c>
      <c r="J6360" s="203">
        <f>H6360*I6360</f>
        <v>32.008474900000003</v>
      </c>
      <c r="K6360" s="360"/>
    </row>
    <row r="6361" spans="1:11" s="106" customFormat="1" ht="25.5" hidden="1" x14ac:dyDescent="0.2">
      <c r="A6361" s="241" t="s">
        <v>89</v>
      </c>
      <c r="B6361" s="189" t="s">
        <v>219</v>
      </c>
      <c r="C6361" s="241" t="s">
        <v>85</v>
      </c>
      <c r="D6361" s="241" t="s">
        <v>220</v>
      </c>
      <c r="E6361" s="427" t="s">
        <v>87</v>
      </c>
      <c r="F6361" s="427"/>
      <c r="G6361" s="190" t="s">
        <v>88</v>
      </c>
      <c r="H6361" s="191">
        <v>4.2000000000000003E-2</v>
      </c>
      <c r="I6361" s="192">
        <v>13.876064</v>
      </c>
      <c r="J6361" s="192">
        <v>0.5827947</v>
      </c>
      <c r="K6361" s="360"/>
    </row>
    <row r="6362" spans="1:11" s="106" customFormat="1" ht="25.5" hidden="1" x14ac:dyDescent="0.2">
      <c r="A6362" s="241" t="s">
        <v>89</v>
      </c>
      <c r="B6362" s="189" t="s">
        <v>221</v>
      </c>
      <c r="C6362" s="241" t="s">
        <v>85</v>
      </c>
      <c r="D6362" s="241" t="s">
        <v>222</v>
      </c>
      <c r="E6362" s="427" t="s">
        <v>87</v>
      </c>
      <c r="F6362" s="427"/>
      <c r="G6362" s="190" t="s">
        <v>88</v>
      </c>
      <c r="H6362" s="191">
        <v>4.2000000000000003E-2</v>
      </c>
      <c r="I6362" s="192">
        <v>17.794052000000001</v>
      </c>
      <c r="J6362" s="192">
        <v>0.74735019999999996</v>
      </c>
      <c r="K6362" s="360"/>
    </row>
    <row r="6363" spans="1:11" s="106" customFormat="1" hidden="1" x14ac:dyDescent="0.2">
      <c r="A6363" s="241" t="s">
        <v>92</v>
      </c>
      <c r="B6363" s="189" t="s">
        <v>226</v>
      </c>
      <c r="C6363" s="241" t="s">
        <v>85</v>
      </c>
      <c r="D6363" s="241" t="s">
        <v>227</v>
      </c>
      <c r="E6363" s="427" t="s">
        <v>119</v>
      </c>
      <c r="F6363" s="427"/>
      <c r="G6363" s="190" t="s">
        <v>174</v>
      </c>
      <c r="H6363" s="191">
        <v>1.4E-2</v>
      </c>
      <c r="I6363" s="192">
        <v>1.86</v>
      </c>
      <c r="J6363" s="192">
        <v>2.6040000000000001E-2</v>
      </c>
      <c r="K6363" s="360"/>
    </row>
    <row r="6364" spans="1:11" s="106" customFormat="1" hidden="1" x14ac:dyDescent="0.2">
      <c r="A6364" s="241" t="s">
        <v>92</v>
      </c>
      <c r="B6364" s="189" t="s">
        <v>2614</v>
      </c>
      <c r="C6364" s="241" t="s">
        <v>85</v>
      </c>
      <c r="D6364" s="241" t="s">
        <v>2615</v>
      </c>
      <c r="E6364" s="427" t="s">
        <v>119</v>
      </c>
      <c r="F6364" s="427"/>
      <c r="G6364" s="190" t="s">
        <v>157</v>
      </c>
      <c r="H6364" s="191">
        <v>1.0609999999999999</v>
      </c>
      <c r="I6364" s="192">
        <v>28.89</v>
      </c>
      <c r="J6364" s="192">
        <v>30.652290000000001</v>
      </c>
      <c r="K6364" s="360"/>
    </row>
    <row r="6365" spans="1:11" s="106" customFormat="1" hidden="1" x14ac:dyDescent="0.2">
      <c r="A6365" s="244"/>
      <c r="B6365" s="244"/>
      <c r="C6365" s="244"/>
      <c r="D6365" s="244"/>
      <c r="E6365" s="244"/>
      <c r="F6365" s="193"/>
      <c r="G6365" s="244"/>
      <c r="H6365" s="193"/>
      <c r="I6365" s="244"/>
      <c r="J6365" s="193"/>
      <c r="K6365" s="360"/>
    </row>
    <row r="6366" spans="1:11" s="106" customFormat="1" ht="15" hidden="1" thickBot="1" x14ac:dyDescent="0.25">
      <c r="A6366" s="244"/>
      <c r="B6366" s="244"/>
      <c r="C6366" s="244"/>
      <c r="D6366" s="244"/>
      <c r="E6366" s="244"/>
      <c r="F6366" s="193"/>
      <c r="G6366" s="244"/>
      <c r="H6366" s="428"/>
      <c r="I6366" s="428"/>
      <c r="J6366" s="193"/>
      <c r="K6366" s="360"/>
    </row>
    <row r="6367" spans="1:11" s="106" customFormat="1" ht="15" hidden="1" thickTop="1" x14ac:dyDescent="0.2">
      <c r="A6367" s="194"/>
      <c r="B6367" s="194"/>
      <c r="C6367" s="194"/>
      <c r="D6367" s="194"/>
      <c r="E6367" s="194"/>
      <c r="F6367" s="194"/>
      <c r="G6367" s="194"/>
      <c r="H6367" s="194"/>
      <c r="I6367" s="194"/>
      <c r="J6367" s="194"/>
      <c r="K6367" s="360"/>
    </row>
    <row r="6368" spans="1:11" s="106" customFormat="1" ht="15" hidden="1" x14ac:dyDescent="0.2">
      <c r="A6368" s="242"/>
      <c r="B6368" s="195" t="s">
        <v>77</v>
      </c>
      <c r="C6368" s="242" t="s">
        <v>78</v>
      </c>
      <c r="D6368" s="242" t="s">
        <v>4</v>
      </c>
      <c r="E6368" s="430" t="s">
        <v>79</v>
      </c>
      <c r="F6368" s="430"/>
      <c r="G6368" s="196" t="s">
        <v>80</v>
      </c>
      <c r="H6368" s="195" t="s">
        <v>81</v>
      </c>
      <c r="I6368" s="195" t="s">
        <v>82</v>
      </c>
      <c r="J6368" s="195" t="s">
        <v>5</v>
      </c>
      <c r="K6368" s="360"/>
    </row>
    <row r="6369" spans="1:11" s="106" customFormat="1" ht="25.5" hidden="1" x14ac:dyDescent="0.2">
      <c r="A6369" s="240" t="s">
        <v>83</v>
      </c>
      <c r="B6369" s="197" t="s">
        <v>1301</v>
      </c>
      <c r="C6369" s="240" t="s">
        <v>85</v>
      </c>
      <c r="D6369" s="240" t="s">
        <v>1302</v>
      </c>
      <c r="E6369" s="429" t="s">
        <v>179</v>
      </c>
      <c r="F6369" s="429"/>
      <c r="G6369" s="198" t="s">
        <v>157</v>
      </c>
      <c r="H6369" s="199">
        <v>1</v>
      </c>
      <c r="I6369" s="203">
        <f>SUM(J6370:J6373)</f>
        <v>39.820355400000004</v>
      </c>
      <c r="J6369" s="203">
        <f>H6369*I6369</f>
        <v>39.820355400000004</v>
      </c>
      <c r="K6369" s="360"/>
    </row>
    <row r="6370" spans="1:11" s="106" customFormat="1" ht="25.5" hidden="1" x14ac:dyDescent="0.2">
      <c r="A6370" s="241" t="s">
        <v>89</v>
      </c>
      <c r="B6370" s="189" t="s">
        <v>219</v>
      </c>
      <c r="C6370" s="241" t="s">
        <v>85</v>
      </c>
      <c r="D6370" s="241" t="s">
        <v>220</v>
      </c>
      <c r="E6370" s="427" t="s">
        <v>87</v>
      </c>
      <c r="F6370" s="427"/>
      <c r="G6370" s="190" t="s">
        <v>88</v>
      </c>
      <c r="H6370" s="191">
        <v>4.7E-2</v>
      </c>
      <c r="I6370" s="192">
        <v>13.876064</v>
      </c>
      <c r="J6370" s="192">
        <v>0.65217499999999995</v>
      </c>
      <c r="K6370" s="360"/>
    </row>
    <row r="6371" spans="1:11" s="106" customFormat="1" ht="25.5" hidden="1" x14ac:dyDescent="0.2">
      <c r="A6371" s="241" t="s">
        <v>89</v>
      </c>
      <c r="B6371" s="189" t="s">
        <v>221</v>
      </c>
      <c r="C6371" s="241" t="s">
        <v>85</v>
      </c>
      <c r="D6371" s="241" t="s">
        <v>222</v>
      </c>
      <c r="E6371" s="427" t="s">
        <v>87</v>
      </c>
      <c r="F6371" s="427"/>
      <c r="G6371" s="190" t="s">
        <v>88</v>
      </c>
      <c r="H6371" s="191">
        <v>4.7E-2</v>
      </c>
      <c r="I6371" s="192">
        <v>17.794052000000001</v>
      </c>
      <c r="J6371" s="192">
        <v>0.83632039999999996</v>
      </c>
      <c r="K6371" s="360"/>
    </row>
    <row r="6372" spans="1:11" s="106" customFormat="1" hidden="1" x14ac:dyDescent="0.2">
      <c r="A6372" s="241" t="s">
        <v>92</v>
      </c>
      <c r="B6372" s="189" t="s">
        <v>226</v>
      </c>
      <c r="C6372" s="241" t="s">
        <v>85</v>
      </c>
      <c r="D6372" s="241" t="s">
        <v>227</v>
      </c>
      <c r="E6372" s="427" t="s">
        <v>119</v>
      </c>
      <c r="F6372" s="427"/>
      <c r="G6372" s="190" t="s">
        <v>174</v>
      </c>
      <c r="H6372" s="191">
        <v>1.6E-2</v>
      </c>
      <c r="I6372" s="192">
        <v>1.86</v>
      </c>
      <c r="J6372" s="192">
        <v>2.9760000000000002E-2</v>
      </c>
      <c r="K6372" s="360"/>
    </row>
    <row r="6373" spans="1:11" s="106" customFormat="1" hidden="1" x14ac:dyDescent="0.2">
      <c r="A6373" s="241" t="s">
        <v>92</v>
      </c>
      <c r="B6373" s="189" t="s">
        <v>2616</v>
      </c>
      <c r="C6373" s="241" t="s">
        <v>85</v>
      </c>
      <c r="D6373" s="241" t="s">
        <v>2617</v>
      </c>
      <c r="E6373" s="427" t="s">
        <v>119</v>
      </c>
      <c r="F6373" s="427"/>
      <c r="G6373" s="190" t="s">
        <v>157</v>
      </c>
      <c r="H6373" s="191">
        <v>1.0609999999999999</v>
      </c>
      <c r="I6373" s="192">
        <v>36.1</v>
      </c>
      <c r="J6373" s="192">
        <v>38.302100000000003</v>
      </c>
      <c r="K6373" s="360"/>
    </row>
    <row r="6374" spans="1:11" s="106" customFormat="1" hidden="1" x14ac:dyDescent="0.2">
      <c r="A6374" s="244"/>
      <c r="B6374" s="244"/>
      <c r="C6374" s="244"/>
      <c r="D6374" s="244"/>
      <c r="E6374" s="244"/>
      <c r="F6374" s="193"/>
      <c r="G6374" s="244"/>
      <c r="H6374" s="193"/>
      <c r="I6374" s="244"/>
      <c r="J6374" s="193"/>
      <c r="K6374" s="360"/>
    </row>
    <row r="6375" spans="1:11" s="106" customFormat="1" ht="15" hidden="1" thickBot="1" x14ac:dyDescent="0.25">
      <c r="A6375" s="244"/>
      <c r="B6375" s="244"/>
      <c r="C6375" s="244"/>
      <c r="D6375" s="244"/>
      <c r="E6375" s="244"/>
      <c r="F6375" s="193"/>
      <c r="G6375" s="244"/>
      <c r="H6375" s="428"/>
      <c r="I6375" s="428"/>
      <c r="J6375" s="193"/>
      <c r="K6375" s="360"/>
    </row>
    <row r="6376" spans="1:11" s="106" customFormat="1" ht="15" hidden="1" thickTop="1" x14ac:dyDescent="0.2">
      <c r="A6376" s="194"/>
      <c r="B6376" s="194"/>
      <c r="C6376" s="194"/>
      <c r="D6376" s="194"/>
      <c r="E6376" s="194"/>
      <c r="F6376" s="194"/>
      <c r="G6376" s="194"/>
      <c r="H6376" s="194"/>
      <c r="I6376" s="194"/>
      <c r="J6376" s="194"/>
      <c r="K6376" s="360"/>
    </row>
    <row r="6377" spans="1:11" s="106" customFormat="1" ht="15" hidden="1" x14ac:dyDescent="0.2">
      <c r="A6377" s="242"/>
      <c r="B6377" s="195" t="s">
        <v>77</v>
      </c>
      <c r="C6377" s="242" t="s">
        <v>78</v>
      </c>
      <c r="D6377" s="242" t="s">
        <v>4</v>
      </c>
      <c r="E6377" s="430" t="s">
        <v>79</v>
      </c>
      <c r="F6377" s="430"/>
      <c r="G6377" s="196" t="s">
        <v>80</v>
      </c>
      <c r="H6377" s="195" t="s">
        <v>81</v>
      </c>
      <c r="I6377" s="195" t="s">
        <v>82</v>
      </c>
      <c r="J6377" s="195" t="s">
        <v>5</v>
      </c>
      <c r="K6377" s="360"/>
    </row>
    <row r="6378" spans="1:11" s="106" customFormat="1" ht="38.25" hidden="1" x14ac:dyDescent="0.2">
      <c r="A6378" s="240" t="s">
        <v>83</v>
      </c>
      <c r="B6378" s="197" t="s">
        <v>1178</v>
      </c>
      <c r="C6378" s="240" t="s">
        <v>85</v>
      </c>
      <c r="D6378" s="240" t="s">
        <v>1179</v>
      </c>
      <c r="E6378" s="429" t="s">
        <v>179</v>
      </c>
      <c r="F6378" s="429"/>
      <c r="G6378" s="198" t="s">
        <v>174</v>
      </c>
      <c r="H6378" s="199">
        <v>1</v>
      </c>
      <c r="I6378" s="203">
        <f>SUM(J6379:J6384)</f>
        <v>14.655903200000001</v>
      </c>
      <c r="J6378" s="203">
        <f>H6378*I6378</f>
        <v>14.655903200000001</v>
      </c>
      <c r="K6378" s="360"/>
    </row>
    <row r="6379" spans="1:11" s="106" customFormat="1" ht="25.5" hidden="1" x14ac:dyDescent="0.2">
      <c r="A6379" s="241" t="s">
        <v>89</v>
      </c>
      <c r="B6379" s="189" t="s">
        <v>219</v>
      </c>
      <c r="C6379" s="241" t="s">
        <v>85</v>
      </c>
      <c r="D6379" s="241" t="s">
        <v>220</v>
      </c>
      <c r="E6379" s="427" t="s">
        <v>87</v>
      </c>
      <c r="F6379" s="427"/>
      <c r="G6379" s="190" t="s">
        <v>88</v>
      </c>
      <c r="H6379" s="191">
        <v>0.2</v>
      </c>
      <c r="I6379" s="192">
        <v>13.876064</v>
      </c>
      <c r="J6379" s="192">
        <v>2.7752127999999998</v>
      </c>
      <c r="K6379" s="360"/>
    </row>
    <row r="6380" spans="1:11" s="106" customFormat="1" ht="25.5" hidden="1" x14ac:dyDescent="0.2">
      <c r="A6380" s="241" t="s">
        <v>89</v>
      </c>
      <c r="B6380" s="189" t="s">
        <v>221</v>
      </c>
      <c r="C6380" s="241" t="s">
        <v>85</v>
      </c>
      <c r="D6380" s="241" t="s">
        <v>222</v>
      </c>
      <c r="E6380" s="427" t="s">
        <v>87</v>
      </c>
      <c r="F6380" s="427"/>
      <c r="G6380" s="190" t="s">
        <v>88</v>
      </c>
      <c r="H6380" s="191">
        <v>0.2</v>
      </c>
      <c r="I6380" s="192">
        <v>17.794052000000001</v>
      </c>
      <c r="J6380" s="192">
        <v>3.5588104</v>
      </c>
      <c r="K6380" s="360"/>
    </row>
    <row r="6381" spans="1:11" s="106" customFormat="1" hidden="1" x14ac:dyDescent="0.2">
      <c r="A6381" s="241" t="s">
        <v>92</v>
      </c>
      <c r="B6381" s="189" t="s">
        <v>1058</v>
      </c>
      <c r="C6381" s="241" t="s">
        <v>85</v>
      </c>
      <c r="D6381" s="241" t="s">
        <v>1059</v>
      </c>
      <c r="E6381" s="427" t="s">
        <v>119</v>
      </c>
      <c r="F6381" s="427"/>
      <c r="G6381" s="190" t="s">
        <v>174</v>
      </c>
      <c r="H6381" s="191">
        <v>1.0999999999999999E-2</v>
      </c>
      <c r="I6381" s="192">
        <v>79.94</v>
      </c>
      <c r="J6381" s="192">
        <v>0.87934000000000001</v>
      </c>
      <c r="K6381" s="360"/>
    </row>
    <row r="6382" spans="1:11" s="106" customFormat="1" hidden="1" x14ac:dyDescent="0.2">
      <c r="A6382" s="241" t="s">
        <v>92</v>
      </c>
      <c r="B6382" s="189" t="s">
        <v>226</v>
      </c>
      <c r="C6382" s="241" t="s">
        <v>85</v>
      </c>
      <c r="D6382" s="241" t="s">
        <v>227</v>
      </c>
      <c r="E6382" s="427" t="s">
        <v>119</v>
      </c>
      <c r="F6382" s="427"/>
      <c r="G6382" s="190" t="s">
        <v>174</v>
      </c>
      <c r="H6382" s="191">
        <v>7.4999999999999997E-2</v>
      </c>
      <c r="I6382" s="192">
        <v>1.86</v>
      </c>
      <c r="J6382" s="192">
        <v>0.13950000000000001</v>
      </c>
      <c r="K6382" s="360"/>
    </row>
    <row r="6383" spans="1:11" s="106" customFormat="1" hidden="1" x14ac:dyDescent="0.2">
      <c r="A6383" s="241" t="s">
        <v>92</v>
      </c>
      <c r="B6383" s="189" t="s">
        <v>228</v>
      </c>
      <c r="C6383" s="241" t="s">
        <v>85</v>
      </c>
      <c r="D6383" s="241" t="s">
        <v>229</v>
      </c>
      <c r="E6383" s="427" t="s">
        <v>119</v>
      </c>
      <c r="F6383" s="427"/>
      <c r="G6383" s="190" t="s">
        <v>174</v>
      </c>
      <c r="H6383" s="191">
        <v>1.2E-2</v>
      </c>
      <c r="I6383" s="192">
        <v>69.42</v>
      </c>
      <c r="J6383" s="192">
        <v>0.83304</v>
      </c>
      <c r="K6383" s="360"/>
    </row>
    <row r="6384" spans="1:11" s="106" customFormat="1" ht="25.5" hidden="1" x14ac:dyDescent="0.2">
      <c r="A6384" s="241" t="s">
        <v>92</v>
      </c>
      <c r="B6384" s="189" t="s">
        <v>2618</v>
      </c>
      <c r="C6384" s="241" t="s">
        <v>85</v>
      </c>
      <c r="D6384" s="241" t="s">
        <v>2619</v>
      </c>
      <c r="E6384" s="427" t="s">
        <v>119</v>
      </c>
      <c r="F6384" s="427"/>
      <c r="G6384" s="190" t="s">
        <v>174</v>
      </c>
      <c r="H6384" s="191">
        <v>1</v>
      </c>
      <c r="I6384" s="192">
        <v>6.47</v>
      </c>
      <c r="J6384" s="192">
        <v>6.47</v>
      </c>
      <c r="K6384" s="360"/>
    </row>
    <row r="6385" spans="1:11" s="106" customFormat="1" hidden="1" x14ac:dyDescent="0.2">
      <c r="A6385" s="244"/>
      <c r="B6385" s="244"/>
      <c r="C6385" s="244"/>
      <c r="D6385" s="244"/>
      <c r="E6385" s="244"/>
      <c r="F6385" s="193"/>
      <c r="G6385" s="244"/>
      <c r="H6385" s="193"/>
      <c r="I6385" s="244"/>
      <c r="J6385" s="193"/>
      <c r="K6385" s="360"/>
    </row>
    <row r="6386" spans="1:11" s="106" customFormat="1" ht="15" hidden="1" thickBot="1" x14ac:dyDescent="0.25">
      <c r="A6386" s="244"/>
      <c r="B6386" s="244"/>
      <c r="C6386" s="244"/>
      <c r="D6386" s="244"/>
      <c r="E6386" s="244"/>
      <c r="F6386" s="193"/>
      <c r="G6386" s="244"/>
      <c r="H6386" s="428"/>
      <c r="I6386" s="428"/>
      <c r="J6386" s="193"/>
      <c r="K6386" s="360"/>
    </row>
    <row r="6387" spans="1:11" s="106" customFormat="1" ht="15" hidden="1" thickTop="1" x14ac:dyDescent="0.2">
      <c r="A6387" s="194"/>
      <c r="B6387" s="194"/>
      <c r="C6387" s="194"/>
      <c r="D6387" s="194"/>
      <c r="E6387" s="194"/>
      <c r="F6387" s="194"/>
      <c r="G6387" s="194"/>
      <c r="H6387" s="194"/>
      <c r="I6387" s="194"/>
      <c r="J6387" s="194"/>
      <c r="K6387" s="360"/>
    </row>
    <row r="6388" spans="1:11" s="106" customFormat="1" ht="15" hidden="1" x14ac:dyDescent="0.2">
      <c r="A6388" s="242"/>
      <c r="B6388" s="195" t="s">
        <v>77</v>
      </c>
      <c r="C6388" s="242" t="s">
        <v>78</v>
      </c>
      <c r="D6388" s="242" t="s">
        <v>4</v>
      </c>
      <c r="E6388" s="430" t="s">
        <v>79</v>
      </c>
      <c r="F6388" s="430"/>
      <c r="G6388" s="196" t="s">
        <v>80</v>
      </c>
      <c r="H6388" s="195" t="s">
        <v>81</v>
      </c>
      <c r="I6388" s="195" t="s">
        <v>82</v>
      </c>
      <c r="J6388" s="195" t="s">
        <v>5</v>
      </c>
      <c r="K6388" s="360"/>
    </row>
    <row r="6389" spans="1:11" s="106" customFormat="1" ht="38.25" hidden="1" x14ac:dyDescent="0.2">
      <c r="A6389" s="240" t="s">
        <v>83</v>
      </c>
      <c r="B6389" s="197" t="s">
        <v>1157</v>
      </c>
      <c r="C6389" s="240" t="s">
        <v>85</v>
      </c>
      <c r="D6389" s="240" t="s">
        <v>1158</v>
      </c>
      <c r="E6389" s="429" t="s">
        <v>179</v>
      </c>
      <c r="F6389" s="429"/>
      <c r="G6389" s="198" t="s">
        <v>174</v>
      </c>
      <c r="H6389" s="199">
        <v>1</v>
      </c>
      <c r="I6389" s="203">
        <f>SUM(J6390:J6395)</f>
        <v>7.986493900000001</v>
      </c>
      <c r="J6389" s="203">
        <f>H6389*I6389</f>
        <v>7.986493900000001</v>
      </c>
      <c r="K6389" s="360"/>
    </row>
    <row r="6390" spans="1:11" s="106" customFormat="1" ht="25.5" hidden="1" x14ac:dyDescent="0.2">
      <c r="A6390" s="241" t="s">
        <v>89</v>
      </c>
      <c r="B6390" s="189" t="s">
        <v>219</v>
      </c>
      <c r="C6390" s="241" t="s">
        <v>85</v>
      </c>
      <c r="D6390" s="241" t="s">
        <v>220</v>
      </c>
      <c r="E6390" s="427" t="s">
        <v>87</v>
      </c>
      <c r="F6390" s="427"/>
      <c r="G6390" s="190" t="s">
        <v>88</v>
      </c>
      <c r="H6390" s="191">
        <v>0.12</v>
      </c>
      <c r="I6390" s="192">
        <v>13.876064</v>
      </c>
      <c r="J6390" s="192">
        <v>1.6651277</v>
      </c>
      <c r="K6390" s="360"/>
    </row>
    <row r="6391" spans="1:11" s="106" customFormat="1" ht="25.5" hidden="1" x14ac:dyDescent="0.2">
      <c r="A6391" s="241" t="s">
        <v>89</v>
      </c>
      <c r="B6391" s="189" t="s">
        <v>221</v>
      </c>
      <c r="C6391" s="241" t="s">
        <v>85</v>
      </c>
      <c r="D6391" s="241" t="s">
        <v>222</v>
      </c>
      <c r="E6391" s="427" t="s">
        <v>87</v>
      </c>
      <c r="F6391" s="427"/>
      <c r="G6391" s="190" t="s">
        <v>88</v>
      </c>
      <c r="H6391" s="191">
        <v>0.12</v>
      </c>
      <c r="I6391" s="192">
        <v>17.794052000000001</v>
      </c>
      <c r="J6391" s="192">
        <v>2.1352861999999999</v>
      </c>
      <c r="K6391" s="360"/>
    </row>
    <row r="6392" spans="1:11" s="106" customFormat="1" hidden="1" x14ac:dyDescent="0.2">
      <c r="A6392" s="241" t="s">
        <v>92</v>
      </c>
      <c r="B6392" s="189" t="s">
        <v>1058</v>
      </c>
      <c r="C6392" s="241" t="s">
        <v>85</v>
      </c>
      <c r="D6392" s="241" t="s">
        <v>1059</v>
      </c>
      <c r="E6392" s="427" t="s">
        <v>119</v>
      </c>
      <c r="F6392" s="427"/>
      <c r="G6392" s="190" t="s">
        <v>174</v>
      </c>
      <c r="H6392" s="191">
        <v>1.0999999999999999E-2</v>
      </c>
      <c r="I6392" s="192">
        <v>79.94</v>
      </c>
      <c r="J6392" s="192">
        <v>0.87934000000000001</v>
      </c>
      <c r="K6392" s="360"/>
    </row>
    <row r="6393" spans="1:11" s="106" customFormat="1" hidden="1" x14ac:dyDescent="0.2">
      <c r="A6393" s="241" t="s">
        <v>92</v>
      </c>
      <c r="B6393" s="189" t="s">
        <v>226</v>
      </c>
      <c r="C6393" s="241" t="s">
        <v>85</v>
      </c>
      <c r="D6393" s="241" t="s">
        <v>227</v>
      </c>
      <c r="E6393" s="427" t="s">
        <v>119</v>
      </c>
      <c r="F6393" s="427"/>
      <c r="G6393" s="190" t="s">
        <v>174</v>
      </c>
      <c r="H6393" s="191">
        <v>4.4999999999999998E-2</v>
      </c>
      <c r="I6393" s="192">
        <v>1.86</v>
      </c>
      <c r="J6393" s="192">
        <v>8.3699999999999997E-2</v>
      </c>
      <c r="K6393" s="360"/>
    </row>
    <row r="6394" spans="1:11" s="106" customFormat="1" hidden="1" x14ac:dyDescent="0.2">
      <c r="A6394" s="241" t="s">
        <v>92</v>
      </c>
      <c r="B6394" s="189" t="s">
        <v>228</v>
      </c>
      <c r="C6394" s="241" t="s">
        <v>85</v>
      </c>
      <c r="D6394" s="241" t="s">
        <v>229</v>
      </c>
      <c r="E6394" s="427" t="s">
        <v>119</v>
      </c>
      <c r="F6394" s="427"/>
      <c r="G6394" s="190" t="s">
        <v>174</v>
      </c>
      <c r="H6394" s="191">
        <v>1.2E-2</v>
      </c>
      <c r="I6394" s="192">
        <v>69.42</v>
      </c>
      <c r="J6394" s="192">
        <v>0.83304</v>
      </c>
      <c r="K6394" s="360"/>
    </row>
    <row r="6395" spans="1:11" s="106" customFormat="1" ht="25.5" hidden="1" x14ac:dyDescent="0.2">
      <c r="A6395" s="241" t="s">
        <v>92</v>
      </c>
      <c r="B6395" s="189" t="s">
        <v>2620</v>
      </c>
      <c r="C6395" s="241" t="s">
        <v>85</v>
      </c>
      <c r="D6395" s="241" t="s">
        <v>2621</v>
      </c>
      <c r="E6395" s="427" t="s">
        <v>119</v>
      </c>
      <c r="F6395" s="427"/>
      <c r="G6395" s="190" t="s">
        <v>174</v>
      </c>
      <c r="H6395" s="191">
        <v>1</v>
      </c>
      <c r="I6395" s="192">
        <v>2.39</v>
      </c>
      <c r="J6395" s="192">
        <v>2.39</v>
      </c>
      <c r="K6395" s="360"/>
    </row>
    <row r="6396" spans="1:11" s="106" customFormat="1" hidden="1" x14ac:dyDescent="0.2">
      <c r="A6396" s="244"/>
      <c r="B6396" s="244"/>
      <c r="C6396" s="244"/>
      <c r="D6396" s="244"/>
      <c r="E6396" s="244"/>
      <c r="F6396" s="193"/>
      <c r="G6396" s="244"/>
      <c r="H6396" s="193"/>
      <c r="I6396" s="244"/>
      <c r="J6396" s="193"/>
      <c r="K6396" s="360"/>
    </row>
    <row r="6397" spans="1:11" s="106" customFormat="1" ht="15" hidden="1" thickBot="1" x14ac:dyDescent="0.25">
      <c r="A6397" s="244"/>
      <c r="B6397" s="244"/>
      <c r="C6397" s="244"/>
      <c r="D6397" s="244"/>
      <c r="E6397" s="244"/>
      <c r="F6397" s="193"/>
      <c r="G6397" s="244"/>
      <c r="H6397" s="428"/>
      <c r="I6397" s="428"/>
      <c r="J6397" s="193"/>
      <c r="K6397" s="360"/>
    </row>
    <row r="6398" spans="1:11" s="106" customFormat="1" ht="15" hidden="1" thickTop="1" x14ac:dyDescent="0.2">
      <c r="A6398" s="194"/>
      <c r="B6398" s="194"/>
      <c r="C6398" s="194"/>
      <c r="D6398" s="194"/>
      <c r="E6398" s="194"/>
      <c r="F6398" s="194"/>
      <c r="G6398" s="194"/>
      <c r="H6398" s="194"/>
      <c r="I6398" s="194"/>
      <c r="J6398" s="194"/>
      <c r="K6398" s="360"/>
    </row>
    <row r="6399" spans="1:11" s="106" customFormat="1" ht="15" hidden="1" x14ac:dyDescent="0.2">
      <c r="A6399" s="242"/>
      <c r="B6399" s="195" t="s">
        <v>77</v>
      </c>
      <c r="C6399" s="242" t="s">
        <v>78</v>
      </c>
      <c r="D6399" s="242" t="s">
        <v>4</v>
      </c>
      <c r="E6399" s="430" t="s">
        <v>79</v>
      </c>
      <c r="F6399" s="430"/>
      <c r="G6399" s="196" t="s">
        <v>80</v>
      </c>
      <c r="H6399" s="195" t="s">
        <v>81</v>
      </c>
      <c r="I6399" s="195" t="s">
        <v>82</v>
      </c>
      <c r="J6399" s="195" t="s">
        <v>5</v>
      </c>
      <c r="K6399" s="360"/>
    </row>
    <row r="6400" spans="1:11" s="106" customFormat="1" ht="38.25" hidden="1" x14ac:dyDescent="0.2">
      <c r="A6400" s="240" t="s">
        <v>83</v>
      </c>
      <c r="B6400" s="197" t="s">
        <v>1145</v>
      </c>
      <c r="C6400" s="240" t="s">
        <v>85</v>
      </c>
      <c r="D6400" s="240" t="s">
        <v>1146</v>
      </c>
      <c r="E6400" s="429" t="s">
        <v>179</v>
      </c>
      <c r="F6400" s="429"/>
      <c r="G6400" s="198" t="s">
        <v>174</v>
      </c>
      <c r="H6400" s="199">
        <v>1</v>
      </c>
      <c r="I6400" s="203">
        <f>SUM(J6401:J6406)</f>
        <v>10.575903200000001</v>
      </c>
      <c r="J6400" s="203">
        <f>H6400*I6400</f>
        <v>10.575903200000001</v>
      </c>
      <c r="K6400" s="360"/>
    </row>
    <row r="6401" spans="1:11" s="106" customFormat="1" ht="25.5" hidden="1" x14ac:dyDescent="0.2">
      <c r="A6401" s="241" t="s">
        <v>89</v>
      </c>
      <c r="B6401" s="189" t="s">
        <v>219</v>
      </c>
      <c r="C6401" s="241" t="s">
        <v>85</v>
      </c>
      <c r="D6401" s="241" t="s">
        <v>220</v>
      </c>
      <c r="E6401" s="427" t="s">
        <v>87</v>
      </c>
      <c r="F6401" s="427"/>
      <c r="G6401" s="190" t="s">
        <v>88</v>
      </c>
      <c r="H6401" s="191">
        <v>0.2</v>
      </c>
      <c r="I6401" s="192">
        <v>13.876064</v>
      </c>
      <c r="J6401" s="192">
        <v>2.7752127999999998</v>
      </c>
      <c r="K6401" s="360"/>
    </row>
    <row r="6402" spans="1:11" s="106" customFormat="1" ht="25.5" hidden="1" x14ac:dyDescent="0.2">
      <c r="A6402" s="241" t="s">
        <v>89</v>
      </c>
      <c r="B6402" s="189" t="s">
        <v>221</v>
      </c>
      <c r="C6402" s="241" t="s">
        <v>85</v>
      </c>
      <c r="D6402" s="241" t="s">
        <v>222</v>
      </c>
      <c r="E6402" s="427" t="s">
        <v>87</v>
      </c>
      <c r="F6402" s="427"/>
      <c r="G6402" s="190" t="s">
        <v>88</v>
      </c>
      <c r="H6402" s="191">
        <v>0.2</v>
      </c>
      <c r="I6402" s="192">
        <v>17.794052000000001</v>
      </c>
      <c r="J6402" s="192">
        <v>3.5588104</v>
      </c>
      <c r="K6402" s="360"/>
    </row>
    <row r="6403" spans="1:11" s="106" customFormat="1" hidden="1" x14ac:dyDescent="0.2">
      <c r="A6403" s="241" t="s">
        <v>92</v>
      </c>
      <c r="B6403" s="189" t="s">
        <v>1058</v>
      </c>
      <c r="C6403" s="241" t="s">
        <v>85</v>
      </c>
      <c r="D6403" s="241" t="s">
        <v>1059</v>
      </c>
      <c r="E6403" s="427" t="s">
        <v>119</v>
      </c>
      <c r="F6403" s="427"/>
      <c r="G6403" s="190" t="s">
        <v>174</v>
      </c>
      <c r="H6403" s="191">
        <v>1.0999999999999999E-2</v>
      </c>
      <c r="I6403" s="192">
        <v>79.94</v>
      </c>
      <c r="J6403" s="192">
        <v>0.87934000000000001</v>
      </c>
      <c r="K6403" s="360"/>
    </row>
    <row r="6404" spans="1:11" s="106" customFormat="1" hidden="1" x14ac:dyDescent="0.2">
      <c r="A6404" s="241" t="s">
        <v>92</v>
      </c>
      <c r="B6404" s="189" t="s">
        <v>226</v>
      </c>
      <c r="C6404" s="241" t="s">
        <v>85</v>
      </c>
      <c r="D6404" s="241" t="s">
        <v>227</v>
      </c>
      <c r="E6404" s="427" t="s">
        <v>119</v>
      </c>
      <c r="F6404" s="427"/>
      <c r="G6404" s="190" t="s">
        <v>174</v>
      </c>
      <c r="H6404" s="191">
        <v>7.4999999999999997E-2</v>
      </c>
      <c r="I6404" s="192">
        <v>1.86</v>
      </c>
      <c r="J6404" s="192">
        <v>0.13950000000000001</v>
      </c>
      <c r="K6404" s="360"/>
    </row>
    <row r="6405" spans="1:11" s="106" customFormat="1" hidden="1" x14ac:dyDescent="0.2">
      <c r="A6405" s="241" t="s">
        <v>92</v>
      </c>
      <c r="B6405" s="189" t="s">
        <v>228</v>
      </c>
      <c r="C6405" s="241" t="s">
        <v>85</v>
      </c>
      <c r="D6405" s="241" t="s">
        <v>229</v>
      </c>
      <c r="E6405" s="427" t="s">
        <v>119</v>
      </c>
      <c r="F6405" s="427"/>
      <c r="G6405" s="190" t="s">
        <v>174</v>
      </c>
      <c r="H6405" s="191">
        <v>1.2E-2</v>
      </c>
      <c r="I6405" s="192">
        <v>69.42</v>
      </c>
      <c r="J6405" s="192">
        <v>0.83304</v>
      </c>
      <c r="K6405" s="360"/>
    </row>
    <row r="6406" spans="1:11" s="106" customFormat="1" ht="25.5" hidden="1" x14ac:dyDescent="0.2">
      <c r="A6406" s="241" t="s">
        <v>92</v>
      </c>
      <c r="B6406" s="189" t="s">
        <v>2620</v>
      </c>
      <c r="C6406" s="241" t="s">
        <v>85</v>
      </c>
      <c r="D6406" s="241" t="s">
        <v>2621</v>
      </c>
      <c r="E6406" s="427" t="s">
        <v>119</v>
      </c>
      <c r="F6406" s="427"/>
      <c r="G6406" s="190" t="s">
        <v>174</v>
      </c>
      <c r="H6406" s="191">
        <v>1</v>
      </c>
      <c r="I6406" s="192">
        <v>2.39</v>
      </c>
      <c r="J6406" s="192">
        <v>2.39</v>
      </c>
      <c r="K6406" s="360"/>
    </row>
    <row r="6407" spans="1:11" s="106" customFormat="1" hidden="1" x14ac:dyDescent="0.2">
      <c r="A6407" s="244"/>
      <c r="B6407" s="244"/>
      <c r="C6407" s="244"/>
      <c r="D6407" s="244"/>
      <c r="E6407" s="244"/>
      <c r="F6407" s="193"/>
      <c r="G6407" s="244"/>
      <c r="H6407" s="193"/>
      <c r="I6407" s="244"/>
      <c r="J6407" s="193"/>
      <c r="K6407" s="360"/>
    </row>
    <row r="6408" spans="1:11" s="106" customFormat="1" ht="15" hidden="1" thickBot="1" x14ac:dyDescent="0.25">
      <c r="A6408" s="244"/>
      <c r="B6408" s="244"/>
      <c r="C6408" s="244"/>
      <c r="D6408" s="244"/>
      <c r="E6408" s="244"/>
      <c r="F6408" s="193"/>
      <c r="G6408" s="244"/>
      <c r="H6408" s="428"/>
      <c r="I6408" s="428"/>
      <c r="J6408" s="193"/>
      <c r="K6408" s="360"/>
    </row>
    <row r="6409" spans="1:11" s="106" customFormat="1" ht="15" hidden="1" thickTop="1" x14ac:dyDescent="0.2">
      <c r="A6409" s="194"/>
      <c r="B6409" s="194"/>
      <c r="C6409" s="194"/>
      <c r="D6409" s="194"/>
      <c r="E6409" s="194"/>
      <c r="F6409" s="194"/>
      <c r="G6409" s="194"/>
      <c r="H6409" s="194"/>
      <c r="I6409" s="194"/>
      <c r="J6409" s="194"/>
      <c r="K6409" s="360"/>
    </row>
    <row r="6410" spans="1:11" s="106" customFormat="1" ht="15" hidden="1" x14ac:dyDescent="0.2">
      <c r="A6410" s="242"/>
      <c r="B6410" s="195" t="s">
        <v>77</v>
      </c>
      <c r="C6410" s="242" t="s">
        <v>78</v>
      </c>
      <c r="D6410" s="242" t="s">
        <v>4</v>
      </c>
      <c r="E6410" s="430" t="s">
        <v>79</v>
      </c>
      <c r="F6410" s="430"/>
      <c r="G6410" s="196" t="s">
        <v>80</v>
      </c>
      <c r="H6410" s="195" t="s">
        <v>81</v>
      </c>
      <c r="I6410" s="195" t="s">
        <v>82</v>
      </c>
      <c r="J6410" s="195" t="s">
        <v>5</v>
      </c>
      <c r="K6410" s="360"/>
    </row>
    <row r="6411" spans="1:11" s="106" customFormat="1" ht="38.25" hidden="1" x14ac:dyDescent="0.2">
      <c r="A6411" s="240" t="s">
        <v>83</v>
      </c>
      <c r="B6411" s="197" t="s">
        <v>1194</v>
      </c>
      <c r="C6411" s="240" t="s">
        <v>85</v>
      </c>
      <c r="D6411" s="240" t="s">
        <v>1195</v>
      </c>
      <c r="E6411" s="429" t="s">
        <v>179</v>
      </c>
      <c r="F6411" s="429"/>
      <c r="G6411" s="198" t="s">
        <v>174</v>
      </c>
      <c r="H6411" s="199">
        <v>1</v>
      </c>
      <c r="I6411" s="203">
        <f>SUM(J6412:J6417)</f>
        <v>9.9594714</v>
      </c>
      <c r="J6411" s="203">
        <f>H6411*I6411</f>
        <v>9.9594714</v>
      </c>
      <c r="K6411" s="360"/>
    </row>
    <row r="6412" spans="1:11" s="106" customFormat="1" ht="25.5" hidden="1" x14ac:dyDescent="0.2">
      <c r="A6412" s="241" t="s">
        <v>89</v>
      </c>
      <c r="B6412" s="189" t="s">
        <v>219</v>
      </c>
      <c r="C6412" s="241" t="s">
        <v>85</v>
      </c>
      <c r="D6412" s="241" t="s">
        <v>220</v>
      </c>
      <c r="E6412" s="427" t="s">
        <v>87</v>
      </c>
      <c r="F6412" s="427"/>
      <c r="G6412" s="190" t="s">
        <v>88</v>
      </c>
      <c r="H6412" s="191">
        <v>9.8000000000000004E-2</v>
      </c>
      <c r="I6412" s="192">
        <v>13.876064</v>
      </c>
      <c r="J6412" s="192">
        <v>1.3598543000000001</v>
      </c>
      <c r="K6412" s="360"/>
    </row>
    <row r="6413" spans="1:11" s="106" customFormat="1" ht="25.5" hidden="1" x14ac:dyDescent="0.2">
      <c r="A6413" s="241" t="s">
        <v>89</v>
      </c>
      <c r="B6413" s="189" t="s">
        <v>221</v>
      </c>
      <c r="C6413" s="241" t="s">
        <v>85</v>
      </c>
      <c r="D6413" s="241" t="s">
        <v>222</v>
      </c>
      <c r="E6413" s="427" t="s">
        <v>87</v>
      </c>
      <c r="F6413" s="427"/>
      <c r="G6413" s="190" t="s">
        <v>88</v>
      </c>
      <c r="H6413" s="191">
        <v>9.8000000000000004E-2</v>
      </c>
      <c r="I6413" s="192">
        <v>17.794052000000001</v>
      </c>
      <c r="J6413" s="192">
        <v>1.7438171</v>
      </c>
      <c r="K6413" s="360"/>
    </row>
    <row r="6414" spans="1:11" s="106" customFormat="1" hidden="1" x14ac:dyDescent="0.2">
      <c r="A6414" s="241" t="s">
        <v>92</v>
      </c>
      <c r="B6414" s="189" t="s">
        <v>1058</v>
      </c>
      <c r="C6414" s="241" t="s">
        <v>85</v>
      </c>
      <c r="D6414" s="241" t="s">
        <v>1059</v>
      </c>
      <c r="E6414" s="427" t="s">
        <v>119</v>
      </c>
      <c r="F6414" s="427"/>
      <c r="G6414" s="190" t="s">
        <v>174</v>
      </c>
      <c r="H6414" s="191">
        <v>1.4E-2</v>
      </c>
      <c r="I6414" s="192">
        <v>79.94</v>
      </c>
      <c r="J6414" s="192">
        <v>1.1191599999999999</v>
      </c>
      <c r="K6414" s="360"/>
    </row>
    <row r="6415" spans="1:11" s="106" customFormat="1" hidden="1" x14ac:dyDescent="0.2">
      <c r="A6415" s="241" t="s">
        <v>92</v>
      </c>
      <c r="B6415" s="189" t="s">
        <v>226</v>
      </c>
      <c r="C6415" s="241" t="s">
        <v>85</v>
      </c>
      <c r="D6415" s="241" t="s">
        <v>227</v>
      </c>
      <c r="E6415" s="427" t="s">
        <v>119</v>
      </c>
      <c r="F6415" s="427"/>
      <c r="G6415" s="190" t="s">
        <v>174</v>
      </c>
      <c r="H6415" s="191">
        <v>2.5000000000000001E-2</v>
      </c>
      <c r="I6415" s="192">
        <v>1.86</v>
      </c>
      <c r="J6415" s="192">
        <v>4.65E-2</v>
      </c>
      <c r="K6415" s="360"/>
    </row>
    <row r="6416" spans="1:11" s="106" customFormat="1" hidden="1" x14ac:dyDescent="0.2">
      <c r="A6416" s="241" t="s">
        <v>92</v>
      </c>
      <c r="B6416" s="189" t="s">
        <v>228</v>
      </c>
      <c r="C6416" s="241" t="s">
        <v>85</v>
      </c>
      <c r="D6416" s="241" t="s">
        <v>229</v>
      </c>
      <c r="E6416" s="427" t="s">
        <v>119</v>
      </c>
      <c r="F6416" s="427"/>
      <c r="G6416" s="190" t="s">
        <v>174</v>
      </c>
      <c r="H6416" s="191">
        <v>1.7000000000000001E-2</v>
      </c>
      <c r="I6416" s="192">
        <v>69.42</v>
      </c>
      <c r="J6416" s="192">
        <v>1.18014</v>
      </c>
      <c r="K6416" s="360"/>
    </row>
    <row r="6417" spans="1:11" s="106" customFormat="1" ht="25.5" hidden="1" x14ac:dyDescent="0.2">
      <c r="A6417" s="241" t="s">
        <v>92</v>
      </c>
      <c r="B6417" s="189" t="s">
        <v>2622</v>
      </c>
      <c r="C6417" s="241" t="s">
        <v>85</v>
      </c>
      <c r="D6417" s="241" t="s">
        <v>2623</v>
      </c>
      <c r="E6417" s="427" t="s">
        <v>119</v>
      </c>
      <c r="F6417" s="427"/>
      <c r="G6417" s="190" t="s">
        <v>174</v>
      </c>
      <c r="H6417" s="191">
        <v>1</v>
      </c>
      <c r="I6417" s="192">
        <v>4.51</v>
      </c>
      <c r="J6417" s="192">
        <v>4.51</v>
      </c>
      <c r="K6417" s="360"/>
    </row>
    <row r="6418" spans="1:11" s="106" customFormat="1" hidden="1" x14ac:dyDescent="0.2">
      <c r="A6418" s="244"/>
      <c r="B6418" s="244"/>
      <c r="C6418" s="244"/>
      <c r="D6418" s="244"/>
      <c r="E6418" s="244"/>
      <c r="F6418" s="193"/>
      <c r="G6418" s="244"/>
      <c r="H6418" s="193"/>
      <c r="I6418" s="244"/>
      <c r="J6418" s="193"/>
      <c r="K6418" s="360"/>
    </row>
    <row r="6419" spans="1:11" s="106" customFormat="1" ht="15" hidden="1" thickBot="1" x14ac:dyDescent="0.25">
      <c r="A6419" s="244"/>
      <c r="B6419" s="244"/>
      <c r="C6419" s="244"/>
      <c r="D6419" s="244"/>
      <c r="E6419" s="244"/>
      <c r="F6419" s="193"/>
      <c r="G6419" s="244"/>
      <c r="H6419" s="428"/>
      <c r="I6419" s="428"/>
      <c r="J6419" s="193"/>
      <c r="K6419" s="360"/>
    </row>
    <row r="6420" spans="1:11" s="106" customFormat="1" ht="15" hidden="1" thickTop="1" x14ac:dyDescent="0.2">
      <c r="A6420" s="194"/>
      <c r="B6420" s="194"/>
      <c r="C6420" s="194"/>
      <c r="D6420" s="194"/>
      <c r="E6420" s="194"/>
      <c r="F6420" s="194"/>
      <c r="G6420" s="194"/>
      <c r="H6420" s="194"/>
      <c r="I6420" s="194"/>
      <c r="J6420" s="194"/>
      <c r="K6420" s="360"/>
    </row>
    <row r="6421" spans="1:11" s="106" customFormat="1" ht="15" hidden="1" x14ac:dyDescent="0.2">
      <c r="A6421" s="242"/>
      <c r="B6421" s="195" t="s">
        <v>77</v>
      </c>
      <c r="C6421" s="242" t="s">
        <v>78</v>
      </c>
      <c r="D6421" s="242" t="s">
        <v>4</v>
      </c>
      <c r="E6421" s="430" t="s">
        <v>79</v>
      </c>
      <c r="F6421" s="430"/>
      <c r="G6421" s="196" t="s">
        <v>80</v>
      </c>
      <c r="H6421" s="195" t="s">
        <v>81</v>
      </c>
      <c r="I6421" s="195" t="s">
        <v>82</v>
      </c>
      <c r="J6421" s="195" t="s">
        <v>5</v>
      </c>
      <c r="K6421" s="360"/>
    </row>
    <row r="6422" spans="1:11" s="106" customFormat="1" ht="38.25" hidden="1" x14ac:dyDescent="0.2">
      <c r="A6422" s="240" t="s">
        <v>83</v>
      </c>
      <c r="B6422" s="197" t="s">
        <v>1186</v>
      </c>
      <c r="C6422" s="240" t="s">
        <v>85</v>
      </c>
      <c r="D6422" s="240" t="s">
        <v>1187</v>
      </c>
      <c r="E6422" s="429" t="s">
        <v>179</v>
      </c>
      <c r="F6422" s="429"/>
      <c r="G6422" s="198" t="s">
        <v>174</v>
      </c>
      <c r="H6422" s="199">
        <v>1</v>
      </c>
      <c r="I6422" s="203">
        <f>SUM(J6423:J6428)</f>
        <v>11.436706600000001</v>
      </c>
      <c r="J6422" s="203">
        <f>H6422*I6422</f>
        <v>11.436706600000001</v>
      </c>
      <c r="K6422" s="360"/>
    </row>
    <row r="6423" spans="1:11" s="106" customFormat="1" ht="25.5" hidden="1" x14ac:dyDescent="0.2">
      <c r="A6423" s="241" t="s">
        <v>89</v>
      </c>
      <c r="B6423" s="189" t="s">
        <v>219</v>
      </c>
      <c r="C6423" s="241" t="s">
        <v>85</v>
      </c>
      <c r="D6423" s="241" t="s">
        <v>220</v>
      </c>
      <c r="E6423" s="427" t="s">
        <v>87</v>
      </c>
      <c r="F6423" s="427"/>
      <c r="G6423" s="190" t="s">
        <v>88</v>
      </c>
      <c r="H6423" s="191">
        <v>0.14299999999999999</v>
      </c>
      <c r="I6423" s="192">
        <v>13.876064</v>
      </c>
      <c r="J6423" s="192">
        <v>1.9842772</v>
      </c>
      <c r="K6423" s="360"/>
    </row>
    <row r="6424" spans="1:11" s="106" customFormat="1" ht="25.5" hidden="1" x14ac:dyDescent="0.2">
      <c r="A6424" s="241" t="s">
        <v>89</v>
      </c>
      <c r="B6424" s="189" t="s">
        <v>221</v>
      </c>
      <c r="C6424" s="241" t="s">
        <v>85</v>
      </c>
      <c r="D6424" s="241" t="s">
        <v>222</v>
      </c>
      <c r="E6424" s="427" t="s">
        <v>87</v>
      </c>
      <c r="F6424" s="427"/>
      <c r="G6424" s="190" t="s">
        <v>88</v>
      </c>
      <c r="H6424" s="191">
        <v>0.14299999999999999</v>
      </c>
      <c r="I6424" s="192">
        <v>17.794052000000001</v>
      </c>
      <c r="J6424" s="192">
        <v>2.5445494000000002</v>
      </c>
      <c r="K6424" s="360"/>
    </row>
    <row r="6425" spans="1:11" s="106" customFormat="1" hidden="1" x14ac:dyDescent="0.2">
      <c r="A6425" s="241" t="s">
        <v>92</v>
      </c>
      <c r="B6425" s="189" t="s">
        <v>1058</v>
      </c>
      <c r="C6425" s="241" t="s">
        <v>85</v>
      </c>
      <c r="D6425" s="241" t="s">
        <v>1059</v>
      </c>
      <c r="E6425" s="427" t="s">
        <v>119</v>
      </c>
      <c r="F6425" s="427"/>
      <c r="G6425" s="190" t="s">
        <v>174</v>
      </c>
      <c r="H6425" s="191">
        <v>1.4E-2</v>
      </c>
      <c r="I6425" s="192">
        <v>79.94</v>
      </c>
      <c r="J6425" s="192">
        <v>1.1191599999999999</v>
      </c>
      <c r="K6425" s="360"/>
    </row>
    <row r="6426" spans="1:11" s="106" customFormat="1" hidden="1" x14ac:dyDescent="0.2">
      <c r="A6426" s="241" t="s">
        <v>92</v>
      </c>
      <c r="B6426" s="189" t="s">
        <v>226</v>
      </c>
      <c r="C6426" s="241" t="s">
        <v>85</v>
      </c>
      <c r="D6426" s="241" t="s">
        <v>227</v>
      </c>
      <c r="E6426" s="427" t="s">
        <v>119</v>
      </c>
      <c r="F6426" s="427"/>
      <c r="G6426" s="190" t="s">
        <v>174</v>
      </c>
      <c r="H6426" s="191">
        <v>5.2999999999999999E-2</v>
      </c>
      <c r="I6426" s="192">
        <v>1.86</v>
      </c>
      <c r="J6426" s="192">
        <v>9.8580000000000001E-2</v>
      </c>
      <c r="K6426" s="360"/>
    </row>
    <row r="6427" spans="1:11" s="106" customFormat="1" hidden="1" x14ac:dyDescent="0.2">
      <c r="A6427" s="241" t="s">
        <v>92</v>
      </c>
      <c r="B6427" s="189" t="s">
        <v>228</v>
      </c>
      <c r="C6427" s="241" t="s">
        <v>85</v>
      </c>
      <c r="D6427" s="241" t="s">
        <v>229</v>
      </c>
      <c r="E6427" s="427" t="s">
        <v>119</v>
      </c>
      <c r="F6427" s="427"/>
      <c r="G6427" s="190" t="s">
        <v>174</v>
      </c>
      <c r="H6427" s="191">
        <v>1.7000000000000001E-2</v>
      </c>
      <c r="I6427" s="192">
        <v>69.42</v>
      </c>
      <c r="J6427" s="192">
        <v>1.18014</v>
      </c>
      <c r="K6427" s="360"/>
    </row>
    <row r="6428" spans="1:11" s="106" customFormat="1" ht="25.5" hidden="1" x14ac:dyDescent="0.2">
      <c r="A6428" s="241" t="s">
        <v>92</v>
      </c>
      <c r="B6428" s="189" t="s">
        <v>2622</v>
      </c>
      <c r="C6428" s="241" t="s">
        <v>85</v>
      </c>
      <c r="D6428" s="241" t="s">
        <v>2623</v>
      </c>
      <c r="E6428" s="427" t="s">
        <v>119</v>
      </c>
      <c r="F6428" s="427"/>
      <c r="G6428" s="190" t="s">
        <v>174</v>
      </c>
      <c r="H6428" s="191">
        <v>1</v>
      </c>
      <c r="I6428" s="192">
        <v>4.51</v>
      </c>
      <c r="J6428" s="192">
        <v>4.51</v>
      </c>
      <c r="K6428" s="360"/>
    </row>
    <row r="6429" spans="1:11" s="106" customFormat="1" hidden="1" x14ac:dyDescent="0.2">
      <c r="A6429" s="244"/>
      <c r="B6429" s="244"/>
      <c r="C6429" s="244"/>
      <c r="D6429" s="244"/>
      <c r="E6429" s="244"/>
      <c r="F6429" s="193"/>
      <c r="G6429" s="244"/>
      <c r="H6429" s="193"/>
      <c r="I6429" s="244"/>
      <c r="J6429" s="193"/>
      <c r="K6429" s="360"/>
    </row>
    <row r="6430" spans="1:11" s="106" customFormat="1" ht="15" hidden="1" thickBot="1" x14ac:dyDescent="0.25">
      <c r="A6430" s="244"/>
      <c r="B6430" s="244"/>
      <c r="C6430" s="244"/>
      <c r="D6430" s="244"/>
      <c r="E6430" s="244"/>
      <c r="F6430" s="193"/>
      <c r="G6430" s="244"/>
      <c r="H6430" s="428"/>
      <c r="I6430" s="428"/>
      <c r="J6430" s="193"/>
      <c r="K6430" s="360"/>
    </row>
    <row r="6431" spans="1:11" s="106" customFormat="1" ht="15" hidden="1" thickTop="1" x14ac:dyDescent="0.2">
      <c r="A6431" s="194"/>
      <c r="B6431" s="194"/>
      <c r="C6431" s="194"/>
      <c r="D6431" s="194"/>
      <c r="E6431" s="194"/>
      <c r="F6431" s="194"/>
      <c r="G6431" s="194"/>
      <c r="H6431" s="194"/>
      <c r="I6431" s="194"/>
      <c r="J6431" s="194"/>
      <c r="K6431" s="360"/>
    </row>
    <row r="6432" spans="1:11" s="106" customFormat="1" ht="15" hidden="1" x14ac:dyDescent="0.2">
      <c r="A6432" s="242"/>
      <c r="B6432" s="195" t="s">
        <v>77</v>
      </c>
      <c r="C6432" s="242" t="s">
        <v>78</v>
      </c>
      <c r="D6432" s="242" t="s">
        <v>4</v>
      </c>
      <c r="E6432" s="430" t="s">
        <v>79</v>
      </c>
      <c r="F6432" s="430"/>
      <c r="G6432" s="196" t="s">
        <v>80</v>
      </c>
      <c r="H6432" s="195" t="s">
        <v>81</v>
      </c>
      <c r="I6432" s="195" t="s">
        <v>82</v>
      </c>
      <c r="J6432" s="195" t="s">
        <v>5</v>
      </c>
      <c r="K6432" s="360"/>
    </row>
    <row r="6433" spans="1:11" s="106" customFormat="1" ht="38.25" hidden="1" x14ac:dyDescent="0.2">
      <c r="A6433" s="240" t="s">
        <v>83</v>
      </c>
      <c r="B6433" s="197" t="s">
        <v>1180</v>
      </c>
      <c r="C6433" s="240" t="s">
        <v>85</v>
      </c>
      <c r="D6433" s="240" t="s">
        <v>1181</v>
      </c>
      <c r="E6433" s="429" t="s">
        <v>179</v>
      </c>
      <c r="F6433" s="429"/>
      <c r="G6433" s="198" t="s">
        <v>174</v>
      </c>
      <c r="H6433" s="199">
        <v>1</v>
      </c>
      <c r="I6433" s="203">
        <f>SUM(J6434:J6439)</f>
        <v>14.512327599999999</v>
      </c>
      <c r="J6433" s="203">
        <f>H6433*I6433</f>
        <v>14.512327599999999</v>
      </c>
      <c r="K6433" s="360"/>
    </row>
    <row r="6434" spans="1:11" s="106" customFormat="1" ht="25.5" hidden="1" x14ac:dyDescent="0.2">
      <c r="A6434" s="241" t="s">
        <v>89</v>
      </c>
      <c r="B6434" s="189" t="s">
        <v>219</v>
      </c>
      <c r="C6434" s="241" t="s">
        <v>85</v>
      </c>
      <c r="D6434" s="241" t="s">
        <v>220</v>
      </c>
      <c r="E6434" s="427" t="s">
        <v>87</v>
      </c>
      <c r="F6434" s="427"/>
      <c r="G6434" s="190" t="s">
        <v>88</v>
      </c>
      <c r="H6434" s="191">
        <v>0.23799999999999999</v>
      </c>
      <c r="I6434" s="192">
        <v>13.876064</v>
      </c>
      <c r="J6434" s="192">
        <v>3.3025031999999999</v>
      </c>
      <c r="K6434" s="360"/>
    </row>
    <row r="6435" spans="1:11" s="106" customFormat="1" ht="25.5" hidden="1" x14ac:dyDescent="0.2">
      <c r="A6435" s="241" t="s">
        <v>89</v>
      </c>
      <c r="B6435" s="189" t="s">
        <v>221</v>
      </c>
      <c r="C6435" s="241" t="s">
        <v>85</v>
      </c>
      <c r="D6435" s="241" t="s">
        <v>222</v>
      </c>
      <c r="E6435" s="427" t="s">
        <v>87</v>
      </c>
      <c r="F6435" s="427"/>
      <c r="G6435" s="190" t="s">
        <v>88</v>
      </c>
      <c r="H6435" s="191">
        <v>0.23799999999999999</v>
      </c>
      <c r="I6435" s="192">
        <v>17.794052000000001</v>
      </c>
      <c r="J6435" s="192">
        <v>4.2349844000000001</v>
      </c>
      <c r="K6435" s="360"/>
    </row>
    <row r="6436" spans="1:11" s="106" customFormat="1" hidden="1" x14ac:dyDescent="0.2">
      <c r="A6436" s="241" t="s">
        <v>92</v>
      </c>
      <c r="B6436" s="189" t="s">
        <v>1058</v>
      </c>
      <c r="C6436" s="241" t="s">
        <v>85</v>
      </c>
      <c r="D6436" s="241" t="s">
        <v>1059</v>
      </c>
      <c r="E6436" s="427" t="s">
        <v>119</v>
      </c>
      <c r="F6436" s="427"/>
      <c r="G6436" s="190" t="s">
        <v>174</v>
      </c>
      <c r="H6436" s="191">
        <v>1.4E-2</v>
      </c>
      <c r="I6436" s="192">
        <v>79.94</v>
      </c>
      <c r="J6436" s="192">
        <v>1.1191599999999999</v>
      </c>
      <c r="K6436" s="360"/>
    </row>
    <row r="6437" spans="1:11" s="106" customFormat="1" hidden="1" x14ac:dyDescent="0.2">
      <c r="A6437" s="241" t="s">
        <v>92</v>
      </c>
      <c r="B6437" s="189" t="s">
        <v>226</v>
      </c>
      <c r="C6437" s="241" t="s">
        <v>85</v>
      </c>
      <c r="D6437" s="241" t="s">
        <v>227</v>
      </c>
      <c r="E6437" s="427" t="s">
        <v>119</v>
      </c>
      <c r="F6437" s="427"/>
      <c r="G6437" s="190" t="s">
        <v>174</v>
      </c>
      <c r="H6437" s="191">
        <v>8.8999999999999996E-2</v>
      </c>
      <c r="I6437" s="192">
        <v>1.86</v>
      </c>
      <c r="J6437" s="192">
        <v>0.16553999999999999</v>
      </c>
      <c r="K6437" s="360"/>
    </row>
    <row r="6438" spans="1:11" s="106" customFormat="1" hidden="1" x14ac:dyDescent="0.2">
      <c r="A6438" s="241" t="s">
        <v>92</v>
      </c>
      <c r="B6438" s="189" t="s">
        <v>228</v>
      </c>
      <c r="C6438" s="241" t="s">
        <v>85</v>
      </c>
      <c r="D6438" s="241" t="s">
        <v>229</v>
      </c>
      <c r="E6438" s="427" t="s">
        <v>119</v>
      </c>
      <c r="F6438" s="427"/>
      <c r="G6438" s="190" t="s">
        <v>174</v>
      </c>
      <c r="H6438" s="191">
        <v>1.7000000000000001E-2</v>
      </c>
      <c r="I6438" s="192">
        <v>69.42</v>
      </c>
      <c r="J6438" s="192">
        <v>1.18014</v>
      </c>
      <c r="K6438" s="360"/>
    </row>
    <row r="6439" spans="1:11" s="106" customFormat="1" ht="25.5" hidden="1" x14ac:dyDescent="0.2">
      <c r="A6439" s="241" t="s">
        <v>92</v>
      </c>
      <c r="B6439" s="189" t="s">
        <v>2622</v>
      </c>
      <c r="C6439" s="241" t="s">
        <v>85</v>
      </c>
      <c r="D6439" s="241" t="s">
        <v>2623</v>
      </c>
      <c r="E6439" s="427" t="s">
        <v>119</v>
      </c>
      <c r="F6439" s="427"/>
      <c r="G6439" s="190" t="s">
        <v>174</v>
      </c>
      <c r="H6439" s="191">
        <v>1</v>
      </c>
      <c r="I6439" s="192">
        <v>4.51</v>
      </c>
      <c r="J6439" s="192">
        <v>4.51</v>
      </c>
      <c r="K6439" s="360"/>
    </row>
    <row r="6440" spans="1:11" s="106" customFormat="1" hidden="1" x14ac:dyDescent="0.2">
      <c r="A6440" s="244"/>
      <c r="B6440" s="244"/>
      <c r="C6440" s="244"/>
      <c r="D6440" s="244"/>
      <c r="E6440" s="244"/>
      <c r="F6440" s="193"/>
      <c r="G6440" s="244"/>
      <c r="H6440" s="193"/>
      <c r="I6440" s="244"/>
      <c r="J6440" s="193"/>
      <c r="K6440" s="360"/>
    </row>
    <row r="6441" spans="1:11" s="106" customFormat="1" ht="15" hidden="1" thickBot="1" x14ac:dyDescent="0.25">
      <c r="A6441" s="244"/>
      <c r="B6441" s="244"/>
      <c r="C6441" s="244"/>
      <c r="D6441" s="244"/>
      <c r="E6441" s="244"/>
      <c r="F6441" s="193"/>
      <c r="G6441" s="244"/>
      <c r="H6441" s="428"/>
      <c r="I6441" s="428"/>
      <c r="J6441" s="193"/>
      <c r="K6441" s="360"/>
    </row>
    <row r="6442" spans="1:11" s="106" customFormat="1" ht="15" hidden="1" thickTop="1" x14ac:dyDescent="0.2">
      <c r="A6442" s="194"/>
      <c r="B6442" s="194"/>
      <c r="C6442" s="194"/>
      <c r="D6442" s="194"/>
      <c r="E6442" s="194"/>
      <c r="F6442" s="194"/>
      <c r="G6442" s="194"/>
      <c r="H6442" s="194"/>
      <c r="I6442" s="194"/>
      <c r="J6442" s="194"/>
      <c r="K6442" s="360"/>
    </row>
    <row r="6443" spans="1:11" s="106" customFormat="1" ht="15" hidden="1" x14ac:dyDescent="0.2">
      <c r="A6443" s="242"/>
      <c r="B6443" s="195" t="s">
        <v>77</v>
      </c>
      <c r="C6443" s="242" t="s">
        <v>78</v>
      </c>
      <c r="D6443" s="242" t="s">
        <v>4</v>
      </c>
      <c r="E6443" s="430" t="s">
        <v>79</v>
      </c>
      <c r="F6443" s="430"/>
      <c r="G6443" s="196" t="s">
        <v>80</v>
      </c>
      <c r="H6443" s="195" t="s">
        <v>81</v>
      </c>
      <c r="I6443" s="195" t="s">
        <v>82</v>
      </c>
      <c r="J6443" s="195" t="s">
        <v>5</v>
      </c>
      <c r="K6443" s="360"/>
    </row>
    <row r="6444" spans="1:11" s="106" customFormat="1" ht="38.25" hidden="1" x14ac:dyDescent="0.2">
      <c r="A6444" s="240" t="s">
        <v>83</v>
      </c>
      <c r="B6444" s="197" t="s">
        <v>1235</v>
      </c>
      <c r="C6444" s="240" t="s">
        <v>85</v>
      </c>
      <c r="D6444" s="240" t="s">
        <v>1236</v>
      </c>
      <c r="E6444" s="429" t="s">
        <v>179</v>
      </c>
      <c r="F6444" s="429"/>
      <c r="G6444" s="198" t="s">
        <v>174</v>
      </c>
      <c r="H6444" s="199">
        <v>1</v>
      </c>
      <c r="I6444" s="203">
        <f>SUM(J6445:J6450)</f>
        <v>14.101283800000001</v>
      </c>
      <c r="J6444" s="203">
        <f>H6444*I6444</f>
        <v>14.101283800000001</v>
      </c>
      <c r="K6444" s="360"/>
    </row>
    <row r="6445" spans="1:11" s="106" customFormat="1" ht="25.5" hidden="1" x14ac:dyDescent="0.2">
      <c r="A6445" s="241" t="s">
        <v>89</v>
      </c>
      <c r="B6445" s="189" t="s">
        <v>219</v>
      </c>
      <c r="C6445" s="241" t="s">
        <v>85</v>
      </c>
      <c r="D6445" s="241" t="s">
        <v>220</v>
      </c>
      <c r="E6445" s="427" t="s">
        <v>87</v>
      </c>
      <c r="F6445" s="427"/>
      <c r="G6445" s="190" t="s">
        <v>88</v>
      </c>
      <c r="H6445" s="191">
        <v>0.11899999999999999</v>
      </c>
      <c r="I6445" s="192">
        <v>13.876064</v>
      </c>
      <c r="J6445" s="192">
        <v>1.6512515999999999</v>
      </c>
      <c r="K6445" s="360"/>
    </row>
    <row r="6446" spans="1:11" s="106" customFormat="1" ht="25.5" hidden="1" x14ac:dyDescent="0.2">
      <c r="A6446" s="241" t="s">
        <v>89</v>
      </c>
      <c r="B6446" s="189" t="s">
        <v>221</v>
      </c>
      <c r="C6446" s="241" t="s">
        <v>85</v>
      </c>
      <c r="D6446" s="241" t="s">
        <v>222</v>
      </c>
      <c r="E6446" s="427" t="s">
        <v>87</v>
      </c>
      <c r="F6446" s="427"/>
      <c r="G6446" s="190" t="s">
        <v>88</v>
      </c>
      <c r="H6446" s="191">
        <v>0.11899999999999999</v>
      </c>
      <c r="I6446" s="192">
        <v>17.794052000000001</v>
      </c>
      <c r="J6446" s="192">
        <v>2.1174922</v>
      </c>
      <c r="K6446" s="360"/>
    </row>
    <row r="6447" spans="1:11" s="106" customFormat="1" hidden="1" x14ac:dyDescent="0.2">
      <c r="A6447" s="241" t="s">
        <v>92</v>
      </c>
      <c r="B6447" s="189" t="s">
        <v>1058</v>
      </c>
      <c r="C6447" s="241" t="s">
        <v>85</v>
      </c>
      <c r="D6447" s="241" t="s">
        <v>1059</v>
      </c>
      <c r="E6447" s="427" t="s">
        <v>119</v>
      </c>
      <c r="F6447" s="427"/>
      <c r="G6447" s="190" t="s">
        <v>174</v>
      </c>
      <c r="H6447" s="191">
        <v>1.7999999999999999E-2</v>
      </c>
      <c r="I6447" s="192">
        <v>79.94</v>
      </c>
      <c r="J6447" s="192">
        <v>1.43892</v>
      </c>
      <c r="K6447" s="360"/>
    </row>
    <row r="6448" spans="1:11" s="106" customFormat="1" hidden="1" x14ac:dyDescent="0.2">
      <c r="A6448" s="241" t="s">
        <v>92</v>
      </c>
      <c r="B6448" s="189" t="s">
        <v>226</v>
      </c>
      <c r="C6448" s="241" t="s">
        <v>85</v>
      </c>
      <c r="D6448" s="241" t="s">
        <v>227</v>
      </c>
      <c r="E6448" s="427" t="s">
        <v>119</v>
      </c>
      <c r="F6448" s="427"/>
      <c r="G6448" s="190" t="s">
        <v>174</v>
      </c>
      <c r="H6448" s="191">
        <v>0.03</v>
      </c>
      <c r="I6448" s="192">
        <v>1.86</v>
      </c>
      <c r="J6448" s="192">
        <v>5.5800000000000002E-2</v>
      </c>
      <c r="K6448" s="360"/>
    </row>
    <row r="6449" spans="1:11" s="106" customFormat="1" hidden="1" x14ac:dyDescent="0.2">
      <c r="A6449" s="241" t="s">
        <v>92</v>
      </c>
      <c r="B6449" s="189" t="s">
        <v>228</v>
      </c>
      <c r="C6449" s="241" t="s">
        <v>85</v>
      </c>
      <c r="D6449" s="241" t="s">
        <v>229</v>
      </c>
      <c r="E6449" s="427" t="s">
        <v>119</v>
      </c>
      <c r="F6449" s="427"/>
      <c r="G6449" s="190" t="s">
        <v>174</v>
      </c>
      <c r="H6449" s="191">
        <v>2.1000000000000001E-2</v>
      </c>
      <c r="I6449" s="192">
        <v>69.42</v>
      </c>
      <c r="J6449" s="192">
        <v>1.4578199999999999</v>
      </c>
      <c r="K6449" s="360"/>
    </row>
    <row r="6450" spans="1:11" s="106" customFormat="1" ht="25.5" hidden="1" x14ac:dyDescent="0.2">
      <c r="A6450" s="241" t="s">
        <v>92</v>
      </c>
      <c r="B6450" s="189" t="s">
        <v>2624</v>
      </c>
      <c r="C6450" s="241" t="s">
        <v>85</v>
      </c>
      <c r="D6450" s="241" t="s">
        <v>2625</v>
      </c>
      <c r="E6450" s="427" t="s">
        <v>119</v>
      </c>
      <c r="F6450" s="427"/>
      <c r="G6450" s="190" t="s">
        <v>174</v>
      </c>
      <c r="H6450" s="191">
        <v>1</v>
      </c>
      <c r="I6450" s="192">
        <v>7.38</v>
      </c>
      <c r="J6450" s="192">
        <v>7.38</v>
      </c>
      <c r="K6450" s="360"/>
    </row>
    <row r="6451" spans="1:11" s="106" customFormat="1" hidden="1" x14ac:dyDescent="0.2">
      <c r="A6451" s="244"/>
      <c r="B6451" s="244"/>
      <c r="C6451" s="244"/>
      <c r="D6451" s="244"/>
      <c r="E6451" s="244"/>
      <c r="F6451" s="193"/>
      <c r="G6451" s="244"/>
      <c r="H6451" s="193"/>
      <c r="I6451" s="244"/>
      <c r="J6451" s="193"/>
      <c r="K6451" s="360"/>
    </row>
    <row r="6452" spans="1:11" s="106" customFormat="1" ht="15" hidden="1" thickBot="1" x14ac:dyDescent="0.25">
      <c r="A6452" s="244"/>
      <c r="B6452" s="244"/>
      <c r="C6452" s="244"/>
      <c r="D6452" s="244"/>
      <c r="E6452" s="244"/>
      <c r="F6452" s="193"/>
      <c r="G6452" s="244"/>
      <c r="H6452" s="428"/>
      <c r="I6452" s="428"/>
      <c r="J6452" s="193"/>
      <c r="K6452" s="360"/>
    </row>
    <row r="6453" spans="1:11" s="106" customFormat="1" ht="15" hidden="1" thickTop="1" x14ac:dyDescent="0.2">
      <c r="A6453" s="194"/>
      <c r="B6453" s="194"/>
      <c r="C6453" s="194"/>
      <c r="D6453" s="194"/>
      <c r="E6453" s="194"/>
      <c r="F6453" s="194"/>
      <c r="G6453" s="194"/>
      <c r="H6453" s="194"/>
      <c r="I6453" s="194"/>
      <c r="J6453" s="194"/>
      <c r="K6453" s="360"/>
    </row>
    <row r="6454" spans="1:11" s="106" customFormat="1" ht="15" hidden="1" x14ac:dyDescent="0.2">
      <c r="A6454" s="242"/>
      <c r="B6454" s="195" t="s">
        <v>77</v>
      </c>
      <c r="C6454" s="242" t="s">
        <v>78</v>
      </c>
      <c r="D6454" s="242" t="s">
        <v>4</v>
      </c>
      <c r="E6454" s="430" t="s">
        <v>79</v>
      </c>
      <c r="F6454" s="430"/>
      <c r="G6454" s="196" t="s">
        <v>80</v>
      </c>
      <c r="H6454" s="195" t="s">
        <v>81</v>
      </c>
      <c r="I6454" s="195" t="s">
        <v>82</v>
      </c>
      <c r="J6454" s="195" t="s">
        <v>5</v>
      </c>
      <c r="K6454" s="360"/>
    </row>
    <row r="6455" spans="1:11" s="106" customFormat="1" ht="38.25" hidden="1" x14ac:dyDescent="0.2">
      <c r="A6455" s="240" t="s">
        <v>83</v>
      </c>
      <c r="B6455" s="197" t="s">
        <v>1196</v>
      </c>
      <c r="C6455" s="240" t="s">
        <v>85</v>
      </c>
      <c r="D6455" s="240" t="s">
        <v>1197</v>
      </c>
      <c r="E6455" s="429" t="s">
        <v>179</v>
      </c>
      <c r="F6455" s="429"/>
      <c r="G6455" s="198" t="s">
        <v>174</v>
      </c>
      <c r="H6455" s="199">
        <v>1</v>
      </c>
      <c r="I6455" s="203">
        <f>SUM(J6456:J6461)</f>
        <v>15.566756700000001</v>
      </c>
      <c r="J6455" s="203">
        <f>H6455*I6455</f>
        <v>15.566756700000001</v>
      </c>
      <c r="K6455" s="360"/>
    </row>
    <row r="6456" spans="1:11" s="106" customFormat="1" ht="25.5" hidden="1" x14ac:dyDescent="0.2">
      <c r="A6456" s="241" t="s">
        <v>89</v>
      </c>
      <c r="B6456" s="189" t="s">
        <v>219</v>
      </c>
      <c r="C6456" s="241" t="s">
        <v>85</v>
      </c>
      <c r="D6456" s="241" t="s">
        <v>220</v>
      </c>
      <c r="E6456" s="427" t="s">
        <v>87</v>
      </c>
      <c r="F6456" s="427"/>
      <c r="G6456" s="190" t="s">
        <v>88</v>
      </c>
      <c r="H6456" s="191">
        <v>0.14399999999999999</v>
      </c>
      <c r="I6456" s="192">
        <v>13.876064</v>
      </c>
      <c r="J6456" s="192">
        <v>1.9981532</v>
      </c>
      <c r="K6456" s="360"/>
    </row>
    <row r="6457" spans="1:11" s="106" customFormat="1" ht="25.5" hidden="1" x14ac:dyDescent="0.2">
      <c r="A6457" s="241" t="s">
        <v>89</v>
      </c>
      <c r="B6457" s="189" t="s">
        <v>221</v>
      </c>
      <c r="C6457" s="241" t="s">
        <v>85</v>
      </c>
      <c r="D6457" s="241" t="s">
        <v>222</v>
      </c>
      <c r="E6457" s="427" t="s">
        <v>87</v>
      </c>
      <c r="F6457" s="427"/>
      <c r="G6457" s="190" t="s">
        <v>88</v>
      </c>
      <c r="H6457" s="191">
        <v>0.14399999999999999</v>
      </c>
      <c r="I6457" s="192">
        <v>17.794052000000001</v>
      </c>
      <c r="J6457" s="192">
        <v>2.5623434999999999</v>
      </c>
      <c r="K6457" s="360"/>
    </row>
    <row r="6458" spans="1:11" s="106" customFormat="1" hidden="1" x14ac:dyDescent="0.2">
      <c r="A6458" s="241" t="s">
        <v>92</v>
      </c>
      <c r="B6458" s="189" t="s">
        <v>1058</v>
      </c>
      <c r="C6458" s="241" t="s">
        <v>85</v>
      </c>
      <c r="D6458" s="241" t="s">
        <v>1059</v>
      </c>
      <c r="E6458" s="427" t="s">
        <v>119</v>
      </c>
      <c r="F6458" s="427"/>
      <c r="G6458" s="190" t="s">
        <v>174</v>
      </c>
      <c r="H6458" s="191">
        <v>2.5999999999999999E-2</v>
      </c>
      <c r="I6458" s="192">
        <v>79.94</v>
      </c>
      <c r="J6458" s="192">
        <v>2.0784400000000001</v>
      </c>
      <c r="K6458" s="360"/>
    </row>
    <row r="6459" spans="1:11" s="106" customFormat="1" hidden="1" x14ac:dyDescent="0.2">
      <c r="A6459" s="241" t="s">
        <v>92</v>
      </c>
      <c r="B6459" s="189" t="s">
        <v>226</v>
      </c>
      <c r="C6459" s="241" t="s">
        <v>85</v>
      </c>
      <c r="D6459" s="241" t="s">
        <v>227</v>
      </c>
      <c r="E6459" s="427" t="s">
        <v>119</v>
      </c>
      <c r="F6459" s="427"/>
      <c r="G6459" s="190" t="s">
        <v>174</v>
      </c>
      <c r="H6459" s="191">
        <v>3.5999999999999997E-2</v>
      </c>
      <c r="I6459" s="192">
        <v>1.86</v>
      </c>
      <c r="J6459" s="192">
        <v>6.6960000000000006E-2</v>
      </c>
      <c r="K6459" s="360"/>
    </row>
    <row r="6460" spans="1:11" s="106" customFormat="1" hidden="1" x14ac:dyDescent="0.2">
      <c r="A6460" s="241" t="s">
        <v>92</v>
      </c>
      <c r="B6460" s="189" t="s">
        <v>228</v>
      </c>
      <c r="C6460" s="241" t="s">
        <v>85</v>
      </c>
      <c r="D6460" s="241" t="s">
        <v>229</v>
      </c>
      <c r="E6460" s="427" t="s">
        <v>119</v>
      </c>
      <c r="F6460" s="427"/>
      <c r="G6460" s="190" t="s">
        <v>174</v>
      </c>
      <c r="H6460" s="191">
        <v>3.3000000000000002E-2</v>
      </c>
      <c r="I6460" s="192">
        <v>69.42</v>
      </c>
      <c r="J6460" s="192">
        <v>2.2908599999999999</v>
      </c>
      <c r="K6460" s="360"/>
    </row>
    <row r="6461" spans="1:11" s="106" customFormat="1" ht="25.5" hidden="1" x14ac:dyDescent="0.2">
      <c r="A6461" s="241" t="s">
        <v>92</v>
      </c>
      <c r="B6461" s="189" t="s">
        <v>2626</v>
      </c>
      <c r="C6461" s="241" t="s">
        <v>85</v>
      </c>
      <c r="D6461" s="241" t="s">
        <v>2627</v>
      </c>
      <c r="E6461" s="427" t="s">
        <v>119</v>
      </c>
      <c r="F6461" s="427"/>
      <c r="G6461" s="190" t="s">
        <v>174</v>
      </c>
      <c r="H6461" s="191">
        <v>1</v>
      </c>
      <c r="I6461" s="192">
        <v>6.57</v>
      </c>
      <c r="J6461" s="192">
        <v>6.57</v>
      </c>
      <c r="K6461" s="360"/>
    </row>
    <row r="6462" spans="1:11" s="106" customFormat="1" hidden="1" x14ac:dyDescent="0.2">
      <c r="A6462" s="244"/>
      <c r="B6462" s="244"/>
      <c r="C6462" s="244"/>
      <c r="D6462" s="244"/>
      <c r="E6462" s="244"/>
      <c r="F6462" s="193"/>
      <c r="G6462" s="244"/>
      <c r="H6462" s="193"/>
      <c r="I6462" s="244"/>
      <c r="J6462" s="193"/>
      <c r="K6462" s="360"/>
    </row>
    <row r="6463" spans="1:11" s="106" customFormat="1" ht="15" hidden="1" thickBot="1" x14ac:dyDescent="0.25">
      <c r="A6463" s="244"/>
      <c r="B6463" s="244"/>
      <c r="C6463" s="244"/>
      <c r="D6463" s="244"/>
      <c r="E6463" s="244"/>
      <c r="F6463" s="193"/>
      <c r="G6463" s="244"/>
      <c r="H6463" s="428"/>
      <c r="I6463" s="428"/>
      <c r="J6463" s="193"/>
      <c r="K6463" s="360"/>
    </row>
    <row r="6464" spans="1:11" s="106" customFormat="1" ht="15" hidden="1" thickTop="1" x14ac:dyDescent="0.2">
      <c r="A6464" s="194"/>
      <c r="B6464" s="194"/>
      <c r="C6464" s="194"/>
      <c r="D6464" s="194"/>
      <c r="E6464" s="194"/>
      <c r="F6464" s="194"/>
      <c r="G6464" s="194"/>
      <c r="H6464" s="194"/>
      <c r="I6464" s="194"/>
      <c r="J6464" s="194"/>
      <c r="K6464" s="360"/>
    </row>
    <row r="6465" spans="1:11" s="106" customFormat="1" ht="15" hidden="1" x14ac:dyDescent="0.2">
      <c r="A6465" s="242"/>
      <c r="B6465" s="195" t="s">
        <v>77</v>
      </c>
      <c r="C6465" s="242" t="s">
        <v>78</v>
      </c>
      <c r="D6465" s="242" t="s">
        <v>4</v>
      </c>
      <c r="E6465" s="430" t="s">
        <v>79</v>
      </c>
      <c r="F6465" s="430"/>
      <c r="G6465" s="196" t="s">
        <v>80</v>
      </c>
      <c r="H6465" s="195" t="s">
        <v>81</v>
      </c>
      <c r="I6465" s="195" t="s">
        <v>82</v>
      </c>
      <c r="J6465" s="195" t="s">
        <v>5</v>
      </c>
      <c r="K6465" s="360"/>
    </row>
    <row r="6466" spans="1:11" s="106" customFormat="1" ht="38.25" hidden="1" x14ac:dyDescent="0.2">
      <c r="A6466" s="240" t="s">
        <v>83</v>
      </c>
      <c r="B6466" s="197" t="s">
        <v>1258</v>
      </c>
      <c r="C6466" s="240" t="s">
        <v>85</v>
      </c>
      <c r="D6466" s="240" t="s">
        <v>1259</v>
      </c>
      <c r="E6466" s="429" t="s">
        <v>179</v>
      </c>
      <c r="F6466" s="429"/>
      <c r="G6466" s="198" t="s">
        <v>174</v>
      </c>
      <c r="H6466" s="199">
        <v>1</v>
      </c>
      <c r="I6466" s="203">
        <f>SUM(J6467:J6472)</f>
        <v>22.136756699999999</v>
      </c>
      <c r="J6466" s="203">
        <f>H6466*I6466</f>
        <v>22.136756699999999</v>
      </c>
      <c r="K6466" s="360"/>
    </row>
    <row r="6467" spans="1:11" s="106" customFormat="1" ht="25.5" hidden="1" x14ac:dyDescent="0.2">
      <c r="A6467" s="241" t="s">
        <v>89</v>
      </c>
      <c r="B6467" s="189" t="s">
        <v>219</v>
      </c>
      <c r="C6467" s="241" t="s">
        <v>85</v>
      </c>
      <c r="D6467" s="241" t="s">
        <v>220</v>
      </c>
      <c r="E6467" s="427" t="s">
        <v>87</v>
      </c>
      <c r="F6467" s="427"/>
      <c r="G6467" s="190" t="s">
        <v>88</v>
      </c>
      <c r="H6467" s="191">
        <v>0.14399999999999999</v>
      </c>
      <c r="I6467" s="192">
        <v>13.876064</v>
      </c>
      <c r="J6467" s="192">
        <v>1.9981532</v>
      </c>
      <c r="K6467" s="360"/>
    </row>
    <row r="6468" spans="1:11" s="106" customFormat="1" ht="25.5" hidden="1" x14ac:dyDescent="0.2">
      <c r="A6468" s="241" t="s">
        <v>89</v>
      </c>
      <c r="B6468" s="189" t="s">
        <v>221</v>
      </c>
      <c r="C6468" s="241" t="s">
        <v>85</v>
      </c>
      <c r="D6468" s="241" t="s">
        <v>222</v>
      </c>
      <c r="E6468" s="427" t="s">
        <v>87</v>
      </c>
      <c r="F6468" s="427"/>
      <c r="G6468" s="190" t="s">
        <v>88</v>
      </c>
      <c r="H6468" s="191">
        <v>0.14399999999999999</v>
      </c>
      <c r="I6468" s="192">
        <v>17.794052000000001</v>
      </c>
      <c r="J6468" s="192">
        <v>2.5623434999999999</v>
      </c>
      <c r="K6468" s="360"/>
    </row>
    <row r="6469" spans="1:11" s="106" customFormat="1" hidden="1" x14ac:dyDescent="0.2">
      <c r="A6469" s="241" t="s">
        <v>92</v>
      </c>
      <c r="B6469" s="189" t="s">
        <v>1058</v>
      </c>
      <c r="C6469" s="241" t="s">
        <v>85</v>
      </c>
      <c r="D6469" s="241" t="s">
        <v>1059</v>
      </c>
      <c r="E6469" s="427" t="s">
        <v>119</v>
      </c>
      <c r="F6469" s="427"/>
      <c r="G6469" s="190" t="s">
        <v>174</v>
      </c>
      <c r="H6469" s="191">
        <v>2.5999999999999999E-2</v>
      </c>
      <c r="I6469" s="192">
        <v>79.94</v>
      </c>
      <c r="J6469" s="192">
        <v>2.0784400000000001</v>
      </c>
      <c r="K6469" s="360"/>
    </row>
    <row r="6470" spans="1:11" s="106" customFormat="1" hidden="1" x14ac:dyDescent="0.2">
      <c r="A6470" s="241" t="s">
        <v>92</v>
      </c>
      <c r="B6470" s="189" t="s">
        <v>226</v>
      </c>
      <c r="C6470" s="241" t="s">
        <v>85</v>
      </c>
      <c r="D6470" s="241" t="s">
        <v>227</v>
      </c>
      <c r="E6470" s="427" t="s">
        <v>119</v>
      </c>
      <c r="F6470" s="427"/>
      <c r="G6470" s="190" t="s">
        <v>174</v>
      </c>
      <c r="H6470" s="191">
        <v>3.5999999999999997E-2</v>
      </c>
      <c r="I6470" s="192">
        <v>1.86</v>
      </c>
      <c r="J6470" s="192">
        <v>6.6960000000000006E-2</v>
      </c>
      <c r="K6470" s="360"/>
    </row>
    <row r="6471" spans="1:11" s="106" customFormat="1" hidden="1" x14ac:dyDescent="0.2">
      <c r="A6471" s="241" t="s">
        <v>92</v>
      </c>
      <c r="B6471" s="189" t="s">
        <v>228</v>
      </c>
      <c r="C6471" s="241" t="s">
        <v>85</v>
      </c>
      <c r="D6471" s="241" t="s">
        <v>229</v>
      </c>
      <c r="E6471" s="427" t="s">
        <v>119</v>
      </c>
      <c r="F6471" s="427"/>
      <c r="G6471" s="190" t="s">
        <v>174</v>
      </c>
      <c r="H6471" s="191">
        <v>3.3000000000000002E-2</v>
      </c>
      <c r="I6471" s="192">
        <v>69.42</v>
      </c>
      <c r="J6471" s="192">
        <v>2.2908599999999999</v>
      </c>
      <c r="K6471" s="360"/>
    </row>
    <row r="6472" spans="1:11" s="106" customFormat="1" ht="25.5" hidden="1" x14ac:dyDescent="0.2">
      <c r="A6472" s="241" t="s">
        <v>92</v>
      </c>
      <c r="B6472" s="189" t="s">
        <v>2628</v>
      </c>
      <c r="C6472" s="241" t="s">
        <v>85</v>
      </c>
      <c r="D6472" s="241" t="s">
        <v>2629</v>
      </c>
      <c r="E6472" s="427" t="s">
        <v>119</v>
      </c>
      <c r="F6472" s="427"/>
      <c r="G6472" s="190" t="s">
        <v>174</v>
      </c>
      <c r="H6472" s="191">
        <v>1</v>
      </c>
      <c r="I6472" s="192">
        <v>13.14</v>
      </c>
      <c r="J6472" s="192">
        <v>13.14</v>
      </c>
      <c r="K6472" s="360"/>
    </row>
    <row r="6473" spans="1:11" s="106" customFormat="1" hidden="1" x14ac:dyDescent="0.2">
      <c r="A6473" s="244"/>
      <c r="B6473" s="244"/>
      <c r="C6473" s="244"/>
      <c r="D6473" s="244"/>
      <c r="E6473" s="244"/>
      <c r="F6473" s="193"/>
      <c r="G6473" s="244"/>
      <c r="H6473" s="193"/>
      <c r="I6473" s="244"/>
      <c r="J6473" s="193"/>
      <c r="K6473" s="360"/>
    </row>
    <row r="6474" spans="1:11" s="106" customFormat="1" ht="15" hidden="1" thickBot="1" x14ac:dyDescent="0.25">
      <c r="A6474" s="244"/>
      <c r="B6474" s="244"/>
      <c r="C6474" s="244"/>
      <c r="D6474" s="244"/>
      <c r="E6474" s="244"/>
      <c r="F6474" s="193"/>
      <c r="G6474" s="244"/>
      <c r="H6474" s="428"/>
      <c r="I6474" s="428"/>
      <c r="J6474" s="193"/>
      <c r="K6474" s="360"/>
    </row>
    <row r="6475" spans="1:11" s="106" customFormat="1" ht="15" hidden="1" thickTop="1" x14ac:dyDescent="0.2">
      <c r="A6475" s="194"/>
      <c r="B6475" s="194"/>
      <c r="C6475" s="194"/>
      <c r="D6475" s="194"/>
      <c r="E6475" s="194"/>
      <c r="F6475" s="194"/>
      <c r="G6475" s="194"/>
      <c r="H6475" s="194"/>
      <c r="I6475" s="194"/>
      <c r="J6475" s="194"/>
      <c r="K6475" s="360"/>
    </row>
    <row r="6476" spans="1:11" s="106" customFormat="1" ht="15" hidden="1" x14ac:dyDescent="0.2">
      <c r="A6476" s="242"/>
      <c r="B6476" s="195" t="s">
        <v>77</v>
      </c>
      <c r="C6476" s="242" t="s">
        <v>78</v>
      </c>
      <c r="D6476" s="242" t="s">
        <v>4</v>
      </c>
      <c r="E6476" s="430" t="s">
        <v>79</v>
      </c>
      <c r="F6476" s="430"/>
      <c r="G6476" s="196" t="s">
        <v>80</v>
      </c>
      <c r="H6476" s="195" t="s">
        <v>81</v>
      </c>
      <c r="I6476" s="195" t="s">
        <v>82</v>
      </c>
      <c r="J6476" s="195" t="s">
        <v>5</v>
      </c>
      <c r="K6476" s="360"/>
    </row>
    <row r="6477" spans="1:11" s="106" customFormat="1" ht="51" hidden="1" x14ac:dyDescent="0.2">
      <c r="A6477" s="240" t="s">
        <v>83</v>
      </c>
      <c r="B6477" s="197" t="s">
        <v>182</v>
      </c>
      <c r="C6477" s="240" t="s">
        <v>85</v>
      </c>
      <c r="D6477" s="240" t="s">
        <v>183</v>
      </c>
      <c r="E6477" s="429" t="s">
        <v>179</v>
      </c>
      <c r="F6477" s="429"/>
      <c r="G6477" s="198" t="s">
        <v>174</v>
      </c>
      <c r="H6477" s="199">
        <v>1</v>
      </c>
      <c r="I6477" s="203">
        <f>SUM(J6478:J6483)</f>
        <v>8.4842684999999989</v>
      </c>
      <c r="J6477" s="203">
        <f>H6477*I6477</f>
        <v>8.4842684999999989</v>
      </c>
      <c r="K6477" s="360"/>
    </row>
    <row r="6478" spans="1:11" s="106" customFormat="1" ht="25.5" hidden="1" x14ac:dyDescent="0.2">
      <c r="A6478" s="241" t="s">
        <v>89</v>
      </c>
      <c r="B6478" s="189" t="s">
        <v>219</v>
      </c>
      <c r="C6478" s="241" t="s">
        <v>85</v>
      </c>
      <c r="D6478" s="241" t="s">
        <v>220</v>
      </c>
      <c r="E6478" s="427" t="s">
        <v>87</v>
      </c>
      <c r="F6478" s="427"/>
      <c r="G6478" s="190" t="s">
        <v>88</v>
      </c>
      <c r="H6478" s="191">
        <v>0.159</v>
      </c>
      <c r="I6478" s="192">
        <v>13.876064</v>
      </c>
      <c r="J6478" s="192">
        <v>2.2062941999999999</v>
      </c>
      <c r="K6478" s="360"/>
    </row>
    <row r="6479" spans="1:11" s="106" customFormat="1" ht="25.5" hidden="1" x14ac:dyDescent="0.2">
      <c r="A6479" s="241" t="s">
        <v>89</v>
      </c>
      <c r="B6479" s="189" t="s">
        <v>221</v>
      </c>
      <c r="C6479" s="241" t="s">
        <v>85</v>
      </c>
      <c r="D6479" s="241" t="s">
        <v>222</v>
      </c>
      <c r="E6479" s="427" t="s">
        <v>87</v>
      </c>
      <c r="F6479" s="427"/>
      <c r="G6479" s="190" t="s">
        <v>88</v>
      </c>
      <c r="H6479" s="191">
        <v>0.159</v>
      </c>
      <c r="I6479" s="192">
        <v>17.794052000000001</v>
      </c>
      <c r="J6479" s="192">
        <v>2.8292543000000001</v>
      </c>
      <c r="K6479" s="360"/>
    </row>
    <row r="6480" spans="1:11" s="106" customFormat="1" hidden="1" x14ac:dyDescent="0.2">
      <c r="A6480" s="241" t="s">
        <v>92</v>
      </c>
      <c r="B6480" s="189" t="s">
        <v>223</v>
      </c>
      <c r="C6480" s="241" t="s">
        <v>85</v>
      </c>
      <c r="D6480" s="241" t="s">
        <v>224</v>
      </c>
      <c r="E6480" s="427" t="s">
        <v>119</v>
      </c>
      <c r="F6480" s="427"/>
      <c r="G6480" s="190" t="s">
        <v>174</v>
      </c>
      <c r="H6480" s="191">
        <v>0.06</v>
      </c>
      <c r="I6480" s="192">
        <v>25.37</v>
      </c>
      <c r="J6480" s="192">
        <v>1.5222</v>
      </c>
      <c r="K6480" s="360"/>
    </row>
    <row r="6481" spans="1:11" s="106" customFormat="1" hidden="1" x14ac:dyDescent="0.2">
      <c r="A6481" s="241" t="s">
        <v>92</v>
      </c>
      <c r="B6481" s="189" t="s">
        <v>226</v>
      </c>
      <c r="C6481" s="241" t="s">
        <v>85</v>
      </c>
      <c r="D6481" s="241" t="s">
        <v>227</v>
      </c>
      <c r="E6481" s="427" t="s">
        <v>119</v>
      </c>
      <c r="F6481" s="427"/>
      <c r="G6481" s="190" t="s">
        <v>174</v>
      </c>
      <c r="H6481" s="191">
        <v>2.4E-2</v>
      </c>
      <c r="I6481" s="192">
        <v>1.86</v>
      </c>
      <c r="J6481" s="192">
        <v>4.4639999999999999E-2</v>
      </c>
      <c r="K6481" s="360"/>
    </row>
    <row r="6482" spans="1:11" s="106" customFormat="1" hidden="1" x14ac:dyDescent="0.2">
      <c r="A6482" s="241" t="s">
        <v>92</v>
      </c>
      <c r="B6482" s="189" t="s">
        <v>228</v>
      </c>
      <c r="C6482" s="241" t="s">
        <v>85</v>
      </c>
      <c r="D6482" s="241" t="s">
        <v>229</v>
      </c>
      <c r="E6482" s="427" t="s">
        <v>119</v>
      </c>
      <c r="F6482" s="427"/>
      <c r="G6482" s="190" t="s">
        <v>174</v>
      </c>
      <c r="H6482" s="191">
        <v>1.4E-2</v>
      </c>
      <c r="I6482" s="192">
        <v>69.42</v>
      </c>
      <c r="J6482" s="192">
        <v>0.97187999999999997</v>
      </c>
      <c r="K6482" s="360"/>
    </row>
    <row r="6483" spans="1:11" s="106" customFormat="1" ht="25.5" hidden="1" x14ac:dyDescent="0.2">
      <c r="A6483" s="241" t="s">
        <v>92</v>
      </c>
      <c r="B6483" s="189" t="s">
        <v>2572</v>
      </c>
      <c r="C6483" s="241" t="s">
        <v>85</v>
      </c>
      <c r="D6483" s="241" t="s">
        <v>2573</v>
      </c>
      <c r="E6483" s="427" t="s">
        <v>119</v>
      </c>
      <c r="F6483" s="427"/>
      <c r="G6483" s="190" t="s">
        <v>174</v>
      </c>
      <c r="H6483" s="191">
        <v>1</v>
      </c>
      <c r="I6483" s="192">
        <v>0.91</v>
      </c>
      <c r="J6483" s="192">
        <v>0.91</v>
      </c>
      <c r="K6483" s="360"/>
    </row>
    <row r="6484" spans="1:11" s="106" customFormat="1" hidden="1" x14ac:dyDescent="0.2">
      <c r="A6484" s="244"/>
      <c r="B6484" s="244"/>
      <c r="C6484" s="244"/>
      <c r="D6484" s="244"/>
      <c r="E6484" s="244"/>
      <c r="F6484" s="193"/>
      <c r="G6484" s="244"/>
      <c r="H6484" s="193"/>
      <c r="I6484" s="244"/>
      <c r="J6484" s="193"/>
      <c r="K6484" s="360"/>
    </row>
    <row r="6485" spans="1:11" s="106" customFormat="1" ht="15" hidden="1" thickBot="1" x14ac:dyDescent="0.25">
      <c r="A6485" s="244"/>
      <c r="B6485" s="244"/>
      <c r="C6485" s="244"/>
      <c r="D6485" s="244"/>
      <c r="E6485" s="244"/>
      <c r="F6485" s="193"/>
      <c r="G6485" s="244"/>
      <c r="H6485" s="428"/>
      <c r="I6485" s="428"/>
      <c r="J6485" s="193"/>
      <c r="K6485" s="360"/>
    </row>
    <row r="6486" spans="1:11" s="106" customFormat="1" ht="15" hidden="1" thickTop="1" x14ac:dyDescent="0.2">
      <c r="A6486" s="194"/>
      <c r="B6486" s="194"/>
      <c r="C6486" s="194"/>
      <c r="D6486" s="194"/>
      <c r="E6486" s="194"/>
      <c r="F6486" s="194"/>
      <c r="G6486" s="194"/>
      <c r="H6486" s="194"/>
      <c r="I6486" s="194"/>
      <c r="J6486" s="194"/>
      <c r="K6486" s="360"/>
    </row>
    <row r="6487" spans="1:11" s="106" customFormat="1" ht="15" hidden="1" x14ac:dyDescent="0.2">
      <c r="A6487" s="242"/>
      <c r="B6487" s="195" t="s">
        <v>77</v>
      </c>
      <c r="C6487" s="242" t="s">
        <v>78</v>
      </c>
      <c r="D6487" s="242" t="s">
        <v>4</v>
      </c>
      <c r="E6487" s="430" t="s">
        <v>79</v>
      </c>
      <c r="F6487" s="430"/>
      <c r="G6487" s="196" t="s">
        <v>80</v>
      </c>
      <c r="H6487" s="195" t="s">
        <v>81</v>
      </c>
      <c r="I6487" s="195" t="s">
        <v>82</v>
      </c>
      <c r="J6487" s="195" t="s">
        <v>5</v>
      </c>
      <c r="K6487" s="360"/>
    </row>
    <row r="6488" spans="1:11" s="106" customFormat="1" ht="25.5" hidden="1" x14ac:dyDescent="0.2">
      <c r="A6488" s="240" t="s">
        <v>83</v>
      </c>
      <c r="B6488" s="197" t="s">
        <v>406</v>
      </c>
      <c r="C6488" s="240" t="s">
        <v>85</v>
      </c>
      <c r="D6488" s="240" t="s">
        <v>407</v>
      </c>
      <c r="E6488" s="429" t="s">
        <v>270</v>
      </c>
      <c r="F6488" s="429"/>
      <c r="G6488" s="198" t="s">
        <v>150</v>
      </c>
      <c r="H6488" s="199">
        <v>1</v>
      </c>
      <c r="I6488" s="203">
        <f>SUM(J6489:J6491)</f>
        <v>1.2201179</v>
      </c>
      <c r="J6488" s="203">
        <f>H6488*I6488</f>
        <v>1.2201179</v>
      </c>
      <c r="K6488" s="360"/>
    </row>
    <row r="6489" spans="1:11" s="106" customFormat="1" ht="51" hidden="1" x14ac:dyDescent="0.2">
      <c r="A6489" s="241" t="s">
        <v>89</v>
      </c>
      <c r="B6489" s="189" t="s">
        <v>273</v>
      </c>
      <c r="C6489" s="241" t="s">
        <v>85</v>
      </c>
      <c r="D6489" s="241" t="s">
        <v>274</v>
      </c>
      <c r="E6489" s="427" t="s">
        <v>142</v>
      </c>
      <c r="F6489" s="427"/>
      <c r="G6489" s="190" t="s">
        <v>143</v>
      </c>
      <c r="H6489" s="191">
        <v>6.0000000000000001E-3</v>
      </c>
      <c r="I6489" s="192">
        <v>166.56701580000001</v>
      </c>
      <c r="J6489" s="192">
        <v>0.99940209999999996</v>
      </c>
      <c r="K6489" s="360"/>
    </row>
    <row r="6490" spans="1:11" s="106" customFormat="1" ht="51" hidden="1" x14ac:dyDescent="0.2">
      <c r="A6490" s="241" t="s">
        <v>89</v>
      </c>
      <c r="B6490" s="189" t="s">
        <v>279</v>
      </c>
      <c r="C6490" s="241" t="s">
        <v>85</v>
      </c>
      <c r="D6490" s="241" t="s">
        <v>280</v>
      </c>
      <c r="E6490" s="427" t="s">
        <v>142</v>
      </c>
      <c r="F6490" s="427"/>
      <c r="G6490" s="190" t="s">
        <v>146</v>
      </c>
      <c r="H6490" s="191">
        <v>3.0000000000000001E-3</v>
      </c>
      <c r="I6490" s="192">
        <v>30.435407999999999</v>
      </c>
      <c r="J6490" s="192">
        <v>9.1306200000000004E-2</v>
      </c>
      <c r="K6490" s="360"/>
    </row>
    <row r="6491" spans="1:11" s="106" customFormat="1" ht="25.5" hidden="1" x14ac:dyDescent="0.2">
      <c r="A6491" s="241" t="s">
        <v>89</v>
      </c>
      <c r="B6491" s="189" t="s">
        <v>203</v>
      </c>
      <c r="C6491" s="241" t="s">
        <v>85</v>
      </c>
      <c r="D6491" s="241" t="s">
        <v>204</v>
      </c>
      <c r="E6491" s="427" t="s">
        <v>87</v>
      </c>
      <c r="F6491" s="427"/>
      <c r="G6491" s="190" t="s">
        <v>88</v>
      </c>
      <c r="H6491" s="191">
        <v>8.9999999999999993E-3</v>
      </c>
      <c r="I6491" s="192">
        <v>14.378845999999999</v>
      </c>
      <c r="J6491" s="192">
        <v>0.12940960000000001</v>
      </c>
      <c r="K6491" s="360"/>
    </row>
    <row r="6492" spans="1:11" s="106" customFormat="1" hidden="1" x14ac:dyDescent="0.2">
      <c r="A6492" s="244"/>
      <c r="B6492" s="244"/>
      <c r="C6492" s="244"/>
      <c r="D6492" s="244"/>
      <c r="E6492" s="244"/>
      <c r="F6492" s="193"/>
      <c r="G6492" s="244"/>
      <c r="H6492" s="193"/>
      <c r="I6492" s="244"/>
      <c r="J6492" s="193"/>
      <c r="K6492" s="360"/>
    </row>
    <row r="6493" spans="1:11" s="106" customFormat="1" ht="15" hidden="1" thickBot="1" x14ac:dyDescent="0.25">
      <c r="A6493" s="244"/>
      <c r="B6493" s="244"/>
      <c r="C6493" s="244"/>
      <c r="D6493" s="244"/>
      <c r="E6493" s="244"/>
      <c r="F6493" s="193"/>
      <c r="G6493" s="244"/>
      <c r="H6493" s="428"/>
      <c r="I6493" s="428"/>
      <c r="J6493" s="193"/>
      <c r="K6493" s="360"/>
    </row>
    <row r="6494" spans="1:11" s="106" customFormat="1" ht="15" hidden="1" thickTop="1" x14ac:dyDescent="0.2">
      <c r="A6494" s="194"/>
      <c r="B6494" s="194"/>
      <c r="C6494" s="194"/>
      <c r="D6494" s="194"/>
      <c r="E6494" s="194"/>
      <c r="F6494" s="194"/>
      <c r="G6494" s="194"/>
      <c r="H6494" s="194"/>
      <c r="I6494" s="194"/>
      <c r="J6494" s="194"/>
      <c r="K6494" s="360"/>
    </row>
    <row r="6495" spans="1:11" s="106" customFormat="1" ht="15" hidden="1" x14ac:dyDescent="0.2">
      <c r="A6495" s="242"/>
      <c r="B6495" s="195" t="s">
        <v>77</v>
      </c>
      <c r="C6495" s="242" t="s">
        <v>78</v>
      </c>
      <c r="D6495" s="242" t="s">
        <v>4</v>
      </c>
      <c r="E6495" s="430" t="s">
        <v>79</v>
      </c>
      <c r="F6495" s="430"/>
      <c r="G6495" s="196" t="s">
        <v>80</v>
      </c>
      <c r="H6495" s="195" t="s">
        <v>81</v>
      </c>
      <c r="I6495" s="195" t="s">
        <v>82</v>
      </c>
      <c r="J6495" s="195" t="s">
        <v>5</v>
      </c>
      <c r="K6495" s="360"/>
    </row>
    <row r="6496" spans="1:11" s="106" customFormat="1" ht="38.25" hidden="1" x14ac:dyDescent="0.2">
      <c r="A6496" s="240" t="s">
        <v>83</v>
      </c>
      <c r="B6496" s="197" t="s">
        <v>1219</v>
      </c>
      <c r="C6496" s="240" t="s">
        <v>85</v>
      </c>
      <c r="D6496" s="240" t="s">
        <v>1220</v>
      </c>
      <c r="E6496" s="429" t="s">
        <v>179</v>
      </c>
      <c r="F6496" s="429"/>
      <c r="G6496" s="198" t="s">
        <v>174</v>
      </c>
      <c r="H6496" s="199">
        <v>1</v>
      </c>
      <c r="I6496" s="203">
        <f>SUM(J6497:J6502)</f>
        <v>14.5386182</v>
      </c>
      <c r="J6496" s="203">
        <f>H6496*I6496</f>
        <v>14.5386182</v>
      </c>
      <c r="K6496" s="360"/>
    </row>
    <row r="6497" spans="1:11" s="106" customFormat="1" ht="25.5" hidden="1" x14ac:dyDescent="0.2">
      <c r="A6497" s="241" t="s">
        <v>89</v>
      </c>
      <c r="B6497" s="189" t="s">
        <v>219</v>
      </c>
      <c r="C6497" s="241" t="s">
        <v>85</v>
      </c>
      <c r="D6497" s="241" t="s">
        <v>220</v>
      </c>
      <c r="E6497" s="427" t="s">
        <v>87</v>
      </c>
      <c r="F6497" s="427"/>
      <c r="G6497" s="190" t="s">
        <v>88</v>
      </c>
      <c r="H6497" s="191">
        <v>7.0999999999999994E-2</v>
      </c>
      <c r="I6497" s="192">
        <v>13.876064</v>
      </c>
      <c r="J6497" s="192">
        <v>0.98520050000000003</v>
      </c>
      <c r="K6497" s="360"/>
    </row>
    <row r="6498" spans="1:11" s="106" customFormat="1" ht="25.5" hidden="1" x14ac:dyDescent="0.2">
      <c r="A6498" s="241" t="s">
        <v>89</v>
      </c>
      <c r="B6498" s="189" t="s">
        <v>221</v>
      </c>
      <c r="C6498" s="241" t="s">
        <v>85</v>
      </c>
      <c r="D6498" s="241" t="s">
        <v>222</v>
      </c>
      <c r="E6498" s="427" t="s">
        <v>87</v>
      </c>
      <c r="F6498" s="427"/>
      <c r="G6498" s="190" t="s">
        <v>88</v>
      </c>
      <c r="H6498" s="191">
        <v>7.0999999999999994E-2</v>
      </c>
      <c r="I6498" s="192">
        <v>17.794052000000001</v>
      </c>
      <c r="J6498" s="192">
        <v>1.2633776999999999</v>
      </c>
      <c r="K6498" s="360"/>
    </row>
    <row r="6499" spans="1:11" s="106" customFormat="1" hidden="1" x14ac:dyDescent="0.2">
      <c r="A6499" s="241" t="s">
        <v>92</v>
      </c>
      <c r="B6499" s="189" t="s">
        <v>1058</v>
      </c>
      <c r="C6499" s="241" t="s">
        <v>85</v>
      </c>
      <c r="D6499" s="241" t="s">
        <v>1059</v>
      </c>
      <c r="E6499" s="427" t="s">
        <v>119</v>
      </c>
      <c r="F6499" s="427"/>
      <c r="G6499" s="190" t="s">
        <v>174</v>
      </c>
      <c r="H6499" s="191">
        <v>8.9999999999999993E-3</v>
      </c>
      <c r="I6499" s="192">
        <v>79.94</v>
      </c>
      <c r="J6499" s="192">
        <v>0.71945999999999999</v>
      </c>
      <c r="K6499" s="360"/>
    </row>
    <row r="6500" spans="1:11" s="106" customFormat="1" hidden="1" x14ac:dyDescent="0.2">
      <c r="A6500" s="241" t="s">
        <v>92</v>
      </c>
      <c r="B6500" s="189" t="s">
        <v>226</v>
      </c>
      <c r="C6500" s="241" t="s">
        <v>85</v>
      </c>
      <c r="D6500" s="241" t="s">
        <v>227</v>
      </c>
      <c r="E6500" s="427" t="s">
        <v>119</v>
      </c>
      <c r="F6500" s="427"/>
      <c r="G6500" s="190" t="s">
        <v>174</v>
      </c>
      <c r="H6500" s="191">
        <v>3.5999999999999997E-2</v>
      </c>
      <c r="I6500" s="192">
        <v>1.86</v>
      </c>
      <c r="J6500" s="192">
        <v>6.6960000000000006E-2</v>
      </c>
      <c r="K6500" s="360"/>
    </row>
    <row r="6501" spans="1:11" s="106" customFormat="1" hidden="1" x14ac:dyDescent="0.2">
      <c r="A6501" s="241" t="s">
        <v>92</v>
      </c>
      <c r="B6501" s="189" t="s">
        <v>228</v>
      </c>
      <c r="C6501" s="241" t="s">
        <v>85</v>
      </c>
      <c r="D6501" s="241" t="s">
        <v>229</v>
      </c>
      <c r="E6501" s="427" t="s">
        <v>119</v>
      </c>
      <c r="F6501" s="427"/>
      <c r="G6501" s="190" t="s">
        <v>174</v>
      </c>
      <c r="H6501" s="191">
        <v>1.0999999999999999E-2</v>
      </c>
      <c r="I6501" s="192">
        <v>69.42</v>
      </c>
      <c r="J6501" s="192">
        <v>0.76361999999999997</v>
      </c>
      <c r="K6501" s="360"/>
    </row>
    <row r="6502" spans="1:11" s="106" customFormat="1" hidden="1" x14ac:dyDescent="0.2">
      <c r="A6502" s="241" t="s">
        <v>92</v>
      </c>
      <c r="B6502" s="189" t="s">
        <v>2630</v>
      </c>
      <c r="C6502" s="241" t="s">
        <v>85</v>
      </c>
      <c r="D6502" s="241" t="s">
        <v>2631</v>
      </c>
      <c r="E6502" s="427" t="s">
        <v>119</v>
      </c>
      <c r="F6502" s="427"/>
      <c r="G6502" s="190" t="s">
        <v>174</v>
      </c>
      <c r="H6502" s="191">
        <v>1</v>
      </c>
      <c r="I6502" s="192">
        <v>10.74</v>
      </c>
      <c r="J6502" s="192">
        <v>10.74</v>
      </c>
      <c r="K6502" s="360"/>
    </row>
    <row r="6503" spans="1:11" s="106" customFormat="1" hidden="1" x14ac:dyDescent="0.2">
      <c r="A6503" s="244"/>
      <c r="B6503" s="244"/>
      <c r="C6503" s="244"/>
      <c r="D6503" s="244"/>
      <c r="E6503" s="244"/>
      <c r="F6503" s="193"/>
      <c r="G6503" s="244"/>
      <c r="H6503" s="193"/>
      <c r="I6503" s="244"/>
      <c r="J6503" s="193"/>
      <c r="K6503" s="360"/>
    </row>
    <row r="6504" spans="1:11" s="106" customFormat="1" ht="15" hidden="1" thickBot="1" x14ac:dyDescent="0.25">
      <c r="A6504" s="244"/>
      <c r="B6504" s="244"/>
      <c r="C6504" s="244"/>
      <c r="D6504" s="244"/>
      <c r="E6504" s="244"/>
      <c r="F6504" s="193"/>
      <c r="G6504" s="244"/>
      <c r="H6504" s="428"/>
      <c r="I6504" s="428"/>
      <c r="J6504" s="193"/>
      <c r="K6504" s="360"/>
    </row>
    <row r="6505" spans="1:11" s="106" customFormat="1" ht="15" hidden="1" thickTop="1" x14ac:dyDescent="0.2">
      <c r="A6505" s="194"/>
      <c r="B6505" s="194"/>
      <c r="C6505" s="194"/>
      <c r="D6505" s="194"/>
      <c r="E6505" s="194"/>
      <c r="F6505" s="194"/>
      <c r="G6505" s="194"/>
      <c r="H6505" s="194"/>
      <c r="I6505" s="194"/>
      <c r="J6505" s="194"/>
      <c r="K6505" s="360"/>
    </row>
    <row r="6506" spans="1:11" s="106" customFormat="1" ht="15" hidden="1" x14ac:dyDescent="0.2">
      <c r="A6506" s="242"/>
      <c r="B6506" s="195" t="s">
        <v>77</v>
      </c>
      <c r="C6506" s="242" t="s">
        <v>78</v>
      </c>
      <c r="D6506" s="242" t="s">
        <v>4</v>
      </c>
      <c r="E6506" s="430" t="s">
        <v>79</v>
      </c>
      <c r="F6506" s="430"/>
      <c r="G6506" s="196" t="s">
        <v>80</v>
      </c>
      <c r="H6506" s="195" t="s">
        <v>81</v>
      </c>
      <c r="I6506" s="195" t="s">
        <v>82</v>
      </c>
      <c r="J6506" s="195" t="s">
        <v>5</v>
      </c>
      <c r="K6506" s="360"/>
    </row>
    <row r="6507" spans="1:11" s="106" customFormat="1" ht="25.5" hidden="1" x14ac:dyDescent="0.2">
      <c r="A6507" s="240" t="s">
        <v>83</v>
      </c>
      <c r="B6507" s="197" t="s">
        <v>1250</v>
      </c>
      <c r="C6507" s="240" t="s">
        <v>85</v>
      </c>
      <c r="D6507" s="240" t="s">
        <v>1251</v>
      </c>
      <c r="E6507" s="429" t="s">
        <v>179</v>
      </c>
      <c r="F6507" s="429"/>
      <c r="G6507" s="198" t="s">
        <v>174</v>
      </c>
      <c r="H6507" s="199">
        <v>1</v>
      </c>
      <c r="I6507" s="203">
        <f>SUM(J6508:J6513)</f>
        <v>24.766896899999999</v>
      </c>
      <c r="J6507" s="203">
        <f>H6507*I6507</f>
        <v>24.766896899999999</v>
      </c>
      <c r="K6507" s="360"/>
    </row>
    <row r="6508" spans="1:11" s="106" customFormat="1" ht="25.5" hidden="1" x14ac:dyDescent="0.2">
      <c r="A6508" s="241" t="s">
        <v>89</v>
      </c>
      <c r="B6508" s="189" t="s">
        <v>219</v>
      </c>
      <c r="C6508" s="241" t="s">
        <v>85</v>
      </c>
      <c r="D6508" s="241" t="s">
        <v>220</v>
      </c>
      <c r="E6508" s="427" t="s">
        <v>87</v>
      </c>
      <c r="F6508" s="427"/>
      <c r="G6508" s="190" t="s">
        <v>88</v>
      </c>
      <c r="H6508" s="191">
        <v>5.8999999999999997E-2</v>
      </c>
      <c r="I6508" s="192">
        <v>13.876064</v>
      </c>
      <c r="J6508" s="192">
        <v>0.81868779999999997</v>
      </c>
      <c r="K6508" s="360"/>
    </row>
    <row r="6509" spans="1:11" s="106" customFormat="1" ht="25.5" hidden="1" x14ac:dyDescent="0.2">
      <c r="A6509" s="241" t="s">
        <v>89</v>
      </c>
      <c r="B6509" s="189" t="s">
        <v>221</v>
      </c>
      <c r="C6509" s="241" t="s">
        <v>85</v>
      </c>
      <c r="D6509" s="241" t="s">
        <v>222</v>
      </c>
      <c r="E6509" s="427" t="s">
        <v>87</v>
      </c>
      <c r="F6509" s="427"/>
      <c r="G6509" s="190" t="s">
        <v>88</v>
      </c>
      <c r="H6509" s="191">
        <v>5.8999999999999997E-2</v>
      </c>
      <c r="I6509" s="192">
        <v>17.794052000000001</v>
      </c>
      <c r="J6509" s="192">
        <v>1.0498491000000001</v>
      </c>
      <c r="K6509" s="360"/>
    </row>
    <row r="6510" spans="1:11" s="106" customFormat="1" hidden="1" x14ac:dyDescent="0.2">
      <c r="A6510" s="241" t="s">
        <v>92</v>
      </c>
      <c r="B6510" s="189" t="s">
        <v>1058</v>
      </c>
      <c r="C6510" s="241" t="s">
        <v>85</v>
      </c>
      <c r="D6510" s="241" t="s">
        <v>1059</v>
      </c>
      <c r="E6510" s="427" t="s">
        <v>119</v>
      </c>
      <c r="F6510" s="427"/>
      <c r="G6510" s="190" t="s">
        <v>174</v>
      </c>
      <c r="H6510" s="191">
        <v>1.2E-2</v>
      </c>
      <c r="I6510" s="192">
        <v>79.94</v>
      </c>
      <c r="J6510" s="192">
        <v>0.95928000000000002</v>
      </c>
      <c r="K6510" s="360"/>
    </row>
    <row r="6511" spans="1:11" s="106" customFormat="1" hidden="1" x14ac:dyDescent="0.2">
      <c r="A6511" s="241" t="s">
        <v>92</v>
      </c>
      <c r="B6511" s="189" t="s">
        <v>226</v>
      </c>
      <c r="C6511" s="241" t="s">
        <v>85</v>
      </c>
      <c r="D6511" s="241" t="s">
        <v>227</v>
      </c>
      <c r="E6511" s="427" t="s">
        <v>119</v>
      </c>
      <c r="F6511" s="427"/>
      <c r="G6511" s="190" t="s">
        <v>174</v>
      </c>
      <c r="H6511" s="191">
        <v>0.02</v>
      </c>
      <c r="I6511" s="192">
        <v>1.86</v>
      </c>
      <c r="J6511" s="192">
        <v>3.7199999999999997E-2</v>
      </c>
      <c r="K6511" s="360"/>
    </row>
    <row r="6512" spans="1:11" s="106" customFormat="1" hidden="1" x14ac:dyDescent="0.2">
      <c r="A6512" s="241" t="s">
        <v>92</v>
      </c>
      <c r="B6512" s="189" t="s">
        <v>228</v>
      </c>
      <c r="C6512" s="241" t="s">
        <v>85</v>
      </c>
      <c r="D6512" s="241" t="s">
        <v>229</v>
      </c>
      <c r="E6512" s="427" t="s">
        <v>119</v>
      </c>
      <c r="F6512" s="427"/>
      <c r="G6512" s="190" t="s">
        <v>174</v>
      </c>
      <c r="H6512" s="191">
        <v>1.4E-2</v>
      </c>
      <c r="I6512" s="192">
        <v>69.42</v>
      </c>
      <c r="J6512" s="192">
        <v>0.97187999999999997</v>
      </c>
      <c r="K6512" s="360"/>
    </row>
    <row r="6513" spans="1:11" s="106" customFormat="1" hidden="1" x14ac:dyDescent="0.2">
      <c r="A6513" s="241" t="s">
        <v>92</v>
      </c>
      <c r="B6513" s="189" t="s">
        <v>2632</v>
      </c>
      <c r="C6513" s="241" t="s">
        <v>85</v>
      </c>
      <c r="D6513" s="241" t="s">
        <v>2633</v>
      </c>
      <c r="E6513" s="427" t="s">
        <v>119</v>
      </c>
      <c r="F6513" s="427"/>
      <c r="G6513" s="190" t="s">
        <v>174</v>
      </c>
      <c r="H6513" s="191">
        <v>1</v>
      </c>
      <c r="I6513" s="192">
        <v>20.93</v>
      </c>
      <c r="J6513" s="192">
        <v>20.93</v>
      </c>
      <c r="K6513" s="360"/>
    </row>
    <row r="6514" spans="1:11" s="106" customFormat="1" hidden="1" x14ac:dyDescent="0.2">
      <c r="A6514" s="244"/>
      <c r="B6514" s="244"/>
      <c r="C6514" s="244"/>
      <c r="D6514" s="244"/>
      <c r="E6514" s="244"/>
      <c r="F6514" s="193"/>
      <c r="G6514" s="244"/>
      <c r="H6514" s="193"/>
      <c r="I6514" s="244"/>
      <c r="J6514" s="193"/>
      <c r="K6514" s="360"/>
    </row>
    <row r="6515" spans="1:11" s="106" customFormat="1" ht="15" hidden="1" thickBot="1" x14ac:dyDescent="0.25">
      <c r="A6515" s="244"/>
      <c r="B6515" s="244"/>
      <c r="C6515" s="244"/>
      <c r="D6515" s="244"/>
      <c r="E6515" s="244"/>
      <c r="F6515" s="193"/>
      <c r="G6515" s="244"/>
      <c r="H6515" s="428"/>
      <c r="I6515" s="428"/>
      <c r="J6515" s="193"/>
      <c r="K6515" s="360"/>
    </row>
    <row r="6516" spans="1:11" s="106" customFormat="1" ht="15" hidden="1" thickTop="1" x14ac:dyDescent="0.2">
      <c r="A6516" s="194"/>
      <c r="B6516" s="194"/>
      <c r="C6516" s="194"/>
      <c r="D6516" s="194"/>
      <c r="E6516" s="194"/>
      <c r="F6516" s="194"/>
      <c r="G6516" s="194"/>
      <c r="H6516" s="194"/>
      <c r="I6516" s="194"/>
      <c r="J6516" s="194"/>
      <c r="K6516" s="360"/>
    </row>
    <row r="6517" spans="1:11" s="106" customFormat="1" ht="15" hidden="1" x14ac:dyDescent="0.2">
      <c r="A6517" s="242"/>
      <c r="B6517" s="195" t="s">
        <v>77</v>
      </c>
      <c r="C6517" s="242" t="s">
        <v>78</v>
      </c>
      <c r="D6517" s="242" t="s">
        <v>4</v>
      </c>
      <c r="E6517" s="430" t="s">
        <v>79</v>
      </c>
      <c r="F6517" s="430"/>
      <c r="G6517" s="196" t="s">
        <v>80</v>
      </c>
      <c r="H6517" s="195" t="s">
        <v>81</v>
      </c>
      <c r="I6517" s="195" t="s">
        <v>82</v>
      </c>
      <c r="J6517" s="195" t="s">
        <v>5</v>
      </c>
      <c r="K6517" s="360"/>
    </row>
    <row r="6518" spans="1:11" s="106" customFormat="1" ht="25.5" hidden="1" x14ac:dyDescent="0.2">
      <c r="A6518" s="240" t="s">
        <v>83</v>
      </c>
      <c r="B6518" s="197" t="s">
        <v>1271</v>
      </c>
      <c r="C6518" s="240" t="s">
        <v>85</v>
      </c>
      <c r="D6518" s="240" t="s">
        <v>1272</v>
      </c>
      <c r="E6518" s="429" t="s">
        <v>179</v>
      </c>
      <c r="F6518" s="429"/>
      <c r="G6518" s="198" t="s">
        <v>174</v>
      </c>
      <c r="H6518" s="199">
        <v>1</v>
      </c>
      <c r="I6518" s="203">
        <f>SUM(J6519:J6524)</f>
        <v>27.9510483</v>
      </c>
      <c r="J6518" s="203">
        <f>H6518*I6518</f>
        <v>27.9510483</v>
      </c>
      <c r="K6518" s="360"/>
    </row>
    <row r="6519" spans="1:11" s="106" customFormat="1" ht="25.5" hidden="1" x14ac:dyDescent="0.2">
      <c r="A6519" s="241" t="s">
        <v>89</v>
      </c>
      <c r="B6519" s="189" t="s">
        <v>219</v>
      </c>
      <c r="C6519" s="241" t="s">
        <v>85</v>
      </c>
      <c r="D6519" s="241" t="s">
        <v>220</v>
      </c>
      <c r="E6519" s="427" t="s">
        <v>87</v>
      </c>
      <c r="F6519" s="427"/>
      <c r="G6519" s="190" t="s">
        <v>88</v>
      </c>
      <c r="H6519" s="191">
        <v>7.1999999999999995E-2</v>
      </c>
      <c r="I6519" s="192">
        <v>13.876064</v>
      </c>
      <c r="J6519" s="192">
        <v>0.99907659999999998</v>
      </c>
      <c r="K6519" s="360"/>
    </row>
    <row r="6520" spans="1:11" s="106" customFormat="1" ht="25.5" hidden="1" x14ac:dyDescent="0.2">
      <c r="A6520" s="241" t="s">
        <v>89</v>
      </c>
      <c r="B6520" s="189" t="s">
        <v>221</v>
      </c>
      <c r="C6520" s="241" t="s">
        <v>85</v>
      </c>
      <c r="D6520" s="241" t="s">
        <v>222</v>
      </c>
      <c r="E6520" s="427" t="s">
        <v>87</v>
      </c>
      <c r="F6520" s="427"/>
      <c r="G6520" s="190" t="s">
        <v>88</v>
      </c>
      <c r="H6520" s="191">
        <v>7.1999999999999995E-2</v>
      </c>
      <c r="I6520" s="192">
        <v>17.794052000000001</v>
      </c>
      <c r="J6520" s="192">
        <v>1.2811717</v>
      </c>
      <c r="K6520" s="360"/>
    </row>
    <row r="6521" spans="1:11" s="106" customFormat="1" hidden="1" x14ac:dyDescent="0.2">
      <c r="A6521" s="241" t="s">
        <v>92</v>
      </c>
      <c r="B6521" s="189" t="s">
        <v>1058</v>
      </c>
      <c r="C6521" s="241" t="s">
        <v>85</v>
      </c>
      <c r="D6521" s="241" t="s">
        <v>1059</v>
      </c>
      <c r="E6521" s="427" t="s">
        <v>119</v>
      </c>
      <c r="F6521" s="427"/>
      <c r="G6521" s="190" t="s">
        <v>174</v>
      </c>
      <c r="H6521" s="191">
        <v>1.7999999999999999E-2</v>
      </c>
      <c r="I6521" s="192">
        <v>79.94</v>
      </c>
      <c r="J6521" s="192">
        <v>1.43892</v>
      </c>
      <c r="K6521" s="360"/>
    </row>
    <row r="6522" spans="1:11" s="106" customFormat="1" hidden="1" x14ac:dyDescent="0.2">
      <c r="A6522" s="241" t="s">
        <v>92</v>
      </c>
      <c r="B6522" s="189" t="s">
        <v>226</v>
      </c>
      <c r="C6522" s="241" t="s">
        <v>85</v>
      </c>
      <c r="D6522" s="241" t="s">
        <v>227</v>
      </c>
      <c r="E6522" s="427" t="s">
        <v>119</v>
      </c>
      <c r="F6522" s="427"/>
      <c r="G6522" s="190" t="s">
        <v>174</v>
      </c>
      <c r="H6522" s="191">
        <v>2.4E-2</v>
      </c>
      <c r="I6522" s="192">
        <v>1.86</v>
      </c>
      <c r="J6522" s="192">
        <v>4.4639999999999999E-2</v>
      </c>
      <c r="K6522" s="360"/>
    </row>
    <row r="6523" spans="1:11" s="106" customFormat="1" hidden="1" x14ac:dyDescent="0.2">
      <c r="A6523" s="241" t="s">
        <v>92</v>
      </c>
      <c r="B6523" s="189" t="s">
        <v>228</v>
      </c>
      <c r="C6523" s="241" t="s">
        <v>85</v>
      </c>
      <c r="D6523" s="241" t="s">
        <v>229</v>
      </c>
      <c r="E6523" s="427" t="s">
        <v>119</v>
      </c>
      <c r="F6523" s="427"/>
      <c r="G6523" s="190" t="s">
        <v>174</v>
      </c>
      <c r="H6523" s="191">
        <v>2.1999999999999999E-2</v>
      </c>
      <c r="I6523" s="192">
        <v>69.42</v>
      </c>
      <c r="J6523" s="192">
        <v>1.5272399999999999</v>
      </c>
      <c r="K6523" s="360"/>
    </row>
    <row r="6524" spans="1:11" s="106" customFormat="1" hidden="1" x14ac:dyDescent="0.2">
      <c r="A6524" s="241" t="s">
        <v>92</v>
      </c>
      <c r="B6524" s="189" t="s">
        <v>2634</v>
      </c>
      <c r="C6524" s="241" t="s">
        <v>85</v>
      </c>
      <c r="D6524" s="241" t="s">
        <v>2635</v>
      </c>
      <c r="E6524" s="427" t="s">
        <v>119</v>
      </c>
      <c r="F6524" s="427"/>
      <c r="G6524" s="190" t="s">
        <v>174</v>
      </c>
      <c r="H6524" s="191">
        <v>1</v>
      </c>
      <c r="I6524" s="192">
        <v>22.66</v>
      </c>
      <c r="J6524" s="192">
        <v>22.66</v>
      </c>
      <c r="K6524" s="360"/>
    </row>
    <row r="6525" spans="1:11" s="106" customFormat="1" hidden="1" x14ac:dyDescent="0.2">
      <c r="A6525" s="244"/>
      <c r="B6525" s="244"/>
      <c r="C6525" s="244"/>
      <c r="D6525" s="244"/>
      <c r="E6525" s="244"/>
      <c r="F6525" s="193"/>
      <c r="G6525" s="244"/>
      <c r="H6525" s="193"/>
      <c r="I6525" s="244"/>
      <c r="J6525" s="193"/>
      <c r="K6525" s="360"/>
    </row>
    <row r="6526" spans="1:11" s="106" customFormat="1" ht="15" hidden="1" thickBot="1" x14ac:dyDescent="0.25">
      <c r="A6526" s="244"/>
      <c r="B6526" s="244"/>
      <c r="C6526" s="244"/>
      <c r="D6526" s="244"/>
      <c r="E6526" s="244"/>
      <c r="F6526" s="193"/>
      <c r="G6526" s="244"/>
      <c r="H6526" s="428"/>
      <c r="I6526" s="428"/>
      <c r="J6526" s="193"/>
      <c r="K6526" s="360"/>
    </row>
    <row r="6527" spans="1:11" s="106" customFormat="1" ht="15" hidden="1" thickTop="1" x14ac:dyDescent="0.2">
      <c r="A6527" s="194"/>
      <c r="B6527" s="194"/>
      <c r="C6527" s="194"/>
      <c r="D6527" s="194"/>
      <c r="E6527" s="194"/>
      <c r="F6527" s="194"/>
      <c r="G6527" s="194"/>
      <c r="H6527" s="194"/>
      <c r="I6527" s="194"/>
      <c r="J6527" s="194"/>
      <c r="K6527" s="360"/>
    </row>
    <row r="6528" spans="1:11" s="106" customFormat="1" ht="15" hidden="1" x14ac:dyDescent="0.2">
      <c r="A6528" s="242"/>
      <c r="B6528" s="195" t="s">
        <v>77</v>
      </c>
      <c r="C6528" s="242" t="s">
        <v>78</v>
      </c>
      <c r="D6528" s="242" t="s">
        <v>4</v>
      </c>
      <c r="E6528" s="430" t="s">
        <v>79</v>
      </c>
      <c r="F6528" s="430"/>
      <c r="G6528" s="196" t="s">
        <v>80</v>
      </c>
      <c r="H6528" s="195" t="s">
        <v>81</v>
      </c>
      <c r="I6528" s="195" t="s">
        <v>82</v>
      </c>
      <c r="J6528" s="195" t="s">
        <v>5</v>
      </c>
      <c r="K6528" s="360"/>
    </row>
    <row r="6529" spans="1:11" s="106" customFormat="1" ht="25.5" hidden="1" x14ac:dyDescent="0.2">
      <c r="A6529" s="240" t="s">
        <v>83</v>
      </c>
      <c r="B6529" s="197" t="s">
        <v>1280</v>
      </c>
      <c r="C6529" s="240" t="s">
        <v>85</v>
      </c>
      <c r="D6529" s="240" t="s">
        <v>1281</v>
      </c>
      <c r="E6529" s="429" t="s">
        <v>179</v>
      </c>
      <c r="F6529" s="429"/>
      <c r="G6529" s="198" t="s">
        <v>174</v>
      </c>
      <c r="H6529" s="199">
        <v>1</v>
      </c>
      <c r="I6529" s="203">
        <f>SUM(J6530:J6535)</f>
        <v>125.2662321</v>
      </c>
      <c r="J6529" s="203">
        <f>H6529*I6529</f>
        <v>125.2662321</v>
      </c>
      <c r="K6529" s="360"/>
    </row>
    <row r="6530" spans="1:11" s="106" customFormat="1" ht="25.5" hidden="1" x14ac:dyDescent="0.2">
      <c r="A6530" s="241" t="s">
        <v>89</v>
      </c>
      <c r="B6530" s="189" t="s">
        <v>219</v>
      </c>
      <c r="C6530" s="241" t="s">
        <v>85</v>
      </c>
      <c r="D6530" s="241" t="s">
        <v>220</v>
      </c>
      <c r="E6530" s="427" t="s">
        <v>87</v>
      </c>
      <c r="F6530" s="427"/>
      <c r="G6530" s="190" t="s">
        <v>88</v>
      </c>
      <c r="H6530" s="191">
        <v>0.104</v>
      </c>
      <c r="I6530" s="192">
        <v>13.876064</v>
      </c>
      <c r="J6530" s="192">
        <v>1.4431107000000001</v>
      </c>
      <c r="K6530" s="360"/>
    </row>
    <row r="6531" spans="1:11" s="106" customFormat="1" ht="25.5" hidden="1" x14ac:dyDescent="0.2">
      <c r="A6531" s="241" t="s">
        <v>89</v>
      </c>
      <c r="B6531" s="189" t="s">
        <v>221</v>
      </c>
      <c r="C6531" s="241" t="s">
        <v>85</v>
      </c>
      <c r="D6531" s="241" t="s">
        <v>222</v>
      </c>
      <c r="E6531" s="427" t="s">
        <v>87</v>
      </c>
      <c r="F6531" s="427"/>
      <c r="G6531" s="190" t="s">
        <v>88</v>
      </c>
      <c r="H6531" s="191">
        <v>0.104</v>
      </c>
      <c r="I6531" s="192">
        <v>17.794052000000001</v>
      </c>
      <c r="J6531" s="192">
        <v>1.8505814</v>
      </c>
      <c r="K6531" s="360"/>
    </row>
    <row r="6532" spans="1:11" s="106" customFormat="1" hidden="1" x14ac:dyDescent="0.2">
      <c r="A6532" s="241" t="s">
        <v>92</v>
      </c>
      <c r="B6532" s="189" t="s">
        <v>1058</v>
      </c>
      <c r="C6532" s="241" t="s">
        <v>85</v>
      </c>
      <c r="D6532" s="241" t="s">
        <v>1059</v>
      </c>
      <c r="E6532" s="427" t="s">
        <v>119</v>
      </c>
      <c r="F6532" s="427"/>
      <c r="G6532" s="190" t="s">
        <v>174</v>
      </c>
      <c r="H6532" s="191">
        <v>0.04</v>
      </c>
      <c r="I6532" s="192">
        <v>79.94</v>
      </c>
      <c r="J6532" s="192">
        <v>3.1976</v>
      </c>
      <c r="K6532" s="360"/>
    </row>
    <row r="6533" spans="1:11" s="106" customFormat="1" hidden="1" x14ac:dyDescent="0.2">
      <c r="A6533" s="241" t="s">
        <v>92</v>
      </c>
      <c r="B6533" s="189" t="s">
        <v>226</v>
      </c>
      <c r="C6533" s="241" t="s">
        <v>85</v>
      </c>
      <c r="D6533" s="241" t="s">
        <v>227</v>
      </c>
      <c r="E6533" s="427" t="s">
        <v>119</v>
      </c>
      <c r="F6533" s="427"/>
      <c r="G6533" s="190" t="s">
        <v>174</v>
      </c>
      <c r="H6533" s="191">
        <v>3.5000000000000003E-2</v>
      </c>
      <c r="I6533" s="192">
        <v>1.86</v>
      </c>
      <c r="J6533" s="192">
        <v>6.5100000000000005E-2</v>
      </c>
      <c r="K6533" s="360"/>
    </row>
    <row r="6534" spans="1:11" s="106" customFormat="1" hidden="1" x14ac:dyDescent="0.2">
      <c r="A6534" s="241" t="s">
        <v>92</v>
      </c>
      <c r="B6534" s="189" t="s">
        <v>228</v>
      </c>
      <c r="C6534" s="241" t="s">
        <v>85</v>
      </c>
      <c r="D6534" s="241" t="s">
        <v>229</v>
      </c>
      <c r="E6534" s="427" t="s">
        <v>119</v>
      </c>
      <c r="F6534" s="427"/>
      <c r="G6534" s="190" t="s">
        <v>174</v>
      </c>
      <c r="H6534" s="191">
        <v>5.1999999999999998E-2</v>
      </c>
      <c r="I6534" s="192">
        <v>69.42</v>
      </c>
      <c r="J6534" s="192">
        <v>3.6098400000000002</v>
      </c>
      <c r="K6534" s="360"/>
    </row>
    <row r="6535" spans="1:11" s="106" customFormat="1" hidden="1" x14ac:dyDescent="0.2">
      <c r="A6535" s="241" t="s">
        <v>92</v>
      </c>
      <c r="B6535" s="189" t="s">
        <v>2636</v>
      </c>
      <c r="C6535" s="241" t="s">
        <v>85</v>
      </c>
      <c r="D6535" s="241" t="s">
        <v>2637</v>
      </c>
      <c r="E6535" s="427" t="s">
        <v>119</v>
      </c>
      <c r="F6535" s="427"/>
      <c r="G6535" s="190" t="s">
        <v>174</v>
      </c>
      <c r="H6535" s="191">
        <v>1</v>
      </c>
      <c r="I6535" s="192">
        <v>115.1</v>
      </c>
      <c r="J6535" s="192">
        <v>115.1</v>
      </c>
      <c r="K6535" s="360"/>
    </row>
    <row r="6536" spans="1:11" s="106" customFormat="1" hidden="1" x14ac:dyDescent="0.2">
      <c r="A6536" s="244"/>
      <c r="B6536" s="244"/>
      <c r="C6536" s="244"/>
      <c r="D6536" s="244"/>
      <c r="E6536" s="244"/>
      <c r="F6536" s="193"/>
      <c r="G6536" s="244"/>
      <c r="H6536" s="193"/>
      <c r="I6536" s="244"/>
      <c r="J6536" s="193"/>
      <c r="K6536" s="360"/>
    </row>
    <row r="6537" spans="1:11" s="106" customFormat="1" ht="15" hidden="1" thickBot="1" x14ac:dyDescent="0.25">
      <c r="A6537" s="244"/>
      <c r="B6537" s="244"/>
      <c r="C6537" s="244"/>
      <c r="D6537" s="244"/>
      <c r="E6537" s="244"/>
      <c r="F6537" s="193"/>
      <c r="G6537" s="244"/>
      <c r="H6537" s="428"/>
      <c r="I6537" s="428"/>
      <c r="J6537" s="193"/>
      <c r="K6537" s="360"/>
    </row>
    <row r="6538" spans="1:11" s="106" customFormat="1" ht="15" hidden="1" thickTop="1" x14ac:dyDescent="0.2">
      <c r="A6538" s="194"/>
      <c r="B6538" s="194"/>
      <c r="C6538" s="194"/>
      <c r="D6538" s="194"/>
      <c r="E6538" s="194"/>
      <c r="F6538" s="194"/>
      <c r="G6538" s="194"/>
      <c r="H6538" s="194"/>
      <c r="I6538" s="194"/>
      <c r="J6538" s="194"/>
      <c r="K6538" s="360"/>
    </row>
    <row r="6539" spans="1:11" s="106" customFormat="1" ht="15" hidden="1" x14ac:dyDescent="0.2">
      <c r="A6539" s="242"/>
      <c r="B6539" s="195" t="s">
        <v>77</v>
      </c>
      <c r="C6539" s="242" t="s">
        <v>78</v>
      </c>
      <c r="D6539" s="242" t="s">
        <v>4</v>
      </c>
      <c r="E6539" s="430" t="s">
        <v>79</v>
      </c>
      <c r="F6539" s="430"/>
      <c r="G6539" s="196" t="s">
        <v>80</v>
      </c>
      <c r="H6539" s="195" t="s">
        <v>81</v>
      </c>
      <c r="I6539" s="195" t="s">
        <v>82</v>
      </c>
      <c r="J6539" s="195" t="s">
        <v>5</v>
      </c>
      <c r="K6539" s="360"/>
    </row>
    <row r="6540" spans="1:11" s="106" customFormat="1" ht="25.5" hidden="1" x14ac:dyDescent="0.2">
      <c r="A6540" s="240" t="s">
        <v>83</v>
      </c>
      <c r="B6540" s="197" t="s">
        <v>1297</v>
      </c>
      <c r="C6540" s="240" t="s">
        <v>85</v>
      </c>
      <c r="D6540" s="240" t="s">
        <v>1298</v>
      </c>
      <c r="E6540" s="429" t="s">
        <v>179</v>
      </c>
      <c r="F6540" s="429"/>
      <c r="G6540" s="198" t="s">
        <v>174</v>
      </c>
      <c r="H6540" s="199">
        <v>1</v>
      </c>
      <c r="I6540" s="203">
        <f>SUM(J6541:J6546)</f>
        <v>188.67032359999999</v>
      </c>
      <c r="J6540" s="203">
        <f>H6540*I6540</f>
        <v>188.67032359999999</v>
      </c>
      <c r="K6540" s="360"/>
    </row>
    <row r="6541" spans="1:11" s="106" customFormat="1" ht="25.5" hidden="1" x14ac:dyDescent="0.2">
      <c r="A6541" s="241" t="s">
        <v>89</v>
      </c>
      <c r="B6541" s="189" t="s">
        <v>219</v>
      </c>
      <c r="C6541" s="241" t="s">
        <v>85</v>
      </c>
      <c r="D6541" s="241" t="s">
        <v>220</v>
      </c>
      <c r="E6541" s="427" t="s">
        <v>87</v>
      </c>
      <c r="F6541" s="427"/>
      <c r="G6541" s="190" t="s">
        <v>88</v>
      </c>
      <c r="H6541" s="191">
        <v>0.11700000000000001</v>
      </c>
      <c r="I6541" s="192">
        <v>13.876064</v>
      </c>
      <c r="J6541" s="192">
        <v>1.6234995000000001</v>
      </c>
      <c r="K6541" s="360"/>
    </row>
    <row r="6542" spans="1:11" s="106" customFormat="1" ht="25.5" hidden="1" x14ac:dyDescent="0.2">
      <c r="A6542" s="241" t="s">
        <v>89</v>
      </c>
      <c r="B6542" s="189" t="s">
        <v>221</v>
      </c>
      <c r="C6542" s="241" t="s">
        <v>85</v>
      </c>
      <c r="D6542" s="241" t="s">
        <v>222</v>
      </c>
      <c r="E6542" s="427" t="s">
        <v>87</v>
      </c>
      <c r="F6542" s="427"/>
      <c r="G6542" s="190" t="s">
        <v>88</v>
      </c>
      <c r="H6542" s="191">
        <v>0.11700000000000001</v>
      </c>
      <c r="I6542" s="192">
        <v>17.794052000000001</v>
      </c>
      <c r="J6542" s="192">
        <v>2.0819041</v>
      </c>
      <c r="K6542" s="360"/>
    </row>
    <row r="6543" spans="1:11" s="106" customFormat="1" hidden="1" x14ac:dyDescent="0.2">
      <c r="A6543" s="241" t="s">
        <v>92</v>
      </c>
      <c r="B6543" s="189" t="s">
        <v>1058</v>
      </c>
      <c r="C6543" s="241" t="s">
        <v>85</v>
      </c>
      <c r="D6543" s="241" t="s">
        <v>1059</v>
      </c>
      <c r="E6543" s="427" t="s">
        <v>119</v>
      </c>
      <c r="F6543" s="427"/>
      <c r="G6543" s="190" t="s">
        <v>174</v>
      </c>
      <c r="H6543" s="191">
        <v>4.7E-2</v>
      </c>
      <c r="I6543" s="192">
        <v>79.94</v>
      </c>
      <c r="J6543" s="192">
        <v>3.75718</v>
      </c>
      <c r="K6543" s="360"/>
    </row>
    <row r="6544" spans="1:11" s="106" customFormat="1" hidden="1" x14ac:dyDescent="0.2">
      <c r="A6544" s="241" t="s">
        <v>92</v>
      </c>
      <c r="B6544" s="189" t="s">
        <v>226</v>
      </c>
      <c r="C6544" s="241" t="s">
        <v>85</v>
      </c>
      <c r="D6544" s="241" t="s">
        <v>227</v>
      </c>
      <c r="E6544" s="427" t="s">
        <v>119</v>
      </c>
      <c r="F6544" s="427"/>
      <c r="G6544" s="190" t="s">
        <v>174</v>
      </c>
      <c r="H6544" s="191">
        <v>3.9E-2</v>
      </c>
      <c r="I6544" s="192">
        <v>1.86</v>
      </c>
      <c r="J6544" s="192">
        <v>7.2539999999999993E-2</v>
      </c>
      <c r="K6544" s="360"/>
    </row>
    <row r="6545" spans="1:11" s="106" customFormat="1" hidden="1" x14ac:dyDescent="0.2">
      <c r="A6545" s="241" t="s">
        <v>92</v>
      </c>
      <c r="B6545" s="189" t="s">
        <v>228</v>
      </c>
      <c r="C6545" s="241" t="s">
        <v>85</v>
      </c>
      <c r="D6545" s="241" t="s">
        <v>229</v>
      </c>
      <c r="E6545" s="427" t="s">
        <v>119</v>
      </c>
      <c r="F6545" s="427"/>
      <c r="G6545" s="190" t="s">
        <v>174</v>
      </c>
      <c r="H6545" s="191">
        <v>0.06</v>
      </c>
      <c r="I6545" s="192">
        <v>69.42</v>
      </c>
      <c r="J6545" s="192">
        <v>4.1651999999999996</v>
      </c>
      <c r="K6545" s="360"/>
    </row>
    <row r="6546" spans="1:11" s="106" customFormat="1" hidden="1" x14ac:dyDescent="0.2">
      <c r="A6546" s="241" t="s">
        <v>92</v>
      </c>
      <c r="B6546" s="189" t="s">
        <v>2638</v>
      </c>
      <c r="C6546" s="241" t="s">
        <v>85</v>
      </c>
      <c r="D6546" s="241" t="s">
        <v>2639</v>
      </c>
      <c r="E6546" s="427" t="s">
        <v>119</v>
      </c>
      <c r="F6546" s="427"/>
      <c r="G6546" s="190" t="s">
        <v>174</v>
      </c>
      <c r="H6546" s="191">
        <v>1</v>
      </c>
      <c r="I6546" s="192">
        <v>176.97</v>
      </c>
      <c r="J6546" s="192">
        <v>176.97</v>
      </c>
      <c r="K6546" s="360"/>
    </row>
    <row r="6547" spans="1:11" s="106" customFormat="1" hidden="1" x14ac:dyDescent="0.2">
      <c r="A6547" s="244"/>
      <c r="B6547" s="244"/>
      <c r="C6547" s="244"/>
      <c r="D6547" s="244"/>
      <c r="E6547" s="244"/>
      <c r="F6547" s="193"/>
      <c r="G6547" s="244"/>
      <c r="H6547" s="193"/>
      <c r="I6547" s="244"/>
      <c r="J6547" s="193"/>
      <c r="K6547" s="360"/>
    </row>
    <row r="6548" spans="1:11" s="106" customFormat="1" ht="15" hidden="1" thickBot="1" x14ac:dyDescent="0.25">
      <c r="A6548" s="244"/>
      <c r="B6548" s="244"/>
      <c r="C6548" s="244"/>
      <c r="D6548" s="244"/>
      <c r="E6548" s="244"/>
      <c r="F6548" s="193"/>
      <c r="G6548" s="244"/>
      <c r="H6548" s="428"/>
      <c r="I6548" s="428"/>
      <c r="J6548" s="193"/>
      <c r="K6548" s="360"/>
    </row>
    <row r="6549" spans="1:11" s="106" customFormat="1" ht="15" hidden="1" thickTop="1" x14ac:dyDescent="0.2">
      <c r="A6549" s="194"/>
      <c r="B6549" s="194"/>
      <c r="C6549" s="194"/>
      <c r="D6549" s="194"/>
      <c r="E6549" s="194"/>
      <c r="F6549" s="194"/>
      <c r="G6549" s="194"/>
      <c r="H6549" s="194"/>
      <c r="I6549" s="194"/>
      <c r="J6549" s="194"/>
      <c r="K6549" s="360"/>
    </row>
    <row r="6550" spans="1:11" s="106" customFormat="1" ht="15" hidden="1" x14ac:dyDescent="0.2">
      <c r="A6550" s="242"/>
      <c r="B6550" s="195" t="s">
        <v>77</v>
      </c>
      <c r="C6550" s="242" t="s">
        <v>78</v>
      </c>
      <c r="D6550" s="242" t="s">
        <v>4</v>
      </c>
      <c r="E6550" s="430" t="s">
        <v>79</v>
      </c>
      <c r="F6550" s="430"/>
      <c r="G6550" s="196" t="s">
        <v>80</v>
      </c>
      <c r="H6550" s="195" t="s">
        <v>81</v>
      </c>
      <c r="I6550" s="195" t="s">
        <v>82</v>
      </c>
      <c r="J6550" s="195" t="s">
        <v>5</v>
      </c>
      <c r="K6550" s="360"/>
    </row>
    <row r="6551" spans="1:11" s="106" customFormat="1" ht="25.5" hidden="1" x14ac:dyDescent="0.2">
      <c r="A6551" s="240" t="s">
        <v>83</v>
      </c>
      <c r="B6551" s="197" t="s">
        <v>1120</v>
      </c>
      <c r="C6551" s="240" t="s">
        <v>85</v>
      </c>
      <c r="D6551" s="240" t="s">
        <v>1121</v>
      </c>
      <c r="E6551" s="429" t="s">
        <v>142</v>
      </c>
      <c r="F6551" s="429"/>
      <c r="G6551" s="198" t="s">
        <v>146</v>
      </c>
      <c r="H6551" s="199">
        <v>1</v>
      </c>
      <c r="I6551" s="203">
        <f>SUM(J6552:J6555)</f>
        <v>111.9175405</v>
      </c>
      <c r="J6551" s="203">
        <f>H6551*I6551</f>
        <v>111.9175405</v>
      </c>
      <c r="K6551" s="360"/>
    </row>
    <row r="6552" spans="1:11" s="106" customFormat="1" ht="25.5" hidden="1" x14ac:dyDescent="0.2">
      <c r="A6552" s="241" t="s">
        <v>89</v>
      </c>
      <c r="B6552" s="189" t="s">
        <v>2640</v>
      </c>
      <c r="C6552" s="241" t="s">
        <v>85</v>
      </c>
      <c r="D6552" s="241" t="s">
        <v>2641</v>
      </c>
      <c r="E6552" s="427" t="s">
        <v>142</v>
      </c>
      <c r="F6552" s="427"/>
      <c r="G6552" s="190" t="s">
        <v>88</v>
      </c>
      <c r="H6552" s="191">
        <v>1</v>
      </c>
      <c r="I6552" s="192">
        <v>34.0459216</v>
      </c>
      <c r="J6552" s="192">
        <v>34.0459216</v>
      </c>
      <c r="K6552" s="360"/>
    </row>
    <row r="6553" spans="1:11" s="106" customFormat="1" ht="25.5" hidden="1" x14ac:dyDescent="0.2">
      <c r="A6553" s="241" t="s">
        <v>89</v>
      </c>
      <c r="B6553" s="189" t="s">
        <v>2642</v>
      </c>
      <c r="C6553" s="241" t="s">
        <v>85</v>
      </c>
      <c r="D6553" s="241" t="s">
        <v>2643</v>
      </c>
      <c r="E6553" s="427" t="s">
        <v>142</v>
      </c>
      <c r="F6553" s="427"/>
      <c r="G6553" s="190" t="s">
        <v>88</v>
      </c>
      <c r="H6553" s="191">
        <v>1</v>
      </c>
      <c r="I6553" s="192">
        <v>6.1282658999999997</v>
      </c>
      <c r="J6553" s="192">
        <v>6.1282658999999997</v>
      </c>
      <c r="K6553" s="360"/>
    </row>
    <row r="6554" spans="1:11" s="106" customFormat="1" ht="25.5" hidden="1" x14ac:dyDescent="0.2">
      <c r="A6554" s="241" t="s">
        <v>89</v>
      </c>
      <c r="B6554" s="189" t="s">
        <v>474</v>
      </c>
      <c r="C6554" s="241" t="s">
        <v>85</v>
      </c>
      <c r="D6554" s="241" t="s">
        <v>475</v>
      </c>
      <c r="E6554" s="427" t="s">
        <v>87</v>
      </c>
      <c r="F6554" s="427"/>
      <c r="G6554" s="190" t="s">
        <v>88</v>
      </c>
      <c r="H6554" s="191">
        <v>1</v>
      </c>
      <c r="I6554" s="192">
        <v>14.227969</v>
      </c>
      <c r="J6554" s="192">
        <v>14.227969</v>
      </c>
      <c r="K6554" s="360"/>
    </row>
    <row r="6555" spans="1:11" s="106" customFormat="1" ht="25.5" hidden="1" x14ac:dyDescent="0.2">
      <c r="A6555" s="241" t="s">
        <v>89</v>
      </c>
      <c r="B6555" s="189" t="s">
        <v>203</v>
      </c>
      <c r="C6555" s="241" t="s">
        <v>85</v>
      </c>
      <c r="D6555" s="241" t="s">
        <v>204</v>
      </c>
      <c r="E6555" s="427" t="s">
        <v>87</v>
      </c>
      <c r="F6555" s="427"/>
      <c r="G6555" s="190" t="s">
        <v>88</v>
      </c>
      <c r="H6555" s="191">
        <v>4</v>
      </c>
      <c r="I6555" s="192">
        <v>14.378845999999999</v>
      </c>
      <c r="J6555" s="192">
        <v>57.515383999999997</v>
      </c>
      <c r="K6555" s="360"/>
    </row>
    <row r="6556" spans="1:11" s="106" customFormat="1" hidden="1" x14ac:dyDescent="0.2">
      <c r="A6556" s="244"/>
      <c r="B6556" s="244"/>
      <c r="C6556" s="244"/>
      <c r="D6556" s="244"/>
      <c r="E6556" s="244"/>
      <c r="F6556" s="193"/>
      <c r="G6556" s="244"/>
      <c r="H6556" s="193"/>
      <c r="I6556" s="244"/>
      <c r="J6556" s="193"/>
      <c r="K6556" s="360"/>
    </row>
    <row r="6557" spans="1:11" s="106" customFormat="1" ht="15" hidden="1" thickBot="1" x14ac:dyDescent="0.25">
      <c r="A6557" s="244"/>
      <c r="B6557" s="244"/>
      <c r="C6557" s="244"/>
      <c r="D6557" s="244"/>
      <c r="E6557" s="244"/>
      <c r="F6557" s="193"/>
      <c r="G6557" s="244"/>
      <c r="H6557" s="428"/>
      <c r="I6557" s="428"/>
      <c r="J6557" s="193"/>
      <c r="K6557" s="360"/>
    </row>
    <row r="6558" spans="1:11" s="106" customFormat="1" ht="15" hidden="1" thickTop="1" x14ac:dyDescent="0.2">
      <c r="A6558" s="194"/>
      <c r="B6558" s="194"/>
      <c r="C6558" s="194"/>
      <c r="D6558" s="194"/>
      <c r="E6558" s="194"/>
      <c r="F6558" s="194"/>
      <c r="G6558" s="194"/>
      <c r="H6558" s="194"/>
      <c r="I6558" s="194"/>
      <c r="J6558" s="194"/>
      <c r="K6558" s="360"/>
    </row>
    <row r="6559" spans="1:11" s="106" customFormat="1" ht="15" hidden="1" x14ac:dyDescent="0.2">
      <c r="A6559" s="242"/>
      <c r="B6559" s="195" t="s">
        <v>77</v>
      </c>
      <c r="C6559" s="242" t="s">
        <v>78</v>
      </c>
      <c r="D6559" s="242" t="s">
        <v>4</v>
      </c>
      <c r="E6559" s="430" t="s">
        <v>79</v>
      </c>
      <c r="F6559" s="430"/>
      <c r="G6559" s="196" t="s">
        <v>80</v>
      </c>
      <c r="H6559" s="195" t="s">
        <v>81</v>
      </c>
      <c r="I6559" s="195" t="s">
        <v>82</v>
      </c>
      <c r="J6559" s="195" t="s">
        <v>5</v>
      </c>
      <c r="K6559" s="360"/>
    </row>
    <row r="6560" spans="1:11" s="106" customFormat="1" ht="25.5" hidden="1" x14ac:dyDescent="0.2">
      <c r="A6560" s="240" t="s">
        <v>83</v>
      </c>
      <c r="B6560" s="197" t="s">
        <v>1118</v>
      </c>
      <c r="C6560" s="240" t="s">
        <v>85</v>
      </c>
      <c r="D6560" s="240" t="s">
        <v>1119</v>
      </c>
      <c r="E6560" s="429" t="s">
        <v>142</v>
      </c>
      <c r="F6560" s="429"/>
      <c r="G6560" s="198" t="s">
        <v>143</v>
      </c>
      <c r="H6560" s="199">
        <v>1</v>
      </c>
      <c r="I6560" s="203">
        <f>SUM(J6561:J6566)</f>
        <v>206.11244250000004</v>
      </c>
      <c r="J6560" s="203">
        <f>H6560*I6560</f>
        <v>206.11244250000004</v>
      </c>
      <c r="K6560" s="360"/>
    </row>
    <row r="6561" spans="1:11" s="106" customFormat="1" ht="25.5" hidden="1" x14ac:dyDescent="0.2">
      <c r="A6561" s="241" t="s">
        <v>89</v>
      </c>
      <c r="B6561" s="189" t="s">
        <v>2644</v>
      </c>
      <c r="C6561" s="241" t="s">
        <v>85</v>
      </c>
      <c r="D6561" s="241" t="s">
        <v>2645</v>
      </c>
      <c r="E6561" s="427" t="s">
        <v>142</v>
      </c>
      <c r="F6561" s="427"/>
      <c r="G6561" s="190" t="s">
        <v>88</v>
      </c>
      <c r="H6561" s="191">
        <v>1</v>
      </c>
      <c r="I6561" s="192">
        <v>42.557402000000003</v>
      </c>
      <c r="J6561" s="192">
        <v>42.557402000000003</v>
      </c>
      <c r="K6561" s="360"/>
    </row>
    <row r="6562" spans="1:11" s="106" customFormat="1" ht="25.5" hidden="1" x14ac:dyDescent="0.2">
      <c r="A6562" s="241" t="s">
        <v>89</v>
      </c>
      <c r="B6562" s="189" t="s">
        <v>2640</v>
      </c>
      <c r="C6562" s="241" t="s">
        <v>85</v>
      </c>
      <c r="D6562" s="241" t="s">
        <v>2641</v>
      </c>
      <c r="E6562" s="427" t="s">
        <v>142</v>
      </c>
      <c r="F6562" s="427"/>
      <c r="G6562" s="190" t="s">
        <v>88</v>
      </c>
      <c r="H6562" s="191">
        <v>1</v>
      </c>
      <c r="I6562" s="192">
        <v>34.0459216</v>
      </c>
      <c r="J6562" s="192">
        <v>34.0459216</v>
      </c>
      <c r="K6562" s="360"/>
    </row>
    <row r="6563" spans="1:11" s="106" customFormat="1" ht="25.5" hidden="1" x14ac:dyDescent="0.2">
      <c r="A6563" s="241" t="s">
        <v>89</v>
      </c>
      <c r="B6563" s="189" t="s">
        <v>2642</v>
      </c>
      <c r="C6563" s="241" t="s">
        <v>85</v>
      </c>
      <c r="D6563" s="241" t="s">
        <v>2643</v>
      </c>
      <c r="E6563" s="427" t="s">
        <v>142</v>
      </c>
      <c r="F6563" s="427"/>
      <c r="G6563" s="190" t="s">
        <v>88</v>
      </c>
      <c r="H6563" s="191">
        <v>1</v>
      </c>
      <c r="I6563" s="192">
        <v>6.1282658999999997</v>
      </c>
      <c r="J6563" s="192">
        <v>6.1282658999999997</v>
      </c>
      <c r="K6563" s="360"/>
    </row>
    <row r="6564" spans="1:11" s="106" customFormat="1" ht="25.5" hidden="1" x14ac:dyDescent="0.2">
      <c r="A6564" s="241" t="s">
        <v>89</v>
      </c>
      <c r="B6564" s="189" t="s">
        <v>2646</v>
      </c>
      <c r="C6564" s="241" t="s">
        <v>85</v>
      </c>
      <c r="D6564" s="241" t="s">
        <v>2647</v>
      </c>
      <c r="E6564" s="427" t="s">
        <v>142</v>
      </c>
      <c r="F6564" s="427"/>
      <c r="G6564" s="190" t="s">
        <v>88</v>
      </c>
      <c r="H6564" s="191">
        <v>1</v>
      </c>
      <c r="I6564" s="192">
        <v>51.637500000000003</v>
      </c>
      <c r="J6564" s="192">
        <v>51.637500000000003</v>
      </c>
      <c r="K6564" s="360"/>
    </row>
    <row r="6565" spans="1:11" s="106" customFormat="1" ht="25.5" hidden="1" x14ac:dyDescent="0.2">
      <c r="A6565" s="241" t="s">
        <v>89</v>
      </c>
      <c r="B6565" s="189" t="s">
        <v>474</v>
      </c>
      <c r="C6565" s="241" t="s">
        <v>85</v>
      </c>
      <c r="D6565" s="241" t="s">
        <v>475</v>
      </c>
      <c r="E6565" s="427" t="s">
        <v>87</v>
      </c>
      <c r="F6565" s="427"/>
      <c r="G6565" s="190" t="s">
        <v>88</v>
      </c>
      <c r="H6565" s="191">
        <v>1</v>
      </c>
      <c r="I6565" s="192">
        <v>14.227969</v>
      </c>
      <c r="J6565" s="192">
        <v>14.227969</v>
      </c>
      <c r="K6565" s="360"/>
    </row>
    <row r="6566" spans="1:11" s="106" customFormat="1" ht="25.5" hidden="1" x14ac:dyDescent="0.2">
      <c r="A6566" s="241" t="s">
        <v>89</v>
      </c>
      <c r="B6566" s="189" t="s">
        <v>203</v>
      </c>
      <c r="C6566" s="241" t="s">
        <v>85</v>
      </c>
      <c r="D6566" s="241" t="s">
        <v>204</v>
      </c>
      <c r="E6566" s="427" t="s">
        <v>87</v>
      </c>
      <c r="F6566" s="427"/>
      <c r="G6566" s="190" t="s">
        <v>88</v>
      </c>
      <c r="H6566" s="191">
        <v>4</v>
      </c>
      <c r="I6566" s="192">
        <v>14.378845999999999</v>
      </c>
      <c r="J6566" s="192">
        <v>57.515383999999997</v>
      </c>
      <c r="K6566" s="360"/>
    </row>
    <row r="6567" spans="1:11" s="106" customFormat="1" hidden="1" x14ac:dyDescent="0.2">
      <c r="A6567" s="244"/>
      <c r="B6567" s="244"/>
      <c r="C6567" s="244"/>
      <c r="D6567" s="244"/>
      <c r="E6567" s="244"/>
      <c r="F6567" s="193"/>
      <c r="G6567" s="244"/>
      <c r="H6567" s="193"/>
      <c r="I6567" s="244"/>
      <c r="J6567" s="193"/>
      <c r="K6567" s="360"/>
    </row>
    <row r="6568" spans="1:11" s="106" customFormat="1" ht="15" hidden="1" thickBot="1" x14ac:dyDescent="0.25">
      <c r="A6568" s="244"/>
      <c r="B6568" s="244"/>
      <c r="C6568" s="244"/>
      <c r="D6568" s="244"/>
      <c r="E6568" s="244"/>
      <c r="F6568" s="193"/>
      <c r="G6568" s="244"/>
      <c r="H6568" s="428"/>
      <c r="I6568" s="428"/>
      <c r="J6568" s="193"/>
      <c r="K6568" s="360"/>
    </row>
    <row r="6569" spans="1:11" s="106" customFormat="1" ht="15" hidden="1" thickTop="1" x14ac:dyDescent="0.2">
      <c r="A6569" s="194"/>
      <c r="B6569" s="194"/>
      <c r="C6569" s="194"/>
      <c r="D6569" s="194"/>
      <c r="E6569" s="194"/>
      <c r="F6569" s="194"/>
      <c r="G6569" s="194"/>
      <c r="H6569" s="194"/>
      <c r="I6569" s="194"/>
      <c r="J6569" s="194"/>
      <c r="K6569" s="360"/>
    </row>
    <row r="6570" spans="1:11" s="106" customFormat="1" ht="15" hidden="1" x14ac:dyDescent="0.2">
      <c r="A6570" s="242"/>
      <c r="B6570" s="195" t="s">
        <v>77</v>
      </c>
      <c r="C6570" s="242" t="s">
        <v>78</v>
      </c>
      <c r="D6570" s="242" t="s">
        <v>4</v>
      </c>
      <c r="E6570" s="430" t="s">
        <v>79</v>
      </c>
      <c r="F6570" s="430"/>
      <c r="G6570" s="196" t="s">
        <v>80</v>
      </c>
      <c r="H6570" s="195" t="s">
        <v>81</v>
      </c>
      <c r="I6570" s="195" t="s">
        <v>82</v>
      </c>
      <c r="J6570" s="195" t="s">
        <v>5</v>
      </c>
      <c r="K6570" s="360"/>
    </row>
    <row r="6571" spans="1:11" s="106" customFormat="1" ht="25.5" hidden="1" x14ac:dyDescent="0.2">
      <c r="A6571" s="240" t="s">
        <v>83</v>
      </c>
      <c r="B6571" s="197" t="s">
        <v>2640</v>
      </c>
      <c r="C6571" s="240" t="s">
        <v>85</v>
      </c>
      <c r="D6571" s="240" t="s">
        <v>2641</v>
      </c>
      <c r="E6571" s="429" t="s">
        <v>142</v>
      </c>
      <c r="F6571" s="429"/>
      <c r="G6571" s="198" t="s">
        <v>88</v>
      </c>
      <c r="H6571" s="199">
        <v>1</v>
      </c>
      <c r="I6571" s="203">
        <f>SUM(J6572)</f>
        <v>34.0459216</v>
      </c>
      <c r="J6571" s="203">
        <f>H6571*I6571</f>
        <v>34.0459216</v>
      </c>
      <c r="K6571" s="360"/>
    </row>
    <row r="6572" spans="1:11" s="106" customFormat="1" ht="25.5" hidden="1" x14ac:dyDescent="0.2">
      <c r="A6572" s="241" t="s">
        <v>92</v>
      </c>
      <c r="B6572" s="189" t="s">
        <v>2648</v>
      </c>
      <c r="C6572" s="241" t="s">
        <v>85</v>
      </c>
      <c r="D6572" s="241" t="s">
        <v>2649</v>
      </c>
      <c r="E6572" s="427" t="s">
        <v>119</v>
      </c>
      <c r="F6572" s="427"/>
      <c r="G6572" s="190" t="s">
        <v>174</v>
      </c>
      <c r="H6572" s="191">
        <v>4.0000000000000003E-5</v>
      </c>
      <c r="I6572" s="192">
        <v>851148.04</v>
      </c>
      <c r="J6572" s="192">
        <v>34.0459216</v>
      </c>
      <c r="K6572" s="360"/>
    </row>
    <row r="6573" spans="1:11" s="106" customFormat="1" hidden="1" x14ac:dyDescent="0.2">
      <c r="A6573" s="244"/>
      <c r="B6573" s="244"/>
      <c r="C6573" s="244"/>
      <c r="D6573" s="244"/>
      <c r="E6573" s="244"/>
      <c r="F6573" s="193"/>
      <c r="G6573" s="244"/>
      <c r="H6573" s="193"/>
      <c r="I6573" s="244"/>
      <c r="J6573" s="193"/>
      <c r="K6573" s="360"/>
    </row>
    <row r="6574" spans="1:11" s="106" customFormat="1" ht="15" hidden="1" thickBot="1" x14ac:dyDescent="0.25">
      <c r="A6574" s="244"/>
      <c r="B6574" s="244"/>
      <c r="C6574" s="244"/>
      <c r="D6574" s="244"/>
      <c r="E6574" s="244"/>
      <c r="F6574" s="193"/>
      <c r="G6574" s="244"/>
      <c r="H6574" s="428"/>
      <c r="I6574" s="428"/>
      <c r="J6574" s="193"/>
      <c r="K6574" s="360"/>
    </row>
    <row r="6575" spans="1:11" s="106" customFormat="1" ht="15" hidden="1" thickTop="1" x14ac:dyDescent="0.2">
      <c r="A6575" s="194"/>
      <c r="B6575" s="194"/>
      <c r="C6575" s="194"/>
      <c r="D6575" s="194"/>
      <c r="E6575" s="194"/>
      <c r="F6575" s="194"/>
      <c r="G6575" s="194"/>
      <c r="H6575" s="194"/>
      <c r="I6575" s="194"/>
      <c r="J6575" s="194"/>
      <c r="K6575" s="360"/>
    </row>
    <row r="6576" spans="1:11" s="106" customFormat="1" ht="15" hidden="1" x14ac:dyDescent="0.2">
      <c r="A6576" s="242"/>
      <c r="B6576" s="195" t="s">
        <v>77</v>
      </c>
      <c r="C6576" s="242" t="s">
        <v>78</v>
      </c>
      <c r="D6576" s="242" t="s">
        <v>4</v>
      </c>
      <c r="E6576" s="430" t="s">
        <v>79</v>
      </c>
      <c r="F6576" s="430"/>
      <c r="G6576" s="196" t="s">
        <v>80</v>
      </c>
      <c r="H6576" s="195" t="s">
        <v>81</v>
      </c>
      <c r="I6576" s="195" t="s">
        <v>82</v>
      </c>
      <c r="J6576" s="195" t="s">
        <v>5</v>
      </c>
      <c r="K6576" s="360"/>
    </row>
    <row r="6577" spans="1:11" s="106" customFormat="1" ht="25.5" hidden="1" x14ac:dyDescent="0.2">
      <c r="A6577" s="240" t="s">
        <v>83</v>
      </c>
      <c r="B6577" s="197" t="s">
        <v>2642</v>
      </c>
      <c r="C6577" s="240" t="s">
        <v>85</v>
      </c>
      <c r="D6577" s="240" t="s">
        <v>2643</v>
      </c>
      <c r="E6577" s="429" t="s">
        <v>142</v>
      </c>
      <c r="F6577" s="429"/>
      <c r="G6577" s="198" t="s">
        <v>88</v>
      </c>
      <c r="H6577" s="199">
        <v>1</v>
      </c>
      <c r="I6577" s="203">
        <f>SUM(J6578)</f>
        <v>6.1282658999999997</v>
      </c>
      <c r="J6577" s="203">
        <f>H6577*I6577</f>
        <v>6.1282658999999997</v>
      </c>
      <c r="K6577" s="360"/>
    </row>
    <row r="6578" spans="1:11" s="106" customFormat="1" ht="25.5" hidden="1" x14ac:dyDescent="0.2">
      <c r="A6578" s="241" t="s">
        <v>92</v>
      </c>
      <c r="B6578" s="189" t="s">
        <v>2648</v>
      </c>
      <c r="C6578" s="241" t="s">
        <v>85</v>
      </c>
      <c r="D6578" s="241" t="s">
        <v>2649</v>
      </c>
      <c r="E6578" s="427" t="s">
        <v>119</v>
      </c>
      <c r="F6578" s="427"/>
      <c r="G6578" s="190" t="s">
        <v>174</v>
      </c>
      <c r="H6578" s="191">
        <v>7.1999999999999997E-6</v>
      </c>
      <c r="I6578" s="192">
        <v>851148.04</v>
      </c>
      <c r="J6578" s="192">
        <v>6.1282658999999997</v>
      </c>
      <c r="K6578" s="360"/>
    </row>
    <row r="6579" spans="1:11" s="106" customFormat="1" hidden="1" x14ac:dyDescent="0.2">
      <c r="A6579" s="244"/>
      <c r="B6579" s="244"/>
      <c r="C6579" s="244"/>
      <c r="D6579" s="244"/>
      <c r="E6579" s="244"/>
      <c r="F6579" s="193"/>
      <c r="G6579" s="244"/>
      <c r="H6579" s="193"/>
      <c r="I6579" s="244"/>
      <c r="J6579" s="193"/>
      <c r="K6579" s="360"/>
    </row>
    <row r="6580" spans="1:11" s="106" customFormat="1" ht="15" hidden="1" thickBot="1" x14ac:dyDescent="0.25">
      <c r="A6580" s="244"/>
      <c r="B6580" s="244"/>
      <c r="C6580" s="244"/>
      <c r="D6580" s="244"/>
      <c r="E6580" s="244"/>
      <c r="F6580" s="193"/>
      <c r="G6580" s="244"/>
      <c r="H6580" s="428"/>
      <c r="I6580" s="428"/>
      <c r="J6580" s="193"/>
      <c r="K6580" s="360"/>
    </row>
    <row r="6581" spans="1:11" s="106" customFormat="1" ht="15" hidden="1" thickTop="1" x14ac:dyDescent="0.2">
      <c r="A6581" s="194"/>
      <c r="B6581" s="194"/>
      <c r="C6581" s="194"/>
      <c r="D6581" s="194"/>
      <c r="E6581" s="194"/>
      <c r="F6581" s="194"/>
      <c r="G6581" s="194"/>
      <c r="H6581" s="194"/>
      <c r="I6581" s="194"/>
      <c r="J6581" s="194"/>
      <c r="K6581" s="360"/>
    </row>
    <row r="6582" spans="1:11" s="106" customFormat="1" ht="15" hidden="1" x14ac:dyDescent="0.2">
      <c r="A6582" s="242"/>
      <c r="B6582" s="195" t="s">
        <v>77</v>
      </c>
      <c r="C6582" s="242" t="s">
        <v>78</v>
      </c>
      <c r="D6582" s="242" t="s">
        <v>4</v>
      </c>
      <c r="E6582" s="430" t="s">
        <v>79</v>
      </c>
      <c r="F6582" s="430"/>
      <c r="G6582" s="196" t="s">
        <v>80</v>
      </c>
      <c r="H6582" s="195" t="s">
        <v>81</v>
      </c>
      <c r="I6582" s="195" t="s">
        <v>82</v>
      </c>
      <c r="J6582" s="195" t="s">
        <v>5</v>
      </c>
      <c r="K6582" s="360"/>
    </row>
    <row r="6583" spans="1:11" s="106" customFormat="1" ht="25.5" hidden="1" x14ac:dyDescent="0.2">
      <c r="A6583" s="240" t="s">
        <v>83</v>
      </c>
      <c r="B6583" s="197" t="s">
        <v>2644</v>
      </c>
      <c r="C6583" s="240" t="s">
        <v>85</v>
      </c>
      <c r="D6583" s="240" t="s">
        <v>2645</v>
      </c>
      <c r="E6583" s="429" t="s">
        <v>142</v>
      </c>
      <c r="F6583" s="429"/>
      <c r="G6583" s="198" t="s">
        <v>88</v>
      </c>
      <c r="H6583" s="199">
        <v>1</v>
      </c>
      <c r="I6583" s="203">
        <f>SUM(J6584)</f>
        <v>42.557402000000003</v>
      </c>
      <c r="J6583" s="203">
        <f>H6583*I6583</f>
        <v>42.557402000000003</v>
      </c>
      <c r="K6583" s="360"/>
    </row>
    <row r="6584" spans="1:11" s="106" customFormat="1" ht="25.5" hidden="1" x14ac:dyDescent="0.2">
      <c r="A6584" s="241" t="s">
        <v>92</v>
      </c>
      <c r="B6584" s="189" t="s">
        <v>2648</v>
      </c>
      <c r="C6584" s="241" t="s">
        <v>85</v>
      </c>
      <c r="D6584" s="241" t="s">
        <v>2649</v>
      </c>
      <c r="E6584" s="427" t="s">
        <v>119</v>
      </c>
      <c r="F6584" s="427"/>
      <c r="G6584" s="190" t="s">
        <v>174</v>
      </c>
      <c r="H6584" s="191">
        <v>5.0000000000000002E-5</v>
      </c>
      <c r="I6584" s="192">
        <v>851148.04</v>
      </c>
      <c r="J6584" s="192">
        <v>42.557402000000003</v>
      </c>
      <c r="K6584" s="360"/>
    </row>
    <row r="6585" spans="1:11" s="106" customFormat="1" hidden="1" x14ac:dyDescent="0.2">
      <c r="A6585" s="244"/>
      <c r="B6585" s="244"/>
      <c r="C6585" s="244"/>
      <c r="D6585" s="244"/>
      <c r="E6585" s="244"/>
      <c r="F6585" s="193"/>
      <c r="G6585" s="244"/>
      <c r="H6585" s="193"/>
      <c r="I6585" s="244"/>
      <c r="J6585" s="193"/>
      <c r="K6585" s="360"/>
    </row>
    <row r="6586" spans="1:11" s="106" customFormat="1" ht="15" hidden="1" thickBot="1" x14ac:dyDescent="0.25">
      <c r="A6586" s="244"/>
      <c r="B6586" s="244"/>
      <c r="C6586" s="244"/>
      <c r="D6586" s="244"/>
      <c r="E6586" s="244"/>
      <c r="F6586" s="193"/>
      <c r="G6586" s="244"/>
      <c r="H6586" s="428"/>
      <c r="I6586" s="428"/>
      <c r="J6586" s="193"/>
      <c r="K6586" s="360"/>
    </row>
    <row r="6587" spans="1:11" s="106" customFormat="1" ht="15" hidden="1" thickTop="1" x14ac:dyDescent="0.2">
      <c r="A6587" s="194"/>
      <c r="B6587" s="194"/>
      <c r="C6587" s="194"/>
      <c r="D6587" s="194"/>
      <c r="E6587" s="194"/>
      <c r="F6587" s="194"/>
      <c r="G6587" s="194"/>
      <c r="H6587" s="194"/>
      <c r="I6587" s="194"/>
      <c r="J6587" s="194"/>
      <c r="K6587" s="360"/>
    </row>
    <row r="6588" spans="1:11" s="106" customFormat="1" ht="15" hidden="1" x14ac:dyDescent="0.2">
      <c r="A6588" s="242"/>
      <c r="B6588" s="195" t="s">
        <v>77</v>
      </c>
      <c r="C6588" s="242" t="s">
        <v>78</v>
      </c>
      <c r="D6588" s="242" t="s">
        <v>4</v>
      </c>
      <c r="E6588" s="430" t="s">
        <v>79</v>
      </c>
      <c r="F6588" s="430"/>
      <c r="G6588" s="196" t="s">
        <v>80</v>
      </c>
      <c r="H6588" s="195" t="s">
        <v>81</v>
      </c>
      <c r="I6588" s="195" t="s">
        <v>82</v>
      </c>
      <c r="J6588" s="195" t="s">
        <v>5</v>
      </c>
      <c r="K6588" s="360"/>
    </row>
    <row r="6589" spans="1:11" s="106" customFormat="1" ht="25.5" hidden="1" x14ac:dyDescent="0.2">
      <c r="A6589" s="240" t="s">
        <v>83</v>
      </c>
      <c r="B6589" s="197" t="s">
        <v>2646</v>
      </c>
      <c r="C6589" s="240" t="s">
        <v>85</v>
      </c>
      <c r="D6589" s="240" t="s">
        <v>2647</v>
      </c>
      <c r="E6589" s="429" t="s">
        <v>142</v>
      </c>
      <c r="F6589" s="429"/>
      <c r="G6589" s="198" t="s">
        <v>88</v>
      </c>
      <c r="H6589" s="199">
        <v>1</v>
      </c>
      <c r="I6589" s="203">
        <f>SUM(J6590)</f>
        <v>51.637500000000003</v>
      </c>
      <c r="J6589" s="203">
        <f>H6589*I6589</f>
        <v>51.637500000000003</v>
      </c>
      <c r="K6589" s="360"/>
    </row>
    <row r="6590" spans="1:11" s="106" customFormat="1" hidden="1" x14ac:dyDescent="0.2">
      <c r="A6590" s="241" t="s">
        <v>92</v>
      </c>
      <c r="B6590" s="189" t="s">
        <v>2005</v>
      </c>
      <c r="C6590" s="241" t="s">
        <v>85</v>
      </c>
      <c r="D6590" s="241" t="s">
        <v>2006</v>
      </c>
      <c r="E6590" s="427" t="s">
        <v>119</v>
      </c>
      <c r="F6590" s="427"/>
      <c r="G6590" s="190" t="s">
        <v>2007</v>
      </c>
      <c r="H6590" s="191">
        <v>63.75</v>
      </c>
      <c r="I6590" s="192">
        <v>0.81</v>
      </c>
      <c r="J6590" s="192">
        <v>51.637500000000003</v>
      </c>
      <c r="K6590" s="360"/>
    </row>
    <row r="6591" spans="1:11" s="106" customFormat="1" hidden="1" x14ac:dyDescent="0.2">
      <c r="A6591" s="244"/>
      <c r="B6591" s="244"/>
      <c r="C6591" s="244"/>
      <c r="D6591" s="244"/>
      <c r="E6591" s="244"/>
      <c r="F6591" s="193"/>
      <c r="G6591" s="244"/>
      <c r="H6591" s="193"/>
      <c r="I6591" s="244"/>
      <c r="J6591" s="193"/>
      <c r="K6591" s="360"/>
    </row>
    <row r="6592" spans="1:11" s="106" customFormat="1" ht="15" hidden="1" thickBot="1" x14ac:dyDescent="0.25">
      <c r="A6592" s="244"/>
      <c r="B6592" s="244"/>
      <c r="C6592" s="244"/>
      <c r="D6592" s="244"/>
      <c r="E6592" s="244"/>
      <c r="F6592" s="193"/>
      <c r="G6592" s="244"/>
      <c r="H6592" s="428"/>
      <c r="I6592" s="428"/>
      <c r="J6592" s="193"/>
      <c r="K6592" s="360"/>
    </row>
    <row r="6593" spans="1:11" s="106" customFormat="1" ht="15" hidden="1" thickTop="1" x14ac:dyDescent="0.2">
      <c r="A6593" s="194"/>
      <c r="B6593" s="194"/>
      <c r="C6593" s="194"/>
      <c r="D6593" s="194"/>
      <c r="E6593" s="194"/>
      <c r="F6593" s="194"/>
      <c r="G6593" s="194"/>
      <c r="H6593" s="194"/>
      <c r="I6593" s="194"/>
      <c r="J6593" s="194"/>
      <c r="K6593" s="360"/>
    </row>
    <row r="6594" spans="1:11" s="106" customFormat="1" ht="15" hidden="1" x14ac:dyDescent="0.2">
      <c r="A6594" s="242"/>
      <c r="B6594" s="195" t="s">
        <v>77</v>
      </c>
      <c r="C6594" s="242" t="s">
        <v>78</v>
      </c>
      <c r="D6594" s="242" t="s">
        <v>4</v>
      </c>
      <c r="E6594" s="430" t="s">
        <v>79</v>
      </c>
      <c r="F6594" s="430"/>
      <c r="G6594" s="196" t="s">
        <v>80</v>
      </c>
      <c r="H6594" s="195" t="s">
        <v>81</v>
      </c>
      <c r="I6594" s="195" t="s">
        <v>82</v>
      </c>
      <c r="J6594" s="195" t="s">
        <v>5</v>
      </c>
      <c r="K6594" s="360"/>
    </row>
    <row r="6595" spans="1:11" s="106" customFormat="1" ht="25.5" hidden="1" x14ac:dyDescent="0.2">
      <c r="A6595" s="240" t="s">
        <v>83</v>
      </c>
      <c r="B6595" s="197" t="s">
        <v>766</v>
      </c>
      <c r="C6595" s="240" t="s">
        <v>85</v>
      </c>
      <c r="D6595" s="240" t="s">
        <v>767</v>
      </c>
      <c r="E6595" s="429" t="s">
        <v>179</v>
      </c>
      <c r="F6595" s="429"/>
      <c r="G6595" s="198" t="s">
        <v>174</v>
      </c>
      <c r="H6595" s="199">
        <v>1</v>
      </c>
      <c r="I6595" s="203">
        <f>SUM(J6596:J6601)</f>
        <v>157.42917070000001</v>
      </c>
      <c r="J6595" s="203">
        <f>H6595*I6595</f>
        <v>157.42917070000001</v>
      </c>
      <c r="K6595" s="360"/>
    </row>
    <row r="6596" spans="1:11" s="106" customFormat="1" ht="25.5" hidden="1" x14ac:dyDescent="0.2">
      <c r="A6596" s="241" t="s">
        <v>89</v>
      </c>
      <c r="B6596" s="189" t="s">
        <v>221</v>
      </c>
      <c r="C6596" s="241" t="s">
        <v>85</v>
      </c>
      <c r="D6596" s="241" t="s">
        <v>222</v>
      </c>
      <c r="E6596" s="427" t="s">
        <v>87</v>
      </c>
      <c r="F6596" s="427"/>
      <c r="G6596" s="190" t="s">
        <v>88</v>
      </c>
      <c r="H6596" s="191">
        <v>0.49680000000000002</v>
      </c>
      <c r="I6596" s="192">
        <v>17.794052000000001</v>
      </c>
      <c r="J6596" s="192">
        <v>8.8400850000000002</v>
      </c>
      <c r="K6596" s="360"/>
    </row>
    <row r="6597" spans="1:11" s="106" customFormat="1" ht="25.5" hidden="1" x14ac:dyDescent="0.2">
      <c r="A6597" s="241" t="s">
        <v>89</v>
      </c>
      <c r="B6597" s="189" t="s">
        <v>203</v>
      </c>
      <c r="C6597" s="241" t="s">
        <v>85</v>
      </c>
      <c r="D6597" s="241" t="s">
        <v>204</v>
      </c>
      <c r="E6597" s="427" t="s">
        <v>87</v>
      </c>
      <c r="F6597" s="427"/>
      <c r="G6597" s="190" t="s">
        <v>88</v>
      </c>
      <c r="H6597" s="191">
        <v>0.34949999999999998</v>
      </c>
      <c r="I6597" s="192">
        <v>14.378845999999999</v>
      </c>
      <c r="J6597" s="192">
        <v>5.0254066999999996</v>
      </c>
      <c r="K6597" s="360"/>
    </row>
    <row r="6598" spans="1:11" s="106" customFormat="1" hidden="1" x14ac:dyDescent="0.2">
      <c r="A6598" s="241" t="s">
        <v>92</v>
      </c>
      <c r="B6598" s="189" t="s">
        <v>2650</v>
      </c>
      <c r="C6598" s="241" t="s">
        <v>85</v>
      </c>
      <c r="D6598" s="241" t="s">
        <v>2651</v>
      </c>
      <c r="E6598" s="427" t="s">
        <v>119</v>
      </c>
      <c r="F6598" s="427"/>
      <c r="G6598" s="190" t="s">
        <v>174</v>
      </c>
      <c r="H6598" s="191">
        <v>1</v>
      </c>
      <c r="I6598" s="192">
        <v>105.5</v>
      </c>
      <c r="J6598" s="192">
        <v>105.5</v>
      </c>
      <c r="K6598" s="360"/>
    </row>
    <row r="6599" spans="1:11" s="106" customFormat="1" ht="38.25" hidden="1" x14ac:dyDescent="0.2">
      <c r="A6599" s="241" t="s">
        <v>92</v>
      </c>
      <c r="B6599" s="189" t="s">
        <v>2652</v>
      </c>
      <c r="C6599" s="241" t="s">
        <v>85</v>
      </c>
      <c r="D6599" s="241" t="s">
        <v>2653</v>
      </c>
      <c r="E6599" s="427" t="s">
        <v>119</v>
      </c>
      <c r="F6599" s="427"/>
      <c r="G6599" s="190" t="s">
        <v>174</v>
      </c>
      <c r="H6599" s="191">
        <v>2</v>
      </c>
      <c r="I6599" s="192">
        <v>15.58</v>
      </c>
      <c r="J6599" s="192">
        <v>31.16</v>
      </c>
      <c r="K6599" s="360"/>
    </row>
    <row r="6600" spans="1:11" s="106" customFormat="1" hidden="1" x14ac:dyDescent="0.2">
      <c r="A6600" s="241" t="s">
        <v>92</v>
      </c>
      <c r="B6600" s="189" t="s">
        <v>833</v>
      </c>
      <c r="C6600" s="241" t="s">
        <v>85</v>
      </c>
      <c r="D6600" s="241" t="s">
        <v>834</v>
      </c>
      <c r="E6600" s="427" t="s">
        <v>119</v>
      </c>
      <c r="F6600" s="427"/>
      <c r="G6600" s="190" t="s">
        <v>160</v>
      </c>
      <c r="H6600" s="191">
        <v>8.8099999999999998E-2</v>
      </c>
      <c r="I6600" s="192">
        <v>57.59</v>
      </c>
      <c r="J6600" s="192">
        <v>5.0736790000000003</v>
      </c>
      <c r="K6600" s="360"/>
    </row>
    <row r="6601" spans="1:11" s="106" customFormat="1" hidden="1" x14ac:dyDescent="0.2">
      <c r="A6601" s="241" t="s">
        <v>92</v>
      </c>
      <c r="B6601" s="189" t="s">
        <v>2654</v>
      </c>
      <c r="C6601" s="241" t="s">
        <v>85</v>
      </c>
      <c r="D6601" s="241" t="s">
        <v>2655</v>
      </c>
      <c r="E6601" s="427" t="s">
        <v>119</v>
      </c>
      <c r="F6601" s="427"/>
      <c r="G6601" s="190" t="s">
        <v>174</v>
      </c>
      <c r="H6601" s="191">
        <v>1</v>
      </c>
      <c r="I6601" s="192">
        <v>1.83</v>
      </c>
      <c r="J6601" s="192">
        <v>1.83</v>
      </c>
      <c r="K6601" s="360"/>
    </row>
    <row r="6602" spans="1:11" s="106" customFormat="1" hidden="1" x14ac:dyDescent="0.2">
      <c r="A6602" s="244"/>
      <c r="B6602" s="244"/>
      <c r="C6602" s="244"/>
      <c r="D6602" s="244"/>
      <c r="E6602" s="244"/>
      <c r="F6602" s="193"/>
      <c r="G6602" s="244"/>
      <c r="H6602" s="193"/>
      <c r="I6602" s="244"/>
      <c r="J6602" s="193"/>
      <c r="K6602" s="360"/>
    </row>
    <row r="6603" spans="1:11" s="106" customFormat="1" ht="15" hidden="1" thickBot="1" x14ac:dyDescent="0.25">
      <c r="A6603" s="244"/>
      <c r="B6603" s="244"/>
      <c r="C6603" s="244"/>
      <c r="D6603" s="244"/>
      <c r="E6603" s="244"/>
      <c r="F6603" s="193"/>
      <c r="G6603" s="244"/>
      <c r="H6603" s="428"/>
      <c r="I6603" s="428"/>
      <c r="J6603" s="193"/>
      <c r="K6603" s="360"/>
    </row>
    <row r="6604" spans="1:11" s="106" customFormat="1" ht="15" hidden="1" thickTop="1" x14ac:dyDescent="0.2">
      <c r="A6604" s="194"/>
      <c r="B6604" s="194"/>
      <c r="C6604" s="194"/>
      <c r="D6604" s="194"/>
      <c r="E6604" s="194"/>
      <c r="F6604" s="194"/>
      <c r="G6604" s="194"/>
      <c r="H6604" s="194"/>
      <c r="I6604" s="194"/>
      <c r="J6604" s="194"/>
      <c r="K6604" s="360"/>
    </row>
    <row r="6605" spans="1:11" s="106" customFormat="1" ht="15" hidden="1" x14ac:dyDescent="0.2">
      <c r="A6605" s="242"/>
      <c r="B6605" s="195" t="s">
        <v>77</v>
      </c>
      <c r="C6605" s="242" t="s">
        <v>78</v>
      </c>
      <c r="D6605" s="242" t="s">
        <v>4</v>
      </c>
      <c r="E6605" s="430" t="s">
        <v>79</v>
      </c>
      <c r="F6605" s="430"/>
      <c r="G6605" s="196" t="s">
        <v>80</v>
      </c>
      <c r="H6605" s="195" t="s">
        <v>81</v>
      </c>
      <c r="I6605" s="195" t="s">
        <v>82</v>
      </c>
      <c r="J6605" s="195" t="s">
        <v>5</v>
      </c>
      <c r="K6605" s="360"/>
    </row>
    <row r="6606" spans="1:11" s="106" customFormat="1" ht="38.25" hidden="1" x14ac:dyDescent="0.2">
      <c r="A6606" s="240" t="s">
        <v>83</v>
      </c>
      <c r="B6606" s="197" t="s">
        <v>780</v>
      </c>
      <c r="C6606" s="240" t="s">
        <v>85</v>
      </c>
      <c r="D6606" s="240" t="s">
        <v>781</v>
      </c>
      <c r="E6606" s="429" t="s">
        <v>179</v>
      </c>
      <c r="F6606" s="429"/>
      <c r="G6606" s="198" t="s">
        <v>174</v>
      </c>
      <c r="H6606" s="199">
        <v>1</v>
      </c>
      <c r="I6606" s="203">
        <f>SUM(J6607:J6612)</f>
        <v>592.20984280000005</v>
      </c>
      <c r="J6606" s="203">
        <f>H6606*I6606</f>
        <v>592.20984280000005</v>
      </c>
      <c r="K6606" s="360"/>
    </row>
    <row r="6607" spans="1:11" s="106" customFormat="1" ht="25.5" hidden="1" x14ac:dyDescent="0.2">
      <c r="A6607" s="241" t="s">
        <v>89</v>
      </c>
      <c r="B6607" s="189" t="s">
        <v>221</v>
      </c>
      <c r="C6607" s="241" t="s">
        <v>85</v>
      </c>
      <c r="D6607" s="241" t="s">
        <v>222</v>
      </c>
      <c r="E6607" s="427" t="s">
        <v>87</v>
      </c>
      <c r="F6607" s="427"/>
      <c r="G6607" s="190" t="s">
        <v>88</v>
      </c>
      <c r="H6607" s="191">
        <v>1.1539999999999999</v>
      </c>
      <c r="I6607" s="192">
        <v>17.794052000000001</v>
      </c>
      <c r="J6607" s="192">
        <v>20.534336</v>
      </c>
      <c r="K6607" s="360"/>
    </row>
    <row r="6608" spans="1:11" s="106" customFormat="1" ht="25.5" hidden="1" x14ac:dyDescent="0.2">
      <c r="A6608" s="241" t="s">
        <v>89</v>
      </c>
      <c r="B6608" s="189" t="s">
        <v>203</v>
      </c>
      <c r="C6608" s="241" t="s">
        <v>85</v>
      </c>
      <c r="D6608" s="241" t="s">
        <v>204</v>
      </c>
      <c r="E6608" s="427" t="s">
        <v>87</v>
      </c>
      <c r="F6608" s="427"/>
      <c r="G6608" s="190" t="s">
        <v>88</v>
      </c>
      <c r="H6608" s="191">
        <v>0.55649999999999999</v>
      </c>
      <c r="I6608" s="192">
        <v>14.378845999999999</v>
      </c>
      <c r="J6608" s="192">
        <v>8.0018277999999992</v>
      </c>
      <c r="K6608" s="360"/>
    </row>
    <row r="6609" spans="1:11" s="106" customFormat="1" ht="25.5" hidden="1" x14ac:dyDescent="0.2">
      <c r="A6609" s="241" t="s">
        <v>92</v>
      </c>
      <c r="B6609" s="189" t="s">
        <v>2656</v>
      </c>
      <c r="C6609" s="241" t="s">
        <v>85</v>
      </c>
      <c r="D6609" s="241" t="s">
        <v>2657</v>
      </c>
      <c r="E6609" s="427" t="s">
        <v>119</v>
      </c>
      <c r="F6609" s="427"/>
      <c r="G6609" s="190" t="s">
        <v>174</v>
      </c>
      <c r="H6609" s="191">
        <v>1</v>
      </c>
      <c r="I6609" s="192">
        <v>525.61</v>
      </c>
      <c r="J6609" s="192">
        <v>525.61</v>
      </c>
      <c r="K6609" s="360"/>
    </row>
    <row r="6610" spans="1:11" s="106" customFormat="1" ht="38.25" hidden="1" x14ac:dyDescent="0.2">
      <c r="A6610" s="241" t="s">
        <v>92</v>
      </c>
      <c r="B6610" s="189" t="s">
        <v>2652</v>
      </c>
      <c r="C6610" s="241" t="s">
        <v>85</v>
      </c>
      <c r="D6610" s="241" t="s">
        <v>2653</v>
      </c>
      <c r="E6610" s="427" t="s">
        <v>119</v>
      </c>
      <c r="F6610" s="427"/>
      <c r="G6610" s="190" t="s">
        <v>174</v>
      </c>
      <c r="H6610" s="191">
        <v>2</v>
      </c>
      <c r="I6610" s="192">
        <v>15.58</v>
      </c>
      <c r="J6610" s="192">
        <v>31.16</v>
      </c>
      <c r="K6610" s="360"/>
    </row>
    <row r="6611" spans="1:11" s="106" customFormat="1" hidden="1" x14ac:dyDescent="0.2">
      <c r="A6611" s="241" t="s">
        <v>92</v>
      </c>
      <c r="B6611" s="189" t="s">
        <v>833</v>
      </c>
      <c r="C6611" s="241" t="s">
        <v>85</v>
      </c>
      <c r="D6611" s="241" t="s">
        <v>834</v>
      </c>
      <c r="E6611" s="427" t="s">
        <v>119</v>
      </c>
      <c r="F6611" s="427"/>
      <c r="G6611" s="190" t="s">
        <v>160</v>
      </c>
      <c r="H6611" s="191">
        <v>8.8099999999999998E-2</v>
      </c>
      <c r="I6611" s="192">
        <v>57.59</v>
      </c>
      <c r="J6611" s="192">
        <v>5.0736790000000003</v>
      </c>
      <c r="K6611" s="360"/>
    </row>
    <row r="6612" spans="1:11" s="106" customFormat="1" hidden="1" x14ac:dyDescent="0.2">
      <c r="A6612" s="241" t="s">
        <v>92</v>
      </c>
      <c r="B6612" s="189" t="s">
        <v>2654</v>
      </c>
      <c r="C6612" s="241" t="s">
        <v>85</v>
      </c>
      <c r="D6612" s="241" t="s">
        <v>2655</v>
      </c>
      <c r="E6612" s="427" t="s">
        <v>119</v>
      </c>
      <c r="F6612" s="427"/>
      <c r="G6612" s="190" t="s">
        <v>174</v>
      </c>
      <c r="H6612" s="191">
        <v>1</v>
      </c>
      <c r="I6612" s="192">
        <v>1.83</v>
      </c>
      <c r="J6612" s="192">
        <v>1.83</v>
      </c>
      <c r="K6612" s="360"/>
    </row>
    <row r="6613" spans="1:11" s="106" customFormat="1" hidden="1" x14ac:dyDescent="0.2">
      <c r="A6613" s="244"/>
      <c r="B6613" s="244"/>
      <c r="C6613" s="244"/>
      <c r="D6613" s="244"/>
      <c r="E6613" s="244"/>
      <c r="F6613" s="193"/>
      <c r="G6613" s="244"/>
      <c r="H6613" s="193"/>
      <c r="I6613" s="244"/>
      <c r="J6613" s="193"/>
      <c r="K6613" s="360"/>
    </row>
    <row r="6614" spans="1:11" s="106" customFormat="1" ht="15" hidden="1" thickBot="1" x14ac:dyDescent="0.25">
      <c r="A6614" s="244"/>
      <c r="B6614" s="244"/>
      <c r="C6614" s="244"/>
      <c r="D6614" s="244"/>
      <c r="E6614" s="244"/>
      <c r="F6614" s="193"/>
      <c r="G6614" s="244"/>
      <c r="H6614" s="428"/>
      <c r="I6614" s="428"/>
      <c r="J6614" s="193"/>
      <c r="K6614" s="360"/>
    </row>
    <row r="6615" spans="1:11" s="106" customFormat="1" ht="15" hidden="1" thickTop="1" x14ac:dyDescent="0.2">
      <c r="A6615" s="194"/>
      <c r="B6615" s="194"/>
      <c r="C6615" s="194"/>
      <c r="D6615" s="194"/>
      <c r="E6615" s="194"/>
      <c r="F6615" s="194"/>
      <c r="G6615" s="194"/>
      <c r="H6615" s="194"/>
      <c r="I6615" s="194"/>
      <c r="J6615" s="194"/>
      <c r="K6615" s="360"/>
    </row>
    <row r="6616" spans="1:11" s="106" customFormat="1" ht="15" hidden="1" x14ac:dyDescent="0.2">
      <c r="A6616" s="242"/>
      <c r="B6616" s="195" t="s">
        <v>77</v>
      </c>
      <c r="C6616" s="242" t="s">
        <v>78</v>
      </c>
      <c r="D6616" s="242" t="s">
        <v>4</v>
      </c>
      <c r="E6616" s="430" t="s">
        <v>79</v>
      </c>
      <c r="F6616" s="430"/>
      <c r="G6616" s="196" t="s">
        <v>80</v>
      </c>
      <c r="H6616" s="195" t="s">
        <v>81</v>
      </c>
      <c r="I6616" s="195" t="s">
        <v>82</v>
      </c>
      <c r="J6616" s="195" t="s">
        <v>5</v>
      </c>
      <c r="K6616" s="360"/>
    </row>
    <row r="6617" spans="1:11" s="106" customFormat="1" ht="25.5" hidden="1" x14ac:dyDescent="0.2">
      <c r="A6617" s="240" t="s">
        <v>83</v>
      </c>
      <c r="B6617" s="197" t="s">
        <v>360</v>
      </c>
      <c r="C6617" s="240" t="s">
        <v>85</v>
      </c>
      <c r="D6617" s="240" t="s">
        <v>361</v>
      </c>
      <c r="E6617" s="429" t="s">
        <v>142</v>
      </c>
      <c r="F6617" s="429"/>
      <c r="G6617" s="198" t="s">
        <v>146</v>
      </c>
      <c r="H6617" s="199">
        <v>1</v>
      </c>
      <c r="I6617" s="203">
        <f>SUM(J6618:J6619)</f>
        <v>0.34660679999999999</v>
      </c>
      <c r="J6617" s="203">
        <f>H6617*I6617</f>
        <v>0.34660679999999999</v>
      </c>
      <c r="K6617" s="360"/>
    </row>
    <row r="6618" spans="1:11" s="106" customFormat="1" ht="38.25" hidden="1" x14ac:dyDescent="0.2">
      <c r="A6618" s="241" t="s">
        <v>89</v>
      </c>
      <c r="B6618" s="189" t="s">
        <v>2658</v>
      </c>
      <c r="C6618" s="241" t="s">
        <v>85</v>
      </c>
      <c r="D6618" s="241" t="s">
        <v>2659</v>
      </c>
      <c r="E6618" s="427" t="s">
        <v>142</v>
      </c>
      <c r="F6618" s="427"/>
      <c r="G6618" s="190" t="s">
        <v>88</v>
      </c>
      <c r="H6618" s="191">
        <v>1</v>
      </c>
      <c r="I6618" s="192">
        <v>0.31003259999999999</v>
      </c>
      <c r="J6618" s="192">
        <v>0.31003259999999999</v>
      </c>
      <c r="K6618" s="360"/>
    </row>
    <row r="6619" spans="1:11" s="106" customFormat="1" ht="25.5" hidden="1" x14ac:dyDescent="0.2">
      <c r="A6619" s="241" t="s">
        <v>89</v>
      </c>
      <c r="B6619" s="189" t="s">
        <v>2660</v>
      </c>
      <c r="C6619" s="241" t="s">
        <v>85</v>
      </c>
      <c r="D6619" s="241" t="s">
        <v>2661</v>
      </c>
      <c r="E6619" s="427" t="s">
        <v>142</v>
      </c>
      <c r="F6619" s="427"/>
      <c r="G6619" s="190" t="s">
        <v>88</v>
      </c>
      <c r="H6619" s="191">
        <v>1</v>
      </c>
      <c r="I6619" s="192">
        <v>3.6574200000000001E-2</v>
      </c>
      <c r="J6619" s="192">
        <v>3.6574200000000001E-2</v>
      </c>
      <c r="K6619" s="360"/>
    </row>
    <row r="6620" spans="1:11" s="106" customFormat="1" hidden="1" x14ac:dyDescent="0.2">
      <c r="A6620" s="244"/>
      <c r="B6620" s="244"/>
      <c r="C6620" s="244"/>
      <c r="D6620" s="244"/>
      <c r="E6620" s="244"/>
      <c r="F6620" s="193"/>
      <c r="G6620" s="244"/>
      <c r="H6620" s="193"/>
      <c r="I6620" s="244"/>
      <c r="J6620" s="193"/>
      <c r="K6620" s="360"/>
    </row>
    <row r="6621" spans="1:11" s="106" customFormat="1" ht="15" hidden="1" thickBot="1" x14ac:dyDescent="0.25">
      <c r="A6621" s="244"/>
      <c r="B6621" s="244"/>
      <c r="C6621" s="244"/>
      <c r="D6621" s="244"/>
      <c r="E6621" s="244"/>
      <c r="F6621" s="193"/>
      <c r="G6621" s="244"/>
      <c r="H6621" s="428"/>
      <c r="I6621" s="428"/>
      <c r="J6621" s="193"/>
      <c r="K6621" s="360"/>
    </row>
    <row r="6622" spans="1:11" s="106" customFormat="1" ht="15" hidden="1" thickTop="1" x14ac:dyDescent="0.2">
      <c r="A6622" s="194"/>
      <c r="B6622" s="194"/>
      <c r="C6622" s="194"/>
      <c r="D6622" s="194"/>
      <c r="E6622" s="194"/>
      <c r="F6622" s="194"/>
      <c r="G6622" s="194"/>
      <c r="H6622" s="194"/>
      <c r="I6622" s="194"/>
      <c r="J6622" s="194"/>
      <c r="K6622" s="360"/>
    </row>
    <row r="6623" spans="1:11" s="106" customFormat="1" ht="15" hidden="1" x14ac:dyDescent="0.2">
      <c r="A6623" s="242"/>
      <c r="B6623" s="195" t="s">
        <v>77</v>
      </c>
      <c r="C6623" s="242" t="s">
        <v>78</v>
      </c>
      <c r="D6623" s="242" t="s">
        <v>4</v>
      </c>
      <c r="E6623" s="430" t="s">
        <v>79</v>
      </c>
      <c r="F6623" s="430"/>
      <c r="G6623" s="196" t="s">
        <v>80</v>
      </c>
      <c r="H6623" s="195" t="s">
        <v>81</v>
      </c>
      <c r="I6623" s="195" t="s">
        <v>82</v>
      </c>
      <c r="J6623" s="195" t="s">
        <v>5</v>
      </c>
      <c r="K6623" s="360"/>
    </row>
    <row r="6624" spans="1:11" s="106" customFormat="1" ht="38.25" hidden="1" x14ac:dyDescent="0.2">
      <c r="A6624" s="240" t="s">
        <v>83</v>
      </c>
      <c r="B6624" s="197" t="s">
        <v>358</v>
      </c>
      <c r="C6624" s="240" t="s">
        <v>85</v>
      </c>
      <c r="D6624" s="240" t="s">
        <v>359</v>
      </c>
      <c r="E6624" s="429" t="s">
        <v>142</v>
      </c>
      <c r="F6624" s="429"/>
      <c r="G6624" s="198" t="s">
        <v>143</v>
      </c>
      <c r="H6624" s="199">
        <v>1</v>
      </c>
      <c r="I6624" s="203">
        <f>SUM(J6625:J6628)</f>
        <v>1.6013198</v>
      </c>
      <c r="J6624" s="203">
        <f>H6624*I6624</f>
        <v>1.6013198</v>
      </c>
      <c r="K6624" s="360"/>
    </row>
    <row r="6625" spans="1:11" s="106" customFormat="1" ht="38.25" hidden="1" x14ac:dyDescent="0.2">
      <c r="A6625" s="241" t="s">
        <v>89</v>
      </c>
      <c r="B6625" s="189" t="s">
        <v>2658</v>
      </c>
      <c r="C6625" s="241" t="s">
        <v>85</v>
      </c>
      <c r="D6625" s="241" t="s">
        <v>2659</v>
      </c>
      <c r="E6625" s="427" t="s">
        <v>142</v>
      </c>
      <c r="F6625" s="427"/>
      <c r="G6625" s="190" t="s">
        <v>88</v>
      </c>
      <c r="H6625" s="191">
        <v>1</v>
      </c>
      <c r="I6625" s="192">
        <v>0.31003259999999999</v>
      </c>
      <c r="J6625" s="192">
        <v>0.31003259999999999</v>
      </c>
      <c r="K6625" s="360"/>
    </row>
    <row r="6626" spans="1:11" s="106" customFormat="1" ht="25.5" hidden="1" x14ac:dyDescent="0.2">
      <c r="A6626" s="241" t="s">
        <v>89</v>
      </c>
      <c r="B6626" s="189" t="s">
        <v>2660</v>
      </c>
      <c r="C6626" s="241" t="s">
        <v>85</v>
      </c>
      <c r="D6626" s="241" t="s">
        <v>2661</v>
      </c>
      <c r="E6626" s="427" t="s">
        <v>142</v>
      </c>
      <c r="F6626" s="427"/>
      <c r="G6626" s="190" t="s">
        <v>88</v>
      </c>
      <c r="H6626" s="191">
        <v>1</v>
      </c>
      <c r="I6626" s="192">
        <v>3.6574200000000001E-2</v>
      </c>
      <c r="J6626" s="192">
        <v>3.6574200000000001E-2</v>
      </c>
      <c r="K6626" s="360"/>
    </row>
    <row r="6627" spans="1:11" s="106" customFormat="1" ht="38.25" hidden="1" x14ac:dyDescent="0.2">
      <c r="A6627" s="241" t="s">
        <v>89</v>
      </c>
      <c r="B6627" s="189" t="s">
        <v>2662</v>
      </c>
      <c r="C6627" s="241" t="s">
        <v>85</v>
      </c>
      <c r="D6627" s="241" t="s">
        <v>2663</v>
      </c>
      <c r="E6627" s="427" t="s">
        <v>142</v>
      </c>
      <c r="F6627" s="427"/>
      <c r="G6627" s="190" t="s">
        <v>88</v>
      </c>
      <c r="H6627" s="191">
        <v>1</v>
      </c>
      <c r="I6627" s="192">
        <v>0.24221300000000001</v>
      </c>
      <c r="J6627" s="192">
        <v>0.24221300000000001</v>
      </c>
      <c r="K6627" s="360"/>
    </row>
    <row r="6628" spans="1:11" s="106" customFormat="1" ht="38.25" hidden="1" x14ac:dyDescent="0.2">
      <c r="A6628" s="241" t="s">
        <v>89</v>
      </c>
      <c r="B6628" s="189" t="s">
        <v>2664</v>
      </c>
      <c r="C6628" s="241" t="s">
        <v>85</v>
      </c>
      <c r="D6628" s="241" t="s">
        <v>2665</v>
      </c>
      <c r="E6628" s="427" t="s">
        <v>142</v>
      </c>
      <c r="F6628" s="427"/>
      <c r="G6628" s="190" t="s">
        <v>88</v>
      </c>
      <c r="H6628" s="191">
        <v>1</v>
      </c>
      <c r="I6628" s="192">
        <v>1.0125</v>
      </c>
      <c r="J6628" s="192">
        <v>1.0125</v>
      </c>
      <c r="K6628" s="360"/>
    </row>
    <row r="6629" spans="1:11" s="106" customFormat="1" hidden="1" x14ac:dyDescent="0.2">
      <c r="A6629" s="244"/>
      <c r="B6629" s="244"/>
      <c r="C6629" s="244"/>
      <c r="D6629" s="244"/>
      <c r="E6629" s="244"/>
      <c r="F6629" s="193"/>
      <c r="G6629" s="244"/>
      <c r="H6629" s="193"/>
      <c r="I6629" s="244"/>
      <c r="J6629" s="193"/>
      <c r="K6629" s="360"/>
    </row>
    <row r="6630" spans="1:11" s="106" customFormat="1" ht="15" hidden="1" thickBot="1" x14ac:dyDescent="0.25">
      <c r="A6630" s="244"/>
      <c r="B6630" s="244"/>
      <c r="C6630" s="244"/>
      <c r="D6630" s="244"/>
      <c r="E6630" s="244"/>
      <c r="F6630" s="193"/>
      <c r="G6630" s="244"/>
      <c r="H6630" s="428"/>
      <c r="I6630" s="428"/>
      <c r="J6630" s="193"/>
      <c r="K6630" s="360"/>
    </row>
    <row r="6631" spans="1:11" s="106" customFormat="1" ht="15" hidden="1" thickTop="1" x14ac:dyDescent="0.2">
      <c r="A6631" s="194"/>
      <c r="B6631" s="194"/>
      <c r="C6631" s="194"/>
      <c r="D6631" s="194"/>
      <c r="E6631" s="194"/>
      <c r="F6631" s="194"/>
      <c r="G6631" s="194"/>
      <c r="H6631" s="194"/>
      <c r="I6631" s="194"/>
      <c r="J6631" s="194"/>
      <c r="K6631" s="360"/>
    </row>
    <row r="6632" spans="1:11" s="106" customFormat="1" ht="15" hidden="1" x14ac:dyDescent="0.2">
      <c r="A6632" s="242"/>
      <c r="B6632" s="195" t="s">
        <v>77</v>
      </c>
      <c r="C6632" s="242" t="s">
        <v>78</v>
      </c>
      <c r="D6632" s="242" t="s">
        <v>4</v>
      </c>
      <c r="E6632" s="430" t="s">
        <v>79</v>
      </c>
      <c r="F6632" s="430"/>
      <c r="G6632" s="196" t="s">
        <v>80</v>
      </c>
      <c r="H6632" s="195" t="s">
        <v>81</v>
      </c>
      <c r="I6632" s="195" t="s">
        <v>82</v>
      </c>
      <c r="J6632" s="195" t="s">
        <v>5</v>
      </c>
      <c r="K6632" s="360"/>
    </row>
    <row r="6633" spans="1:11" s="106" customFormat="1" ht="38.25" hidden="1" x14ac:dyDescent="0.2">
      <c r="A6633" s="240" t="s">
        <v>83</v>
      </c>
      <c r="B6633" s="197" t="s">
        <v>2658</v>
      </c>
      <c r="C6633" s="240" t="s">
        <v>85</v>
      </c>
      <c r="D6633" s="240" t="s">
        <v>2659</v>
      </c>
      <c r="E6633" s="429" t="s">
        <v>142</v>
      </c>
      <c r="F6633" s="429"/>
      <c r="G6633" s="198" t="s">
        <v>88</v>
      </c>
      <c r="H6633" s="199">
        <v>1</v>
      </c>
      <c r="I6633" s="203">
        <f>SUM(J6634)</f>
        <v>0.31003259999999999</v>
      </c>
      <c r="J6633" s="203">
        <f>H6633*I6633</f>
        <v>0.31003259999999999</v>
      </c>
      <c r="K6633" s="360"/>
    </row>
    <row r="6634" spans="1:11" s="106" customFormat="1" ht="25.5" hidden="1" x14ac:dyDescent="0.2">
      <c r="A6634" s="241" t="s">
        <v>92</v>
      </c>
      <c r="B6634" s="189" t="s">
        <v>2666</v>
      </c>
      <c r="C6634" s="241" t="s">
        <v>85</v>
      </c>
      <c r="D6634" s="241" t="s">
        <v>2667</v>
      </c>
      <c r="E6634" s="427" t="s">
        <v>98</v>
      </c>
      <c r="F6634" s="427"/>
      <c r="G6634" s="190" t="s">
        <v>174</v>
      </c>
      <c r="H6634" s="191">
        <v>1.2799999999999999E-4</v>
      </c>
      <c r="I6634" s="192">
        <v>2422.13</v>
      </c>
      <c r="J6634" s="192">
        <v>0.31003259999999999</v>
      </c>
      <c r="K6634" s="360"/>
    </row>
    <row r="6635" spans="1:11" s="106" customFormat="1" hidden="1" x14ac:dyDescent="0.2">
      <c r="A6635" s="244"/>
      <c r="B6635" s="244"/>
      <c r="C6635" s="244"/>
      <c r="D6635" s="244"/>
      <c r="E6635" s="244"/>
      <c r="F6635" s="193"/>
      <c r="G6635" s="244"/>
      <c r="H6635" s="193"/>
      <c r="I6635" s="244"/>
      <c r="J6635" s="193"/>
      <c r="K6635" s="360"/>
    </row>
    <row r="6636" spans="1:11" s="106" customFormat="1" ht="15" hidden="1" thickBot="1" x14ac:dyDescent="0.25">
      <c r="A6636" s="244"/>
      <c r="B6636" s="244"/>
      <c r="C6636" s="244"/>
      <c r="D6636" s="244"/>
      <c r="E6636" s="244"/>
      <c r="F6636" s="193"/>
      <c r="G6636" s="244"/>
      <c r="H6636" s="428"/>
      <c r="I6636" s="428"/>
      <c r="J6636" s="193"/>
      <c r="K6636" s="360"/>
    </row>
    <row r="6637" spans="1:11" s="106" customFormat="1" ht="15" hidden="1" thickTop="1" x14ac:dyDescent="0.2">
      <c r="A6637" s="194"/>
      <c r="B6637" s="194"/>
      <c r="C6637" s="194"/>
      <c r="D6637" s="194"/>
      <c r="E6637" s="194"/>
      <c r="F6637" s="194"/>
      <c r="G6637" s="194"/>
      <c r="H6637" s="194"/>
      <c r="I6637" s="194"/>
      <c r="J6637" s="194"/>
      <c r="K6637" s="360"/>
    </row>
    <row r="6638" spans="1:11" s="106" customFormat="1" ht="15" hidden="1" x14ac:dyDescent="0.2">
      <c r="A6638" s="242"/>
      <c r="B6638" s="195" t="s">
        <v>77</v>
      </c>
      <c r="C6638" s="242" t="s">
        <v>78</v>
      </c>
      <c r="D6638" s="242" t="s">
        <v>4</v>
      </c>
      <c r="E6638" s="430" t="s">
        <v>79</v>
      </c>
      <c r="F6638" s="430"/>
      <c r="G6638" s="196" t="s">
        <v>80</v>
      </c>
      <c r="H6638" s="195" t="s">
        <v>81</v>
      </c>
      <c r="I6638" s="195" t="s">
        <v>82</v>
      </c>
      <c r="J6638" s="195" t="s">
        <v>5</v>
      </c>
      <c r="K6638" s="360"/>
    </row>
    <row r="6639" spans="1:11" s="106" customFormat="1" ht="25.5" hidden="1" x14ac:dyDescent="0.2">
      <c r="A6639" s="240" t="s">
        <v>83</v>
      </c>
      <c r="B6639" s="197" t="s">
        <v>2660</v>
      </c>
      <c r="C6639" s="240" t="s">
        <v>85</v>
      </c>
      <c r="D6639" s="240" t="s">
        <v>2661</v>
      </c>
      <c r="E6639" s="429" t="s">
        <v>142</v>
      </c>
      <c r="F6639" s="429"/>
      <c r="G6639" s="198" t="s">
        <v>88</v>
      </c>
      <c r="H6639" s="199">
        <v>1</v>
      </c>
      <c r="I6639" s="203">
        <f>SUM(J6640)</f>
        <v>3.6574200000000001E-2</v>
      </c>
      <c r="J6639" s="203">
        <f>H6639*I6639</f>
        <v>3.6574200000000001E-2</v>
      </c>
      <c r="K6639" s="360"/>
    </row>
    <row r="6640" spans="1:11" s="106" customFormat="1" ht="25.5" hidden="1" x14ac:dyDescent="0.2">
      <c r="A6640" s="241" t="s">
        <v>92</v>
      </c>
      <c r="B6640" s="189" t="s">
        <v>2666</v>
      </c>
      <c r="C6640" s="241" t="s">
        <v>85</v>
      </c>
      <c r="D6640" s="241" t="s">
        <v>2667</v>
      </c>
      <c r="E6640" s="427" t="s">
        <v>98</v>
      </c>
      <c r="F6640" s="427"/>
      <c r="G6640" s="190" t="s">
        <v>174</v>
      </c>
      <c r="H6640" s="191">
        <v>1.5099999999999999E-5</v>
      </c>
      <c r="I6640" s="192">
        <v>2422.13</v>
      </c>
      <c r="J6640" s="192">
        <v>3.6574200000000001E-2</v>
      </c>
      <c r="K6640" s="360"/>
    </row>
    <row r="6641" spans="1:11" s="106" customFormat="1" hidden="1" x14ac:dyDescent="0.2">
      <c r="A6641" s="244"/>
      <c r="B6641" s="244"/>
      <c r="C6641" s="244"/>
      <c r="D6641" s="244"/>
      <c r="E6641" s="244"/>
      <c r="F6641" s="193"/>
      <c r="G6641" s="244"/>
      <c r="H6641" s="193"/>
      <c r="I6641" s="244"/>
      <c r="J6641" s="193"/>
      <c r="K6641" s="360"/>
    </row>
    <row r="6642" spans="1:11" s="106" customFormat="1" ht="15" hidden="1" thickBot="1" x14ac:dyDescent="0.25">
      <c r="A6642" s="244"/>
      <c r="B6642" s="244"/>
      <c r="C6642" s="244"/>
      <c r="D6642" s="244"/>
      <c r="E6642" s="244"/>
      <c r="F6642" s="193"/>
      <c r="G6642" s="244"/>
      <c r="H6642" s="428"/>
      <c r="I6642" s="428"/>
      <c r="J6642" s="193"/>
      <c r="K6642" s="360"/>
    </row>
    <row r="6643" spans="1:11" s="106" customFormat="1" ht="15" hidden="1" thickTop="1" x14ac:dyDescent="0.2">
      <c r="A6643" s="194"/>
      <c r="B6643" s="194"/>
      <c r="C6643" s="194"/>
      <c r="D6643" s="194"/>
      <c r="E6643" s="194"/>
      <c r="F6643" s="194"/>
      <c r="G6643" s="194"/>
      <c r="H6643" s="194"/>
      <c r="I6643" s="194"/>
      <c r="J6643" s="194"/>
      <c r="K6643" s="360"/>
    </row>
    <row r="6644" spans="1:11" s="106" customFormat="1" ht="15" hidden="1" x14ac:dyDescent="0.2">
      <c r="A6644" s="242"/>
      <c r="B6644" s="195" t="s">
        <v>77</v>
      </c>
      <c r="C6644" s="242" t="s">
        <v>78</v>
      </c>
      <c r="D6644" s="242" t="s">
        <v>4</v>
      </c>
      <c r="E6644" s="430" t="s">
        <v>79</v>
      </c>
      <c r="F6644" s="430"/>
      <c r="G6644" s="196" t="s">
        <v>80</v>
      </c>
      <c r="H6644" s="195" t="s">
        <v>81</v>
      </c>
      <c r="I6644" s="195" t="s">
        <v>82</v>
      </c>
      <c r="J6644" s="195" t="s">
        <v>5</v>
      </c>
      <c r="K6644" s="360"/>
    </row>
    <row r="6645" spans="1:11" s="106" customFormat="1" ht="38.25" hidden="1" x14ac:dyDescent="0.2">
      <c r="A6645" s="240" t="s">
        <v>83</v>
      </c>
      <c r="B6645" s="197" t="s">
        <v>2662</v>
      </c>
      <c r="C6645" s="240" t="s">
        <v>85</v>
      </c>
      <c r="D6645" s="240" t="s">
        <v>2663</v>
      </c>
      <c r="E6645" s="429" t="s">
        <v>142</v>
      </c>
      <c r="F6645" s="429"/>
      <c r="G6645" s="198" t="s">
        <v>88</v>
      </c>
      <c r="H6645" s="199">
        <v>1</v>
      </c>
      <c r="I6645" s="203">
        <f>SUM(J6646)</f>
        <v>0.24221300000000001</v>
      </c>
      <c r="J6645" s="203">
        <f>H6645*I6645</f>
        <v>0.24221300000000001</v>
      </c>
      <c r="K6645" s="360"/>
    </row>
    <row r="6646" spans="1:11" s="106" customFormat="1" ht="25.5" hidden="1" x14ac:dyDescent="0.2">
      <c r="A6646" s="241" t="s">
        <v>92</v>
      </c>
      <c r="B6646" s="189" t="s">
        <v>2666</v>
      </c>
      <c r="C6646" s="241" t="s">
        <v>85</v>
      </c>
      <c r="D6646" s="241" t="s">
        <v>2667</v>
      </c>
      <c r="E6646" s="427" t="s">
        <v>98</v>
      </c>
      <c r="F6646" s="427"/>
      <c r="G6646" s="190" t="s">
        <v>174</v>
      </c>
      <c r="H6646" s="191">
        <v>1E-4</v>
      </c>
      <c r="I6646" s="192">
        <v>2422.13</v>
      </c>
      <c r="J6646" s="192">
        <v>0.24221300000000001</v>
      </c>
      <c r="K6646" s="360"/>
    </row>
    <row r="6647" spans="1:11" s="106" customFormat="1" hidden="1" x14ac:dyDescent="0.2">
      <c r="A6647" s="244"/>
      <c r="B6647" s="244"/>
      <c r="C6647" s="244"/>
      <c r="D6647" s="244"/>
      <c r="E6647" s="244"/>
      <c r="F6647" s="193"/>
      <c r="G6647" s="244"/>
      <c r="H6647" s="193"/>
      <c r="I6647" s="244"/>
      <c r="J6647" s="193"/>
      <c r="K6647" s="360"/>
    </row>
    <row r="6648" spans="1:11" s="106" customFormat="1" ht="15" hidden="1" thickBot="1" x14ac:dyDescent="0.25">
      <c r="A6648" s="244"/>
      <c r="B6648" s="244"/>
      <c r="C6648" s="244"/>
      <c r="D6648" s="244"/>
      <c r="E6648" s="244"/>
      <c r="F6648" s="193"/>
      <c r="G6648" s="244"/>
      <c r="H6648" s="428"/>
      <c r="I6648" s="428"/>
      <c r="J6648" s="193"/>
      <c r="K6648" s="360"/>
    </row>
    <row r="6649" spans="1:11" s="106" customFormat="1" ht="15" hidden="1" thickTop="1" x14ac:dyDescent="0.2">
      <c r="A6649" s="194"/>
      <c r="B6649" s="194"/>
      <c r="C6649" s="194"/>
      <c r="D6649" s="194"/>
      <c r="E6649" s="194"/>
      <c r="F6649" s="194"/>
      <c r="G6649" s="194"/>
      <c r="H6649" s="194"/>
      <c r="I6649" s="194"/>
      <c r="J6649" s="194"/>
      <c r="K6649" s="360"/>
    </row>
    <row r="6650" spans="1:11" s="106" customFormat="1" ht="15" hidden="1" x14ac:dyDescent="0.2">
      <c r="A6650" s="242"/>
      <c r="B6650" s="195" t="s">
        <v>77</v>
      </c>
      <c r="C6650" s="242" t="s">
        <v>78</v>
      </c>
      <c r="D6650" s="242" t="s">
        <v>4</v>
      </c>
      <c r="E6650" s="430" t="s">
        <v>79</v>
      </c>
      <c r="F6650" s="430"/>
      <c r="G6650" s="196" t="s">
        <v>80</v>
      </c>
      <c r="H6650" s="195" t="s">
        <v>81</v>
      </c>
      <c r="I6650" s="195" t="s">
        <v>82</v>
      </c>
      <c r="J6650" s="195" t="s">
        <v>5</v>
      </c>
      <c r="K6650" s="360"/>
    </row>
    <row r="6651" spans="1:11" s="106" customFormat="1" ht="38.25" hidden="1" x14ac:dyDescent="0.2">
      <c r="A6651" s="240" t="s">
        <v>83</v>
      </c>
      <c r="B6651" s="197" t="s">
        <v>2664</v>
      </c>
      <c r="C6651" s="240" t="s">
        <v>85</v>
      </c>
      <c r="D6651" s="240" t="s">
        <v>2665</v>
      </c>
      <c r="E6651" s="429" t="s">
        <v>142</v>
      </c>
      <c r="F6651" s="429"/>
      <c r="G6651" s="198" t="s">
        <v>88</v>
      </c>
      <c r="H6651" s="199">
        <v>1</v>
      </c>
      <c r="I6651" s="203">
        <f>SUM(J6652)</f>
        <v>1.0125</v>
      </c>
      <c r="J6651" s="203">
        <f>H6651*I6651</f>
        <v>1.0125</v>
      </c>
      <c r="K6651" s="360"/>
    </row>
    <row r="6652" spans="1:11" s="106" customFormat="1" hidden="1" x14ac:dyDescent="0.2">
      <c r="A6652" s="241" t="s">
        <v>92</v>
      </c>
      <c r="B6652" s="189" t="s">
        <v>2005</v>
      </c>
      <c r="C6652" s="241" t="s">
        <v>85</v>
      </c>
      <c r="D6652" s="241" t="s">
        <v>2006</v>
      </c>
      <c r="E6652" s="427" t="s">
        <v>119</v>
      </c>
      <c r="F6652" s="427"/>
      <c r="G6652" s="190" t="s">
        <v>2007</v>
      </c>
      <c r="H6652" s="191">
        <v>1.25</v>
      </c>
      <c r="I6652" s="192">
        <v>0.81</v>
      </c>
      <c r="J6652" s="192">
        <v>1.0125</v>
      </c>
      <c r="K6652" s="360"/>
    </row>
    <row r="6653" spans="1:11" s="106" customFormat="1" hidden="1" x14ac:dyDescent="0.2">
      <c r="A6653" s="244"/>
      <c r="B6653" s="244"/>
      <c r="C6653" s="244"/>
      <c r="D6653" s="244"/>
      <c r="E6653" s="244"/>
      <c r="F6653" s="193"/>
      <c r="G6653" s="244"/>
      <c r="H6653" s="193"/>
      <c r="I6653" s="244"/>
      <c r="J6653" s="193"/>
      <c r="K6653" s="360"/>
    </row>
    <row r="6654" spans="1:11" s="106" customFormat="1" ht="15" hidden="1" thickBot="1" x14ac:dyDescent="0.25">
      <c r="A6654" s="244"/>
      <c r="B6654" s="244"/>
      <c r="C6654" s="244"/>
      <c r="D6654" s="244"/>
      <c r="E6654" s="244"/>
      <c r="F6654" s="193"/>
      <c r="G6654" s="244"/>
      <c r="H6654" s="428"/>
      <c r="I6654" s="428"/>
      <c r="J6654" s="193"/>
      <c r="K6654" s="360"/>
    </row>
    <row r="6655" spans="1:11" s="106" customFormat="1" ht="15" hidden="1" thickTop="1" x14ac:dyDescent="0.2">
      <c r="A6655" s="194"/>
      <c r="B6655" s="194"/>
      <c r="C6655" s="194"/>
      <c r="D6655" s="194"/>
      <c r="E6655" s="194"/>
      <c r="F6655" s="194"/>
      <c r="G6655" s="194"/>
      <c r="H6655" s="194"/>
      <c r="I6655" s="194"/>
      <c r="J6655" s="194"/>
      <c r="K6655" s="360"/>
    </row>
    <row r="6656" spans="1:11" s="106" customFormat="1" ht="15" hidden="1" x14ac:dyDescent="0.2">
      <c r="A6656" s="242"/>
      <c r="B6656" s="195" t="s">
        <v>77</v>
      </c>
      <c r="C6656" s="242" t="s">
        <v>78</v>
      </c>
      <c r="D6656" s="242" t="s">
        <v>4</v>
      </c>
      <c r="E6656" s="430" t="s">
        <v>79</v>
      </c>
      <c r="F6656" s="430"/>
      <c r="G6656" s="196" t="s">
        <v>80</v>
      </c>
      <c r="H6656" s="195" t="s">
        <v>81</v>
      </c>
      <c r="I6656" s="195" t="s">
        <v>82</v>
      </c>
      <c r="J6656" s="195" t="s">
        <v>5</v>
      </c>
      <c r="K6656" s="360"/>
    </row>
    <row r="6657" spans="1:11" s="106" customFormat="1" hidden="1" x14ac:dyDescent="0.2">
      <c r="A6657" s="240" t="s">
        <v>83</v>
      </c>
      <c r="B6657" s="197" t="s">
        <v>744</v>
      </c>
      <c r="C6657" s="240" t="s">
        <v>85</v>
      </c>
      <c r="D6657" s="240" t="s">
        <v>745</v>
      </c>
      <c r="E6657" s="429" t="s">
        <v>87</v>
      </c>
      <c r="F6657" s="429"/>
      <c r="G6657" s="198" t="s">
        <v>88</v>
      </c>
      <c r="H6657" s="199">
        <v>1</v>
      </c>
      <c r="I6657" s="203">
        <f>SUM(J6658:J6665)</f>
        <v>17.144746000000001</v>
      </c>
      <c r="J6657" s="203">
        <f>H6657*I6657</f>
        <v>17.144746000000001</v>
      </c>
      <c r="K6657" s="360"/>
    </row>
    <row r="6658" spans="1:11" s="106" customFormat="1" ht="25.5" hidden="1" x14ac:dyDescent="0.2">
      <c r="A6658" s="241" t="s">
        <v>89</v>
      </c>
      <c r="B6658" s="189" t="s">
        <v>2236</v>
      </c>
      <c r="C6658" s="241" t="s">
        <v>85</v>
      </c>
      <c r="D6658" s="241" t="s">
        <v>2237</v>
      </c>
      <c r="E6658" s="427" t="s">
        <v>87</v>
      </c>
      <c r="F6658" s="427"/>
      <c r="G6658" s="190" t="s">
        <v>88</v>
      </c>
      <c r="H6658" s="191">
        <v>1</v>
      </c>
      <c r="I6658" s="192">
        <v>0.124746</v>
      </c>
      <c r="J6658" s="192">
        <v>0.124746</v>
      </c>
      <c r="K6658" s="360"/>
    </row>
    <row r="6659" spans="1:11" s="106" customFormat="1" hidden="1" x14ac:dyDescent="0.2">
      <c r="A6659" s="241" t="s">
        <v>92</v>
      </c>
      <c r="B6659" s="189" t="s">
        <v>1912</v>
      </c>
      <c r="C6659" s="241" t="s">
        <v>85</v>
      </c>
      <c r="D6659" s="241" t="s">
        <v>1913</v>
      </c>
      <c r="E6659" s="427" t="s">
        <v>101</v>
      </c>
      <c r="F6659" s="427"/>
      <c r="G6659" s="190" t="s">
        <v>88</v>
      </c>
      <c r="H6659" s="191">
        <v>1</v>
      </c>
      <c r="I6659" s="192">
        <v>2.2000000000000002</v>
      </c>
      <c r="J6659" s="192">
        <v>2.2000000000000002</v>
      </c>
      <c r="K6659" s="360"/>
    </row>
    <row r="6660" spans="1:11" s="106" customFormat="1" ht="25.5" hidden="1" x14ac:dyDescent="0.2">
      <c r="A6660" s="241" t="s">
        <v>92</v>
      </c>
      <c r="B6660" s="189" t="s">
        <v>1914</v>
      </c>
      <c r="C6660" s="241" t="s">
        <v>85</v>
      </c>
      <c r="D6660" s="241" t="s">
        <v>1915</v>
      </c>
      <c r="E6660" s="427" t="s">
        <v>98</v>
      </c>
      <c r="F6660" s="427"/>
      <c r="G6660" s="190" t="s">
        <v>88</v>
      </c>
      <c r="H6660" s="191">
        <v>1</v>
      </c>
      <c r="I6660" s="192">
        <v>0.96</v>
      </c>
      <c r="J6660" s="192">
        <v>0.96</v>
      </c>
      <c r="K6660" s="360"/>
    </row>
    <row r="6661" spans="1:11" s="106" customFormat="1" hidden="1" x14ac:dyDescent="0.2">
      <c r="A6661" s="241" t="s">
        <v>92</v>
      </c>
      <c r="B6661" s="189" t="s">
        <v>99</v>
      </c>
      <c r="C6661" s="241" t="s">
        <v>85</v>
      </c>
      <c r="D6661" s="241" t="s">
        <v>100</v>
      </c>
      <c r="E6661" s="427" t="s">
        <v>101</v>
      </c>
      <c r="F6661" s="427"/>
      <c r="G6661" s="190" t="s">
        <v>88</v>
      </c>
      <c r="H6661" s="191">
        <v>1</v>
      </c>
      <c r="I6661" s="192">
        <v>0.35</v>
      </c>
      <c r="J6661" s="192">
        <v>0.35</v>
      </c>
      <c r="K6661" s="360"/>
    </row>
    <row r="6662" spans="1:11" s="106" customFormat="1" ht="25.5" hidden="1" x14ac:dyDescent="0.2">
      <c r="A6662" s="241" t="s">
        <v>92</v>
      </c>
      <c r="B6662" s="189" t="s">
        <v>1916</v>
      </c>
      <c r="C6662" s="241" t="s">
        <v>85</v>
      </c>
      <c r="D6662" s="241" t="s">
        <v>1917</v>
      </c>
      <c r="E6662" s="427" t="s">
        <v>98</v>
      </c>
      <c r="F6662" s="427"/>
      <c r="G6662" s="190" t="s">
        <v>88</v>
      </c>
      <c r="H6662" s="191">
        <v>1</v>
      </c>
      <c r="I6662" s="192">
        <v>0.5</v>
      </c>
      <c r="J6662" s="192">
        <v>0.5</v>
      </c>
      <c r="K6662" s="360"/>
    </row>
    <row r="6663" spans="1:11" s="106" customFormat="1" hidden="1" x14ac:dyDescent="0.2">
      <c r="A6663" s="241" t="s">
        <v>92</v>
      </c>
      <c r="B6663" s="189" t="s">
        <v>104</v>
      </c>
      <c r="C6663" s="241" t="s">
        <v>85</v>
      </c>
      <c r="D6663" s="241" t="s">
        <v>105</v>
      </c>
      <c r="E6663" s="427" t="s">
        <v>106</v>
      </c>
      <c r="F6663" s="427"/>
      <c r="G6663" s="190" t="s">
        <v>88</v>
      </c>
      <c r="H6663" s="191">
        <v>1</v>
      </c>
      <c r="I6663" s="192">
        <v>7.0000000000000007E-2</v>
      </c>
      <c r="J6663" s="192">
        <v>7.0000000000000007E-2</v>
      </c>
      <c r="K6663" s="360"/>
    </row>
    <row r="6664" spans="1:11" s="106" customFormat="1" hidden="1" x14ac:dyDescent="0.2">
      <c r="A6664" s="241" t="s">
        <v>92</v>
      </c>
      <c r="B6664" s="189" t="s">
        <v>1918</v>
      </c>
      <c r="C6664" s="241" t="s">
        <v>85</v>
      </c>
      <c r="D6664" s="241" t="s">
        <v>1919</v>
      </c>
      <c r="E6664" s="427" t="s">
        <v>909</v>
      </c>
      <c r="F6664" s="427"/>
      <c r="G6664" s="190" t="s">
        <v>88</v>
      </c>
      <c r="H6664" s="191">
        <v>1</v>
      </c>
      <c r="I6664" s="192">
        <v>0.71</v>
      </c>
      <c r="J6664" s="192">
        <v>0.71</v>
      </c>
      <c r="K6664" s="360"/>
    </row>
    <row r="6665" spans="1:11" s="106" customFormat="1" hidden="1" x14ac:dyDescent="0.2">
      <c r="A6665" s="241" t="s">
        <v>92</v>
      </c>
      <c r="B6665" s="189" t="s">
        <v>2238</v>
      </c>
      <c r="C6665" s="241" t="s">
        <v>85</v>
      </c>
      <c r="D6665" s="241" t="s">
        <v>2239</v>
      </c>
      <c r="E6665" s="427" t="s">
        <v>95</v>
      </c>
      <c r="F6665" s="427"/>
      <c r="G6665" s="190" t="s">
        <v>88</v>
      </c>
      <c r="H6665" s="191">
        <v>1</v>
      </c>
      <c r="I6665" s="192">
        <v>12.23</v>
      </c>
      <c r="J6665" s="192">
        <v>12.23</v>
      </c>
      <c r="K6665" s="360"/>
    </row>
    <row r="6666" spans="1:11" s="106" customFormat="1" hidden="1" x14ac:dyDescent="0.2">
      <c r="A6666" s="244"/>
      <c r="B6666" s="244"/>
      <c r="C6666" s="244"/>
      <c r="D6666" s="244"/>
      <c r="E6666" s="244"/>
      <c r="F6666" s="193"/>
      <c r="G6666" s="244"/>
      <c r="H6666" s="193"/>
      <c r="I6666" s="244"/>
      <c r="J6666" s="193"/>
      <c r="K6666" s="360"/>
    </row>
    <row r="6667" spans="1:11" s="231" customFormat="1" ht="15" hidden="1" x14ac:dyDescent="0.2">
      <c r="A6667" s="29"/>
      <c r="B6667" s="228" t="s">
        <v>77</v>
      </c>
      <c r="C6667" s="243" t="s">
        <v>78</v>
      </c>
      <c r="D6667" s="243" t="s">
        <v>4</v>
      </c>
      <c r="E6667" s="444" t="s">
        <v>79</v>
      </c>
      <c r="F6667" s="444"/>
      <c r="G6667" s="229" t="s">
        <v>80</v>
      </c>
      <c r="H6667" s="230" t="s">
        <v>81</v>
      </c>
      <c r="I6667" s="230" t="s">
        <v>82</v>
      </c>
      <c r="J6667" s="230" t="s">
        <v>5</v>
      </c>
      <c r="K6667" s="360"/>
    </row>
    <row r="6668" spans="1:11" s="106" customFormat="1" ht="25.5" hidden="1" x14ac:dyDescent="0.2">
      <c r="A6668" s="246" t="s">
        <v>89</v>
      </c>
      <c r="B6668" s="200" t="s">
        <v>221</v>
      </c>
      <c r="C6668" s="246" t="s">
        <v>85</v>
      </c>
      <c r="D6668" s="246" t="s">
        <v>222</v>
      </c>
      <c r="E6668" s="435" t="s">
        <v>87</v>
      </c>
      <c r="F6668" s="435"/>
      <c r="G6668" s="201" t="s">
        <v>88</v>
      </c>
      <c r="H6668" s="202">
        <v>0.49680000000000002</v>
      </c>
      <c r="I6668" s="232">
        <f>SUM(J6669:J6673)</f>
        <v>148.58000000000001</v>
      </c>
      <c r="J6668" s="232">
        <f>H6668*I6668</f>
        <v>73.814544000000012</v>
      </c>
      <c r="K6668" s="360"/>
    </row>
    <row r="6669" spans="1:11" s="106" customFormat="1" ht="25.5" hidden="1" x14ac:dyDescent="0.2">
      <c r="A6669" s="241" t="s">
        <v>89</v>
      </c>
      <c r="B6669" s="189" t="s">
        <v>203</v>
      </c>
      <c r="C6669" s="241" t="s">
        <v>85</v>
      </c>
      <c r="D6669" s="241" t="s">
        <v>204</v>
      </c>
      <c r="E6669" s="427" t="s">
        <v>87</v>
      </c>
      <c r="F6669" s="427"/>
      <c r="G6669" s="190" t="s">
        <v>88</v>
      </c>
      <c r="H6669" s="191">
        <v>0.34949999999999998</v>
      </c>
      <c r="I6669" s="192">
        <v>14.37</v>
      </c>
      <c r="J6669" s="192">
        <v>5.0199999999999996</v>
      </c>
      <c r="K6669" s="360"/>
    </row>
    <row r="6670" spans="1:11" s="106" customFormat="1" hidden="1" x14ac:dyDescent="0.2">
      <c r="A6670" s="241" t="s">
        <v>92</v>
      </c>
      <c r="B6670" s="189" t="s">
        <v>2650</v>
      </c>
      <c r="C6670" s="241" t="s">
        <v>85</v>
      </c>
      <c r="D6670" s="241" t="s">
        <v>2651</v>
      </c>
      <c r="E6670" s="427" t="s">
        <v>119</v>
      </c>
      <c r="F6670" s="427"/>
      <c r="G6670" s="190" t="s">
        <v>174</v>
      </c>
      <c r="H6670" s="191">
        <v>1</v>
      </c>
      <c r="I6670" s="192">
        <v>105.5</v>
      </c>
      <c r="J6670" s="192">
        <v>105.5</v>
      </c>
      <c r="K6670" s="360"/>
    </row>
    <row r="6671" spans="1:11" s="106" customFormat="1" ht="38.25" hidden="1" x14ac:dyDescent="0.2">
      <c r="A6671" s="241" t="s">
        <v>92</v>
      </c>
      <c r="B6671" s="189" t="s">
        <v>2652</v>
      </c>
      <c r="C6671" s="241" t="s">
        <v>85</v>
      </c>
      <c r="D6671" s="241" t="s">
        <v>2653</v>
      </c>
      <c r="E6671" s="427" t="s">
        <v>119</v>
      </c>
      <c r="F6671" s="427"/>
      <c r="G6671" s="190" t="s">
        <v>174</v>
      </c>
      <c r="H6671" s="191">
        <v>2</v>
      </c>
      <c r="I6671" s="192">
        <v>15.58</v>
      </c>
      <c r="J6671" s="192">
        <v>31.16</v>
      </c>
      <c r="K6671" s="360"/>
    </row>
    <row r="6672" spans="1:11" s="106" customFormat="1" hidden="1" x14ac:dyDescent="0.2">
      <c r="A6672" s="241" t="s">
        <v>92</v>
      </c>
      <c r="B6672" s="189" t="s">
        <v>833</v>
      </c>
      <c r="C6672" s="241" t="s">
        <v>85</v>
      </c>
      <c r="D6672" s="241" t="s">
        <v>834</v>
      </c>
      <c r="E6672" s="427" t="s">
        <v>119</v>
      </c>
      <c r="F6672" s="427"/>
      <c r="G6672" s="190" t="s">
        <v>160</v>
      </c>
      <c r="H6672" s="191">
        <v>8.8099999999999998E-2</v>
      </c>
      <c r="I6672" s="192">
        <v>57.59</v>
      </c>
      <c r="J6672" s="192">
        <v>5.07</v>
      </c>
      <c r="K6672" s="360"/>
    </row>
    <row r="6673" spans="1:11" s="106" customFormat="1" hidden="1" x14ac:dyDescent="0.2">
      <c r="A6673" s="241" t="s">
        <v>92</v>
      </c>
      <c r="B6673" s="189" t="s">
        <v>2654</v>
      </c>
      <c r="C6673" s="241" t="s">
        <v>85</v>
      </c>
      <c r="D6673" s="241" t="s">
        <v>2655</v>
      </c>
      <c r="E6673" s="427" t="s">
        <v>119</v>
      </c>
      <c r="F6673" s="427"/>
      <c r="G6673" s="190" t="s">
        <v>174</v>
      </c>
      <c r="H6673" s="191">
        <v>1</v>
      </c>
      <c r="I6673" s="192">
        <v>1.83</v>
      </c>
      <c r="J6673" s="192">
        <v>1.83</v>
      </c>
      <c r="K6673" s="360"/>
    </row>
    <row r="6674" spans="1:11" s="106" customFormat="1" hidden="1" x14ac:dyDescent="0.2">
      <c r="A6674" s="244"/>
      <c r="B6674" s="244"/>
      <c r="C6674" s="244"/>
      <c r="D6674" s="244"/>
      <c r="E6674" s="244"/>
      <c r="F6674" s="193"/>
      <c r="G6674" s="244"/>
      <c r="H6674" s="193"/>
      <c r="I6674" s="244"/>
      <c r="J6674" s="193"/>
      <c r="K6674" s="360"/>
    </row>
    <row r="6675" spans="1:11" s="106" customFormat="1" ht="15" hidden="1" thickBot="1" x14ac:dyDescent="0.25">
      <c r="A6675" s="244"/>
      <c r="B6675" s="244"/>
      <c r="C6675" s="244"/>
      <c r="D6675" s="244"/>
      <c r="E6675" s="244"/>
      <c r="F6675" s="193"/>
      <c r="G6675" s="244"/>
      <c r="H6675" s="428"/>
      <c r="I6675" s="428"/>
      <c r="J6675" s="193"/>
      <c r="K6675" s="360"/>
    </row>
    <row r="6676" spans="1:11" s="106" customFormat="1" ht="15" hidden="1" thickTop="1" x14ac:dyDescent="0.2">
      <c r="A6676" s="194"/>
      <c r="B6676" s="194"/>
      <c r="C6676" s="194"/>
      <c r="D6676" s="194"/>
      <c r="E6676" s="194"/>
      <c r="F6676" s="194"/>
      <c r="G6676" s="194"/>
      <c r="H6676" s="194"/>
      <c r="I6676" s="194"/>
      <c r="J6676" s="194"/>
      <c r="K6676" s="360"/>
    </row>
    <row r="6677" spans="1:11" s="106" customFormat="1" ht="15" hidden="1" x14ac:dyDescent="0.2">
      <c r="A6677" s="242"/>
      <c r="B6677" s="195" t="s">
        <v>77</v>
      </c>
      <c r="C6677" s="242" t="s">
        <v>78</v>
      </c>
      <c r="D6677" s="242" t="s">
        <v>4</v>
      </c>
      <c r="E6677" s="430" t="s">
        <v>79</v>
      </c>
      <c r="F6677" s="430"/>
      <c r="G6677" s="196" t="s">
        <v>80</v>
      </c>
      <c r="H6677" s="195" t="s">
        <v>81</v>
      </c>
      <c r="I6677" s="195" t="s">
        <v>82</v>
      </c>
      <c r="J6677" s="195" t="s">
        <v>5</v>
      </c>
      <c r="K6677" s="360"/>
    </row>
    <row r="6678" spans="1:11" s="106" customFormat="1" ht="38.25" hidden="1" x14ac:dyDescent="0.2">
      <c r="A6678" s="240" t="s">
        <v>83</v>
      </c>
      <c r="B6678" s="197" t="s">
        <v>780</v>
      </c>
      <c r="C6678" s="240" t="s">
        <v>85</v>
      </c>
      <c r="D6678" s="240" t="s">
        <v>781</v>
      </c>
      <c r="E6678" s="429" t="s">
        <v>179</v>
      </c>
      <c r="F6678" s="429"/>
      <c r="G6678" s="198" t="s">
        <v>174</v>
      </c>
      <c r="H6678" s="199">
        <v>1</v>
      </c>
      <c r="I6678" s="203">
        <f>SUM(J6679:J6684)</f>
        <v>592.18000000000006</v>
      </c>
      <c r="J6678" s="203">
        <f>H6678*I6678</f>
        <v>592.18000000000006</v>
      </c>
      <c r="K6678" s="360"/>
    </row>
    <row r="6679" spans="1:11" s="106" customFormat="1" ht="25.5" hidden="1" x14ac:dyDescent="0.2">
      <c r="A6679" s="241" t="s">
        <v>89</v>
      </c>
      <c r="B6679" s="189" t="s">
        <v>221</v>
      </c>
      <c r="C6679" s="241" t="s">
        <v>85</v>
      </c>
      <c r="D6679" s="241" t="s">
        <v>222</v>
      </c>
      <c r="E6679" s="427" t="s">
        <v>87</v>
      </c>
      <c r="F6679" s="427"/>
      <c r="G6679" s="190" t="s">
        <v>88</v>
      </c>
      <c r="H6679" s="191">
        <v>1.1539999999999999</v>
      </c>
      <c r="I6679" s="192">
        <v>17.79</v>
      </c>
      <c r="J6679" s="192">
        <v>20.52</v>
      </c>
      <c r="K6679" s="360"/>
    </row>
    <row r="6680" spans="1:11" s="106" customFormat="1" ht="25.5" hidden="1" x14ac:dyDescent="0.2">
      <c r="A6680" s="241" t="s">
        <v>89</v>
      </c>
      <c r="B6680" s="189" t="s">
        <v>203</v>
      </c>
      <c r="C6680" s="241" t="s">
        <v>85</v>
      </c>
      <c r="D6680" s="241" t="s">
        <v>204</v>
      </c>
      <c r="E6680" s="427" t="s">
        <v>87</v>
      </c>
      <c r="F6680" s="427"/>
      <c r="G6680" s="190" t="s">
        <v>88</v>
      </c>
      <c r="H6680" s="191">
        <v>0.55649999999999999</v>
      </c>
      <c r="I6680" s="192">
        <v>14.37</v>
      </c>
      <c r="J6680" s="192">
        <v>7.99</v>
      </c>
      <c r="K6680" s="360"/>
    </row>
    <row r="6681" spans="1:11" s="106" customFormat="1" ht="25.5" hidden="1" x14ac:dyDescent="0.2">
      <c r="A6681" s="241" t="s">
        <v>92</v>
      </c>
      <c r="B6681" s="189" t="s">
        <v>2656</v>
      </c>
      <c r="C6681" s="241" t="s">
        <v>85</v>
      </c>
      <c r="D6681" s="241" t="s">
        <v>2657</v>
      </c>
      <c r="E6681" s="427" t="s">
        <v>119</v>
      </c>
      <c r="F6681" s="427"/>
      <c r="G6681" s="190" t="s">
        <v>174</v>
      </c>
      <c r="H6681" s="191">
        <v>1</v>
      </c>
      <c r="I6681" s="192">
        <v>525.61</v>
      </c>
      <c r="J6681" s="192">
        <v>525.61</v>
      </c>
      <c r="K6681" s="360"/>
    </row>
    <row r="6682" spans="1:11" s="106" customFormat="1" ht="38.25" hidden="1" x14ac:dyDescent="0.2">
      <c r="A6682" s="241" t="s">
        <v>92</v>
      </c>
      <c r="B6682" s="189" t="s">
        <v>2652</v>
      </c>
      <c r="C6682" s="241" t="s">
        <v>85</v>
      </c>
      <c r="D6682" s="241" t="s">
        <v>2653</v>
      </c>
      <c r="E6682" s="427" t="s">
        <v>119</v>
      </c>
      <c r="F6682" s="427"/>
      <c r="G6682" s="190" t="s">
        <v>174</v>
      </c>
      <c r="H6682" s="191">
        <v>2</v>
      </c>
      <c r="I6682" s="192">
        <v>15.58</v>
      </c>
      <c r="J6682" s="192">
        <v>31.16</v>
      </c>
      <c r="K6682" s="360"/>
    </row>
    <row r="6683" spans="1:11" s="106" customFormat="1" hidden="1" x14ac:dyDescent="0.2">
      <c r="A6683" s="241" t="s">
        <v>92</v>
      </c>
      <c r="B6683" s="189" t="s">
        <v>833</v>
      </c>
      <c r="C6683" s="241" t="s">
        <v>85</v>
      </c>
      <c r="D6683" s="241" t="s">
        <v>834</v>
      </c>
      <c r="E6683" s="427" t="s">
        <v>119</v>
      </c>
      <c r="F6683" s="427"/>
      <c r="G6683" s="190" t="s">
        <v>160</v>
      </c>
      <c r="H6683" s="191">
        <v>8.8099999999999998E-2</v>
      </c>
      <c r="I6683" s="192">
        <v>57.59</v>
      </c>
      <c r="J6683" s="192">
        <v>5.07</v>
      </c>
      <c r="K6683" s="360"/>
    </row>
    <row r="6684" spans="1:11" s="106" customFormat="1" hidden="1" x14ac:dyDescent="0.2">
      <c r="A6684" s="241" t="s">
        <v>92</v>
      </c>
      <c r="B6684" s="189" t="s">
        <v>2654</v>
      </c>
      <c r="C6684" s="241" t="s">
        <v>85</v>
      </c>
      <c r="D6684" s="241" t="s">
        <v>2655</v>
      </c>
      <c r="E6684" s="427" t="s">
        <v>119</v>
      </c>
      <c r="F6684" s="427"/>
      <c r="G6684" s="190" t="s">
        <v>174</v>
      </c>
      <c r="H6684" s="191">
        <v>1</v>
      </c>
      <c r="I6684" s="192">
        <v>1.83</v>
      </c>
      <c r="J6684" s="192">
        <v>1.83</v>
      </c>
      <c r="K6684" s="360"/>
    </row>
    <row r="6685" spans="1:11" s="106" customFormat="1" hidden="1" x14ac:dyDescent="0.2">
      <c r="A6685" s="244"/>
      <c r="B6685" s="244"/>
      <c r="C6685" s="244"/>
      <c r="D6685" s="244"/>
      <c r="E6685" s="244"/>
      <c r="F6685" s="193"/>
      <c r="G6685" s="244"/>
      <c r="H6685" s="193"/>
      <c r="I6685" s="244"/>
      <c r="J6685" s="193"/>
      <c r="K6685" s="360"/>
    </row>
    <row r="6686" spans="1:11" s="106" customFormat="1" ht="15" hidden="1" thickBot="1" x14ac:dyDescent="0.25">
      <c r="A6686" s="244"/>
      <c r="B6686" s="244"/>
      <c r="C6686" s="244"/>
      <c r="D6686" s="244"/>
      <c r="E6686" s="244"/>
      <c r="F6686" s="193"/>
      <c r="G6686" s="244"/>
      <c r="H6686" s="428"/>
      <c r="I6686" s="428"/>
      <c r="J6686" s="193"/>
      <c r="K6686" s="360"/>
    </row>
    <row r="6687" spans="1:11" s="106" customFormat="1" ht="15" hidden="1" thickTop="1" x14ac:dyDescent="0.2">
      <c r="A6687" s="194"/>
      <c r="B6687" s="194"/>
      <c r="C6687" s="194"/>
      <c r="D6687" s="194"/>
      <c r="E6687" s="194"/>
      <c r="F6687" s="194"/>
      <c r="G6687" s="194"/>
      <c r="H6687" s="194"/>
      <c r="I6687" s="194"/>
      <c r="J6687" s="194"/>
      <c r="K6687" s="360"/>
    </row>
    <row r="6688" spans="1:11" s="106" customFormat="1" ht="15" hidden="1" x14ac:dyDescent="0.2">
      <c r="A6688" s="242"/>
      <c r="B6688" s="195" t="s">
        <v>77</v>
      </c>
      <c r="C6688" s="242" t="s">
        <v>78</v>
      </c>
      <c r="D6688" s="242" t="s">
        <v>4</v>
      </c>
      <c r="E6688" s="430" t="s">
        <v>79</v>
      </c>
      <c r="F6688" s="430"/>
      <c r="G6688" s="196" t="s">
        <v>80</v>
      </c>
      <c r="H6688" s="195" t="s">
        <v>81</v>
      </c>
      <c r="I6688" s="195" t="s">
        <v>82</v>
      </c>
      <c r="J6688" s="195" t="s">
        <v>5</v>
      </c>
      <c r="K6688" s="360"/>
    </row>
    <row r="6689" spans="1:11" s="106" customFormat="1" ht="25.5" hidden="1" x14ac:dyDescent="0.2">
      <c r="A6689" s="240" t="s">
        <v>83</v>
      </c>
      <c r="B6689" s="197" t="s">
        <v>360</v>
      </c>
      <c r="C6689" s="240" t="s">
        <v>85</v>
      </c>
      <c r="D6689" s="240" t="s">
        <v>361</v>
      </c>
      <c r="E6689" s="429" t="s">
        <v>142</v>
      </c>
      <c r="F6689" s="429"/>
      <c r="G6689" s="198" t="s">
        <v>146</v>
      </c>
      <c r="H6689" s="199">
        <v>1</v>
      </c>
      <c r="I6689" s="203">
        <f>SUM(J6690:J6691)</f>
        <v>0.33999999999999997</v>
      </c>
      <c r="J6689" s="203">
        <f>H6689*I6689</f>
        <v>0.33999999999999997</v>
      </c>
      <c r="K6689" s="360"/>
    </row>
    <row r="6690" spans="1:11" s="106" customFormat="1" ht="38.25" hidden="1" x14ac:dyDescent="0.2">
      <c r="A6690" s="241" t="s">
        <v>89</v>
      </c>
      <c r="B6690" s="189" t="s">
        <v>2658</v>
      </c>
      <c r="C6690" s="241" t="s">
        <v>85</v>
      </c>
      <c r="D6690" s="241" t="s">
        <v>2659</v>
      </c>
      <c r="E6690" s="427" t="s">
        <v>142</v>
      </c>
      <c r="F6690" s="427"/>
      <c r="G6690" s="190" t="s">
        <v>88</v>
      </c>
      <c r="H6690" s="191">
        <v>1</v>
      </c>
      <c r="I6690" s="192">
        <v>0.31</v>
      </c>
      <c r="J6690" s="192">
        <v>0.31</v>
      </c>
      <c r="K6690" s="360"/>
    </row>
    <row r="6691" spans="1:11" s="106" customFormat="1" ht="25.5" hidden="1" x14ac:dyDescent="0.2">
      <c r="A6691" s="241" t="s">
        <v>89</v>
      </c>
      <c r="B6691" s="189" t="s">
        <v>2660</v>
      </c>
      <c r="C6691" s="241" t="s">
        <v>85</v>
      </c>
      <c r="D6691" s="241" t="s">
        <v>2661</v>
      </c>
      <c r="E6691" s="427" t="s">
        <v>142</v>
      </c>
      <c r="F6691" s="427"/>
      <c r="G6691" s="190" t="s">
        <v>88</v>
      </c>
      <c r="H6691" s="191">
        <v>1</v>
      </c>
      <c r="I6691" s="192">
        <v>0.03</v>
      </c>
      <c r="J6691" s="192">
        <v>0.03</v>
      </c>
      <c r="K6691" s="360"/>
    </row>
    <row r="6692" spans="1:11" s="106" customFormat="1" hidden="1" x14ac:dyDescent="0.2">
      <c r="A6692" s="244"/>
      <c r="B6692" s="244"/>
      <c r="C6692" s="244"/>
      <c r="D6692" s="244"/>
      <c r="E6692" s="244"/>
      <c r="F6692" s="193"/>
      <c r="G6692" s="244"/>
      <c r="H6692" s="193"/>
      <c r="I6692" s="244"/>
      <c r="J6692" s="193"/>
      <c r="K6692" s="360"/>
    </row>
    <row r="6693" spans="1:11" s="106" customFormat="1" ht="15" hidden="1" thickBot="1" x14ac:dyDescent="0.25">
      <c r="A6693" s="244"/>
      <c r="B6693" s="244"/>
      <c r="C6693" s="244"/>
      <c r="D6693" s="244"/>
      <c r="E6693" s="244"/>
      <c r="F6693" s="193"/>
      <c r="G6693" s="244"/>
      <c r="H6693" s="428"/>
      <c r="I6693" s="428"/>
      <c r="J6693" s="193"/>
      <c r="K6693" s="360"/>
    </row>
    <row r="6694" spans="1:11" s="106" customFormat="1" ht="15" hidden="1" thickTop="1" x14ac:dyDescent="0.2">
      <c r="A6694" s="194"/>
      <c r="B6694" s="194"/>
      <c r="C6694" s="194"/>
      <c r="D6694" s="194"/>
      <c r="E6694" s="194"/>
      <c r="F6694" s="194"/>
      <c r="G6694" s="194"/>
      <c r="H6694" s="194"/>
      <c r="I6694" s="194"/>
      <c r="J6694" s="194"/>
      <c r="K6694" s="360"/>
    </row>
    <row r="6695" spans="1:11" s="106" customFormat="1" ht="15" hidden="1" x14ac:dyDescent="0.2">
      <c r="A6695" s="242"/>
      <c r="B6695" s="195" t="s">
        <v>77</v>
      </c>
      <c r="C6695" s="242" t="s">
        <v>78</v>
      </c>
      <c r="D6695" s="242" t="s">
        <v>4</v>
      </c>
      <c r="E6695" s="430" t="s">
        <v>79</v>
      </c>
      <c r="F6695" s="430"/>
      <c r="G6695" s="196" t="s">
        <v>80</v>
      </c>
      <c r="H6695" s="195" t="s">
        <v>81</v>
      </c>
      <c r="I6695" s="195" t="s">
        <v>82</v>
      </c>
      <c r="J6695" s="195" t="s">
        <v>5</v>
      </c>
      <c r="K6695" s="360"/>
    </row>
    <row r="6696" spans="1:11" s="106" customFormat="1" ht="38.25" hidden="1" x14ac:dyDescent="0.2">
      <c r="A6696" s="240" t="s">
        <v>83</v>
      </c>
      <c r="B6696" s="197" t="s">
        <v>358</v>
      </c>
      <c r="C6696" s="240" t="s">
        <v>85</v>
      </c>
      <c r="D6696" s="240" t="s">
        <v>359</v>
      </c>
      <c r="E6696" s="429" t="s">
        <v>142</v>
      </c>
      <c r="F6696" s="429"/>
      <c r="G6696" s="198" t="s">
        <v>143</v>
      </c>
      <c r="H6696" s="199">
        <v>1</v>
      </c>
      <c r="I6696" s="203">
        <f>SUM(J6697:J6700)</f>
        <v>1.5899999999999999</v>
      </c>
      <c r="J6696" s="203">
        <f>H6696*I6696</f>
        <v>1.5899999999999999</v>
      </c>
      <c r="K6696" s="360"/>
    </row>
    <row r="6697" spans="1:11" s="106" customFormat="1" ht="38.25" hidden="1" x14ac:dyDescent="0.2">
      <c r="A6697" s="241" t="s">
        <v>89</v>
      </c>
      <c r="B6697" s="189" t="s">
        <v>2658</v>
      </c>
      <c r="C6697" s="241" t="s">
        <v>85</v>
      </c>
      <c r="D6697" s="241" t="s">
        <v>2659</v>
      </c>
      <c r="E6697" s="427" t="s">
        <v>142</v>
      </c>
      <c r="F6697" s="427"/>
      <c r="G6697" s="190" t="s">
        <v>88</v>
      </c>
      <c r="H6697" s="191">
        <v>1</v>
      </c>
      <c r="I6697" s="192">
        <v>0.31</v>
      </c>
      <c r="J6697" s="192">
        <v>0.31</v>
      </c>
      <c r="K6697" s="360"/>
    </row>
    <row r="6698" spans="1:11" s="106" customFormat="1" ht="25.5" hidden="1" x14ac:dyDescent="0.2">
      <c r="A6698" s="241" t="s">
        <v>89</v>
      </c>
      <c r="B6698" s="189" t="s">
        <v>2660</v>
      </c>
      <c r="C6698" s="241" t="s">
        <v>85</v>
      </c>
      <c r="D6698" s="241" t="s">
        <v>2661</v>
      </c>
      <c r="E6698" s="427" t="s">
        <v>142</v>
      </c>
      <c r="F6698" s="427"/>
      <c r="G6698" s="190" t="s">
        <v>88</v>
      </c>
      <c r="H6698" s="191">
        <v>1</v>
      </c>
      <c r="I6698" s="192">
        <v>0.03</v>
      </c>
      <c r="J6698" s="192">
        <v>0.03</v>
      </c>
      <c r="K6698" s="360"/>
    </row>
    <row r="6699" spans="1:11" s="106" customFormat="1" ht="38.25" hidden="1" x14ac:dyDescent="0.2">
      <c r="A6699" s="241" t="s">
        <v>89</v>
      </c>
      <c r="B6699" s="189" t="s">
        <v>2662</v>
      </c>
      <c r="C6699" s="241" t="s">
        <v>85</v>
      </c>
      <c r="D6699" s="241" t="s">
        <v>2663</v>
      </c>
      <c r="E6699" s="427" t="s">
        <v>142</v>
      </c>
      <c r="F6699" s="427"/>
      <c r="G6699" s="190" t="s">
        <v>88</v>
      </c>
      <c r="H6699" s="191">
        <v>1</v>
      </c>
      <c r="I6699" s="192">
        <v>0.24</v>
      </c>
      <c r="J6699" s="192">
        <v>0.24</v>
      </c>
      <c r="K6699" s="360"/>
    </row>
    <row r="6700" spans="1:11" s="106" customFormat="1" ht="38.25" hidden="1" x14ac:dyDescent="0.2">
      <c r="A6700" s="241" t="s">
        <v>89</v>
      </c>
      <c r="B6700" s="189" t="s">
        <v>2664</v>
      </c>
      <c r="C6700" s="241" t="s">
        <v>85</v>
      </c>
      <c r="D6700" s="241" t="s">
        <v>2665</v>
      </c>
      <c r="E6700" s="427" t="s">
        <v>142</v>
      </c>
      <c r="F6700" s="427"/>
      <c r="G6700" s="190" t="s">
        <v>88</v>
      </c>
      <c r="H6700" s="191">
        <v>1</v>
      </c>
      <c r="I6700" s="192">
        <v>1.01</v>
      </c>
      <c r="J6700" s="192">
        <v>1.01</v>
      </c>
      <c r="K6700" s="360"/>
    </row>
    <row r="6701" spans="1:11" s="106" customFormat="1" hidden="1" x14ac:dyDescent="0.2">
      <c r="A6701" s="244"/>
      <c r="B6701" s="244"/>
      <c r="C6701" s="244"/>
      <c r="D6701" s="244"/>
      <c r="E6701" s="244"/>
      <c r="F6701" s="193"/>
      <c r="G6701" s="244"/>
      <c r="H6701" s="193"/>
      <c r="I6701" s="244"/>
      <c r="J6701" s="193"/>
      <c r="K6701" s="360"/>
    </row>
    <row r="6702" spans="1:11" s="106" customFormat="1" ht="15" hidden="1" thickBot="1" x14ac:dyDescent="0.25">
      <c r="A6702" s="244"/>
      <c r="B6702" s="244"/>
      <c r="C6702" s="244"/>
      <c r="D6702" s="244"/>
      <c r="E6702" s="244"/>
      <c r="F6702" s="193"/>
      <c r="G6702" s="244"/>
      <c r="H6702" s="428"/>
      <c r="I6702" s="428"/>
      <c r="J6702" s="193"/>
      <c r="K6702" s="360"/>
    </row>
    <row r="6703" spans="1:11" s="106" customFormat="1" ht="15" hidden="1" thickTop="1" x14ac:dyDescent="0.2">
      <c r="A6703" s="194"/>
      <c r="B6703" s="194"/>
      <c r="C6703" s="194"/>
      <c r="D6703" s="194"/>
      <c r="E6703" s="194"/>
      <c r="F6703" s="194"/>
      <c r="G6703" s="194"/>
      <c r="H6703" s="194"/>
      <c r="I6703" s="194"/>
      <c r="J6703" s="194"/>
      <c r="K6703" s="360"/>
    </row>
    <row r="6704" spans="1:11" s="106" customFormat="1" ht="15" hidden="1" x14ac:dyDescent="0.2">
      <c r="A6704" s="242"/>
      <c r="B6704" s="195" t="s">
        <v>77</v>
      </c>
      <c r="C6704" s="242" t="s">
        <v>78</v>
      </c>
      <c r="D6704" s="242" t="s">
        <v>4</v>
      </c>
      <c r="E6704" s="430" t="s">
        <v>79</v>
      </c>
      <c r="F6704" s="430"/>
      <c r="G6704" s="196" t="s">
        <v>80</v>
      </c>
      <c r="H6704" s="195" t="s">
        <v>81</v>
      </c>
      <c r="I6704" s="195" t="s">
        <v>82</v>
      </c>
      <c r="J6704" s="195" t="s">
        <v>5</v>
      </c>
      <c r="K6704" s="360"/>
    </row>
    <row r="6705" spans="1:11" s="106" customFormat="1" ht="38.25" hidden="1" x14ac:dyDescent="0.2">
      <c r="A6705" s="240" t="s">
        <v>83</v>
      </c>
      <c r="B6705" s="197" t="s">
        <v>2658</v>
      </c>
      <c r="C6705" s="240" t="s">
        <v>85</v>
      </c>
      <c r="D6705" s="240" t="s">
        <v>2659</v>
      </c>
      <c r="E6705" s="429" t="s">
        <v>142</v>
      </c>
      <c r="F6705" s="429"/>
      <c r="G6705" s="198" t="s">
        <v>88</v>
      </c>
      <c r="H6705" s="199">
        <v>1</v>
      </c>
      <c r="I6705" s="203">
        <f>SUM(J6706)</f>
        <v>0.31</v>
      </c>
      <c r="J6705" s="203">
        <f>H6705*I6705</f>
        <v>0.31</v>
      </c>
      <c r="K6705" s="360"/>
    </row>
    <row r="6706" spans="1:11" s="106" customFormat="1" ht="25.5" hidden="1" x14ac:dyDescent="0.2">
      <c r="A6706" s="241" t="s">
        <v>92</v>
      </c>
      <c r="B6706" s="189" t="s">
        <v>2666</v>
      </c>
      <c r="C6706" s="241" t="s">
        <v>85</v>
      </c>
      <c r="D6706" s="241" t="s">
        <v>2667</v>
      </c>
      <c r="E6706" s="427" t="s">
        <v>98</v>
      </c>
      <c r="F6706" s="427"/>
      <c r="G6706" s="190" t="s">
        <v>174</v>
      </c>
      <c r="H6706" s="191">
        <v>1.2799999999999999E-4</v>
      </c>
      <c r="I6706" s="192">
        <v>2422.13</v>
      </c>
      <c r="J6706" s="192">
        <v>0.31</v>
      </c>
      <c r="K6706" s="360"/>
    </row>
    <row r="6707" spans="1:11" s="106" customFormat="1" hidden="1" x14ac:dyDescent="0.2">
      <c r="A6707" s="244"/>
      <c r="B6707" s="244"/>
      <c r="C6707" s="244"/>
      <c r="D6707" s="244"/>
      <c r="E6707" s="244"/>
      <c r="F6707" s="193"/>
      <c r="G6707" s="244"/>
      <c r="H6707" s="193"/>
      <c r="I6707" s="244"/>
      <c r="J6707" s="193"/>
      <c r="K6707" s="360"/>
    </row>
    <row r="6708" spans="1:11" s="106" customFormat="1" ht="15" hidden="1" thickBot="1" x14ac:dyDescent="0.25">
      <c r="A6708" s="244"/>
      <c r="B6708" s="244"/>
      <c r="C6708" s="244"/>
      <c r="D6708" s="244"/>
      <c r="E6708" s="244"/>
      <c r="F6708" s="193"/>
      <c r="G6708" s="244"/>
      <c r="H6708" s="428"/>
      <c r="I6708" s="428"/>
      <c r="J6708" s="193"/>
      <c r="K6708" s="360"/>
    </row>
    <row r="6709" spans="1:11" s="106" customFormat="1" ht="15" hidden="1" thickTop="1" x14ac:dyDescent="0.2">
      <c r="A6709" s="194"/>
      <c r="B6709" s="194"/>
      <c r="C6709" s="194"/>
      <c r="D6709" s="194"/>
      <c r="E6709" s="194"/>
      <c r="F6709" s="194"/>
      <c r="G6709" s="194"/>
      <c r="H6709" s="194"/>
      <c r="I6709" s="194"/>
      <c r="J6709" s="194"/>
      <c r="K6709" s="360"/>
    </row>
    <row r="6710" spans="1:11" s="106" customFormat="1" ht="15" hidden="1" x14ac:dyDescent="0.2">
      <c r="A6710" s="242"/>
      <c r="B6710" s="195" t="s">
        <v>77</v>
      </c>
      <c r="C6710" s="242" t="s">
        <v>78</v>
      </c>
      <c r="D6710" s="242" t="s">
        <v>4</v>
      </c>
      <c r="E6710" s="430" t="s">
        <v>79</v>
      </c>
      <c r="F6710" s="430"/>
      <c r="G6710" s="196" t="s">
        <v>80</v>
      </c>
      <c r="H6710" s="195" t="s">
        <v>81</v>
      </c>
      <c r="I6710" s="195" t="s">
        <v>82</v>
      </c>
      <c r="J6710" s="195" t="s">
        <v>5</v>
      </c>
      <c r="K6710" s="360"/>
    </row>
    <row r="6711" spans="1:11" s="106" customFormat="1" ht="25.5" hidden="1" x14ac:dyDescent="0.2">
      <c r="A6711" s="240" t="s">
        <v>83</v>
      </c>
      <c r="B6711" s="197" t="s">
        <v>2660</v>
      </c>
      <c r="C6711" s="240" t="s">
        <v>85</v>
      </c>
      <c r="D6711" s="240" t="s">
        <v>2661</v>
      </c>
      <c r="E6711" s="429" t="s">
        <v>142</v>
      </c>
      <c r="F6711" s="429"/>
      <c r="G6711" s="198" t="s">
        <v>88</v>
      </c>
      <c r="H6711" s="199">
        <v>1</v>
      </c>
      <c r="I6711" s="203">
        <f>SUM(J6712)</f>
        <v>0.03</v>
      </c>
      <c r="J6711" s="203">
        <f>H6711*I6711</f>
        <v>0.03</v>
      </c>
      <c r="K6711" s="360"/>
    </row>
    <row r="6712" spans="1:11" s="106" customFormat="1" ht="25.5" hidden="1" x14ac:dyDescent="0.2">
      <c r="A6712" s="241" t="s">
        <v>92</v>
      </c>
      <c r="B6712" s="189" t="s">
        <v>2666</v>
      </c>
      <c r="C6712" s="241" t="s">
        <v>85</v>
      </c>
      <c r="D6712" s="241" t="s">
        <v>2667</v>
      </c>
      <c r="E6712" s="427" t="s">
        <v>98</v>
      </c>
      <c r="F6712" s="427"/>
      <c r="G6712" s="190" t="s">
        <v>174</v>
      </c>
      <c r="H6712" s="191">
        <v>1.5099999999999999E-5</v>
      </c>
      <c r="I6712" s="192">
        <v>2422.13</v>
      </c>
      <c r="J6712" s="192">
        <v>0.03</v>
      </c>
      <c r="K6712" s="360"/>
    </row>
    <row r="6713" spans="1:11" s="106" customFormat="1" hidden="1" x14ac:dyDescent="0.2">
      <c r="A6713" s="244"/>
      <c r="B6713" s="244"/>
      <c r="C6713" s="244"/>
      <c r="D6713" s="244"/>
      <c r="E6713" s="244"/>
      <c r="F6713" s="193"/>
      <c r="G6713" s="244"/>
      <c r="H6713" s="193"/>
      <c r="I6713" s="244"/>
      <c r="J6713" s="193"/>
      <c r="K6713" s="360"/>
    </row>
    <row r="6714" spans="1:11" s="106" customFormat="1" ht="15" hidden="1" thickBot="1" x14ac:dyDescent="0.25">
      <c r="A6714" s="244"/>
      <c r="B6714" s="244"/>
      <c r="C6714" s="244"/>
      <c r="D6714" s="244"/>
      <c r="E6714" s="244"/>
      <c r="F6714" s="193"/>
      <c r="G6714" s="244"/>
      <c r="H6714" s="428"/>
      <c r="I6714" s="428"/>
      <c r="J6714" s="193"/>
      <c r="K6714" s="360"/>
    </row>
    <row r="6715" spans="1:11" s="106" customFormat="1" ht="15" hidden="1" thickTop="1" x14ac:dyDescent="0.2">
      <c r="A6715" s="194"/>
      <c r="B6715" s="194"/>
      <c r="C6715" s="194"/>
      <c r="D6715" s="194"/>
      <c r="E6715" s="194"/>
      <c r="F6715" s="194"/>
      <c r="G6715" s="194"/>
      <c r="H6715" s="194"/>
      <c r="I6715" s="194"/>
      <c r="J6715" s="194"/>
      <c r="K6715" s="360"/>
    </row>
    <row r="6716" spans="1:11" s="106" customFormat="1" ht="15" hidden="1" x14ac:dyDescent="0.2">
      <c r="A6716" s="242"/>
      <c r="B6716" s="195" t="s">
        <v>77</v>
      </c>
      <c r="C6716" s="242" t="s">
        <v>78</v>
      </c>
      <c r="D6716" s="242" t="s">
        <v>4</v>
      </c>
      <c r="E6716" s="430" t="s">
        <v>79</v>
      </c>
      <c r="F6716" s="430"/>
      <c r="G6716" s="196" t="s">
        <v>80</v>
      </c>
      <c r="H6716" s="195" t="s">
        <v>81</v>
      </c>
      <c r="I6716" s="195" t="s">
        <v>82</v>
      </c>
      <c r="J6716" s="195" t="s">
        <v>5</v>
      </c>
      <c r="K6716" s="360"/>
    </row>
    <row r="6717" spans="1:11" s="106" customFormat="1" ht="38.25" hidden="1" x14ac:dyDescent="0.2">
      <c r="A6717" s="240" t="s">
        <v>83</v>
      </c>
      <c r="B6717" s="197" t="s">
        <v>2662</v>
      </c>
      <c r="C6717" s="240" t="s">
        <v>85</v>
      </c>
      <c r="D6717" s="240" t="s">
        <v>2663</v>
      </c>
      <c r="E6717" s="429" t="s">
        <v>142</v>
      </c>
      <c r="F6717" s="429"/>
      <c r="G6717" s="198" t="s">
        <v>88</v>
      </c>
      <c r="H6717" s="199">
        <v>1</v>
      </c>
      <c r="I6717" s="203">
        <f>SUM(J6718)</f>
        <v>0.24</v>
      </c>
      <c r="J6717" s="203">
        <f>H6717*I6717</f>
        <v>0.24</v>
      </c>
      <c r="K6717" s="360"/>
    </row>
    <row r="6718" spans="1:11" s="106" customFormat="1" ht="25.5" hidden="1" x14ac:dyDescent="0.2">
      <c r="A6718" s="241" t="s">
        <v>92</v>
      </c>
      <c r="B6718" s="189" t="s">
        <v>2666</v>
      </c>
      <c r="C6718" s="241" t="s">
        <v>85</v>
      </c>
      <c r="D6718" s="241" t="s">
        <v>2667</v>
      </c>
      <c r="E6718" s="427" t="s">
        <v>98</v>
      </c>
      <c r="F6718" s="427"/>
      <c r="G6718" s="190" t="s">
        <v>174</v>
      </c>
      <c r="H6718" s="191">
        <v>1E-4</v>
      </c>
      <c r="I6718" s="192">
        <v>2422.13</v>
      </c>
      <c r="J6718" s="192">
        <v>0.24</v>
      </c>
      <c r="K6718" s="360"/>
    </row>
    <row r="6719" spans="1:11" s="106" customFormat="1" hidden="1" x14ac:dyDescent="0.2">
      <c r="A6719" s="244"/>
      <c r="B6719" s="244"/>
      <c r="C6719" s="244"/>
      <c r="D6719" s="244"/>
      <c r="E6719" s="244"/>
      <c r="F6719" s="193"/>
      <c r="G6719" s="244"/>
      <c r="H6719" s="193"/>
      <c r="I6719" s="244"/>
      <c r="J6719" s="193"/>
      <c r="K6719" s="360"/>
    </row>
    <row r="6720" spans="1:11" s="106" customFormat="1" ht="15" hidden="1" thickBot="1" x14ac:dyDescent="0.25">
      <c r="A6720" s="244"/>
      <c r="B6720" s="244"/>
      <c r="C6720" s="244"/>
      <c r="D6720" s="244"/>
      <c r="E6720" s="244"/>
      <c r="F6720" s="193"/>
      <c r="G6720" s="244"/>
      <c r="H6720" s="428"/>
      <c r="I6720" s="428"/>
      <c r="J6720" s="193"/>
      <c r="K6720" s="360"/>
    </row>
    <row r="6721" spans="1:11" s="106" customFormat="1" ht="15" hidden="1" thickTop="1" x14ac:dyDescent="0.2">
      <c r="A6721" s="194"/>
      <c r="B6721" s="194"/>
      <c r="C6721" s="194"/>
      <c r="D6721" s="194"/>
      <c r="E6721" s="194"/>
      <c r="F6721" s="194"/>
      <c r="G6721" s="194"/>
      <c r="H6721" s="194"/>
      <c r="I6721" s="194"/>
      <c r="J6721" s="194"/>
      <c r="K6721" s="360"/>
    </row>
    <row r="6722" spans="1:11" s="106" customFormat="1" ht="15" hidden="1" x14ac:dyDescent="0.2">
      <c r="A6722" s="242"/>
      <c r="B6722" s="195" t="s">
        <v>77</v>
      </c>
      <c r="C6722" s="242" t="s">
        <v>78</v>
      </c>
      <c r="D6722" s="242" t="s">
        <v>4</v>
      </c>
      <c r="E6722" s="430" t="s">
        <v>79</v>
      </c>
      <c r="F6722" s="430"/>
      <c r="G6722" s="196" t="s">
        <v>80</v>
      </c>
      <c r="H6722" s="195" t="s">
        <v>81</v>
      </c>
      <c r="I6722" s="195" t="s">
        <v>82</v>
      </c>
      <c r="J6722" s="195" t="s">
        <v>5</v>
      </c>
      <c r="K6722" s="360"/>
    </row>
    <row r="6723" spans="1:11" s="106" customFormat="1" ht="38.25" hidden="1" x14ac:dyDescent="0.2">
      <c r="A6723" s="240" t="s">
        <v>83</v>
      </c>
      <c r="B6723" s="197" t="s">
        <v>2664</v>
      </c>
      <c r="C6723" s="240" t="s">
        <v>85</v>
      </c>
      <c r="D6723" s="240" t="s">
        <v>2665</v>
      </c>
      <c r="E6723" s="429" t="s">
        <v>142</v>
      </c>
      <c r="F6723" s="429"/>
      <c r="G6723" s="198" t="s">
        <v>88</v>
      </c>
      <c r="H6723" s="199">
        <v>1</v>
      </c>
      <c r="I6723" s="203">
        <f>SUM(J6724)</f>
        <v>1.01</v>
      </c>
      <c r="J6723" s="203">
        <f>H6723*I6723</f>
        <v>1.01</v>
      </c>
      <c r="K6723" s="360"/>
    </row>
    <row r="6724" spans="1:11" s="106" customFormat="1" hidden="1" x14ac:dyDescent="0.2">
      <c r="A6724" s="241" t="s">
        <v>92</v>
      </c>
      <c r="B6724" s="189" t="s">
        <v>2005</v>
      </c>
      <c r="C6724" s="241" t="s">
        <v>85</v>
      </c>
      <c r="D6724" s="241" t="s">
        <v>2006</v>
      </c>
      <c r="E6724" s="427" t="s">
        <v>119</v>
      </c>
      <c r="F6724" s="427"/>
      <c r="G6724" s="190" t="s">
        <v>2007</v>
      </c>
      <c r="H6724" s="191">
        <v>1.25</v>
      </c>
      <c r="I6724" s="192">
        <v>0.81</v>
      </c>
      <c r="J6724" s="192">
        <v>1.01</v>
      </c>
      <c r="K6724" s="360"/>
    </row>
    <row r="6725" spans="1:11" s="106" customFormat="1" hidden="1" x14ac:dyDescent="0.2">
      <c r="A6725" s="244"/>
      <c r="B6725" s="244"/>
      <c r="C6725" s="244"/>
      <c r="D6725" s="244"/>
      <c r="E6725" s="244"/>
      <c r="F6725" s="193"/>
      <c r="G6725" s="244"/>
      <c r="H6725" s="193"/>
      <c r="I6725" s="244"/>
      <c r="J6725" s="193"/>
      <c r="K6725" s="360"/>
    </row>
    <row r="6726" spans="1:11" s="106" customFormat="1" ht="15" hidden="1" thickBot="1" x14ac:dyDescent="0.25">
      <c r="A6726" s="244"/>
      <c r="B6726" s="244"/>
      <c r="C6726" s="244"/>
      <c r="D6726" s="244"/>
      <c r="E6726" s="244"/>
      <c r="F6726" s="193"/>
      <c r="G6726" s="244"/>
      <c r="H6726" s="428"/>
      <c r="I6726" s="428"/>
      <c r="J6726" s="193"/>
      <c r="K6726" s="360"/>
    </row>
    <row r="6727" spans="1:11" s="106" customFormat="1" ht="15" hidden="1" thickTop="1" x14ac:dyDescent="0.2">
      <c r="A6727" s="194"/>
      <c r="B6727" s="194"/>
      <c r="C6727" s="194"/>
      <c r="D6727" s="194"/>
      <c r="E6727" s="194"/>
      <c r="F6727" s="194"/>
      <c r="G6727" s="194"/>
      <c r="H6727" s="194"/>
      <c r="I6727" s="194"/>
      <c r="J6727" s="194"/>
      <c r="K6727" s="360"/>
    </row>
    <row r="6728" spans="1:11" s="106" customFormat="1" ht="15" hidden="1" x14ac:dyDescent="0.2">
      <c r="A6728" s="242"/>
      <c r="B6728" s="195" t="s">
        <v>77</v>
      </c>
      <c r="C6728" s="242" t="s">
        <v>78</v>
      </c>
      <c r="D6728" s="242" t="s">
        <v>4</v>
      </c>
      <c r="E6728" s="430" t="s">
        <v>79</v>
      </c>
      <c r="F6728" s="430"/>
      <c r="G6728" s="196" t="s">
        <v>80</v>
      </c>
      <c r="H6728" s="195" t="s">
        <v>81</v>
      </c>
      <c r="I6728" s="195" t="s">
        <v>82</v>
      </c>
      <c r="J6728" s="195" t="s">
        <v>5</v>
      </c>
      <c r="K6728" s="360"/>
    </row>
    <row r="6729" spans="1:11" s="106" customFormat="1" hidden="1" x14ac:dyDescent="0.2">
      <c r="A6729" s="240" t="s">
        <v>83</v>
      </c>
      <c r="B6729" s="197" t="s">
        <v>744</v>
      </c>
      <c r="C6729" s="240" t="s">
        <v>85</v>
      </c>
      <c r="D6729" s="240" t="s">
        <v>745</v>
      </c>
      <c r="E6729" s="429" t="s">
        <v>87</v>
      </c>
      <c r="F6729" s="429"/>
      <c r="G6729" s="198" t="s">
        <v>88</v>
      </c>
      <c r="H6729" s="199">
        <v>1</v>
      </c>
      <c r="I6729" s="203">
        <f>SUM(J6730:J6737)</f>
        <v>17.14</v>
      </c>
      <c r="J6729" s="203">
        <f>H6729*I6729</f>
        <v>17.14</v>
      </c>
      <c r="K6729" s="360"/>
    </row>
    <row r="6730" spans="1:11" s="106" customFormat="1" ht="25.5" hidden="1" x14ac:dyDescent="0.2">
      <c r="A6730" s="241" t="s">
        <v>89</v>
      </c>
      <c r="B6730" s="189" t="s">
        <v>2236</v>
      </c>
      <c r="C6730" s="241" t="s">
        <v>85</v>
      </c>
      <c r="D6730" s="241" t="s">
        <v>2237</v>
      </c>
      <c r="E6730" s="427" t="s">
        <v>87</v>
      </c>
      <c r="F6730" s="427"/>
      <c r="G6730" s="190" t="s">
        <v>88</v>
      </c>
      <c r="H6730" s="191">
        <v>1</v>
      </c>
      <c r="I6730" s="192">
        <v>0.12</v>
      </c>
      <c r="J6730" s="192">
        <v>0.12</v>
      </c>
      <c r="K6730" s="360"/>
    </row>
    <row r="6731" spans="1:11" s="106" customFormat="1" hidden="1" x14ac:dyDescent="0.2">
      <c r="A6731" s="241" t="s">
        <v>92</v>
      </c>
      <c r="B6731" s="189" t="s">
        <v>1912</v>
      </c>
      <c r="C6731" s="241" t="s">
        <v>85</v>
      </c>
      <c r="D6731" s="241" t="s">
        <v>1913</v>
      </c>
      <c r="E6731" s="427" t="s">
        <v>101</v>
      </c>
      <c r="F6731" s="427"/>
      <c r="G6731" s="190" t="s">
        <v>88</v>
      </c>
      <c r="H6731" s="191">
        <v>1</v>
      </c>
      <c r="I6731" s="192">
        <v>2.2000000000000002</v>
      </c>
      <c r="J6731" s="192">
        <v>2.2000000000000002</v>
      </c>
      <c r="K6731" s="360"/>
    </row>
    <row r="6732" spans="1:11" s="106" customFormat="1" ht="25.5" hidden="1" x14ac:dyDescent="0.2">
      <c r="A6732" s="241" t="s">
        <v>92</v>
      </c>
      <c r="B6732" s="189" t="s">
        <v>1914</v>
      </c>
      <c r="C6732" s="241" t="s">
        <v>85</v>
      </c>
      <c r="D6732" s="241" t="s">
        <v>1915</v>
      </c>
      <c r="E6732" s="427" t="s">
        <v>98</v>
      </c>
      <c r="F6732" s="427"/>
      <c r="G6732" s="190" t="s">
        <v>88</v>
      </c>
      <c r="H6732" s="191">
        <v>1</v>
      </c>
      <c r="I6732" s="192">
        <v>0.96</v>
      </c>
      <c r="J6732" s="192">
        <v>0.96</v>
      </c>
      <c r="K6732" s="360"/>
    </row>
    <row r="6733" spans="1:11" s="106" customFormat="1" hidden="1" x14ac:dyDescent="0.2">
      <c r="A6733" s="241" t="s">
        <v>92</v>
      </c>
      <c r="B6733" s="189" t="s">
        <v>99</v>
      </c>
      <c r="C6733" s="241" t="s">
        <v>85</v>
      </c>
      <c r="D6733" s="241" t="s">
        <v>100</v>
      </c>
      <c r="E6733" s="427" t="s">
        <v>101</v>
      </c>
      <c r="F6733" s="427"/>
      <c r="G6733" s="190" t="s">
        <v>88</v>
      </c>
      <c r="H6733" s="191">
        <v>1</v>
      </c>
      <c r="I6733" s="192">
        <v>0.35</v>
      </c>
      <c r="J6733" s="192">
        <v>0.35</v>
      </c>
      <c r="K6733" s="360"/>
    </row>
    <row r="6734" spans="1:11" s="106" customFormat="1" ht="25.5" hidden="1" x14ac:dyDescent="0.2">
      <c r="A6734" s="241" t="s">
        <v>92</v>
      </c>
      <c r="B6734" s="189" t="s">
        <v>1916</v>
      </c>
      <c r="C6734" s="241" t="s">
        <v>85</v>
      </c>
      <c r="D6734" s="241" t="s">
        <v>1917</v>
      </c>
      <c r="E6734" s="427" t="s">
        <v>98</v>
      </c>
      <c r="F6734" s="427"/>
      <c r="G6734" s="190" t="s">
        <v>88</v>
      </c>
      <c r="H6734" s="191">
        <v>1</v>
      </c>
      <c r="I6734" s="192">
        <v>0.5</v>
      </c>
      <c r="J6734" s="192">
        <v>0.5</v>
      </c>
      <c r="K6734" s="360"/>
    </row>
    <row r="6735" spans="1:11" s="106" customFormat="1" hidden="1" x14ac:dyDescent="0.2">
      <c r="A6735" s="241" t="s">
        <v>92</v>
      </c>
      <c r="B6735" s="189" t="s">
        <v>104</v>
      </c>
      <c r="C6735" s="241" t="s">
        <v>85</v>
      </c>
      <c r="D6735" s="241" t="s">
        <v>105</v>
      </c>
      <c r="E6735" s="427" t="s">
        <v>106</v>
      </c>
      <c r="F6735" s="427"/>
      <c r="G6735" s="190" t="s">
        <v>88</v>
      </c>
      <c r="H6735" s="191">
        <v>1</v>
      </c>
      <c r="I6735" s="192">
        <v>7.0000000000000007E-2</v>
      </c>
      <c r="J6735" s="192">
        <v>7.0000000000000007E-2</v>
      </c>
      <c r="K6735" s="360"/>
    </row>
    <row r="6736" spans="1:11" s="106" customFormat="1" hidden="1" x14ac:dyDescent="0.2">
      <c r="A6736" s="241" t="s">
        <v>92</v>
      </c>
      <c r="B6736" s="189" t="s">
        <v>1918</v>
      </c>
      <c r="C6736" s="241" t="s">
        <v>85</v>
      </c>
      <c r="D6736" s="241" t="s">
        <v>1919</v>
      </c>
      <c r="E6736" s="427" t="s">
        <v>909</v>
      </c>
      <c r="F6736" s="427"/>
      <c r="G6736" s="190" t="s">
        <v>88</v>
      </c>
      <c r="H6736" s="191">
        <v>1</v>
      </c>
      <c r="I6736" s="192">
        <v>0.71</v>
      </c>
      <c r="J6736" s="192">
        <v>0.71</v>
      </c>
      <c r="K6736" s="360"/>
    </row>
    <row r="6737" spans="1:11" s="106" customFormat="1" hidden="1" x14ac:dyDescent="0.2">
      <c r="A6737" s="241" t="s">
        <v>92</v>
      </c>
      <c r="B6737" s="189" t="s">
        <v>2238</v>
      </c>
      <c r="C6737" s="241" t="s">
        <v>85</v>
      </c>
      <c r="D6737" s="241" t="s">
        <v>2239</v>
      </c>
      <c r="E6737" s="427" t="s">
        <v>95</v>
      </c>
      <c r="F6737" s="427"/>
      <c r="G6737" s="190" t="s">
        <v>88</v>
      </c>
      <c r="H6737" s="191">
        <v>1</v>
      </c>
      <c r="I6737" s="192">
        <v>12.23</v>
      </c>
      <c r="J6737" s="192">
        <v>12.23</v>
      </c>
      <c r="K6737" s="360"/>
    </row>
    <row r="6738" spans="1:11" s="106" customFormat="1" hidden="1" x14ac:dyDescent="0.2">
      <c r="A6738" s="244"/>
      <c r="B6738" s="244"/>
      <c r="C6738" s="244"/>
      <c r="D6738" s="244"/>
      <c r="E6738" s="244"/>
      <c r="F6738" s="193"/>
      <c r="G6738" s="244"/>
      <c r="H6738" s="193"/>
      <c r="I6738" s="244"/>
      <c r="J6738" s="193"/>
      <c r="K6738" s="360"/>
    </row>
    <row r="6739" spans="1:11" s="106" customFormat="1" ht="15" hidden="1" thickBot="1" x14ac:dyDescent="0.25">
      <c r="A6739" s="244"/>
      <c r="B6739" s="244"/>
      <c r="C6739" s="244"/>
      <c r="D6739" s="244"/>
      <c r="E6739" s="244"/>
      <c r="F6739" s="193"/>
      <c r="G6739" s="244"/>
      <c r="H6739" s="428"/>
      <c r="I6739" s="428"/>
      <c r="J6739" s="193"/>
      <c r="K6739" s="360"/>
    </row>
    <row r="6740" spans="1:11" s="106" customFormat="1" ht="15" hidden="1" thickTop="1" x14ac:dyDescent="0.2">
      <c r="A6740" s="194"/>
      <c r="B6740" s="194"/>
      <c r="C6740" s="194"/>
      <c r="D6740" s="194"/>
      <c r="E6740" s="194"/>
      <c r="F6740" s="194"/>
      <c r="G6740" s="194"/>
      <c r="H6740" s="194"/>
      <c r="I6740" s="194"/>
      <c r="J6740" s="194"/>
      <c r="K6740" s="360"/>
    </row>
    <row r="6741" spans="1:11" s="106" customFormat="1" ht="15" hidden="1" x14ac:dyDescent="0.2">
      <c r="A6741" s="242"/>
      <c r="B6741" s="195" t="s">
        <v>77</v>
      </c>
      <c r="C6741" s="242" t="s">
        <v>78</v>
      </c>
      <c r="D6741" s="242" t="s">
        <v>4</v>
      </c>
      <c r="E6741" s="430" t="s">
        <v>79</v>
      </c>
      <c r="F6741" s="430"/>
      <c r="G6741" s="196" t="s">
        <v>80</v>
      </c>
      <c r="H6741" s="195" t="s">
        <v>81</v>
      </c>
      <c r="I6741" s="195" t="s">
        <v>82</v>
      </c>
      <c r="J6741" s="195" t="s">
        <v>5</v>
      </c>
      <c r="K6741" s="360"/>
    </row>
    <row r="6742" spans="1:11" s="106" customFormat="1" ht="25.5" hidden="1" x14ac:dyDescent="0.2">
      <c r="A6742" s="240" t="s">
        <v>83</v>
      </c>
      <c r="B6742" s="197" t="s">
        <v>2668</v>
      </c>
      <c r="C6742" s="240" t="s">
        <v>85</v>
      </c>
      <c r="D6742" s="240" t="s">
        <v>2669</v>
      </c>
      <c r="E6742" s="429" t="s">
        <v>709</v>
      </c>
      <c r="F6742" s="429"/>
      <c r="G6742" s="198" t="s">
        <v>139</v>
      </c>
      <c r="H6742" s="199">
        <v>1</v>
      </c>
      <c r="I6742" s="203">
        <f>SUM(J6743:J6746)</f>
        <v>269.10000000000002</v>
      </c>
      <c r="J6742" s="203">
        <f>H6742*I6742</f>
        <v>269.10000000000002</v>
      </c>
      <c r="K6742" s="360"/>
    </row>
    <row r="6743" spans="1:11" s="106" customFormat="1" ht="25.5" hidden="1" x14ac:dyDescent="0.2">
      <c r="A6743" s="241" t="s">
        <v>89</v>
      </c>
      <c r="B6743" s="189" t="s">
        <v>203</v>
      </c>
      <c r="C6743" s="241" t="s">
        <v>85</v>
      </c>
      <c r="D6743" s="241" t="s">
        <v>204</v>
      </c>
      <c r="E6743" s="427" t="s">
        <v>87</v>
      </c>
      <c r="F6743" s="427"/>
      <c r="G6743" s="190" t="s">
        <v>88</v>
      </c>
      <c r="H6743" s="191">
        <v>0.5</v>
      </c>
      <c r="I6743" s="192">
        <v>14.37</v>
      </c>
      <c r="J6743" s="192">
        <v>7.18</v>
      </c>
      <c r="K6743" s="360"/>
    </row>
    <row r="6744" spans="1:11" s="106" customFormat="1" ht="25.5" hidden="1" x14ac:dyDescent="0.2">
      <c r="A6744" s="241" t="s">
        <v>89</v>
      </c>
      <c r="B6744" s="189" t="s">
        <v>744</v>
      </c>
      <c r="C6744" s="241" t="s">
        <v>85</v>
      </c>
      <c r="D6744" s="241" t="s">
        <v>745</v>
      </c>
      <c r="E6744" s="427" t="s">
        <v>87</v>
      </c>
      <c r="F6744" s="427"/>
      <c r="G6744" s="190" t="s">
        <v>88</v>
      </c>
      <c r="H6744" s="191">
        <v>0.5</v>
      </c>
      <c r="I6744" s="192">
        <v>17.14</v>
      </c>
      <c r="J6744" s="192">
        <v>8.57</v>
      </c>
      <c r="K6744" s="360"/>
    </row>
    <row r="6745" spans="1:11" s="106" customFormat="1" hidden="1" x14ac:dyDescent="0.2">
      <c r="A6745" s="241" t="s">
        <v>92</v>
      </c>
      <c r="B6745" s="189" t="s">
        <v>2670</v>
      </c>
      <c r="C6745" s="241" t="s">
        <v>85</v>
      </c>
      <c r="D6745" s="241" t="s">
        <v>2671</v>
      </c>
      <c r="E6745" s="427" t="s">
        <v>119</v>
      </c>
      <c r="F6745" s="427"/>
      <c r="G6745" s="190" t="s">
        <v>160</v>
      </c>
      <c r="H6745" s="191">
        <v>1.5</v>
      </c>
      <c r="I6745" s="192">
        <v>7.07</v>
      </c>
      <c r="J6745" s="192">
        <v>10.6</v>
      </c>
      <c r="K6745" s="360"/>
    </row>
    <row r="6746" spans="1:11" s="106" customFormat="1" hidden="1" x14ac:dyDescent="0.2">
      <c r="A6746" s="241" t="s">
        <v>92</v>
      </c>
      <c r="B6746" s="189" t="s">
        <v>2672</v>
      </c>
      <c r="C6746" s="241" t="s">
        <v>85</v>
      </c>
      <c r="D6746" s="241" t="s">
        <v>2673</v>
      </c>
      <c r="E6746" s="427" t="s">
        <v>119</v>
      </c>
      <c r="F6746" s="427"/>
      <c r="G6746" s="190" t="s">
        <v>139</v>
      </c>
      <c r="H6746" s="191">
        <v>1</v>
      </c>
      <c r="I6746" s="192">
        <v>242.75</v>
      </c>
      <c r="J6746" s="192">
        <v>242.75</v>
      </c>
      <c r="K6746" s="360"/>
    </row>
    <row r="6747" spans="1:11" s="106" customFormat="1" hidden="1" x14ac:dyDescent="0.2">
      <c r="A6747" s="244"/>
      <c r="B6747" s="244"/>
      <c r="C6747" s="244"/>
      <c r="D6747" s="244"/>
      <c r="E6747" s="244"/>
      <c r="F6747" s="193"/>
      <c r="G6747" s="244"/>
      <c r="H6747" s="193"/>
      <c r="I6747" s="244"/>
      <c r="J6747" s="193"/>
      <c r="K6747" s="360"/>
    </row>
    <row r="6748" spans="1:11" s="300" customFormat="1" hidden="1" x14ac:dyDescent="0.2">
      <c r="A6748" s="299"/>
      <c r="B6748" s="299"/>
      <c r="C6748" s="299"/>
      <c r="D6748" s="299"/>
      <c r="E6748" s="299"/>
      <c r="F6748" s="193"/>
      <c r="G6748" s="299"/>
      <c r="H6748" s="428"/>
      <c r="I6748" s="428"/>
      <c r="J6748" s="193"/>
      <c r="K6748" s="360"/>
    </row>
    <row r="6749" spans="1:11" s="87" customFormat="1" ht="112.5" customHeight="1" x14ac:dyDescent="0.2">
      <c r="A6749" s="439" t="s">
        <v>54</v>
      </c>
      <c r="B6749" s="439"/>
      <c r="C6749" s="439"/>
      <c r="D6749" s="439"/>
      <c r="E6749" s="439"/>
      <c r="F6749" s="439"/>
      <c r="G6749" s="439"/>
      <c r="H6749" s="439"/>
      <c r="I6749" s="439"/>
      <c r="J6749" s="439"/>
    </row>
    <row r="6750" spans="1:11" ht="132" customHeight="1" x14ac:dyDescent="0.2">
      <c r="A6750" s="99"/>
      <c r="B6750" s="99"/>
      <c r="C6750" s="99"/>
      <c r="D6750" s="99"/>
      <c r="E6750" s="99"/>
      <c r="F6750" s="99"/>
      <c r="G6750" s="99"/>
      <c r="H6750" s="99"/>
      <c r="I6750" s="99"/>
    </row>
  </sheetData>
  <mergeCells count="5296">
    <mergeCell ref="D3:H3"/>
    <mergeCell ref="D4:H4"/>
    <mergeCell ref="D5:G5"/>
    <mergeCell ref="E6667:F6667"/>
    <mergeCell ref="E6633:F6633"/>
    <mergeCell ref="E6634:F6634"/>
    <mergeCell ref="E6660:F6660"/>
    <mergeCell ref="E6661:F6661"/>
    <mergeCell ref="E6662:F6662"/>
    <mergeCell ref="E6644:F6644"/>
    <mergeCell ref="E6650:F6650"/>
    <mergeCell ref="E6612:F6612"/>
    <mergeCell ref="E6618:F6618"/>
    <mergeCell ref="E6606:F6606"/>
    <mergeCell ref="E6607:F6607"/>
    <mergeCell ref="E6617:F6617"/>
    <mergeCell ref="E6624:F6624"/>
    <mergeCell ref="E6583:F6583"/>
    <mergeCell ref="E6578:F6578"/>
    <mergeCell ref="E6426:F6426"/>
    <mergeCell ref="E6427:F6427"/>
    <mergeCell ref="E6508:F6508"/>
    <mergeCell ref="E6509:F6509"/>
    <mergeCell ref="E6518:F6518"/>
    <mergeCell ref="E6519:F6519"/>
    <mergeCell ref="E6520:F6520"/>
    <mergeCell ref="E6510:F6510"/>
    <mergeCell ref="E6511:F6511"/>
    <mergeCell ref="E6517:F6517"/>
    <mergeCell ref="E6476:F6476"/>
    <mergeCell ref="E6479:F6479"/>
    <mergeCell ref="E6480:F6480"/>
    <mergeCell ref="E6428:F6428"/>
    <mergeCell ref="E6550:F6550"/>
    <mergeCell ref="E6487:F6487"/>
    <mergeCell ref="E6395:F6395"/>
    <mergeCell ref="E6404:F6404"/>
    <mergeCell ref="E6405:F6405"/>
    <mergeCell ref="E6410:F6410"/>
    <mergeCell ref="E6411:F6411"/>
    <mergeCell ref="E6412:F6412"/>
    <mergeCell ref="E6477:F6477"/>
    <mergeCell ref="E6478:F6478"/>
    <mergeCell ref="E6281:F6281"/>
    <mergeCell ref="E6289:F6289"/>
    <mergeCell ref="E6297:F6297"/>
    <mergeCell ref="E6337:F6337"/>
    <mergeCell ref="E6298:F6298"/>
    <mergeCell ref="E6488:F6488"/>
    <mergeCell ref="E6489:F6489"/>
    <mergeCell ref="E6449:F6449"/>
    <mergeCell ref="E6450:F6450"/>
    <mergeCell ref="E6460:F6460"/>
    <mergeCell ref="E6461:F6461"/>
    <mergeCell ref="E6471:F6471"/>
    <mergeCell ref="E6472:F6472"/>
    <mergeCell ref="E6433:F6433"/>
    <mergeCell ref="E6434:F6434"/>
    <mergeCell ref="E6435:F6435"/>
    <mergeCell ref="E6444:F6444"/>
    <mergeCell ref="E6445:F6445"/>
    <mergeCell ref="E6432:F6432"/>
    <mergeCell ref="E6406:F6406"/>
    <mergeCell ref="E6415:F6415"/>
    <mergeCell ref="E6416:F6416"/>
    <mergeCell ref="E6417:F6417"/>
    <mergeCell ref="E6424:F6424"/>
    <mergeCell ref="E6425:F6425"/>
    <mergeCell ref="E6310:F6310"/>
    <mergeCell ref="E6319:F6319"/>
    <mergeCell ref="E6327:F6327"/>
    <mergeCell ref="E6328:F6328"/>
    <mergeCell ref="E6336:F6336"/>
    <mergeCell ref="E6335:F6335"/>
    <mergeCell ref="E6306:F6306"/>
    <mergeCell ref="H6313:I6313"/>
    <mergeCell ref="E6315:F6315"/>
    <mergeCell ref="E6311:F6311"/>
    <mergeCell ref="E6316:F6316"/>
    <mergeCell ref="E6317:F6317"/>
    <mergeCell ref="E6318:F6318"/>
    <mergeCell ref="E6324:F6324"/>
    <mergeCell ref="E6325:F6325"/>
    <mergeCell ref="E6326:F6326"/>
    <mergeCell ref="E6391:F6391"/>
    <mergeCell ref="E6400:F6400"/>
    <mergeCell ref="E6382:F6382"/>
    <mergeCell ref="E6352:F6352"/>
    <mergeCell ref="E6361:F6361"/>
    <mergeCell ref="E6388:F6388"/>
    <mergeCell ref="E6399:F6399"/>
    <mergeCell ref="H6330:I6330"/>
    <mergeCell ref="E6332:F6332"/>
    <mergeCell ref="E6333:F6333"/>
    <mergeCell ref="E6334:F6334"/>
    <mergeCell ref="E6345:F6345"/>
    <mergeCell ref="E5864:F5864"/>
    <mergeCell ref="E5874:F5874"/>
    <mergeCell ref="E5860:F5860"/>
    <mergeCell ref="E6291:F6291"/>
    <mergeCell ref="E6292:F6292"/>
    <mergeCell ref="H6295:I6295"/>
    <mergeCell ref="E6301:F6301"/>
    <mergeCell ref="E6302:F6302"/>
    <mergeCell ref="H6304:I6304"/>
    <mergeCell ref="H6321:I6321"/>
    <mergeCell ref="E6323:F6323"/>
    <mergeCell ref="E6212:F6212"/>
    <mergeCell ref="E6203:F6203"/>
    <mergeCell ref="E6282:F6282"/>
    <mergeCell ref="E6283:F6283"/>
    <mergeCell ref="E6234:F6234"/>
    <mergeCell ref="E6266:F6266"/>
    <mergeCell ref="E6267:F6267"/>
    <mergeCell ref="E6211:F6211"/>
    <mergeCell ref="E6299:F6299"/>
    <mergeCell ref="E6300:F6300"/>
    <mergeCell ref="E6308:F6308"/>
    <mergeCell ref="E6309:F6309"/>
    <mergeCell ref="E6293:F6293"/>
    <mergeCell ref="E6307:F6307"/>
    <mergeCell ref="E6285:F6285"/>
    <mergeCell ref="E6223:F6223"/>
    <mergeCell ref="H6230:I6230"/>
    <mergeCell ref="E6232:F6232"/>
    <mergeCell ref="E6233:F6233"/>
    <mergeCell ref="E6237:F6237"/>
    <mergeCell ref="E6206:F6206"/>
    <mergeCell ref="E5825:F5825"/>
    <mergeCell ref="E5806:F5806"/>
    <mergeCell ref="E5818:F5818"/>
    <mergeCell ref="E5788:F5788"/>
    <mergeCell ref="E5775:F5775"/>
    <mergeCell ref="H5707:I5707"/>
    <mergeCell ref="E5722:F5722"/>
    <mergeCell ref="E5732:F5732"/>
    <mergeCell ref="H5839:I5839"/>
    <mergeCell ref="E6163:F6163"/>
    <mergeCell ref="E6164:F6164"/>
    <mergeCell ref="E6186:F6186"/>
    <mergeCell ref="E6157:F6157"/>
    <mergeCell ref="E6158:F6158"/>
    <mergeCell ref="E6144:F6144"/>
    <mergeCell ref="E6182:F6182"/>
    <mergeCell ref="E6189:F6189"/>
    <mergeCell ref="E6153:F6153"/>
    <mergeCell ref="E6154:F6154"/>
    <mergeCell ref="E6155:F6155"/>
    <mergeCell ref="E6156:F6156"/>
    <mergeCell ref="E6188:F6188"/>
    <mergeCell ref="E6168:F6168"/>
    <mergeCell ref="E6180:F6180"/>
    <mergeCell ref="E6145:F6145"/>
    <mergeCell ref="H5717:I5717"/>
    <mergeCell ref="E5719:F5719"/>
    <mergeCell ref="E5808:F5808"/>
    <mergeCell ref="E5814:F5814"/>
    <mergeCell ref="E5842:F5842"/>
    <mergeCell ref="E5848:F5848"/>
    <mergeCell ref="E5854:F5854"/>
    <mergeCell ref="E5712:F5712"/>
    <mergeCell ref="E5689:F5689"/>
    <mergeCell ref="E5699:F5699"/>
    <mergeCell ref="E5711:F5711"/>
    <mergeCell ref="E5624:F5624"/>
    <mergeCell ref="E5873:F5873"/>
    <mergeCell ref="E5830:F5830"/>
    <mergeCell ref="E5831:F5831"/>
    <mergeCell ref="E5836:F5836"/>
    <mergeCell ref="E5837:F5837"/>
    <mergeCell ref="E5807:F5807"/>
    <mergeCell ref="E5815:F5815"/>
    <mergeCell ref="E5816:F5816"/>
    <mergeCell ref="E5817:F5817"/>
    <mergeCell ref="E5730:F5730"/>
    <mergeCell ref="E5794:F5794"/>
    <mergeCell ref="E5795:F5795"/>
    <mergeCell ref="E5852:F5852"/>
    <mergeCell ref="E5723:F5723"/>
    <mergeCell ref="E5715:F5715"/>
    <mergeCell ref="E5677:F5677"/>
    <mergeCell ref="E5700:F5700"/>
    <mergeCell ref="E5701:F5701"/>
    <mergeCell ref="E5702:F5702"/>
    <mergeCell ref="E5709:F5709"/>
    <mergeCell ref="E5710:F5710"/>
    <mergeCell ref="E5703:F5703"/>
    <mergeCell ref="E5866:F5866"/>
    <mergeCell ref="E5774:F5774"/>
    <mergeCell ref="E5841:F5841"/>
    <mergeCell ref="E5847:F5847"/>
    <mergeCell ref="E5819:F5819"/>
    <mergeCell ref="H5021:I5021"/>
    <mergeCell ref="E5030:F5030"/>
    <mergeCell ref="H5032:I5032"/>
    <mergeCell ref="E5041:F5041"/>
    <mergeCell ref="E5042:F5042"/>
    <mergeCell ref="E5043:F5043"/>
    <mergeCell ref="H5045:I5045"/>
    <mergeCell ref="H5062:I5062"/>
    <mergeCell ref="E5064:F5064"/>
    <mergeCell ref="E5180:F5180"/>
    <mergeCell ref="E5175:F5175"/>
    <mergeCell ref="E5176:F5176"/>
    <mergeCell ref="E5177:F5177"/>
    <mergeCell ref="E5083:F5083"/>
    <mergeCell ref="E5084:F5084"/>
    <mergeCell ref="E5059:F5059"/>
    <mergeCell ref="E5085:F5085"/>
    <mergeCell ref="E5049:F5049"/>
    <mergeCell ref="E5163:F5163"/>
    <mergeCell ref="E5164:F5164"/>
    <mergeCell ref="E5130:F5130"/>
    <mergeCell ref="E5143:F5143"/>
    <mergeCell ref="E5161:F5161"/>
    <mergeCell ref="E5039:F5039"/>
    <mergeCell ref="E5040:F5040"/>
    <mergeCell ref="E5050:F5050"/>
    <mergeCell ref="E5051:F5051"/>
    <mergeCell ref="E5072:F5072"/>
    <mergeCell ref="E5057:F5057"/>
    <mergeCell ref="E5066:F5066"/>
    <mergeCell ref="E5166:F5166"/>
    <mergeCell ref="H5127:I5127"/>
    <mergeCell ref="E4930:F4930"/>
    <mergeCell ref="E4947:F4947"/>
    <mergeCell ref="E4992:F4992"/>
    <mergeCell ref="E4949:F4949"/>
    <mergeCell ref="E4950:F4950"/>
    <mergeCell ref="E4970:F4970"/>
    <mergeCell ref="E4981:F4981"/>
    <mergeCell ref="E4961:F4961"/>
    <mergeCell ref="E4971:F4971"/>
    <mergeCell ref="E4972:F4972"/>
    <mergeCell ref="E4948:F4948"/>
    <mergeCell ref="E4959:F4959"/>
    <mergeCell ref="E4960:F4960"/>
    <mergeCell ref="E5004:F5004"/>
    <mergeCell ref="E5005:F5005"/>
    <mergeCell ref="E5003:F5003"/>
    <mergeCell ref="E5014:F5014"/>
    <mergeCell ref="E4964:F4964"/>
    <mergeCell ref="E5007:F5007"/>
    <mergeCell ref="E4946:F4946"/>
    <mergeCell ref="E4952:F4952"/>
    <mergeCell ref="E4953:F4953"/>
    <mergeCell ref="E4962:F4962"/>
    <mergeCell ref="E4958:F4958"/>
    <mergeCell ref="E4969:F4969"/>
    <mergeCell ref="E4980:F4980"/>
    <mergeCell ref="E4931:F4931"/>
    <mergeCell ref="E4941:F4941"/>
    <mergeCell ref="E4942:F4942"/>
    <mergeCell ref="H4597:I4597"/>
    <mergeCell ref="E4599:F4599"/>
    <mergeCell ref="E4681:F4681"/>
    <mergeCell ref="E4682:F4682"/>
    <mergeCell ref="E4692:F4692"/>
    <mergeCell ref="E4693:F4693"/>
    <mergeCell ref="E4703:F4703"/>
    <mergeCell ref="E4708:F4708"/>
    <mergeCell ref="E4709:F4709"/>
    <mergeCell ref="E4710:F4710"/>
    <mergeCell ref="E4719:F4719"/>
    <mergeCell ref="E4720:F4720"/>
    <mergeCell ref="E4721:F4721"/>
    <mergeCell ref="E4606:F4606"/>
    <mergeCell ref="E4615:F4615"/>
    <mergeCell ref="E4616:F4616"/>
    <mergeCell ref="E4617:F4617"/>
    <mergeCell ref="E4626:F4626"/>
    <mergeCell ref="E4627:F4627"/>
    <mergeCell ref="E4634:F4634"/>
    <mergeCell ref="E4635:F4635"/>
    <mergeCell ref="E4645:F4645"/>
    <mergeCell ref="E4646:F4646"/>
    <mergeCell ref="E4677:F4677"/>
    <mergeCell ref="E4657:F4657"/>
    <mergeCell ref="E4658:F4658"/>
    <mergeCell ref="E4700:F4700"/>
    <mergeCell ref="E4701:F4701"/>
    <mergeCell ref="E4655:F4655"/>
    <mergeCell ref="E4605:F4605"/>
    <mergeCell ref="E4636:F4636"/>
    <mergeCell ref="E4628:F4628"/>
    <mergeCell ref="H4564:I4564"/>
    <mergeCell ref="H4575:I4575"/>
    <mergeCell ref="H4586:I4586"/>
    <mergeCell ref="E4573:F4573"/>
    <mergeCell ref="E4583:F4583"/>
    <mergeCell ref="E4584:F4584"/>
    <mergeCell ref="E4517:F4517"/>
    <mergeCell ref="E4538:F4538"/>
    <mergeCell ref="E4483:F4483"/>
    <mergeCell ref="E4482:F4482"/>
    <mergeCell ref="E4423:F4423"/>
    <mergeCell ref="H4392:I4392"/>
    <mergeCell ref="E4396:F4396"/>
    <mergeCell ref="E4397:F4397"/>
    <mergeCell ref="E4401:F4401"/>
    <mergeCell ref="E4402:F4402"/>
    <mergeCell ref="E4403:F4403"/>
    <mergeCell ref="H4405:I4405"/>
    <mergeCell ref="E4442:F4442"/>
    <mergeCell ref="H4445:I4445"/>
    <mergeCell ref="E4578:F4578"/>
    <mergeCell ref="E4463:F4463"/>
    <mergeCell ref="E4536:F4536"/>
    <mergeCell ref="E4127:F4127"/>
    <mergeCell ref="E4464:F4464"/>
    <mergeCell ref="E4447:F4447"/>
    <mergeCell ref="E4468:F4468"/>
    <mergeCell ref="E4454:F4454"/>
    <mergeCell ref="E4452:F4452"/>
    <mergeCell ref="E4398:F4398"/>
    <mergeCell ref="E4399:F4399"/>
    <mergeCell ref="E4158:F4158"/>
    <mergeCell ref="E4164:F4164"/>
    <mergeCell ref="E4174:F4174"/>
    <mergeCell ref="E4157:F4157"/>
    <mergeCell ref="E4234:F4234"/>
    <mergeCell ref="E4256:F4256"/>
    <mergeCell ref="E4211:F4211"/>
    <mergeCell ref="E4241:F4241"/>
    <mergeCell ref="E4250:F4250"/>
    <mergeCell ref="E4243:F4243"/>
    <mergeCell ref="E4254:F4254"/>
    <mergeCell ref="E4218:F4218"/>
    <mergeCell ref="E4225:F4225"/>
    <mergeCell ref="E4227:F4227"/>
    <mergeCell ref="E4228:F4228"/>
    <mergeCell ref="E4229:F4229"/>
    <mergeCell ref="E4202:F4202"/>
    <mergeCell ref="E4203:F4203"/>
    <mergeCell ref="E4353:F4353"/>
    <mergeCell ref="E4448:F4448"/>
    <mergeCell ref="E4449:F4449"/>
    <mergeCell ref="E4450:F4450"/>
    <mergeCell ref="E4242:F4242"/>
    <mergeCell ref="E4152:F4152"/>
    <mergeCell ref="H3708:I3708"/>
    <mergeCell ref="H3716:I3716"/>
    <mergeCell ref="E4217:F4217"/>
    <mergeCell ref="E4216:F4216"/>
    <mergeCell ref="E4165:F4165"/>
    <mergeCell ref="E3704:F3704"/>
    <mergeCell ref="E4134:F4134"/>
    <mergeCell ref="E4116:F4116"/>
    <mergeCell ref="E4126:F4126"/>
    <mergeCell ref="E4191:F4191"/>
    <mergeCell ref="E4115:F4115"/>
    <mergeCell ref="E4109:F4109"/>
    <mergeCell ref="H3831:I3831"/>
    <mergeCell ref="H3837:I3837"/>
    <mergeCell ref="H3843:I3843"/>
    <mergeCell ref="H3801:I3801"/>
    <mergeCell ref="H3807:I3807"/>
    <mergeCell ref="E4128:F4128"/>
    <mergeCell ref="E4180:F4180"/>
    <mergeCell ref="E4181:F4181"/>
    <mergeCell ref="E4199:F4199"/>
    <mergeCell ref="E3948:F3948"/>
    <mergeCell ref="E3847:F3847"/>
    <mergeCell ref="E4210:F4210"/>
    <mergeCell ref="E3803:F3803"/>
    <mergeCell ref="E3809:F3809"/>
    <mergeCell ref="E3815:F3815"/>
    <mergeCell ref="E3799:F3799"/>
    <mergeCell ref="E3804:F3804"/>
    <mergeCell ref="E3918:F3918"/>
    <mergeCell ref="E3924:F3924"/>
    <mergeCell ref="E3930:F3930"/>
    <mergeCell ref="E4091:F4091"/>
    <mergeCell ref="E4097:F4097"/>
    <mergeCell ref="E4083:F4083"/>
    <mergeCell ref="E4084:F4084"/>
    <mergeCell ref="E4069:F4069"/>
    <mergeCell ref="E4166:F4166"/>
    <mergeCell ref="E4167:F4167"/>
    <mergeCell ref="E3480:F3480"/>
    <mergeCell ref="E3521:F3521"/>
    <mergeCell ref="E3947:F3947"/>
    <mergeCell ref="E3881:F3881"/>
    <mergeCell ref="E3887:F3887"/>
    <mergeCell ref="E3893:F3893"/>
    <mergeCell ref="E3864:F3864"/>
    <mergeCell ref="E3611:F3611"/>
    <mergeCell ref="E3827:F3827"/>
    <mergeCell ref="E3816:F3816"/>
    <mergeCell ref="E3822:F3822"/>
    <mergeCell ref="E3821:F3821"/>
    <mergeCell ref="E3613:F3613"/>
    <mergeCell ref="E3936:F3936"/>
    <mergeCell ref="E3942:F3942"/>
    <mergeCell ref="E3925:F3925"/>
    <mergeCell ref="E3640:F3640"/>
    <mergeCell ref="E3681:F3681"/>
    <mergeCell ref="E3682:F3682"/>
    <mergeCell ref="E3688:F3688"/>
    <mergeCell ref="E3672:F3672"/>
    <mergeCell ref="E3642:F3642"/>
    <mergeCell ref="E3736:F3736"/>
    <mergeCell ref="E3738:F3738"/>
    <mergeCell ref="E3762:F3762"/>
    <mergeCell ref="E3786:F3786"/>
    <mergeCell ref="E3761:F3761"/>
    <mergeCell ref="E3763:F3763"/>
    <mergeCell ref="E3734:F3734"/>
    <mergeCell ref="E3779:F3779"/>
    <mergeCell ref="E3509:F3509"/>
    <mergeCell ref="E3571:F3571"/>
    <mergeCell ref="E3133:F3133"/>
    <mergeCell ref="E3427:F3427"/>
    <mergeCell ref="E3428:F3428"/>
    <mergeCell ref="E3307:F3307"/>
    <mergeCell ref="E3308:F3308"/>
    <mergeCell ref="E3314:F3314"/>
    <mergeCell ref="E3293:F3293"/>
    <mergeCell ref="E3294:F3294"/>
    <mergeCell ref="E3313:F3313"/>
    <mergeCell ref="E3408:F3408"/>
    <mergeCell ref="E3300:F3300"/>
    <mergeCell ref="E3301:F3301"/>
    <mergeCell ref="E3361:F3361"/>
    <mergeCell ref="E3354:F3354"/>
    <mergeCell ref="E3203:F3203"/>
    <mergeCell ref="E3204:F3204"/>
    <mergeCell ref="E3243:F3243"/>
    <mergeCell ref="E3262:F3262"/>
    <mergeCell ref="E3242:F3242"/>
    <mergeCell ref="E3249:F3249"/>
    <mergeCell ref="E3320:F3320"/>
    <mergeCell ref="E3321:F3321"/>
    <mergeCell ref="E3322:F3322"/>
    <mergeCell ref="E3134:F3134"/>
    <mergeCell ref="E3267:F3267"/>
    <mergeCell ref="E3269:F3269"/>
    <mergeCell ref="E3368:F3368"/>
    <mergeCell ref="E3328:F3328"/>
    <mergeCell ref="E2899:F2899"/>
    <mergeCell ref="E2900:F2900"/>
    <mergeCell ref="E2863:F2863"/>
    <mergeCell ref="E3043:F3043"/>
    <mergeCell ref="E3009:F3009"/>
    <mergeCell ref="E3129:F3129"/>
    <mergeCell ref="E3130:F3130"/>
    <mergeCell ref="E3142:F3142"/>
    <mergeCell ref="E3140:F3140"/>
    <mergeCell ref="E3147:F3147"/>
    <mergeCell ref="E3152:F3152"/>
    <mergeCell ref="E2794:F2794"/>
    <mergeCell ref="E2795:F2795"/>
    <mergeCell ref="E2828:F2828"/>
    <mergeCell ref="E2953:F2953"/>
    <mergeCell ref="E2954:F2954"/>
    <mergeCell ref="E2963:F2963"/>
    <mergeCell ref="E2964:F2964"/>
    <mergeCell ref="E2975:F2975"/>
    <mergeCell ref="E2826:F2826"/>
    <mergeCell ref="E2827:F2827"/>
    <mergeCell ref="E2839:F2839"/>
    <mergeCell ref="E2840:F2840"/>
    <mergeCell ref="E2852:F2852"/>
    <mergeCell ref="E2853:F2853"/>
    <mergeCell ref="E2858:F2858"/>
    <mergeCell ref="E3013:F3013"/>
    <mergeCell ref="E3020:F3020"/>
    <mergeCell ref="E2991:F2991"/>
    <mergeCell ref="E3035:F3035"/>
    <mergeCell ref="E2891:F2891"/>
    <mergeCell ref="E2901:F2901"/>
    <mergeCell ref="E2902:F2902"/>
    <mergeCell ref="E2874:F2874"/>
    <mergeCell ref="E2875:F2875"/>
    <mergeCell ref="E2885:F2885"/>
    <mergeCell ref="E2886:F2886"/>
    <mergeCell ref="E2896:F2896"/>
    <mergeCell ref="E2897:F2897"/>
    <mergeCell ref="E2862:F2862"/>
    <mergeCell ref="E2873:F2873"/>
    <mergeCell ref="E3022:F3022"/>
    <mergeCell ref="E2959:F2959"/>
    <mergeCell ref="E2952:F2952"/>
    <mergeCell ref="E2971:F2971"/>
    <mergeCell ref="E2972:F2972"/>
    <mergeCell ref="E2950:F2950"/>
    <mergeCell ref="E2951:F2951"/>
    <mergeCell ref="E3001:F3001"/>
    <mergeCell ref="E3002:F3002"/>
    <mergeCell ref="E2987:F2987"/>
    <mergeCell ref="E2917:F2917"/>
    <mergeCell ref="E2680:F2680"/>
    <mergeCell ref="E2681:F2681"/>
    <mergeCell ref="E2705:F2705"/>
    <mergeCell ref="E2693:F2693"/>
    <mergeCell ref="E2694:F2694"/>
    <mergeCell ref="E2695:F2695"/>
    <mergeCell ref="E2703:F2703"/>
    <mergeCell ref="E2704:F2704"/>
    <mergeCell ref="E2672:F2672"/>
    <mergeCell ref="E2696:F2696"/>
    <mergeCell ref="E2708:F2708"/>
    <mergeCell ref="E2709:F2709"/>
    <mergeCell ref="E2791:F2791"/>
    <mergeCell ref="E2792:F2792"/>
    <mergeCell ref="E2763:F2763"/>
    <mergeCell ref="E2764:F2764"/>
    <mergeCell ref="E2774:F2774"/>
    <mergeCell ref="E2775:F2775"/>
    <mergeCell ref="E2785:F2785"/>
    <mergeCell ref="E2783:F2783"/>
    <mergeCell ref="E2771:F2771"/>
    <mergeCell ref="E2772:F2772"/>
    <mergeCell ref="E2773:F2773"/>
    <mergeCell ref="E2784:F2784"/>
    <mergeCell ref="H2882:I2882"/>
    <mergeCell ref="E2884:F2884"/>
    <mergeCell ref="H2893:I2893"/>
    <mergeCell ref="E2895:F2895"/>
    <mergeCell ref="E2867:F2867"/>
    <mergeCell ref="E2878:F2878"/>
    <mergeCell ref="E2898:F2898"/>
    <mergeCell ref="H2788:I2788"/>
    <mergeCell ref="E2790:F2790"/>
    <mergeCell ref="H2799:I2799"/>
    <mergeCell ref="E2801:F2801"/>
    <mergeCell ref="H2810:I2810"/>
    <mergeCell ref="E2812:F2812"/>
    <mergeCell ref="E2865:F2865"/>
    <mergeCell ref="E2888:F2888"/>
    <mergeCell ref="E2845:F2845"/>
    <mergeCell ref="E2838:F2838"/>
    <mergeCell ref="E2851:F2851"/>
    <mergeCell ref="E2816:F2816"/>
    <mergeCell ref="E2817:F2817"/>
    <mergeCell ref="E2815:F2815"/>
    <mergeCell ref="E2854:F2854"/>
    <mergeCell ref="E2866:F2866"/>
    <mergeCell ref="E2818:F2818"/>
    <mergeCell ref="E2819:F2819"/>
    <mergeCell ref="E2829:F2829"/>
    <mergeCell ref="E2830:F2830"/>
    <mergeCell ref="E2879:F2879"/>
    <mergeCell ref="E2880:F2880"/>
    <mergeCell ref="E2793:F2793"/>
    <mergeCell ref="E2805:F2805"/>
    <mergeCell ref="E2864:F2864"/>
    <mergeCell ref="E2590:F2590"/>
    <mergeCell ref="E2635:F2635"/>
    <mergeCell ref="E2613:F2613"/>
    <mergeCell ref="E2614:F2614"/>
    <mergeCell ref="E2806:F2806"/>
    <mergeCell ref="E2782:F2782"/>
    <mergeCell ref="E2663:F2663"/>
    <mergeCell ref="E2646:F2646"/>
    <mergeCell ref="E2657:F2657"/>
    <mergeCell ref="E2634:F2634"/>
    <mergeCell ref="E2633:F2633"/>
    <mergeCell ref="E2626:F2626"/>
    <mergeCell ref="E2612:F2612"/>
    <mergeCell ref="E2741:F2741"/>
    <mergeCell ref="E2742:F2742"/>
    <mergeCell ref="E2752:F2752"/>
    <mergeCell ref="E2753:F2753"/>
    <mergeCell ref="E2714:F2714"/>
    <mergeCell ref="E2725:F2725"/>
    <mergeCell ref="E2726:F2726"/>
    <mergeCell ref="E2736:F2736"/>
    <mergeCell ref="E2737:F2737"/>
    <mergeCell ref="E2747:F2747"/>
    <mergeCell ref="E2748:F2748"/>
    <mergeCell ref="E2727:F2727"/>
    <mergeCell ref="E2728:F2728"/>
    <mergeCell ref="E2749:F2749"/>
    <mergeCell ref="E2729:F2729"/>
    <mergeCell ref="E2664:F2664"/>
    <mergeCell ref="E2707:F2707"/>
    <mergeCell ref="E2706:F2706"/>
    <mergeCell ref="E2679:F2679"/>
    <mergeCell ref="E2503:F2503"/>
    <mergeCell ref="E2469:F2469"/>
    <mergeCell ref="E2487:F2487"/>
    <mergeCell ref="E2501:F2501"/>
    <mergeCell ref="E2488:F2488"/>
    <mergeCell ref="E2470:F2470"/>
    <mergeCell ref="E2493:F2493"/>
    <mergeCell ref="E2449:F2449"/>
    <mergeCell ref="H2498:I2498"/>
    <mergeCell ref="E2500:F2500"/>
    <mergeCell ref="H2491:I2491"/>
    <mergeCell ref="E2441:F2441"/>
    <mergeCell ref="E2467:F2467"/>
    <mergeCell ref="E2477:F2477"/>
    <mergeCell ref="E2485:F2485"/>
    <mergeCell ref="E2452:F2452"/>
    <mergeCell ref="E2460:F2460"/>
    <mergeCell ref="E2478:F2478"/>
    <mergeCell ref="E2408:F2408"/>
    <mergeCell ref="E2409:F2409"/>
    <mergeCell ref="E2442:F2442"/>
    <mergeCell ref="E2443:F2443"/>
    <mergeCell ref="E2444:F2444"/>
    <mergeCell ref="E2417:F2417"/>
    <mergeCell ref="E2410:F2410"/>
    <mergeCell ref="E2411:F2411"/>
    <mergeCell ref="E2412:F2412"/>
    <mergeCell ref="H2414:I2414"/>
    <mergeCell ref="E2418:F2418"/>
    <mergeCell ref="E2419:F2419"/>
    <mergeCell ref="E2420:F2420"/>
    <mergeCell ref="H2423:I2423"/>
    <mergeCell ref="E2426:F2426"/>
    <mergeCell ref="E2502:F2502"/>
    <mergeCell ref="E2103:F2103"/>
    <mergeCell ref="H2362:I2362"/>
    <mergeCell ref="E2368:F2368"/>
    <mergeCell ref="H2370:I2370"/>
    <mergeCell ref="H2394:I2394"/>
    <mergeCell ref="E2396:F2396"/>
    <mergeCell ref="E2405:F2405"/>
    <mergeCell ref="E2406:F2406"/>
    <mergeCell ref="E2407:F2407"/>
    <mergeCell ref="E2372:F2372"/>
    <mergeCell ref="H2378:I2378"/>
    <mergeCell ref="E2380:F2380"/>
    <mergeCell ref="H2386:I2386"/>
    <mergeCell ref="E2388:F2388"/>
    <mergeCell ref="H2402:I2402"/>
    <mergeCell ref="E2404:F2404"/>
    <mergeCell ref="E2468:F2468"/>
    <mergeCell ref="E2174:F2174"/>
    <mergeCell ref="E2175:F2175"/>
    <mergeCell ref="E2176:F2176"/>
    <mergeCell ref="E2118:F2118"/>
    <mergeCell ref="E2119:F2119"/>
    <mergeCell ref="E2120:F2120"/>
    <mergeCell ref="E2126:F2126"/>
    <mergeCell ref="E2127:F2127"/>
    <mergeCell ref="E2128:F2128"/>
    <mergeCell ref="E2134:F2134"/>
    <mergeCell ref="E2135:F2135"/>
    <mergeCell ref="E2136:F2136"/>
    <mergeCell ref="E2142:F2142"/>
    <mergeCell ref="E2143:F2143"/>
    <mergeCell ref="E2144:F2144"/>
    <mergeCell ref="E2169:F2169"/>
    <mergeCell ref="E2161:F2161"/>
    <mergeCell ref="E2160:F2160"/>
    <mergeCell ref="E2150:F2150"/>
    <mergeCell ref="E1852:F1852"/>
    <mergeCell ref="E1859:F1859"/>
    <mergeCell ref="E1866:F1866"/>
    <mergeCell ref="E1817:F1817"/>
    <mergeCell ref="E1790:F1790"/>
    <mergeCell ref="E1773:F1773"/>
    <mergeCell ref="E1774:F1774"/>
    <mergeCell ref="H1779:I1779"/>
    <mergeCell ref="E1784:F1784"/>
    <mergeCell ref="E1785:F1785"/>
    <mergeCell ref="E1786:F1786"/>
    <mergeCell ref="H1788:I1788"/>
    <mergeCell ref="E1793:F1793"/>
    <mergeCell ref="E1794:F1794"/>
    <mergeCell ref="E1795:F1795"/>
    <mergeCell ref="H1797:I1797"/>
    <mergeCell ref="E1802:F1802"/>
    <mergeCell ref="E1803:F1803"/>
    <mergeCell ref="E1818:F1818"/>
    <mergeCell ref="E1825:F1825"/>
    <mergeCell ref="E1826:F1826"/>
    <mergeCell ref="E1827:F1827"/>
    <mergeCell ref="E1834:F1834"/>
    <mergeCell ref="E1841:F1841"/>
    <mergeCell ref="E1832:F1832"/>
    <mergeCell ref="E1833:F1833"/>
    <mergeCell ref="E1824:F1824"/>
    <mergeCell ref="E1809:F1809"/>
    <mergeCell ref="E1854:F1854"/>
    <mergeCell ref="E1855:F1855"/>
    <mergeCell ref="H1857:I1857"/>
    <mergeCell ref="E1584:F1584"/>
    <mergeCell ref="E1569:F1569"/>
    <mergeCell ref="E1552:F1552"/>
    <mergeCell ref="E1566:F1566"/>
    <mergeCell ref="E1582:F1582"/>
    <mergeCell ref="E1527:F1527"/>
    <mergeCell ref="E1562:F1562"/>
    <mergeCell ref="E1563:F1563"/>
    <mergeCell ref="E1574:F1574"/>
    <mergeCell ref="E1575:F1575"/>
    <mergeCell ref="E1573:F1573"/>
    <mergeCell ref="E1564:F1564"/>
    <mergeCell ref="E1541:F1541"/>
    <mergeCell ref="E1547:F1547"/>
    <mergeCell ref="E1548:F1548"/>
    <mergeCell ref="E1553:F1553"/>
    <mergeCell ref="E1540:F1540"/>
    <mergeCell ref="E1545:F1545"/>
    <mergeCell ref="E1577:F1577"/>
    <mergeCell ref="E1528:F1528"/>
    <mergeCell ref="E1546:F1546"/>
    <mergeCell ref="E1581:F1581"/>
    <mergeCell ref="E962:F962"/>
    <mergeCell ref="E1302:F1302"/>
    <mergeCell ref="E1316:F1316"/>
    <mergeCell ref="E1297:F1297"/>
    <mergeCell ref="E1311:F1311"/>
    <mergeCell ref="E1276:F1276"/>
    <mergeCell ref="E1277:F1277"/>
    <mergeCell ref="E1289:F1289"/>
    <mergeCell ref="E1290:F1290"/>
    <mergeCell ref="E1303:F1303"/>
    <mergeCell ref="E1304:F1304"/>
    <mergeCell ref="E1305:F1305"/>
    <mergeCell ref="E1285:F1285"/>
    <mergeCell ref="H1309:I1309"/>
    <mergeCell ref="E1454:F1454"/>
    <mergeCell ref="E1417:F1417"/>
    <mergeCell ref="E1390:F1390"/>
    <mergeCell ref="E1382:F1382"/>
    <mergeCell ref="E1298:F1298"/>
    <mergeCell ref="E1312:F1312"/>
    <mergeCell ref="E1324:F1324"/>
    <mergeCell ref="E1325:F1325"/>
    <mergeCell ref="E1326:F1326"/>
    <mergeCell ref="E1330:F1330"/>
    <mergeCell ref="E1318:F1318"/>
    <mergeCell ref="E1356:F1356"/>
    <mergeCell ref="E1361:F1361"/>
    <mergeCell ref="E1362:F1362"/>
    <mergeCell ref="E1300:F1300"/>
    <mergeCell ref="E1301:F1301"/>
    <mergeCell ref="E1313:F1313"/>
    <mergeCell ref="E1314:F1314"/>
    <mergeCell ref="E1315:F1315"/>
    <mergeCell ref="E954:F954"/>
    <mergeCell ref="E974:F974"/>
    <mergeCell ref="E956:F956"/>
    <mergeCell ref="E1299:F1299"/>
    <mergeCell ref="H1523:I1523"/>
    <mergeCell ref="E1529:F1529"/>
    <mergeCell ref="E1530:F1530"/>
    <mergeCell ref="E1531:F1531"/>
    <mergeCell ref="H1535:I1535"/>
    <mergeCell ref="E1537:F1537"/>
    <mergeCell ref="E1538:F1538"/>
    <mergeCell ref="E1539:F1539"/>
    <mergeCell ref="E1519:F1519"/>
    <mergeCell ref="E810:F810"/>
    <mergeCell ref="E820:F820"/>
    <mergeCell ref="E854:F854"/>
    <mergeCell ref="H888:I888"/>
    <mergeCell ref="H897:I897"/>
    <mergeCell ref="E1339:F1339"/>
    <mergeCell ref="E1340:F1340"/>
    <mergeCell ref="E1355:F1355"/>
    <mergeCell ref="E995:F995"/>
    <mergeCell ref="E1005:F1005"/>
    <mergeCell ref="E965:F965"/>
    <mergeCell ref="E1010:F1010"/>
    <mergeCell ref="E1011:F1011"/>
    <mergeCell ref="E1012:F1012"/>
    <mergeCell ref="E1199:F1199"/>
    <mergeCell ref="E1200:F1200"/>
    <mergeCell ref="H960:I960"/>
    <mergeCell ref="E910:F910"/>
    <mergeCell ref="E911:F911"/>
    <mergeCell ref="E902:F902"/>
    <mergeCell ref="E903:F903"/>
    <mergeCell ref="E868:F868"/>
    <mergeCell ref="E875:F875"/>
    <mergeCell ref="E866:F866"/>
    <mergeCell ref="E874:F874"/>
    <mergeCell ref="E885:F885"/>
    <mergeCell ref="E1307:F1307"/>
    <mergeCell ref="E955:F955"/>
    <mergeCell ref="E994:F994"/>
    <mergeCell ref="E1004:F1004"/>
    <mergeCell ref="E1317:F1317"/>
    <mergeCell ref="E953:F953"/>
    <mergeCell ref="E939:F939"/>
    <mergeCell ref="E966:F966"/>
    <mergeCell ref="E967:F967"/>
    <mergeCell ref="E957:F957"/>
    <mergeCell ref="E1201:F1201"/>
    <mergeCell ref="E1256:F1256"/>
    <mergeCell ref="E1257:F1257"/>
    <mergeCell ref="E1009:F1009"/>
    <mergeCell ref="E1081:F1081"/>
    <mergeCell ref="E969:F969"/>
    <mergeCell ref="E964:F964"/>
    <mergeCell ref="E968:F968"/>
    <mergeCell ref="E958:F958"/>
    <mergeCell ref="E963:F963"/>
    <mergeCell ref="E949:F949"/>
    <mergeCell ref="E1084:F1084"/>
    <mergeCell ref="E1085:F1085"/>
    <mergeCell ref="E877:F877"/>
    <mergeCell ref="H822:I822"/>
    <mergeCell ref="H831:I831"/>
    <mergeCell ref="E796:F796"/>
    <mergeCell ref="E795:F795"/>
    <mergeCell ref="E839:F839"/>
    <mergeCell ref="E859:F859"/>
    <mergeCell ref="E834:F834"/>
    <mergeCell ref="E847:F847"/>
    <mergeCell ref="E848:F848"/>
    <mergeCell ref="E855:F855"/>
    <mergeCell ref="E856:F856"/>
    <mergeCell ref="E857:F857"/>
    <mergeCell ref="E835:F835"/>
    <mergeCell ref="E836:F836"/>
    <mergeCell ref="E845:F845"/>
    <mergeCell ref="E853:F853"/>
    <mergeCell ref="E798:F798"/>
    <mergeCell ref="E799:F799"/>
    <mergeCell ref="E800:F800"/>
    <mergeCell ref="E858:F858"/>
    <mergeCell ref="E816:F816"/>
    <mergeCell ref="E804:F804"/>
    <mergeCell ref="E814:F814"/>
    <mergeCell ref="E824:F824"/>
    <mergeCell ref="E833:F833"/>
    <mergeCell ref="E844:F844"/>
    <mergeCell ref="E645:F645"/>
    <mergeCell ref="E599:F599"/>
    <mergeCell ref="E612:F612"/>
    <mergeCell ref="E590:F590"/>
    <mergeCell ref="E692:F692"/>
    <mergeCell ref="E546:F546"/>
    <mergeCell ref="E559:F559"/>
    <mergeCell ref="E566:F566"/>
    <mergeCell ref="E579:F579"/>
    <mergeCell ref="E554:F554"/>
    <mergeCell ref="E660:F660"/>
    <mergeCell ref="E679:F679"/>
    <mergeCell ref="E680:F680"/>
    <mergeCell ref="E681:F681"/>
    <mergeCell ref="E686:F686"/>
    <mergeCell ref="E687:F687"/>
    <mergeCell ref="E639:F639"/>
    <mergeCell ref="E6050:F6050"/>
    <mergeCell ref="E6061:F6061"/>
    <mergeCell ref="E669:F669"/>
    <mergeCell ref="E306:F306"/>
    <mergeCell ref="E316:F316"/>
    <mergeCell ref="E326:F326"/>
    <mergeCell ref="E336:F336"/>
    <mergeCell ref="E337:F337"/>
    <mergeCell ref="E291:F291"/>
    <mergeCell ref="E288:F288"/>
    <mergeCell ref="E384:F384"/>
    <mergeCell ref="E386:F386"/>
    <mergeCell ref="E395:F395"/>
    <mergeCell ref="E407:F407"/>
    <mergeCell ref="E417:F417"/>
    <mergeCell ref="E427:F427"/>
    <mergeCell ref="E428:F428"/>
    <mergeCell ref="E429:F429"/>
    <mergeCell ref="E408:F408"/>
    <mergeCell ref="E410:F410"/>
    <mergeCell ref="E411:F411"/>
    <mergeCell ref="E412:F412"/>
    <mergeCell ref="E422:F422"/>
    <mergeCell ref="E397:F397"/>
    <mergeCell ref="E419:F419"/>
    <mergeCell ref="E420:F420"/>
    <mergeCell ref="E421:F421"/>
    <mergeCell ref="E298:F298"/>
    <mergeCell ref="E377:F377"/>
    <mergeCell ref="E356:F356"/>
    <mergeCell ref="E357:F357"/>
    <mergeCell ref="E350:F350"/>
    <mergeCell ref="E6051:F6051"/>
    <mergeCell ref="E6052:F6052"/>
    <mergeCell ref="E6062:F6062"/>
    <mergeCell ref="E6063:F6063"/>
    <mergeCell ref="E6073:F6073"/>
    <mergeCell ref="E6074:F6074"/>
    <mergeCell ref="E6202:F6202"/>
    <mergeCell ref="E6053:F6053"/>
    <mergeCell ref="E6054:F6054"/>
    <mergeCell ref="E6055:F6055"/>
    <mergeCell ref="E6174:F6174"/>
    <mergeCell ref="E6175:F6175"/>
    <mergeCell ref="E6181:F6181"/>
    <mergeCell ref="E6162:F6162"/>
    <mergeCell ref="E6106:F6106"/>
    <mergeCell ref="E6107:F6107"/>
    <mergeCell ref="E6129:F6129"/>
    <mergeCell ref="E6139:F6139"/>
    <mergeCell ref="E6140:F6140"/>
    <mergeCell ref="E6105:F6105"/>
    <mergeCell ref="E6114:F6114"/>
    <mergeCell ref="E6115:F6115"/>
    <mergeCell ref="E6116:F6116"/>
    <mergeCell ref="E6133:F6133"/>
    <mergeCell ref="E6138:F6138"/>
    <mergeCell ref="E6056:F6056"/>
    <mergeCell ref="E6057:F6057"/>
    <mergeCell ref="E6072:F6072"/>
    <mergeCell ref="E6083:F6083"/>
    <mergeCell ref="E6097:F6097"/>
    <mergeCell ref="E6098:F6098"/>
    <mergeCell ref="E6194:F6194"/>
    <mergeCell ref="E5878:F5878"/>
    <mergeCell ref="E5884:F5884"/>
    <mergeCell ref="E5900:F5900"/>
    <mergeCell ref="E5899:F5899"/>
    <mergeCell ref="E5895:F5895"/>
    <mergeCell ref="E5548:F5548"/>
    <mergeCell ref="E5572:F5572"/>
    <mergeCell ref="E5584:F5584"/>
    <mergeCell ref="E5562:F5562"/>
    <mergeCell ref="E5573:F5573"/>
    <mergeCell ref="E5574:F5574"/>
    <mergeCell ref="E5579:F5579"/>
    <mergeCell ref="E5514:F5514"/>
    <mergeCell ref="E5481:F5481"/>
    <mergeCell ref="E5482:F5482"/>
    <mergeCell ref="E5868:F5868"/>
    <mergeCell ref="E5869:F5869"/>
    <mergeCell ref="E5483:F5483"/>
    <mergeCell ref="E5543:F5543"/>
    <mergeCell ref="E5544:F5544"/>
    <mergeCell ref="E5595:F5595"/>
    <mergeCell ref="E5602:F5602"/>
    <mergeCell ref="E5601:F5601"/>
    <mergeCell ref="E5567:F5567"/>
    <mergeCell ref="E5520:F5520"/>
    <mergeCell ref="E5493:F5493"/>
    <mergeCell ref="E5515:F5515"/>
    <mergeCell ref="E5516:F5516"/>
    <mergeCell ref="E5517:F5517"/>
    <mergeCell ref="E5532:F5532"/>
    <mergeCell ref="E5666:F5666"/>
    <mergeCell ref="E5789:F5789"/>
    <mergeCell ref="E5457:F5457"/>
    <mergeCell ref="E5343:F5343"/>
    <mergeCell ref="E5344:F5344"/>
    <mergeCell ref="E5374:F5374"/>
    <mergeCell ref="E5365:F5365"/>
    <mergeCell ref="E5345:F5345"/>
    <mergeCell ref="E5360:F5360"/>
    <mergeCell ref="E5350:F5350"/>
    <mergeCell ref="E5357:F5357"/>
    <mergeCell ref="E5435:F5435"/>
    <mergeCell ref="E5447:F5447"/>
    <mergeCell ref="E5448:F5448"/>
    <mergeCell ref="E5454:F5454"/>
    <mergeCell ref="E5455:F5455"/>
    <mergeCell ref="E5451:F5451"/>
    <mergeCell ref="E5452:F5452"/>
    <mergeCell ref="E5243:F5243"/>
    <mergeCell ref="E5247:F5247"/>
    <mergeCell ref="E5272:F5272"/>
    <mergeCell ref="E5253:F5253"/>
    <mergeCell ref="E5424:F5424"/>
    <mergeCell ref="E5425:F5425"/>
    <mergeCell ref="E5293:F5293"/>
    <mergeCell ref="E5292:F5292"/>
    <mergeCell ref="E5334:F5334"/>
    <mergeCell ref="E5284:F5284"/>
    <mergeCell ref="E4678:F4678"/>
    <mergeCell ref="E2259:F2259"/>
    <mergeCell ref="E4545:F4545"/>
    <mergeCell ref="E4794:F4794"/>
    <mergeCell ref="E4804:F4804"/>
    <mergeCell ref="E4805:F4805"/>
    <mergeCell ref="E4802:F4802"/>
    <mergeCell ref="E4803:F4803"/>
    <mergeCell ref="E4812:F4812"/>
    <mergeCell ref="E4813:F4813"/>
    <mergeCell ref="E4793:F4793"/>
    <mergeCell ref="E4816:F4816"/>
    <mergeCell ref="E4826:F4826"/>
    <mergeCell ref="E4782:F4782"/>
    <mergeCell ref="E4773:F4773"/>
    <mergeCell ref="E4815:F4815"/>
    <mergeCell ref="E5019:F5019"/>
    <mergeCell ref="E5015:F5015"/>
    <mergeCell ref="E5012:F5012"/>
    <mergeCell ref="E4985:F4985"/>
    <mergeCell ref="E4927:F4927"/>
    <mergeCell ref="E4928:F4928"/>
    <mergeCell ref="E4939:F4939"/>
    <mergeCell ref="E4940:F4940"/>
    <mergeCell ref="E4919:F4919"/>
    <mergeCell ref="E4920:F4920"/>
    <mergeCell ref="E4937:F4937"/>
    <mergeCell ref="E4938:F4938"/>
    <mergeCell ref="E4929:F4929"/>
    <mergeCell ref="E2376:F2376"/>
    <mergeCell ref="E2384:F2384"/>
    <mergeCell ref="E2392:F2392"/>
    <mergeCell ref="E4604:F4604"/>
    <mergeCell ref="E2262:F2262"/>
    <mergeCell ref="E2226:F2226"/>
    <mergeCell ref="E2307:F2307"/>
    <mergeCell ref="E4474:F4474"/>
    <mergeCell ref="E4493:F4493"/>
    <mergeCell ref="E4503:F4503"/>
    <mergeCell ref="E4504:F4504"/>
    <mergeCell ref="E4514:F4514"/>
    <mergeCell ref="E4593:F4593"/>
    <mergeCell ref="E4602:F4602"/>
    <mergeCell ref="E4588:F4588"/>
    <mergeCell ref="E4594:F4594"/>
    <mergeCell ref="E4595:F4595"/>
    <mergeCell ref="E4410:F4410"/>
    <mergeCell ref="E4411:F4411"/>
    <mergeCell ref="E4412:F4412"/>
    <mergeCell ref="E4422:F4422"/>
    <mergeCell ref="E4430:F4430"/>
    <mergeCell ref="E4431:F4431"/>
    <mergeCell ref="E4382:F4382"/>
    <mergeCell ref="E4388:F4388"/>
    <mergeCell ref="E4451:F4451"/>
    <mergeCell ref="E4407:F4407"/>
    <mergeCell ref="E4408:F4408"/>
    <mergeCell ref="E4409:F4409"/>
    <mergeCell ref="E4562:F4562"/>
    <mergeCell ref="E2360:F2360"/>
    <mergeCell ref="E2486:F2486"/>
    <mergeCell ref="E2494:F2494"/>
    <mergeCell ref="E2495:F2495"/>
    <mergeCell ref="E2496:F2496"/>
    <mergeCell ref="E2804:F2804"/>
    <mergeCell ref="E2834:F2834"/>
    <mergeCell ref="E2890:F2890"/>
    <mergeCell ref="E2920:F2920"/>
    <mergeCell ref="E2970:F2970"/>
    <mergeCell ref="E2981:F2981"/>
    <mergeCell ref="E2973:F2973"/>
    <mergeCell ref="E2974:F2974"/>
    <mergeCell ref="E2931:F2931"/>
    <mergeCell ref="E2847:F2847"/>
    <mergeCell ref="E2786:F2786"/>
    <mergeCell ref="E2796:F2796"/>
    <mergeCell ref="E2797:F2797"/>
    <mergeCell ref="E2807:F2807"/>
    <mergeCell ref="E2769:F2769"/>
    <mergeCell ref="E2770:F2770"/>
    <mergeCell ref="E2780:F2780"/>
    <mergeCell ref="E2781:F2781"/>
    <mergeCell ref="E2948:F2948"/>
    <mergeCell ref="E2980:F2980"/>
    <mergeCell ref="E2960:F2960"/>
    <mergeCell ref="E2876:F2876"/>
    <mergeCell ref="E2887:F2887"/>
    <mergeCell ref="E2877:F2877"/>
    <mergeCell ref="E2909:F2909"/>
    <mergeCell ref="E2939:F2939"/>
    <mergeCell ref="E2940:F2940"/>
    <mergeCell ref="E2841:F2841"/>
    <mergeCell ref="E2846:F2846"/>
    <mergeCell ref="E1901:F1901"/>
    <mergeCell ref="E1900:F1900"/>
    <mergeCell ref="E2025:F2025"/>
    <mergeCell ref="E1926:F1926"/>
    <mergeCell ref="E1935:F1935"/>
    <mergeCell ref="E1938:F1938"/>
    <mergeCell ref="E1929:F1929"/>
    <mergeCell ref="E1910:F1910"/>
    <mergeCell ref="E1918:F1918"/>
    <mergeCell ref="E1860:F1860"/>
    <mergeCell ref="E2015:F2015"/>
    <mergeCell ref="E2016:F2016"/>
    <mergeCell ref="E2017:F2017"/>
    <mergeCell ref="E1978:F1978"/>
    <mergeCell ref="E1988:F1988"/>
    <mergeCell ref="E1996:F1996"/>
    <mergeCell ref="E1871:F1871"/>
    <mergeCell ref="E1878:F1878"/>
    <mergeCell ref="E1885:F1885"/>
    <mergeCell ref="E1892:F1892"/>
    <mergeCell ref="E1862:F1862"/>
    <mergeCell ref="E1956:F1956"/>
    <mergeCell ref="E1957:F1957"/>
    <mergeCell ref="E1861:F1861"/>
    <mergeCell ref="E1963:F1963"/>
    <mergeCell ref="E1867:F1867"/>
    <mergeCell ref="E1979:F1979"/>
    <mergeCell ref="E1980:F1980"/>
    <mergeCell ref="E1986:F1986"/>
    <mergeCell ref="E1987:F1987"/>
    <mergeCell ref="E1520:F1520"/>
    <mergeCell ref="E1521:F1521"/>
    <mergeCell ref="E1594:F1594"/>
    <mergeCell ref="E1585:F1585"/>
    <mergeCell ref="E1676:F1676"/>
    <mergeCell ref="E1677:F1677"/>
    <mergeCell ref="E1641:F1641"/>
    <mergeCell ref="E1759:F1759"/>
    <mergeCell ref="E1551:F1551"/>
    <mergeCell ref="E1561:F1561"/>
    <mergeCell ref="E1639:F1639"/>
    <mergeCell ref="E1475:F1475"/>
    <mergeCell ref="E1473:F1473"/>
    <mergeCell ref="E1474:F1474"/>
    <mergeCell ref="E1661:F1661"/>
    <mergeCell ref="E1662:F1662"/>
    <mergeCell ref="E1697:F1697"/>
    <mergeCell ref="E1698:F1698"/>
    <mergeCell ref="E1714:F1714"/>
    <mergeCell ref="E1550:F1550"/>
    <mergeCell ref="E1757:F1757"/>
    <mergeCell ref="E1485:F1485"/>
    <mergeCell ref="E1503:F1503"/>
    <mergeCell ref="E1533:F1533"/>
    <mergeCell ref="E1549:F1549"/>
    <mergeCell ref="E1565:F1565"/>
    <mergeCell ref="E1499:F1499"/>
    <mergeCell ref="E1732:F1732"/>
    <mergeCell ref="E1543:F1543"/>
    <mergeCell ref="E1544:F1544"/>
    <mergeCell ref="E1554:F1554"/>
    <mergeCell ref="E1583:F1583"/>
    <mergeCell ref="E1599:F1599"/>
    <mergeCell ref="E1600:F1600"/>
    <mergeCell ref="E1607:F1607"/>
    <mergeCell ref="E1611:F1611"/>
    <mergeCell ref="E1601:F1601"/>
    <mergeCell ref="E682:F682"/>
    <mergeCell ref="E653:F653"/>
    <mergeCell ref="E661:F661"/>
    <mergeCell ref="E1455:F1455"/>
    <mergeCell ref="E1443:F1443"/>
    <mergeCell ref="E1664:F1664"/>
    <mergeCell ref="E1665:F1665"/>
    <mergeCell ref="E1510:F1510"/>
    <mergeCell ref="E1511:F1511"/>
    <mergeCell ref="E1512:F1512"/>
    <mergeCell ref="E1518:F1518"/>
    <mergeCell ref="E1363:F1363"/>
    <mergeCell ref="E1371:F1371"/>
    <mergeCell ref="E1372:F1372"/>
    <mergeCell ref="E1373:F1373"/>
    <mergeCell ref="E1360:F1360"/>
    <mergeCell ref="E1364:F1364"/>
    <mergeCell ref="E1396:F1396"/>
    <mergeCell ref="E1270:F1270"/>
    <mergeCell ref="E1227:F1227"/>
    <mergeCell ref="E1245:F1245"/>
    <mergeCell ref="E1235:F1235"/>
    <mergeCell ref="E1244:F1244"/>
    <mergeCell ref="E1253:F1253"/>
    <mergeCell ref="E721:F721"/>
    <mergeCell ref="E1457:F1457"/>
    <mergeCell ref="E973:F973"/>
    <mergeCell ref="E1306:F1306"/>
    <mergeCell ref="E1323:F1323"/>
    <mergeCell ref="E1331:F1331"/>
    <mergeCell ref="E730:F730"/>
    <mergeCell ref="E867:F867"/>
    <mergeCell ref="E480:F480"/>
    <mergeCell ref="E360:F360"/>
    <mergeCell ref="E367:F367"/>
    <mergeCell ref="E368:F368"/>
    <mergeCell ref="E376:F376"/>
    <mergeCell ref="E442:F442"/>
    <mergeCell ref="E454:F454"/>
    <mergeCell ref="E458:F458"/>
    <mergeCell ref="E443:F443"/>
    <mergeCell ref="E447:F447"/>
    <mergeCell ref="E445:F445"/>
    <mergeCell ref="E446:F446"/>
    <mergeCell ref="E430:F430"/>
    <mergeCell ref="E431:F431"/>
    <mergeCell ref="E432:F432"/>
    <mergeCell ref="E683:F683"/>
    <mergeCell ref="E578:F578"/>
    <mergeCell ref="E678:F678"/>
    <mergeCell ref="E694:F694"/>
    <mergeCell ref="E545:F545"/>
    <mergeCell ref="E684:F684"/>
    <mergeCell ref="E685:F685"/>
    <mergeCell ref="E668:F668"/>
    <mergeCell ref="E591:F591"/>
    <mergeCell ref="E605:F605"/>
    <mergeCell ref="E619:F619"/>
    <mergeCell ref="E633:F633"/>
    <mergeCell ref="E286:F286"/>
    <mergeCell ref="E159:F159"/>
    <mergeCell ref="E248:F248"/>
    <mergeCell ref="E254:F254"/>
    <mergeCell ref="E255:F255"/>
    <mergeCell ref="E204:F204"/>
    <mergeCell ref="E359:F359"/>
    <mergeCell ref="E207:F207"/>
    <mergeCell ref="E259:F259"/>
    <mergeCell ref="E290:F290"/>
    <mergeCell ref="E318:F318"/>
    <mergeCell ref="E319:F319"/>
    <mergeCell ref="E301:F301"/>
    <mergeCell ref="E180:F180"/>
    <mergeCell ref="E213:F213"/>
    <mergeCell ref="E214:F214"/>
    <mergeCell ref="E215:F215"/>
    <mergeCell ref="E216:F216"/>
    <mergeCell ref="E249:F249"/>
    <mergeCell ref="E192:F192"/>
    <mergeCell ref="E193:F193"/>
    <mergeCell ref="E194:F194"/>
    <mergeCell ref="E195:F195"/>
    <mergeCell ref="E299:F299"/>
    <mergeCell ref="E300:F300"/>
    <mergeCell ref="E275:F275"/>
    <mergeCell ref="E176:F176"/>
    <mergeCell ref="E177:F177"/>
    <mergeCell ref="E178:F178"/>
    <mergeCell ref="E183:F183"/>
    <mergeCell ref="E233:F233"/>
    <mergeCell ref="E2308:F2308"/>
    <mergeCell ref="E2219:F2219"/>
    <mergeCell ref="E2227:F2227"/>
    <mergeCell ref="E3420:F3420"/>
    <mergeCell ref="E3426:F3426"/>
    <mergeCell ref="E2260:F2260"/>
    <mergeCell ref="E2038:F2038"/>
    <mergeCell ref="E2039:F2039"/>
    <mergeCell ref="E2316:F2316"/>
    <mergeCell ref="E2317:F2317"/>
    <mergeCell ref="E2802:F2802"/>
    <mergeCell ref="E2803:F2803"/>
    <mergeCell ref="E2309:F2309"/>
    <mergeCell ref="E98:F98"/>
    <mergeCell ref="E100:F100"/>
    <mergeCell ref="E104:F104"/>
    <mergeCell ref="E105:F105"/>
    <mergeCell ref="E139:F139"/>
    <mergeCell ref="E1136:F1136"/>
    <mergeCell ref="E1095:F1095"/>
    <mergeCell ref="E1135:F1135"/>
    <mergeCell ref="E1236:F1236"/>
    <mergeCell ref="E825:F825"/>
    <mergeCell ref="E826:F826"/>
    <mergeCell ref="E1972:F1972"/>
    <mergeCell ref="E1776:F1776"/>
    <mergeCell ref="E722:F722"/>
    <mergeCell ref="E723:F723"/>
    <mergeCell ref="E735:F735"/>
    <mergeCell ref="E1322:F1322"/>
    <mergeCell ref="E117:F117"/>
    <mergeCell ref="E125:F125"/>
    <mergeCell ref="E2269:F2269"/>
    <mergeCell ref="E1800:F1800"/>
    <mergeCell ref="E2021:F2021"/>
    <mergeCell ref="E1985:F1985"/>
    <mergeCell ref="E1991:F1991"/>
    <mergeCell ref="E1999:F1999"/>
    <mergeCell ref="E2000:F2000"/>
    <mergeCell ref="E2007:F2007"/>
    <mergeCell ref="E2008:F2008"/>
    <mergeCell ref="E2009:F2009"/>
    <mergeCell ref="E3422:F3422"/>
    <mergeCell ref="E3478:F3478"/>
    <mergeCell ref="E3430:F3430"/>
    <mergeCell ref="E1944:F1944"/>
    <mergeCell ref="E1953:F1953"/>
    <mergeCell ref="E1961:F1961"/>
    <mergeCell ref="E2278:F2278"/>
    <mergeCell ref="E2367:F2367"/>
    <mergeCell ref="E2342:F2342"/>
    <mergeCell ref="E2343:F2343"/>
    <mergeCell ref="E2359:F2359"/>
    <mergeCell ref="E2073:F2073"/>
    <mergeCell ref="E2081:F2081"/>
    <mergeCell ref="E2105:F2105"/>
    <mergeCell ref="E2072:F2072"/>
    <mergeCell ref="E2110:F2110"/>
    <mergeCell ref="E1971:F1971"/>
    <mergeCell ref="E2315:F2315"/>
    <mergeCell ref="E3332:F3332"/>
    <mergeCell ref="E2286:F2286"/>
    <mergeCell ref="E2294:F2294"/>
    <mergeCell ref="E2302:F2302"/>
    <mergeCell ref="E2166:F2166"/>
    <mergeCell ref="E2167:F2167"/>
    <mergeCell ref="E2168:F2168"/>
    <mergeCell ref="E1902:F1902"/>
    <mergeCell ref="E1879:F1879"/>
    <mergeCell ref="E2011:F2011"/>
    <mergeCell ref="E2019:F2019"/>
    <mergeCell ref="E2020:F2020"/>
    <mergeCell ref="E1970:F1970"/>
    <mergeCell ref="E1964:F1964"/>
    <mergeCell ref="E1998:F1998"/>
    <mergeCell ref="E2012:F2012"/>
    <mergeCell ref="E2013:F2013"/>
    <mergeCell ref="E2014:F2014"/>
    <mergeCell ref="E1893:F1893"/>
    <mergeCell ref="E1894:F1894"/>
    <mergeCell ref="E2182:F2182"/>
    <mergeCell ref="E2054:F2054"/>
    <mergeCell ref="E2055:F2055"/>
    <mergeCell ref="E2056:F2056"/>
    <mergeCell ref="E2057:F2057"/>
    <mergeCell ref="E2080:F2080"/>
    <mergeCell ref="E2086:F2086"/>
    <mergeCell ref="E2087:F2087"/>
    <mergeCell ref="E2088:F2088"/>
    <mergeCell ref="E2094:F2094"/>
    <mergeCell ref="E1896:F1896"/>
    <mergeCell ref="E2045:F2045"/>
    <mergeCell ref="E2053:F2053"/>
    <mergeCell ref="E1945:F1945"/>
    <mergeCell ref="E1954:F1954"/>
    <mergeCell ref="E1962:F1962"/>
    <mergeCell ref="E2183:F2183"/>
    <mergeCell ref="E2184:F2184"/>
    <mergeCell ref="E2191:F2191"/>
    <mergeCell ref="E2192:F2192"/>
    <mergeCell ref="E2198:F2198"/>
    <mergeCell ref="E2199:F2199"/>
    <mergeCell ref="E2200:F2200"/>
    <mergeCell ref="E2208:F2208"/>
    <mergeCell ref="E2209:F2209"/>
    <mergeCell ref="E2202:F2202"/>
    <mergeCell ref="E2194:F2194"/>
    <mergeCell ref="E2201:F2201"/>
    <mergeCell ref="E1846:F1846"/>
    <mergeCell ref="H128:I128"/>
    <mergeCell ref="H145:I145"/>
    <mergeCell ref="E147:F147"/>
    <mergeCell ref="E1694:F1694"/>
    <mergeCell ref="E1695:F1695"/>
    <mergeCell ref="E1660:F1660"/>
    <mergeCell ref="E728:F728"/>
    <mergeCell ref="E709:F709"/>
    <mergeCell ref="E710:F710"/>
    <mergeCell ref="E596:F596"/>
    <mergeCell ref="E624:F624"/>
    <mergeCell ref="E625:F625"/>
    <mergeCell ref="E626:F626"/>
    <mergeCell ref="E632:F632"/>
    <mergeCell ref="E652:F652"/>
    <mergeCell ref="E604:F604"/>
    <mergeCell ref="E613:F613"/>
    <mergeCell ref="E638:F638"/>
    <mergeCell ref="E573:F573"/>
    <mergeCell ref="E1357:F1357"/>
    <mergeCell ref="E1777:F1777"/>
    <mergeCell ref="E1782:F1782"/>
    <mergeCell ref="E1673:F1673"/>
    <mergeCell ref="E1743:F1743"/>
    <mergeCell ref="E1756:F1756"/>
    <mergeCell ref="E162:F162"/>
    <mergeCell ref="E1358:F1358"/>
    <mergeCell ref="E1338:F1338"/>
    <mergeCell ref="E1445:F1445"/>
    <mergeCell ref="E644:F644"/>
    <mergeCell ref="E1018:F1018"/>
    <mergeCell ref="E1596:F1596"/>
    <mergeCell ref="E1597:F1597"/>
    <mergeCell ref="C8:D8"/>
    <mergeCell ref="E8:F8"/>
    <mergeCell ref="E163:F163"/>
    <mergeCell ref="E161:F161"/>
    <mergeCell ref="E1444:F1444"/>
    <mergeCell ref="E1483:F1483"/>
    <mergeCell ref="E677:F677"/>
    <mergeCell ref="E1513:F1513"/>
    <mergeCell ref="E627:F627"/>
    <mergeCell ref="E437:F437"/>
    <mergeCell ref="E351:F351"/>
    <mergeCell ref="E369:F369"/>
    <mergeCell ref="E729:F729"/>
    <mergeCell ref="E742:F742"/>
    <mergeCell ref="E731:F731"/>
    <mergeCell ref="E936:F936"/>
    <mergeCell ref="E151:F151"/>
    <mergeCell ref="E160:F160"/>
    <mergeCell ref="G8:H8"/>
    <mergeCell ref="I8:J8"/>
    <mergeCell ref="E95:F95"/>
    <mergeCell ref="E96:F96"/>
    <mergeCell ref="E88:F88"/>
    <mergeCell ref="E76:F76"/>
    <mergeCell ref="E77:F77"/>
    <mergeCell ref="E81:F81"/>
    <mergeCell ref="E82:F82"/>
    <mergeCell ref="E78:F78"/>
    <mergeCell ref="E79:F79"/>
    <mergeCell ref="E80:F80"/>
    <mergeCell ref="E89:F89"/>
    <mergeCell ref="E69:F69"/>
    <mergeCell ref="E75:F75"/>
    <mergeCell ref="E94:F94"/>
    <mergeCell ref="E31:F31"/>
    <mergeCell ref="E41:F41"/>
    <mergeCell ref="E55:F55"/>
    <mergeCell ref="E43:F43"/>
    <mergeCell ref="H72:I72"/>
    <mergeCell ref="H85:I85"/>
    <mergeCell ref="E74:F74"/>
    <mergeCell ref="E49:F49"/>
    <mergeCell ref="E50:F50"/>
    <mergeCell ref="E54:F54"/>
    <mergeCell ref="E68:F68"/>
    <mergeCell ref="E83:F83"/>
    <mergeCell ref="E62:F62"/>
    <mergeCell ref="H91:I91"/>
    <mergeCell ref="E87:F87"/>
    <mergeCell ref="A9:J9"/>
    <mergeCell ref="E983:F983"/>
    <mergeCell ref="E993:F993"/>
    <mergeCell ref="E1003:F1003"/>
    <mergeCell ref="E984:F984"/>
    <mergeCell ref="E985:F985"/>
    <mergeCell ref="E1211:F1211"/>
    <mergeCell ref="E1212:F1212"/>
    <mergeCell ref="E122:F122"/>
    <mergeCell ref="E155:F155"/>
    <mergeCell ref="E126:F126"/>
    <mergeCell ref="E167:F167"/>
    <mergeCell ref="E170:F170"/>
    <mergeCell ref="E164:F164"/>
    <mergeCell ref="E165:F165"/>
    <mergeCell ref="E97:F97"/>
    <mergeCell ref="E113:F113"/>
    <mergeCell ref="E281:F281"/>
    <mergeCell ref="E278:F278"/>
    <mergeCell ref="E279:F279"/>
    <mergeCell ref="E268:F268"/>
    <mergeCell ref="E269:F269"/>
    <mergeCell ref="E482:F482"/>
    <mergeCell ref="E479:F479"/>
    <mergeCell ref="E131:F131"/>
    <mergeCell ref="E114:F114"/>
    <mergeCell ref="E115:F115"/>
    <mergeCell ref="E116:F116"/>
    <mergeCell ref="E112:F112"/>
    <mergeCell ref="E295:F295"/>
    <mergeCell ref="E297:F297"/>
    <mergeCell ref="E166:F166"/>
    <mergeCell ref="E179:F179"/>
    <mergeCell ref="E37:F37"/>
    <mergeCell ref="E38:F38"/>
    <mergeCell ref="E39:F39"/>
    <mergeCell ref="E40:F40"/>
    <mergeCell ref="E42:F42"/>
    <mergeCell ref="E51:F51"/>
    <mergeCell ref="E52:F52"/>
    <mergeCell ref="E53:F53"/>
    <mergeCell ref="H65:I65"/>
    <mergeCell ref="E56:F56"/>
    <mergeCell ref="E48:F48"/>
    <mergeCell ref="E57:F57"/>
    <mergeCell ref="E63:F63"/>
    <mergeCell ref="E70:F70"/>
    <mergeCell ref="E267:F267"/>
    <mergeCell ref="E256:F256"/>
    <mergeCell ref="E257:F257"/>
    <mergeCell ref="E175:F175"/>
    <mergeCell ref="E130:F130"/>
    <mergeCell ref="H136:I136"/>
    <mergeCell ref="E138:F138"/>
    <mergeCell ref="E99:F99"/>
    <mergeCell ref="E101:F101"/>
    <mergeCell ref="E102:F102"/>
    <mergeCell ref="E103:F103"/>
    <mergeCell ref="E123:F123"/>
    <mergeCell ref="E124:F124"/>
    <mergeCell ref="E132:F132"/>
    <mergeCell ref="E133:F133"/>
    <mergeCell ref="E140:F140"/>
    <mergeCell ref="E141:F141"/>
    <mergeCell ref="E142:F142"/>
    <mergeCell ref="E106:F106"/>
    <mergeCell ref="E143:F143"/>
    <mergeCell ref="E134:F134"/>
    <mergeCell ref="E289:F289"/>
    <mergeCell ref="E285:F285"/>
    <mergeCell ref="E189:F189"/>
    <mergeCell ref="E190:F190"/>
    <mergeCell ref="E191:F191"/>
    <mergeCell ref="E152:F152"/>
    <mergeCell ref="E153:F153"/>
    <mergeCell ref="E154:F154"/>
    <mergeCell ref="E509:F509"/>
    <mergeCell ref="E483:F483"/>
    <mergeCell ref="E494:F494"/>
    <mergeCell ref="E495:F495"/>
    <mergeCell ref="E496:F496"/>
    <mergeCell ref="E506:F506"/>
    <mergeCell ref="E110:F110"/>
    <mergeCell ref="E241:F241"/>
    <mergeCell ref="E250:F250"/>
    <mergeCell ref="E234:F234"/>
    <mergeCell ref="E231:F231"/>
    <mergeCell ref="E232:F232"/>
    <mergeCell ref="E378:F378"/>
    <mergeCell ref="E276:F276"/>
    <mergeCell ref="E168:F168"/>
    <mergeCell ref="E171:F171"/>
    <mergeCell ref="E169:F169"/>
    <mergeCell ref="E150:F150"/>
    <mergeCell ref="E148:F148"/>
    <mergeCell ref="E149:F149"/>
    <mergeCell ref="E223:F223"/>
    <mergeCell ref="E438:F438"/>
    <mergeCell ref="E455:F455"/>
    <mergeCell ref="E456:F456"/>
    <mergeCell ref="E457:F457"/>
    <mergeCell ref="E459:F459"/>
    <mergeCell ref="E470:F470"/>
    <mergeCell ref="E409:F409"/>
    <mergeCell ref="E398:F398"/>
    <mergeCell ref="E399:F399"/>
    <mergeCell ref="E400:F400"/>
    <mergeCell ref="E418:F418"/>
    <mergeCell ref="E467:F467"/>
    <mergeCell ref="E466:F466"/>
    <mergeCell ref="E584:F584"/>
    <mergeCell ref="E481:F481"/>
    <mergeCell ref="E444:F444"/>
    <mergeCell ref="E468:F468"/>
    <mergeCell ref="E469:F469"/>
    <mergeCell ref="E471:F471"/>
    <mergeCell ref="E472:F472"/>
    <mergeCell ref="E476:F476"/>
    <mergeCell ref="E484:F484"/>
    <mergeCell ref="E485:F485"/>
    <mergeCell ref="E493:F493"/>
    <mergeCell ref="E489:F489"/>
    <mergeCell ref="E878:F878"/>
    <mergeCell ref="E928:F928"/>
    <mergeCell ref="E929:F929"/>
    <mergeCell ref="E930:F930"/>
    <mergeCell ref="E718:F718"/>
    <mergeCell ref="E719:F719"/>
    <mergeCell ref="E609:F609"/>
    <mergeCell ref="E927:F927"/>
    <mergeCell ref="E647:F647"/>
    <mergeCell ref="E631:F631"/>
    <mergeCell ref="E634:F634"/>
    <mergeCell ref="E585:F585"/>
    <mergeCell ref="E610:F610"/>
    <mergeCell ref="E611:F611"/>
    <mergeCell ref="E618:F618"/>
    <mergeCell ref="E837:F837"/>
    <mergeCell ref="E838:F838"/>
    <mergeCell ref="E846:F846"/>
    <mergeCell ref="E805:F805"/>
    <mergeCell ref="E890:F890"/>
    <mergeCell ref="E891:F891"/>
    <mergeCell ref="E607:F607"/>
    <mergeCell ref="E608:F608"/>
    <mergeCell ref="E892:F892"/>
    <mergeCell ref="E899:F899"/>
    <mergeCell ref="E791:F791"/>
    <mergeCell ref="E809:F809"/>
    <mergeCell ref="E817:F817"/>
    <mergeCell ref="E818:F818"/>
    <mergeCell ref="E819:F819"/>
    <mergeCell ref="E623:F623"/>
    <mergeCell ref="E876:F876"/>
    <mergeCell ref="E975:F975"/>
    <mergeCell ref="E976:F976"/>
    <mergeCell ref="E977:F977"/>
    <mergeCell ref="E1049:F1049"/>
    <mergeCell ref="E1050:F1050"/>
    <mergeCell ref="E1019:F1019"/>
    <mergeCell ref="E1057:F1057"/>
    <mergeCell ref="E986:F986"/>
    <mergeCell ref="E997:F997"/>
    <mergeCell ref="E998:F998"/>
    <mergeCell ref="E1446:F1446"/>
    <mergeCell ref="E1254:F1254"/>
    <mergeCell ref="E1486:F1486"/>
    <mergeCell ref="E1383:F1383"/>
    <mergeCell ref="E1387:F1387"/>
    <mergeCell ref="E1405:F1405"/>
    <mergeCell ref="E1406:F1406"/>
    <mergeCell ref="E1432:F1432"/>
    <mergeCell ref="E1433:F1433"/>
    <mergeCell ref="E1399:F1399"/>
    <mergeCell ref="E1332:F1332"/>
    <mergeCell ref="E1333:F1333"/>
    <mergeCell ref="E1365:F1365"/>
    <mergeCell ref="E1366:F1366"/>
    <mergeCell ref="E1359:F1359"/>
    <mergeCell ref="E1370:F1370"/>
    <mergeCell ref="E1397:F1397"/>
    <mergeCell ref="E1071:F1071"/>
    <mergeCell ref="E1413:F1413"/>
    <mergeCell ref="E1414:F1414"/>
    <mergeCell ref="E1438:F1438"/>
    <mergeCell ref="E1439:F1439"/>
    <mergeCell ref="E1388:F1388"/>
    <mergeCell ref="E1389:F1389"/>
    <mergeCell ref="E1674:F1674"/>
    <mergeCell ref="E1681:F1681"/>
    <mergeCell ref="E1682:F1682"/>
    <mergeCell ref="E1466:F1466"/>
    <mergeCell ref="E1464:F1464"/>
    <mergeCell ref="E1476:F1476"/>
    <mergeCell ref="E1471:F1471"/>
    <mergeCell ref="E1500:F1500"/>
    <mergeCell ref="E1501:F1501"/>
    <mergeCell ref="E1502:F1502"/>
    <mergeCell ref="E1509:F1509"/>
    <mergeCell ref="E1516:F1516"/>
    <mergeCell ref="E1517:F1517"/>
    <mergeCell ref="E1570:F1570"/>
    <mergeCell ref="E1437:F1437"/>
    <mergeCell ref="E1450:F1450"/>
    <mergeCell ref="E1422:F1422"/>
    <mergeCell ref="E1423:F1423"/>
    <mergeCell ref="E1603:F1603"/>
    <mergeCell ref="E1612:F1612"/>
    <mergeCell ref="E1613:F1613"/>
    <mergeCell ref="E1576:F1576"/>
    <mergeCell ref="E1526:F1526"/>
    <mergeCell ref="E1542:F1542"/>
    <mergeCell ref="E1426:F1426"/>
    <mergeCell ref="E1427:F1427"/>
    <mergeCell ref="E1398:F1398"/>
    <mergeCell ref="E1400:F1400"/>
    <mergeCell ref="E1507:F1507"/>
    <mergeCell ref="E1525:F1525"/>
    <mergeCell ref="E3436:F3436"/>
    <mergeCell ref="E3437:F3437"/>
    <mergeCell ref="E3438:F3438"/>
    <mergeCell ref="E3435:F3435"/>
    <mergeCell ref="E3440:F3440"/>
    <mergeCell ref="E3441:F3441"/>
    <mergeCell ref="E3448:F3448"/>
    <mergeCell ref="E3959:F3959"/>
    <mergeCell ref="E3919:F3919"/>
    <mergeCell ref="E3931:F3931"/>
    <mergeCell ref="E3937:F3937"/>
    <mergeCell ref="E3710:F3710"/>
    <mergeCell ref="E3711:F3711"/>
    <mergeCell ref="E3712:F3712"/>
    <mergeCell ref="E3718:F3718"/>
    <mergeCell ref="E3719:F3719"/>
    <mergeCell ref="E3720:F3720"/>
    <mergeCell ref="E3833:F3833"/>
    <mergeCell ref="E3839:F3839"/>
    <mergeCell ref="E3829:F3829"/>
    <mergeCell ref="E3785:F3785"/>
    <mergeCell ref="E3791:F3791"/>
    <mergeCell ref="E3713:F3713"/>
    <mergeCell ref="E3486:F3486"/>
    <mergeCell ref="E3542:F3542"/>
    <mergeCell ref="E3493:F3493"/>
    <mergeCell ref="E3535:F3535"/>
    <mergeCell ref="E3536:F3536"/>
    <mergeCell ref="E3529:F3529"/>
    <mergeCell ref="E3505:F3505"/>
    <mergeCell ref="E3501:F3501"/>
    <mergeCell ref="E3451:F3451"/>
    <mergeCell ref="E3421:F3421"/>
    <mergeCell ref="E3549:F3549"/>
    <mergeCell ref="E3439:F3439"/>
    <mergeCell ref="E3495:F3495"/>
    <mergeCell ref="E4846:F4846"/>
    <mergeCell ref="E4844:F4844"/>
    <mergeCell ref="E4845:F4845"/>
    <mergeCell ref="E5396:F5396"/>
    <mergeCell ref="E5397:F5397"/>
    <mergeCell ref="E5445:F5445"/>
    <mergeCell ref="E5323:F5323"/>
    <mergeCell ref="E5324:F5324"/>
    <mergeCell ref="E5219:F5219"/>
    <mergeCell ref="E5220:F5220"/>
    <mergeCell ref="E5202:F5202"/>
    <mergeCell ref="E5206:F5206"/>
    <mergeCell ref="E5207:F5207"/>
    <mergeCell ref="E5136:F5136"/>
    <mergeCell ref="E5142:F5142"/>
    <mergeCell ref="E5200:F5200"/>
    <mergeCell ref="E5114:F5114"/>
    <mergeCell ref="E5234:F5234"/>
    <mergeCell ref="E5286:F5286"/>
    <mergeCell ref="E5280:F5280"/>
    <mergeCell ref="E5267:F5267"/>
    <mergeCell ref="E5308:F5308"/>
    <mergeCell ref="E4885:F4885"/>
    <mergeCell ref="E4886:F4886"/>
    <mergeCell ref="E4896:F4896"/>
    <mergeCell ref="E4867:F4867"/>
    <mergeCell ref="E4892:F4892"/>
    <mergeCell ref="E4902:F4902"/>
    <mergeCell ref="A6749:J6749"/>
    <mergeCell ref="E6378:F6378"/>
    <mergeCell ref="E6383:F6383"/>
    <mergeCell ref="E6369:F6369"/>
    <mergeCell ref="E6370:F6370"/>
    <mergeCell ref="E6413:F6413"/>
    <mergeCell ref="E6414:F6414"/>
    <mergeCell ref="E6422:F6422"/>
    <mergeCell ref="E6423:F6423"/>
    <mergeCell ref="E6436:F6436"/>
    <mergeCell ref="E5979:F5979"/>
    <mergeCell ref="E5980:F5980"/>
    <mergeCell ref="E5690:F5690"/>
    <mergeCell ref="E5691:F5691"/>
    <mergeCell ref="E5692:F5692"/>
    <mergeCell ref="E5915:F5915"/>
    <mergeCell ref="E5916:F5916"/>
    <mergeCell ref="E6264:F6264"/>
    <mergeCell ref="E6265:F6265"/>
    <mergeCell ref="E6275:F6275"/>
    <mergeCell ref="E6276:F6276"/>
    <mergeCell ref="E6284:F6284"/>
    <mergeCell ref="E6496:F6496"/>
    <mergeCell ref="E6497:F6497"/>
    <mergeCell ref="E6498:F6498"/>
    <mergeCell ref="E6507:F6507"/>
    <mergeCell ref="E6482:F6482"/>
    <mergeCell ref="E6483:F6483"/>
    <mergeCell ref="E6499:F6499"/>
    <mergeCell ref="E6500:F6500"/>
    <mergeCell ref="E6148:F6148"/>
    <mergeCell ref="E5865:F5865"/>
    <mergeCell ref="E707:F707"/>
    <mergeCell ref="E733:F733"/>
    <mergeCell ref="E746:F746"/>
    <mergeCell ref="E767:F767"/>
    <mergeCell ref="E774:F774"/>
    <mergeCell ref="E775:F775"/>
    <mergeCell ref="E788:F788"/>
    <mergeCell ref="E714:F714"/>
    <mergeCell ref="E727:F727"/>
    <mergeCell ref="E740:F740"/>
    <mergeCell ref="E741:F741"/>
    <mergeCell ref="E734:F734"/>
    <mergeCell ref="E747:F747"/>
    <mergeCell ref="E736:F736"/>
    <mergeCell ref="E748:F748"/>
    <mergeCell ref="E553:F553"/>
    <mergeCell ref="E504:F504"/>
    <mergeCell ref="E505:F505"/>
    <mergeCell ref="E571:F571"/>
    <mergeCell ref="E572:F572"/>
    <mergeCell ref="E555:F555"/>
    <mergeCell ref="E637:F637"/>
    <mergeCell ref="E537:F537"/>
    <mergeCell ref="E620:F620"/>
    <mergeCell ref="E621:F621"/>
    <mergeCell ref="E622:F622"/>
    <mergeCell ref="E543:F543"/>
    <mergeCell ref="E544:F544"/>
    <mergeCell ref="E552:F552"/>
    <mergeCell ref="E558:F558"/>
    <mergeCell ref="E535:F535"/>
    <mergeCell ref="E606:F606"/>
    <mergeCell ref="E987:F987"/>
    <mergeCell ref="E996:F996"/>
    <mergeCell ref="E988:F988"/>
    <mergeCell ref="E999:F999"/>
    <mergeCell ref="E1172:F1172"/>
    <mergeCell ref="E3260:F3260"/>
    <mergeCell ref="E3209:F3209"/>
    <mergeCell ref="E3216:F3216"/>
    <mergeCell ref="E3222:F3222"/>
    <mergeCell ref="E3223:F3223"/>
    <mergeCell ref="E3210:F3210"/>
    <mergeCell ref="E3236:F3236"/>
    <mergeCell ref="E3233:F3233"/>
    <mergeCell ref="E1017:F1017"/>
    <mergeCell ref="E1016:F1016"/>
    <mergeCell ref="E1020:F1020"/>
    <mergeCell ref="E1100:F1100"/>
    <mergeCell ref="E1108:F1108"/>
    <mergeCell ref="E1109:F1109"/>
    <mergeCell ref="E1116:F1116"/>
    <mergeCell ref="E1117:F1117"/>
    <mergeCell ref="E1451:F1451"/>
    <mergeCell ref="E1452:F1452"/>
    <mergeCell ref="E1453:F1453"/>
    <mergeCell ref="E1431:F1431"/>
    <mergeCell ref="E1666:F1666"/>
    <mergeCell ref="E1667:F1667"/>
    <mergeCell ref="E1642:F1642"/>
    <mergeCell ref="E1424:F1424"/>
    <mergeCell ref="E1412:F1412"/>
    <mergeCell ref="E1440:F1440"/>
    <mergeCell ref="E1425:F1425"/>
    <mergeCell ref="E3485:F3485"/>
    <mergeCell ref="H3265:I3265"/>
    <mergeCell ref="E3254:F3254"/>
    <mergeCell ref="E3255:F3255"/>
    <mergeCell ref="E3221:F3221"/>
    <mergeCell ref="E3215:F3215"/>
    <mergeCell ref="E3234:F3234"/>
    <mergeCell ref="E3235:F3235"/>
    <mergeCell ref="E3256:F3256"/>
    <mergeCell ref="E3261:F3261"/>
    <mergeCell ref="H3074:I3074"/>
    <mergeCell ref="E3076:F3076"/>
    <mergeCell ref="E3085:F3085"/>
    <mergeCell ref="E3027:F3027"/>
    <mergeCell ref="E3028:F3028"/>
    <mergeCell ref="E3029:F3029"/>
    <mergeCell ref="H3033:I3033"/>
    <mergeCell ref="E3036:F3036"/>
    <mergeCell ref="E3037:F3037"/>
    <mergeCell ref="E3038:F3038"/>
    <mergeCell ref="H3041:I3041"/>
    <mergeCell ref="H3258:I3258"/>
    <mergeCell ref="E3196:F3196"/>
    <mergeCell ref="E3202:F3202"/>
    <mergeCell ref="E3191:F3191"/>
    <mergeCell ref="E3192:F3192"/>
    <mergeCell ref="H3194:I3194"/>
    <mergeCell ref="E3197:F3197"/>
    <mergeCell ref="E3198:F3198"/>
    <mergeCell ref="H3200:I3200"/>
    <mergeCell ref="E3111:F3111"/>
    <mergeCell ref="E3124:F3124"/>
    <mergeCell ref="E6078:F6078"/>
    <mergeCell ref="E6079:F6079"/>
    <mergeCell ref="E6092:F6092"/>
    <mergeCell ref="E5754:F5754"/>
    <mergeCell ref="E5755:F5755"/>
    <mergeCell ref="E4173:F4173"/>
    <mergeCell ref="E5282:F5282"/>
    <mergeCell ref="E5367:F5367"/>
    <mergeCell ref="E5388:F5388"/>
    <mergeCell ref="E5408:F5408"/>
    <mergeCell ref="E5378:F5378"/>
    <mergeCell ref="E5384:F5384"/>
    <mergeCell ref="E5407:F5407"/>
    <mergeCell ref="E5462:F5462"/>
    <mergeCell ref="E5509:F5509"/>
    <mergeCell ref="E5671:F5671"/>
    <mergeCell ref="E5853:F5853"/>
    <mergeCell ref="E5787:F5787"/>
    <mergeCell ref="E5720:F5720"/>
    <mergeCell ref="E5721:F5721"/>
    <mergeCell ref="E5657:F5657"/>
    <mergeCell ref="E4175:F4175"/>
    <mergeCell ref="E4176:F4176"/>
    <mergeCell ref="E5017:F5017"/>
    <mergeCell ref="E4177:F4177"/>
    <mergeCell ref="E4178:F4178"/>
    <mergeCell ref="E4612:F4612"/>
    <mergeCell ref="E4364:F4364"/>
    <mergeCell ref="E4374:F4374"/>
    <mergeCell ref="E4580:F4580"/>
    <mergeCell ref="E4722:F4722"/>
    <mergeCell ref="E4603:F4603"/>
    <mergeCell ref="H119:I119"/>
    <mergeCell ref="E121:F121"/>
    <mergeCell ref="E5502:F5502"/>
    <mergeCell ref="E5558:F5558"/>
    <mergeCell ref="E5531:F5531"/>
    <mergeCell ref="E5537:F5537"/>
    <mergeCell ref="E5518:F5518"/>
    <mergeCell ref="E5519:F5519"/>
    <mergeCell ref="E5409:F5409"/>
    <mergeCell ref="E5421:F5421"/>
    <mergeCell ref="E5426:F5426"/>
    <mergeCell ref="E5427:F5427"/>
    <mergeCell ref="E5428:F5428"/>
    <mergeCell ref="E5433:F5433"/>
    <mergeCell ref="E5434:F5434"/>
    <mergeCell ref="E5270:F5270"/>
    <mergeCell ref="E5271:F5271"/>
    <mergeCell ref="E5335:F5335"/>
    <mergeCell ref="E5346:F5346"/>
    <mergeCell ref="E5423:F5423"/>
    <mergeCell ref="H5145:I5145"/>
    <mergeCell ref="E5147:F5147"/>
    <mergeCell ref="H5158:I5158"/>
    <mergeCell ref="E5160:F5160"/>
    <mergeCell ref="E5173:F5173"/>
    <mergeCell ref="E4676:F4676"/>
    <mergeCell ref="E310:F310"/>
    <mergeCell ref="E311:F311"/>
    <mergeCell ref="E341:F341"/>
    <mergeCell ref="E3583:F3583"/>
    <mergeCell ref="E3595:F3595"/>
    <mergeCell ref="E4823:F4823"/>
    <mergeCell ref="E5733:F5733"/>
    <mergeCell ref="H5735:I5735"/>
    <mergeCell ref="E5655:F5655"/>
    <mergeCell ref="E5665:F5665"/>
    <mergeCell ref="E5279:F5279"/>
    <mergeCell ref="E5430:F5430"/>
    <mergeCell ref="E5626:F5626"/>
    <mergeCell ref="E5643:F5643"/>
    <mergeCell ref="E5659:F5659"/>
    <mergeCell ref="E5660:F5660"/>
    <mergeCell ref="E4168:F4168"/>
    <mergeCell ref="E3359:F3359"/>
    <mergeCell ref="E3366:F3366"/>
    <mergeCell ref="E3372:F3372"/>
    <mergeCell ref="E3381:F3381"/>
    <mergeCell ref="E3755:F3755"/>
    <mergeCell ref="E3502:F3502"/>
    <mergeCell ref="E3953:F3953"/>
    <mergeCell ref="E3484:F3484"/>
    <mergeCell ref="E3494:F3494"/>
    <mergeCell ref="E3469:F3469"/>
    <mergeCell ref="E4111:F4111"/>
    <mergeCell ref="E4093:F4093"/>
    <mergeCell ref="E4105:F4105"/>
    <mergeCell ref="E3579:F3579"/>
    <mergeCell ref="E3705:F3705"/>
    <mergeCell ref="E3706:F3706"/>
    <mergeCell ref="E3695:F3695"/>
    <mergeCell ref="E3696:F3696"/>
    <mergeCell ref="E4042:F4042"/>
    <mergeCell ref="E3513:F3513"/>
    <mergeCell ref="E3537:F3537"/>
    <mergeCell ref="E5713:F5713"/>
    <mergeCell ref="E5634:F5634"/>
    <mergeCell ref="H474:I474"/>
    <mergeCell ref="E477:F477"/>
    <mergeCell ref="E478:F478"/>
    <mergeCell ref="H793:I793"/>
    <mergeCell ref="E643:F643"/>
    <mergeCell ref="E651:F651"/>
    <mergeCell ref="E659:F659"/>
    <mergeCell ref="E753:F753"/>
    <mergeCell ref="E635:F635"/>
    <mergeCell ref="E636:F636"/>
    <mergeCell ref="H641:I641"/>
    <mergeCell ref="E646:F646"/>
    <mergeCell ref="H5697:I5697"/>
    <mergeCell ref="H5727:I5727"/>
    <mergeCell ref="E5729:F5729"/>
    <mergeCell ref="E3525:F3525"/>
    <mergeCell ref="E3541:F3541"/>
    <mergeCell ref="E3547:F3547"/>
    <mergeCell ref="E3527:F3527"/>
    <mergeCell ref="E3528:F3528"/>
    <mergeCell ref="E3530:F3530"/>
    <mergeCell ref="E3531:F3531"/>
    <mergeCell ref="E3487:F3487"/>
    <mergeCell ref="E3479:F3479"/>
    <mergeCell ref="E3608:F3608"/>
    <mergeCell ref="E3620:F3620"/>
    <mergeCell ref="E3607:F3607"/>
    <mergeCell ref="E3735:F3735"/>
    <mergeCell ref="E3743:F3743"/>
    <mergeCell ref="E4012:F4012"/>
    <mergeCell ref="E5560:F5560"/>
    <mergeCell ref="E5561:F5561"/>
    <mergeCell ref="H5845:I5845"/>
    <mergeCell ref="E5608:F5608"/>
    <mergeCell ref="E5614:F5614"/>
    <mergeCell ref="E5613:F5613"/>
    <mergeCell ref="E5739:F5739"/>
    <mergeCell ref="E5740:F5740"/>
    <mergeCell ref="E5805:F5805"/>
    <mergeCell ref="E5813:F5813"/>
    <mergeCell ref="E5673:F5673"/>
    <mergeCell ref="E5704:F5704"/>
    <mergeCell ref="E5705:F5705"/>
    <mergeCell ref="E5714:F5714"/>
    <mergeCell ref="E5591:F5591"/>
    <mergeCell ref="E5607:F5607"/>
    <mergeCell ref="E5737:F5737"/>
    <mergeCell ref="E5759:F5759"/>
    <mergeCell ref="E5592:F5592"/>
    <mergeCell ref="E5593:F5593"/>
    <mergeCell ref="E5594:F5594"/>
    <mergeCell ref="H5598:I5598"/>
    <mergeCell ref="E5600:F5600"/>
    <mergeCell ref="E5596:F5596"/>
    <mergeCell ref="E5632:F5632"/>
    <mergeCell ref="E5685:F5685"/>
    <mergeCell ref="E5638:F5638"/>
    <mergeCell ref="E5678:F5678"/>
    <mergeCell ref="E5684:F5684"/>
    <mergeCell ref="E5625:F5625"/>
    <mergeCell ref="E5627:F5627"/>
    <mergeCell ref="E5633:F5633"/>
    <mergeCell ref="E4835:F4835"/>
    <mergeCell ref="E4591:F4591"/>
    <mergeCell ref="E4592:F4592"/>
    <mergeCell ref="E5105:F5105"/>
    <mergeCell ref="E5113:F5113"/>
    <mergeCell ref="E5123:F5123"/>
    <mergeCell ref="E5129:F5129"/>
    <mergeCell ref="E5135:F5135"/>
    <mergeCell ref="E5141:F5141"/>
    <mergeCell ref="E5741:F5741"/>
    <mergeCell ref="H5745:I5745"/>
    <mergeCell ref="E5747:F5747"/>
    <mergeCell ref="H5751:I5751"/>
    <mergeCell ref="E5724:F5724"/>
    <mergeCell ref="E5725:F5725"/>
    <mergeCell ref="E5194:F5194"/>
    <mergeCell ref="E5124:F5124"/>
    <mergeCell ref="E5242:F5242"/>
    <mergeCell ref="E5239:F5239"/>
    <mergeCell ref="E5240:F5240"/>
    <mergeCell ref="E5241:F5241"/>
    <mergeCell ref="E5165:F5165"/>
    <mergeCell ref="E5189:F5189"/>
    <mergeCell ref="E5182:F5182"/>
    <mergeCell ref="E5188:F5188"/>
    <mergeCell ref="E5178:F5178"/>
    <mergeCell ref="E5179:F5179"/>
    <mergeCell ref="E5290:F5290"/>
    <mergeCell ref="E5137:F5137"/>
    <mergeCell ref="H5663:I5663"/>
    <mergeCell ref="H5669:I5669"/>
    <mergeCell ref="E4614:F4614"/>
    <mergeCell ref="E4623:F4623"/>
    <mergeCell ref="E4624:F4624"/>
    <mergeCell ref="E4589:F4589"/>
    <mergeCell ref="E4590:F4590"/>
    <mergeCell ref="E4601:F4601"/>
    <mergeCell ref="E4579:F4579"/>
    <mergeCell ref="E4738:F4738"/>
    <mergeCell ref="E4882:F4882"/>
    <mergeCell ref="E4883:F4883"/>
    <mergeCell ref="E4884:F4884"/>
    <mergeCell ref="E4561:F4561"/>
    <mergeCell ref="E4718:F4718"/>
    <mergeCell ref="E4724:F4724"/>
    <mergeCell ref="E5258:F5258"/>
    <mergeCell ref="E5259:F5259"/>
    <mergeCell ref="E5231:F5231"/>
    <mergeCell ref="E5221:F5221"/>
    <mergeCell ref="E5181:F5181"/>
    <mergeCell ref="E4723:F4723"/>
    <mergeCell ref="E4702:F4702"/>
    <mergeCell ref="E4713:F4713"/>
    <mergeCell ref="E4717:F4717"/>
    <mergeCell ref="E4656:F4656"/>
    <mergeCell ref="E4735:F4735"/>
    <mergeCell ref="E4745:F4745"/>
    <mergeCell ref="E4755:F4755"/>
    <mergeCell ref="E4730:F4730"/>
    <mergeCell ref="E4788:F4788"/>
    <mergeCell ref="E4659:F4659"/>
    <mergeCell ref="E4756:F4756"/>
    <mergeCell ref="E4757:F4757"/>
    <mergeCell ref="E4887:F4887"/>
    <mergeCell ref="E30:F30"/>
    <mergeCell ref="H33:I33"/>
    <mergeCell ref="E36:F36"/>
    <mergeCell ref="H45:I45"/>
    <mergeCell ref="E47:F47"/>
    <mergeCell ref="H59:I59"/>
    <mergeCell ref="E61:F61"/>
    <mergeCell ref="E111:F111"/>
    <mergeCell ref="H210:I210"/>
    <mergeCell ref="E212:F212"/>
    <mergeCell ref="E93:F93"/>
    <mergeCell ref="H173:I173"/>
    <mergeCell ref="H108:I108"/>
    <mergeCell ref="E4600:F4600"/>
    <mergeCell ref="E4666:F4666"/>
    <mergeCell ref="E4872:F4872"/>
    <mergeCell ref="E4873:F4873"/>
    <mergeCell ref="E4556:F4556"/>
    <mergeCell ref="E4566:F4566"/>
    <mergeCell ref="E4577:F4577"/>
    <mergeCell ref="E4837:F4837"/>
    <mergeCell ref="E4739:F4739"/>
    <mergeCell ref="E4740:F4740"/>
    <mergeCell ref="E4687:F4687"/>
    <mergeCell ref="E4697:F4697"/>
    <mergeCell ref="E4763:F4763"/>
    <mergeCell ref="E4741:F4741"/>
    <mergeCell ref="E4581:F4581"/>
    <mergeCell ref="E4711:F4711"/>
    <mergeCell ref="E4712:F4712"/>
    <mergeCell ref="E4582:F4582"/>
    <mergeCell ref="E4810:F4810"/>
    <mergeCell ref="E11:F11"/>
    <mergeCell ref="E12:F12"/>
    <mergeCell ref="E13:F13"/>
    <mergeCell ref="E14:F14"/>
    <mergeCell ref="E15:F15"/>
    <mergeCell ref="E16:F16"/>
    <mergeCell ref="E17:F17"/>
    <mergeCell ref="E18:F18"/>
    <mergeCell ref="H20:I20"/>
    <mergeCell ref="E22:F22"/>
    <mergeCell ref="E23:F23"/>
    <mergeCell ref="E24:F24"/>
    <mergeCell ref="E25:F25"/>
    <mergeCell ref="E26:F26"/>
    <mergeCell ref="E27:F27"/>
    <mergeCell ref="E28:F28"/>
    <mergeCell ref="E29:F29"/>
    <mergeCell ref="H252:I252"/>
    <mergeCell ref="E199:F199"/>
    <mergeCell ref="E188:F188"/>
    <mergeCell ref="E205:F205"/>
    <mergeCell ref="E258:F258"/>
    <mergeCell ref="E208:F208"/>
    <mergeCell ref="E217:F217"/>
    <mergeCell ref="E226:F226"/>
    <mergeCell ref="H293:I293"/>
    <mergeCell ref="H283:I283"/>
    <mergeCell ref="E280:F280"/>
    <mergeCell ref="H157:I157"/>
    <mergeCell ref="E277:F277"/>
    <mergeCell ref="E287:F287"/>
    <mergeCell ref="E196:F196"/>
    <mergeCell ref="E181:F181"/>
    <mergeCell ref="E182:F182"/>
    <mergeCell ref="H186:I186"/>
    <mergeCell ref="E200:F200"/>
    <mergeCell ref="E201:F201"/>
    <mergeCell ref="E242:F242"/>
    <mergeCell ref="E243:F243"/>
    <mergeCell ref="E244:F244"/>
    <mergeCell ref="H246:I246"/>
    <mergeCell ref="H261:I261"/>
    <mergeCell ref="E263:F263"/>
    <mergeCell ref="H271:I271"/>
    <mergeCell ref="E273:F273"/>
    <mergeCell ref="E274:F274"/>
    <mergeCell ref="E224:F224"/>
    <mergeCell ref="E184:F184"/>
    <mergeCell ref="E240:F240"/>
    <mergeCell ref="H219:I219"/>
    <mergeCell ref="E221:F221"/>
    <mergeCell ref="H228:I228"/>
    <mergeCell ref="E230:F230"/>
    <mergeCell ref="H237:I237"/>
    <mergeCell ref="E239:F239"/>
    <mergeCell ref="E203:F203"/>
    <mergeCell ref="E222:F222"/>
    <mergeCell ref="E206:F206"/>
    <mergeCell ref="E225:F225"/>
    <mergeCell ref="E265:F265"/>
    <mergeCell ref="E266:F266"/>
    <mergeCell ref="E202:F202"/>
    <mergeCell ref="E264:F264"/>
    <mergeCell ref="E235:F235"/>
    <mergeCell ref="E296:F296"/>
    <mergeCell ref="H615:I615"/>
    <mergeCell ref="E348:F348"/>
    <mergeCell ref="E309:F309"/>
    <mergeCell ref="E366:F366"/>
    <mergeCell ref="E349:F349"/>
    <mergeCell ref="E370:F370"/>
    <mergeCell ref="E371:F371"/>
    <mergeCell ref="E372:F372"/>
    <mergeCell ref="H374:I374"/>
    <mergeCell ref="H380:I380"/>
    <mergeCell ref="E382:F382"/>
    <mergeCell ref="E383:F383"/>
    <mergeCell ref="E416:F416"/>
    <mergeCell ref="E387:F387"/>
    <mergeCell ref="E388:F388"/>
    <mergeCell ref="E396:F396"/>
    <mergeCell ref="H629:I629"/>
    <mergeCell ref="E436:F436"/>
    <mergeCell ref="E463:F463"/>
    <mergeCell ref="E385:F385"/>
    <mergeCell ref="E389:F389"/>
    <mergeCell ref="H424:I424"/>
    <mergeCell ref="E426:F426"/>
    <mergeCell ref="H434:I434"/>
    <mergeCell ref="E439:F439"/>
    <mergeCell ref="E440:F440"/>
    <mergeCell ref="E441:F441"/>
    <mergeCell ref="H449:I449"/>
    <mergeCell ref="E451:F451"/>
    <mergeCell ref="E452:F452"/>
    <mergeCell ref="E453:F453"/>
    <mergeCell ref="H461:I461"/>
    <mergeCell ref="E464:F464"/>
    <mergeCell ref="E465:F465"/>
    <mergeCell ref="E542:F542"/>
    <mergeCell ref="E603:F603"/>
    <mergeCell ref="E617:F617"/>
    <mergeCell ref="E551:F551"/>
    <mergeCell ref="E536:F536"/>
    <mergeCell ref="E513:F513"/>
    <mergeCell ref="H391:I391"/>
    <mergeCell ref="E393:F393"/>
    <mergeCell ref="E394:F394"/>
    <mergeCell ref="H402:I402"/>
    <mergeCell ref="E404:F404"/>
    <mergeCell ref="E405:F405"/>
    <mergeCell ref="E406:F406"/>
    <mergeCell ref="H414:I414"/>
    <mergeCell ref="H649:I649"/>
    <mergeCell ref="E654:F654"/>
    <mergeCell ref="E655:F655"/>
    <mergeCell ref="H657:I657"/>
    <mergeCell ref="E662:F662"/>
    <mergeCell ref="E663:F663"/>
    <mergeCell ref="H665:I665"/>
    <mergeCell ref="E670:F670"/>
    <mergeCell ref="E671:F671"/>
    <mergeCell ref="E672:F672"/>
    <mergeCell ref="E781:F781"/>
    <mergeCell ref="E789:F789"/>
    <mergeCell ref="E693:F693"/>
    <mergeCell ref="E667:F667"/>
    <mergeCell ref="E676:F676"/>
    <mergeCell ref="E760:F760"/>
    <mergeCell ref="E761:F761"/>
    <mergeCell ref="E762:F762"/>
    <mergeCell ref="E732:F732"/>
    <mergeCell ref="H674:I674"/>
    <mergeCell ref="E688:F688"/>
    <mergeCell ref="E745:F745"/>
    <mergeCell ref="H751:I751"/>
    <mergeCell ref="E756:F756"/>
    <mergeCell ref="E757:F757"/>
    <mergeCell ref="E754:F754"/>
    <mergeCell ref="E758:F758"/>
    <mergeCell ref="E720:F720"/>
    <mergeCell ref="H764:I764"/>
    <mergeCell ref="E769:F769"/>
    <mergeCell ref="E770:F770"/>
    <mergeCell ref="E771:F771"/>
    <mergeCell ref="H971:I971"/>
    <mergeCell ref="E978:F978"/>
    <mergeCell ref="E979:F979"/>
    <mergeCell ref="H981:I981"/>
    <mergeCell ref="E989:F989"/>
    <mergeCell ref="H991:I991"/>
    <mergeCell ref="H923:I923"/>
    <mergeCell ref="E894:F894"/>
    <mergeCell ref="E895:F895"/>
    <mergeCell ref="H690:I690"/>
    <mergeCell ref="E695:F695"/>
    <mergeCell ref="E696:F696"/>
    <mergeCell ref="E697:F697"/>
    <mergeCell ref="H699:I699"/>
    <mergeCell ref="E704:F704"/>
    <mergeCell ref="E705:F705"/>
    <mergeCell ref="E706:F706"/>
    <mergeCell ref="H712:I712"/>
    <mergeCell ref="E717:F717"/>
    <mergeCell ref="E755:F755"/>
    <mergeCell ref="E806:F806"/>
    <mergeCell ref="E815:F815"/>
    <mergeCell ref="H725:I725"/>
    <mergeCell ref="E715:F715"/>
    <mergeCell ref="E716:F716"/>
    <mergeCell ref="E703:F703"/>
    <mergeCell ref="E701:F701"/>
    <mergeCell ref="E708:F708"/>
    <mergeCell ref="E702:F702"/>
    <mergeCell ref="H738:I738"/>
    <mergeCell ref="E743:F743"/>
    <mergeCell ref="E744:F744"/>
    <mergeCell ref="H1022:I1022"/>
    <mergeCell ref="E1024:F1024"/>
    <mergeCell ref="H1105:I1105"/>
    <mergeCell ref="E1111:F1111"/>
    <mergeCell ref="H1113:I1113"/>
    <mergeCell ref="E1120:F1120"/>
    <mergeCell ref="E1121:F1121"/>
    <mergeCell ref="H1123:I1123"/>
    <mergeCell ref="E1129:F1129"/>
    <mergeCell ref="E1067:F1067"/>
    <mergeCell ref="E1032:F1032"/>
    <mergeCell ref="E1045:F1045"/>
    <mergeCell ref="H1060:I1060"/>
    <mergeCell ref="E1062:F1062"/>
    <mergeCell ref="E1063:F1063"/>
    <mergeCell ref="E1082:F1082"/>
    <mergeCell ref="E1083:F1083"/>
    <mergeCell ref="H1097:I1097"/>
    <mergeCell ref="E1101:F1101"/>
    <mergeCell ref="E1102:F1102"/>
    <mergeCell ref="E1103:F1103"/>
    <mergeCell ref="E1119:F1119"/>
    <mergeCell ref="E1064:F1064"/>
    <mergeCell ref="H1069:I1069"/>
    <mergeCell ref="E1041:F1041"/>
    <mergeCell ref="E1046:F1046"/>
    <mergeCell ref="E1072:F1072"/>
    <mergeCell ref="E1073:F1073"/>
    <mergeCell ref="E1091:F1091"/>
    <mergeCell ref="E1110:F1110"/>
    <mergeCell ref="E1025:F1025"/>
    <mergeCell ref="E1090:F1090"/>
    <mergeCell ref="H1088:I1088"/>
    <mergeCell ref="E1092:F1092"/>
    <mergeCell ref="E1093:F1093"/>
    <mergeCell ref="E1094:F1094"/>
    <mergeCell ref="E1107:F1107"/>
    <mergeCell ref="H1132:I1132"/>
    <mergeCell ref="E1137:F1137"/>
    <mergeCell ref="H1052:I1052"/>
    <mergeCell ref="E1026:F1026"/>
    <mergeCell ref="E1027:F1027"/>
    <mergeCell ref="E1028:F1028"/>
    <mergeCell ref="E1033:F1033"/>
    <mergeCell ref="E1034:F1034"/>
    <mergeCell ref="E1035:F1035"/>
    <mergeCell ref="E1039:F1039"/>
    <mergeCell ref="E1040:F1040"/>
    <mergeCell ref="E1065:F1065"/>
    <mergeCell ref="E1066:F1066"/>
    <mergeCell ref="E1074:F1074"/>
    <mergeCell ref="E1118:F1118"/>
    <mergeCell ref="E1126:F1126"/>
    <mergeCell ref="E1055:F1055"/>
    <mergeCell ref="E1056:F1056"/>
    <mergeCell ref="E1054:F1054"/>
    <mergeCell ref="E1058:F1058"/>
    <mergeCell ref="E1075:F1075"/>
    <mergeCell ref="E1076:F1076"/>
    <mergeCell ref="E1077:F1077"/>
    <mergeCell ref="E1086:F1086"/>
    <mergeCell ref="H1459:I1459"/>
    <mergeCell ref="E1461:F1461"/>
    <mergeCell ref="E1462:F1462"/>
    <mergeCell ref="E1463:F1463"/>
    <mergeCell ref="H1478:I1478"/>
    <mergeCell ref="E1480:F1480"/>
    <mergeCell ref="H1250:I1250"/>
    <mergeCell ref="E1178:F1178"/>
    <mergeCell ref="E1187:F1187"/>
    <mergeCell ref="E1198:F1198"/>
    <mergeCell ref="E1207:F1207"/>
    <mergeCell ref="E1180:F1180"/>
    <mergeCell ref="E1189:F1189"/>
    <mergeCell ref="E1203:F1203"/>
    <mergeCell ref="E1179:F1179"/>
    <mergeCell ref="E1188:F1188"/>
    <mergeCell ref="E1193:F1193"/>
    <mergeCell ref="E1194:F1194"/>
    <mergeCell ref="E1181:F1181"/>
    <mergeCell ref="E1182:F1182"/>
    <mergeCell ref="E1183:F1183"/>
    <mergeCell ref="H1185:I1185"/>
    <mergeCell ref="E1407:F1407"/>
    <mergeCell ref="E1415:F1415"/>
    <mergeCell ref="E1416:F1416"/>
    <mergeCell ref="E1401:F1401"/>
    <mergeCell ref="E1402:F1402"/>
    <mergeCell ref="E1403:F1403"/>
    <mergeCell ref="E1404:F1404"/>
    <mergeCell ref="H1409:I1409"/>
    <mergeCell ref="E1411:F1411"/>
    <mergeCell ref="E1421:F1421"/>
    <mergeCell ref="H1429:I1429"/>
    <mergeCell ref="H1435:I1435"/>
    <mergeCell ref="H1448:I1448"/>
    <mergeCell ref="E1441:F1441"/>
    <mergeCell ref="E1442:F1442"/>
    <mergeCell ref="E1567:F1567"/>
    <mergeCell ref="E1568:F1568"/>
    <mergeCell ref="E1481:F1481"/>
    <mergeCell ref="E1482:F1482"/>
    <mergeCell ref="H1488:I1488"/>
    <mergeCell ref="E1491:F1491"/>
    <mergeCell ref="E1492:F1492"/>
    <mergeCell ref="E1493:F1493"/>
    <mergeCell ref="H1497:I1497"/>
    <mergeCell ref="H1468:I1468"/>
    <mergeCell ref="E1470:F1470"/>
    <mergeCell ref="E1490:F1490"/>
    <mergeCell ref="E1465:F1465"/>
    <mergeCell ref="E1456:F1456"/>
    <mergeCell ref="E1472:F1472"/>
    <mergeCell ref="E1555:F1555"/>
    <mergeCell ref="E1556:F1556"/>
    <mergeCell ref="E1557:F1557"/>
    <mergeCell ref="H1559:I1559"/>
    <mergeCell ref="H1505:I1505"/>
    <mergeCell ref="E1484:F1484"/>
    <mergeCell ref="E1515:F1515"/>
    <mergeCell ref="E1532:F1532"/>
    <mergeCell ref="E1494:F1494"/>
    <mergeCell ref="E1495:F1495"/>
    <mergeCell ref="E1514:F1514"/>
    <mergeCell ref="E1508:F1508"/>
    <mergeCell ref="E1615:F1615"/>
    <mergeCell ref="E1616:F1616"/>
    <mergeCell ref="E1628:F1628"/>
    <mergeCell ref="E1648:F1648"/>
    <mergeCell ref="E1649:F1649"/>
    <mergeCell ref="E1604:F1604"/>
    <mergeCell ref="E1617:F1617"/>
    <mergeCell ref="E1711:F1711"/>
    <mergeCell ref="E1712:F1712"/>
    <mergeCell ref="E1720:F1720"/>
    <mergeCell ref="E1591:F1591"/>
    <mergeCell ref="E1592:F1592"/>
    <mergeCell ref="E1655:F1655"/>
    <mergeCell ref="E1593:F1593"/>
    <mergeCell ref="E1763:F1763"/>
    <mergeCell ref="E1721:F1721"/>
    <mergeCell ref="E1608:F1608"/>
    <mergeCell ref="E1609:F1609"/>
    <mergeCell ref="E1610:F1610"/>
    <mergeCell ref="E1640:F1640"/>
    <mergeCell ref="E1656:F1656"/>
    <mergeCell ref="E1657:F1657"/>
    <mergeCell ref="E1658:F1658"/>
    <mergeCell ref="E1672:F1672"/>
    <mergeCell ref="E1626:F1626"/>
    <mergeCell ref="E1643:F1643"/>
    <mergeCell ref="E1644:F1644"/>
    <mergeCell ref="E1633:F1633"/>
    <mergeCell ref="E1605:F1605"/>
    <mergeCell ref="E1748:F1748"/>
    <mergeCell ref="E1749:F1749"/>
    <mergeCell ref="E1750:F1750"/>
    <mergeCell ref="H1653:I1653"/>
    <mergeCell ref="H1669:I1669"/>
    <mergeCell ref="E1671:F1671"/>
    <mergeCell ref="H1685:I1685"/>
    <mergeCell ref="E1687:F1687"/>
    <mergeCell ref="H1691:I1691"/>
    <mergeCell ref="E1688:F1688"/>
    <mergeCell ref="E1689:F1689"/>
    <mergeCell ref="E1693:F1693"/>
    <mergeCell ref="E1710:F1710"/>
    <mergeCell ref="E1713:F1713"/>
    <mergeCell ref="E1781:F1781"/>
    <mergeCell ref="E1663:F1663"/>
    <mergeCell ref="E1758:F1758"/>
    <mergeCell ref="E1755:F1755"/>
    <mergeCell ref="E1754:F1754"/>
    <mergeCell ref="E1683:F1683"/>
    <mergeCell ref="E1675:F1675"/>
    <mergeCell ref="E1764:F1764"/>
    <mergeCell ref="E1765:F1765"/>
    <mergeCell ref="E1747:F1747"/>
    <mergeCell ref="E1775:F1775"/>
    <mergeCell ref="H1761:I1761"/>
    <mergeCell ref="E1766:F1766"/>
    <mergeCell ref="E1767:F1767"/>
    <mergeCell ref="E1768:F1768"/>
    <mergeCell ref="H1770:I1770"/>
    <mergeCell ref="E1772:F1772"/>
    <mergeCell ref="H1700:I1700"/>
    <mergeCell ref="E1702:F1702"/>
    <mergeCell ref="E1703:F1703"/>
    <mergeCell ref="H1708:I1708"/>
    <mergeCell ref="H2155:I2155"/>
    <mergeCell ref="E2157:F2157"/>
    <mergeCell ref="H2163:I2163"/>
    <mergeCell ref="H1924:I1924"/>
    <mergeCell ref="E1930:F1930"/>
    <mergeCell ref="E1931:F1931"/>
    <mergeCell ref="H1933:I1933"/>
    <mergeCell ref="E1937:F1937"/>
    <mergeCell ref="E1946:F1946"/>
    <mergeCell ref="E1955:F1955"/>
    <mergeCell ref="E1939:F1939"/>
    <mergeCell ref="E1940:F1940"/>
    <mergeCell ref="H1942:I1942"/>
    <mergeCell ref="E1947:F1947"/>
    <mergeCell ref="E1948:F1948"/>
    <mergeCell ref="E1949:F1949"/>
    <mergeCell ref="H1951:I1951"/>
    <mergeCell ref="E1927:F1927"/>
    <mergeCell ref="E1928:F1928"/>
    <mergeCell ref="E1936:F1936"/>
    <mergeCell ref="H1983:I1983"/>
    <mergeCell ref="H1959:I1959"/>
    <mergeCell ref="E1965:F1965"/>
    <mergeCell ref="H2027:I2027"/>
    <mergeCell ref="H2043:I2043"/>
    <mergeCell ref="H2051:I2051"/>
    <mergeCell ref="H2059:I2059"/>
    <mergeCell ref="E2061:F2061"/>
    <mergeCell ref="H2067:I2067"/>
    <mergeCell ref="E2037:F2037"/>
    <mergeCell ref="E2010:F2010"/>
    <mergeCell ref="E2018:F2018"/>
    <mergeCell ref="E2323:F2323"/>
    <mergeCell ref="E2324:F2324"/>
    <mergeCell ref="E2325:F2325"/>
    <mergeCell ref="E2331:F2331"/>
    <mergeCell ref="E2310:F2310"/>
    <mergeCell ref="E2111:F2111"/>
    <mergeCell ref="E2112:F2112"/>
    <mergeCell ref="E2062:F2062"/>
    <mergeCell ref="E2063:F2063"/>
    <mergeCell ref="E2064:F2064"/>
    <mergeCell ref="E2070:F2070"/>
    <mergeCell ref="E2071:F2071"/>
    <mergeCell ref="E2229:F2229"/>
    <mergeCell ref="E2230:F2230"/>
    <mergeCell ref="E2246:F2246"/>
    <mergeCell ref="E2210:F2210"/>
    <mergeCell ref="E2235:F2235"/>
    <mergeCell ref="E2236:F2236"/>
    <mergeCell ref="E2243:F2243"/>
    <mergeCell ref="E2244:F2244"/>
    <mergeCell ref="E2245:F2245"/>
    <mergeCell ref="E2261:F2261"/>
    <mergeCell ref="E2267:F2267"/>
    <mergeCell ref="E2268:F2268"/>
    <mergeCell ref="E2283:F2283"/>
    <mergeCell ref="E2284:F2284"/>
    <mergeCell ref="E2285:F2285"/>
    <mergeCell ref="E2258:F2258"/>
    <mergeCell ref="E2277:F2277"/>
    <mergeCell ref="E2065:F2065"/>
    <mergeCell ref="E2078:F2078"/>
    <mergeCell ref="E2079:F2079"/>
    <mergeCell ref="E2339:F2339"/>
    <mergeCell ref="H2264:I2264"/>
    <mergeCell ref="E2266:F2266"/>
    <mergeCell ref="H2272:I2272"/>
    <mergeCell ref="E2274:F2274"/>
    <mergeCell ref="H2280:I2280"/>
    <mergeCell ref="H2320:I2320"/>
    <mergeCell ref="E2322:F2322"/>
    <mergeCell ref="H2328:I2328"/>
    <mergeCell ref="E2330:F2330"/>
    <mergeCell ref="H2336:I2336"/>
    <mergeCell ref="E2282:F2282"/>
    <mergeCell ref="H2288:I2288"/>
    <mergeCell ref="E2290:F2290"/>
    <mergeCell ref="H2296:I2296"/>
    <mergeCell ref="E2298:F2298"/>
    <mergeCell ref="H2304:I2304"/>
    <mergeCell ref="E2306:F2306"/>
    <mergeCell ref="H2312:I2312"/>
    <mergeCell ref="E2314:F2314"/>
    <mergeCell ref="E2318:F2318"/>
    <mergeCell ref="E2291:F2291"/>
    <mergeCell ref="E2292:F2292"/>
    <mergeCell ref="E2293:F2293"/>
    <mergeCell ref="E2299:F2299"/>
    <mergeCell ref="E2300:F2300"/>
    <mergeCell ref="E2301:F2301"/>
    <mergeCell ref="E2275:F2275"/>
    <mergeCell ref="E2276:F2276"/>
    <mergeCell ref="E2270:F2270"/>
    <mergeCell ref="E2332:F2332"/>
    <mergeCell ref="E2333:F2333"/>
    <mergeCell ref="E2599:F2599"/>
    <mergeCell ref="E2586:F2586"/>
    <mergeCell ref="H2588:I2588"/>
    <mergeCell ref="E2592:F2592"/>
    <mergeCell ref="E2593:F2593"/>
    <mergeCell ref="E2594:F2594"/>
    <mergeCell ref="H2597:I2597"/>
    <mergeCell ref="H2604:I2604"/>
    <mergeCell ref="E2606:F2606"/>
    <mergeCell ref="E2471:F2471"/>
    <mergeCell ref="E2472:F2472"/>
    <mergeCell ref="E2473:F2473"/>
    <mergeCell ref="H2475:I2475"/>
    <mergeCell ref="E2479:F2479"/>
    <mergeCell ref="E2480:F2480"/>
    <mergeCell ref="E2481:F2481"/>
    <mergeCell ref="H2483:I2483"/>
    <mergeCell ref="E2489:F2489"/>
    <mergeCell ref="E2534:F2534"/>
    <mergeCell ref="E2533:F2533"/>
    <mergeCell ref="E2540:F2540"/>
    <mergeCell ref="E2541:F2541"/>
    <mergeCell ref="E2547:F2547"/>
    <mergeCell ref="E2548:F2548"/>
    <mergeCell ref="E2549:F2549"/>
    <mergeCell ref="E2550:F2550"/>
    <mergeCell ref="E2514:F2514"/>
    <mergeCell ref="E2522:F2522"/>
    <mergeCell ref="E2529:F2529"/>
    <mergeCell ref="E2579:F2579"/>
    <mergeCell ref="E2591:F2591"/>
    <mergeCell ref="E2575:F2575"/>
    <mergeCell ref="H2610:I2610"/>
    <mergeCell ref="E2595:F2595"/>
    <mergeCell ref="E2686:F2686"/>
    <mergeCell ref="E2668:F2668"/>
    <mergeCell ref="E2659:F2659"/>
    <mergeCell ref="E2600:F2600"/>
    <mergeCell ref="E2601:F2601"/>
    <mergeCell ref="E2602:F2602"/>
    <mergeCell ref="E2607:F2607"/>
    <mergeCell ref="E2608:F2608"/>
    <mergeCell ref="E2623:F2623"/>
    <mergeCell ref="E2624:F2624"/>
    <mergeCell ref="E2625:F2625"/>
    <mergeCell ref="E2619:F2619"/>
    <mergeCell ref="E2685:F2685"/>
    <mergeCell ref="E2691:F2691"/>
    <mergeCell ref="E2702:F2702"/>
    <mergeCell ref="H2666:I2666"/>
    <mergeCell ref="E2669:F2669"/>
    <mergeCell ref="E2670:F2670"/>
    <mergeCell ref="E2671:F2671"/>
    <mergeCell ref="H2674:I2674"/>
    <mergeCell ref="E2676:F2676"/>
    <mergeCell ref="E2677:F2677"/>
    <mergeCell ref="E2678:F2678"/>
    <mergeCell ref="H2683:I2683"/>
    <mergeCell ref="E2687:F2687"/>
    <mergeCell ref="H2689:I2689"/>
    <mergeCell ref="E2698:F2698"/>
    <mergeCell ref="H2700:I2700"/>
    <mergeCell ref="E2692:F2692"/>
    <mergeCell ref="E2697:F2697"/>
    <mergeCell ref="H2904:I2904"/>
    <mergeCell ref="E2906:F2906"/>
    <mergeCell ref="E2935:F2935"/>
    <mergeCell ref="E2856:F2856"/>
    <mergeCell ref="E2857:F2857"/>
    <mergeCell ref="H2860:I2860"/>
    <mergeCell ref="E2868:F2868"/>
    <mergeCell ref="E2869:F2869"/>
    <mergeCell ref="H2871:I2871"/>
    <mergeCell ref="E2713:F2713"/>
    <mergeCell ref="H2722:I2722"/>
    <mergeCell ref="E2724:F2724"/>
    <mergeCell ref="H2733:I2733"/>
    <mergeCell ref="E2735:F2735"/>
    <mergeCell ref="E2730:F2730"/>
    <mergeCell ref="E2731:F2731"/>
    <mergeCell ref="E2746:F2746"/>
    <mergeCell ref="H2755:I2755"/>
    <mergeCell ref="E2757:F2757"/>
    <mergeCell ref="H2766:I2766"/>
    <mergeCell ref="E2768:F2768"/>
    <mergeCell ref="H2777:I2777"/>
    <mergeCell ref="E2779:F2779"/>
    <mergeCell ref="E2758:F2758"/>
    <mergeCell ref="E2759:F2759"/>
    <mergeCell ref="E2910:F2910"/>
    <mergeCell ref="E2911:F2911"/>
    <mergeCell ref="E2921:F2921"/>
    <mergeCell ref="E2922:F2922"/>
    <mergeCell ref="E2889:F2889"/>
    <mergeCell ref="E2918:F2918"/>
    <mergeCell ref="E2919:F2919"/>
    <mergeCell ref="H2966:I2966"/>
    <mergeCell ref="E2968:F2968"/>
    <mergeCell ref="H2977:I2977"/>
    <mergeCell ref="E2979:F2979"/>
    <mergeCell ref="E2983:F2983"/>
    <mergeCell ref="E2907:F2907"/>
    <mergeCell ref="E2908:F2908"/>
    <mergeCell ref="E2928:F2928"/>
    <mergeCell ref="E2929:F2929"/>
    <mergeCell ref="E2930:F2930"/>
    <mergeCell ref="H2913:I2913"/>
    <mergeCell ref="E2915:F2915"/>
    <mergeCell ref="E2916:F2916"/>
    <mergeCell ref="H2924:I2924"/>
    <mergeCell ref="E2926:F2926"/>
    <mergeCell ref="E2927:F2927"/>
    <mergeCell ref="H2933:I2933"/>
    <mergeCell ref="E2936:F2936"/>
    <mergeCell ref="E2937:F2937"/>
    <mergeCell ref="E2938:F2938"/>
    <mergeCell ref="H2944:I2944"/>
    <mergeCell ref="E2946:F2946"/>
    <mergeCell ref="E2947:F2947"/>
    <mergeCell ref="H2956:I2956"/>
    <mergeCell ref="E2949:F2949"/>
    <mergeCell ref="E2961:F2961"/>
    <mergeCell ref="E2958:F2958"/>
    <mergeCell ref="E2982:F2982"/>
    <mergeCell ref="E2942:F2942"/>
    <mergeCell ref="E2969:F2969"/>
    <mergeCell ref="E2962:F2962"/>
    <mergeCell ref="E2941:F2941"/>
    <mergeCell ref="H2985:I2985"/>
    <mergeCell ref="E2988:F2988"/>
    <mergeCell ref="E2989:F2989"/>
    <mergeCell ref="E2990:F2990"/>
    <mergeCell ref="H2995:I2995"/>
    <mergeCell ref="E2998:F2998"/>
    <mergeCell ref="E2999:F2999"/>
    <mergeCell ref="E3000:F3000"/>
    <mergeCell ref="H3004:I3004"/>
    <mergeCell ref="E3010:F3010"/>
    <mergeCell ref="E3011:F3011"/>
    <mergeCell ref="H3015:I3015"/>
    <mergeCell ref="E3017:F3017"/>
    <mergeCell ref="E3018:F3018"/>
    <mergeCell ref="E3019:F3019"/>
    <mergeCell ref="H3025:I3025"/>
    <mergeCell ref="E2993:F2993"/>
    <mergeCell ref="E3012:F3012"/>
    <mergeCell ref="E3007:F3007"/>
    <mergeCell ref="E3008:F3008"/>
    <mergeCell ref="E3021:F3021"/>
    <mergeCell ref="E2997:F2997"/>
    <mergeCell ref="E3006:F3006"/>
    <mergeCell ref="E2992:F2992"/>
    <mergeCell ref="E3330:F3330"/>
    <mergeCell ref="E3331:F3331"/>
    <mergeCell ref="E3401:F3401"/>
    <mergeCell ref="E3360:F3360"/>
    <mergeCell ref="E3068:F3068"/>
    <mergeCell ref="E3077:F3077"/>
    <mergeCell ref="E3078:F3078"/>
    <mergeCell ref="E3079:F3079"/>
    <mergeCell ref="E3089:F3089"/>
    <mergeCell ref="E3093:F3093"/>
    <mergeCell ref="E3094:F3094"/>
    <mergeCell ref="E3103:F3103"/>
    <mergeCell ref="E3104:F3104"/>
    <mergeCell ref="E3105:F3105"/>
    <mergeCell ref="E3127:F3127"/>
    <mergeCell ref="E3128:F3128"/>
    <mergeCell ref="E3135:F3135"/>
    <mergeCell ref="E3136:F3136"/>
    <mergeCell ref="E3156:F3156"/>
    <mergeCell ref="E3087:F3087"/>
    <mergeCell ref="E3088:F3088"/>
    <mergeCell ref="E3092:F3092"/>
    <mergeCell ref="E3090:F3090"/>
    <mergeCell ref="E3091:F3091"/>
    <mergeCell ref="E3112:F3112"/>
    <mergeCell ref="E3125:F3125"/>
    <mergeCell ref="E3393:F3393"/>
    <mergeCell ref="E3263:F3263"/>
    <mergeCell ref="E3333:F3333"/>
    <mergeCell ref="E3268:F3268"/>
    <mergeCell ref="E3131:F3131"/>
    <mergeCell ref="E3132:F3132"/>
    <mergeCell ref="H3432:I3432"/>
    <mergeCell ref="E3434:F3434"/>
    <mergeCell ref="E3447:F3447"/>
    <mergeCell ref="H3482:I3482"/>
    <mergeCell ref="E3181:F3181"/>
    <mergeCell ref="H3424:I3424"/>
    <mergeCell ref="E3284:F3284"/>
    <mergeCell ref="E3327:F3327"/>
    <mergeCell ref="E3338:F3338"/>
    <mergeCell ref="E3345:F3345"/>
    <mergeCell ref="E3352:F3352"/>
    <mergeCell ref="E3346:F3346"/>
    <mergeCell ref="E3353:F3353"/>
    <mergeCell ref="E3323:F3323"/>
    <mergeCell ref="H3325:I3325"/>
    <mergeCell ref="E3334:F3334"/>
    <mergeCell ref="H3336:I3336"/>
    <mergeCell ref="E3341:F3341"/>
    <mergeCell ref="H3343:I3343"/>
    <mergeCell ref="E3348:F3348"/>
    <mergeCell ref="H3350:I3350"/>
    <mergeCell ref="E3355:F3355"/>
    <mergeCell ref="E3339:F3339"/>
    <mergeCell ref="E3340:F3340"/>
    <mergeCell ref="E3347:F3347"/>
    <mergeCell ref="H3364:I3364"/>
    <mergeCell ref="E3407:F3407"/>
    <mergeCell ref="E3415:F3415"/>
    <mergeCell ref="E3414:F3414"/>
    <mergeCell ref="H3357:I3357"/>
    <mergeCell ref="E3362:F3362"/>
    <mergeCell ref="E3329:F3329"/>
    <mergeCell ref="H3491:I3491"/>
    <mergeCell ref="E3656:F3656"/>
    <mergeCell ref="E3589:F3589"/>
    <mergeCell ref="E3601:F3601"/>
    <mergeCell ref="E3602:F3602"/>
    <mergeCell ref="E3497:F3497"/>
    <mergeCell ref="H3499:I3499"/>
    <mergeCell ref="H3507:I3507"/>
    <mergeCell ref="E3510:F3510"/>
    <mergeCell ref="E3511:F3511"/>
    <mergeCell ref="E3512:F3512"/>
    <mergeCell ref="H3515:I3515"/>
    <mergeCell ref="E3518:F3518"/>
    <mergeCell ref="E3519:F3519"/>
    <mergeCell ref="E3520:F3520"/>
    <mergeCell ref="H3523:I3523"/>
    <mergeCell ref="E3526:F3526"/>
    <mergeCell ref="E3548:F3548"/>
    <mergeCell ref="E3554:F3554"/>
    <mergeCell ref="E3555:F3555"/>
    <mergeCell ref="H3581:I3581"/>
    <mergeCell ref="E3585:F3585"/>
    <mergeCell ref="E3586:F3586"/>
    <mergeCell ref="E3587:F3587"/>
    <mergeCell ref="E3591:F3591"/>
    <mergeCell ref="H3593:I3593"/>
    <mergeCell ref="E3578:F3578"/>
    <mergeCell ref="H3626:I3626"/>
    <mergeCell ref="E3633:F3633"/>
    <mergeCell ref="H3551:I3551"/>
    <mergeCell ref="E3553:F3553"/>
    <mergeCell ref="H3557:I3557"/>
    <mergeCell ref="E3367:F3367"/>
    <mergeCell ref="E3373:F3373"/>
    <mergeCell ref="E3374:F3374"/>
    <mergeCell ref="E3588:F3588"/>
    <mergeCell ref="E3429:F3429"/>
    <mergeCell ref="E3977:F3977"/>
    <mergeCell ref="E3983:F3983"/>
    <mergeCell ref="E3949:F3949"/>
    <mergeCell ref="E3912:F3912"/>
    <mergeCell ref="E3562:F3562"/>
    <mergeCell ref="H3533:I3533"/>
    <mergeCell ref="E3488:F3488"/>
    <mergeCell ref="E3489:F3489"/>
    <mergeCell ref="E3496:F3496"/>
    <mergeCell ref="E3504:F3504"/>
    <mergeCell ref="E3517:F3517"/>
    <mergeCell ref="E3564:F3564"/>
    <mergeCell ref="E3650:F3650"/>
    <mergeCell ref="H3813:I3813"/>
    <mergeCell ref="E3817:F3817"/>
    <mergeCell ref="H3819:I3819"/>
    <mergeCell ref="E3823:F3823"/>
    <mergeCell ref="H3825:I3825"/>
    <mergeCell ref="E3686:F3686"/>
    <mergeCell ref="E3694:F3694"/>
    <mergeCell ref="E3503:F3503"/>
    <mergeCell ref="E3600:F3600"/>
    <mergeCell ref="E3614:F3614"/>
    <mergeCell ref="E3624:F3624"/>
    <mergeCell ref="H3747:I3747"/>
    <mergeCell ref="E3749:F3749"/>
    <mergeCell ref="E3750:F3750"/>
    <mergeCell ref="E3737:F3737"/>
    <mergeCell ref="E3744:F3744"/>
    <mergeCell ref="H3753:I3753"/>
    <mergeCell ref="E3756:F3756"/>
    <mergeCell ref="E3757:F3757"/>
    <mergeCell ref="H3759:I3759"/>
    <mergeCell ref="H3771:I3771"/>
    <mergeCell ref="E3773:F3773"/>
    <mergeCell ref="E3774:F3774"/>
    <mergeCell ref="H3777:I3777"/>
    <mergeCell ref="H3741:I3741"/>
    <mergeCell ref="E3745:F3745"/>
    <mergeCell ref="E3751:F3751"/>
    <mergeCell ref="E3768:F3768"/>
    <mergeCell ref="E3769:F3769"/>
    <mergeCell ref="E3775:F3775"/>
    <mergeCell ref="H3765:I3765"/>
    <mergeCell ref="E3767:F3767"/>
    <mergeCell ref="E3739:F3739"/>
    <mergeCell ref="E4043:F4043"/>
    <mergeCell ref="E3780:F3780"/>
    <mergeCell ref="E3781:F3781"/>
    <mergeCell ref="H3783:I3783"/>
    <mergeCell ref="H3795:I3795"/>
    <mergeCell ref="E3835:F3835"/>
    <mergeCell ref="E3954:F3954"/>
    <mergeCell ref="E3960:F3960"/>
    <mergeCell ref="E3966:F3966"/>
    <mergeCell ref="E3972:F3972"/>
    <mergeCell ref="E3965:F3965"/>
    <mergeCell ref="E3971:F3971"/>
    <mergeCell ref="E3870:F3870"/>
    <mergeCell ref="E3876:F3876"/>
    <mergeCell ref="E4013:F4013"/>
    <mergeCell ref="H3951:I3951"/>
    <mergeCell ref="E3955:F3955"/>
    <mergeCell ref="H3957:I3957"/>
    <mergeCell ref="E3961:F3961"/>
    <mergeCell ref="H3963:I3963"/>
    <mergeCell ref="E3913:F3913"/>
    <mergeCell ref="H3915:I3915"/>
    <mergeCell ref="E3967:F3967"/>
    <mergeCell ref="H3969:I3969"/>
    <mergeCell ref="E3973:F3973"/>
    <mergeCell ref="H3975:I3975"/>
    <mergeCell ref="H3903:I3903"/>
    <mergeCell ref="E3907:F3907"/>
    <mergeCell ref="H3909:I3909"/>
    <mergeCell ref="E3882:F3882"/>
    <mergeCell ref="E3888:F3888"/>
    <mergeCell ref="E4029:F4029"/>
    <mergeCell ref="E3996:F3996"/>
    <mergeCell ref="E3979:F3979"/>
    <mergeCell ref="H3981:I3981"/>
    <mergeCell ref="E3985:F3985"/>
    <mergeCell ref="H3987:I3987"/>
    <mergeCell ref="E4000:F4000"/>
    <mergeCell ref="E4019:F4019"/>
    <mergeCell ref="E4006:F4006"/>
    <mergeCell ref="E4008:F4008"/>
    <mergeCell ref="E3984:F3984"/>
    <mergeCell ref="E3990:F3990"/>
    <mergeCell ref="E3989:F3989"/>
    <mergeCell ref="E4033:F4033"/>
    <mergeCell ref="E4034:F4034"/>
    <mergeCell ref="E4021:F4021"/>
    <mergeCell ref="E4031:F4031"/>
    <mergeCell ref="E4032:F4032"/>
    <mergeCell ref="E4007:F4007"/>
    <mergeCell ref="E4001:F4001"/>
    <mergeCell ref="E4061:F4061"/>
    <mergeCell ref="E4073:F4073"/>
    <mergeCell ref="E4044:F4044"/>
    <mergeCell ref="E4054:F4054"/>
    <mergeCell ref="E4055:F4055"/>
    <mergeCell ref="E4056:F4056"/>
    <mergeCell ref="E4075:F4075"/>
    <mergeCell ref="E4076:F4076"/>
    <mergeCell ref="E4077:F4077"/>
    <mergeCell ref="E4053:F4053"/>
    <mergeCell ref="E4057:F4057"/>
    <mergeCell ref="H4059:I4059"/>
    <mergeCell ref="E4067:F4067"/>
    <mergeCell ref="E4062:F4062"/>
    <mergeCell ref="E4074:F4074"/>
    <mergeCell ref="E4063:F4063"/>
    <mergeCell ref="E4064:F4064"/>
    <mergeCell ref="E4065:F4065"/>
    <mergeCell ref="H4071:I4071"/>
    <mergeCell ref="E4068:F4068"/>
    <mergeCell ref="E4066:F4066"/>
    <mergeCell ref="H4079:I4079"/>
    <mergeCell ref="E4085:F4085"/>
    <mergeCell ref="E4086:F4086"/>
    <mergeCell ref="E4087:F4087"/>
    <mergeCell ref="E4098:F4098"/>
    <mergeCell ref="E4119:F4119"/>
    <mergeCell ref="E4118:F4118"/>
    <mergeCell ref="H4089:I4089"/>
    <mergeCell ref="E4133:F4133"/>
    <mergeCell ref="E4129:F4129"/>
    <mergeCell ref="E4104:F4104"/>
    <mergeCell ref="E4240:F4240"/>
    <mergeCell ref="E4484:F4484"/>
    <mergeCell ref="E4485:F4485"/>
    <mergeCell ref="E4293:F4293"/>
    <mergeCell ref="E4292:F4292"/>
    <mergeCell ref="E4299:F4299"/>
    <mergeCell ref="E4192:F4192"/>
    <mergeCell ref="E4193:F4193"/>
    <mergeCell ref="H4196:I4196"/>
    <mergeCell ref="E4198:F4198"/>
    <mergeCell ref="H4214:I4214"/>
    <mergeCell ref="E4162:F4162"/>
    <mergeCell ref="E4163:F4163"/>
    <mergeCell ref="E4169:F4169"/>
    <mergeCell ref="E4255:F4255"/>
    <mergeCell ref="H4121:I4121"/>
    <mergeCell ref="E4123:F4123"/>
    <mergeCell ref="E4124:F4124"/>
    <mergeCell ref="E4125:F4125"/>
    <mergeCell ref="H4131:I4131"/>
    <mergeCell ref="E4135:F4135"/>
    <mergeCell ref="H4137:I4137"/>
    <mergeCell ref="H4149:I4149"/>
    <mergeCell ref="E4099:F4099"/>
    <mergeCell ref="E4110:F4110"/>
    <mergeCell ref="E4092:F4092"/>
    <mergeCell ref="E4140:F4140"/>
    <mergeCell ref="E4141:F4141"/>
    <mergeCell ref="E4572:F4572"/>
    <mergeCell ref="E4560:F4560"/>
    <mergeCell ref="E4549:F4549"/>
    <mergeCell ref="E4547:F4547"/>
    <mergeCell ref="E4548:F4548"/>
    <mergeCell ref="E4558:F4558"/>
    <mergeCell ref="E4559:F4559"/>
    <mergeCell ref="E4571:F4571"/>
    <mergeCell ref="E4569:F4569"/>
    <mergeCell ref="E4570:F4570"/>
    <mergeCell ref="E4257:F4257"/>
    <mergeCell ref="E4258:F4258"/>
    <mergeCell ref="E4265:F4265"/>
    <mergeCell ref="E4266:F4266"/>
    <mergeCell ref="E4267:F4267"/>
    <mergeCell ref="E4284:F4284"/>
    <mergeCell ref="E4259:F4259"/>
    <mergeCell ref="E4272:F4272"/>
    <mergeCell ref="E4285:F4285"/>
    <mergeCell ref="E4358:F4358"/>
    <mergeCell ref="E4351:F4351"/>
    <mergeCell ref="E4357:F4357"/>
    <mergeCell ref="E4459:F4459"/>
    <mergeCell ref="E4221:F4221"/>
    <mergeCell ref="H4223:I4223"/>
    <mergeCell ref="E4226:F4226"/>
    <mergeCell ref="E4236:F4236"/>
    <mergeCell ref="E4552:F4552"/>
    <mergeCell ref="E4370:F4370"/>
    <mergeCell ref="E4394:F4394"/>
    <mergeCell ref="E4440:F4440"/>
    <mergeCell ref="E4441:F4441"/>
    <mergeCell ref="H4321:I4321"/>
    <mergeCell ref="E4325:F4325"/>
    <mergeCell ref="E4326:F4326"/>
    <mergeCell ref="E4327:F4327"/>
    <mergeCell ref="H4331:I4331"/>
    <mergeCell ref="H4337:I4337"/>
    <mergeCell ref="E4315:F4315"/>
    <mergeCell ref="E4323:F4323"/>
    <mergeCell ref="E4333:F4333"/>
    <mergeCell ref="E4319:F4319"/>
    <mergeCell ref="E4324:F4324"/>
    <mergeCell ref="E4329:F4329"/>
    <mergeCell ref="E4328:F4328"/>
    <mergeCell ref="E4334:F4334"/>
    <mergeCell ref="E4347:F4347"/>
    <mergeCell ref="H4349:I4349"/>
    <mergeCell ref="E4233:F4233"/>
    <mergeCell ref="E4443:F4443"/>
    <mergeCell ref="E4341:F4341"/>
    <mergeCell ref="E4340:F4340"/>
    <mergeCell ref="H4343:I4343"/>
    <mergeCell ref="E4345:F4345"/>
    <mergeCell ref="E4346:F4346"/>
    <mergeCell ref="E4335:F4335"/>
    <mergeCell ref="E4264:F4264"/>
    <mergeCell ref="E4453:F4453"/>
    <mergeCell ref="E4413:F4413"/>
    <mergeCell ref="H4415:I4415"/>
    <mergeCell ref="E4419:F4419"/>
    <mergeCell ref="H4355:I4355"/>
    <mergeCell ref="E4359:F4359"/>
    <mergeCell ref="E4360:F4360"/>
    <mergeCell ref="E4361:F4361"/>
    <mergeCell ref="E4352:F4352"/>
    <mergeCell ref="E4339:F4339"/>
    <mergeCell ref="H4231:I4231"/>
    <mergeCell ref="E4235:F4235"/>
    <mergeCell ref="H4238:I4238"/>
    <mergeCell ref="H4245:I4245"/>
    <mergeCell ref="E4247:F4247"/>
    <mergeCell ref="E4248:F4248"/>
    <mergeCell ref="E4249:F4249"/>
    <mergeCell ref="E4362:F4362"/>
    <mergeCell ref="E4363:F4363"/>
    <mergeCell ref="E4680:F4680"/>
    <mergeCell ref="E4689:F4689"/>
    <mergeCell ref="E4690:F4690"/>
    <mergeCell ref="E4691:F4691"/>
    <mergeCell ref="E4811:F4811"/>
    <mergeCell ref="E4772:F4772"/>
    <mergeCell ref="E4783:F4783"/>
    <mergeCell ref="E4778:F4778"/>
    <mergeCell ref="E4758:F4758"/>
    <mergeCell ref="E4768:F4768"/>
    <mergeCell ref="H4630:I4630"/>
    <mergeCell ref="E4639:F4639"/>
    <mergeCell ref="E4309:F4309"/>
    <mergeCell ref="E4310:F4310"/>
    <mergeCell ref="E4311:F4311"/>
    <mergeCell ref="H4313:I4313"/>
    <mergeCell ref="E4316:F4316"/>
    <mergeCell ref="E4317:F4317"/>
    <mergeCell ref="E4318:F4318"/>
    <mergeCell ref="E4386:F4386"/>
    <mergeCell ref="E4387:F4387"/>
    <mergeCell ref="E4395:F4395"/>
    <mergeCell ref="E4462:F4462"/>
    <mergeCell ref="E4389:F4389"/>
    <mergeCell ref="E4380:F4380"/>
    <mergeCell ref="E4439:F4439"/>
    <mergeCell ref="E4417:F4417"/>
    <mergeCell ref="E4427:F4427"/>
    <mergeCell ref="E4437:F4437"/>
    <mergeCell ref="E4390:F4390"/>
    <mergeCell ref="E4400:F4400"/>
    <mergeCell ref="E4428:F4428"/>
    <mergeCell ref="E4874:F4874"/>
    <mergeCell ref="E4875:F4875"/>
    <mergeCell ref="E4893:F4893"/>
    <mergeCell ref="E4894:F4894"/>
    <mergeCell ref="E4866:F4866"/>
    <mergeCell ref="E4877:F4877"/>
    <mergeCell ref="E4878:F4878"/>
    <mergeCell ref="E4855:F4855"/>
    <mergeCell ref="E4836:F4836"/>
    <mergeCell ref="E4876:F4876"/>
    <mergeCell ref="H4880:I4880"/>
    <mergeCell ref="E4834:F4834"/>
    <mergeCell ref="E4824:F4824"/>
    <mergeCell ref="E4833:F4833"/>
    <mergeCell ref="E4814:F4814"/>
    <mergeCell ref="H4652:I4652"/>
    <mergeCell ref="E4661:F4661"/>
    <mergeCell ref="H4663:I4663"/>
    <mergeCell ref="E4672:F4672"/>
    <mergeCell ref="H4674:I4674"/>
    <mergeCell ref="E4683:F4683"/>
    <mergeCell ref="H4685:I4685"/>
    <mergeCell ref="H4705:I4705"/>
    <mergeCell ref="E4707:F4707"/>
    <mergeCell ref="H4715:I4715"/>
    <mergeCell ref="H4695:I4695"/>
    <mergeCell ref="E4822:F4822"/>
    <mergeCell ref="E4660:F4660"/>
    <mergeCell ref="E4670:F4670"/>
    <mergeCell ref="E4671:F4671"/>
    <mergeCell ref="E4669:F4669"/>
    <mergeCell ref="E4679:F4679"/>
    <mergeCell ref="E5087:F5087"/>
    <mergeCell ref="H4966:I4966"/>
    <mergeCell ref="E4975:F4975"/>
    <mergeCell ref="H4977:I4977"/>
    <mergeCell ref="E4986:F4986"/>
    <mergeCell ref="E4913:F4913"/>
    <mergeCell ref="H4955:I4955"/>
    <mergeCell ref="E4957:F4957"/>
    <mergeCell ref="E4968:F4968"/>
    <mergeCell ref="E4979:F4979"/>
    <mergeCell ref="E5252:F5252"/>
    <mergeCell ref="E5190:F5190"/>
    <mergeCell ref="E5215:F5215"/>
    <mergeCell ref="E5201:F5201"/>
    <mergeCell ref="E5208:F5208"/>
    <mergeCell ref="E5065:F5065"/>
    <mergeCell ref="E5212:F5212"/>
    <mergeCell ref="E5225:F5225"/>
    <mergeCell ref="E5186:F5186"/>
    <mergeCell ref="E5187:F5187"/>
    <mergeCell ref="E5218:F5218"/>
    <mergeCell ref="E5191:F5191"/>
    <mergeCell ref="E4951:F4951"/>
    <mergeCell ref="E4917:F4917"/>
    <mergeCell ref="E4918:F4918"/>
    <mergeCell ref="E5192:F5192"/>
    <mergeCell ref="E5193:F5193"/>
    <mergeCell ref="E5216:F5216"/>
    <mergeCell ref="E5226:F5226"/>
    <mergeCell ref="E5227:F5227"/>
    <mergeCell ref="E5228:F5228"/>
    <mergeCell ref="E5214:F5214"/>
    <mergeCell ref="E5169:F5169"/>
    <mergeCell ref="H5171:I5171"/>
    <mergeCell ref="E5153:F5153"/>
    <mergeCell ref="E5156:F5156"/>
    <mergeCell ref="E5162:F5162"/>
    <mergeCell ref="E5036:F5036"/>
    <mergeCell ref="E5037:F5037"/>
    <mergeCell ref="E5048:F5048"/>
    <mergeCell ref="E4963:F4963"/>
    <mergeCell ref="E4973:F4973"/>
    <mergeCell ref="E4974:F4974"/>
    <mergeCell ref="E4984:F4984"/>
    <mergeCell ref="E4990:F4990"/>
    <mergeCell ref="E5001:F5001"/>
    <mergeCell ref="E4993:F4993"/>
    <mergeCell ref="E4995:F4995"/>
    <mergeCell ref="E4996:F4996"/>
    <mergeCell ref="H4988:I4988"/>
    <mergeCell ref="E4997:F4997"/>
    <mergeCell ref="E4982:F4982"/>
    <mergeCell ref="E4983:F4983"/>
    <mergeCell ref="E4994:F4994"/>
    <mergeCell ref="E4991:F4991"/>
    <mergeCell ref="E5002:F5002"/>
    <mergeCell ref="E5013:F5013"/>
    <mergeCell ref="E5008:F5008"/>
    <mergeCell ref="H5010:I5010"/>
    <mergeCell ref="H4999:I4999"/>
    <mergeCell ref="E5006:F5006"/>
    <mergeCell ref="E5034:F5034"/>
    <mergeCell ref="E5047:F5047"/>
    <mergeCell ref="E5038:F5038"/>
    <mergeCell ref="E5100:F5100"/>
    <mergeCell ref="E5099:F5099"/>
    <mergeCell ref="E5101:F5101"/>
    <mergeCell ref="E5106:F5106"/>
    <mergeCell ref="E5088:F5088"/>
    <mergeCell ref="E5089:F5089"/>
    <mergeCell ref="E5077:F5077"/>
    <mergeCell ref="E5056:F5056"/>
    <mergeCell ref="E5060:F5060"/>
    <mergeCell ref="E5058:F5058"/>
    <mergeCell ref="E5078:F5078"/>
    <mergeCell ref="H5133:I5133"/>
    <mergeCell ref="H5093:I5093"/>
    <mergeCell ref="E5095:F5095"/>
    <mergeCell ref="E5167:F5167"/>
    <mergeCell ref="E5168:F5168"/>
    <mergeCell ref="H5139:I5139"/>
    <mergeCell ref="E5076:F5076"/>
    <mergeCell ref="H5080:I5080"/>
    <mergeCell ref="E5071:F5071"/>
    <mergeCell ref="E5149:F5149"/>
    <mergeCell ref="E5090:F5090"/>
    <mergeCell ref="E5091:F5091"/>
    <mergeCell ref="E5107:F5107"/>
    <mergeCell ref="E5125:F5125"/>
    <mergeCell ref="E5131:F5131"/>
    <mergeCell ref="E5154:F5154"/>
    <mergeCell ref="E5155:F5155"/>
    <mergeCell ref="E5150:F5150"/>
    <mergeCell ref="E5151:F5151"/>
    <mergeCell ref="E5152:F5152"/>
    <mergeCell ref="E5086:F5086"/>
    <mergeCell ref="E5566:F5566"/>
    <mergeCell ref="E5559:F5559"/>
    <mergeCell ref="E5494:F5494"/>
    <mergeCell ref="E5495:F5495"/>
    <mergeCell ref="H5459:I5459"/>
    <mergeCell ref="E5415:F5415"/>
    <mergeCell ref="E5422:F5422"/>
    <mergeCell ref="E5551:F5551"/>
    <mergeCell ref="E5552:F5552"/>
    <mergeCell ref="E5465:F5465"/>
    <mergeCell ref="E5394:F5394"/>
    <mergeCell ref="E5442:F5442"/>
    <mergeCell ref="E5446:F5446"/>
    <mergeCell ref="E5438:F5438"/>
    <mergeCell ref="E5450:F5450"/>
    <mergeCell ref="E5475:F5475"/>
    <mergeCell ref="E5217:F5217"/>
    <mergeCell ref="H5223:I5223"/>
    <mergeCell ref="E5526:F5526"/>
    <mergeCell ref="E5538:F5538"/>
    <mergeCell ref="E5497:F5497"/>
    <mergeCell ref="E5501:F5501"/>
    <mergeCell ref="E5510:F5510"/>
    <mergeCell ref="E5508:F5508"/>
    <mergeCell ref="E5487:F5487"/>
    <mergeCell ref="E5318:F5318"/>
    <mergeCell ref="E5317:F5317"/>
    <mergeCell ref="E5312:F5312"/>
    <mergeCell ref="E5303:F5303"/>
    <mergeCell ref="E5304:F5304"/>
    <mergeCell ref="E5393:F5393"/>
    <mergeCell ref="E5453:F5453"/>
    <mergeCell ref="H5604:I5604"/>
    <mergeCell ref="E5606:F5606"/>
    <mergeCell ref="H5610:I5610"/>
    <mergeCell ref="E5612:F5612"/>
    <mergeCell ref="H5616:I5616"/>
    <mergeCell ref="E5618:F5618"/>
    <mergeCell ref="E5619:F5619"/>
    <mergeCell ref="E5620:F5620"/>
    <mergeCell ref="H5622:I5622"/>
    <mergeCell ref="H5528:I5528"/>
    <mergeCell ref="H5534:I5534"/>
    <mergeCell ref="H5546:I5546"/>
    <mergeCell ref="H5554:I5554"/>
    <mergeCell ref="E5556:F5556"/>
    <mergeCell ref="E5557:F5557"/>
    <mergeCell ref="E5530:F5530"/>
    <mergeCell ref="E5536:F5536"/>
    <mergeCell ref="H5540:I5540"/>
    <mergeCell ref="E5542:F5542"/>
    <mergeCell ref="E5549:F5549"/>
    <mergeCell ref="E5550:F5550"/>
    <mergeCell ref="E5580:F5580"/>
    <mergeCell ref="E5585:F5585"/>
    <mergeCell ref="E5590:F5590"/>
    <mergeCell ref="H5564:I5564"/>
    <mergeCell ref="E5568:F5568"/>
    <mergeCell ref="H5570:I5570"/>
    <mergeCell ref="H5576:I5576"/>
    <mergeCell ref="E5578:F5578"/>
    <mergeCell ref="H5582:I5582"/>
    <mergeCell ref="E5586:F5586"/>
    <mergeCell ref="H5588:I5588"/>
    <mergeCell ref="E6394:F6394"/>
    <mergeCell ref="H6397:I6397"/>
    <mergeCell ref="E6401:F6401"/>
    <mergeCell ref="E6402:F6402"/>
    <mergeCell ref="E6403:F6403"/>
    <mergeCell ref="H6408:I6408"/>
    <mergeCell ref="H6419:I6419"/>
    <mergeCell ref="E6421:F6421"/>
    <mergeCell ref="E6344:F6344"/>
    <mergeCell ref="E6379:F6379"/>
    <mergeCell ref="E6380:F6380"/>
    <mergeCell ref="E6381:F6381"/>
    <mergeCell ref="E6389:F6389"/>
    <mergeCell ref="H6059:I6059"/>
    <mergeCell ref="E6064:F6064"/>
    <mergeCell ref="E6065:F6065"/>
    <mergeCell ref="E6066:F6066"/>
    <mergeCell ref="E6113:F6113"/>
    <mergeCell ref="E6122:F6122"/>
    <mergeCell ref="E6100:F6100"/>
    <mergeCell ref="E6084:F6084"/>
    <mergeCell ref="E6085:F6085"/>
    <mergeCell ref="E6096:F6096"/>
    <mergeCell ref="E6104:F6104"/>
    <mergeCell ref="E6112:F6112"/>
    <mergeCell ref="E6128:F6128"/>
    <mergeCell ref="H6160:I6160"/>
    <mergeCell ref="H6172:I6172"/>
    <mergeCell ref="H6178:I6178"/>
    <mergeCell ref="H6166:I6166"/>
    <mergeCell ref="E6067:F6067"/>
    <mergeCell ref="E6068:F6068"/>
    <mergeCell ref="H6287:I6287"/>
    <mergeCell ref="E6290:F6290"/>
    <mergeCell ref="H6557:I6557"/>
    <mergeCell ref="E6559:F6559"/>
    <mergeCell ref="E6570:F6570"/>
    <mergeCell ref="E6560:F6560"/>
    <mergeCell ref="E6561:F6561"/>
    <mergeCell ref="E6562:F6562"/>
    <mergeCell ref="E6563:F6563"/>
    <mergeCell ref="E6529:F6529"/>
    <mergeCell ref="E6530:F6530"/>
    <mergeCell ref="E6531:F6531"/>
    <mergeCell ref="E6540:F6540"/>
    <mergeCell ref="E6541:F6541"/>
    <mergeCell ref="E6542:F6542"/>
    <mergeCell ref="E6554:F6554"/>
    <mergeCell ref="E6555:F6555"/>
    <mergeCell ref="E6532:F6532"/>
    <mergeCell ref="E6533:F6533"/>
    <mergeCell ref="E6543:F6543"/>
    <mergeCell ref="E6545:F6545"/>
    <mergeCell ref="E6546:F6546"/>
    <mergeCell ref="H6548:I6548"/>
    <mergeCell ref="E6564:F6564"/>
    <mergeCell ref="E6565:F6565"/>
    <mergeCell ref="E6539:F6539"/>
    <mergeCell ref="E6544:F6544"/>
    <mergeCell ref="H6537:I6537"/>
    <mergeCell ref="E6566:F6566"/>
    <mergeCell ref="H6568:I6568"/>
    <mergeCell ref="E6551:F6551"/>
    <mergeCell ref="E6552:F6552"/>
    <mergeCell ref="E6553:F6553"/>
    <mergeCell ref="E6668:F6668"/>
    <mergeCell ref="E6669:F6669"/>
    <mergeCell ref="E6670:F6670"/>
    <mergeCell ref="E6671:F6671"/>
    <mergeCell ref="E6672:F6672"/>
    <mergeCell ref="E6673:F6673"/>
    <mergeCell ref="H6675:I6675"/>
    <mergeCell ref="E6677:F6677"/>
    <mergeCell ref="E6678:F6678"/>
    <mergeCell ref="E6679:F6679"/>
    <mergeCell ref="E6680:F6680"/>
    <mergeCell ref="E6605:F6605"/>
    <mergeCell ref="E6616:F6616"/>
    <mergeCell ref="E6623:F6623"/>
    <mergeCell ref="E6632:F6632"/>
    <mergeCell ref="E6638:F6638"/>
    <mergeCell ref="E6625:F6625"/>
    <mergeCell ref="E6611:F6611"/>
    <mergeCell ref="E6626:F6626"/>
    <mergeCell ref="E6627:F6627"/>
    <mergeCell ref="E6619:F6619"/>
    <mergeCell ref="H6621:I6621"/>
    <mergeCell ref="E6628:F6628"/>
    <mergeCell ref="H6630:I6630"/>
    <mergeCell ref="H6636:I6636"/>
    <mergeCell ref="E6639:F6639"/>
    <mergeCell ref="E6640:F6640"/>
    <mergeCell ref="H6642:I6642"/>
    <mergeCell ref="E6645:F6645"/>
    <mergeCell ref="E6646:F6646"/>
    <mergeCell ref="E6664:F6664"/>
    <mergeCell ref="E6665:F6665"/>
    <mergeCell ref="E6681:F6681"/>
    <mergeCell ref="E6682:F6682"/>
    <mergeCell ref="E6683:F6683"/>
    <mergeCell ref="E6684:F6684"/>
    <mergeCell ref="H6686:I6686"/>
    <mergeCell ref="E6688:F6688"/>
    <mergeCell ref="E6689:F6689"/>
    <mergeCell ref="E6690:F6690"/>
    <mergeCell ref="E6691:F6691"/>
    <mergeCell ref="H6693:I6693"/>
    <mergeCell ref="E6695:F6695"/>
    <mergeCell ref="E6696:F6696"/>
    <mergeCell ref="E6697:F6697"/>
    <mergeCell ref="E6698:F6698"/>
    <mergeCell ref="E6699:F6699"/>
    <mergeCell ref="E6700:F6700"/>
    <mergeCell ref="H6702:I6702"/>
    <mergeCell ref="E6704:F6704"/>
    <mergeCell ref="E6705:F6705"/>
    <mergeCell ref="E6706:F6706"/>
    <mergeCell ref="H6708:I6708"/>
    <mergeCell ref="E6710:F6710"/>
    <mergeCell ref="E6711:F6711"/>
    <mergeCell ref="E6712:F6712"/>
    <mergeCell ref="H6714:I6714"/>
    <mergeCell ref="E6716:F6716"/>
    <mergeCell ref="E6717:F6717"/>
    <mergeCell ref="E6718:F6718"/>
    <mergeCell ref="H6720:I6720"/>
    <mergeCell ref="E6722:F6722"/>
    <mergeCell ref="E6723:F6723"/>
    <mergeCell ref="E6724:F6724"/>
    <mergeCell ref="H6726:I6726"/>
    <mergeCell ref="E6728:F6728"/>
    <mergeCell ref="E6729:F6729"/>
    <mergeCell ref="E6730:F6730"/>
    <mergeCell ref="E6731:F6731"/>
    <mergeCell ref="E6732:F6732"/>
    <mergeCell ref="E6733:F6733"/>
    <mergeCell ref="E6734:F6734"/>
    <mergeCell ref="E6735:F6735"/>
    <mergeCell ref="E6736:F6736"/>
    <mergeCell ref="E6737:F6737"/>
    <mergeCell ref="H6739:I6739"/>
    <mergeCell ref="E6741:F6741"/>
    <mergeCell ref="E6742:F6742"/>
    <mergeCell ref="E6743:F6743"/>
    <mergeCell ref="E6744:F6744"/>
    <mergeCell ref="E6745:F6745"/>
    <mergeCell ref="E6746:F6746"/>
    <mergeCell ref="H6748:I6748"/>
    <mergeCell ref="H303:I303"/>
    <mergeCell ref="E305:F305"/>
    <mergeCell ref="H313:I313"/>
    <mergeCell ref="E315:F315"/>
    <mergeCell ref="H323:I323"/>
    <mergeCell ref="E325:F325"/>
    <mergeCell ref="H333:I333"/>
    <mergeCell ref="E335:F335"/>
    <mergeCell ref="H343:I343"/>
    <mergeCell ref="E345:F345"/>
    <mergeCell ref="H362:I362"/>
    <mergeCell ref="E364:F364"/>
    <mergeCell ref="E365:F365"/>
    <mergeCell ref="E307:F307"/>
    <mergeCell ref="E317:F317"/>
    <mergeCell ref="E321:F321"/>
    <mergeCell ref="E327:F327"/>
    <mergeCell ref="E328:F328"/>
    <mergeCell ref="E329:F329"/>
    <mergeCell ref="E330:F330"/>
    <mergeCell ref="E331:F331"/>
    <mergeCell ref="E338:F338"/>
    <mergeCell ref="E339:F339"/>
    <mergeCell ref="E340:F340"/>
    <mergeCell ref="H353:I353"/>
    <mergeCell ref="E358:F358"/>
    <mergeCell ref="E320:F320"/>
    <mergeCell ref="E308:F308"/>
    <mergeCell ref="E346:F346"/>
    <mergeCell ref="E347:F347"/>
    <mergeCell ref="E355:F355"/>
    <mergeCell ref="H487:I487"/>
    <mergeCell ref="E490:F490"/>
    <mergeCell ref="E491:F491"/>
    <mergeCell ref="E492:F492"/>
    <mergeCell ref="H500:I500"/>
    <mergeCell ref="E510:F510"/>
    <mergeCell ref="E511:F511"/>
    <mergeCell ref="E512:F512"/>
    <mergeCell ref="H520:I520"/>
    <mergeCell ref="E522:F522"/>
    <mergeCell ref="H530:I530"/>
    <mergeCell ref="E532:F532"/>
    <mergeCell ref="E538:F538"/>
    <mergeCell ref="E533:F533"/>
    <mergeCell ref="E528:F528"/>
    <mergeCell ref="E524:F524"/>
    <mergeCell ref="E525:F525"/>
    <mergeCell ref="E526:F526"/>
    <mergeCell ref="E527:F527"/>
    <mergeCell ref="E516:F516"/>
    <mergeCell ref="E517:F517"/>
    <mergeCell ref="E518:F518"/>
    <mergeCell ref="E514:F514"/>
    <mergeCell ref="E515:F515"/>
    <mergeCell ref="E523:F523"/>
    <mergeCell ref="E497:F497"/>
    <mergeCell ref="E502:F502"/>
    <mergeCell ref="E498:F498"/>
    <mergeCell ref="E503:F503"/>
    <mergeCell ref="E507:F507"/>
    <mergeCell ref="E508:F508"/>
    <mergeCell ref="E534:F534"/>
    <mergeCell ref="H540:I540"/>
    <mergeCell ref="E547:F547"/>
    <mergeCell ref="H549:I549"/>
    <mergeCell ref="E560:F560"/>
    <mergeCell ref="H562:I562"/>
    <mergeCell ref="E567:F567"/>
    <mergeCell ref="E568:F568"/>
    <mergeCell ref="E569:F569"/>
    <mergeCell ref="H575:I575"/>
    <mergeCell ref="E580:F580"/>
    <mergeCell ref="E581:F581"/>
    <mergeCell ref="E582:F582"/>
    <mergeCell ref="H587:I587"/>
    <mergeCell ref="E592:F592"/>
    <mergeCell ref="E593:F593"/>
    <mergeCell ref="E594:F594"/>
    <mergeCell ref="H601:I601"/>
    <mergeCell ref="E564:F564"/>
    <mergeCell ref="E577:F577"/>
    <mergeCell ref="E589:F589"/>
    <mergeCell ref="E570:F570"/>
    <mergeCell ref="E583:F583"/>
    <mergeCell ref="E595:F595"/>
    <mergeCell ref="E598:F598"/>
    <mergeCell ref="E556:F556"/>
    <mergeCell ref="E557:F557"/>
    <mergeCell ref="E565:F565"/>
    <mergeCell ref="E597:F597"/>
    <mergeCell ref="H777:I777"/>
    <mergeCell ref="E782:F782"/>
    <mergeCell ref="E783:F783"/>
    <mergeCell ref="H785:I785"/>
    <mergeCell ref="E790:F790"/>
    <mergeCell ref="E766:F766"/>
    <mergeCell ref="E779:F779"/>
    <mergeCell ref="E787:F787"/>
    <mergeCell ref="E797:F797"/>
    <mergeCell ref="E759:F759"/>
    <mergeCell ref="E772:F772"/>
    <mergeCell ref="E780:F780"/>
    <mergeCell ref="E749:F749"/>
    <mergeCell ref="E773:F773"/>
    <mergeCell ref="E768:F768"/>
    <mergeCell ref="E925:F925"/>
    <mergeCell ref="H802:I802"/>
    <mergeCell ref="E807:F807"/>
    <mergeCell ref="E808:F808"/>
    <mergeCell ref="E893:F893"/>
    <mergeCell ref="E901:F901"/>
    <mergeCell ref="E909:F909"/>
    <mergeCell ref="E918:F918"/>
    <mergeCell ref="E912:F912"/>
    <mergeCell ref="E919:F919"/>
    <mergeCell ref="E920:F920"/>
    <mergeCell ref="E921:F921"/>
    <mergeCell ref="E886:F886"/>
    <mergeCell ref="E900:F900"/>
    <mergeCell ref="H905:I905"/>
    <mergeCell ref="E907:F907"/>
    <mergeCell ref="H812:I812"/>
    <mergeCell ref="H932:I932"/>
    <mergeCell ref="E934:F934"/>
    <mergeCell ref="H941:I941"/>
    <mergeCell ref="E943:F943"/>
    <mergeCell ref="E950:F950"/>
    <mergeCell ref="E951:F951"/>
    <mergeCell ref="E952:F952"/>
    <mergeCell ref="E827:F827"/>
    <mergeCell ref="E828:F828"/>
    <mergeCell ref="E829:F829"/>
    <mergeCell ref="E840:F840"/>
    <mergeCell ref="E926:F926"/>
    <mergeCell ref="E935:F935"/>
    <mergeCell ref="E944:F944"/>
    <mergeCell ref="H864:I864"/>
    <mergeCell ref="E869:F869"/>
    <mergeCell ref="E870:F870"/>
    <mergeCell ref="H872:I872"/>
    <mergeCell ref="H880:I880"/>
    <mergeCell ref="E882:F882"/>
    <mergeCell ref="E883:F883"/>
    <mergeCell ref="E884:F884"/>
    <mergeCell ref="E937:F937"/>
    <mergeCell ref="E938:F938"/>
    <mergeCell ref="E948:F948"/>
    <mergeCell ref="E945:F945"/>
    <mergeCell ref="E946:F946"/>
    <mergeCell ref="E947:F947"/>
    <mergeCell ref="E908:F908"/>
    <mergeCell ref="H914:I914"/>
    <mergeCell ref="E916:F916"/>
    <mergeCell ref="E917:F917"/>
    <mergeCell ref="H1141:I1141"/>
    <mergeCell ref="E1145:F1145"/>
    <mergeCell ref="E1146:F1146"/>
    <mergeCell ref="E1147:F1147"/>
    <mergeCell ref="H1196:I1196"/>
    <mergeCell ref="E1190:F1190"/>
    <mergeCell ref="E1173:F1173"/>
    <mergeCell ref="E1153:F1153"/>
    <mergeCell ref="H1150:I1150"/>
    <mergeCell ref="E1155:F1155"/>
    <mergeCell ref="H1158:I1158"/>
    <mergeCell ref="E1164:F1164"/>
    <mergeCell ref="E1165:F1165"/>
    <mergeCell ref="H1167:I1167"/>
    <mergeCell ref="H1176:I1176"/>
    <mergeCell ref="H842:I842"/>
    <mergeCell ref="E849:F849"/>
    <mergeCell ref="H851:I851"/>
    <mergeCell ref="E860:F860"/>
    <mergeCell ref="E861:F861"/>
    <mergeCell ref="E862:F862"/>
    <mergeCell ref="E1099:F1099"/>
    <mergeCell ref="H1079:I1079"/>
    <mergeCell ref="E1152:F1152"/>
    <mergeCell ref="H1001:I1001"/>
    <mergeCell ref="H1007:I1007"/>
    <mergeCell ref="H1014:I1014"/>
    <mergeCell ref="H1030:I1030"/>
    <mergeCell ref="H1037:I1037"/>
    <mergeCell ref="H1043:I1043"/>
    <mergeCell ref="E1047:F1047"/>
    <mergeCell ref="E1048:F1048"/>
    <mergeCell ref="E1160:F1160"/>
    <mergeCell ref="E1169:F1169"/>
    <mergeCell ref="E1148:F1148"/>
    <mergeCell ref="E1161:F1161"/>
    <mergeCell ref="E1162:F1162"/>
    <mergeCell ref="E1170:F1170"/>
    <mergeCell ref="E1171:F1171"/>
    <mergeCell ref="E1163:F1163"/>
    <mergeCell ref="E1130:F1130"/>
    <mergeCell ref="E1174:F1174"/>
    <mergeCell ref="E1115:F1115"/>
    <mergeCell ref="E1125:F1125"/>
    <mergeCell ref="E1134:F1134"/>
    <mergeCell ref="E1128:F1128"/>
    <mergeCell ref="E1143:F1143"/>
    <mergeCell ref="E1191:F1191"/>
    <mergeCell ref="E1192:F1192"/>
    <mergeCell ref="E1138:F1138"/>
    <mergeCell ref="E1139:F1139"/>
    <mergeCell ref="E1144:F1144"/>
    <mergeCell ref="E1154:F1154"/>
    <mergeCell ref="E1156:F1156"/>
    <mergeCell ref="E1127:F1127"/>
    <mergeCell ref="E1210:F1210"/>
    <mergeCell ref="H1214:I1214"/>
    <mergeCell ref="E1217:F1217"/>
    <mergeCell ref="E1218:F1218"/>
    <mergeCell ref="E1219:F1219"/>
    <mergeCell ref="H1223:I1223"/>
    <mergeCell ref="E1228:F1228"/>
    <mergeCell ref="E1229:F1229"/>
    <mergeCell ref="E1216:F1216"/>
    <mergeCell ref="E1225:F1225"/>
    <mergeCell ref="E1255:F1255"/>
    <mergeCell ref="E1202:F1202"/>
    <mergeCell ref="E1234:F1234"/>
    <mergeCell ref="E1243:F1243"/>
    <mergeCell ref="E1252:F1252"/>
    <mergeCell ref="E1220:F1220"/>
    <mergeCell ref="E1226:F1226"/>
    <mergeCell ref="E1230:F1230"/>
    <mergeCell ref="H1232:I1232"/>
    <mergeCell ref="E1237:F1237"/>
    <mergeCell ref="E1238:F1238"/>
    <mergeCell ref="E1239:F1239"/>
    <mergeCell ref="H1241:I1241"/>
    <mergeCell ref="E1246:F1246"/>
    <mergeCell ref="E1247:F1247"/>
    <mergeCell ref="E1248:F1248"/>
    <mergeCell ref="E1221:F1221"/>
    <mergeCell ref="H1205:I1205"/>
    <mergeCell ref="E1208:F1208"/>
    <mergeCell ref="E1209:F1209"/>
    <mergeCell ref="H1259:I1259"/>
    <mergeCell ref="E1264:F1264"/>
    <mergeCell ref="E1265:F1265"/>
    <mergeCell ref="H1267:I1267"/>
    <mergeCell ref="E1273:F1273"/>
    <mergeCell ref="E1274:F1274"/>
    <mergeCell ref="E1275:F1275"/>
    <mergeCell ref="H1281:I1281"/>
    <mergeCell ref="E1283:F1283"/>
    <mergeCell ref="E1284:F1284"/>
    <mergeCell ref="E1291:F1291"/>
    <mergeCell ref="E1292:F1292"/>
    <mergeCell ref="E1293:F1293"/>
    <mergeCell ref="H1295:I1295"/>
    <mergeCell ref="E1278:F1278"/>
    <mergeCell ref="E1279:F1279"/>
    <mergeCell ref="E1286:F1286"/>
    <mergeCell ref="E1287:F1287"/>
    <mergeCell ref="E1288:F1288"/>
    <mergeCell ref="E1271:F1271"/>
    <mergeCell ref="E1263:F1263"/>
    <mergeCell ref="E1272:F1272"/>
    <mergeCell ref="E1262:F1262"/>
    <mergeCell ref="E1261:F1261"/>
    <mergeCell ref="E1269:F1269"/>
    <mergeCell ref="H1320:I1320"/>
    <mergeCell ref="E1327:F1327"/>
    <mergeCell ref="E1328:F1328"/>
    <mergeCell ref="E1329:F1329"/>
    <mergeCell ref="H1335:I1335"/>
    <mergeCell ref="H1352:I1352"/>
    <mergeCell ref="E1354:F1354"/>
    <mergeCell ref="E1367:F1367"/>
    <mergeCell ref="E1368:F1368"/>
    <mergeCell ref="E1369:F1369"/>
    <mergeCell ref="E1374:F1374"/>
    <mergeCell ref="H1376:I1376"/>
    <mergeCell ref="E1384:F1384"/>
    <mergeCell ref="E1385:F1385"/>
    <mergeCell ref="E1386:F1386"/>
    <mergeCell ref="H1393:I1393"/>
    <mergeCell ref="H1419:I1419"/>
    <mergeCell ref="E1337:F1337"/>
    <mergeCell ref="H1342:I1342"/>
    <mergeCell ref="E1344:F1344"/>
    <mergeCell ref="E1378:F1378"/>
    <mergeCell ref="E1395:F1395"/>
    <mergeCell ref="E1391:F1391"/>
    <mergeCell ref="E1348:F1348"/>
    <mergeCell ref="E1349:F1349"/>
    <mergeCell ref="E1346:F1346"/>
    <mergeCell ref="E1347:F1347"/>
    <mergeCell ref="E1345:F1345"/>
    <mergeCell ref="E1350:F1350"/>
    <mergeCell ref="E1379:F1379"/>
    <mergeCell ref="E1380:F1380"/>
    <mergeCell ref="E1381:F1381"/>
    <mergeCell ref="H1619:I1619"/>
    <mergeCell ref="E1621:F1621"/>
    <mergeCell ref="E1622:F1622"/>
    <mergeCell ref="E1623:F1623"/>
    <mergeCell ref="H1637:I1637"/>
    <mergeCell ref="E1651:F1651"/>
    <mergeCell ref="E1571:F1571"/>
    <mergeCell ref="E1572:F1572"/>
    <mergeCell ref="E1586:F1586"/>
    <mergeCell ref="E1587:F1587"/>
    <mergeCell ref="E1602:F1602"/>
    <mergeCell ref="E1595:F1595"/>
    <mergeCell ref="E1624:F1624"/>
    <mergeCell ref="E1632:F1632"/>
    <mergeCell ref="E1646:F1646"/>
    <mergeCell ref="E1647:F1647"/>
    <mergeCell ref="E1625:F1625"/>
    <mergeCell ref="E1598:F1598"/>
    <mergeCell ref="E1578:F1578"/>
    <mergeCell ref="E1579:F1579"/>
    <mergeCell ref="E1580:F1580"/>
    <mergeCell ref="H1589:I1589"/>
    <mergeCell ref="E1627:F1627"/>
    <mergeCell ref="E1634:F1634"/>
    <mergeCell ref="E1635:F1635"/>
    <mergeCell ref="E1650:F1650"/>
    <mergeCell ref="E1614:F1614"/>
    <mergeCell ref="E1645:F1645"/>
    <mergeCell ref="E1629:F1629"/>
    <mergeCell ref="E1630:F1630"/>
    <mergeCell ref="E1631:F1631"/>
    <mergeCell ref="E1606:F1606"/>
    <mergeCell ref="H1716:I1716"/>
    <mergeCell ref="E1718:F1718"/>
    <mergeCell ref="E1719:F1719"/>
    <mergeCell ref="E1723:F1723"/>
    <mergeCell ref="H1725:I1725"/>
    <mergeCell ref="E1722:F1722"/>
    <mergeCell ref="E1704:F1704"/>
    <mergeCell ref="E1705:F1705"/>
    <mergeCell ref="E1706:F1706"/>
    <mergeCell ref="E1659:F1659"/>
    <mergeCell ref="E1678:F1678"/>
    <mergeCell ref="E1679:F1679"/>
    <mergeCell ref="E1680:F1680"/>
    <mergeCell ref="E1696:F1696"/>
    <mergeCell ref="H1734:I1734"/>
    <mergeCell ref="H1740:I1740"/>
    <mergeCell ref="E1742:F1742"/>
    <mergeCell ref="H1752:I1752"/>
    <mergeCell ref="E1744:F1744"/>
    <mergeCell ref="E1745:F1745"/>
    <mergeCell ref="E1746:F1746"/>
    <mergeCell ref="E1728:F1728"/>
    <mergeCell ref="E1729:F1729"/>
    <mergeCell ref="E1737:F1737"/>
    <mergeCell ref="E1731:F1731"/>
    <mergeCell ref="E1727:F1727"/>
    <mergeCell ref="E1736:F1736"/>
    <mergeCell ref="E1730:F1730"/>
    <mergeCell ref="E1738:F1738"/>
    <mergeCell ref="E1804:F1804"/>
    <mergeCell ref="H1806:I1806"/>
    <mergeCell ref="E1811:F1811"/>
    <mergeCell ref="E1812:F1812"/>
    <mergeCell ref="E1808:F1808"/>
    <mergeCell ref="E1783:F1783"/>
    <mergeCell ref="E1792:F1792"/>
    <mergeCell ref="E1801:F1801"/>
    <mergeCell ref="E1810:F1810"/>
    <mergeCell ref="E1845:F1845"/>
    <mergeCell ref="E1813:F1813"/>
    <mergeCell ref="H1815:I1815"/>
    <mergeCell ref="E1820:F1820"/>
    <mergeCell ref="H1822:I1822"/>
    <mergeCell ref="H1829:I1829"/>
    <mergeCell ref="E1831:F1831"/>
    <mergeCell ref="H1836:I1836"/>
    <mergeCell ref="E1838:F1838"/>
    <mergeCell ref="E1839:F1839"/>
    <mergeCell ref="E1840:F1840"/>
    <mergeCell ref="H1843:I1843"/>
    <mergeCell ref="E1847:F1847"/>
    <mergeCell ref="E1848:F1848"/>
    <mergeCell ref="H1850:I1850"/>
    <mergeCell ref="E1791:F1791"/>
    <mergeCell ref="E1819:F1819"/>
    <mergeCell ref="E1799:F1799"/>
    <mergeCell ref="E1853:F1853"/>
    <mergeCell ref="H1864:I1864"/>
    <mergeCell ref="E1868:F1868"/>
    <mergeCell ref="E1869:F1869"/>
    <mergeCell ref="E1870:F1870"/>
    <mergeCell ref="H1873:I1873"/>
    <mergeCell ref="E1875:F1875"/>
    <mergeCell ref="E1876:F1876"/>
    <mergeCell ref="E1877:F1877"/>
    <mergeCell ref="H1881:I1881"/>
    <mergeCell ref="E1883:F1883"/>
    <mergeCell ref="E1884:F1884"/>
    <mergeCell ref="H1889:I1889"/>
    <mergeCell ref="E1886:F1886"/>
    <mergeCell ref="E1887:F1887"/>
    <mergeCell ref="E1921:F1921"/>
    <mergeCell ref="E1922:F1922"/>
    <mergeCell ref="E1909:F1909"/>
    <mergeCell ref="E1917:F1917"/>
    <mergeCell ref="H1898:I1898"/>
    <mergeCell ref="E1905:F1905"/>
    <mergeCell ref="H1907:I1907"/>
    <mergeCell ref="E1913:F1913"/>
    <mergeCell ref="H1915:I1915"/>
    <mergeCell ref="E1912:F1912"/>
    <mergeCell ref="E1920:F1920"/>
    <mergeCell ref="E1904:F1904"/>
    <mergeCell ref="E1895:F1895"/>
    <mergeCell ref="E1903:F1903"/>
    <mergeCell ref="E1911:F1911"/>
    <mergeCell ref="E1919:F1919"/>
    <mergeCell ref="E1891:F1891"/>
    <mergeCell ref="H1975:I1975"/>
    <mergeCell ref="E1995:F1995"/>
    <mergeCell ref="H1967:I1967"/>
    <mergeCell ref="E2022:F2022"/>
    <mergeCell ref="E2023:F2023"/>
    <mergeCell ref="E1997:F1997"/>
    <mergeCell ref="E2005:F2005"/>
    <mergeCell ref="E2006:F2006"/>
    <mergeCell ref="E1969:F1969"/>
    <mergeCell ref="E1977:F1977"/>
    <mergeCell ref="E2004:F2004"/>
    <mergeCell ref="E1973:F1973"/>
    <mergeCell ref="E1981:F1981"/>
    <mergeCell ref="E1989:F1989"/>
    <mergeCell ref="E1990:F1990"/>
    <mergeCell ref="E2029:F2029"/>
    <mergeCell ref="E2047:F2047"/>
    <mergeCell ref="E2032:F2032"/>
    <mergeCell ref="E2033:F2033"/>
    <mergeCell ref="E2030:F2030"/>
    <mergeCell ref="E2031:F2031"/>
    <mergeCell ref="H2035:I2035"/>
    <mergeCell ref="E2046:F2046"/>
    <mergeCell ref="E2024:F2024"/>
    <mergeCell ref="H1993:I1993"/>
    <mergeCell ref="H2002:I2002"/>
    <mergeCell ref="E2077:F2077"/>
    <mergeCell ref="E2085:F2085"/>
    <mergeCell ref="E2069:F2069"/>
    <mergeCell ref="H2115:I2115"/>
    <mergeCell ref="E2117:F2117"/>
    <mergeCell ref="H2123:I2123"/>
    <mergeCell ref="E2125:F2125"/>
    <mergeCell ref="H2131:I2131"/>
    <mergeCell ref="E2133:F2133"/>
    <mergeCell ref="H2139:I2139"/>
    <mergeCell ref="E2141:F2141"/>
    <mergeCell ref="E2113:F2113"/>
    <mergeCell ref="E2121:F2121"/>
    <mergeCell ref="E2097:F2097"/>
    <mergeCell ref="E2040:F2040"/>
    <mergeCell ref="E2041:F2041"/>
    <mergeCell ref="E2049:F2049"/>
    <mergeCell ref="H2075:I2075"/>
    <mergeCell ref="H2083:I2083"/>
    <mergeCell ref="H2091:I2091"/>
    <mergeCell ref="E2093:F2093"/>
    <mergeCell ref="H2099:I2099"/>
    <mergeCell ref="E2101:F2101"/>
    <mergeCell ref="H2107:I2107"/>
    <mergeCell ref="E2109:F2109"/>
    <mergeCell ref="E2048:F2048"/>
    <mergeCell ref="E2089:F2089"/>
    <mergeCell ref="E2129:F2129"/>
    <mergeCell ref="E2095:F2095"/>
    <mergeCell ref="E2104:F2104"/>
    <mergeCell ref="E2096:F2096"/>
    <mergeCell ref="E2102:F2102"/>
    <mergeCell ref="H2171:I2171"/>
    <mergeCell ref="E2173:F2173"/>
    <mergeCell ref="H2179:I2179"/>
    <mergeCell ref="E2158:F2158"/>
    <mergeCell ref="E2159:F2159"/>
    <mergeCell ref="E2153:F2153"/>
    <mergeCell ref="E2145:F2145"/>
    <mergeCell ref="E2137:F2137"/>
    <mergeCell ref="E2177:F2177"/>
    <mergeCell ref="E2151:F2151"/>
    <mergeCell ref="E2152:F2152"/>
    <mergeCell ref="H2205:I2205"/>
    <mergeCell ref="E2211:F2211"/>
    <mergeCell ref="E2212:F2212"/>
    <mergeCell ref="E2213:F2213"/>
    <mergeCell ref="H2216:I2216"/>
    <mergeCell ref="E2220:F2220"/>
    <mergeCell ref="E2214:F2214"/>
    <mergeCell ref="H2188:I2188"/>
    <mergeCell ref="E2190:F2190"/>
    <mergeCell ref="E2207:F2207"/>
    <mergeCell ref="E2186:F2186"/>
    <mergeCell ref="E2193:F2193"/>
    <mergeCell ref="E2203:F2203"/>
    <mergeCell ref="E2185:F2185"/>
    <mergeCell ref="E2197:F2197"/>
    <mergeCell ref="E2181:F2181"/>
    <mergeCell ref="E2195:F2195"/>
    <mergeCell ref="E2196:F2196"/>
    <mergeCell ref="E2165:F2165"/>
    <mergeCell ref="H2147:I2147"/>
    <mergeCell ref="E2149:F2149"/>
    <mergeCell ref="E2221:F2221"/>
    <mergeCell ref="E2222:F2222"/>
    <mergeCell ref="H2224:I2224"/>
    <mergeCell ref="H2232:I2232"/>
    <mergeCell ref="E2237:F2237"/>
    <mergeCell ref="E2238:F2238"/>
    <mergeCell ref="H2240:I2240"/>
    <mergeCell ref="H2248:I2248"/>
    <mergeCell ref="E2250:F2250"/>
    <mergeCell ref="H2256:I2256"/>
    <mergeCell ref="E2251:F2251"/>
    <mergeCell ref="E2252:F2252"/>
    <mergeCell ref="E2253:F2253"/>
    <mergeCell ref="E2254:F2254"/>
    <mergeCell ref="E2234:F2234"/>
    <mergeCell ref="E2242:F2242"/>
    <mergeCell ref="E2218:F2218"/>
    <mergeCell ref="E2228:F2228"/>
    <mergeCell ref="E2340:F2340"/>
    <mergeCell ref="E2341:F2341"/>
    <mergeCell ref="E2348:F2348"/>
    <mergeCell ref="E2349:F2349"/>
    <mergeCell ref="E2356:F2356"/>
    <mergeCell ref="E2357:F2357"/>
    <mergeCell ref="E2365:F2365"/>
    <mergeCell ref="E2366:F2366"/>
    <mergeCell ref="E2326:F2326"/>
    <mergeCell ref="E2334:F2334"/>
    <mergeCell ref="E2351:F2351"/>
    <mergeCell ref="E2400:F2400"/>
    <mergeCell ref="E2358:F2358"/>
    <mergeCell ref="H2345:I2345"/>
    <mergeCell ref="E2347:F2347"/>
    <mergeCell ref="H2353:I2353"/>
    <mergeCell ref="E2355:F2355"/>
    <mergeCell ref="E2364:F2364"/>
    <mergeCell ref="E2373:F2373"/>
    <mergeCell ref="E2374:F2374"/>
    <mergeCell ref="E2338:F2338"/>
    <mergeCell ref="E2381:F2381"/>
    <mergeCell ref="E2382:F2382"/>
    <mergeCell ref="E2383:F2383"/>
    <mergeCell ref="E2389:F2389"/>
    <mergeCell ref="E2350:F2350"/>
    <mergeCell ref="E2390:F2390"/>
    <mergeCell ref="E2391:F2391"/>
    <mergeCell ref="E2397:F2397"/>
    <mergeCell ref="E2398:F2398"/>
    <mergeCell ref="E2399:F2399"/>
    <mergeCell ref="E2375:F2375"/>
    <mergeCell ref="E2427:F2427"/>
    <mergeCell ref="E2428:F2428"/>
    <mergeCell ref="H2431:I2431"/>
    <mergeCell ref="E2434:F2434"/>
    <mergeCell ref="E2435:F2435"/>
    <mergeCell ref="E2436:F2436"/>
    <mergeCell ref="H2439:I2439"/>
    <mergeCell ref="E2455:F2455"/>
    <mergeCell ref="H2457:I2457"/>
    <mergeCell ref="E2463:F2463"/>
    <mergeCell ref="H2465:I2465"/>
    <mergeCell ref="E2459:F2459"/>
    <mergeCell ref="E2416:F2416"/>
    <mergeCell ref="E2425:F2425"/>
    <mergeCell ref="E2433:F2433"/>
    <mergeCell ref="E2450:F2450"/>
    <mergeCell ref="E2451:F2451"/>
    <mergeCell ref="E2461:F2461"/>
    <mergeCell ref="E2453:F2453"/>
    <mergeCell ref="E2454:F2454"/>
    <mergeCell ref="E2462:F2462"/>
    <mergeCell ref="E2429:F2429"/>
    <mergeCell ref="E2437:F2437"/>
    <mergeCell ref="E2445:F2445"/>
    <mergeCell ref="H2447:I2447"/>
    <mergeCell ref="E2421:F2421"/>
    <mergeCell ref="H2505:I2505"/>
    <mergeCell ref="E2507:F2507"/>
    <mergeCell ref="E2508:F2508"/>
    <mergeCell ref="E2509:F2509"/>
    <mergeCell ref="H2512:I2512"/>
    <mergeCell ref="E2515:F2515"/>
    <mergeCell ref="E2516:F2516"/>
    <mergeCell ref="E2517:F2517"/>
    <mergeCell ref="H2520:I2520"/>
    <mergeCell ref="E2523:F2523"/>
    <mergeCell ref="E2524:F2524"/>
    <mergeCell ref="E2525:F2525"/>
    <mergeCell ref="H2527:I2527"/>
    <mergeCell ref="E2530:F2530"/>
    <mergeCell ref="E2531:F2531"/>
    <mergeCell ref="E2532:F2532"/>
    <mergeCell ref="E2510:F2510"/>
    <mergeCell ref="E2518:F2518"/>
    <mergeCell ref="H2536:I2536"/>
    <mergeCell ref="E2538:F2538"/>
    <mergeCell ref="E2539:F2539"/>
    <mergeCell ref="H2544:I2544"/>
    <mergeCell ref="E2546:F2546"/>
    <mergeCell ref="H2552:I2552"/>
    <mergeCell ref="E2554:F2554"/>
    <mergeCell ref="E2568:F2568"/>
    <mergeCell ref="E2569:F2569"/>
    <mergeCell ref="E2570:F2570"/>
    <mergeCell ref="H2572:I2572"/>
    <mergeCell ref="E2576:F2576"/>
    <mergeCell ref="E2577:F2577"/>
    <mergeCell ref="E2578:F2578"/>
    <mergeCell ref="H2581:I2581"/>
    <mergeCell ref="E2584:F2584"/>
    <mergeCell ref="E2585:F2585"/>
    <mergeCell ref="E2542:F2542"/>
    <mergeCell ref="H2560:I2560"/>
    <mergeCell ref="E2562:F2562"/>
    <mergeCell ref="E2555:F2555"/>
    <mergeCell ref="E2556:F2556"/>
    <mergeCell ref="E2557:F2557"/>
    <mergeCell ref="E2563:F2563"/>
    <mergeCell ref="E2564:F2564"/>
    <mergeCell ref="E2565:F2565"/>
    <mergeCell ref="E2574:F2574"/>
    <mergeCell ref="E2583:F2583"/>
    <mergeCell ref="E2566:F2566"/>
    <mergeCell ref="E2567:F2567"/>
    <mergeCell ref="E2558:F2558"/>
    <mergeCell ref="H2616:I2616"/>
    <mergeCell ref="E2620:F2620"/>
    <mergeCell ref="E2621:F2621"/>
    <mergeCell ref="E2622:F2622"/>
    <mergeCell ref="H2628:I2628"/>
    <mergeCell ref="E2630:F2630"/>
    <mergeCell ref="E2631:F2631"/>
    <mergeCell ref="A2645:J2645"/>
    <mergeCell ref="E2648:F2648"/>
    <mergeCell ref="E2649:F2649"/>
    <mergeCell ref="E2650:F2650"/>
    <mergeCell ref="H2655:I2655"/>
    <mergeCell ref="E2660:F2660"/>
    <mergeCell ref="E2661:F2661"/>
    <mergeCell ref="E2662:F2662"/>
    <mergeCell ref="E2618:F2618"/>
    <mergeCell ref="H2637:I2637"/>
    <mergeCell ref="E2639:F2639"/>
    <mergeCell ref="H2643:I2643"/>
    <mergeCell ref="E2632:F2632"/>
    <mergeCell ref="E2640:F2640"/>
    <mergeCell ref="E2641:F2641"/>
    <mergeCell ref="E2653:F2653"/>
    <mergeCell ref="E2651:F2651"/>
    <mergeCell ref="E2652:F2652"/>
    <mergeCell ref="E2647:F2647"/>
    <mergeCell ref="E2658:F2658"/>
    <mergeCell ref="H2711:I2711"/>
    <mergeCell ref="E2715:F2715"/>
    <mergeCell ref="E2716:F2716"/>
    <mergeCell ref="E2717:F2717"/>
    <mergeCell ref="E2820:F2820"/>
    <mergeCell ref="E2821:F2821"/>
    <mergeCell ref="H2823:I2823"/>
    <mergeCell ref="E2831:F2831"/>
    <mergeCell ref="E2832:F2832"/>
    <mergeCell ref="E2833:F2833"/>
    <mergeCell ref="H2836:I2836"/>
    <mergeCell ref="E2842:F2842"/>
    <mergeCell ref="E2843:F2843"/>
    <mergeCell ref="E2844:F2844"/>
    <mergeCell ref="H2849:I2849"/>
    <mergeCell ref="E2855:F2855"/>
    <mergeCell ref="E2825:F2825"/>
    <mergeCell ref="E2760:F2760"/>
    <mergeCell ref="E2813:F2813"/>
    <mergeCell ref="E2814:F2814"/>
    <mergeCell ref="E2808:F2808"/>
    <mergeCell ref="E2761:F2761"/>
    <mergeCell ref="E2762:F2762"/>
    <mergeCell ref="E2738:F2738"/>
    <mergeCell ref="E2718:F2718"/>
    <mergeCell ref="E2719:F2719"/>
    <mergeCell ref="E2720:F2720"/>
    <mergeCell ref="E2750:F2750"/>
    <mergeCell ref="E2751:F2751"/>
    <mergeCell ref="H2744:I2744"/>
    <mergeCell ref="E2739:F2739"/>
    <mergeCell ref="E2740:F2740"/>
    <mergeCell ref="H3064:I3064"/>
    <mergeCell ref="E3066:F3066"/>
    <mergeCell ref="E3061:F3061"/>
    <mergeCell ref="E3062:F3062"/>
    <mergeCell ref="E3031:F3031"/>
    <mergeCell ref="E3067:F3067"/>
    <mergeCell ref="H3083:I3083"/>
    <mergeCell ref="E3086:F3086"/>
    <mergeCell ref="E3070:F3070"/>
    <mergeCell ref="E3069:F3069"/>
    <mergeCell ref="E3071:F3071"/>
    <mergeCell ref="E3072:F3072"/>
    <mergeCell ref="E3080:F3080"/>
    <mergeCell ref="E3081:F3081"/>
    <mergeCell ref="E3023:F3023"/>
    <mergeCell ref="E3044:F3044"/>
    <mergeCell ref="E3045:F3045"/>
    <mergeCell ref="E3046:F3046"/>
    <mergeCell ref="E3052:F3052"/>
    <mergeCell ref="E3060:F3060"/>
    <mergeCell ref="E3050:F3050"/>
    <mergeCell ref="E3039:F3039"/>
    <mergeCell ref="E3056:F3056"/>
    <mergeCell ref="E3047:F3047"/>
    <mergeCell ref="E3048:F3048"/>
    <mergeCell ref="E3049:F3049"/>
    <mergeCell ref="H3054:I3054"/>
    <mergeCell ref="E3057:F3057"/>
    <mergeCell ref="E3058:F3058"/>
    <mergeCell ref="E3059:F3059"/>
    <mergeCell ref="E3030:F3030"/>
    <mergeCell ref="E3051:F3051"/>
    <mergeCell ref="H3096:I3096"/>
    <mergeCell ref="E3098:F3098"/>
    <mergeCell ref="E3106:F3106"/>
    <mergeCell ref="E3107:F3107"/>
    <mergeCell ref="H3109:I3109"/>
    <mergeCell ref="E3116:F3116"/>
    <mergeCell ref="E3117:F3117"/>
    <mergeCell ref="E3118:F3118"/>
    <mergeCell ref="H3122:I3122"/>
    <mergeCell ref="E3126:F3126"/>
    <mergeCell ref="E3101:F3101"/>
    <mergeCell ref="E3102:F3102"/>
    <mergeCell ref="E3114:F3114"/>
    <mergeCell ref="E3115:F3115"/>
    <mergeCell ref="E3119:F3119"/>
    <mergeCell ref="E3120:F3120"/>
    <mergeCell ref="E3113:F3113"/>
    <mergeCell ref="E3099:F3099"/>
    <mergeCell ref="E3100:F3100"/>
    <mergeCell ref="H3138:I3138"/>
    <mergeCell ref="H3145:I3145"/>
    <mergeCell ref="E3148:F3148"/>
    <mergeCell ref="E3149:F3149"/>
    <mergeCell ref="E3150:F3150"/>
    <mergeCell ref="H3154:I3154"/>
    <mergeCell ref="H3160:I3160"/>
    <mergeCell ref="E3162:F3162"/>
    <mergeCell ref="E3163:F3163"/>
    <mergeCell ref="H3166:I3166"/>
    <mergeCell ref="H3172:I3172"/>
    <mergeCell ref="E3174:F3174"/>
    <mergeCell ref="E3175:F3175"/>
    <mergeCell ref="E3176:F3176"/>
    <mergeCell ref="H3178:I3178"/>
    <mergeCell ref="H3185:I3185"/>
    <mergeCell ref="E3190:F3190"/>
    <mergeCell ref="E3180:F3180"/>
    <mergeCell ref="E3187:F3187"/>
    <mergeCell ref="E3158:F3158"/>
    <mergeCell ref="E3151:F3151"/>
    <mergeCell ref="E3141:F3141"/>
    <mergeCell ref="E3164:F3164"/>
    <mergeCell ref="E3170:F3170"/>
    <mergeCell ref="E3169:F3169"/>
    <mergeCell ref="E3182:F3182"/>
    <mergeCell ref="E3183:F3183"/>
    <mergeCell ref="E3188:F3188"/>
    <mergeCell ref="E3189:F3189"/>
    <mergeCell ref="E3157:F3157"/>
    <mergeCell ref="E3168:F3168"/>
    <mergeCell ref="E3143:F3143"/>
    <mergeCell ref="H3206:I3206"/>
    <mergeCell ref="E3208:F3208"/>
    <mergeCell ref="H3212:I3212"/>
    <mergeCell ref="E3214:F3214"/>
    <mergeCell ref="H3218:I3218"/>
    <mergeCell ref="E3220:F3220"/>
    <mergeCell ref="E3224:F3224"/>
    <mergeCell ref="E3225:F3225"/>
    <mergeCell ref="H3227:I3227"/>
    <mergeCell ref="E3230:F3230"/>
    <mergeCell ref="E3231:F3231"/>
    <mergeCell ref="E3232:F3232"/>
    <mergeCell ref="H3245:I3245"/>
    <mergeCell ref="E3247:F3247"/>
    <mergeCell ref="E3248:F3248"/>
    <mergeCell ref="H3251:I3251"/>
    <mergeCell ref="E3253:F3253"/>
    <mergeCell ref="E3250:F3250"/>
    <mergeCell ref="E3229:F3229"/>
    <mergeCell ref="H3238:I3238"/>
    <mergeCell ref="E3240:F3240"/>
    <mergeCell ref="E3241:F3241"/>
    <mergeCell ref="H3271:I3271"/>
    <mergeCell ref="E3278:F3278"/>
    <mergeCell ref="E3279:F3279"/>
    <mergeCell ref="E3280:F3280"/>
    <mergeCell ref="H3282:I3282"/>
    <mergeCell ref="H3289:I3289"/>
    <mergeCell ref="E3291:F3291"/>
    <mergeCell ref="H3296:I3296"/>
    <mergeCell ref="E3298:F3298"/>
    <mergeCell ref="H3303:I3303"/>
    <mergeCell ref="E3305:F3305"/>
    <mergeCell ref="H3310:I3310"/>
    <mergeCell ref="E3312:F3312"/>
    <mergeCell ref="H3316:I3316"/>
    <mergeCell ref="E3318:F3318"/>
    <mergeCell ref="E3319:F3319"/>
    <mergeCell ref="E3285:F3285"/>
    <mergeCell ref="E3292:F3292"/>
    <mergeCell ref="E3299:F3299"/>
    <mergeCell ref="E3306:F3306"/>
    <mergeCell ref="E3276:F3276"/>
    <mergeCell ref="E3277:F3277"/>
    <mergeCell ref="E3274:F3274"/>
    <mergeCell ref="E3275:F3275"/>
    <mergeCell ref="E3273:F3273"/>
    <mergeCell ref="E3287:F3287"/>
    <mergeCell ref="E3286:F3286"/>
    <mergeCell ref="H3370:I3370"/>
    <mergeCell ref="E3377:F3377"/>
    <mergeCell ref="H3379:I3379"/>
    <mergeCell ref="E3388:F3388"/>
    <mergeCell ref="H3390:I3390"/>
    <mergeCell ref="E3395:F3395"/>
    <mergeCell ref="H3397:I3397"/>
    <mergeCell ref="E3402:F3402"/>
    <mergeCell ref="H3404:I3404"/>
    <mergeCell ref="E3409:F3409"/>
    <mergeCell ref="H3411:I3411"/>
    <mergeCell ref="E3416:F3416"/>
    <mergeCell ref="H3418:I3418"/>
    <mergeCell ref="E3392:F3392"/>
    <mergeCell ref="E3399:F3399"/>
    <mergeCell ref="E3406:F3406"/>
    <mergeCell ref="E3413:F3413"/>
    <mergeCell ref="E3383:F3383"/>
    <mergeCell ref="E3386:F3386"/>
    <mergeCell ref="E3387:F3387"/>
    <mergeCell ref="E3385:F3385"/>
    <mergeCell ref="E3375:F3375"/>
    <mergeCell ref="E3376:F3376"/>
    <mergeCell ref="E3382:F3382"/>
    <mergeCell ref="E3394:F3394"/>
    <mergeCell ref="E3384:F3384"/>
    <mergeCell ref="E3400:F3400"/>
    <mergeCell ref="E3599:F3599"/>
    <mergeCell ref="E3603:F3603"/>
    <mergeCell ref="E3609:F3609"/>
    <mergeCell ref="E3610:F3610"/>
    <mergeCell ref="E3573:F3573"/>
    <mergeCell ref="E3574:F3574"/>
    <mergeCell ref="E3565:F3565"/>
    <mergeCell ref="E3566:F3566"/>
    <mergeCell ref="E3442:F3442"/>
    <mergeCell ref="E3443:F3443"/>
    <mergeCell ref="H3445:I3445"/>
    <mergeCell ref="E3449:F3449"/>
    <mergeCell ref="E3450:F3450"/>
    <mergeCell ref="E3456:F3456"/>
    <mergeCell ref="H3458:I3458"/>
    <mergeCell ref="E3463:F3463"/>
    <mergeCell ref="E3464:F3464"/>
    <mergeCell ref="H3466:I3466"/>
    <mergeCell ref="E3470:F3470"/>
    <mergeCell ref="E3471:F3471"/>
    <mergeCell ref="E3472:F3472"/>
    <mergeCell ref="H3474:I3474"/>
    <mergeCell ref="E3476:F3476"/>
    <mergeCell ref="E3477:F3477"/>
    <mergeCell ref="E3454:F3454"/>
    <mergeCell ref="E3455:F3455"/>
    <mergeCell ref="E3453:F3453"/>
    <mergeCell ref="E3452:F3452"/>
    <mergeCell ref="E3468:F3468"/>
    <mergeCell ref="E3460:F3460"/>
    <mergeCell ref="E3461:F3461"/>
    <mergeCell ref="E3462:F3462"/>
    <mergeCell ref="H3617:I3617"/>
    <mergeCell ref="E3621:F3621"/>
    <mergeCell ref="E3622:F3622"/>
    <mergeCell ref="E3623:F3623"/>
    <mergeCell ref="E3615:F3615"/>
    <mergeCell ref="E3619:F3619"/>
    <mergeCell ref="E3632:F3632"/>
    <mergeCell ref="E3628:F3628"/>
    <mergeCell ref="H3539:I3539"/>
    <mergeCell ref="E3543:F3543"/>
    <mergeCell ref="H3545:I3545"/>
    <mergeCell ref="E3563:F3563"/>
    <mergeCell ref="E3572:F3572"/>
    <mergeCell ref="E3634:F3634"/>
    <mergeCell ref="E3635:F3635"/>
    <mergeCell ref="H3638:I3638"/>
    <mergeCell ref="E3584:F3584"/>
    <mergeCell ref="E3590:F3590"/>
    <mergeCell ref="E3596:F3596"/>
    <mergeCell ref="H3605:I3605"/>
    <mergeCell ref="E3636:F3636"/>
    <mergeCell ref="E3612:F3612"/>
    <mergeCell ref="E3597:F3597"/>
    <mergeCell ref="E3559:F3559"/>
    <mergeCell ref="E3560:F3560"/>
    <mergeCell ref="E3561:F3561"/>
    <mergeCell ref="E3567:F3567"/>
    <mergeCell ref="H3569:I3569"/>
    <mergeCell ref="E3575:F3575"/>
    <mergeCell ref="E3576:F3576"/>
    <mergeCell ref="E3577:F3577"/>
    <mergeCell ref="E3598:F3598"/>
    <mergeCell ref="H3661:I3661"/>
    <mergeCell ref="H3668:I3668"/>
    <mergeCell ref="E3670:F3670"/>
    <mergeCell ref="E3671:F3671"/>
    <mergeCell ref="E3630:F3630"/>
    <mergeCell ref="E3631:F3631"/>
    <mergeCell ref="E3643:F3643"/>
    <mergeCell ref="E3651:F3651"/>
    <mergeCell ref="E3644:F3644"/>
    <mergeCell ref="E3665:F3665"/>
    <mergeCell ref="E3666:F3666"/>
    <mergeCell ref="H3646:I3646"/>
    <mergeCell ref="E3648:F3648"/>
    <mergeCell ref="E3641:F3641"/>
    <mergeCell ref="E3649:F3649"/>
    <mergeCell ref="E3652:F3652"/>
    <mergeCell ref="E3629:F3629"/>
    <mergeCell ref="H3676:I3676"/>
    <mergeCell ref="E3678:F3678"/>
    <mergeCell ref="E3679:F3679"/>
    <mergeCell ref="E3680:F3680"/>
    <mergeCell ref="H3684:I3684"/>
    <mergeCell ref="E3690:F3690"/>
    <mergeCell ref="E3663:F3663"/>
    <mergeCell ref="E3687:F3687"/>
    <mergeCell ref="H3654:I3654"/>
    <mergeCell ref="H3700:I3700"/>
    <mergeCell ref="E3657:F3657"/>
    <mergeCell ref="E3658:F3658"/>
    <mergeCell ref="E3659:F3659"/>
    <mergeCell ref="H3692:I3692"/>
    <mergeCell ref="E3726:F3726"/>
    <mergeCell ref="E3727:F3727"/>
    <mergeCell ref="H3732:I3732"/>
    <mergeCell ref="E3730:F3730"/>
    <mergeCell ref="E3722:F3722"/>
    <mergeCell ref="E3714:F3714"/>
    <mergeCell ref="E3721:F3721"/>
    <mergeCell ref="E3728:F3728"/>
    <mergeCell ref="E3689:F3689"/>
    <mergeCell ref="E3697:F3697"/>
    <mergeCell ref="E3698:F3698"/>
    <mergeCell ref="E3664:F3664"/>
    <mergeCell ref="E3673:F3673"/>
    <mergeCell ref="E3674:F3674"/>
    <mergeCell ref="E3729:F3729"/>
    <mergeCell ref="H3724:I3724"/>
    <mergeCell ref="E3702:F3702"/>
    <mergeCell ref="E3703:F3703"/>
    <mergeCell ref="H3789:I3789"/>
    <mergeCell ref="E3787:F3787"/>
    <mergeCell ref="H3849:I3849"/>
    <mergeCell ref="E3853:F3853"/>
    <mergeCell ref="H3855:I3855"/>
    <mergeCell ref="E3859:F3859"/>
    <mergeCell ref="H3861:I3861"/>
    <mergeCell ref="E3865:F3865"/>
    <mergeCell ref="H3867:I3867"/>
    <mergeCell ref="E3871:F3871"/>
    <mergeCell ref="H3873:I3873"/>
    <mergeCell ref="E3877:F3877"/>
    <mergeCell ref="E3863:F3863"/>
    <mergeCell ref="E3869:F3869"/>
    <mergeCell ref="E3875:F3875"/>
    <mergeCell ref="E3845:F3845"/>
    <mergeCell ref="E3851:F3851"/>
    <mergeCell ref="E3797:F3797"/>
    <mergeCell ref="E3810:F3810"/>
    <mergeCell ref="E3792:F3792"/>
    <mergeCell ref="E3793:F3793"/>
    <mergeCell ref="E3841:F3841"/>
    <mergeCell ref="E3798:F3798"/>
    <mergeCell ref="E3805:F3805"/>
    <mergeCell ref="E3811:F3811"/>
    <mergeCell ref="E3840:F3840"/>
    <mergeCell ref="E3846:F3846"/>
    <mergeCell ref="E3852:F3852"/>
    <mergeCell ref="E3828:F3828"/>
    <mergeCell ref="E3834:F3834"/>
    <mergeCell ref="H3897:I3897"/>
    <mergeCell ref="E3901:F3901"/>
    <mergeCell ref="H3879:I3879"/>
    <mergeCell ref="E3883:F3883"/>
    <mergeCell ref="H3885:I3885"/>
    <mergeCell ref="E3889:F3889"/>
    <mergeCell ref="H3891:I3891"/>
    <mergeCell ref="E3895:F3895"/>
    <mergeCell ref="E3894:F3894"/>
    <mergeCell ref="E3858:F3858"/>
    <mergeCell ref="E3857:F3857"/>
    <mergeCell ref="E3943:F3943"/>
    <mergeCell ref="H3945:I3945"/>
    <mergeCell ref="E3899:F3899"/>
    <mergeCell ref="E3905:F3905"/>
    <mergeCell ref="E3900:F3900"/>
    <mergeCell ref="E3906:F3906"/>
    <mergeCell ref="E3935:F3935"/>
    <mergeCell ref="E3941:F3941"/>
    <mergeCell ref="E3911:F3911"/>
    <mergeCell ref="E3917:F3917"/>
    <mergeCell ref="E3923:F3923"/>
    <mergeCell ref="E3929:F3929"/>
    <mergeCell ref="H3921:I3921"/>
    <mergeCell ref="H3927:I3927"/>
    <mergeCell ref="H3933:I3933"/>
    <mergeCell ref="H3939:I3939"/>
    <mergeCell ref="E4035:F4035"/>
    <mergeCell ref="H4037:I4037"/>
    <mergeCell ref="E4039:F4039"/>
    <mergeCell ref="E4040:F4040"/>
    <mergeCell ref="E4041:F4041"/>
    <mergeCell ref="E4045:F4045"/>
    <mergeCell ref="E4046:F4046"/>
    <mergeCell ref="H4048:I4048"/>
    <mergeCell ref="E4051:F4051"/>
    <mergeCell ref="E4052:F4052"/>
    <mergeCell ref="E4026:F4026"/>
    <mergeCell ref="E4030:F4030"/>
    <mergeCell ref="E3991:F3991"/>
    <mergeCell ref="H3993:I3993"/>
    <mergeCell ref="E3997:F3997"/>
    <mergeCell ref="E3998:F3998"/>
    <mergeCell ref="E3999:F3999"/>
    <mergeCell ref="H4003:I4003"/>
    <mergeCell ref="E4005:F4005"/>
    <mergeCell ref="E4009:F4009"/>
    <mergeCell ref="E4010:F4010"/>
    <mergeCell ref="E4011:F4011"/>
    <mergeCell ref="E4050:F4050"/>
    <mergeCell ref="E3995:F3995"/>
    <mergeCell ref="E4014:F4014"/>
    <mergeCell ref="E4020:F4020"/>
    <mergeCell ref="H4016:I4016"/>
    <mergeCell ref="E4018:F4018"/>
    <mergeCell ref="E4022:F4022"/>
    <mergeCell ref="H4024:I4024"/>
    <mergeCell ref="E4027:F4027"/>
    <mergeCell ref="E4028:F4028"/>
    <mergeCell ref="E3978:F3978"/>
    <mergeCell ref="H4183:I4183"/>
    <mergeCell ref="E4185:F4185"/>
    <mergeCell ref="E4186:F4186"/>
    <mergeCell ref="E4187:F4187"/>
    <mergeCell ref="E4201:F4201"/>
    <mergeCell ref="E4188:F4188"/>
    <mergeCell ref="E4189:F4189"/>
    <mergeCell ref="E4190:F4190"/>
    <mergeCell ref="E4194:F4194"/>
    <mergeCell ref="E4200:F4200"/>
    <mergeCell ref="H4143:I4143"/>
    <mergeCell ref="E4145:F4145"/>
    <mergeCell ref="H4113:I4113"/>
    <mergeCell ref="E4081:F4081"/>
    <mergeCell ref="E4082:F4082"/>
    <mergeCell ref="H4095:I4095"/>
    <mergeCell ref="H4101:I4101"/>
    <mergeCell ref="E4103:F4103"/>
    <mergeCell ref="H4107:I4107"/>
    <mergeCell ref="H4171:I4171"/>
    <mergeCell ref="E4153:F4153"/>
    <mergeCell ref="H4155:I4155"/>
    <mergeCell ref="E4159:F4159"/>
    <mergeCell ref="E4160:F4160"/>
    <mergeCell ref="E4161:F4161"/>
    <mergeCell ref="E4179:F4179"/>
    <mergeCell ref="E4139:F4139"/>
    <mergeCell ref="E4151:F4151"/>
    <mergeCell ref="E4117:F4117"/>
    <mergeCell ref="E4146:F4146"/>
    <mergeCell ref="E4147:F4147"/>
    <mergeCell ref="H4205:I4205"/>
    <mergeCell ref="E4207:F4207"/>
    <mergeCell ref="E4303:F4303"/>
    <mergeCell ref="E4304:F4304"/>
    <mergeCell ref="H4307:I4307"/>
    <mergeCell ref="E4276:F4276"/>
    <mergeCell ref="E4283:F4283"/>
    <mergeCell ref="E4291:F4291"/>
    <mergeCell ref="E4268:F4268"/>
    <mergeCell ref="E4298:F4298"/>
    <mergeCell ref="E4305:F4305"/>
    <mergeCell ref="E4269:F4269"/>
    <mergeCell ref="E4270:F4270"/>
    <mergeCell ref="E4271:F4271"/>
    <mergeCell ref="H4274:I4274"/>
    <mergeCell ref="E4278:F4278"/>
    <mergeCell ref="E4279:F4279"/>
    <mergeCell ref="H4281:I4281"/>
    <mergeCell ref="E4287:F4287"/>
    <mergeCell ref="H4289:I4289"/>
    <mergeCell ref="H4295:I4295"/>
    <mergeCell ref="E4297:F4297"/>
    <mergeCell ref="H4301:I4301"/>
    <mergeCell ref="E4286:F4286"/>
    <mergeCell ref="H4252:I4252"/>
    <mergeCell ref="E4212:F4212"/>
    <mergeCell ref="E4208:F4208"/>
    <mergeCell ref="E4209:F4209"/>
    <mergeCell ref="E4219:F4219"/>
    <mergeCell ref="E4220:F4220"/>
    <mergeCell ref="H4261:I4261"/>
    <mergeCell ref="E4263:F4263"/>
    <mergeCell ref="E4277:F4277"/>
    <mergeCell ref="E4365:F4365"/>
    <mergeCell ref="E4366:F4366"/>
    <mergeCell ref="H4368:I4368"/>
    <mergeCell ref="E4371:F4371"/>
    <mergeCell ref="E4372:F4372"/>
    <mergeCell ref="E4373:F4373"/>
    <mergeCell ref="H4376:I4376"/>
    <mergeCell ref="E4378:F4378"/>
    <mergeCell ref="E4379:F4379"/>
    <mergeCell ref="H4384:I4384"/>
    <mergeCell ref="E4438:F4438"/>
    <mergeCell ref="E4418:F4418"/>
    <mergeCell ref="E4381:F4381"/>
    <mergeCell ref="E4429:F4429"/>
    <mergeCell ref="E4420:F4420"/>
    <mergeCell ref="E4421:F4421"/>
    <mergeCell ref="H4425:I4425"/>
    <mergeCell ref="E4432:F4432"/>
    <mergeCell ref="E4433:F4433"/>
    <mergeCell ref="H4435:I4435"/>
    <mergeCell ref="H4456:I4456"/>
    <mergeCell ref="E4458:F4458"/>
    <mergeCell ref="H4466:I4466"/>
    <mergeCell ref="E4469:F4469"/>
    <mergeCell ref="E4470:F4470"/>
    <mergeCell ref="E4471:F4471"/>
    <mergeCell ref="H4477:I4477"/>
    <mergeCell ref="E4479:F4479"/>
    <mergeCell ref="E4480:F4480"/>
    <mergeCell ref="E4481:F4481"/>
    <mergeCell ref="H4488:I4488"/>
    <mergeCell ref="E4490:F4490"/>
    <mergeCell ref="E4491:F4491"/>
    <mergeCell ref="H4499:I4499"/>
    <mergeCell ref="E4501:F4501"/>
    <mergeCell ref="E4530:F4530"/>
    <mergeCell ref="H4532:I4532"/>
    <mergeCell ref="E4515:F4515"/>
    <mergeCell ref="E4525:F4525"/>
    <mergeCell ref="E4505:F4505"/>
    <mergeCell ref="E4495:F4495"/>
    <mergeCell ref="E4492:F4492"/>
    <mergeCell ref="E4502:F4502"/>
    <mergeCell ref="E4486:F4486"/>
    <mergeCell ref="E4496:F4496"/>
    <mergeCell ref="E4497:F4497"/>
    <mergeCell ref="E4507:F4507"/>
    <mergeCell ref="E4460:F4460"/>
    <mergeCell ref="E4461:F4461"/>
    <mergeCell ref="E4475:F4475"/>
    <mergeCell ref="E4472:F4472"/>
    <mergeCell ref="E4473:F4473"/>
    <mergeCell ref="H4543:I4543"/>
    <mergeCell ref="H4510:I4510"/>
    <mergeCell ref="E4512:F4512"/>
    <mergeCell ref="H4521:I4521"/>
    <mergeCell ref="E4523:F4523"/>
    <mergeCell ref="E4534:F4534"/>
    <mergeCell ref="E4508:F4508"/>
    <mergeCell ref="E4506:F4506"/>
    <mergeCell ref="E4494:F4494"/>
    <mergeCell ref="E4513:F4513"/>
    <mergeCell ref="E4524:F4524"/>
    <mergeCell ref="E4518:F4518"/>
    <mergeCell ref="E4519:F4519"/>
    <mergeCell ref="E4528:F4528"/>
    <mergeCell ref="E4529:F4529"/>
    <mergeCell ref="E4539:F4539"/>
    <mergeCell ref="H4554:I4554"/>
    <mergeCell ref="E4546:F4546"/>
    <mergeCell ref="E4541:F4541"/>
    <mergeCell ref="E4540:F4540"/>
    <mergeCell ref="E4550:F4550"/>
    <mergeCell ref="E4551:F4551"/>
    <mergeCell ref="E4516:F4516"/>
    <mergeCell ref="E4535:F4535"/>
    <mergeCell ref="E4537:F4537"/>
    <mergeCell ref="E4526:F4526"/>
    <mergeCell ref="E4527:F4527"/>
    <mergeCell ref="E4557:F4557"/>
    <mergeCell ref="E4567:F4567"/>
    <mergeCell ref="E4568:F4568"/>
    <mergeCell ref="E4688:F4688"/>
    <mergeCell ref="E4698:F4698"/>
    <mergeCell ref="E4699:F4699"/>
    <mergeCell ref="E4637:F4637"/>
    <mergeCell ref="E4638:F4638"/>
    <mergeCell ref="E4648:F4648"/>
    <mergeCell ref="E4649:F4649"/>
    <mergeCell ref="H4726:I4726"/>
    <mergeCell ref="E4728:F4728"/>
    <mergeCell ref="E4729:F4729"/>
    <mergeCell ref="H4608:I4608"/>
    <mergeCell ref="E4610:F4610"/>
    <mergeCell ref="H4619:I4619"/>
    <mergeCell ref="E4621:F4621"/>
    <mergeCell ref="E4632:F4632"/>
    <mergeCell ref="E4643:F4643"/>
    <mergeCell ref="E4654:F4654"/>
    <mergeCell ref="E4665:F4665"/>
    <mergeCell ref="E4625:F4625"/>
    <mergeCell ref="E4667:F4667"/>
    <mergeCell ref="E4668:F4668"/>
    <mergeCell ref="E4622:F4622"/>
    <mergeCell ref="E4633:F4633"/>
    <mergeCell ref="E4644:F4644"/>
    <mergeCell ref="E4647:F4647"/>
    <mergeCell ref="H4641:I4641"/>
    <mergeCell ref="E4650:F4650"/>
    <mergeCell ref="E4611:F4611"/>
    <mergeCell ref="E4613:F4613"/>
    <mergeCell ref="E4731:F4731"/>
    <mergeCell ref="E4799:F4799"/>
    <mergeCell ref="H4807:I4807"/>
    <mergeCell ref="H4796:I4796"/>
    <mergeCell ref="E4779:F4779"/>
    <mergeCell ref="E4780:F4780"/>
    <mergeCell ref="E4781:F4781"/>
    <mergeCell ref="H4785:I4785"/>
    <mergeCell ref="E4790:F4790"/>
    <mergeCell ref="E4791:F4791"/>
    <mergeCell ref="E4792:F4792"/>
    <mergeCell ref="E4798:F4798"/>
    <mergeCell ref="E4762:F4762"/>
    <mergeCell ref="E4736:F4736"/>
    <mergeCell ref="E4737:F4737"/>
    <mergeCell ref="E4746:F4746"/>
    <mergeCell ref="E4747:F4747"/>
    <mergeCell ref="E4748:F4748"/>
    <mergeCell ref="E4800:F4800"/>
    <mergeCell ref="E4801:F4801"/>
    <mergeCell ref="E4789:F4789"/>
    <mergeCell ref="H4733:I4733"/>
    <mergeCell ref="E4767:F4767"/>
    <mergeCell ref="E4777:F4777"/>
    <mergeCell ref="E4787:F4787"/>
    <mergeCell ref="E4770:F4770"/>
    <mergeCell ref="E4771:F4771"/>
    <mergeCell ref="H4775:I4775"/>
    <mergeCell ref="H4743:I4743"/>
    <mergeCell ref="E4749:F4749"/>
    <mergeCell ref="E4750:F4750"/>
    <mergeCell ref="E4751:F4751"/>
    <mergeCell ref="H4753:I4753"/>
    <mergeCell ref="E4759:F4759"/>
    <mergeCell ref="E4760:F4760"/>
    <mergeCell ref="E4761:F4761"/>
    <mergeCell ref="H4765:I4765"/>
    <mergeCell ref="E4769:F4769"/>
    <mergeCell ref="E5018:F5018"/>
    <mergeCell ref="E5028:F5028"/>
    <mergeCell ref="E5029:F5029"/>
    <mergeCell ref="E5024:F5024"/>
    <mergeCell ref="E5023:F5023"/>
    <mergeCell ref="E4895:F4895"/>
    <mergeCell ref="H4818:I4818"/>
    <mergeCell ref="E4820:F4820"/>
    <mergeCell ref="H4840:I4840"/>
    <mergeCell ref="E4821:F4821"/>
    <mergeCell ref="E4809:F4809"/>
    <mergeCell ref="H4850:I4850"/>
    <mergeCell ref="E4858:F4858"/>
    <mergeCell ref="E4827:F4827"/>
    <mergeCell ref="E4888:F4888"/>
    <mergeCell ref="E4853:F4853"/>
    <mergeCell ref="E4854:F4854"/>
    <mergeCell ref="E4825:F4825"/>
    <mergeCell ref="E4842:F4842"/>
    <mergeCell ref="E4852:F4852"/>
    <mergeCell ref="E4832:F4832"/>
    <mergeCell ref="E4843:F4843"/>
    <mergeCell ref="H5053:I5053"/>
    <mergeCell ref="H4900:I4900"/>
    <mergeCell ref="E4904:F4904"/>
    <mergeCell ref="E4905:F4905"/>
    <mergeCell ref="E4906:F4906"/>
    <mergeCell ref="H4911:I4911"/>
    <mergeCell ref="E4914:F4914"/>
    <mergeCell ref="E4915:F4915"/>
    <mergeCell ref="E4916:F4916"/>
    <mergeCell ref="H4922:I4922"/>
    <mergeCell ref="E4924:F4924"/>
    <mergeCell ref="E4925:F4925"/>
    <mergeCell ref="E4926:F4926"/>
    <mergeCell ref="E4856:F4856"/>
    <mergeCell ref="E4838:F4838"/>
    <mergeCell ref="E4847:F4847"/>
    <mergeCell ref="E4848:F4848"/>
    <mergeCell ref="E4868:F4868"/>
    <mergeCell ref="E4897:F4897"/>
    <mergeCell ref="E4898:F4898"/>
    <mergeCell ref="E4903:F4903"/>
    <mergeCell ref="E4907:F4907"/>
    <mergeCell ref="E4908:F4908"/>
    <mergeCell ref="E4909:F4909"/>
    <mergeCell ref="E5016:F5016"/>
    <mergeCell ref="E5035:F5035"/>
    <mergeCell ref="E5025:F5025"/>
    <mergeCell ref="E5026:F5026"/>
    <mergeCell ref="E5027:F5027"/>
    <mergeCell ref="E4863:F4863"/>
    <mergeCell ref="E4864:F4864"/>
    <mergeCell ref="E4865:F4865"/>
    <mergeCell ref="E5291:F5291"/>
    <mergeCell ref="H4829:I4829"/>
    <mergeCell ref="E4831:F4831"/>
    <mergeCell ref="H4860:I4860"/>
    <mergeCell ref="E4862:F4862"/>
    <mergeCell ref="H4870:I4870"/>
    <mergeCell ref="H4890:I4890"/>
    <mergeCell ref="E4857:F4857"/>
    <mergeCell ref="E5115:F5115"/>
    <mergeCell ref="E5268:F5268"/>
    <mergeCell ref="E5273:F5273"/>
    <mergeCell ref="H4933:I4933"/>
    <mergeCell ref="E4935:F4935"/>
    <mergeCell ref="E4936:F4936"/>
    <mergeCell ref="H4944:I4944"/>
    <mergeCell ref="H5121:I5121"/>
    <mergeCell ref="E5096:F5096"/>
    <mergeCell ref="E5097:F5097"/>
    <mergeCell ref="E5098:F5098"/>
    <mergeCell ref="H5103:I5103"/>
    <mergeCell ref="E5109:F5109"/>
    <mergeCell ref="H5111:I5111"/>
    <mergeCell ref="E5117:F5117"/>
    <mergeCell ref="E5118:F5118"/>
    <mergeCell ref="E5119:F5119"/>
    <mergeCell ref="E5256:F5256"/>
    <mergeCell ref="E5108:F5108"/>
    <mergeCell ref="E5116:F5116"/>
    <mergeCell ref="E5148:F5148"/>
    <mergeCell ref="E5213:F5213"/>
    <mergeCell ref="H5210:I5210"/>
    <mergeCell ref="H5184:I5184"/>
    <mergeCell ref="E5232:F5232"/>
    <mergeCell ref="E5233:F5233"/>
    <mergeCell ref="E5055:F5055"/>
    <mergeCell ref="E5070:F5070"/>
    <mergeCell ref="E5082:F5082"/>
    <mergeCell ref="H5068:I5068"/>
    <mergeCell ref="E5195:F5195"/>
    <mergeCell ref="E5174:F5174"/>
    <mergeCell ref="H5074:I5074"/>
    <mergeCell ref="E5380:F5380"/>
    <mergeCell ref="H5382:I5382"/>
    <mergeCell ref="H5197:I5197"/>
    <mergeCell ref="E5199:F5199"/>
    <mergeCell ref="E5229:F5229"/>
    <mergeCell ref="E5230:F5230"/>
    <mergeCell ref="E5244:F5244"/>
    <mergeCell ref="E5245:F5245"/>
    <mergeCell ref="E5246:F5246"/>
    <mergeCell ref="E5352:F5352"/>
    <mergeCell ref="E5353:F5353"/>
    <mergeCell ref="H5355:I5355"/>
    <mergeCell ref="E5372:F5372"/>
    <mergeCell ref="E5330:F5330"/>
    <mergeCell ref="E5358:F5358"/>
    <mergeCell ref="E5359:F5359"/>
    <mergeCell ref="E5366:F5366"/>
    <mergeCell ref="E5266:F5266"/>
    <mergeCell ref="E5269:F5269"/>
    <mergeCell ref="E5278:F5278"/>
    <mergeCell ref="E5294:F5294"/>
    <mergeCell ref="E5260:F5260"/>
    <mergeCell ref="E5295:F5295"/>
    <mergeCell ref="E5203:F5203"/>
    <mergeCell ref="E5204:F5204"/>
    <mergeCell ref="E5205:F5205"/>
    <mergeCell ref="H5262:I5262"/>
    <mergeCell ref="E5264:F5264"/>
    <mergeCell ref="E5255:F5255"/>
    <mergeCell ref="E5257:F5257"/>
    <mergeCell ref="E5283:F5283"/>
    <mergeCell ref="E5281:F5281"/>
    <mergeCell ref="E5265:F5265"/>
    <mergeCell ref="E5254:F5254"/>
    <mergeCell ref="E5341:F5341"/>
    <mergeCell ref="H5348:I5348"/>
    <mergeCell ref="H5275:I5275"/>
    <mergeCell ref="E5277:F5277"/>
    <mergeCell ref="H5288:I5288"/>
    <mergeCell ref="H5405:I5405"/>
    <mergeCell ref="E5332:F5332"/>
    <mergeCell ref="H5236:I5236"/>
    <mergeCell ref="E5238:F5238"/>
    <mergeCell ref="H5249:I5249"/>
    <mergeCell ref="E5251:F5251"/>
    <mergeCell ref="E5299:F5299"/>
    <mergeCell ref="E5319:F5319"/>
    <mergeCell ref="E5285:F5285"/>
    <mergeCell ref="H5297:I5297"/>
    <mergeCell ref="E5300:F5300"/>
    <mergeCell ref="E5301:F5301"/>
    <mergeCell ref="E5302:F5302"/>
    <mergeCell ref="H5306:I5306"/>
    <mergeCell ref="E5313:F5313"/>
    <mergeCell ref="H5315:I5315"/>
    <mergeCell ref="E5419:F5419"/>
    <mergeCell ref="E5420:F5420"/>
    <mergeCell ref="E5309:F5309"/>
    <mergeCell ref="E5310:F5310"/>
    <mergeCell ref="E5311:F5311"/>
    <mergeCell ref="E5322:F5322"/>
    <mergeCell ref="H5362:I5362"/>
    <mergeCell ref="E5364:F5364"/>
    <mergeCell ref="E5342:F5342"/>
    <mergeCell ref="E5351:F5351"/>
    <mergeCell ref="H5337:I5337"/>
    <mergeCell ref="E5339:F5339"/>
    <mergeCell ref="E5340:F5340"/>
    <mergeCell ref="E5385:F5385"/>
    <mergeCell ref="H5399:I5399"/>
    <mergeCell ref="E5401:F5401"/>
    <mergeCell ref="E5402:F5402"/>
    <mergeCell ref="E5320:F5320"/>
    <mergeCell ref="E5321:F5321"/>
    <mergeCell ref="E5403:F5403"/>
    <mergeCell ref="H5390:I5390"/>
    <mergeCell ref="E5392:F5392"/>
    <mergeCell ref="H5369:I5369"/>
    <mergeCell ref="E5371:F5371"/>
    <mergeCell ref="E5331:F5331"/>
    <mergeCell ref="E5326:F5326"/>
    <mergeCell ref="H5328:I5328"/>
    <mergeCell ref="E5325:F5325"/>
    <mergeCell ref="H5440:I5440"/>
    <mergeCell ref="E5429:F5429"/>
    <mergeCell ref="E5443:F5443"/>
    <mergeCell ref="H5491:I5491"/>
    <mergeCell ref="H5504:I5504"/>
    <mergeCell ref="E5506:F5506"/>
    <mergeCell ref="H5512:I5512"/>
    <mergeCell ref="H5522:I5522"/>
    <mergeCell ref="E5524:F5524"/>
    <mergeCell ref="E5463:F5463"/>
    <mergeCell ref="E5464:F5464"/>
    <mergeCell ref="E5373:F5373"/>
    <mergeCell ref="E5386:F5386"/>
    <mergeCell ref="E5387:F5387"/>
    <mergeCell ref="E5476:F5476"/>
    <mergeCell ref="H5478:I5478"/>
    <mergeCell ref="E5333:F5333"/>
    <mergeCell ref="E5461:F5461"/>
    <mergeCell ref="E5444:F5444"/>
    <mergeCell ref="E5449:F5449"/>
    <mergeCell ref="E5431:F5431"/>
    <mergeCell ref="E5432:F5432"/>
    <mergeCell ref="E5456:F5456"/>
    <mergeCell ref="H5376:I5376"/>
    <mergeCell ref="E5379:F5379"/>
    <mergeCell ref="H5411:I5411"/>
    <mergeCell ref="E5413:F5413"/>
    <mergeCell ref="E5414:F5414"/>
    <mergeCell ref="H5417:I5417"/>
    <mergeCell ref="E5436:F5436"/>
    <mergeCell ref="E5437:F5437"/>
    <mergeCell ref="E5395:F5395"/>
    <mergeCell ref="E5525:F5525"/>
    <mergeCell ref="E5472:F5472"/>
    <mergeCell ref="E5473:F5473"/>
    <mergeCell ref="E5466:F5466"/>
    <mergeCell ref="E5484:F5484"/>
    <mergeCell ref="E5485:F5485"/>
    <mergeCell ref="E5486:F5486"/>
    <mergeCell ref="E5488:F5488"/>
    <mergeCell ref="E5496:F5496"/>
    <mergeCell ref="E5468:F5468"/>
    <mergeCell ref="E5467:F5467"/>
    <mergeCell ref="E5507:F5507"/>
    <mergeCell ref="E5498:F5498"/>
    <mergeCell ref="E5499:F5499"/>
    <mergeCell ref="E5500:F5500"/>
    <mergeCell ref="E5480:F5480"/>
    <mergeCell ref="E5469:F5469"/>
    <mergeCell ref="E5470:F5470"/>
    <mergeCell ref="E5471:F5471"/>
    <mergeCell ref="E5489:F5489"/>
    <mergeCell ref="E5474:F5474"/>
    <mergeCell ref="H5636:I5636"/>
    <mergeCell ref="E5640:F5640"/>
    <mergeCell ref="E5641:F5641"/>
    <mergeCell ref="E5642:F5642"/>
    <mergeCell ref="H5645:I5645"/>
    <mergeCell ref="E5647:F5647"/>
    <mergeCell ref="E5648:F5648"/>
    <mergeCell ref="E5693:F5693"/>
    <mergeCell ref="E5694:F5694"/>
    <mergeCell ref="E5695:F5695"/>
    <mergeCell ref="E5658:F5658"/>
    <mergeCell ref="E5672:F5672"/>
    <mergeCell ref="E5679:F5679"/>
    <mergeCell ref="E5639:F5639"/>
    <mergeCell ref="E5649:F5649"/>
    <mergeCell ref="E5650:F5650"/>
    <mergeCell ref="E5651:F5651"/>
    <mergeCell ref="E5656:F5656"/>
    <mergeCell ref="H5687:I5687"/>
    <mergeCell ref="H5681:I5681"/>
    <mergeCell ref="E5683:F5683"/>
    <mergeCell ref="E5661:F5661"/>
    <mergeCell ref="E5667:F5667"/>
    <mergeCell ref="H5675:I5675"/>
    <mergeCell ref="H5629:I5629"/>
    <mergeCell ref="E5631:F5631"/>
    <mergeCell ref="H5653:I5653"/>
    <mergeCell ref="E5772:F5772"/>
    <mergeCell ref="E5731:F5731"/>
    <mergeCell ref="E5742:F5742"/>
    <mergeCell ref="E5743:F5743"/>
    <mergeCell ref="E5862:F5862"/>
    <mergeCell ref="E5863:F5863"/>
    <mergeCell ref="E5867:F5867"/>
    <mergeCell ref="E5773:F5773"/>
    <mergeCell ref="H5779:I5779"/>
    <mergeCell ref="E5781:F5781"/>
    <mergeCell ref="E5782:F5782"/>
    <mergeCell ref="E5783:F5783"/>
    <mergeCell ref="H5785:I5785"/>
    <mergeCell ref="H5791:I5791"/>
    <mergeCell ref="E5793:F5793"/>
    <mergeCell ref="H5797:I5797"/>
    <mergeCell ref="E5799:F5799"/>
    <mergeCell ref="E5800:F5800"/>
    <mergeCell ref="E5801:F5801"/>
    <mergeCell ref="H5803:I5803"/>
    <mergeCell ref="E5809:F5809"/>
    <mergeCell ref="H5811:I5811"/>
    <mergeCell ref="E5738:F5738"/>
    <mergeCell ref="E5748:F5748"/>
    <mergeCell ref="E5749:F5749"/>
    <mergeCell ref="E5849:F5849"/>
    <mergeCell ref="E5850:F5850"/>
    <mergeCell ref="E5851:F5851"/>
    <mergeCell ref="E5855:F5855"/>
    <mergeCell ref="E5776:F5776"/>
    <mergeCell ref="E5777:F5777"/>
    <mergeCell ref="H5871:I5871"/>
    <mergeCell ref="E5875:F5875"/>
    <mergeCell ref="E5876:F5876"/>
    <mergeCell ref="E5877:F5877"/>
    <mergeCell ref="H5880:I5880"/>
    <mergeCell ref="E5885:F5885"/>
    <mergeCell ref="E5886:F5886"/>
    <mergeCell ref="E5887:F5887"/>
    <mergeCell ref="H5889:I5889"/>
    <mergeCell ref="H5833:I5833"/>
    <mergeCell ref="E5835:F5835"/>
    <mergeCell ref="E5856:F5856"/>
    <mergeCell ref="H5858:I5858"/>
    <mergeCell ref="E5861:F5861"/>
    <mergeCell ref="E5753:F5753"/>
    <mergeCell ref="H5757:I5757"/>
    <mergeCell ref="E5761:F5761"/>
    <mergeCell ref="H5763:I5763"/>
    <mergeCell ref="H5769:I5769"/>
    <mergeCell ref="E5771:F5771"/>
    <mergeCell ref="E5766:F5766"/>
    <mergeCell ref="E5767:F5767"/>
    <mergeCell ref="E5824:F5824"/>
    <mergeCell ref="E5765:F5765"/>
    <mergeCell ref="H5821:I5821"/>
    <mergeCell ref="E5823:F5823"/>
    <mergeCell ref="H5827:I5827"/>
    <mergeCell ref="E5829:F5829"/>
    <mergeCell ref="E5760:F5760"/>
    <mergeCell ref="E5843:F5843"/>
    <mergeCell ref="E5891:F5891"/>
    <mergeCell ref="E5892:F5892"/>
    <mergeCell ref="E5893:F5893"/>
    <mergeCell ref="H5897:I5897"/>
    <mergeCell ref="E5882:F5882"/>
    <mergeCell ref="E5910:F5910"/>
    <mergeCell ref="H5912:I5912"/>
    <mergeCell ref="H5918:I5918"/>
    <mergeCell ref="H5904:I5904"/>
    <mergeCell ref="E5906:F5906"/>
    <mergeCell ref="E5901:F5901"/>
    <mergeCell ref="E5902:F5902"/>
    <mergeCell ref="E5908:F5908"/>
    <mergeCell ref="E5914:F5914"/>
    <mergeCell ref="E5909:F5909"/>
    <mergeCell ref="E5907:F5907"/>
    <mergeCell ref="E5883:F5883"/>
    <mergeCell ref="H5924:I5924"/>
    <mergeCell ref="H5930:I5930"/>
    <mergeCell ref="E5935:F5935"/>
    <mergeCell ref="E5936:F5936"/>
    <mergeCell ref="E5937:F5937"/>
    <mergeCell ref="H5940:I5940"/>
    <mergeCell ref="E5942:F5942"/>
    <mergeCell ref="E5943:F5943"/>
    <mergeCell ref="E5944:F5944"/>
    <mergeCell ref="H5950:I5950"/>
    <mergeCell ref="E5952:F5952"/>
    <mergeCell ref="E5894:F5894"/>
    <mergeCell ref="E5953:F5953"/>
    <mergeCell ref="H5960:I5960"/>
    <mergeCell ref="E5955:F5955"/>
    <mergeCell ref="E5956:F5956"/>
    <mergeCell ref="E5957:F5957"/>
    <mergeCell ref="E5954:F5954"/>
    <mergeCell ref="E5926:F5926"/>
    <mergeCell ref="E5932:F5932"/>
    <mergeCell ref="E5934:F5934"/>
    <mergeCell ref="E5922:F5922"/>
    <mergeCell ref="E5933:F5933"/>
    <mergeCell ref="E5927:F5927"/>
    <mergeCell ref="E5928:F5928"/>
    <mergeCell ref="E5965:F5965"/>
    <mergeCell ref="E5966:F5966"/>
    <mergeCell ref="E5958:F5958"/>
    <mergeCell ref="E5921:F5921"/>
    <mergeCell ref="E5945:F5945"/>
    <mergeCell ref="E5946:F5946"/>
    <mergeCell ref="E5938:F5938"/>
    <mergeCell ref="E5947:F5947"/>
    <mergeCell ref="E5948:F5948"/>
    <mergeCell ref="E5920:F5920"/>
    <mergeCell ref="E5967:F5967"/>
    <mergeCell ref="E5963:F5963"/>
    <mergeCell ref="E5964:F5964"/>
    <mergeCell ref="E5978:F5978"/>
    <mergeCell ref="E5986:F5986"/>
    <mergeCell ref="E5987:F5987"/>
    <mergeCell ref="E5988:F5988"/>
    <mergeCell ref="E5962:F5962"/>
    <mergeCell ref="E5977:F5977"/>
    <mergeCell ref="H6004:I6004"/>
    <mergeCell ref="E6011:F6011"/>
    <mergeCell ref="E6012:F6012"/>
    <mergeCell ref="E5998:F5998"/>
    <mergeCell ref="E5999:F5999"/>
    <mergeCell ref="E6000:F6000"/>
    <mergeCell ref="H6015:I6015"/>
    <mergeCell ref="E6021:F6021"/>
    <mergeCell ref="E6022:F6022"/>
    <mergeCell ref="E6023:F6023"/>
    <mergeCell ref="E5968:F5968"/>
    <mergeCell ref="E5969:F5969"/>
    <mergeCell ref="H5971:I5971"/>
    <mergeCell ref="E5975:F5975"/>
    <mergeCell ref="E5976:F5976"/>
    <mergeCell ref="H5982:I5982"/>
    <mergeCell ref="E5984:F5984"/>
    <mergeCell ref="E5985:F5985"/>
    <mergeCell ref="E5974:F5974"/>
    <mergeCell ref="E5973:F5973"/>
    <mergeCell ref="E5989:F5989"/>
    <mergeCell ref="E5990:F5990"/>
    <mergeCell ref="E5991:F5991"/>
    <mergeCell ref="H5993:I5993"/>
    <mergeCell ref="E5995:F5995"/>
    <mergeCell ref="E5996:F5996"/>
    <mergeCell ref="E5997:F5997"/>
    <mergeCell ref="E6001:F6001"/>
    <mergeCell ref="E6002:F6002"/>
    <mergeCell ref="H6026:I6026"/>
    <mergeCell ref="E6031:F6031"/>
    <mergeCell ref="E6032:F6032"/>
    <mergeCell ref="E6033:F6033"/>
    <mergeCell ref="H6037:I6037"/>
    <mergeCell ref="E6042:F6042"/>
    <mergeCell ref="E6043:F6043"/>
    <mergeCell ref="E6044:F6044"/>
    <mergeCell ref="H6048:I6048"/>
    <mergeCell ref="E6006:F6006"/>
    <mergeCell ref="E6017:F6017"/>
    <mergeCell ref="E6028:F6028"/>
    <mergeCell ref="E6039:F6039"/>
    <mergeCell ref="E6024:F6024"/>
    <mergeCell ref="E6034:F6034"/>
    <mergeCell ref="E6035:F6035"/>
    <mergeCell ref="E6018:F6018"/>
    <mergeCell ref="E6019:F6019"/>
    <mergeCell ref="E6020:F6020"/>
    <mergeCell ref="E6029:F6029"/>
    <mergeCell ref="E6030:F6030"/>
    <mergeCell ref="E6013:F6013"/>
    <mergeCell ref="E6007:F6007"/>
    <mergeCell ref="E6008:F6008"/>
    <mergeCell ref="E6009:F6009"/>
    <mergeCell ref="E6010:F6010"/>
    <mergeCell ref="E6045:F6045"/>
    <mergeCell ref="E6046:F6046"/>
    <mergeCell ref="E6040:F6040"/>
    <mergeCell ref="E6041:F6041"/>
    <mergeCell ref="H6070:I6070"/>
    <mergeCell ref="E6075:F6075"/>
    <mergeCell ref="E6076:F6076"/>
    <mergeCell ref="E6077:F6077"/>
    <mergeCell ref="H6081:I6081"/>
    <mergeCell ref="E6086:F6086"/>
    <mergeCell ref="E6087:F6087"/>
    <mergeCell ref="E6088:F6088"/>
    <mergeCell ref="E6120:F6120"/>
    <mergeCell ref="E6121:F6121"/>
    <mergeCell ref="H6126:I6126"/>
    <mergeCell ref="E6130:F6130"/>
    <mergeCell ref="E6131:F6131"/>
    <mergeCell ref="E6132:F6132"/>
    <mergeCell ref="H6135:I6135"/>
    <mergeCell ref="H6150:I6150"/>
    <mergeCell ref="E6152:F6152"/>
    <mergeCell ref="E6147:F6147"/>
    <mergeCell ref="E6123:F6123"/>
    <mergeCell ref="E6124:F6124"/>
    <mergeCell ref="E6137:F6137"/>
    <mergeCell ref="E6089:F6089"/>
    <mergeCell ref="E6090:F6090"/>
    <mergeCell ref="E6091:F6091"/>
    <mergeCell ref="H6094:I6094"/>
    <mergeCell ref="E6099:F6099"/>
    <mergeCell ref="H6102:I6102"/>
    <mergeCell ref="E6108:F6108"/>
    <mergeCell ref="H6110:I6110"/>
    <mergeCell ref="H6118:I6118"/>
    <mergeCell ref="H6142:I6142"/>
    <mergeCell ref="E6146:F6146"/>
    <mergeCell ref="E6221:F6221"/>
    <mergeCell ref="E6222:F6222"/>
    <mergeCell ref="E6216:F6216"/>
    <mergeCell ref="E6192:F6192"/>
    <mergeCell ref="E6205:F6205"/>
    <mergeCell ref="E6169:F6169"/>
    <mergeCell ref="E6170:F6170"/>
    <mergeCell ref="E6176:F6176"/>
    <mergeCell ref="E6193:F6193"/>
    <mergeCell ref="E6204:F6204"/>
    <mergeCell ref="E6236:F6236"/>
    <mergeCell ref="E6210:F6210"/>
    <mergeCell ref="E6228:F6228"/>
    <mergeCell ref="E6195:F6195"/>
    <mergeCell ref="E6200:F6200"/>
    <mergeCell ref="E6201:F6201"/>
    <mergeCell ref="H6184:I6184"/>
    <mergeCell ref="H6197:I6197"/>
    <mergeCell ref="E6199:F6199"/>
    <mergeCell ref="E6213:F6213"/>
    <mergeCell ref="E6214:F6214"/>
    <mergeCell ref="E6187:F6187"/>
    <mergeCell ref="E6217:F6217"/>
    <mergeCell ref="E6190:F6190"/>
    <mergeCell ref="E6191:F6191"/>
    <mergeCell ref="H6208:I6208"/>
    <mergeCell ref="E6215:F6215"/>
    <mergeCell ref="H6219:I6219"/>
    <mergeCell ref="E6238:F6238"/>
    <mergeCell ref="E6239:F6239"/>
    <mergeCell ref="H6241:I6241"/>
    <mergeCell ref="E6243:F6243"/>
    <mergeCell ref="E6244:F6244"/>
    <mergeCell ref="E6245:F6245"/>
    <mergeCell ref="E6255:F6255"/>
    <mergeCell ref="E6256:F6256"/>
    <mergeCell ref="E6257:F6257"/>
    <mergeCell ref="H6261:I6261"/>
    <mergeCell ref="H6278:I6278"/>
    <mergeCell ref="E6280:F6280"/>
    <mergeCell ref="E6252:F6252"/>
    <mergeCell ref="E6235:F6235"/>
    <mergeCell ref="E6224:F6224"/>
    <mergeCell ref="E6225:F6225"/>
    <mergeCell ref="E6226:F6226"/>
    <mergeCell ref="E6227:F6227"/>
    <mergeCell ref="E6258:F6258"/>
    <mergeCell ref="E6259:F6259"/>
    <mergeCell ref="H6250:I6250"/>
    <mergeCell ref="E6274:F6274"/>
    <mergeCell ref="E6246:F6246"/>
    <mergeCell ref="E6247:F6247"/>
    <mergeCell ref="E6248:F6248"/>
    <mergeCell ref="E6253:F6253"/>
    <mergeCell ref="E6254:F6254"/>
    <mergeCell ref="E6263:F6263"/>
    <mergeCell ref="H6269:I6269"/>
    <mergeCell ref="E6271:F6271"/>
    <mergeCell ref="E6272:F6272"/>
    <mergeCell ref="E6273:F6273"/>
    <mergeCell ref="H6339:I6339"/>
    <mergeCell ref="E6341:F6341"/>
    <mergeCell ref="E6342:F6342"/>
    <mergeCell ref="H6348:I6348"/>
    <mergeCell ref="E6350:F6350"/>
    <mergeCell ref="E6351:F6351"/>
    <mergeCell ref="H6357:I6357"/>
    <mergeCell ref="E6359:F6359"/>
    <mergeCell ref="E6360:F6360"/>
    <mergeCell ref="H6366:I6366"/>
    <mergeCell ref="E6368:F6368"/>
    <mergeCell ref="H6375:I6375"/>
    <mergeCell ref="E6377:F6377"/>
    <mergeCell ref="E6384:F6384"/>
    <mergeCell ref="H6386:I6386"/>
    <mergeCell ref="E6392:F6392"/>
    <mergeCell ref="E6393:F6393"/>
    <mergeCell ref="E6390:F6390"/>
    <mergeCell ref="E6354:F6354"/>
    <mergeCell ref="E6355:F6355"/>
    <mergeCell ref="E6362:F6362"/>
    <mergeCell ref="E6363:F6363"/>
    <mergeCell ref="E6364:F6364"/>
    <mergeCell ref="E6371:F6371"/>
    <mergeCell ref="E6372:F6372"/>
    <mergeCell ref="E6373:F6373"/>
    <mergeCell ref="E6343:F6343"/>
    <mergeCell ref="E6346:F6346"/>
    <mergeCell ref="E6353:F6353"/>
    <mergeCell ref="H6430:I6430"/>
    <mergeCell ref="E6437:F6437"/>
    <mergeCell ref="E6438:F6438"/>
    <mergeCell ref="E6439:F6439"/>
    <mergeCell ref="H6441:I6441"/>
    <mergeCell ref="E6446:F6446"/>
    <mergeCell ref="E6447:F6447"/>
    <mergeCell ref="E6448:F6448"/>
    <mergeCell ref="H6452:I6452"/>
    <mergeCell ref="E6457:F6457"/>
    <mergeCell ref="E6458:F6458"/>
    <mergeCell ref="E6459:F6459"/>
    <mergeCell ref="H6463:I6463"/>
    <mergeCell ref="E6468:F6468"/>
    <mergeCell ref="E6469:F6469"/>
    <mergeCell ref="E6470:F6470"/>
    <mergeCell ref="H6474:I6474"/>
    <mergeCell ref="E6443:F6443"/>
    <mergeCell ref="E6454:F6454"/>
    <mergeCell ref="E6465:F6465"/>
    <mergeCell ref="E6455:F6455"/>
    <mergeCell ref="E6456:F6456"/>
    <mergeCell ref="E6466:F6466"/>
    <mergeCell ref="E6467:F6467"/>
    <mergeCell ref="H6648:I6648"/>
    <mergeCell ref="E6651:F6651"/>
    <mergeCell ref="E6652:F6652"/>
    <mergeCell ref="H6654:I6654"/>
    <mergeCell ref="E6657:F6657"/>
    <mergeCell ref="E6658:F6658"/>
    <mergeCell ref="E6659:F6659"/>
    <mergeCell ref="H6574:I6574"/>
    <mergeCell ref="E6576:F6576"/>
    <mergeCell ref="E6577:F6577"/>
    <mergeCell ref="H6580:I6580"/>
    <mergeCell ref="H6586:I6586"/>
    <mergeCell ref="E6588:F6588"/>
    <mergeCell ref="H6592:I6592"/>
    <mergeCell ref="E6597:F6597"/>
    <mergeCell ref="E6598:F6598"/>
    <mergeCell ref="E6599:F6599"/>
    <mergeCell ref="H6603:I6603"/>
    <mergeCell ref="E6608:F6608"/>
    <mergeCell ref="E6609:F6609"/>
    <mergeCell ref="E6610:F6610"/>
    <mergeCell ref="H6614:I6614"/>
    <mergeCell ref="E6656:F6656"/>
    <mergeCell ref="E6601:F6601"/>
    <mergeCell ref="E6663:F6663"/>
    <mergeCell ref="E6481:F6481"/>
    <mergeCell ref="H6485:I6485"/>
    <mergeCell ref="E6490:F6490"/>
    <mergeCell ref="E6491:F6491"/>
    <mergeCell ref="H6493:I6493"/>
    <mergeCell ref="E6501:F6501"/>
    <mergeCell ref="E6502:F6502"/>
    <mergeCell ref="H6504:I6504"/>
    <mergeCell ref="E6512:F6512"/>
    <mergeCell ref="E6513:F6513"/>
    <mergeCell ref="H6515:I6515"/>
    <mergeCell ref="E6523:F6523"/>
    <mergeCell ref="E6524:F6524"/>
    <mergeCell ref="H6526:I6526"/>
    <mergeCell ref="E6534:F6534"/>
    <mergeCell ref="E6535:F6535"/>
    <mergeCell ref="E6571:F6571"/>
    <mergeCell ref="E6572:F6572"/>
    <mergeCell ref="E6584:F6584"/>
    <mergeCell ref="E6595:F6595"/>
    <mergeCell ref="E6596:F6596"/>
    <mergeCell ref="E6589:F6589"/>
    <mergeCell ref="E6590:F6590"/>
    <mergeCell ref="E6600:F6600"/>
    <mergeCell ref="E6582:F6582"/>
    <mergeCell ref="E6594:F6594"/>
    <mergeCell ref="E6495:F6495"/>
    <mergeCell ref="E6506:F6506"/>
    <mergeCell ref="E6528:F6528"/>
    <mergeCell ref="E6521:F6521"/>
    <mergeCell ref="E6522:F6522"/>
  </mergeCells>
  <printOptions horizontalCentered="1"/>
  <pageMargins left="0.78740157480314965" right="0.78740157480314965" top="0.78740157480314965" bottom="0.78740157480314965" header="0.31496062992125984" footer="0.31496062992125984"/>
  <pageSetup paperSize="9" scale="42" fitToHeight="0"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42"/>
  <sheetViews>
    <sheetView view="pageBreakPreview" zoomScale="80" zoomScaleNormal="80" zoomScaleSheetLayoutView="80" workbookViewId="0">
      <selection activeCell="J4" sqref="J4"/>
    </sheetView>
  </sheetViews>
  <sheetFormatPr defaultRowHeight="14.25" x14ac:dyDescent="0.2"/>
  <cols>
    <col min="1" max="1" width="11.125" customWidth="1"/>
    <col min="4" max="4" width="43.25" customWidth="1"/>
    <col min="8" max="8" width="11.75" customWidth="1"/>
    <col min="9" max="9" width="10.75" customWidth="1"/>
    <col min="10" max="10" width="19.125" customWidth="1"/>
  </cols>
  <sheetData>
    <row r="1" spans="1:12" s="99" customFormat="1" ht="15" thickBot="1" x14ac:dyDescent="0.25"/>
    <row r="2" spans="1:12" s="99" customFormat="1" x14ac:dyDescent="0.2">
      <c r="A2" s="2"/>
      <c r="B2" s="376"/>
      <c r="C2" s="376"/>
      <c r="D2" s="376"/>
      <c r="E2" s="376"/>
      <c r="F2" s="3"/>
      <c r="G2" s="376"/>
      <c r="H2" s="376"/>
      <c r="I2" s="376"/>
      <c r="J2" s="363"/>
    </row>
    <row r="3" spans="1:12" s="99" customFormat="1" ht="25.5" x14ac:dyDescent="0.2">
      <c r="A3" s="250"/>
      <c r="B3" s="259"/>
      <c r="C3" s="252" t="s">
        <v>2928</v>
      </c>
      <c r="D3" s="377" t="s">
        <v>0</v>
      </c>
      <c r="E3" s="377"/>
      <c r="F3" s="269"/>
      <c r="G3" s="269"/>
      <c r="H3" s="377"/>
      <c r="I3" s="252"/>
      <c r="J3" s="364"/>
    </row>
    <row r="4" spans="1:12" s="99" customFormat="1" ht="15" x14ac:dyDescent="0.2">
      <c r="A4" s="250"/>
      <c r="B4" s="259"/>
      <c r="C4" s="252" t="s">
        <v>2929</v>
      </c>
      <c r="D4" s="424" t="s">
        <v>2930</v>
      </c>
      <c r="E4" s="424"/>
      <c r="F4" s="424"/>
      <c r="G4" s="424"/>
      <c r="H4" s="424"/>
      <c r="I4" s="252"/>
      <c r="J4" s="365"/>
    </row>
    <row r="5" spans="1:12" s="99" customFormat="1" ht="15" x14ac:dyDescent="0.2">
      <c r="A5" s="250"/>
      <c r="B5" s="259"/>
      <c r="C5" s="252" t="s">
        <v>2931</v>
      </c>
      <c r="D5" s="425" t="s">
        <v>2939</v>
      </c>
      <c r="E5" s="425"/>
      <c r="F5" s="425"/>
      <c r="G5" s="425"/>
      <c r="H5" s="425"/>
      <c r="I5" s="286"/>
      <c r="J5" s="366"/>
    </row>
    <row r="6" spans="1:12" s="99" customFormat="1" ht="30" customHeight="1" x14ac:dyDescent="0.2">
      <c r="A6" s="250"/>
      <c r="B6" s="259"/>
      <c r="C6" s="252" t="s">
        <v>2932</v>
      </c>
      <c r="D6" s="425" t="s">
        <v>14417</v>
      </c>
      <c r="E6" s="425"/>
      <c r="F6" s="425"/>
      <c r="G6" s="425"/>
      <c r="H6" s="378"/>
      <c r="I6" s="286"/>
      <c r="J6" s="366"/>
    </row>
    <row r="7" spans="1:12" s="99" customFormat="1" ht="25.5" x14ac:dyDescent="0.2">
      <c r="A7" s="250"/>
      <c r="B7" s="259"/>
      <c r="C7" s="252" t="s">
        <v>2933</v>
      </c>
      <c r="D7" s="285">
        <v>795.32</v>
      </c>
      <c r="E7" s="378"/>
      <c r="F7" s="378"/>
      <c r="G7" s="378"/>
      <c r="H7" s="378"/>
      <c r="I7" s="271"/>
      <c r="J7" s="367"/>
    </row>
    <row r="8" spans="1:12" s="99" customFormat="1" ht="15" thickBot="1" x14ac:dyDescent="0.25">
      <c r="A8" s="255"/>
      <c r="B8" s="257"/>
      <c r="C8" s="257"/>
      <c r="D8" s="257"/>
      <c r="E8" s="257"/>
      <c r="F8" s="266"/>
      <c r="G8" s="257"/>
      <c r="H8" s="257"/>
      <c r="I8" s="257"/>
      <c r="J8" s="368"/>
    </row>
    <row r="9" spans="1:12" s="99" customFormat="1" ht="15" thickBot="1" x14ac:dyDescent="0.25">
      <c r="A9" s="379"/>
      <c r="B9" s="379"/>
      <c r="C9" s="440"/>
      <c r="D9" s="440"/>
      <c r="E9" s="440"/>
      <c r="F9" s="440"/>
      <c r="G9" s="440"/>
      <c r="H9" s="440"/>
      <c r="I9" s="440"/>
      <c r="J9" s="440"/>
    </row>
    <row r="10" spans="1:12" s="99" customFormat="1" ht="15.75" thickBot="1" x14ac:dyDescent="0.25">
      <c r="A10" s="441" t="s">
        <v>75</v>
      </c>
      <c r="B10" s="442"/>
      <c r="C10" s="442"/>
      <c r="D10" s="442"/>
      <c r="E10" s="442"/>
      <c r="F10" s="442"/>
      <c r="G10" s="442"/>
      <c r="H10" s="442"/>
      <c r="I10" s="442"/>
      <c r="J10" s="443"/>
    </row>
    <row r="11" spans="1:12" s="99" customFormat="1" ht="15" thickBot="1" x14ac:dyDescent="0.25"/>
    <row r="12" spans="1:12" ht="15" thickTop="1" x14ac:dyDescent="0.2">
      <c r="A12" s="194"/>
      <c r="B12" s="194"/>
      <c r="C12" s="194"/>
      <c r="D12" s="194"/>
      <c r="E12" s="194"/>
      <c r="F12" s="194"/>
      <c r="G12" s="194"/>
      <c r="H12" s="194"/>
      <c r="I12" s="194"/>
      <c r="J12" s="194"/>
      <c r="K12" s="347"/>
      <c r="L12" s="347"/>
    </row>
    <row r="13" spans="1:12" ht="15" x14ac:dyDescent="0.2">
      <c r="A13" s="333" t="s">
        <v>14367</v>
      </c>
      <c r="B13" s="195" t="s">
        <v>77</v>
      </c>
      <c r="C13" s="346" t="s">
        <v>78</v>
      </c>
      <c r="D13" s="346" t="s">
        <v>4</v>
      </c>
      <c r="E13" s="430" t="s">
        <v>79</v>
      </c>
      <c r="F13" s="430"/>
      <c r="G13" s="196" t="s">
        <v>80</v>
      </c>
      <c r="H13" s="195" t="s">
        <v>81</v>
      </c>
      <c r="I13" s="195" t="s">
        <v>82</v>
      </c>
      <c r="J13" s="195" t="s">
        <v>5</v>
      </c>
      <c r="K13" s="347"/>
      <c r="L13" s="347"/>
    </row>
    <row r="14" spans="1:12" ht="72" customHeight="1" x14ac:dyDescent="0.2">
      <c r="A14" s="345" t="s">
        <v>83</v>
      </c>
      <c r="B14" s="333" t="s">
        <v>14367</v>
      </c>
      <c r="C14" s="345" t="s">
        <v>85</v>
      </c>
      <c r="D14" s="343" t="s">
        <v>14369</v>
      </c>
      <c r="E14" s="429" t="s">
        <v>270</v>
      </c>
      <c r="F14" s="429"/>
      <c r="G14" s="198" t="s">
        <v>9660</v>
      </c>
      <c r="H14" s="199">
        <v>1</v>
      </c>
      <c r="I14" s="203">
        <f>SUM(J15:J19)</f>
        <v>174.8697937</v>
      </c>
      <c r="J14" s="203">
        <f>H14*I14</f>
        <v>174.8697937</v>
      </c>
      <c r="K14" s="347"/>
      <c r="L14" s="347"/>
    </row>
    <row r="15" spans="1:12" ht="50.25" customHeight="1" x14ac:dyDescent="0.2">
      <c r="A15" s="343" t="s">
        <v>14368</v>
      </c>
      <c r="B15" s="332">
        <v>370</v>
      </c>
      <c r="C15" s="343" t="s">
        <v>85</v>
      </c>
      <c r="D15" s="351" t="str">
        <f>VLOOKUP(B15,'SINAPI09-2021'!$A$1:$E$15000,2,FALSE)</f>
        <v>AREIA MEDIA - POSTO JAZIDA/FORNECEDOR (RETIRADO NA JAZIDA, SEM TRANSPORTE)</v>
      </c>
      <c r="E15" s="427" t="s">
        <v>119</v>
      </c>
      <c r="F15" s="427"/>
      <c r="G15" s="352" t="str">
        <f>VLOOKUP(B15,'SINAPI09-2021'!$A$1:$E$15000,3,FALSE)</f>
        <v xml:space="preserve">M3    </v>
      </c>
      <c r="H15" s="191">
        <v>1.1000000000000001</v>
      </c>
      <c r="I15" s="336">
        <f>VLOOKUP(B15,'SINAPI09-2021'!$A$1:$E$15000,5,FALSE)</f>
        <v>72.09</v>
      </c>
      <c r="J15" s="203">
        <f t="shared" ref="J15:J18" si="0">H15*I15</f>
        <v>79.299000000000007</v>
      </c>
      <c r="K15" s="347"/>
      <c r="L15" s="347"/>
    </row>
    <row r="16" spans="1:12" ht="44.25" customHeight="1" x14ac:dyDescent="0.2">
      <c r="A16" s="343" t="s">
        <v>89</v>
      </c>
      <c r="B16" s="332">
        <v>88309</v>
      </c>
      <c r="C16" s="343" t="s">
        <v>85</v>
      </c>
      <c r="D16" s="351" t="str">
        <f>VLOOKUP(B16,'SINAPI09-2021'!$A$1:$E$15000,2,FALSE)</f>
        <v>PEDREIRO COM ENCARGOS COMPLEMENTARES</v>
      </c>
      <c r="E16" s="427"/>
      <c r="F16" s="427"/>
      <c r="G16" s="352" t="s">
        <v>88</v>
      </c>
      <c r="H16" s="191">
        <v>2.0651099999999998</v>
      </c>
      <c r="I16" s="336">
        <f>VLOOKUP(B16,'SINAPI09-2021'!$A$1:$E$15000,5,FALSE)</f>
        <v>17.670000000000002</v>
      </c>
      <c r="J16" s="203">
        <f t="shared" si="0"/>
        <v>36.490493700000002</v>
      </c>
      <c r="K16" s="347"/>
      <c r="L16" s="347"/>
    </row>
    <row r="17" spans="1:12" ht="36.75" customHeight="1" x14ac:dyDescent="0.2">
      <c r="A17" s="343" t="s">
        <v>89</v>
      </c>
      <c r="B17" s="332">
        <v>88316</v>
      </c>
      <c r="C17" s="343" t="s">
        <v>85</v>
      </c>
      <c r="D17" s="351" t="str">
        <f>VLOOKUP(B17,'SINAPI09-2021'!$A$1:$E$15000,2,FALSE)</f>
        <v>SERVENTE COM ENCARGOS COMPLEMENTARES</v>
      </c>
      <c r="E17" s="427"/>
      <c r="F17" s="427"/>
      <c r="G17" s="352" t="s">
        <v>88</v>
      </c>
      <c r="H17" s="191">
        <v>3.097</v>
      </c>
      <c r="I17" s="336">
        <f>VLOOKUP(B17,'SINAPI09-2021'!$A$1:$E$15000,5,FALSE)</f>
        <v>14.02</v>
      </c>
      <c r="J17" s="203">
        <f t="shared" si="0"/>
        <v>43.419939999999997</v>
      </c>
      <c r="K17" s="347"/>
      <c r="L17" s="347"/>
    </row>
    <row r="18" spans="1:12" ht="24.75" customHeight="1" x14ac:dyDescent="0.2">
      <c r="A18" s="343" t="s">
        <v>89</v>
      </c>
      <c r="B18" s="332">
        <v>91533</v>
      </c>
      <c r="C18" s="343" t="s">
        <v>85</v>
      </c>
      <c r="D18" s="351" t="str">
        <f>VLOOKUP(B18,'SINAPI09-2021'!$A$1:$E$15000,2,FALSE)</f>
        <v>COMPACTADOR DE SOLOS DE PERCUSSÃO (SOQUETE) COM MOTOR A GASOLINA 4 TEMPOS, POTÊNCIA 4 CV - CHP DIURNO. AF_08/2015</v>
      </c>
      <c r="E18" s="427"/>
      <c r="F18" s="427"/>
      <c r="G18" s="352" t="s">
        <v>143</v>
      </c>
      <c r="H18" s="191">
        <v>0.69</v>
      </c>
      <c r="I18" s="336">
        <f>VLOOKUP(B18,'SINAPI09-2021'!$A$1:$E$15000,5,FALSE)</f>
        <v>21.38</v>
      </c>
      <c r="J18" s="203">
        <f t="shared" si="0"/>
        <v>14.752199999999998</v>
      </c>
      <c r="K18" s="347"/>
      <c r="L18" s="347"/>
    </row>
    <row r="19" spans="1:12" ht="38.25" x14ac:dyDescent="0.2">
      <c r="A19" s="343" t="s">
        <v>89</v>
      </c>
      <c r="B19" s="332">
        <v>91534</v>
      </c>
      <c r="C19" s="343" t="s">
        <v>85</v>
      </c>
      <c r="D19" s="351" t="str">
        <f>VLOOKUP(B19,'SINAPI09-2021'!$A$1:$E$15000,2,FALSE)</f>
        <v>COMPACTADOR DE SOLOS DE PERCUSSÃO (SOQUETE) COM MOTOR A GASOLINA 4 TEMPOS, POTÊNCIA 4 CV - CHI DIURNO. AF_08/2015</v>
      </c>
      <c r="E19" s="427"/>
      <c r="F19" s="427"/>
      <c r="G19" s="352" t="s">
        <v>146</v>
      </c>
      <c r="H19" s="191">
        <v>6.4000000000000001E-2</v>
      </c>
      <c r="I19" s="336">
        <f>VLOOKUP(B19,'SINAPI09-2021'!$A$1:$E$15000,5,FALSE)</f>
        <v>14.19</v>
      </c>
      <c r="J19" s="203">
        <f t="shared" ref="J19" si="1">H19*I19</f>
        <v>0.90815999999999997</v>
      </c>
      <c r="K19" s="347"/>
      <c r="L19" s="347"/>
    </row>
    <row r="20" spans="1:12" ht="15" thickBot="1" x14ac:dyDescent="0.25">
      <c r="A20" s="344"/>
      <c r="B20" s="344"/>
      <c r="C20" s="344"/>
      <c r="D20" s="344"/>
      <c r="E20" s="344"/>
      <c r="F20" s="193"/>
      <c r="G20" s="344"/>
      <c r="H20" s="428"/>
      <c r="I20" s="428"/>
      <c r="J20" s="193"/>
      <c r="K20" s="347"/>
      <c r="L20" s="347"/>
    </row>
    <row r="21" spans="1:12" ht="15" thickTop="1" x14ac:dyDescent="0.2">
      <c r="A21" s="194"/>
      <c r="B21" s="194"/>
      <c r="C21" s="194"/>
      <c r="D21" s="194"/>
      <c r="E21" s="194"/>
      <c r="F21" s="194"/>
      <c r="G21" s="194"/>
      <c r="H21" s="194"/>
      <c r="I21" s="194"/>
      <c r="J21" s="194"/>
    </row>
    <row r="22" spans="1:12" ht="15" x14ac:dyDescent="0.2">
      <c r="A22" s="333" t="s">
        <v>14372</v>
      </c>
      <c r="B22" s="195" t="s">
        <v>77</v>
      </c>
      <c r="C22" s="346" t="s">
        <v>78</v>
      </c>
      <c r="D22" s="346" t="s">
        <v>4</v>
      </c>
      <c r="E22" s="430" t="s">
        <v>79</v>
      </c>
      <c r="F22" s="430"/>
      <c r="G22" s="196" t="s">
        <v>80</v>
      </c>
      <c r="H22" s="195" t="s">
        <v>81</v>
      </c>
      <c r="I22" s="195" t="s">
        <v>82</v>
      </c>
      <c r="J22" s="195" t="s">
        <v>5</v>
      </c>
    </row>
    <row r="23" spans="1:12" ht="38.25" customHeight="1" x14ac:dyDescent="0.2">
      <c r="A23" s="345" t="s">
        <v>83</v>
      </c>
      <c r="B23" s="333" t="s">
        <v>14372</v>
      </c>
      <c r="C23" s="345" t="s">
        <v>85</v>
      </c>
      <c r="D23" s="343" t="s">
        <v>14375</v>
      </c>
      <c r="E23" s="429" t="s">
        <v>14374</v>
      </c>
      <c r="F23" s="429"/>
      <c r="G23" s="198" t="s">
        <v>125</v>
      </c>
      <c r="H23" s="199">
        <v>1</v>
      </c>
      <c r="I23" s="203">
        <f>SUM(J24:J30)</f>
        <v>238.54805398600001</v>
      </c>
      <c r="J23" s="203">
        <f>H23*I23</f>
        <v>238.54805398600001</v>
      </c>
    </row>
    <row r="24" spans="1:12" ht="25.5" x14ac:dyDescent="0.2">
      <c r="A24" s="343" t="s">
        <v>14368</v>
      </c>
      <c r="B24" s="332">
        <v>12892</v>
      </c>
      <c r="C24" s="343" t="s">
        <v>85</v>
      </c>
      <c r="D24" s="351" t="str">
        <f>VLOOKUP(B24,'SINAPI09-2021'!$A$1:$E$15000,2,FALSE)</f>
        <v>LUVA RASPA DE COURO, CANO CURTO (PUNHO *7* CM)</v>
      </c>
      <c r="E24" s="427" t="s">
        <v>119</v>
      </c>
      <c r="F24" s="427"/>
      <c r="G24" s="352" t="str">
        <f>VLOOKUP(B24,'SINAPI09-2021'!$A$1:$E$15000,3,FALSE)</f>
        <v xml:space="preserve">PAR   </v>
      </c>
      <c r="H24" s="191">
        <v>2.5907228999999998</v>
      </c>
      <c r="I24" s="336">
        <f>VLOOKUP(B24,'SINAPI09-2021'!$A$1:$E$15000,5,FALSE)</f>
        <v>13.4</v>
      </c>
      <c r="J24" s="203">
        <f t="shared" ref="J24:J30" si="2">H24*I24</f>
        <v>34.715686859999998</v>
      </c>
    </row>
    <row r="25" spans="1:12" ht="25.5" x14ac:dyDescent="0.2">
      <c r="A25" s="343" t="s">
        <v>89</v>
      </c>
      <c r="B25" s="332">
        <v>12893</v>
      </c>
      <c r="C25" s="343" t="s">
        <v>85</v>
      </c>
      <c r="D25" s="351" t="str">
        <f>VLOOKUP(B25,'SINAPI09-2021'!$A$1:$E$15000,2,FALSE)</f>
        <v>BOTA DE SEGURANCA COM BIQUEIRA DE ACO E COLARINHO ACOLCHOADO</v>
      </c>
      <c r="E25" s="427"/>
      <c r="F25" s="427"/>
      <c r="G25" s="352" t="str">
        <f>VLOOKUP(B25,'SINAPI09-2021'!$A$1:$E$15000,3,FALSE)</f>
        <v xml:space="preserve">PAR   </v>
      </c>
      <c r="H25" s="191">
        <v>0.32261699999999999</v>
      </c>
      <c r="I25" s="336">
        <f>VLOOKUP(B25,'SINAPI09-2021'!$A$1:$E$15000,5,FALSE)</f>
        <v>71.47</v>
      </c>
      <c r="J25" s="203">
        <f t="shared" si="2"/>
        <v>23.057436989999999</v>
      </c>
    </row>
    <row r="26" spans="1:12" ht="25.5" x14ac:dyDescent="0.2">
      <c r="A26" s="343" t="s">
        <v>89</v>
      </c>
      <c r="B26" s="332">
        <v>36144</v>
      </c>
      <c r="C26" s="343" t="s">
        <v>85</v>
      </c>
      <c r="D26" s="351" t="str">
        <f>VLOOKUP(B26,'SINAPI09-2021'!$A$1:$E$15000,2,FALSE)</f>
        <v>RESPIRADOR DESCARTAVEL SEM VALVULA DE EXALACAO, PFF 1</v>
      </c>
      <c r="E26" s="427"/>
      <c r="F26" s="427"/>
      <c r="G26" s="352" t="s">
        <v>14376</v>
      </c>
      <c r="H26" s="191">
        <v>21.076619000000001</v>
      </c>
      <c r="I26" s="336">
        <f>VLOOKUP(B26,'SINAPI09-2021'!$A$1:$E$15000,5,FALSE)</f>
        <v>1.66</v>
      </c>
      <c r="J26" s="203">
        <f t="shared" si="2"/>
        <v>34.987187540000001</v>
      </c>
    </row>
    <row r="27" spans="1:12" ht="25.5" x14ac:dyDescent="0.2">
      <c r="A27" s="343" t="s">
        <v>89</v>
      </c>
      <c r="B27" s="332">
        <v>36146</v>
      </c>
      <c r="C27" s="343" t="s">
        <v>85</v>
      </c>
      <c r="D27" s="351" t="str">
        <f>VLOOKUP(B27,'SINAPI09-2021'!$A$1:$E$15000,2,FALSE)</f>
        <v>PROTETOR SOLAR FPS 30, EMBALAGEM 2 LITROS</v>
      </c>
      <c r="E27" s="427"/>
      <c r="F27" s="427"/>
      <c r="G27" s="352" t="s">
        <v>14376</v>
      </c>
      <c r="H27" s="191">
        <v>0.23446549999999999</v>
      </c>
      <c r="I27" s="336">
        <f>VLOOKUP(B27,'SINAPI09-2021'!$A$1:$E$15000,5,FALSE)</f>
        <v>253.13</v>
      </c>
      <c r="J27" s="203">
        <f t="shared" si="2"/>
        <v>59.350252014999995</v>
      </c>
    </row>
    <row r="28" spans="1:12" ht="38.25" x14ac:dyDescent="0.2">
      <c r="A28" s="343" t="s">
        <v>89</v>
      </c>
      <c r="B28" s="332">
        <v>36149</v>
      </c>
      <c r="C28" s="343" t="s">
        <v>85</v>
      </c>
      <c r="D28" s="351" t="str">
        <f>VLOOKUP(B28,'SINAPI09-2021'!$A$1:$E$15000,2,FALSE)</f>
        <v>TRAVA-QUEDAS EM ACO PARA CORDA DE 12 MM, EXTENSOR DE 25 X 300 MM, COM MOSQUETAO TIPO GANCHO TRAVA DUPLA</v>
      </c>
      <c r="E28" s="427"/>
      <c r="F28" s="427"/>
      <c r="G28" s="352" t="s">
        <v>14376</v>
      </c>
      <c r="H28" s="191">
        <v>0.13576450000000001</v>
      </c>
      <c r="I28" s="336">
        <f>VLOOKUP(B28,'SINAPI09-2021'!$A$1:$E$15000,5,FALSE)</f>
        <v>174.95</v>
      </c>
      <c r="J28" s="203">
        <f t="shared" si="2"/>
        <v>23.751999274999999</v>
      </c>
    </row>
    <row r="29" spans="1:12" ht="25.5" x14ac:dyDescent="0.2">
      <c r="A29" s="343" t="s">
        <v>89</v>
      </c>
      <c r="B29" s="332">
        <v>36150</v>
      </c>
      <c r="C29" s="343" t="s">
        <v>85</v>
      </c>
      <c r="D29" s="351" t="str">
        <f>VLOOKUP(B29,'SINAPI09-2021'!$A$1:$E$15000,2,FALSE)</f>
        <v>AVENTAL DE SEGURANCA DE RASPA DE COURO 1,00 X 0,60 M</v>
      </c>
      <c r="E29" s="427"/>
      <c r="F29" s="427"/>
      <c r="G29" s="352" t="s">
        <v>14376</v>
      </c>
      <c r="H29" s="351">
        <v>0.50243179999999998</v>
      </c>
      <c r="I29" s="336">
        <f>VLOOKUP(B29,'SINAPI09-2021'!$A$1:$E$15000,5,FALSE)</f>
        <v>44.22</v>
      </c>
      <c r="J29" s="203">
        <f t="shared" si="2"/>
        <v>22.217534195999999</v>
      </c>
    </row>
    <row r="30" spans="1:12" ht="38.25" x14ac:dyDescent="0.2">
      <c r="A30" s="343" t="s">
        <v>89</v>
      </c>
      <c r="B30" s="332">
        <v>36153</v>
      </c>
      <c r="C30" s="343" t="s">
        <v>85</v>
      </c>
      <c r="D30" s="351" t="str">
        <f>VLOOKUP(B30,'SINAPI09-2021'!$A$1:$E$15000,2,FALSE)</f>
        <v>TALABARTE DE SEGURANCA, 2 MOSQUETOES TRAVA DUPLA *53* MM DE ABERTURA, COM ABSORVEDOR DE ENERGIA</v>
      </c>
      <c r="E30" s="427"/>
      <c r="F30" s="427"/>
      <c r="G30" s="352" t="s">
        <v>14376</v>
      </c>
      <c r="H30" s="353">
        <v>0.20320340000000001</v>
      </c>
      <c r="I30" s="336">
        <f>VLOOKUP(B30,'SINAPI09-2021'!$A$1:$E$15000,5,FALSE)</f>
        <v>199.15</v>
      </c>
      <c r="J30" s="203">
        <f t="shared" si="2"/>
        <v>40.46795711</v>
      </c>
    </row>
    <row r="31" spans="1:12" ht="15" thickBot="1" x14ac:dyDescent="0.25">
      <c r="A31" s="355"/>
      <c r="B31" s="355"/>
      <c r="C31" s="355"/>
      <c r="D31" s="355"/>
      <c r="E31" s="355"/>
      <c r="F31" s="193"/>
      <c r="G31" s="355"/>
      <c r="H31" s="428"/>
      <c r="I31" s="428"/>
      <c r="J31" s="193"/>
    </row>
    <row r="32" spans="1:12" ht="15" thickTop="1" x14ac:dyDescent="0.2">
      <c r="A32" s="194"/>
      <c r="B32" s="194"/>
      <c r="C32" s="194"/>
      <c r="D32" s="194"/>
      <c r="E32" s="194"/>
      <c r="F32" s="194"/>
      <c r="G32" s="194"/>
      <c r="H32" s="194"/>
      <c r="I32" s="194"/>
      <c r="J32" s="194"/>
    </row>
    <row r="33" spans="1:10" ht="15" x14ac:dyDescent="0.2">
      <c r="A33" s="333" t="s">
        <v>14379</v>
      </c>
      <c r="B33" s="195" t="s">
        <v>77</v>
      </c>
      <c r="C33" s="357" t="s">
        <v>78</v>
      </c>
      <c r="D33" s="357" t="s">
        <v>4</v>
      </c>
      <c r="E33" s="430" t="s">
        <v>79</v>
      </c>
      <c r="F33" s="430"/>
      <c r="G33" s="196" t="s">
        <v>80</v>
      </c>
      <c r="H33" s="195" t="s">
        <v>81</v>
      </c>
      <c r="I33" s="195" t="s">
        <v>82</v>
      </c>
      <c r="J33" s="195" t="s">
        <v>5</v>
      </c>
    </row>
    <row r="34" spans="1:10" ht="41.25" customHeight="1" x14ac:dyDescent="0.2">
      <c r="A34" s="356" t="s">
        <v>83</v>
      </c>
      <c r="B34" s="333" t="s">
        <v>14379</v>
      </c>
      <c r="C34" s="356" t="s">
        <v>85</v>
      </c>
      <c r="D34" s="354" t="s">
        <v>14380</v>
      </c>
      <c r="E34" s="429"/>
      <c r="F34" s="429"/>
      <c r="G34" s="198" t="s">
        <v>4180</v>
      </c>
      <c r="H34" s="199">
        <v>1</v>
      </c>
      <c r="I34" s="203">
        <f>SUM(J35:J39)</f>
        <v>627.79496999999992</v>
      </c>
      <c r="J34" s="203">
        <f>H34*I34</f>
        <v>627.79496999999992</v>
      </c>
    </row>
    <row r="35" spans="1:10" ht="25.5" x14ac:dyDescent="0.2">
      <c r="A35" s="354" t="s">
        <v>89</v>
      </c>
      <c r="B35" s="332">
        <v>88316</v>
      </c>
      <c r="C35" s="354" t="s">
        <v>85</v>
      </c>
      <c r="D35" s="351" t="str">
        <f>VLOOKUP(B35,'SINAPI09-2021'!$A$1:$E$15000,2,FALSE)</f>
        <v>SERVENTE COM ENCARGOS COMPLEMENTARES</v>
      </c>
      <c r="E35" s="427"/>
      <c r="F35" s="427"/>
      <c r="G35" s="352" t="str">
        <f>VLOOKUP(B35,'SINAPI09-2021'!$A$1:$E$15000,3,FALSE)</f>
        <v>H</v>
      </c>
      <c r="H35" s="191">
        <v>0.74</v>
      </c>
      <c r="I35" s="336">
        <f>VLOOKUP(B35,'SINAPI09-2021'!$A$1:$E$15000,5,FALSE)</f>
        <v>14.02</v>
      </c>
      <c r="J35" s="203">
        <f t="shared" ref="J35:J39" si="3">H35*I35</f>
        <v>10.374799999999999</v>
      </c>
    </row>
    <row r="36" spans="1:10" ht="25.5" x14ac:dyDescent="0.2">
      <c r="A36" s="354" t="s">
        <v>89</v>
      </c>
      <c r="B36" s="332">
        <v>88309</v>
      </c>
      <c r="C36" s="354" t="s">
        <v>85</v>
      </c>
      <c r="D36" s="351" t="str">
        <f>VLOOKUP(B36,'SINAPI09-2021'!$A$1:$E$15000,2,FALSE)</f>
        <v>PEDREIRO COM ENCARGOS COMPLEMENTARES</v>
      </c>
      <c r="E36" s="427"/>
      <c r="F36" s="427"/>
      <c r="G36" s="352" t="str">
        <f>VLOOKUP(B36,'SINAPI09-2021'!$A$1:$E$15000,3,FALSE)</f>
        <v>H</v>
      </c>
      <c r="H36" s="191">
        <v>0.49299999999999999</v>
      </c>
      <c r="I36" s="336">
        <f>VLOOKUP(B36,'SINAPI09-2021'!$A$1:$E$15000,5,FALSE)</f>
        <v>17.670000000000002</v>
      </c>
      <c r="J36" s="203">
        <f t="shared" si="3"/>
        <v>8.711310000000001</v>
      </c>
    </row>
    <row r="37" spans="1:10" ht="45.75" customHeight="1" x14ac:dyDescent="0.2">
      <c r="A37" s="354" t="s">
        <v>14368</v>
      </c>
      <c r="B37" s="332">
        <v>90586</v>
      </c>
      <c r="C37" s="354" t="s">
        <v>85</v>
      </c>
      <c r="D37" s="351" t="str">
        <f>VLOOKUP(B37,'SINAPI09-2021'!$A$1:$E$15000,2,FALSE)</f>
        <v>VIBRADOR DE IMERSÃO, DIÂMETRO DE PONTEIRA 45MM, MOTOR ELÉTRICO TRIFÁSICO POTÊNCIA DE 2 CV - CHP DIURNO. AF_06/2015</v>
      </c>
      <c r="E37" s="427" t="s">
        <v>119</v>
      </c>
      <c r="F37" s="427"/>
      <c r="G37" s="352" t="s">
        <v>143</v>
      </c>
      <c r="H37" s="191">
        <v>0.12</v>
      </c>
      <c r="I37" s="336">
        <f>VLOOKUP(B37,'SINAPI09-2021'!$A$1:$E$15000,5,FALSE)</f>
        <v>1.75</v>
      </c>
      <c r="J37" s="203">
        <f t="shared" si="3"/>
        <v>0.21</v>
      </c>
    </row>
    <row r="38" spans="1:10" ht="41.25" customHeight="1" x14ac:dyDescent="0.2">
      <c r="A38" s="354" t="s">
        <v>14368</v>
      </c>
      <c r="B38" s="332">
        <v>90587</v>
      </c>
      <c r="C38" s="354" t="s">
        <v>85</v>
      </c>
      <c r="D38" s="351" t="str">
        <f>VLOOKUP(B38,'SINAPI09-2021'!$A$1:$E$15000,2,FALSE)</f>
        <v>VIBRADOR DE IMERSÃO, DIÂMETRO DE PONTEIRA 45MM, MOTOR ELÉTRICO TRIFÁSICO POTÊNCIA DE 2 CV - CHI DIURNO. AF_06/2015</v>
      </c>
      <c r="E38" s="427" t="s">
        <v>119</v>
      </c>
      <c r="F38" s="427"/>
      <c r="G38" s="352" t="s">
        <v>146</v>
      </c>
      <c r="H38" s="191">
        <v>0.126</v>
      </c>
      <c r="I38" s="336">
        <f>VLOOKUP(B38,'SINAPI09-2021'!$A$1:$E$15000,5,FALSE)</f>
        <v>0.36</v>
      </c>
      <c r="J38" s="203">
        <f t="shared" si="3"/>
        <v>4.5359999999999998E-2</v>
      </c>
    </row>
    <row r="39" spans="1:10" ht="38.25" customHeight="1" x14ac:dyDescent="0.2">
      <c r="A39" s="354" t="s">
        <v>14368</v>
      </c>
      <c r="B39" s="332">
        <v>1527</v>
      </c>
      <c r="C39" s="354" t="s">
        <v>85</v>
      </c>
      <c r="D39" s="351" t="str">
        <f>VLOOKUP(B39,'SINAPI09-2021'!$A$1:$E$15000,2,FALSE)</f>
        <v>CONCRETO USINADO BOMBEAVEL, CLASSE DE RESISTENCIA C25, COM BRITA 0 E 1, SLUMP = 100 +/- 20 MM, INCLUI SERVICO DE BOMBEAMENTO (NBR 8953)</v>
      </c>
      <c r="E39" s="427" t="s">
        <v>119</v>
      </c>
      <c r="F39" s="427"/>
      <c r="G39" s="352" t="s">
        <v>4180</v>
      </c>
      <c r="H39" s="191">
        <v>1.1499999999999999</v>
      </c>
      <c r="I39" s="336">
        <f>VLOOKUP(B39,'SINAPI09-2021'!$A$1:$E$15000,5,FALSE)</f>
        <v>529.09</v>
      </c>
      <c r="J39" s="203">
        <f t="shared" si="3"/>
        <v>608.45349999999996</v>
      </c>
    </row>
    <row r="40" spans="1:10" x14ac:dyDescent="0.2">
      <c r="A40" s="354"/>
      <c r="B40" s="332"/>
      <c r="C40" s="354"/>
      <c r="D40" s="351"/>
      <c r="E40" s="427"/>
      <c r="F40" s="427"/>
      <c r="G40" s="352"/>
      <c r="H40" s="351"/>
      <c r="I40" s="336"/>
      <c r="J40" s="203"/>
    </row>
    <row r="41" spans="1:10" x14ac:dyDescent="0.2">
      <c r="A41" s="354"/>
      <c r="B41" s="332"/>
      <c r="C41" s="354"/>
      <c r="D41" s="351"/>
      <c r="E41" s="427"/>
      <c r="F41" s="427"/>
      <c r="G41" s="352"/>
      <c r="H41" s="353"/>
      <c r="I41" s="336"/>
      <c r="J41" s="203"/>
    </row>
    <row r="42" spans="1:10" x14ac:dyDescent="0.2">
      <c r="A42" s="99"/>
      <c r="B42" s="99"/>
      <c r="C42" s="99"/>
      <c r="D42" s="99"/>
      <c r="E42" s="99"/>
      <c r="F42" s="99"/>
      <c r="G42" s="99"/>
      <c r="H42" s="99"/>
      <c r="I42" s="99"/>
      <c r="J42" s="99"/>
    </row>
  </sheetData>
  <mergeCells count="35">
    <mergeCell ref="E25:F25"/>
    <mergeCell ref="E13:F13"/>
    <mergeCell ref="E14:F14"/>
    <mergeCell ref="E15:F15"/>
    <mergeCell ref="E16:F16"/>
    <mergeCell ref="E17:F17"/>
    <mergeCell ref="E18:F18"/>
    <mergeCell ref="H20:I20"/>
    <mergeCell ref="E19:F19"/>
    <mergeCell ref="E22:F22"/>
    <mergeCell ref="E23:F23"/>
    <mergeCell ref="E24:F24"/>
    <mergeCell ref="E26:F26"/>
    <mergeCell ref="E27:F27"/>
    <mergeCell ref="E28:F28"/>
    <mergeCell ref="E29:F29"/>
    <mergeCell ref="E30:F30"/>
    <mergeCell ref="H31:I31"/>
    <mergeCell ref="E33:F33"/>
    <mergeCell ref="E34:F34"/>
    <mergeCell ref="E35:F35"/>
    <mergeCell ref="E36:F36"/>
    <mergeCell ref="E37:F37"/>
    <mergeCell ref="E38:F38"/>
    <mergeCell ref="E39:F39"/>
    <mergeCell ref="E40:F40"/>
    <mergeCell ref="E41:F41"/>
    <mergeCell ref="I9:J9"/>
    <mergeCell ref="A10:J10"/>
    <mergeCell ref="D4:H4"/>
    <mergeCell ref="D5:H5"/>
    <mergeCell ref="D6:G6"/>
    <mergeCell ref="C9:D9"/>
    <mergeCell ref="E9:F9"/>
    <mergeCell ref="G9:H9"/>
  </mergeCells>
  <pageMargins left="0.511811024" right="0.511811024" top="0.78740157499999996" bottom="0.78740157499999996" header="0.31496062000000002" footer="0.31496062000000002"/>
  <pageSetup paperSize="9" scale="56"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41"/>
  <sheetViews>
    <sheetView view="pageBreakPreview" zoomScale="70" zoomScaleNormal="100" zoomScaleSheetLayoutView="70" workbookViewId="0">
      <selection activeCell="E2" sqref="E2"/>
    </sheetView>
  </sheetViews>
  <sheetFormatPr defaultRowHeight="14.25" x14ac:dyDescent="0.2"/>
  <cols>
    <col min="1" max="1" width="7" style="20" customWidth="1"/>
    <col min="2" max="2" width="29.375" style="20" customWidth="1"/>
    <col min="3" max="3" width="12.5" style="20" bestFit="1" customWidth="1"/>
    <col min="4" max="4" width="7.5" style="20" bestFit="1" customWidth="1"/>
    <col min="5" max="5" width="12.625" style="20" customWidth="1"/>
    <col min="6" max="6" width="8.625" style="20" customWidth="1"/>
    <col min="7" max="7" width="12.625" style="20" customWidth="1"/>
    <col min="8" max="8" width="8.625" style="20" customWidth="1"/>
    <col min="9" max="9" width="12.625" style="20" customWidth="1"/>
    <col min="10" max="10" width="8.625" customWidth="1"/>
    <col min="11" max="11" width="12.625" customWidth="1"/>
    <col min="12" max="12" width="8.625" customWidth="1"/>
    <col min="13" max="13" width="12.625" customWidth="1"/>
    <col min="14" max="14" width="8.625" customWidth="1"/>
    <col min="15" max="15" width="12.625" customWidth="1"/>
    <col min="16" max="16" width="8.625" customWidth="1"/>
    <col min="17" max="17" width="12.625" customWidth="1"/>
    <col min="18" max="19" width="8.625" customWidth="1"/>
  </cols>
  <sheetData>
    <row r="1" spans="1:19" s="6" customFormat="1" x14ac:dyDescent="0.2">
      <c r="A1" s="453"/>
      <c r="B1" s="453"/>
      <c r="C1" s="5"/>
      <c r="D1" s="5"/>
      <c r="E1" s="5"/>
      <c r="F1" s="159"/>
      <c r="G1" s="5"/>
      <c r="H1" s="5"/>
      <c r="I1" s="5"/>
      <c r="J1" s="5"/>
      <c r="K1" s="5"/>
      <c r="L1" s="5"/>
      <c r="M1" s="5"/>
      <c r="N1" s="5"/>
      <c r="O1" s="5"/>
      <c r="P1" s="5"/>
    </row>
    <row r="2" spans="1:19" s="6" customFormat="1" ht="15" customHeight="1" x14ac:dyDescent="0.2">
      <c r="A2" s="453"/>
      <c r="B2" s="453"/>
      <c r="C2" s="310" t="s">
        <v>0</v>
      </c>
      <c r="D2" s="260"/>
      <c r="E2" s="260"/>
      <c r="F2" s="260"/>
      <c r="G2" s="260"/>
      <c r="H2" s="260"/>
      <c r="I2" s="260"/>
      <c r="J2" s="260"/>
      <c r="K2" s="251"/>
      <c r="L2" s="251"/>
      <c r="M2" s="251"/>
      <c r="N2" s="251"/>
      <c r="O2" s="251"/>
      <c r="P2" s="309"/>
      <c r="Q2" s="309"/>
      <c r="R2" s="309"/>
      <c r="S2" s="309"/>
    </row>
    <row r="3" spans="1:19" s="6" customFormat="1" ht="15" customHeight="1" x14ac:dyDescent="0.2">
      <c r="A3" s="453"/>
      <c r="B3" s="453"/>
      <c r="C3" s="310" t="s">
        <v>1</v>
      </c>
      <c r="D3" s="260"/>
      <c r="E3" s="260"/>
      <c r="F3" s="260"/>
      <c r="H3" s="252"/>
      <c r="I3" s="251"/>
      <c r="K3" s="251"/>
      <c r="L3" s="251"/>
      <c r="M3" s="251"/>
      <c r="N3" s="251"/>
      <c r="O3" s="251"/>
      <c r="P3" s="309"/>
      <c r="Q3" s="309"/>
      <c r="R3" s="309"/>
      <c r="S3" s="309"/>
    </row>
    <row r="4" spans="1:19" s="6" customFormat="1" ht="30" customHeight="1" x14ac:dyDescent="0.2">
      <c r="A4" s="453"/>
      <c r="B4" s="453"/>
      <c r="C4" s="311" t="s">
        <v>55</v>
      </c>
      <c r="D4" s="261"/>
      <c r="E4" s="261"/>
      <c r="F4" s="262"/>
      <c r="G4" s="261"/>
      <c r="H4" s="261"/>
      <c r="I4" s="261"/>
      <c r="J4" s="251"/>
      <c r="K4" s="251"/>
      <c r="L4" s="251"/>
      <c r="M4" s="251"/>
      <c r="N4" s="251"/>
      <c r="O4" s="251"/>
      <c r="P4" s="309"/>
      <c r="Q4" s="309"/>
      <c r="R4" s="309"/>
      <c r="S4" s="309"/>
    </row>
    <row r="5" spans="1:19" s="6" customFormat="1" ht="15" customHeight="1" x14ac:dyDescent="0.2">
      <c r="A5" s="453"/>
      <c r="B5" s="453"/>
      <c r="C5" s="263"/>
      <c r="D5" s="263"/>
      <c r="E5" s="264"/>
      <c r="F5" s="265"/>
      <c r="G5" s="261"/>
      <c r="H5" s="261"/>
      <c r="I5" s="261"/>
      <c r="J5" s="251"/>
      <c r="K5" s="251"/>
      <c r="L5" s="251"/>
      <c r="M5" s="251"/>
      <c r="N5" s="251"/>
      <c r="O5" s="251"/>
      <c r="P5" s="309"/>
      <c r="Q5" s="309"/>
      <c r="R5" s="309"/>
      <c r="S5" s="309"/>
    </row>
    <row r="6" spans="1:19" ht="4.9000000000000004" customHeight="1" x14ac:dyDescent="0.2">
      <c r="A6" s="453"/>
      <c r="B6" s="453"/>
      <c r="J6" s="99"/>
      <c r="K6" s="99"/>
      <c r="L6" s="99"/>
      <c r="M6" s="99"/>
      <c r="N6" s="99"/>
      <c r="O6" s="99"/>
      <c r="P6" s="309"/>
      <c r="Q6" s="309"/>
      <c r="R6" s="309"/>
      <c r="S6" s="309"/>
    </row>
    <row r="7" spans="1:19" s="11" customFormat="1" ht="6" customHeight="1" thickBot="1" x14ac:dyDescent="0.25">
      <c r="A7" s="454"/>
      <c r="B7" s="454"/>
      <c r="C7" s="34"/>
      <c r="D7" s="34"/>
      <c r="E7" s="34"/>
      <c r="F7" s="34"/>
      <c r="G7" s="34"/>
      <c r="H7" s="34"/>
      <c r="I7" s="34"/>
      <c r="J7" s="87"/>
      <c r="K7" s="87"/>
      <c r="L7" s="87"/>
      <c r="M7" s="87"/>
      <c r="N7" s="87"/>
      <c r="O7" s="87"/>
      <c r="P7" s="87"/>
      <c r="Q7" s="87"/>
      <c r="R7" s="87"/>
      <c r="S7" s="87"/>
    </row>
    <row r="8" spans="1:19" s="98" customFormat="1" ht="15" thickBot="1" x14ac:dyDescent="0.25">
      <c r="A8" s="455" t="s">
        <v>56</v>
      </c>
      <c r="B8" s="446" t="s">
        <v>57</v>
      </c>
      <c r="C8" s="458" t="s">
        <v>58</v>
      </c>
      <c r="D8" s="459"/>
      <c r="E8" s="464" t="s">
        <v>59</v>
      </c>
      <c r="F8" s="465"/>
      <c r="G8" s="465"/>
      <c r="H8" s="465"/>
      <c r="I8" s="465"/>
      <c r="J8" s="465"/>
      <c r="K8" s="465"/>
      <c r="L8" s="466"/>
      <c r="M8" s="464" t="s">
        <v>59</v>
      </c>
      <c r="N8" s="465"/>
      <c r="O8" s="465"/>
      <c r="P8" s="465"/>
      <c r="Q8" s="465"/>
      <c r="R8" s="465"/>
      <c r="S8" s="466"/>
    </row>
    <row r="9" spans="1:19" s="98" customFormat="1" ht="15" thickBot="1" x14ac:dyDescent="0.25">
      <c r="A9" s="456"/>
      <c r="B9" s="447"/>
      <c r="C9" s="460"/>
      <c r="D9" s="461"/>
      <c r="E9" s="467" t="s">
        <v>60</v>
      </c>
      <c r="F9" s="468"/>
      <c r="G9" s="468"/>
      <c r="H9" s="468"/>
      <c r="I9" s="468"/>
      <c r="J9" s="468"/>
      <c r="K9" s="468"/>
      <c r="L9" s="469"/>
      <c r="M9" s="467" t="s">
        <v>60</v>
      </c>
      <c r="N9" s="468"/>
      <c r="O9" s="468"/>
      <c r="P9" s="468"/>
      <c r="Q9" s="468"/>
      <c r="R9" s="468"/>
      <c r="S9" s="446" t="s">
        <v>61</v>
      </c>
    </row>
    <row r="10" spans="1:19" s="98" customFormat="1" ht="15" thickBot="1" x14ac:dyDescent="0.25">
      <c r="A10" s="456"/>
      <c r="B10" s="447"/>
      <c r="C10" s="462"/>
      <c r="D10" s="463"/>
      <c r="E10" s="449" t="s">
        <v>62</v>
      </c>
      <c r="F10" s="449"/>
      <c r="G10" s="450" t="s">
        <v>63</v>
      </c>
      <c r="H10" s="451"/>
      <c r="I10" s="450" t="s">
        <v>64</v>
      </c>
      <c r="J10" s="451"/>
      <c r="K10" s="450" t="s">
        <v>65</v>
      </c>
      <c r="L10" s="452"/>
      <c r="M10" s="450" t="s">
        <v>66</v>
      </c>
      <c r="N10" s="452"/>
      <c r="O10" s="450" t="s">
        <v>67</v>
      </c>
      <c r="P10" s="452"/>
      <c r="Q10" s="450" t="s">
        <v>68</v>
      </c>
      <c r="R10" s="452"/>
      <c r="S10" s="447"/>
    </row>
    <row r="11" spans="1:19" s="98" customFormat="1" ht="15" thickBot="1" x14ac:dyDescent="0.25">
      <c r="A11" s="457"/>
      <c r="B11" s="448"/>
      <c r="C11" s="115" t="s">
        <v>69</v>
      </c>
      <c r="D11" s="116" t="s">
        <v>61</v>
      </c>
      <c r="E11" s="115" t="s">
        <v>69</v>
      </c>
      <c r="F11" s="117" t="s">
        <v>61</v>
      </c>
      <c r="G11" s="115" t="s">
        <v>69</v>
      </c>
      <c r="H11" s="117" t="s">
        <v>61</v>
      </c>
      <c r="I11" s="115" t="s">
        <v>69</v>
      </c>
      <c r="J11" s="117" t="s">
        <v>61</v>
      </c>
      <c r="K11" s="115" t="s">
        <v>69</v>
      </c>
      <c r="L11" s="117" t="s">
        <v>61</v>
      </c>
      <c r="M11" s="115" t="s">
        <v>69</v>
      </c>
      <c r="N11" s="117" t="s">
        <v>61</v>
      </c>
      <c r="O11" s="115" t="s">
        <v>69</v>
      </c>
      <c r="P11" s="117" t="s">
        <v>61</v>
      </c>
      <c r="Q11" s="115" t="s">
        <v>69</v>
      </c>
      <c r="R11" s="117" t="s">
        <v>61</v>
      </c>
      <c r="S11" s="448"/>
    </row>
    <row r="12" spans="1:19" s="98" customFormat="1" x14ac:dyDescent="0.2">
      <c r="A12" s="118" t="str">
        <f>RESUMO!A12</f>
        <v xml:space="preserve"> 1 </v>
      </c>
      <c r="B12" s="119" t="str">
        <f>RESUMO!B12:C12</f>
        <v>ADMINISTRAÇÃO DA OBRA</v>
      </c>
      <c r="C12" s="120">
        <f>RESUMO!D12</f>
        <v>0</v>
      </c>
      <c r="D12" s="157">
        <f>RESUMO!E12</f>
        <v>0</v>
      </c>
      <c r="E12" s="164">
        <f>F12*$C12</f>
        <v>0</v>
      </c>
      <c r="F12" s="165">
        <v>0.14280000000000001</v>
      </c>
      <c r="G12" s="166">
        <f>H12*$C12</f>
        <v>0</v>
      </c>
      <c r="H12" s="165">
        <v>0.14280000000000001</v>
      </c>
      <c r="I12" s="166">
        <f>J12*$C12</f>
        <v>0</v>
      </c>
      <c r="J12" s="165">
        <v>0.14280000000000001</v>
      </c>
      <c r="K12" s="166">
        <f>L12*$C12</f>
        <v>0</v>
      </c>
      <c r="L12" s="167">
        <v>0.14280000000000001</v>
      </c>
      <c r="M12" s="168">
        <f>N12*$C12</f>
        <v>0</v>
      </c>
      <c r="N12" s="165">
        <v>0.14280000000000001</v>
      </c>
      <c r="O12" s="169">
        <f>P12*$C12</f>
        <v>0</v>
      </c>
      <c r="P12" s="170">
        <v>0.14280000000000001</v>
      </c>
      <c r="Q12" s="169">
        <f>R12*$C12</f>
        <v>0</v>
      </c>
      <c r="R12" s="170">
        <v>0.14319999999999999</v>
      </c>
      <c r="S12" s="178">
        <f>SUM(R12,P12,N12,L12,J12,H12,F12)</f>
        <v>1.0000000000000002</v>
      </c>
    </row>
    <row r="13" spans="1:19" s="98" customFormat="1" x14ac:dyDescent="0.2">
      <c r="A13" s="121" t="str">
        <f>RESUMO!A13</f>
        <v xml:space="preserve"> 2 </v>
      </c>
      <c r="B13" s="122" t="str">
        <f>RESUMO!B13:C13</f>
        <v>CANTEIRO DE OBRAS</v>
      </c>
      <c r="C13" s="123">
        <f>RESUMO!D13</f>
        <v>0</v>
      </c>
      <c r="D13" s="158">
        <f>RESUMO!E13</f>
        <v>0</v>
      </c>
      <c r="E13" s="171">
        <f t="shared" ref="E13:E33" si="0">F13*$C13</f>
        <v>0</v>
      </c>
      <c r="F13" s="172">
        <v>1</v>
      </c>
      <c r="G13" s="126">
        <f t="shared" ref="G13:G33" si="1">H13*$C13</f>
        <v>0</v>
      </c>
      <c r="H13" s="125"/>
      <c r="I13" s="126">
        <f t="shared" ref="I13:I33" si="2">J13*$C13</f>
        <v>0</v>
      </c>
      <c r="J13" s="125"/>
      <c r="K13" s="126">
        <f t="shared" ref="K13:K33" si="3">L13*$C13</f>
        <v>0</v>
      </c>
      <c r="L13" s="127"/>
      <c r="M13" s="161">
        <f t="shared" ref="M13:M33" si="4">N13*$C13</f>
        <v>0</v>
      </c>
      <c r="N13" s="125"/>
      <c r="O13" s="126">
        <f t="shared" ref="O13:O33" si="5">P13*$C13</f>
        <v>0</v>
      </c>
      <c r="P13" s="125"/>
      <c r="Q13" s="126">
        <f t="shared" ref="Q13:Q33" si="6">R13*$C13</f>
        <v>0</v>
      </c>
      <c r="R13" s="125"/>
      <c r="S13" s="179">
        <f>SUM(R13,P13,N13,L13,J13,H13,F13)</f>
        <v>1</v>
      </c>
    </row>
    <row r="14" spans="1:19" s="98" customFormat="1" x14ac:dyDescent="0.2">
      <c r="A14" s="121" t="str">
        <f>RESUMO!A14</f>
        <v xml:space="preserve"> 3 </v>
      </c>
      <c r="B14" s="122" t="str">
        <f>RESUMO!B14:C14</f>
        <v>SERVIÇOS PRELIMINARES</v>
      </c>
      <c r="C14" s="123">
        <f>RESUMO!D14</f>
        <v>0</v>
      </c>
      <c r="D14" s="158">
        <f>RESUMO!E14</f>
        <v>0</v>
      </c>
      <c r="E14" s="171">
        <f t="shared" si="0"/>
        <v>0</v>
      </c>
      <c r="F14" s="172">
        <v>0.4</v>
      </c>
      <c r="G14" s="173">
        <f t="shared" si="1"/>
        <v>0</v>
      </c>
      <c r="H14" s="172">
        <v>0.6</v>
      </c>
      <c r="I14" s="126">
        <f t="shared" si="2"/>
        <v>0</v>
      </c>
      <c r="J14" s="125"/>
      <c r="K14" s="126">
        <f t="shared" si="3"/>
        <v>0</v>
      </c>
      <c r="L14" s="127"/>
      <c r="M14" s="161">
        <f t="shared" si="4"/>
        <v>0</v>
      </c>
      <c r="N14" s="125"/>
      <c r="O14" s="126">
        <f t="shared" si="5"/>
        <v>0</v>
      </c>
      <c r="P14" s="125"/>
      <c r="Q14" s="126">
        <f t="shared" si="6"/>
        <v>0</v>
      </c>
      <c r="R14" s="125"/>
      <c r="S14" s="179">
        <f t="shared" ref="S14:S33" si="7">SUM(R14,P14,N14,L14,J14,H14,F14)</f>
        <v>1</v>
      </c>
    </row>
    <row r="15" spans="1:19" s="98" customFormat="1" x14ac:dyDescent="0.2">
      <c r="A15" s="121" t="str">
        <f>RESUMO!A15</f>
        <v xml:space="preserve"> 4 </v>
      </c>
      <c r="B15" s="122" t="str">
        <f>RESUMO!B15:C15</f>
        <v>ESTRUTURA EM CONCRETO</v>
      </c>
      <c r="C15" s="123">
        <f>RESUMO!D15</f>
        <v>0</v>
      </c>
      <c r="D15" s="158">
        <f>RESUMO!E15</f>
        <v>0</v>
      </c>
      <c r="E15" s="171">
        <f t="shared" si="0"/>
        <v>0</v>
      </c>
      <c r="F15" s="172">
        <v>0.1</v>
      </c>
      <c r="G15" s="173">
        <f t="shared" si="1"/>
        <v>0</v>
      </c>
      <c r="H15" s="172">
        <v>0.4</v>
      </c>
      <c r="I15" s="173">
        <f t="shared" si="2"/>
        <v>0</v>
      </c>
      <c r="J15" s="172">
        <v>0.5</v>
      </c>
      <c r="K15" s="126">
        <f t="shared" si="3"/>
        <v>0</v>
      </c>
      <c r="L15" s="127"/>
      <c r="M15" s="161">
        <f t="shared" si="4"/>
        <v>0</v>
      </c>
      <c r="N15" s="125"/>
      <c r="O15" s="126">
        <f t="shared" si="5"/>
        <v>0</v>
      </c>
      <c r="P15" s="125"/>
      <c r="Q15" s="126">
        <f t="shared" si="6"/>
        <v>0</v>
      </c>
      <c r="R15" s="125"/>
      <c r="S15" s="179">
        <f t="shared" si="7"/>
        <v>1</v>
      </c>
    </row>
    <row r="16" spans="1:19" s="98" customFormat="1" x14ac:dyDescent="0.2">
      <c r="A16" s="121" t="str">
        <f>RESUMO!A16</f>
        <v xml:space="preserve"> 5 </v>
      </c>
      <c r="B16" s="122" t="str">
        <f>RESUMO!B16:C16</f>
        <v>COBERTURA</v>
      </c>
      <c r="C16" s="123">
        <f>RESUMO!D16</f>
        <v>0</v>
      </c>
      <c r="D16" s="158">
        <f>RESUMO!E16</f>
        <v>0</v>
      </c>
      <c r="E16" s="124">
        <f t="shared" si="0"/>
        <v>0</v>
      </c>
      <c r="F16" s="125"/>
      <c r="G16" s="126">
        <f t="shared" si="1"/>
        <v>0</v>
      </c>
      <c r="H16" s="125"/>
      <c r="I16" s="173">
        <f t="shared" si="2"/>
        <v>0</v>
      </c>
      <c r="J16" s="172">
        <v>0.35</v>
      </c>
      <c r="K16" s="173">
        <f t="shared" si="3"/>
        <v>0</v>
      </c>
      <c r="L16" s="174">
        <v>0.65</v>
      </c>
      <c r="M16" s="161">
        <f t="shared" si="4"/>
        <v>0</v>
      </c>
      <c r="N16" s="125"/>
      <c r="O16" s="126">
        <f t="shared" si="5"/>
        <v>0</v>
      </c>
      <c r="P16" s="125"/>
      <c r="Q16" s="126">
        <f t="shared" si="6"/>
        <v>0</v>
      </c>
      <c r="R16" s="125"/>
      <c r="S16" s="179">
        <f t="shared" si="7"/>
        <v>1</v>
      </c>
    </row>
    <row r="17" spans="1:19" s="98" customFormat="1" x14ac:dyDescent="0.2">
      <c r="A17" s="121" t="str">
        <f>RESUMO!A17</f>
        <v xml:space="preserve"> 6 </v>
      </c>
      <c r="B17" s="122" t="str">
        <f>RESUMO!B17:C17</f>
        <v>ALVENARIA</v>
      </c>
      <c r="C17" s="123">
        <f>RESUMO!D17</f>
        <v>0</v>
      </c>
      <c r="D17" s="158">
        <f>RESUMO!E17</f>
        <v>0</v>
      </c>
      <c r="E17" s="124">
        <f t="shared" si="0"/>
        <v>0</v>
      </c>
      <c r="F17" s="125"/>
      <c r="G17" s="173">
        <f t="shared" si="1"/>
        <v>0</v>
      </c>
      <c r="H17" s="172">
        <v>0.25</v>
      </c>
      <c r="I17" s="173">
        <f t="shared" si="2"/>
        <v>0</v>
      </c>
      <c r="J17" s="172">
        <v>0.35</v>
      </c>
      <c r="K17" s="173">
        <f t="shared" si="3"/>
        <v>0</v>
      </c>
      <c r="L17" s="174">
        <v>0.4</v>
      </c>
      <c r="M17" s="161">
        <f t="shared" si="4"/>
        <v>0</v>
      </c>
      <c r="N17" s="125"/>
      <c r="O17" s="126">
        <f t="shared" si="5"/>
        <v>0</v>
      </c>
      <c r="P17" s="125"/>
      <c r="Q17" s="126">
        <f t="shared" si="6"/>
        <v>0</v>
      </c>
      <c r="R17" s="125"/>
      <c r="S17" s="179">
        <f t="shared" si="7"/>
        <v>1</v>
      </c>
    </row>
    <row r="18" spans="1:19" s="98" customFormat="1" x14ac:dyDescent="0.2">
      <c r="A18" s="121" t="str">
        <f>RESUMO!A18</f>
        <v xml:space="preserve"> 7 </v>
      </c>
      <c r="B18" s="122" t="str">
        <f>RESUMO!B18:C18</f>
        <v>PISOS</v>
      </c>
      <c r="C18" s="123">
        <f>RESUMO!D18</f>
        <v>0</v>
      </c>
      <c r="D18" s="158">
        <f>RESUMO!E18</f>
        <v>0</v>
      </c>
      <c r="E18" s="124">
        <f t="shared" si="0"/>
        <v>0</v>
      </c>
      <c r="F18" s="125"/>
      <c r="G18" s="126">
        <f t="shared" si="1"/>
        <v>0</v>
      </c>
      <c r="H18" s="125"/>
      <c r="I18" s="173">
        <f t="shared" si="2"/>
        <v>0</v>
      </c>
      <c r="J18" s="172">
        <v>0.15</v>
      </c>
      <c r="K18" s="173">
        <f t="shared" si="3"/>
        <v>0</v>
      </c>
      <c r="L18" s="174">
        <v>0.25</v>
      </c>
      <c r="M18" s="177">
        <f t="shared" si="4"/>
        <v>0</v>
      </c>
      <c r="N18" s="172">
        <v>0.25</v>
      </c>
      <c r="O18" s="173">
        <f t="shared" si="5"/>
        <v>0</v>
      </c>
      <c r="P18" s="172">
        <v>0.35</v>
      </c>
      <c r="Q18" s="175">
        <f t="shared" si="6"/>
        <v>0</v>
      </c>
      <c r="R18" s="176"/>
      <c r="S18" s="179">
        <f t="shared" si="7"/>
        <v>1</v>
      </c>
    </row>
    <row r="19" spans="1:19" s="98" customFormat="1" x14ac:dyDescent="0.2">
      <c r="A19" s="121" t="str">
        <f>RESUMO!A19</f>
        <v xml:space="preserve"> 8 </v>
      </c>
      <c r="B19" s="122" t="str">
        <f>RESUMO!B19:C19</f>
        <v>REVESTIMENTO</v>
      </c>
      <c r="C19" s="123">
        <f>RESUMO!D19</f>
        <v>0</v>
      </c>
      <c r="D19" s="158">
        <f>RESUMO!E19</f>
        <v>0</v>
      </c>
      <c r="E19" s="124">
        <f t="shared" si="0"/>
        <v>0</v>
      </c>
      <c r="F19" s="125"/>
      <c r="G19" s="126">
        <f t="shared" si="1"/>
        <v>0</v>
      </c>
      <c r="H19" s="125"/>
      <c r="I19" s="126">
        <f t="shared" si="2"/>
        <v>0</v>
      </c>
      <c r="J19" s="125"/>
      <c r="K19" s="126">
        <f t="shared" si="3"/>
        <v>0</v>
      </c>
      <c r="L19" s="127"/>
      <c r="M19" s="161">
        <f t="shared" si="4"/>
        <v>0</v>
      </c>
      <c r="N19" s="125"/>
      <c r="O19" s="173">
        <f t="shared" si="5"/>
        <v>0</v>
      </c>
      <c r="P19" s="172">
        <v>0.3</v>
      </c>
      <c r="Q19" s="173">
        <f t="shared" si="6"/>
        <v>0</v>
      </c>
      <c r="R19" s="172">
        <v>0.7</v>
      </c>
      <c r="S19" s="179">
        <f t="shared" si="7"/>
        <v>1</v>
      </c>
    </row>
    <row r="20" spans="1:19" s="98" customFormat="1" x14ac:dyDescent="0.2">
      <c r="A20" s="121" t="str">
        <f>RESUMO!A20</f>
        <v xml:space="preserve"> 9 </v>
      </c>
      <c r="B20" s="122" t="str">
        <f>RESUMO!B20:C20</f>
        <v>PINTURA</v>
      </c>
      <c r="C20" s="123">
        <f>RESUMO!D20</f>
        <v>0</v>
      </c>
      <c r="D20" s="158">
        <f>RESUMO!E20</f>
        <v>0</v>
      </c>
      <c r="E20" s="124">
        <f t="shared" si="0"/>
        <v>0</v>
      </c>
      <c r="F20" s="125"/>
      <c r="G20" s="126">
        <f t="shared" si="1"/>
        <v>0</v>
      </c>
      <c r="H20" s="125"/>
      <c r="I20" s="126">
        <f t="shared" si="2"/>
        <v>0</v>
      </c>
      <c r="J20" s="125"/>
      <c r="K20" s="173">
        <f t="shared" si="3"/>
        <v>0</v>
      </c>
      <c r="L20" s="174">
        <v>0.15</v>
      </c>
      <c r="M20" s="177">
        <f t="shared" si="4"/>
        <v>0</v>
      </c>
      <c r="N20" s="172">
        <v>0.15</v>
      </c>
      <c r="O20" s="173">
        <f t="shared" si="5"/>
        <v>0</v>
      </c>
      <c r="P20" s="172">
        <v>0.25</v>
      </c>
      <c r="Q20" s="173">
        <f t="shared" si="6"/>
        <v>0</v>
      </c>
      <c r="R20" s="172">
        <v>0.45</v>
      </c>
      <c r="S20" s="179">
        <f t="shared" si="7"/>
        <v>1</v>
      </c>
    </row>
    <row r="21" spans="1:19" s="98" customFormat="1" x14ac:dyDescent="0.2">
      <c r="A21" s="121" t="str">
        <f>RESUMO!A21</f>
        <v xml:space="preserve"> 10 </v>
      </c>
      <c r="B21" s="122" t="str">
        <f>RESUMO!B21:C21</f>
        <v>ESQUADRIAS</v>
      </c>
      <c r="C21" s="123">
        <f>RESUMO!D21</f>
        <v>0</v>
      </c>
      <c r="D21" s="158">
        <f>RESUMO!E21</f>
        <v>0</v>
      </c>
      <c r="E21" s="124">
        <f t="shared" si="0"/>
        <v>0</v>
      </c>
      <c r="F21" s="125"/>
      <c r="G21" s="126">
        <f t="shared" si="1"/>
        <v>0</v>
      </c>
      <c r="H21" s="125"/>
      <c r="I21" s="126">
        <f t="shared" si="2"/>
        <v>0</v>
      </c>
      <c r="J21" s="125"/>
      <c r="K21" s="126">
        <f t="shared" si="3"/>
        <v>0</v>
      </c>
      <c r="L21" s="127"/>
      <c r="M21" s="177">
        <f t="shared" si="4"/>
        <v>0</v>
      </c>
      <c r="N21" s="172">
        <v>0.35</v>
      </c>
      <c r="O21" s="173">
        <f t="shared" si="5"/>
        <v>0</v>
      </c>
      <c r="P21" s="172">
        <v>0.6</v>
      </c>
      <c r="Q21" s="173">
        <f t="shared" si="6"/>
        <v>0</v>
      </c>
      <c r="R21" s="172">
        <v>0.05</v>
      </c>
      <c r="S21" s="179">
        <f t="shared" si="7"/>
        <v>1</v>
      </c>
    </row>
    <row r="22" spans="1:19" s="98" customFormat="1" x14ac:dyDescent="0.2">
      <c r="A22" s="121" t="str">
        <f>RESUMO!A22</f>
        <v xml:space="preserve"> 11 </v>
      </c>
      <c r="B22" s="122" t="str">
        <f>RESUMO!B22:C22</f>
        <v>LOUÇAS E METAIS</v>
      </c>
      <c r="C22" s="123">
        <f>RESUMO!D22</f>
        <v>0</v>
      </c>
      <c r="D22" s="158">
        <f>RESUMO!E22</f>
        <v>0</v>
      </c>
      <c r="E22" s="124">
        <f t="shared" si="0"/>
        <v>0</v>
      </c>
      <c r="F22" s="125"/>
      <c r="G22" s="126">
        <f t="shared" si="1"/>
        <v>0</v>
      </c>
      <c r="H22" s="125"/>
      <c r="I22" s="126">
        <f t="shared" si="2"/>
        <v>0</v>
      </c>
      <c r="J22" s="125"/>
      <c r="K22" s="126">
        <f t="shared" si="3"/>
        <v>0</v>
      </c>
      <c r="L22" s="127"/>
      <c r="M22" s="177">
        <f t="shared" si="4"/>
        <v>0</v>
      </c>
      <c r="N22" s="172">
        <v>0.45</v>
      </c>
      <c r="O22" s="173">
        <f t="shared" si="5"/>
        <v>0</v>
      </c>
      <c r="P22" s="172">
        <v>0.1</v>
      </c>
      <c r="Q22" s="173">
        <f t="shared" si="6"/>
        <v>0</v>
      </c>
      <c r="R22" s="172">
        <v>0.45</v>
      </c>
      <c r="S22" s="179">
        <f t="shared" si="7"/>
        <v>1</v>
      </c>
    </row>
    <row r="23" spans="1:19" s="98" customFormat="1" x14ac:dyDescent="0.2">
      <c r="A23" s="121" t="str">
        <f>RESUMO!A23</f>
        <v xml:space="preserve"> 12 </v>
      </c>
      <c r="B23" s="122" t="str">
        <f>RESUMO!B23:C23</f>
        <v>DIVISÓRIA E BANCADA</v>
      </c>
      <c r="C23" s="123">
        <f>RESUMO!D23</f>
        <v>0</v>
      </c>
      <c r="D23" s="158">
        <f>RESUMO!E23</f>
        <v>0</v>
      </c>
      <c r="E23" s="124">
        <f t="shared" si="0"/>
        <v>0</v>
      </c>
      <c r="F23" s="125"/>
      <c r="G23" s="126">
        <f t="shared" si="1"/>
        <v>0</v>
      </c>
      <c r="H23" s="125"/>
      <c r="I23" s="126">
        <f t="shared" si="2"/>
        <v>0</v>
      </c>
      <c r="J23" s="125"/>
      <c r="K23" s="126">
        <f t="shared" si="3"/>
        <v>0</v>
      </c>
      <c r="L23" s="127"/>
      <c r="M23" s="161">
        <f t="shared" si="4"/>
        <v>0</v>
      </c>
      <c r="N23" s="125"/>
      <c r="O23" s="126">
        <f t="shared" si="5"/>
        <v>0</v>
      </c>
      <c r="P23" s="125"/>
      <c r="Q23" s="173">
        <f t="shared" si="6"/>
        <v>0</v>
      </c>
      <c r="R23" s="172">
        <v>1</v>
      </c>
      <c r="S23" s="179">
        <f t="shared" si="7"/>
        <v>1</v>
      </c>
    </row>
    <row r="24" spans="1:19" s="98" customFormat="1" x14ac:dyDescent="0.2">
      <c r="A24" s="121" t="str">
        <f>RESUMO!A24</f>
        <v xml:space="preserve"> 13 </v>
      </c>
      <c r="B24" s="122" t="str">
        <f>RESUMO!B24:C24</f>
        <v>INSTALAÇÕES SANITÁRIAS E ÁGUAS PLUVIAIS</v>
      </c>
      <c r="C24" s="123">
        <f>RESUMO!D24</f>
        <v>0</v>
      </c>
      <c r="D24" s="158">
        <f>RESUMO!E24</f>
        <v>0</v>
      </c>
      <c r="E24" s="171">
        <f t="shared" si="0"/>
        <v>0</v>
      </c>
      <c r="F24" s="172">
        <v>0.05</v>
      </c>
      <c r="G24" s="173">
        <f t="shared" si="1"/>
        <v>0</v>
      </c>
      <c r="H24" s="172">
        <v>0.1</v>
      </c>
      <c r="I24" s="173">
        <f t="shared" si="2"/>
        <v>0</v>
      </c>
      <c r="J24" s="172">
        <v>0.1</v>
      </c>
      <c r="K24" s="173">
        <f t="shared" si="3"/>
        <v>0</v>
      </c>
      <c r="L24" s="174">
        <v>0.3</v>
      </c>
      <c r="M24" s="177">
        <f t="shared" si="4"/>
        <v>0</v>
      </c>
      <c r="N24" s="172">
        <v>0.35</v>
      </c>
      <c r="O24" s="173">
        <f t="shared" si="5"/>
        <v>0</v>
      </c>
      <c r="P24" s="172">
        <v>0.1</v>
      </c>
      <c r="Q24" s="126">
        <f t="shared" si="6"/>
        <v>0</v>
      </c>
      <c r="R24" s="125"/>
      <c r="S24" s="179">
        <f t="shared" si="7"/>
        <v>1</v>
      </c>
    </row>
    <row r="25" spans="1:19" s="98" customFormat="1" x14ac:dyDescent="0.2">
      <c r="A25" s="121" t="str">
        <f>RESUMO!A25</f>
        <v xml:space="preserve"> 14 </v>
      </c>
      <c r="B25" s="122" t="str">
        <f>RESUMO!B25:C25</f>
        <v>INSTALAÇÕES HIDRÁULICAS</v>
      </c>
      <c r="C25" s="123">
        <f>RESUMO!D25</f>
        <v>0</v>
      </c>
      <c r="D25" s="158">
        <f>RESUMO!E25</f>
        <v>0</v>
      </c>
      <c r="E25" s="171">
        <f t="shared" si="0"/>
        <v>0</v>
      </c>
      <c r="F25" s="172">
        <v>0.05</v>
      </c>
      <c r="G25" s="173">
        <f t="shared" si="1"/>
        <v>0</v>
      </c>
      <c r="H25" s="172">
        <v>0.1</v>
      </c>
      <c r="I25" s="173">
        <f t="shared" si="2"/>
        <v>0</v>
      </c>
      <c r="J25" s="172">
        <v>0.1</v>
      </c>
      <c r="K25" s="173">
        <f t="shared" si="3"/>
        <v>0</v>
      </c>
      <c r="L25" s="174">
        <v>0.3</v>
      </c>
      <c r="M25" s="177">
        <f t="shared" si="4"/>
        <v>0</v>
      </c>
      <c r="N25" s="172">
        <v>0.35</v>
      </c>
      <c r="O25" s="173">
        <f t="shared" si="5"/>
        <v>0</v>
      </c>
      <c r="P25" s="172">
        <v>0.1</v>
      </c>
      <c r="Q25" s="126">
        <f t="shared" si="6"/>
        <v>0</v>
      </c>
      <c r="R25" s="125"/>
      <c r="S25" s="179">
        <f t="shared" si="7"/>
        <v>1</v>
      </c>
    </row>
    <row r="26" spans="1:19" s="98" customFormat="1" x14ac:dyDescent="0.2">
      <c r="A26" s="121" t="str">
        <f>RESUMO!A26</f>
        <v xml:space="preserve"> 15 </v>
      </c>
      <c r="B26" s="122" t="str">
        <f>RESUMO!B26:C26</f>
        <v>INSTALAÇÕES ELÉTRICAS</v>
      </c>
      <c r="C26" s="123">
        <f>RESUMO!D26</f>
        <v>0</v>
      </c>
      <c r="D26" s="158">
        <f>RESUMO!E26</f>
        <v>0</v>
      </c>
      <c r="E26" s="171">
        <f t="shared" si="0"/>
        <v>0</v>
      </c>
      <c r="F26" s="172">
        <v>0.05</v>
      </c>
      <c r="G26" s="126">
        <f t="shared" si="1"/>
        <v>0</v>
      </c>
      <c r="H26" s="125"/>
      <c r="I26" s="173">
        <f t="shared" si="2"/>
        <v>0</v>
      </c>
      <c r="J26" s="172">
        <v>0.15</v>
      </c>
      <c r="K26" s="173">
        <f t="shared" si="3"/>
        <v>0</v>
      </c>
      <c r="L26" s="174">
        <v>0.25</v>
      </c>
      <c r="M26" s="177">
        <f t="shared" si="4"/>
        <v>0</v>
      </c>
      <c r="N26" s="172">
        <v>0.2</v>
      </c>
      <c r="O26" s="173">
        <f t="shared" si="5"/>
        <v>0</v>
      </c>
      <c r="P26" s="172">
        <v>0.2</v>
      </c>
      <c r="Q26" s="173">
        <f t="shared" si="6"/>
        <v>0</v>
      </c>
      <c r="R26" s="172">
        <v>0.15</v>
      </c>
      <c r="S26" s="179">
        <f t="shared" si="7"/>
        <v>1</v>
      </c>
    </row>
    <row r="27" spans="1:19" s="98" customFormat="1" x14ac:dyDescent="0.2">
      <c r="A27" s="121" t="str">
        <f>RESUMO!A27</f>
        <v xml:space="preserve"> 16 </v>
      </c>
      <c r="B27" s="122" t="str">
        <f>RESUMO!B27:C27</f>
        <v>INSTALAÇÃO GÁS</v>
      </c>
      <c r="C27" s="123">
        <f>RESUMO!D27</f>
        <v>0</v>
      </c>
      <c r="D27" s="158">
        <f>RESUMO!E27</f>
        <v>0</v>
      </c>
      <c r="E27" s="124">
        <f t="shared" si="0"/>
        <v>0</v>
      </c>
      <c r="F27" s="125"/>
      <c r="G27" s="126">
        <f t="shared" si="1"/>
        <v>0</v>
      </c>
      <c r="H27" s="125"/>
      <c r="I27" s="126">
        <f t="shared" si="2"/>
        <v>0</v>
      </c>
      <c r="J27" s="125"/>
      <c r="K27" s="126">
        <f t="shared" si="3"/>
        <v>0</v>
      </c>
      <c r="L27" s="127"/>
      <c r="M27" s="177">
        <f t="shared" si="4"/>
        <v>0</v>
      </c>
      <c r="N27" s="172">
        <v>1</v>
      </c>
      <c r="O27" s="126">
        <f t="shared" si="5"/>
        <v>0</v>
      </c>
      <c r="P27" s="125"/>
      <c r="Q27" s="126">
        <f t="shared" si="6"/>
        <v>0</v>
      </c>
      <c r="R27" s="125"/>
      <c r="S27" s="179">
        <f t="shared" si="7"/>
        <v>1</v>
      </c>
    </row>
    <row r="28" spans="1:19" s="98" customFormat="1" ht="22.5" x14ac:dyDescent="0.2">
      <c r="A28" s="121" t="str">
        <f>RESUMO!A28</f>
        <v xml:space="preserve"> 17 </v>
      </c>
      <c r="B28" s="122" t="str">
        <f>RESUMO!B28:C28</f>
        <v>INSTALAÇÕES DE PREVENÇÃO CONTRA INCÊNDIO E PANICO</v>
      </c>
      <c r="C28" s="123">
        <f>RESUMO!D28</f>
        <v>0</v>
      </c>
      <c r="D28" s="158">
        <f>RESUMO!E28</f>
        <v>0</v>
      </c>
      <c r="E28" s="124">
        <f t="shared" si="0"/>
        <v>0</v>
      </c>
      <c r="F28" s="125"/>
      <c r="G28" s="126">
        <f t="shared" si="1"/>
        <v>0</v>
      </c>
      <c r="H28" s="125"/>
      <c r="I28" s="126">
        <f t="shared" si="2"/>
        <v>0</v>
      </c>
      <c r="J28" s="125"/>
      <c r="K28" s="126">
        <f t="shared" si="3"/>
        <v>0</v>
      </c>
      <c r="L28" s="127"/>
      <c r="M28" s="161">
        <f t="shared" si="4"/>
        <v>0</v>
      </c>
      <c r="N28" s="125"/>
      <c r="O28" s="126">
        <f t="shared" si="5"/>
        <v>0</v>
      </c>
      <c r="P28" s="125"/>
      <c r="Q28" s="173">
        <f t="shared" si="6"/>
        <v>0</v>
      </c>
      <c r="R28" s="172">
        <v>1</v>
      </c>
      <c r="S28" s="179">
        <f t="shared" si="7"/>
        <v>1</v>
      </c>
    </row>
    <row r="29" spans="1:19" s="98" customFormat="1" x14ac:dyDescent="0.2">
      <c r="A29" s="121" t="str">
        <f>RESUMO!A29</f>
        <v xml:space="preserve"> 18 </v>
      </c>
      <c r="B29" s="122" t="str">
        <f>RESUMO!B29:C29</f>
        <v>VIDROS</v>
      </c>
      <c r="C29" s="123">
        <f>RESUMO!D29</f>
        <v>0</v>
      </c>
      <c r="D29" s="158">
        <f>RESUMO!E29</f>
        <v>0</v>
      </c>
      <c r="E29" s="124">
        <f t="shared" si="0"/>
        <v>0</v>
      </c>
      <c r="F29" s="125"/>
      <c r="G29" s="126">
        <f t="shared" si="1"/>
        <v>0</v>
      </c>
      <c r="H29" s="125"/>
      <c r="I29" s="126">
        <f t="shared" si="2"/>
        <v>0</v>
      </c>
      <c r="J29" s="125"/>
      <c r="K29" s="126">
        <f t="shared" si="3"/>
        <v>0</v>
      </c>
      <c r="L29" s="127"/>
      <c r="M29" s="161">
        <f t="shared" si="4"/>
        <v>0</v>
      </c>
      <c r="N29" s="125"/>
      <c r="O29" s="126">
        <f t="shared" si="5"/>
        <v>0</v>
      </c>
      <c r="P29" s="125"/>
      <c r="Q29" s="173">
        <f t="shared" si="6"/>
        <v>0</v>
      </c>
      <c r="R29" s="172">
        <v>1</v>
      </c>
      <c r="S29" s="179">
        <f t="shared" si="7"/>
        <v>1</v>
      </c>
    </row>
    <row r="30" spans="1:19" s="98" customFormat="1" x14ac:dyDescent="0.2">
      <c r="A30" s="121" t="str">
        <f>RESUMO!A30</f>
        <v xml:space="preserve"> 19 </v>
      </c>
      <c r="B30" s="122" t="str">
        <f>RESUMO!B30:C30</f>
        <v>VENTILAÇÃO</v>
      </c>
      <c r="C30" s="123">
        <f>RESUMO!D30</f>
        <v>0</v>
      </c>
      <c r="D30" s="158">
        <f>RESUMO!E30</f>
        <v>0</v>
      </c>
      <c r="E30" s="124">
        <f t="shared" si="0"/>
        <v>0</v>
      </c>
      <c r="F30" s="125"/>
      <c r="G30" s="126">
        <f t="shared" si="1"/>
        <v>0</v>
      </c>
      <c r="H30" s="125"/>
      <c r="I30" s="126">
        <f t="shared" si="2"/>
        <v>0</v>
      </c>
      <c r="J30" s="125"/>
      <c r="K30" s="173">
        <f t="shared" si="3"/>
        <v>0</v>
      </c>
      <c r="L30" s="174">
        <v>0.35</v>
      </c>
      <c r="M30" s="177">
        <f t="shared" si="4"/>
        <v>0</v>
      </c>
      <c r="N30" s="172">
        <v>0.65</v>
      </c>
      <c r="O30" s="126">
        <f t="shared" si="5"/>
        <v>0</v>
      </c>
      <c r="P30" s="125"/>
      <c r="Q30" s="126">
        <f t="shared" si="6"/>
        <v>0</v>
      </c>
      <c r="R30" s="125"/>
      <c r="S30" s="179">
        <f t="shared" si="7"/>
        <v>1</v>
      </c>
    </row>
    <row r="31" spans="1:19" s="98" customFormat="1" x14ac:dyDescent="0.2">
      <c r="A31" s="121" t="str">
        <f>RESUMO!A31</f>
        <v xml:space="preserve"> 20 </v>
      </c>
      <c r="B31" s="122" t="str">
        <f>RESUMO!B31:C31</f>
        <v>CLIMATIZAÇÃO</v>
      </c>
      <c r="C31" s="123">
        <f>RESUMO!D31</f>
        <v>0</v>
      </c>
      <c r="D31" s="158">
        <f>RESUMO!E31</f>
        <v>0</v>
      </c>
      <c r="E31" s="124">
        <f t="shared" si="0"/>
        <v>0</v>
      </c>
      <c r="F31" s="125"/>
      <c r="G31" s="126">
        <f t="shared" si="1"/>
        <v>0</v>
      </c>
      <c r="H31" s="125"/>
      <c r="I31" s="126">
        <f t="shared" si="2"/>
        <v>0</v>
      </c>
      <c r="J31" s="125"/>
      <c r="K31" s="173">
        <f t="shared" si="3"/>
        <v>0</v>
      </c>
      <c r="L31" s="174">
        <v>0.35</v>
      </c>
      <c r="M31" s="177">
        <f t="shared" si="4"/>
        <v>0</v>
      </c>
      <c r="N31" s="172">
        <v>0.65</v>
      </c>
      <c r="O31" s="126">
        <f t="shared" si="5"/>
        <v>0</v>
      </c>
      <c r="P31" s="125"/>
      <c r="Q31" s="126">
        <f t="shared" si="6"/>
        <v>0</v>
      </c>
      <c r="R31" s="125"/>
      <c r="S31" s="179">
        <f t="shared" si="7"/>
        <v>1</v>
      </c>
    </row>
    <row r="32" spans="1:19" s="98" customFormat="1" x14ac:dyDescent="0.2">
      <c r="A32" s="121" t="str">
        <f>RESUMO!A32</f>
        <v xml:space="preserve"> 21 </v>
      </c>
      <c r="B32" s="122" t="str">
        <f>RESUMO!B32:C32</f>
        <v>IMPERMEABILIZAÇÕES</v>
      </c>
      <c r="C32" s="123">
        <f>RESUMO!D32</f>
        <v>0</v>
      </c>
      <c r="D32" s="158">
        <f>RESUMO!E32</f>
        <v>0</v>
      </c>
      <c r="E32" s="124">
        <f t="shared" si="0"/>
        <v>0</v>
      </c>
      <c r="F32" s="125"/>
      <c r="G32" s="173">
        <f t="shared" si="1"/>
        <v>0</v>
      </c>
      <c r="H32" s="172">
        <v>0.16</v>
      </c>
      <c r="I32" s="173">
        <f t="shared" si="2"/>
        <v>0</v>
      </c>
      <c r="J32" s="172">
        <v>0.5</v>
      </c>
      <c r="K32" s="173">
        <f t="shared" si="3"/>
        <v>0</v>
      </c>
      <c r="L32" s="174">
        <v>0.34</v>
      </c>
      <c r="M32" s="161">
        <f t="shared" si="4"/>
        <v>0</v>
      </c>
      <c r="N32" s="125"/>
      <c r="O32" s="126">
        <f t="shared" si="5"/>
        <v>0</v>
      </c>
      <c r="P32" s="125"/>
      <c r="Q32" s="126">
        <f t="shared" si="6"/>
        <v>0</v>
      </c>
      <c r="R32" s="125"/>
      <c r="S32" s="179">
        <f t="shared" si="7"/>
        <v>1</v>
      </c>
    </row>
    <row r="33" spans="1:19" s="98" customFormat="1" x14ac:dyDescent="0.2">
      <c r="A33" s="156">
        <f>RESUMO!A33</f>
        <v>22</v>
      </c>
      <c r="B33" s="122" t="str">
        <f>RESUMO!B33:C33</f>
        <v>SERVIÇOS DIVERSOS</v>
      </c>
      <c r="C33" s="123">
        <f>RESUMO!D33</f>
        <v>0</v>
      </c>
      <c r="D33" s="158">
        <f>RESUMO!E33</f>
        <v>0</v>
      </c>
      <c r="E33" s="171">
        <f t="shared" si="0"/>
        <v>0</v>
      </c>
      <c r="F33" s="172">
        <v>0.2</v>
      </c>
      <c r="G33" s="173">
        <f t="shared" si="1"/>
        <v>0</v>
      </c>
      <c r="H33" s="172">
        <v>0.15</v>
      </c>
      <c r="I33" s="173">
        <f t="shared" si="2"/>
        <v>0</v>
      </c>
      <c r="J33" s="172">
        <v>0.05</v>
      </c>
      <c r="K33" s="173">
        <f t="shared" si="3"/>
        <v>0</v>
      </c>
      <c r="L33" s="174">
        <v>0.05</v>
      </c>
      <c r="M33" s="177">
        <f t="shared" si="4"/>
        <v>0</v>
      </c>
      <c r="N33" s="172">
        <v>0.35</v>
      </c>
      <c r="O33" s="173">
        <f t="shared" si="5"/>
        <v>0</v>
      </c>
      <c r="P33" s="172">
        <v>0.05</v>
      </c>
      <c r="Q33" s="173">
        <f t="shared" si="6"/>
        <v>0</v>
      </c>
      <c r="R33" s="172">
        <v>0.15</v>
      </c>
      <c r="S33" s="179">
        <f t="shared" si="7"/>
        <v>1.0000000000000002</v>
      </c>
    </row>
    <row r="34" spans="1:19" s="98" customFormat="1" x14ac:dyDescent="0.2">
      <c r="A34" s="128"/>
      <c r="B34" s="129" t="s">
        <v>70</v>
      </c>
      <c r="C34" s="130">
        <f>SUM(C12:C33)</f>
        <v>0</v>
      </c>
      <c r="D34" s="131">
        <f>SUM(D12:D33)</f>
        <v>0</v>
      </c>
      <c r="E34" s="132">
        <f>SUM(E12:E33)</f>
        <v>0</v>
      </c>
      <c r="F34" s="133" t="e">
        <f>+E34/$C$34</f>
        <v>#DIV/0!</v>
      </c>
      <c r="G34" s="130">
        <f>SUM(G12:G33)</f>
        <v>0</v>
      </c>
      <c r="H34" s="133" t="e">
        <f>+G34/$C$34</f>
        <v>#DIV/0!</v>
      </c>
      <c r="I34" s="130">
        <f>SUM(I12:I33)</f>
        <v>0</v>
      </c>
      <c r="J34" s="133" t="e">
        <f>+I34/$C$34</f>
        <v>#DIV/0!</v>
      </c>
      <c r="K34" s="130">
        <f>SUM(K12:K33)</f>
        <v>0</v>
      </c>
      <c r="L34" s="134" t="e">
        <f>+K34/$C$34</f>
        <v>#DIV/0!</v>
      </c>
      <c r="M34" s="162">
        <f>SUM(M12:M33)</f>
        <v>0</v>
      </c>
      <c r="N34" s="133" t="e">
        <f>+M34/$C$34</f>
        <v>#DIV/0!</v>
      </c>
      <c r="O34" s="130">
        <f>SUM(O12:O33)</f>
        <v>0</v>
      </c>
      <c r="P34" s="134" t="e">
        <f>+O34/$C$34</f>
        <v>#DIV/0!</v>
      </c>
      <c r="Q34" s="132">
        <f>SUM(Q12:Q33)</f>
        <v>0</v>
      </c>
      <c r="R34" s="133" t="e">
        <f>+Q34/$C$34</f>
        <v>#DIV/0!</v>
      </c>
      <c r="S34" s="135" t="e">
        <f>SUM(R34,P34,N34,L34,J34,H34,F34)</f>
        <v>#DIV/0!</v>
      </c>
    </row>
    <row r="35" spans="1:19" s="98" customFormat="1" ht="15" thickBot="1" x14ac:dyDescent="0.25">
      <c r="A35" s="136"/>
      <c r="B35" s="137" t="s">
        <v>71</v>
      </c>
      <c r="C35" s="138">
        <f>C34</f>
        <v>0</v>
      </c>
      <c r="D35" s="139">
        <f>D34</f>
        <v>0</v>
      </c>
      <c r="E35" s="140">
        <f>E34</f>
        <v>0</v>
      </c>
      <c r="F35" s="141" t="e">
        <f>F34</f>
        <v>#DIV/0!</v>
      </c>
      <c r="G35" s="142">
        <f t="shared" ref="G35:N35" si="8">G34+E35</f>
        <v>0</v>
      </c>
      <c r="H35" s="141" t="e">
        <f t="shared" si="8"/>
        <v>#DIV/0!</v>
      </c>
      <c r="I35" s="142">
        <f t="shared" si="8"/>
        <v>0</v>
      </c>
      <c r="J35" s="141" t="e">
        <f t="shared" si="8"/>
        <v>#DIV/0!</v>
      </c>
      <c r="K35" s="142">
        <f t="shared" si="8"/>
        <v>0</v>
      </c>
      <c r="L35" s="143" t="e">
        <f t="shared" si="8"/>
        <v>#DIV/0!</v>
      </c>
      <c r="M35" s="163">
        <f t="shared" si="8"/>
        <v>0</v>
      </c>
      <c r="N35" s="141" t="e">
        <f t="shared" si="8"/>
        <v>#DIV/0!</v>
      </c>
      <c r="O35" s="142">
        <f>M35+O34</f>
        <v>0</v>
      </c>
      <c r="P35" s="143" t="e">
        <f>P34+N35</f>
        <v>#DIV/0!</v>
      </c>
      <c r="Q35" s="140">
        <f>Q34+O35</f>
        <v>0</v>
      </c>
      <c r="R35" s="141" t="e">
        <f>R34+P35</f>
        <v>#DIV/0!</v>
      </c>
      <c r="S35" s="144"/>
    </row>
    <row r="36" spans="1:19" s="98" customFormat="1" x14ac:dyDescent="0.2">
      <c r="A36" s="236"/>
      <c r="B36" s="145"/>
      <c r="C36" s="146"/>
      <c r="D36" s="147"/>
      <c r="E36" s="148"/>
      <c r="F36" s="149"/>
      <c r="G36" s="148"/>
      <c r="H36" s="149"/>
      <c r="I36" s="149"/>
      <c r="J36" s="149"/>
      <c r="K36" s="149"/>
      <c r="L36" s="149"/>
      <c r="M36" s="149"/>
      <c r="N36" s="149"/>
      <c r="O36" s="148"/>
      <c r="P36" s="149"/>
      <c r="Q36" s="148"/>
      <c r="R36" s="149"/>
      <c r="S36" s="150"/>
    </row>
    <row r="37" spans="1:19" s="98" customFormat="1" x14ac:dyDescent="0.2">
      <c r="A37" s="236"/>
      <c r="B37" s="145"/>
      <c r="C37" s="146"/>
      <c r="D37" s="147"/>
      <c r="E37" s="148"/>
      <c r="F37" s="149"/>
      <c r="G37" s="148"/>
      <c r="H37" s="149"/>
      <c r="I37" s="149"/>
      <c r="J37" s="149"/>
      <c r="K37" s="149"/>
      <c r="L37" s="149"/>
      <c r="M37" s="149"/>
      <c r="N37" s="149"/>
      <c r="O37" s="148"/>
      <c r="P37" s="149"/>
      <c r="Q37" s="148"/>
      <c r="R37" s="149"/>
      <c r="S37" s="236"/>
    </row>
    <row r="38" spans="1:19" s="98" customFormat="1" x14ac:dyDescent="0.2">
      <c r="A38" s="87" t="s">
        <v>72</v>
      </c>
      <c r="B38" s="151"/>
      <c r="C38" s="151"/>
      <c r="D38" s="151"/>
      <c r="E38" s="445"/>
      <c r="F38" s="445"/>
      <c r="G38" s="445"/>
      <c r="H38" s="445"/>
      <c r="I38" s="445"/>
      <c r="J38" s="445"/>
      <c r="K38" s="445"/>
      <c r="L38" s="445"/>
      <c r="M38" s="445"/>
      <c r="N38" s="445"/>
      <c r="O38" s="445"/>
      <c r="P38" s="445"/>
      <c r="Q38" s="445"/>
      <c r="R38" s="445"/>
      <c r="S38" s="445"/>
    </row>
    <row r="39" spans="1:19" s="98" customFormat="1" x14ac:dyDescent="0.2">
      <c r="A39" s="160" t="s">
        <v>73</v>
      </c>
      <c r="B39" s="151"/>
      <c r="C39" s="151"/>
      <c r="D39" s="151"/>
      <c r="E39" s="445"/>
      <c r="F39" s="445"/>
      <c r="G39" s="445"/>
      <c r="H39" s="445"/>
      <c r="I39" s="445"/>
      <c r="J39" s="445"/>
      <c r="K39" s="445"/>
      <c r="L39" s="445"/>
      <c r="M39" s="445"/>
      <c r="N39" s="445"/>
      <c r="O39" s="445"/>
      <c r="P39" s="445"/>
      <c r="Q39" s="445"/>
      <c r="R39" s="445"/>
      <c r="S39" s="445"/>
    </row>
    <row r="40" spans="1:19" s="98" customFormat="1" x14ac:dyDescent="0.2">
      <c r="A40" s="160" t="s">
        <v>74</v>
      </c>
      <c r="B40" s="151"/>
      <c r="C40" s="151"/>
      <c r="D40" s="151"/>
      <c r="E40" s="445"/>
      <c r="F40" s="445"/>
      <c r="G40" s="445"/>
      <c r="H40" s="445"/>
      <c r="I40" s="445"/>
      <c r="J40" s="445"/>
      <c r="K40" s="445"/>
      <c r="L40" s="445"/>
      <c r="M40" s="445"/>
      <c r="N40" s="445"/>
      <c r="O40" s="445"/>
      <c r="P40" s="445"/>
      <c r="Q40" s="445"/>
      <c r="R40" s="445"/>
      <c r="S40" s="445"/>
    </row>
    <row r="41" spans="1:19" s="98" customFormat="1" ht="15" x14ac:dyDescent="0.25">
      <c r="A41" s="87"/>
      <c r="B41" s="152"/>
      <c r="C41" s="152"/>
      <c r="D41" s="152"/>
      <c r="E41" s="153"/>
      <c r="F41" s="152"/>
      <c r="G41" s="87"/>
      <c r="H41" s="154"/>
      <c r="I41" s="154"/>
      <c r="J41" s="154"/>
      <c r="K41" s="154"/>
      <c r="L41" s="154"/>
      <c r="M41" s="154"/>
      <c r="N41" s="154"/>
      <c r="O41" s="153"/>
      <c r="P41" s="152"/>
      <c r="Q41" s="87"/>
      <c r="R41" s="154"/>
      <c r="S41" s="87"/>
    </row>
  </sheetData>
  <mergeCells count="22">
    <mergeCell ref="A1:B7"/>
    <mergeCell ref="M39:S39"/>
    <mergeCell ref="A8:A11"/>
    <mergeCell ref="B8:B11"/>
    <mergeCell ref="C8:D10"/>
    <mergeCell ref="M8:S8"/>
    <mergeCell ref="E8:L8"/>
    <mergeCell ref="E9:L9"/>
    <mergeCell ref="M9:R9"/>
    <mergeCell ref="E40:L40"/>
    <mergeCell ref="M40:S40"/>
    <mergeCell ref="S9:S11"/>
    <mergeCell ref="E10:F10"/>
    <mergeCell ref="G10:H10"/>
    <mergeCell ref="I10:J10"/>
    <mergeCell ref="K10:L10"/>
    <mergeCell ref="M10:N10"/>
    <mergeCell ref="O10:P10"/>
    <mergeCell ref="Q10:R10"/>
    <mergeCell ref="E38:L38"/>
    <mergeCell ref="E39:L39"/>
    <mergeCell ref="M38:S38"/>
  </mergeCells>
  <pageMargins left="0.78740157480314965" right="0.39370078740157483" top="0.39370078740157483" bottom="0.78740157480314965" header="0.31496062992125984" footer="0.31496062992125984"/>
  <pageSetup paperSize="9" scale="71" fitToWidth="0" pageOrder="overThenDown" orientation="landscape" r:id="rId1"/>
  <headerFooter>
    <oddFooter>Página &amp;P de &amp;N</oddFooter>
  </headerFooter>
  <colBreaks count="1" manualBreakCount="1">
    <brk id="12" max="39"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85"/>
  <sheetViews>
    <sheetView tabSelected="1" view="pageBreakPreview" topLeftCell="A13" zoomScale="70" zoomScaleNormal="100" zoomScaleSheetLayoutView="70" workbookViewId="0">
      <selection activeCell="J26" sqref="J26"/>
    </sheetView>
  </sheetViews>
  <sheetFormatPr defaultRowHeight="14.25" x14ac:dyDescent="0.2"/>
  <cols>
    <col min="1" max="1" width="6.75" bestFit="1" customWidth="1"/>
    <col min="2" max="2" width="36.25" style="375" customWidth="1"/>
    <col min="4" max="4" width="13.5" customWidth="1"/>
    <col min="5" max="5" width="11" bestFit="1" customWidth="1"/>
    <col min="6" max="6" width="13" bestFit="1" customWidth="1"/>
    <col min="7" max="7" width="18.625" customWidth="1"/>
    <col min="8" max="8" width="11" bestFit="1" customWidth="1"/>
    <col min="9" max="9" width="13" bestFit="1" customWidth="1"/>
    <col min="10" max="10" width="15.875" customWidth="1"/>
    <col min="11" max="11" width="19.875" bestFit="1" customWidth="1"/>
    <col min="12" max="12" width="13.625" bestFit="1" customWidth="1"/>
    <col min="13" max="13" width="12.125" customWidth="1"/>
    <col min="14" max="14" width="18.5" customWidth="1"/>
  </cols>
  <sheetData>
    <row r="1" spans="1:16" s="6" customFormat="1" x14ac:dyDescent="0.2">
      <c r="A1" s="2"/>
      <c r="B1" s="28"/>
      <c r="C1" s="238"/>
      <c r="D1" s="238"/>
      <c r="E1" s="238"/>
      <c r="F1" s="3"/>
      <c r="G1" s="238"/>
      <c r="H1" s="238"/>
      <c r="I1" s="238"/>
      <c r="J1" s="238"/>
      <c r="K1" s="238"/>
      <c r="L1" s="238"/>
      <c r="M1" s="238"/>
      <c r="N1" s="239"/>
      <c r="O1" s="5"/>
      <c r="P1" s="5"/>
    </row>
    <row r="2" spans="1:16" s="6" customFormat="1" ht="15" customHeight="1" x14ac:dyDescent="0.2">
      <c r="A2" s="250"/>
      <c r="B2" s="29"/>
      <c r="C2" s="424" t="s">
        <v>0</v>
      </c>
      <c r="D2" s="424"/>
      <c r="E2" s="424"/>
      <c r="F2" s="424"/>
      <c r="G2" s="424"/>
      <c r="H2" s="424"/>
      <c r="I2" s="260"/>
      <c r="J2" s="253"/>
      <c r="K2" s="251"/>
      <c r="L2" s="251"/>
      <c r="M2" s="251"/>
      <c r="N2" s="254"/>
      <c r="O2" s="251"/>
    </row>
    <row r="3" spans="1:16" s="6" customFormat="1" ht="35.25" customHeight="1" x14ac:dyDescent="0.2">
      <c r="A3" s="250"/>
      <c r="B3" s="29"/>
      <c r="C3" s="424" t="s">
        <v>1</v>
      </c>
      <c r="D3" s="424"/>
      <c r="E3" s="424"/>
      <c r="F3" s="424"/>
      <c r="I3" s="251"/>
      <c r="J3" s="253"/>
      <c r="K3" s="251" t="s">
        <v>2968</v>
      </c>
      <c r="L3" s="251"/>
      <c r="M3" s="251"/>
      <c r="N3" s="254"/>
      <c r="O3" s="251"/>
    </row>
    <row r="4" spans="1:16" s="6" customFormat="1" ht="13.9" customHeight="1" x14ac:dyDescent="0.2">
      <c r="A4" s="250"/>
      <c r="B4" s="29"/>
      <c r="C4" s="474" t="s">
        <v>2</v>
      </c>
      <c r="D4" s="474"/>
      <c r="E4" s="474"/>
      <c r="F4" s="474"/>
      <c r="G4" s="474"/>
      <c r="H4" s="474"/>
      <c r="I4" s="474"/>
      <c r="J4" s="251"/>
      <c r="K4" s="251"/>
      <c r="L4" s="251"/>
      <c r="M4" s="251"/>
      <c r="N4" s="254"/>
      <c r="O4" s="251"/>
    </row>
    <row r="5" spans="1:16" s="6" customFormat="1" ht="15" thickBot="1" x14ac:dyDescent="0.25">
      <c r="A5" s="255"/>
      <c r="B5" s="256"/>
      <c r="C5" s="257"/>
      <c r="D5" s="257"/>
      <c r="E5" s="257"/>
      <c r="F5" s="266"/>
      <c r="G5" s="257"/>
      <c r="H5" s="257"/>
      <c r="I5" s="257"/>
      <c r="J5" s="257"/>
      <c r="K5" s="257"/>
      <c r="L5" s="257"/>
      <c r="M5" s="257"/>
      <c r="N5" s="258"/>
      <c r="O5" s="251"/>
      <c r="P5" s="251"/>
    </row>
    <row r="6" spans="1:16" ht="15" thickBot="1" x14ac:dyDescent="0.25">
      <c r="A6" s="99"/>
      <c r="C6" s="99"/>
      <c r="D6" s="99"/>
      <c r="E6" s="99"/>
      <c r="F6" s="99"/>
      <c r="G6" s="99"/>
      <c r="H6" s="99"/>
      <c r="I6" s="99"/>
      <c r="J6" s="99"/>
      <c r="K6" s="99"/>
      <c r="L6" s="99"/>
      <c r="M6" s="99"/>
      <c r="N6" s="99"/>
      <c r="O6" s="99"/>
      <c r="P6" s="99"/>
    </row>
    <row r="7" spans="1:16" ht="15.75" thickBot="1" x14ac:dyDescent="0.25">
      <c r="A7" s="441" t="s">
        <v>2674</v>
      </c>
      <c r="B7" s="442"/>
      <c r="C7" s="442"/>
      <c r="D7" s="442"/>
      <c r="E7" s="442"/>
      <c r="F7" s="442"/>
      <c r="G7" s="442"/>
      <c r="H7" s="442"/>
      <c r="I7" s="442"/>
      <c r="J7" s="442"/>
      <c r="K7" s="442"/>
      <c r="L7" s="442"/>
      <c r="M7" s="442"/>
      <c r="N7" s="443"/>
      <c r="O7" s="99"/>
      <c r="P7" s="99"/>
    </row>
    <row r="9" spans="1:16" s="10" customFormat="1" x14ac:dyDescent="0.2">
      <c r="A9" s="470" t="s">
        <v>56</v>
      </c>
      <c r="B9" s="475" t="s">
        <v>2675</v>
      </c>
      <c r="C9" s="470" t="s">
        <v>2676</v>
      </c>
      <c r="D9" s="477" t="s">
        <v>2677</v>
      </c>
      <c r="E9" s="477"/>
      <c r="F9" s="477"/>
      <c r="G9" s="477" t="s">
        <v>2678</v>
      </c>
      <c r="H9" s="477"/>
      <c r="I9" s="477"/>
      <c r="J9" s="477" t="s">
        <v>2679</v>
      </c>
      <c r="K9" s="477"/>
      <c r="L9" s="477"/>
      <c r="M9" s="470" t="s">
        <v>2680</v>
      </c>
      <c r="N9" s="472" t="s">
        <v>2681</v>
      </c>
      <c r="O9" s="87"/>
      <c r="P9" s="87"/>
    </row>
    <row r="10" spans="1:16" s="10" customFormat="1" x14ac:dyDescent="0.2">
      <c r="A10" s="471"/>
      <c r="B10" s="476"/>
      <c r="C10" s="471"/>
      <c r="D10" s="73" t="s">
        <v>2677</v>
      </c>
      <c r="E10" s="74" t="s">
        <v>2682</v>
      </c>
      <c r="F10" s="75" t="s">
        <v>2683</v>
      </c>
      <c r="G10" s="73" t="s">
        <v>2678</v>
      </c>
      <c r="H10" s="74" t="s">
        <v>2682</v>
      </c>
      <c r="I10" s="75" t="s">
        <v>2683</v>
      </c>
      <c r="J10" s="73" t="s">
        <v>2679</v>
      </c>
      <c r="K10" s="76" t="s">
        <v>2682</v>
      </c>
      <c r="L10" s="75" t="s">
        <v>2683</v>
      </c>
      <c r="M10" s="471"/>
      <c r="N10" s="473"/>
      <c r="O10" s="87"/>
      <c r="P10" s="87"/>
    </row>
    <row r="11" spans="1:16" s="186" customFormat="1" ht="12.75" x14ac:dyDescent="0.2">
      <c r="A11" s="180">
        <v>1</v>
      </c>
      <c r="B11" s="188" t="s">
        <v>2684</v>
      </c>
      <c r="C11" s="180" t="s">
        <v>157</v>
      </c>
      <c r="D11" s="181" t="s">
        <v>2685</v>
      </c>
      <c r="E11" s="182">
        <v>44487</v>
      </c>
      <c r="F11" s="183">
        <v>36.9</v>
      </c>
      <c r="G11" s="181" t="s">
        <v>2686</v>
      </c>
      <c r="H11" s="182">
        <v>44487</v>
      </c>
      <c r="I11" s="183">
        <v>23.55</v>
      </c>
      <c r="J11" s="181" t="s">
        <v>2687</v>
      </c>
      <c r="K11" s="182">
        <v>43843</v>
      </c>
      <c r="L11" s="183">
        <v>21.63</v>
      </c>
      <c r="M11" s="187">
        <f>AVERAGE(F11,I11,L11)</f>
        <v>27.36</v>
      </c>
      <c r="N11" s="185" t="s">
        <v>2688</v>
      </c>
    </row>
    <row r="12" spans="1:16" s="186" customFormat="1" ht="51" x14ac:dyDescent="0.2">
      <c r="A12" s="180">
        <v>2</v>
      </c>
      <c r="B12" s="181" t="s">
        <v>2689</v>
      </c>
      <c r="C12" s="180" t="s">
        <v>2690</v>
      </c>
      <c r="D12" s="181" t="s">
        <v>14383</v>
      </c>
      <c r="E12" s="182">
        <v>44519</v>
      </c>
      <c r="F12" s="183">
        <v>136.57</v>
      </c>
      <c r="G12" s="181" t="s">
        <v>14384</v>
      </c>
      <c r="H12" s="182">
        <v>44519</v>
      </c>
      <c r="I12" s="183">
        <v>169.9</v>
      </c>
      <c r="J12" s="181" t="s">
        <v>14385</v>
      </c>
      <c r="K12" s="371">
        <v>44519</v>
      </c>
      <c r="L12" s="181">
        <v>235.62</v>
      </c>
      <c r="M12" s="184">
        <f t="shared" ref="M12:M70" si="0">AVERAGE(F12,I12,L12)</f>
        <v>180.69666666666669</v>
      </c>
      <c r="N12" s="185" t="s">
        <v>2692</v>
      </c>
    </row>
    <row r="13" spans="1:16" s="186" customFormat="1" ht="12.75" x14ac:dyDescent="0.2">
      <c r="A13" s="180">
        <v>3</v>
      </c>
      <c r="B13" s="181" t="s">
        <v>2693</v>
      </c>
      <c r="C13" s="180" t="s">
        <v>2690</v>
      </c>
      <c r="D13" s="181" t="s">
        <v>14386</v>
      </c>
      <c r="E13" s="182">
        <v>44412</v>
      </c>
      <c r="F13" s="183">
        <v>1182.778</v>
      </c>
      <c r="G13" s="181" t="s">
        <v>14387</v>
      </c>
      <c r="H13" s="182">
        <v>44411</v>
      </c>
      <c r="I13" s="183">
        <v>1303.867</v>
      </c>
      <c r="J13" s="181" t="s">
        <v>14388</v>
      </c>
      <c r="K13" s="182">
        <v>44414</v>
      </c>
      <c r="L13" s="183">
        <v>1250.94</v>
      </c>
      <c r="M13" s="184">
        <f t="shared" si="0"/>
        <v>1245.8616666666667</v>
      </c>
      <c r="N13" s="185" t="s">
        <v>2691</v>
      </c>
    </row>
    <row r="14" spans="1:16" s="186" customFormat="1" ht="12.75" x14ac:dyDescent="0.2">
      <c r="A14" s="180">
        <v>4</v>
      </c>
      <c r="B14" s="181" t="s">
        <v>2694</v>
      </c>
      <c r="C14" s="180" t="s">
        <v>174</v>
      </c>
      <c r="D14" s="181" t="s">
        <v>2695</v>
      </c>
      <c r="E14" s="182">
        <v>44487</v>
      </c>
      <c r="F14" s="183">
        <v>28.26</v>
      </c>
      <c r="G14" s="181" t="s">
        <v>2685</v>
      </c>
      <c r="H14" s="182">
        <v>44487</v>
      </c>
      <c r="I14" s="183">
        <v>31.44</v>
      </c>
      <c r="J14" s="181"/>
      <c r="K14" s="182"/>
      <c r="L14" s="183"/>
      <c r="M14" s="184">
        <f t="shared" si="0"/>
        <v>29.85</v>
      </c>
      <c r="N14" s="185" t="s">
        <v>2691</v>
      </c>
    </row>
    <row r="15" spans="1:16" s="186" customFormat="1" ht="12.75" x14ac:dyDescent="0.2">
      <c r="A15" s="180">
        <v>5</v>
      </c>
      <c r="B15" s="181" t="s">
        <v>2697</v>
      </c>
      <c r="C15" s="180" t="s">
        <v>174</v>
      </c>
      <c r="D15" s="181" t="s">
        <v>2685</v>
      </c>
      <c r="E15" s="182">
        <v>44487</v>
      </c>
      <c r="F15" s="183">
        <v>26.76</v>
      </c>
      <c r="G15" s="181" t="s">
        <v>2698</v>
      </c>
      <c r="H15" s="182">
        <v>44487</v>
      </c>
      <c r="I15" s="183">
        <v>26.76</v>
      </c>
      <c r="J15" s="181"/>
      <c r="K15" s="182"/>
      <c r="L15" s="183"/>
      <c r="M15" s="184">
        <f t="shared" si="0"/>
        <v>26.76</v>
      </c>
      <c r="N15" s="185" t="s">
        <v>2691</v>
      </c>
    </row>
    <row r="16" spans="1:16" s="186" customFormat="1" ht="12.75" x14ac:dyDescent="0.2">
      <c r="A16" s="180">
        <v>6</v>
      </c>
      <c r="B16" s="181" t="s">
        <v>2699</v>
      </c>
      <c r="C16" s="180" t="s">
        <v>174</v>
      </c>
      <c r="D16" s="181" t="s">
        <v>2685</v>
      </c>
      <c r="E16" s="182">
        <v>44516</v>
      </c>
      <c r="F16" s="183">
        <v>153.59</v>
      </c>
      <c r="G16" s="181" t="s">
        <v>2700</v>
      </c>
      <c r="H16" s="182">
        <v>44516</v>
      </c>
      <c r="I16" s="183">
        <v>144.9</v>
      </c>
      <c r="J16" s="181"/>
      <c r="K16" s="182"/>
      <c r="L16" s="183"/>
      <c r="M16" s="184">
        <f t="shared" si="0"/>
        <v>149.245</v>
      </c>
      <c r="N16" s="185" t="s">
        <v>2691</v>
      </c>
    </row>
    <row r="17" spans="1:14" s="186" customFormat="1" ht="12.75" x14ac:dyDescent="0.2">
      <c r="A17" s="180">
        <v>7</v>
      </c>
      <c r="B17" s="181" t="s">
        <v>2702</v>
      </c>
      <c r="C17" s="180" t="s">
        <v>174</v>
      </c>
      <c r="D17" s="181" t="s">
        <v>2698</v>
      </c>
      <c r="E17" s="182">
        <v>44487</v>
      </c>
      <c r="F17" s="183">
        <v>71.989999999999995</v>
      </c>
      <c r="G17" s="181" t="s">
        <v>2685</v>
      </c>
      <c r="H17" s="182">
        <v>44487</v>
      </c>
      <c r="I17" s="183">
        <v>71.989999999999995</v>
      </c>
      <c r="J17" s="181"/>
      <c r="K17" s="182"/>
      <c r="L17" s="183"/>
      <c r="M17" s="184">
        <f t="shared" si="0"/>
        <v>71.989999999999995</v>
      </c>
      <c r="N17" s="185" t="s">
        <v>2691</v>
      </c>
    </row>
    <row r="18" spans="1:14" s="186" customFormat="1" ht="12.75" x14ac:dyDescent="0.2">
      <c r="A18" s="180">
        <v>8</v>
      </c>
      <c r="B18" s="181" t="s">
        <v>1774</v>
      </c>
      <c r="C18" s="180" t="s">
        <v>174</v>
      </c>
      <c r="D18" s="181" t="s">
        <v>2695</v>
      </c>
      <c r="E18" s="182">
        <v>44487</v>
      </c>
      <c r="F18" s="183">
        <v>15.08</v>
      </c>
      <c r="G18" s="181" t="s">
        <v>2687</v>
      </c>
      <c r="H18" s="182">
        <v>44487</v>
      </c>
      <c r="I18" s="183">
        <v>14.33</v>
      </c>
      <c r="J18" s="181" t="s">
        <v>2969</v>
      </c>
      <c r="K18" s="182">
        <v>44433</v>
      </c>
      <c r="L18" s="183">
        <v>13.99</v>
      </c>
      <c r="M18" s="184">
        <f t="shared" si="0"/>
        <v>14.466666666666667</v>
      </c>
      <c r="N18" s="185" t="s">
        <v>2691</v>
      </c>
    </row>
    <row r="19" spans="1:14" s="186" customFormat="1" ht="12.75" x14ac:dyDescent="0.2">
      <c r="A19" s="180">
        <v>9</v>
      </c>
      <c r="B19" s="181" t="s">
        <v>2704</v>
      </c>
      <c r="C19" s="180" t="s">
        <v>174</v>
      </c>
      <c r="D19" s="181" t="s">
        <v>2695</v>
      </c>
      <c r="E19" s="182">
        <v>44487</v>
      </c>
      <c r="F19" s="183">
        <v>18</v>
      </c>
      <c r="G19" s="181" t="s">
        <v>2687</v>
      </c>
      <c r="H19" s="182">
        <v>44487</v>
      </c>
      <c r="I19" s="183">
        <v>10.36</v>
      </c>
      <c r="J19" s="181" t="s">
        <v>2703</v>
      </c>
      <c r="K19" s="182">
        <v>44434</v>
      </c>
      <c r="L19" s="183">
        <v>13.99</v>
      </c>
      <c r="M19" s="184">
        <f t="shared" si="0"/>
        <v>14.116666666666667</v>
      </c>
      <c r="N19" s="185" t="s">
        <v>2691</v>
      </c>
    </row>
    <row r="20" spans="1:14" s="186" customFormat="1" ht="12.75" x14ac:dyDescent="0.2">
      <c r="A20" s="180">
        <v>10</v>
      </c>
      <c r="B20" s="181" t="s">
        <v>1784</v>
      </c>
      <c r="C20" s="180" t="s">
        <v>174</v>
      </c>
      <c r="D20" s="181" t="s">
        <v>2695</v>
      </c>
      <c r="E20" s="182">
        <v>43839</v>
      </c>
      <c r="F20" s="183">
        <v>18</v>
      </c>
      <c r="G20" s="181" t="s">
        <v>2687</v>
      </c>
      <c r="H20" s="182">
        <v>44487</v>
      </c>
      <c r="I20" s="183">
        <v>14.33</v>
      </c>
      <c r="J20" s="181" t="s">
        <v>2703</v>
      </c>
      <c r="K20" s="182">
        <v>44435</v>
      </c>
      <c r="L20" s="183">
        <v>13.99</v>
      </c>
      <c r="M20" s="187">
        <f t="shared" si="0"/>
        <v>15.44</v>
      </c>
      <c r="N20" s="185" t="s">
        <v>2691</v>
      </c>
    </row>
    <row r="21" spans="1:14" s="186" customFormat="1" ht="12.75" x14ac:dyDescent="0.2">
      <c r="A21" s="180">
        <v>11</v>
      </c>
      <c r="B21" s="181" t="s">
        <v>2705</v>
      </c>
      <c r="C21" s="180" t="s">
        <v>2690</v>
      </c>
      <c r="D21" s="181" t="s">
        <v>14389</v>
      </c>
      <c r="E21" s="182">
        <v>44519</v>
      </c>
      <c r="F21" s="183">
        <v>84.9</v>
      </c>
      <c r="G21" s="181"/>
      <c r="H21" s="182"/>
      <c r="I21" s="183"/>
      <c r="J21" s="181"/>
      <c r="K21" s="182"/>
      <c r="L21" s="183"/>
      <c r="M21" s="187">
        <f t="shared" si="0"/>
        <v>84.9</v>
      </c>
      <c r="N21" s="185" t="s">
        <v>2691</v>
      </c>
    </row>
    <row r="22" spans="1:14" s="186" customFormat="1" ht="12.75" x14ac:dyDescent="0.2">
      <c r="A22" s="180">
        <v>12</v>
      </c>
      <c r="B22" s="181" t="s">
        <v>2706</v>
      </c>
      <c r="C22" s="180" t="s">
        <v>2690</v>
      </c>
      <c r="D22" s="181" t="s">
        <v>2701</v>
      </c>
      <c r="E22" s="182">
        <v>44519</v>
      </c>
      <c r="F22" s="183">
        <v>53.9</v>
      </c>
      <c r="G22" s="181"/>
      <c r="H22" s="182"/>
      <c r="I22" s="183"/>
      <c r="J22" s="181"/>
      <c r="K22" s="182"/>
      <c r="L22" s="183"/>
      <c r="M22" s="187">
        <f t="shared" si="0"/>
        <v>53.9</v>
      </c>
      <c r="N22" s="185"/>
    </row>
    <row r="23" spans="1:14" s="186" customFormat="1" ht="25.5" x14ac:dyDescent="0.2">
      <c r="A23" s="180">
        <v>13</v>
      </c>
      <c r="B23" s="181" t="s">
        <v>2707</v>
      </c>
      <c r="C23" s="180" t="s">
        <v>2690</v>
      </c>
      <c r="D23" s="181" t="s">
        <v>14390</v>
      </c>
      <c r="E23" s="182">
        <v>44519</v>
      </c>
      <c r="F23" s="183">
        <v>130.16</v>
      </c>
      <c r="G23" s="181"/>
      <c r="H23" s="182"/>
      <c r="I23" s="183"/>
      <c r="J23" s="181"/>
      <c r="K23" s="182"/>
      <c r="L23" s="183"/>
      <c r="M23" s="187">
        <f t="shared" si="0"/>
        <v>130.16</v>
      </c>
      <c r="N23" s="185"/>
    </row>
    <row r="24" spans="1:14" s="186" customFormat="1" ht="12.75" x14ac:dyDescent="0.2">
      <c r="A24" s="180">
        <v>14</v>
      </c>
      <c r="B24" s="181" t="s">
        <v>2708</v>
      </c>
      <c r="C24" s="180" t="s">
        <v>174</v>
      </c>
      <c r="D24" s="181" t="s">
        <v>2709</v>
      </c>
      <c r="E24" s="182">
        <v>44439</v>
      </c>
      <c r="F24" s="183">
        <v>19100</v>
      </c>
      <c r="G24" s="181" t="s">
        <v>2710</v>
      </c>
      <c r="H24" s="182">
        <v>44435</v>
      </c>
      <c r="I24" s="183">
        <v>22000</v>
      </c>
      <c r="J24" s="181"/>
      <c r="K24" s="182"/>
      <c r="L24" s="183"/>
      <c r="M24" s="184">
        <f t="shared" si="0"/>
        <v>20550</v>
      </c>
      <c r="N24" s="185" t="s">
        <v>2691</v>
      </c>
    </row>
    <row r="25" spans="1:14" s="186" customFormat="1" ht="25.5" x14ac:dyDescent="0.2">
      <c r="A25" s="180">
        <v>15</v>
      </c>
      <c r="B25" s="181" t="s">
        <v>1695</v>
      </c>
      <c r="C25" s="180" t="s">
        <v>174</v>
      </c>
      <c r="D25" s="181" t="s">
        <v>14415</v>
      </c>
      <c r="E25" s="182">
        <v>44394</v>
      </c>
      <c r="F25" s="183">
        <v>385.11</v>
      </c>
      <c r="G25" s="181" t="s">
        <v>14416</v>
      </c>
      <c r="H25" s="182">
        <v>44390</v>
      </c>
      <c r="I25" s="183">
        <v>469.64</v>
      </c>
      <c r="J25" s="181"/>
      <c r="K25" s="182"/>
      <c r="L25" s="183"/>
      <c r="M25" s="184">
        <f t="shared" si="0"/>
        <v>427.375</v>
      </c>
      <c r="N25" s="185" t="s">
        <v>2691</v>
      </c>
    </row>
    <row r="26" spans="1:14" s="186" customFormat="1" ht="25.5" x14ac:dyDescent="0.2">
      <c r="A26" s="180">
        <v>16</v>
      </c>
      <c r="B26" s="181" t="s">
        <v>1715</v>
      </c>
      <c r="C26" s="180" t="s">
        <v>174</v>
      </c>
      <c r="D26" s="181" t="s">
        <v>14402</v>
      </c>
      <c r="E26" s="182">
        <v>44522</v>
      </c>
      <c r="F26" s="183">
        <v>161.99</v>
      </c>
      <c r="G26" s="181" t="s">
        <v>2698</v>
      </c>
      <c r="H26" s="182">
        <v>44522</v>
      </c>
      <c r="I26" s="183">
        <v>161.99</v>
      </c>
      <c r="J26" s="181"/>
      <c r="K26" s="182"/>
      <c r="L26" s="183"/>
      <c r="M26" s="184">
        <f t="shared" si="0"/>
        <v>161.99</v>
      </c>
      <c r="N26" s="185" t="s">
        <v>2691</v>
      </c>
    </row>
    <row r="27" spans="1:14" s="186" customFormat="1" ht="12.75" x14ac:dyDescent="0.2">
      <c r="A27" s="180">
        <v>17</v>
      </c>
      <c r="B27" s="181" t="s">
        <v>1721</v>
      </c>
      <c r="C27" s="180" t="s">
        <v>174</v>
      </c>
      <c r="D27" s="372" t="s">
        <v>2713</v>
      </c>
      <c r="E27" s="182">
        <v>44518</v>
      </c>
      <c r="F27" s="183">
        <v>10</v>
      </c>
      <c r="G27" s="181"/>
      <c r="H27" s="182"/>
      <c r="I27" s="183"/>
      <c r="J27" s="181"/>
      <c r="K27" s="182"/>
      <c r="L27" s="183"/>
      <c r="M27" s="184">
        <f t="shared" si="0"/>
        <v>10</v>
      </c>
      <c r="N27" s="185" t="s">
        <v>2691</v>
      </c>
    </row>
    <row r="28" spans="1:14" s="186" customFormat="1" ht="25.5" x14ac:dyDescent="0.2">
      <c r="A28" s="180">
        <v>18</v>
      </c>
      <c r="B28" s="181" t="s">
        <v>2714</v>
      </c>
      <c r="C28" s="180" t="s">
        <v>174</v>
      </c>
      <c r="D28" s="372" t="s">
        <v>14391</v>
      </c>
      <c r="E28" s="182">
        <v>44516</v>
      </c>
      <c r="F28" s="183">
        <v>2.0699999999999998</v>
      </c>
      <c r="G28" s="181"/>
      <c r="H28" s="182"/>
      <c r="I28" s="183"/>
      <c r="J28" s="181"/>
      <c r="K28" s="182"/>
      <c r="L28" s="183"/>
      <c r="M28" s="184">
        <f>AVERAGE(F28,I28,L28)</f>
        <v>2.0699999999999998</v>
      </c>
      <c r="N28" s="185" t="s">
        <v>2691</v>
      </c>
    </row>
    <row r="29" spans="1:14" s="186" customFormat="1" ht="12.75" x14ac:dyDescent="0.2">
      <c r="A29" s="180">
        <v>19</v>
      </c>
      <c r="B29" s="181" t="s">
        <v>1514</v>
      </c>
      <c r="C29" s="180" t="s">
        <v>174</v>
      </c>
      <c r="D29" s="372" t="s">
        <v>2711</v>
      </c>
      <c r="E29" s="182">
        <v>44448</v>
      </c>
      <c r="F29" s="183">
        <v>0.2</v>
      </c>
      <c r="G29" s="372"/>
      <c r="H29" s="182"/>
      <c r="I29" s="183"/>
      <c r="J29" s="181"/>
      <c r="K29" s="182"/>
      <c r="L29" s="183"/>
      <c r="M29" s="187">
        <f t="shared" si="0"/>
        <v>0.2</v>
      </c>
      <c r="N29" s="185" t="s">
        <v>2691</v>
      </c>
    </row>
    <row r="30" spans="1:14" s="186" customFormat="1" ht="12.75" x14ac:dyDescent="0.2">
      <c r="A30" s="180">
        <v>20</v>
      </c>
      <c r="B30" s="181" t="s">
        <v>2715</v>
      </c>
      <c r="C30" s="180" t="s">
        <v>174</v>
      </c>
      <c r="D30" s="181" t="s">
        <v>14392</v>
      </c>
      <c r="E30" s="182">
        <v>44516</v>
      </c>
      <c r="F30" s="183">
        <v>0.17</v>
      </c>
      <c r="G30" s="181"/>
      <c r="H30" s="182"/>
      <c r="I30" s="183"/>
      <c r="J30" s="181"/>
      <c r="K30" s="182"/>
      <c r="L30" s="183"/>
      <c r="M30" s="187">
        <f>AVERAGE(F30,I30,L30)</f>
        <v>0.17</v>
      </c>
      <c r="N30" s="185" t="s">
        <v>2691</v>
      </c>
    </row>
    <row r="31" spans="1:14" s="186" customFormat="1" ht="12.75" x14ac:dyDescent="0.2">
      <c r="A31" s="180">
        <v>21</v>
      </c>
      <c r="B31" s="181" t="s">
        <v>1528</v>
      </c>
      <c r="C31" s="180" t="s">
        <v>174</v>
      </c>
      <c r="D31" s="181" t="s">
        <v>2716</v>
      </c>
      <c r="E31" s="182">
        <v>44448</v>
      </c>
      <c r="F31" s="183">
        <v>0.43</v>
      </c>
      <c r="G31" s="181"/>
      <c r="H31" s="182"/>
      <c r="I31" s="183"/>
      <c r="J31" s="181"/>
      <c r="K31" s="182"/>
      <c r="L31" s="183"/>
      <c r="M31" s="187">
        <f t="shared" si="0"/>
        <v>0.43</v>
      </c>
      <c r="N31" s="185" t="s">
        <v>2691</v>
      </c>
    </row>
    <row r="32" spans="1:14" s="186" customFormat="1" ht="12.75" x14ac:dyDescent="0.2">
      <c r="A32" s="180">
        <v>22</v>
      </c>
      <c r="B32" s="181" t="s">
        <v>2717</v>
      </c>
      <c r="C32" s="180" t="s">
        <v>174</v>
      </c>
      <c r="D32" s="372" t="s">
        <v>2685</v>
      </c>
      <c r="E32" s="182">
        <v>44487</v>
      </c>
      <c r="F32" s="183">
        <v>1.74</v>
      </c>
      <c r="G32" s="372"/>
      <c r="H32" s="182"/>
      <c r="I32" s="183"/>
      <c r="J32" s="181"/>
      <c r="K32" s="182"/>
      <c r="L32" s="183"/>
      <c r="M32" s="187">
        <f>AVERAGE(F32,I32,L32)</f>
        <v>1.74</v>
      </c>
      <c r="N32" s="185" t="s">
        <v>2691</v>
      </c>
    </row>
    <row r="33" spans="1:14" s="186" customFormat="1" ht="12.75" x14ac:dyDescent="0.2">
      <c r="A33" s="180">
        <v>23</v>
      </c>
      <c r="B33" s="181" t="s">
        <v>1630</v>
      </c>
      <c r="C33" s="180" t="s">
        <v>174</v>
      </c>
      <c r="D33" s="181" t="s">
        <v>2718</v>
      </c>
      <c r="E33" s="182">
        <v>44433</v>
      </c>
      <c r="F33" s="183">
        <v>0.65</v>
      </c>
      <c r="G33" s="181"/>
      <c r="H33" s="182"/>
      <c r="I33" s="183"/>
      <c r="J33" s="181"/>
      <c r="K33" s="182"/>
      <c r="L33" s="183"/>
      <c r="M33" s="187">
        <f t="shared" si="0"/>
        <v>0.65</v>
      </c>
      <c r="N33" s="185" t="s">
        <v>2691</v>
      </c>
    </row>
    <row r="34" spans="1:14" s="186" customFormat="1" ht="12.75" x14ac:dyDescent="0.2">
      <c r="A34" s="180">
        <v>24</v>
      </c>
      <c r="B34" s="181" t="s">
        <v>1538</v>
      </c>
      <c r="C34" s="180" t="s">
        <v>174</v>
      </c>
      <c r="D34" s="181"/>
      <c r="E34" s="182"/>
      <c r="F34" s="183">
        <f>(16.9/100)*1.08</f>
        <v>0.18251999999999999</v>
      </c>
      <c r="G34" s="181"/>
      <c r="H34" s="182"/>
      <c r="I34" s="183"/>
      <c r="J34" s="181"/>
      <c r="K34" s="182"/>
      <c r="L34" s="183"/>
      <c r="M34" s="187">
        <f t="shared" si="0"/>
        <v>0.18251999999999999</v>
      </c>
      <c r="N34" s="185" t="s">
        <v>2691</v>
      </c>
    </row>
    <row r="35" spans="1:14" s="186" customFormat="1" ht="12.75" x14ac:dyDescent="0.2">
      <c r="A35" s="180">
        <v>25</v>
      </c>
      <c r="B35" s="188" t="s">
        <v>1543</v>
      </c>
      <c r="C35" s="180" t="s">
        <v>174</v>
      </c>
      <c r="D35" s="372" t="s">
        <v>2712</v>
      </c>
      <c r="E35" s="182">
        <v>44487</v>
      </c>
      <c r="F35" s="183">
        <v>34.590000000000003</v>
      </c>
      <c r="G35" s="372"/>
      <c r="H35" s="182"/>
      <c r="I35" s="183"/>
      <c r="J35" s="181"/>
      <c r="K35" s="182"/>
      <c r="L35" s="183"/>
      <c r="M35" s="187">
        <f>AVERAGE(F35,I35,L35)</f>
        <v>34.590000000000003</v>
      </c>
      <c r="N35" s="185" t="s">
        <v>2691</v>
      </c>
    </row>
    <row r="36" spans="1:14" s="186" customFormat="1" ht="12.75" x14ac:dyDescent="0.2">
      <c r="A36" s="180">
        <v>26</v>
      </c>
      <c r="B36" s="181" t="s">
        <v>1548</v>
      </c>
      <c r="C36" s="180" t="s">
        <v>174</v>
      </c>
      <c r="D36" s="372" t="s">
        <v>2712</v>
      </c>
      <c r="E36" s="182">
        <v>44487</v>
      </c>
      <c r="F36" s="183">
        <v>34</v>
      </c>
      <c r="G36" s="372"/>
      <c r="H36" s="182"/>
      <c r="I36" s="183"/>
      <c r="J36" s="181"/>
      <c r="K36" s="182"/>
      <c r="L36" s="183"/>
      <c r="M36" s="187">
        <f>AVERAGE(F36,I36,L36)</f>
        <v>34</v>
      </c>
      <c r="N36" s="185" t="s">
        <v>2691</v>
      </c>
    </row>
    <row r="37" spans="1:14" s="186" customFormat="1" ht="25.5" x14ac:dyDescent="0.2">
      <c r="A37" s="180">
        <v>27</v>
      </c>
      <c r="B37" s="181" t="s">
        <v>2720</v>
      </c>
      <c r="C37" s="180" t="s">
        <v>174</v>
      </c>
      <c r="D37" s="181" t="s">
        <v>2721</v>
      </c>
      <c r="E37" s="182">
        <v>44433</v>
      </c>
      <c r="F37" s="183">
        <v>3.58</v>
      </c>
      <c r="G37" s="181"/>
      <c r="H37" s="182"/>
      <c r="I37" s="183"/>
      <c r="J37" s="181"/>
      <c r="K37" s="182"/>
      <c r="L37" s="183"/>
      <c r="M37" s="187">
        <f t="shared" si="0"/>
        <v>3.58</v>
      </c>
      <c r="N37" s="185" t="s">
        <v>2691</v>
      </c>
    </row>
    <row r="38" spans="1:14" s="186" customFormat="1" ht="12.75" x14ac:dyDescent="0.2">
      <c r="A38" s="180">
        <v>28</v>
      </c>
      <c r="B38" s="188" t="s">
        <v>1635</v>
      </c>
      <c r="C38" s="180" t="s">
        <v>174</v>
      </c>
      <c r="D38" s="181" t="s">
        <v>2722</v>
      </c>
      <c r="E38" s="182">
        <v>44442</v>
      </c>
      <c r="F38" s="183">
        <v>2.38</v>
      </c>
      <c r="G38" s="181"/>
      <c r="H38" s="182"/>
      <c r="I38" s="183"/>
      <c r="J38" s="181"/>
      <c r="K38" s="182"/>
      <c r="L38" s="183"/>
      <c r="M38" s="187">
        <f>AVERAGE(F38,I38,L38)</f>
        <v>2.38</v>
      </c>
      <c r="N38" s="185" t="s">
        <v>2691</v>
      </c>
    </row>
    <row r="39" spans="1:14" s="186" customFormat="1" ht="12.75" x14ac:dyDescent="0.2">
      <c r="A39" s="180">
        <v>29</v>
      </c>
      <c r="B39" s="181" t="s">
        <v>1566</v>
      </c>
      <c r="C39" s="180" t="s">
        <v>174</v>
      </c>
      <c r="D39" s="372" t="s">
        <v>2712</v>
      </c>
      <c r="E39" s="182">
        <v>44487</v>
      </c>
      <c r="F39" s="183">
        <v>18.7</v>
      </c>
      <c r="G39" s="372"/>
      <c r="H39" s="182"/>
      <c r="I39" s="183"/>
      <c r="J39" s="181"/>
      <c r="K39" s="182"/>
      <c r="L39" s="183"/>
      <c r="M39" s="187">
        <f>AVERAGE(F39,I39,L39)</f>
        <v>18.7</v>
      </c>
      <c r="N39" s="185" t="s">
        <v>2691</v>
      </c>
    </row>
    <row r="40" spans="1:14" s="186" customFormat="1" ht="25.5" x14ac:dyDescent="0.2">
      <c r="A40" s="180">
        <v>30</v>
      </c>
      <c r="B40" s="188" t="s">
        <v>1571</v>
      </c>
      <c r="C40" s="180" t="s">
        <v>174</v>
      </c>
      <c r="D40" s="372" t="s">
        <v>2723</v>
      </c>
      <c r="E40" s="182">
        <v>44487</v>
      </c>
      <c r="F40" s="183">
        <v>84.9</v>
      </c>
      <c r="G40" s="372"/>
      <c r="H40" s="182"/>
      <c r="I40" s="183"/>
      <c r="J40" s="181"/>
      <c r="K40" s="182"/>
      <c r="L40" s="183"/>
      <c r="M40" s="184">
        <f t="shared" si="0"/>
        <v>84.9</v>
      </c>
      <c r="N40" s="185" t="s">
        <v>2691</v>
      </c>
    </row>
    <row r="41" spans="1:14" s="186" customFormat="1" ht="12.75" x14ac:dyDescent="0.2">
      <c r="A41" s="180">
        <v>31</v>
      </c>
      <c r="B41" s="181" t="s">
        <v>2724</v>
      </c>
      <c r="C41" s="180" t="s">
        <v>174</v>
      </c>
      <c r="D41" s="372" t="s">
        <v>2712</v>
      </c>
      <c r="E41" s="182">
        <v>44487</v>
      </c>
      <c r="F41" s="183">
        <v>24.99</v>
      </c>
      <c r="G41" s="372"/>
      <c r="H41" s="182"/>
      <c r="I41" s="183"/>
      <c r="J41" s="181"/>
      <c r="K41" s="182"/>
      <c r="L41" s="183"/>
      <c r="M41" s="187">
        <f t="shared" si="0"/>
        <v>24.99</v>
      </c>
      <c r="N41" s="185" t="s">
        <v>2691</v>
      </c>
    </row>
    <row r="42" spans="1:14" s="186" customFormat="1" ht="25.5" x14ac:dyDescent="0.2">
      <c r="A42" s="180">
        <v>32</v>
      </c>
      <c r="B42" s="181" t="s">
        <v>1581</v>
      </c>
      <c r="C42" s="180" t="s">
        <v>174</v>
      </c>
      <c r="D42" s="181" t="s">
        <v>2721</v>
      </c>
      <c r="E42" s="182">
        <v>44433</v>
      </c>
      <c r="F42" s="183">
        <v>2.19</v>
      </c>
      <c r="G42" s="181"/>
      <c r="H42" s="182"/>
      <c r="I42" s="183"/>
      <c r="J42" s="181"/>
      <c r="K42" s="182"/>
      <c r="L42" s="183"/>
      <c r="M42" s="187">
        <f t="shared" si="0"/>
        <v>2.19</v>
      </c>
      <c r="N42" s="185" t="s">
        <v>2691</v>
      </c>
    </row>
    <row r="43" spans="1:14" s="186" customFormat="1" ht="25.5" x14ac:dyDescent="0.2">
      <c r="A43" s="180">
        <v>33</v>
      </c>
      <c r="B43" s="181" t="s">
        <v>2725</v>
      </c>
      <c r="C43" s="180" t="s">
        <v>157</v>
      </c>
      <c r="D43" s="181" t="s">
        <v>14403</v>
      </c>
      <c r="E43" s="182">
        <v>44522</v>
      </c>
      <c r="F43" s="183">
        <v>88.49</v>
      </c>
      <c r="G43" s="372" t="s">
        <v>14404</v>
      </c>
      <c r="H43" s="182">
        <v>44522</v>
      </c>
      <c r="I43" s="183">
        <v>89.99</v>
      </c>
      <c r="J43" s="181"/>
      <c r="K43" s="182"/>
      <c r="L43" s="183"/>
      <c r="M43" s="187">
        <f t="shared" si="0"/>
        <v>89.24</v>
      </c>
      <c r="N43" s="185" t="s">
        <v>2691</v>
      </c>
    </row>
    <row r="44" spans="1:14" s="186" customFormat="1" ht="25.5" x14ac:dyDescent="0.2">
      <c r="A44" s="180">
        <v>34</v>
      </c>
      <c r="B44" s="181" t="s">
        <v>1484</v>
      </c>
      <c r="C44" s="180" t="s">
        <v>174</v>
      </c>
      <c r="D44" s="181" t="s">
        <v>14392</v>
      </c>
      <c r="E44" s="182">
        <v>44522</v>
      </c>
      <c r="F44" s="183">
        <v>40.92</v>
      </c>
      <c r="G44" s="372" t="s">
        <v>14393</v>
      </c>
      <c r="H44" s="373">
        <v>44522</v>
      </c>
      <c r="I44" s="183">
        <v>52</v>
      </c>
      <c r="J44" s="181"/>
      <c r="K44" s="182"/>
      <c r="L44" s="183"/>
      <c r="M44" s="187">
        <f t="shared" si="0"/>
        <v>46.46</v>
      </c>
      <c r="N44" s="185" t="s">
        <v>2691</v>
      </c>
    </row>
    <row r="45" spans="1:14" s="186" customFormat="1" ht="12.75" x14ac:dyDescent="0.2">
      <c r="A45" s="180">
        <v>35</v>
      </c>
      <c r="B45" s="181" t="s">
        <v>2726</v>
      </c>
      <c r="C45" s="180" t="s">
        <v>174</v>
      </c>
      <c r="D45" s="181" t="s">
        <v>2712</v>
      </c>
      <c r="E45" s="182">
        <v>44487</v>
      </c>
      <c r="F45" s="183">
        <v>134.51</v>
      </c>
      <c r="G45" s="181" t="s">
        <v>2719</v>
      </c>
      <c r="H45" s="182">
        <v>44487</v>
      </c>
      <c r="I45" s="183">
        <v>261.39999999999998</v>
      </c>
      <c r="J45" s="181"/>
      <c r="K45" s="182"/>
      <c r="L45" s="183"/>
      <c r="M45" s="187">
        <f t="shared" si="0"/>
        <v>197.95499999999998</v>
      </c>
      <c r="N45" s="185" t="s">
        <v>2691</v>
      </c>
    </row>
    <row r="46" spans="1:14" s="186" customFormat="1" ht="12.75" x14ac:dyDescent="0.2">
      <c r="A46" s="180">
        <v>36</v>
      </c>
      <c r="B46" s="181" t="s">
        <v>2727</v>
      </c>
      <c r="C46" s="180" t="s">
        <v>174</v>
      </c>
      <c r="D46" s="372" t="s">
        <v>2712</v>
      </c>
      <c r="E46" s="182">
        <v>44487</v>
      </c>
      <c r="F46" s="183">
        <v>95.68</v>
      </c>
      <c r="G46" s="372"/>
      <c r="H46" s="182"/>
      <c r="I46" s="183"/>
      <c r="J46" s="181"/>
      <c r="K46" s="182"/>
      <c r="L46" s="183"/>
      <c r="M46" s="187">
        <f t="shared" si="0"/>
        <v>95.68</v>
      </c>
      <c r="N46" s="185" t="s">
        <v>2691</v>
      </c>
    </row>
    <row r="47" spans="1:14" s="186" customFormat="1" ht="25.5" x14ac:dyDescent="0.2">
      <c r="A47" s="180">
        <v>37</v>
      </c>
      <c r="B47" s="181" t="s">
        <v>2729</v>
      </c>
      <c r="C47" s="180" t="s">
        <v>174</v>
      </c>
      <c r="D47" s="181" t="s">
        <v>2728</v>
      </c>
      <c r="E47" s="182">
        <v>44433</v>
      </c>
      <c r="F47" s="183">
        <v>109.5</v>
      </c>
      <c r="G47" s="181"/>
      <c r="H47" s="182"/>
      <c r="I47" s="183"/>
      <c r="J47" s="181"/>
      <c r="K47" s="182"/>
      <c r="L47" s="183"/>
      <c r="M47" s="187">
        <f t="shared" si="0"/>
        <v>109.5</v>
      </c>
      <c r="N47" s="185" t="s">
        <v>2691</v>
      </c>
    </row>
    <row r="48" spans="1:14" s="186" customFormat="1" ht="12.75" x14ac:dyDescent="0.2">
      <c r="A48" s="180">
        <v>38</v>
      </c>
      <c r="B48" s="181" t="s">
        <v>2730</v>
      </c>
      <c r="C48" s="180" t="s">
        <v>174</v>
      </c>
      <c r="D48" s="181" t="s">
        <v>14402</v>
      </c>
      <c r="E48" s="182">
        <v>44522</v>
      </c>
      <c r="F48" s="183">
        <v>82.99</v>
      </c>
      <c r="G48" s="372" t="s">
        <v>2685</v>
      </c>
      <c r="H48" s="373">
        <v>44522</v>
      </c>
      <c r="I48" s="183">
        <v>82.99</v>
      </c>
      <c r="J48" s="181"/>
      <c r="K48" s="182"/>
      <c r="L48" s="183"/>
      <c r="M48" s="187">
        <f t="shared" si="0"/>
        <v>82.99</v>
      </c>
      <c r="N48" s="185" t="s">
        <v>2691</v>
      </c>
    </row>
    <row r="49" spans="1:14" s="186" customFormat="1" ht="25.5" x14ac:dyDescent="0.2">
      <c r="A49" s="180">
        <v>39</v>
      </c>
      <c r="B49" s="181" t="s">
        <v>2732</v>
      </c>
      <c r="C49" s="180" t="s">
        <v>174</v>
      </c>
      <c r="D49" s="181" t="s">
        <v>14390</v>
      </c>
      <c r="E49" s="182">
        <v>44522</v>
      </c>
      <c r="F49" s="183">
        <v>15.76</v>
      </c>
      <c r="G49" s="372"/>
      <c r="H49" s="373"/>
      <c r="I49" s="183"/>
      <c r="J49" s="181"/>
      <c r="K49" s="182"/>
      <c r="L49" s="183"/>
      <c r="M49" s="184">
        <f t="shared" si="0"/>
        <v>15.76</v>
      </c>
      <c r="N49" s="185" t="s">
        <v>2691</v>
      </c>
    </row>
    <row r="50" spans="1:14" s="186" customFormat="1" ht="25.5" x14ac:dyDescent="0.2">
      <c r="A50" s="180">
        <v>40</v>
      </c>
      <c r="B50" s="188" t="s">
        <v>2733</v>
      </c>
      <c r="C50" s="180" t="s">
        <v>174</v>
      </c>
      <c r="D50" s="181" t="s">
        <v>14390</v>
      </c>
      <c r="E50" s="182">
        <v>44522</v>
      </c>
      <c r="F50" s="183">
        <v>13</v>
      </c>
      <c r="G50" s="372" t="s">
        <v>14405</v>
      </c>
      <c r="H50" s="373">
        <v>44522</v>
      </c>
      <c r="I50" s="183">
        <v>10.17</v>
      </c>
      <c r="J50" s="181"/>
      <c r="K50" s="182"/>
      <c r="L50" s="183"/>
      <c r="M50" s="187">
        <f t="shared" si="0"/>
        <v>11.585000000000001</v>
      </c>
      <c r="N50" s="185" t="s">
        <v>2691</v>
      </c>
    </row>
    <row r="51" spans="1:14" s="186" customFormat="1" ht="25.5" x14ac:dyDescent="0.2">
      <c r="A51" s="180">
        <v>41</v>
      </c>
      <c r="B51" s="181" t="s">
        <v>2734</v>
      </c>
      <c r="C51" s="180" t="s">
        <v>174</v>
      </c>
      <c r="D51" s="372" t="s">
        <v>2735</v>
      </c>
      <c r="E51" s="182">
        <v>44449</v>
      </c>
      <c r="F51" s="183">
        <v>810.65</v>
      </c>
      <c r="G51" s="372" t="s">
        <v>2736</v>
      </c>
      <c r="H51" s="182">
        <v>44452</v>
      </c>
      <c r="I51" s="183">
        <v>348.5</v>
      </c>
      <c r="J51" s="181"/>
      <c r="K51" s="182"/>
      <c r="L51" s="183"/>
      <c r="M51" s="187">
        <f t="shared" si="0"/>
        <v>579.57500000000005</v>
      </c>
      <c r="N51" s="185" t="s">
        <v>2691</v>
      </c>
    </row>
    <row r="52" spans="1:14" s="186" customFormat="1" ht="35.25" customHeight="1" x14ac:dyDescent="0.2">
      <c r="A52" s="180">
        <v>42</v>
      </c>
      <c r="B52" s="186" t="s">
        <v>1640</v>
      </c>
      <c r="C52" s="180" t="s">
        <v>157</v>
      </c>
      <c r="D52" s="372" t="s">
        <v>14390</v>
      </c>
      <c r="E52" s="182">
        <v>44522</v>
      </c>
      <c r="F52" s="183">
        <v>27.9968</v>
      </c>
      <c r="G52" s="372" t="s">
        <v>14414</v>
      </c>
      <c r="H52" s="182">
        <v>44522</v>
      </c>
      <c r="I52" s="183">
        <v>25.196999999999999</v>
      </c>
      <c r="J52" s="181"/>
      <c r="K52" s="182"/>
      <c r="L52" s="183"/>
      <c r="M52" s="187">
        <f t="shared" si="0"/>
        <v>26.596899999999998</v>
      </c>
      <c r="N52" s="185" t="s">
        <v>2691</v>
      </c>
    </row>
    <row r="53" spans="1:14" s="186" customFormat="1" ht="38.25" x14ac:dyDescent="0.2">
      <c r="A53" s="180">
        <v>43</v>
      </c>
      <c r="B53" s="181" t="s">
        <v>2737</v>
      </c>
      <c r="C53" s="180" t="s">
        <v>174</v>
      </c>
      <c r="D53" s="372" t="s">
        <v>2738</v>
      </c>
      <c r="E53" s="182">
        <v>44441</v>
      </c>
      <c r="F53" s="183">
        <v>49.9</v>
      </c>
      <c r="G53" s="372" t="s">
        <v>2685</v>
      </c>
      <c r="H53" s="182">
        <v>44487</v>
      </c>
      <c r="I53" s="183">
        <v>32.04</v>
      </c>
      <c r="J53" s="181"/>
      <c r="K53" s="182"/>
      <c r="L53" s="183"/>
      <c r="M53" s="187">
        <f t="shared" si="0"/>
        <v>40.97</v>
      </c>
      <c r="N53" s="185" t="s">
        <v>2691</v>
      </c>
    </row>
    <row r="54" spans="1:14" s="186" customFormat="1" ht="12.75" x14ac:dyDescent="0.2">
      <c r="A54" s="180">
        <v>44</v>
      </c>
      <c r="B54" s="181" t="s">
        <v>1650</v>
      </c>
      <c r="C54" s="180" t="s">
        <v>174</v>
      </c>
      <c r="D54" s="181" t="s">
        <v>2739</v>
      </c>
      <c r="E54" s="182">
        <v>44487</v>
      </c>
      <c r="F54" s="183">
        <v>18.97</v>
      </c>
      <c r="G54" s="181" t="s">
        <v>2685</v>
      </c>
      <c r="H54" s="182">
        <v>44487</v>
      </c>
      <c r="I54" s="183">
        <v>22.41</v>
      </c>
      <c r="J54" s="181"/>
      <c r="K54" s="182"/>
      <c r="L54" s="183"/>
      <c r="M54" s="187">
        <f>AVERAGE(F54,I54,L54)</f>
        <v>20.689999999999998</v>
      </c>
      <c r="N54" s="185" t="s">
        <v>2691</v>
      </c>
    </row>
    <row r="55" spans="1:14" s="186" customFormat="1" ht="25.5" x14ac:dyDescent="0.2">
      <c r="A55" s="180">
        <v>45</v>
      </c>
      <c r="B55" s="181" t="s">
        <v>1660</v>
      </c>
      <c r="C55" s="180" t="s">
        <v>174</v>
      </c>
      <c r="D55" s="181" t="s">
        <v>2712</v>
      </c>
      <c r="E55" s="182">
        <v>44516</v>
      </c>
      <c r="F55" s="183">
        <v>329</v>
      </c>
      <c r="G55" s="181"/>
      <c r="H55" s="182"/>
      <c r="I55" s="183"/>
      <c r="J55" s="181"/>
      <c r="K55" s="182"/>
      <c r="L55" s="183"/>
      <c r="M55" s="187">
        <f>AVERAGE(F55,I55,L55)</f>
        <v>329</v>
      </c>
      <c r="N55" s="185" t="s">
        <v>2691</v>
      </c>
    </row>
    <row r="56" spans="1:14" s="186" customFormat="1" ht="38.25" x14ac:dyDescent="0.2">
      <c r="A56" s="180">
        <v>46</v>
      </c>
      <c r="B56" s="181" t="s">
        <v>2740</v>
      </c>
      <c r="C56" s="180" t="s">
        <v>174</v>
      </c>
      <c r="D56" s="372" t="s">
        <v>2738</v>
      </c>
      <c r="E56" s="182">
        <v>44434</v>
      </c>
      <c r="F56" s="183">
        <v>278.89999999999998</v>
      </c>
      <c r="G56" s="374" t="s">
        <v>2712</v>
      </c>
      <c r="H56" s="182">
        <v>44487</v>
      </c>
      <c r="I56" s="183">
        <v>133.81</v>
      </c>
      <c r="J56" s="181"/>
      <c r="K56" s="182"/>
      <c r="L56" s="183"/>
      <c r="M56" s="187">
        <f t="shared" si="0"/>
        <v>206.35499999999999</v>
      </c>
      <c r="N56" s="185" t="s">
        <v>2691</v>
      </c>
    </row>
    <row r="57" spans="1:14" s="186" customFormat="1" ht="12.75" x14ac:dyDescent="0.2">
      <c r="A57" s="180">
        <v>47</v>
      </c>
      <c r="B57" s="181" t="s">
        <v>1655</v>
      </c>
      <c r="C57" s="180" t="s">
        <v>174</v>
      </c>
      <c r="D57" s="181" t="s">
        <v>2741</v>
      </c>
      <c r="E57" s="182">
        <v>44434</v>
      </c>
      <c r="F57" s="183">
        <v>2449.9</v>
      </c>
      <c r="G57" s="372"/>
      <c r="H57" s="373"/>
      <c r="I57" s="183"/>
      <c r="J57" s="181"/>
      <c r="K57" s="182"/>
      <c r="L57" s="183"/>
      <c r="M57" s="187">
        <f t="shared" si="0"/>
        <v>2449.9</v>
      </c>
      <c r="N57" s="185" t="s">
        <v>2691</v>
      </c>
    </row>
    <row r="58" spans="1:14" s="186" customFormat="1" ht="25.5" x14ac:dyDescent="0.2">
      <c r="A58" s="180">
        <v>48</v>
      </c>
      <c r="B58" s="181" t="s">
        <v>1665</v>
      </c>
      <c r="C58" s="180" t="s">
        <v>174</v>
      </c>
      <c r="D58" s="181" t="s">
        <v>2712</v>
      </c>
      <c r="E58" s="182">
        <v>44487</v>
      </c>
      <c r="F58" s="183">
        <v>49.47</v>
      </c>
      <c r="G58" s="181"/>
      <c r="H58" s="182"/>
      <c r="I58" s="183"/>
      <c r="J58" s="181"/>
      <c r="K58" s="182"/>
      <c r="L58" s="183"/>
      <c r="M58" s="187">
        <f t="shared" si="0"/>
        <v>49.47</v>
      </c>
      <c r="N58" s="185" t="s">
        <v>2691</v>
      </c>
    </row>
    <row r="59" spans="1:14" s="186" customFormat="1" ht="12.75" x14ac:dyDescent="0.2">
      <c r="A59" s="180">
        <v>49</v>
      </c>
      <c r="B59" s="181" t="s">
        <v>1670</v>
      </c>
      <c r="C59" s="180" t="s">
        <v>174</v>
      </c>
      <c r="D59" s="181" t="s">
        <v>2685</v>
      </c>
      <c r="E59" s="182">
        <v>44487</v>
      </c>
      <c r="F59" s="183">
        <v>7.71</v>
      </c>
      <c r="G59" s="372" t="s">
        <v>2712</v>
      </c>
      <c r="H59" s="182">
        <v>44516</v>
      </c>
      <c r="I59" s="183">
        <v>13.2</v>
      </c>
      <c r="J59" s="181"/>
      <c r="K59" s="182"/>
      <c r="L59" s="183"/>
      <c r="M59" s="187">
        <f t="shared" si="0"/>
        <v>10.455</v>
      </c>
      <c r="N59" s="185" t="s">
        <v>2691</v>
      </c>
    </row>
    <row r="60" spans="1:14" s="186" customFormat="1" ht="25.5" x14ac:dyDescent="0.2">
      <c r="A60" s="180">
        <v>50</v>
      </c>
      <c r="B60" s="181" t="s">
        <v>1675</v>
      </c>
      <c r="C60" s="180" t="s">
        <v>174</v>
      </c>
      <c r="D60" s="372" t="s">
        <v>2712</v>
      </c>
      <c r="E60" s="182">
        <v>44487</v>
      </c>
      <c r="F60" s="183">
        <v>31.2</v>
      </c>
      <c r="G60" s="372"/>
      <c r="H60" s="182"/>
      <c r="I60" s="183"/>
      <c r="J60" s="181"/>
      <c r="K60" s="182"/>
      <c r="L60" s="183"/>
      <c r="M60" s="187">
        <f t="shared" si="0"/>
        <v>31.2</v>
      </c>
      <c r="N60" s="185" t="s">
        <v>2691</v>
      </c>
    </row>
    <row r="61" spans="1:14" s="186" customFormat="1" ht="25.5" x14ac:dyDescent="0.2">
      <c r="A61" s="180">
        <v>51</v>
      </c>
      <c r="B61" s="181" t="s">
        <v>1680</v>
      </c>
      <c r="C61" s="180" t="s">
        <v>174</v>
      </c>
      <c r="D61" s="181" t="s">
        <v>14399</v>
      </c>
      <c r="E61" s="182">
        <v>44519</v>
      </c>
      <c r="F61" s="183">
        <v>115.78</v>
      </c>
      <c r="G61" s="181" t="s">
        <v>2712</v>
      </c>
      <c r="H61" s="182">
        <v>44487</v>
      </c>
      <c r="I61" s="183">
        <v>77</v>
      </c>
      <c r="J61" s="181"/>
      <c r="K61" s="182"/>
      <c r="L61" s="183"/>
      <c r="M61" s="187">
        <f t="shared" si="0"/>
        <v>96.39</v>
      </c>
      <c r="N61" s="185" t="s">
        <v>2691</v>
      </c>
    </row>
    <row r="62" spans="1:14" s="186" customFormat="1" ht="38.25" x14ac:dyDescent="0.2">
      <c r="A62" s="180">
        <v>52</v>
      </c>
      <c r="B62" s="181" t="s">
        <v>2742</v>
      </c>
      <c r="C62" s="180" t="s">
        <v>174</v>
      </c>
      <c r="D62" s="181" t="s">
        <v>14393</v>
      </c>
      <c r="E62" s="182">
        <v>44519</v>
      </c>
      <c r="F62" s="183">
        <v>3240</v>
      </c>
      <c r="G62" s="181" t="s">
        <v>2712</v>
      </c>
      <c r="H62" s="182">
        <v>44487</v>
      </c>
      <c r="I62" s="183">
        <v>3452.6</v>
      </c>
      <c r="J62" s="181"/>
      <c r="K62" s="182"/>
      <c r="L62" s="183"/>
      <c r="M62" s="187">
        <f t="shared" si="0"/>
        <v>3346.3</v>
      </c>
      <c r="N62" s="185" t="s">
        <v>2691</v>
      </c>
    </row>
    <row r="63" spans="1:14" s="186" customFormat="1" ht="25.5" x14ac:dyDescent="0.2">
      <c r="A63" s="180">
        <v>53</v>
      </c>
      <c r="B63" s="181" t="s">
        <v>2743</v>
      </c>
      <c r="C63" s="180" t="s">
        <v>174</v>
      </c>
      <c r="D63" s="181" t="s">
        <v>2712</v>
      </c>
      <c r="E63" s="182">
        <v>44487</v>
      </c>
      <c r="F63" s="183">
        <v>969.9</v>
      </c>
      <c r="G63" s="181" t="s">
        <v>14393</v>
      </c>
      <c r="H63" s="182">
        <v>44519</v>
      </c>
      <c r="I63" s="183">
        <v>658</v>
      </c>
      <c r="J63" s="181"/>
      <c r="K63" s="182"/>
      <c r="L63" s="183"/>
      <c r="M63" s="187">
        <f t="shared" si="0"/>
        <v>813.95</v>
      </c>
      <c r="N63" s="185" t="s">
        <v>2691</v>
      </c>
    </row>
    <row r="64" spans="1:14" s="186" customFormat="1" ht="25.5" x14ac:dyDescent="0.2">
      <c r="A64" s="180">
        <v>54</v>
      </c>
      <c r="B64" s="181" t="s">
        <v>2744</v>
      </c>
      <c r="C64" s="180" t="s">
        <v>174</v>
      </c>
      <c r="D64" s="181" t="s">
        <v>2685</v>
      </c>
      <c r="E64" s="182">
        <v>44518</v>
      </c>
      <c r="F64" s="183">
        <v>302.29000000000002</v>
      </c>
      <c r="G64" s="181" t="s">
        <v>14398</v>
      </c>
      <c r="H64" s="182">
        <v>44519</v>
      </c>
      <c r="I64" s="183">
        <v>664.19</v>
      </c>
      <c r="J64" s="181"/>
      <c r="K64" s="182"/>
      <c r="L64" s="183"/>
      <c r="M64" s="187">
        <f t="shared" si="0"/>
        <v>483.24</v>
      </c>
      <c r="N64" s="185" t="s">
        <v>2691</v>
      </c>
    </row>
    <row r="65" spans="1:14" s="186" customFormat="1" ht="25.5" x14ac:dyDescent="0.2">
      <c r="A65" s="180">
        <v>55</v>
      </c>
      <c r="B65" s="181" t="s">
        <v>2745</v>
      </c>
      <c r="C65" s="180" t="s">
        <v>174</v>
      </c>
      <c r="D65" s="181" t="s">
        <v>2723</v>
      </c>
      <c r="E65" s="182">
        <v>44487</v>
      </c>
      <c r="F65" s="183">
        <v>149.9</v>
      </c>
      <c r="G65" s="181" t="s">
        <v>14393</v>
      </c>
      <c r="H65" s="182">
        <v>44518</v>
      </c>
      <c r="I65" s="183">
        <v>217.85</v>
      </c>
      <c r="J65" s="181"/>
      <c r="K65" s="182"/>
      <c r="L65" s="183"/>
      <c r="M65" s="187">
        <f t="shared" si="0"/>
        <v>183.875</v>
      </c>
      <c r="N65" s="185" t="s">
        <v>2691</v>
      </c>
    </row>
    <row r="66" spans="1:14" s="186" customFormat="1" ht="25.5" x14ac:dyDescent="0.2">
      <c r="A66" s="180">
        <v>56</v>
      </c>
      <c r="B66" s="181" t="s">
        <v>2746</v>
      </c>
      <c r="C66" s="180" t="s">
        <v>174</v>
      </c>
      <c r="D66" s="181" t="s">
        <v>2723</v>
      </c>
      <c r="E66" s="182">
        <v>44487</v>
      </c>
      <c r="F66" s="183">
        <v>289.89999999999998</v>
      </c>
      <c r="G66" s="181" t="s">
        <v>2731</v>
      </c>
      <c r="H66" s="182">
        <v>44435</v>
      </c>
      <c r="I66" s="183">
        <v>318.60000000000002</v>
      </c>
      <c r="J66" s="181"/>
      <c r="K66" s="182"/>
      <c r="L66" s="183"/>
      <c r="M66" s="187">
        <f t="shared" si="0"/>
        <v>304.25</v>
      </c>
      <c r="N66" s="185" t="s">
        <v>2691</v>
      </c>
    </row>
    <row r="67" spans="1:14" s="186" customFormat="1" ht="12.75" x14ac:dyDescent="0.2">
      <c r="A67" s="180">
        <v>57</v>
      </c>
      <c r="B67" s="181" t="s">
        <v>2747</v>
      </c>
      <c r="C67" s="180" t="s">
        <v>157</v>
      </c>
      <c r="D67" s="181" t="s">
        <v>2748</v>
      </c>
      <c r="E67" s="182">
        <v>44516</v>
      </c>
      <c r="F67" s="183">
        <v>13.3</v>
      </c>
      <c r="G67" s="181" t="s">
        <v>14394</v>
      </c>
      <c r="H67" s="182">
        <v>44518</v>
      </c>
      <c r="I67" s="183">
        <v>51.57</v>
      </c>
      <c r="J67" s="181"/>
      <c r="K67" s="182"/>
      <c r="L67" s="183"/>
      <c r="M67" s="187">
        <f t="shared" si="0"/>
        <v>32.435000000000002</v>
      </c>
      <c r="N67" s="185" t="s">
        <v>2691</v>
      </c>
    </row>
    <row r="68" spans="1:14" s="186" customFormat="1" ht="25.5" x14ac:dyDescent="0.2">
      <c r="A68" s="180">
        <v>58</v>
      </c>
      <c r="B68" s="181" t="s">
        <v>2749</v>
      </c>
      <c r="C68" s="21" t="s">
        <v>174</v>
      </c>
      <c r="D68" s="181" t="s">
        <v>2750</v>
      </c>
      <c r="E68" s="182">
        <v>44434</v>
      </c>
      <c r="F68" s="183">
        <v>0.75</v>
      </c>
      <c r="G68" s="181" t="s">
        <v>2751</v>
      </c>
      <c r="H68" s="182">
        <v>44434</v>
      </c>
      <c r="I68" s="183">
        <v>0.83</v>
      </c>
      <c r="J68" s="181"/>
      <c r="K68" s="182"/>
      <c r="L68" s="183"/>
      <c r="M68" s="187">
        <f t="shared" si="0"/>
        <v>0.79</v>
      </c>
      <c r="N68" s="185" t="s">
        <v>2691</v>
      </c>
    </row>
    <row r="69" spans="1:14" s="186" customFormat="1" ht="12.75" x14ac:dyDescent="0.2">
      <c r="A69" s="180">
        <v>59</v>
      </c>
      <c r="B69" s="181" t="s">
        <v>1728</v>
      </c>
      <c r="C69" s="21" t="s">
        <v>174</v>
      </c>
      <c r="D69" s="181" t="s">
        <v>2712</v>
      </c>
      <c r="E69" s="182">
        <v>44487</v>
      </c>
      <c r="F69" s="183">
        <v>56</v>
      </c>
      <c r="G69" s="181" t="s">
        <v>14391</v>
      </c>
      <c r="H69" s="182">
        <v>44518</v>
      </c>
      <c r="I69" s="183">
        <v>0.57999999999999996</v>
      </c>
      <c r="J69" s="181"/>
      <c r="K69" s="182"/>
      <c r="L69" s="183"/>
      <c r="M69" s="187">
        <f t="shared" si="0"/>
        <v>28.29</v>
      </c>
      <c r="N69" s="185" t="s">
        <v>2691</v>
      </c>
    </row>
    <row r="70" spans="1:14" s="321" customFormat="1" ht="76.5" x14ac:dyDescent="0.2">
      <c r="A70" s="180">
        <v>60</v>
      </c>
      <c r="B70" s="181" t="s">
        <v>196</v>
      </c>
      <c r="C70" s="21" t="s">
        <v>194</v>
      </c>
      <c r="D70" s="322" t="s">
        <v>2752</v>
      </c>
      <c r="E70" s="182">
        <v>44434</v>
      </c>
      <c r="F70" s="183">
        <v>500</v>
      </c>
      <c r="G70" s="181" t="s">
        <v>2753</v>
      </c>
      <c r="H70" s="182">
        <v>44434</v>
      </c>
      <c r="I70" s="183">
        <v>420</v>
      </c>
      <c r="J70" s="181"/>
      <c r="K70" s="182"/>
      <c r="L70" s="183"/>
      <c r="M70" s="323">
        <f t="shared" si="0"/>
        <v>460</v>
      </c>
      <c r="N70" s="185" t="s">
        <v>2754</v>
      </c>
    </row>
    <row r="71" spans="1:14" s="321" customFormat="1" ht="25.5" x14ac:dyDescent="0.2">
      <c r="A71" s="180">
        <v>61</v>
      </c>
      <c r="B71" s="181" t="s">
        <v>817</v>
      </c>
      <c r="C71" s="21" t="s">
        <v>174</v>
      </c>
      <c r="D71" s="181" t="s">
        <v>2695</v>
      </c>
      <c r="E71" s="182">
        <v>44487</v>
      </c>
      <c r="F71" s="183">
        <v>20.21</v>
      </c>
      <c r="G71" s="181" t="s">
        <v>2685</v>
      </c>
      <c r="H71" s="182">
        <v>44487</v>
      </c>
      <c r="I71" s="183">
        <v>474.81</v>
      </c>
      <c r="J71" s="181"/>
      <c r="K71" s="182"/>
      <c r="L71" s="183"/>
      <c r="M71" s="187">
        <f t="shared" ref="M71:M78" si="1">AVERAGE(F71,I71,L71)</f>
        <v>247.51</v>
      </c>
      <c r="N71" s="185"/>
    </row>
    <row r="72" spans="1:14" s="321" customFormat="1" ht="12.75" x14ac:dyDescent="0.2">
      <c r="A72" s="180">
        <v>62</v>
      </c>
      <c r="B72" s="181" t="s">
        <v>2755</v>
      </c>
      <c r="C72" s="21" t="s">
        <v>174</v>
      </c>
      <c r="D72" s="181" t="s">
        <v>2696</v>
      </c>
      <c r="E72" s="182">
        <v>44434</v>
      </c>
      <c r="F72" s="183">
        <v>15.18</v>
      </c>
      <c r="G72" s="181" t="s">
        <v>2687</v>
      </c>
      <c r="H72" s="182">
        <v>44518</v>
      </c>
      <c r="I72" s="183">
        <v>19.989999999999998</v>
      </c>
      <c r="J72" s="181"/>
      <c r="K72" s="182"/>
      <c r="L72" s="183"/>
      <c r="M72" s="187">
        <f t="shared" si="1"/>
        <v>17.585000000000001</v>
      </c>
      <c r="N72" s="185"/>
    </row>
    <row r="73" spans="1:14" s="321" customFormat="1" ht="25.5" x14ac:dyDescent="0.2">
      <c r="A73" s="180">
        <v>63</v>
      </c>
      <c r="B73" s="181" t="s">
        <v>1064</v>
      </c>
      <c r="C73" s="21" t="s">
        <v>174</v>
      </c>
      <c r="D73" s="181" t="s">
        <v>2757</v>
      </c>
      <c r="E73" s="182">
        <v>44518</v>
      </c>
      <c r="F73" s="183">
        <v>31.52</v>
      </c>
      <c r="G73" s="181" t="s">
        <v>2685</v>
      </c>
      <c r="H73" s="182">
        <v>44518</v>
      </c>
      <c r="I73" s="183">
        <v>59.52</v>
      </c>
      <c r="J73" s="181"/>
      <c r="K73" s="182"/>
      <c r="L73" s="183"/>
      <c r="M73" s="187">
        <f t="shared" si="1"/>
        <v>45.52</v>
      </c>
      <c r="N73" s="185"/>
    </row>
    <row r="74" spans="1:14" s="78" customFormat="1" ht="25.5" x14ac:dyDescent="0.2">
      <c r="A74" s="180">
        <v>64</v>
      </c>
      <c r="B74" s="181" t="s">
        <v>2756</v>
      </c>
      <c r="C74" s="21" t="s">
        <v>174</v>
      </c>
      <c r="D74" s="322" t="s">
        <v>14395</v>
      </c>
      <c r="E74" s="182">
        <v>44518</v>
      </c>
      <c r="F74" s="183">
        <v>243.8</v>
      </c>
      <c r="G74" s="181" t="s">
        <v>14396</v>
      </c>
      <c r="H74" s="182">
        <v>44518</v>
      </c>
      <c r="I74" s="183">
        <v>299</v>
      </c>
      <c r="J74" s="22"/>
      <c r="K74" s="23"/>
      <c r="L74" s="24"/>
      <c r="M74" s="187">
        <f t="shared" si="1"/>
        <v>271.39999999999998</v>
      </c>
      <c r="N74" s="25"/>
    </row>
    <row r="75" spans="1:14" s="78" customFormat="1" ht="38.25" x14ac:dyDescent="0.2">
      <c r="A75" s="180">
        <v>65</v>
      </c>
      <c r="B75" s="181" t="s">
        <v>2758</v>
      </c>
      <c r="C75" s="21" t="s">
        <v>174</v>
      </c>
      <c r="D75" s="322" t="s">
        <v>2759</v>
      </c>
      <c r="E75" s="182">
        <v>44434</v>
      </c>
      <c r="F75" s="183">
        <v>380</v>
      </c>
      <c r="G75" s="181" t="s">
        <v>14397</v>
      </c>
      <c r="H75" s="182">
        <v>44519</v>
      </c>
      <c r="I75" s="183">
        <v>844.55</v>
      </c>
      <c r="J75" s="22"/>
      <c r="K75" s="23"/>
      <c r="L75" s="24"/>
      <c r="M75" s="187">
        <f t="shared" si="1"/>
        <v>612.27499999999998</v>
      </c>
      <c r="N75" s="25"/>
    </row>
    <row r="76" spans="1:14" s="78" customFormat="1" ht="38.25" x14ac:dyDescent="0.2">
      <c r="A76" s="180">
        <v>66</v>
      </c>
      <c r="B76" s="181" t="s">
        <v>2760</v>
      </c>
      <c r="C76" s="21" t="s">
        <v>174</v>
      </c>
      <c r="D76" s="322" t="s">
        <v>2759</v>
      </c>
      <c r="E76" s="182">
        <v>44434</v>
      </c>
      <c r="F76" s="183">
        <v>380</v>
      </c>
      <c r="G76" s="181" t="s">
        <v>14397</v>
      </c>
      <c r="H76" s="182">
        <v>44519</v>
      </c>
      <c r="I76" s="183">
        <v>844.55</v>
      </c>
      <c r="J76" s="22"/>
      <c r="K76" s="23"/>
      <c r="L76" s="24"/>
      <c r="M76" s="187">
        <f t="shared" si="1"/>
        <v>612.27499999999998</v>
      </c>
      <c r="N76" s="25"/>
    </row>
    <row r="77" spans="1:14" s="78" customFormat="1" ht="38.25" x14ac:dyDescent="0.2">
      <c r="A77" s="180">
        <v>67</v>
      </c>
      <c r="B77" s="181" t="s">
        <v>2761</v>
      </c>
      <c r="C77" s="21" t="s">
        <v>174</v>
      </c>
      <c r="D77" s="322" t="s">
        <v>2759</v>
      </c>
      <c r="E77" s="182">
        <v>44434</v>
      </c>
      <c r="F77" s="183">
        <v>450</v>
      </c>
      <c r="G77" s="181" t="s">
        <v>14397</v>
      </c>
      <c r="H77" s="182">
        <v>44519</v>
      </c>
      <c r="I77" s="183">
        <v>949.05</v>
      </c>
      <c r="J77" s="22"/>
      <c r="K77" s="23"/>
      <c r="L77" s="24"/>
      <c r="M77" s="187">
        <f t="shared" si="1"/>
        <v>699.52499999999998</v>
      </c>
      <c r="N77" s="25"/>
    </row>
    <row r="78" spans="1:14" s="78" customFormat="1" ht="38.25" x14ac:dyDescent="0.2">
      <c r="A78" s="180">
        <v>68</v>
      </c>
      <c r="B78" s="181" t="s">
        <v>2762</v>
      </c>
      <c r="C78" s="21" t="s">
        <v>174</v>
      </c>
      <c r="D78" s="322" t="s">
        <v>2759</v>
      </c>
      <c r="E78" s="182">
        <v>44434</v>
      </c>
      <c r="F78" s="183">
        <v>600</v>
      </c>
      <c r="G78" s="181" t="s">
        <v>14397</v>
      </c>
      <c r="H78" s="182">
        <v>44519</v>
      </c>
      <c r="I78" s="183">
        <v>1091.55</v>
      </c>
      <c r="J78" s="22"/>
      <c r="K78" s="23"/>
      <c r="L78" s="24"/>
      <c r="M78" s="187">
        <f t="shared" si="1"/>
        <v>845.77499999999998</v>
      </c>
      <c r="N78" s="25"/>
    </row>
    <row r="79" spans="1:14" s="78" customFormat="1" ht="31.5" customHeight="1" x14ac:dyDescent="0.2">
      <c r="A79" s="180">
        <v>69</v>
      </c>
      <c r="B79" s="181" t="s">
        <v>1758</v>
      </c>
      <c r="C79" s="21" t="s">
        <v>174</v>
      </c>
      <c r="D79" s="322" t="s">
        <v>14390</v>
      </c>
      <c r="E79" s="182">
        <v>44522</v>
      </c>
      <c r="F79" s="183">
        <v>31</v>
      </c>
      <c r="G79" s="181"/>
      <c r="H79" s="182"/>
      <c r="I79" s="183"/>
      <c r="J79" s="22"/>
      <c r="K79" s="23"/>
      <c r="L79" s="24"/>
      <c r="M79" s="187">
        <f t="shared" ref="M79" si="2">AVERAGE(F79,I79,L79)</f>
        <v>31</v>
      </c>
      <c r="N79" s="25"/>
    </row>
    <row r="80" spans="1:14" s="78" customFormat="1" ht="31.5" customHeight="1" x14ac:dyDescent="0.2">
      <c r="A80" s="180">
        <v>70</v>
      </c>
      <c r="B80" s="349" t="s">
        <v>805</v>
      </c>
      <c r="C80" s="21" t="s">
        <v>174</v>
      </c>
      <c r="D80" s="322" t="s">
        <v>14413</v>
      </c>
      <c r="E80" s="182">
        <v>44522</v>
      </c>
      <c r="F80" s="183">
        <v>104.53</v>
      </c>
      <c r="G80" s="181" t="s">
        <v>2685</v>
      </c>
      <c r="H80" s="182">
        <v>44522</v>
      </c>
      <c r="I80" s="183">
        <v>127.79</v>
      </c>
      <c r="J80" s="22"/>
      <c r="K80" s="23"/>
      <c r="L80" s="24"/>
      <c r="M80" s="187">
        <f t="shared" ref="M80" si="3">AVERAGE(F80,I80,L80)</f>
        <v>116.16</v>
      </c>
      <c r="N80" s="25"/>
    </row>
    <row r="81" spans="1:14" s="78" customFormat="1" ht="43.5" customHeight="1" x14ac:dyDescent="0.2">
      <c r="A81" s="180">
        <v>71</v>
      </c>
      <c r="B81" s="349" t="s">
        <v>1503</v>
      </c>
      <c r="C81" s="21" t="s">
        <v>174</v>
      </c>
      <c r="D81" s="181" t="s">
        <v>2685</v>
      </c>
      <c r="E81" s="182">
        <v>44522</v>
      </c>
      <c r="F81" s="24">
        <v>554.89</v>
      </c>
      <c r="G81" s="181" t="s">
        <v>14402</v>
      </c>
      <c r="H81" s="182">
        <v>44522</v>
      </c>
      <c r="I81" s="24">
        <v>573.39</v>
      </c>
      <c r="J81" s="22"/>
      <c r="K81" s="23"/>
      <c r="L81" s="24"/>
      <c r="M81" s="187">
        <f t="shared" ref="M81" si="4">AVERAGE(F81,I81,L81)</f>
        <v>564.14</v>
      </c>
      <c r="N81" s="25"/>
    </row>
    <row r="82" spans="1:14" s="10" customFormat="1" ht="41.25" customHeight="1" x14ac:dyDescent="0.2">
      <c r="A82" s="180">
        <v>72</v>
      </c>
      <c r="B82" s="349" t="s">
        <v>1049</v>
      </c>
      <c r="C82" s="21" t="s">
        <v>174</v>
      </c>
      <c r="D82" s="77" t="s">
        <v>14408</v>
      </c>
      <c r="E82" s="23">
        <v>44522</v>
      </c>
      <c r="F82" s="24">
        <v>128.88999999999999</v>
      </c>
      <c r="G82" s="22" t="s">
        <v>14409</v>
      </c>
      <c r="H82" s="23">
        <v>44522</v>
      </c>
      <c r="I82" s="24">
        <v>154.22999999999999</v>
      </c>
      <c r="J82" s="77" t="s">
        <v>14410</v>
      </c>
      <c r="K82" s="23">
        <v>44522</v>
      </c>
      <c r="L82" s="24">
        <v>183.86</v>
      </c>
      <c r="M82" s="187">
        <f t="shared" ref="M82" si="5">AVERAGE(F82,I82,L82)</f>
        <v>155.66</v>
      </c>
      <c r="N82" s="25"/>
    </row>
    <row r="83" spans="1:14" s="87" customFormat="1" ht="41.25" customHeight="1" x14ac:dyDescent="0.2">
      <c r="A83" s="180">
        <v>73</v>
      </c>
      <c r="B83" s="349" t="s">
        <v>803</v>
      </c>
      <c r="C83" s="21" t="s">
        <v>174</v>
      </c>
      <c r="D83" s="77" t="s">
        <v>14411</v>
      </c>
      <c r="E83" s="23">
        <v>44522</v>
      </c>
      <c r="F83" s="24">
        <v>0.63</v>
      </c>
      <c r="G83" s="22" t="s">
        <v>14412</v>
      </c>
      <c r="H83" s="23">
        <v>44522</v>
      </c>
      <c r="I83" s="24">
        <v>0.89</v>
      </c>
      <c r="J83" s="22"/>
      <c r="K83" s="23"/>
      <c r="L83" s="24"/>
      <c r="M83" s="187">
        <f t="shared" ref="M83" si="6">AVERAGE(F83,I83,L83)</f>
        <v>0.76</v>
      </c>
      <c r="N83" s="25"/>
    </row>
    <row r="84" spans="1:14" s="87" customFormat="1" ht="41.25" customHeight="1" x14ac:dyDescent="0.2">
      <c r="A84" s="180">
        <v>74</v>
      </c>
      <c r="B84" s="349" t="s">
        <v>773</v>
      </c>
      <c r="C84" s="21" t="s">
        <v>174</v>
      </c>
      <c r="D84" s="77" t="s">
        <v>14406</v>
      </c>
      <c r="E84" s="23">
        <v>44522</v>
      </c>
      <c r="F84" s="24">
        <v>386.67</v>
      </c>
      <c r="G84" s="22" t="s">
        <v>14407</v>
      </c>
      <c r="H84" s="23">
        <v>44522</v>
      </c>
      <c r="I84" s="24">
        <v>497.85</v>
      </c>
      <c r="J84" s="22"/>
      <c r="K84" s="23"/>
      <c r="L84" s="23"/>
      <c r="M84" s="187">
        <f t="shared" ref="M84:M85" si="7">AVERAGE(F84,I84,L84)</f>
        <v>442.26</v>
      </c>
      <c r="N84" s="25"/>
    </row>
    <row r="85" spans="1:14" s="87" customFormat="1" ht="41.25" customHeight="1" x14ac:dyDescent="0.2">
      <c r="A85" s="180">
        <v>75</v>
      </c>
      <c r="B85" s="349" t="s">
        <v>550</v>
      </c>
      <c r="C85" s="21" t="s">
        <v>174</v>
      </c>
      <c r="D85" s="77" t="s">
        <v>14400</v>
      </c>
      <c r="E85" s="23">
        <v>44519</v>
      </c>
      <c r="F85" s="24">
        <v>61.64</v>
      </c>
      <c r="G85" s="22" t="s">
        <v>14401</v>
      </c>
      <c r="H85" s="23">
        <v>44519</v>
      </c>
      <c r="I85" s="24">
        <v>95.9</v>
      </c>
      <c r="J85" s="22"/>
      <c r="K85" s="23"/>
      <c r="L85" s="23"/>
      <c r="M85" s="187">
        <f t="shared" si="7"/>
        <v>78.77000000000001</v>
      </c>
      <c r="N85" s="25"/>
    </row>
  </sheetData>
  <mergeCells count="12">
    <mergeCell ref="C2:H2"/>
    <mergeCell ref="C3:F3"/>
    <mergeCell ref="A7:N7"/>
    <mergeCell ref="M9:M10"/>
    <mergeCell ref="N9:N10"/>
    <mergeCell ref="C4:I4"/>
    <mergeCell ref="A9:A10"/>
    <mergeCell ref="B9:B10"/>
    <mergeCell ref="C9:C10"/>
    <mergeCell ref="D9:F9"/>
    <mergeCell ref="G9:I9"/>
    <mergeCell ref="J9:L9"/>
  </mergeCells>
  <printOptions horizontalCentered="1"/>
  <pageMargins left="0.78740157480314965" right="0.78740157480314965" top="0.78740157480314965" bottom="0.78740157480314965" header="0.31496062992125984" footer="0.31496062992125984"/>
  <pageSetup paperSize="9" scale="37" fitToHeight="0" orientation="portrait" r:id="rId1"/>
  <headerFooter>
    <oddFooter>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12299"/>
  <sheetViews>
    <sheetView topLeftCell="A7076" workbookViewId="0">
      <selection activeCell="G7103" sqref="G7103"/>
    </sheetView>
  </sheetViews>
  <sheetFormatPr defaultRowHeight="14.25" x14ac:dyDescent="0.2"/>
  <cols>
    <col min="2" max="2" width="80.25" customWidth="1"/>
  </cols>
  <sheetData>
    <row r="3" spans="1:5" ht="15" x14ac:dyDescent="0.25">
      <c r="A3" s="331">
        <v>97141</v>
      </c>
      <c r="B3" s="329" t="s">
        <v>2970</v>
      </c>
      <c r="C3" s="329" t="s">
        <v>157</v>
      </c>
      <c r="D3" s="329" t="s">
        <v>2971</v>
      </c>
      <c r="E3" s="334">
        <v>5.57</v>
      </c>
    </row>
    <row r="4" spans="1:5" ht="15" x14ac:dyDescent="0.25">
      <c r="A4" s="331">
        <v>97142</v>
      </c>
      <c r="B4" s="329" t="s">
        <v>2972</v>
      </c>
      <c r="C4" s="329" t="s">
        <v>157</v>
      </c>
      <c r="D4" s="329" t="s">
        <v>2971</v>
      </c>
      <c r="E4" s="334">
        <v>6.2</v>
      </c>
    </row>
    <row r="5" spans="1:5" ht="15" x14ac:dyDescent="0.25">
      <c r="A5" s="331">
        <v>97143</v>
      </c>
      <c r="B5" s="329" t="s">
        <v>2973</v>
      </c>
      <c r="C5" s="329" t="s">
        <v>157</v>
      </c>
      <c r="D5" s="329" t="s">
        <v>2971</v>
      </c>
      <c r="E5" s="334">
        <v>7.78</v>
      </c>
    </row>
    <row r="6" spans="1:5" ht="15" x14ac:dyDescent="0.25">
      <c r="A6" s="331">
        <v>97144</v>
      </c>
      <c r="B6" s="329" t="s">
        <v>2974</v>
      </c>
      <c r="C6" s="329" t="s">
        <v>157</v>
      </c>
      <c r="D6" s="329" t="s">
        <v>2971</v>
      </c>
      <c r="E6" s="334">
        <v>9.32</v>
      </c>
    </row>
    <row r="7" spans="1:5" ht="15" x14ac:dyDescent="0.25">
      <c r="A7" s="331">
        <v>97145</v>
      </c>
      <c r="B7" s="329" t="s">
        <v>2975</v>
      </c>
      <c r="C7" s="329" t="s">
        <v>157</v>
      </c>
      <c r="D7" s="329" t="s">
        <v>2971</v>
      </c>
      <c r="E7" s="334">
        <v>10.92</v>
      </c>
    </row>
    <row r="8" spans="1:5" ht="15" x14ac:dyDescent="0.25">
      <c r="A8" s="331">
        <v>97146</v>
      </c>
      <c r="B8" s="329" t="s">
        <v>2976</v>
      </c>
      <c r="C8" s="329" t="s">
        <v>157</v>
      </c>
      <c r="D8" s="329" t="s">
        <v>2971</v>
      </c>
      <c r="E8" s="334">
        <v>12.51</v>
      </c>
    </row>
    <row r="9" spans="1:5" ht="15" x14ac:dyDescent="0.25">
      <c r="A9" s="331">
        <v>97147</v>
      </c>
      <c r="B9" s="329" t="s">
        <v>2977</v>
      </c>
      <c r="C9" s="329" t="s">
        <v>157</v>
      </c>
      <c r="D9" s="329" t="s">
        <v>2971</v>
      </c>
      <c r="E9" s="334">
        <v>14.11</v>
      </c>
    </row>
    <row r="10" spans="1:5" ht="15" x14ac:dyDescent="0.25">
      <c r="A10" s="331">
        <v>97148</v>
      </c>
      <c r="B10" s="329" t="s">
        <v>2978</v>
      </c>
      <c r="C10" s="329" t="s">
        <v>157</v>
      </c>
      <c r="D10" s="329" t="s">
        <v>2971</v>
      </c>
      <c r="E10" s="334">
        <v>15.69</v>
      </c>
    </row>
    <row r="11" spans="1:5" ht="15" x14ac:dyDescent="0.25">
      <c r="A11" s="331">
        <v>97149</v>
      </c>
      <c r="B11" s="329" t="s">
        <v>2979</v>
      </c>
      <c r="C11" s="329" t="s">
        <v>157</v>
      </c>
      <c r="D11" s="329" t="s">
        <v>2971</v>
      </c>
      <c r="E11" s="334">
        <v>17.3</v>
      </c>
    </row>
    <row r="12" spans="1:5" ht="15" x14ac:dyDescent="0.25">
      <c r="A12" s="331">
        <v>97150</v>
      </c>
      <c r="B12" s="329" t="s">
        <v>2980</v>
      </c>
      <c r="C12" s="329" t="s">
        <v>157</v>
      </c>
      <c r="D12" s="329" t="s">
        <v>2971</v>
      </c>
      <c r="E12" s="334">
        <v>22.03</v>
      </c>
    </row>
    <row r="13" spans="1:5" ht="15" x14ac:dyDescent="0.25">
      <c r="A13" s="331">
        <v>97151</v>
      </c>
      <c r="B13" s="329" t="s">
        <v>2981</v>
      </c>
      <c r="C13" s="329" t="s">
        <v>157</v>
      </c>
      <c r="D13" s="329" t="s">
        <v>2971</v>
      </c>
      <c r="E13" s="334">
        <v>25.7</v>
      </c>
    </row>
    <row r="14" spans="1:5" ht="15" x14ac:dyDescent="0.25">
      <c r="A14" s="331">
        <v>97152</v>
      </c>
      <c r="B14" s="329" t="s">
        <v>2982</v>
      </c>
      <c r="C14" s="329" t="s">
        <v>157</v>
      </c>
      <c r="D14" s="329" t="s">
        <v>2971</v>
      </c>
      <c r="E14" s="334">
        <v>29.09</v>
      </c>
    </row>
    <row r="15" spans="1:5" ht="15" x14ac:dyDescent="0.25">
      <c r="A15" s="331">
        <v>97153</v>
      </c>
      <c r="B15" s="329" t="s">
        <v>2983</v>
      </c>
      <c r="C15" s="329" t="s">
        <v>157</v>
      </c>
      <c r="D15" s="329" t="s">
        <v>2971</v>
      </c>
      <c r="E15" s="334">
        <v>32.659999999999997</v>
      </c>
    </row>
    <row r="16" spans="1:5" ht="15" x14ac:dyDescent="0.25">
      <c r="A16" s="331">
        <v>97154</v>
      </c>
      <c r="B16" s="329" t="s">
        <v>2984</v>
      </c>
      <c r="C16" s="329" t="s">
        <v>157</v>
      </c>
      <c r="D16" s="329" t="s">
        <v>2971</v>
      </c>
      <c r="E16" s="334">
        <v>36.26</v>
      </c>
    </row>
    <row r="17" spans="1:5" ht="15" x14ac:dyDescent="0.25">
      <c r="A17" s="331">
        <v>97155</v>
      </c>
      <c r="B17" s="329" t="s">
        <v>2985</v>
      </c>
      <c r="C17" s="329" t="s">
        <v>157</v>
      </c>
      <c r="D17" s="329" t="s">
        <v>2971</v>
      </c>
      <c r="E17" s="334">
        <v>39.86</v>
      </c>
    </row>
    <row r="18" spans="1:5" ht="15" x14ac:dyDescent="0.25">
      <c r="A18" s="331">
        <v>97156</v>
      </c>
      <c r="B18" s="329" t="s">
        <v>2986</v>
      </c>
      <c r="C18" s="329" t="s">
        <v>157</v>
      </c>
      <c r="D18" s="329" t="s">
        <v>2971</v>
      </c>
      <c r="E18" s="334">
        <v>47.51</v>
      </c>
    </row>
    <row r="19" spans="1:5" ht="15" x14ac:dyDescent="0.25">
      <c r="A19" s="331">
        <v>97157</v>
      </c>
      <c r="B19" s="329" t="s">
        <v>2987</v>
      </c>
      <c r="C19" s="329" t="s">
        <v>157</v>
      </c>
      <c r="D19" s="329" t="s">
        <v>2971</v>
      </c>
      <c r="E19" s="334">
        <v>3.45</v>
      </c>
    </row>
    <row r="20" spans="1:5" ht="15" x14ac:dyDescent="0.25">
      <c r="A20" s="331">
        <v>97158</v>
      </c>
      <c r="B20" s="329" t="s">
        <v>2988</v>
      </c>
      <c r="C20" s="329" t="s">
        <v>157</v>
      </c>
      <c r="D20" s="329" t="s">
        <v>2971</v>
      </c>
      <c r="E20" s="334">
        <v>3.85</v>
      </c>
    </row>
    <row r="21" spans="1:5" ht="15" x14ac:dyDescent="0.25">
      <c r="A21" s="331">
        <v>97159</v>
      </c>
      <c r="B21" s="329" t="s">
        <v>2989</v>
      </c>
      <c r="C21" s="329" t="s">
        <v>157</v>
      </c>
      <c r="D21" s="329" t="s">
        <v>2971</v>
      </c>
      <c r="E21" s="334">
        <v>4.83</v>
      </c>
    </row>
    <row r="22" spans="1:5" ht="15" x14ac:dyDescent="0.25">
      <c r="A22" s="331">
        <v>97160</v>
      </c>
      <c r="B22" s="329" t="s">
        <v>2990</v>
      </c>
      <c r="C22" s="329" t="s">
        <v>157</v>
      </c>
      <c r="D22" s="329" t="s">
        <v>2971</v>
      </c>
      <c r="E22" s="334">
        <v>5.79</v>
      </c>
    </row>
    <row r="23" spans="1:5" ht="15" x14ac:dyDescent="0.25">
      <c r="A23" s="331">
        <v>97161</v>
      </c>
      <c r="B23" s="329" t="s">
        <v>2991</v>
      </c>
      <c r="C23" s="329" t="s">
        <v>157</v>
      </c>
      <c r="D23" s="329" t="s">
        <v>2971</v>
      </c>
      <c r="E23" s="334">
        <v>6.81</v>
      </c>
    </row>
    <row r="24" spans="1:5" ht="15" x14ac:dyDescent="0.25">
      <c r="A24" s="331">
        <v>97162</v>
      </c>
      <c r="B24" s="329" t="s">
        <v>2992</v>
      </c>
      <c r="C24" s="329" t="s">
        <v>157</v>
      </c>
      <c r="D24" s="329" t="s">
        <v>2971</v>
      </c>
      <c r="E24" s="334">
        <v>7.79</v>
      </c>
    </row>
    <row r="25" spans="1:5" ht="15" x14ac:dyDescent="0.25">
      <c r="A25" s="331">
        <v>97163</v>
      </c>
      <c r="B25" s="329" t="s">
        <v>2993</v>
      </c>
      <c r="C25" s="329" t="s">
        <v>157</v>
      </c>
      <c r="D25" s="329" t="s">
        <v>2971</v>
      </c>
      <c r="E25" s="334">
        <v>8.81</v>
      </c>
    </row>
    <row r="26" spans="1:5" ht="15" x14ac:dyDescent="0.25">
      <c r="A26" s="331">
        <v>97164</v>
      </c>
      <c r="B26" s="329" t="s">
        <v>2994</v>
      </c>
      <c r="C26" s="329" t="s">
        <v>157</v>
      </c>
      <c r="D26" s="329" t="s">
        <v>2971</v>
      </c>
      <c r="E26" s="334">
        <v>9.8000000000000007</v>
      </c>
    </row>
    <row r="27" spans="1:5" ht="15" x14ac:dyDescent="0.25">
      <c r="A27" s="331">
        <v>97165</v>
      </c>
      <c r="B27" s="329" t="s">
        <v>2995</v>
      </c>
      <c r="C27" s="329" t="s">
        <v>157</v>
      </c>
      <c r="D27" s="329" t="s">
        <v>2971</v>
      </c>
      <c r="E27" s="334">
        <v>10.82</v>
      </c>
    </row>
    <row r="28" spans="1:5" ht="15" x14ac:dyDescent="0.25">
      <c r="A28" s="331">
        <v>97166</v>
      </c>
      <c r="B28" s="329" t="s">
        <v>2996</v>
      </c>
      <c r="C28" s="329" t="s">
        <v>157</v>
      </c>
      <c r="D28" s="329" t="s">
        <v>2971</v>
      </c>
      <c r="E28" s="334">
        <v>13.74</v>
      </c>
    </row>
    <row r="29" spans="1:5" ht="15" x14ac:dyDescent="0.25">
      <c r="A29" s="331">
        <v>97167</v>
      </c>
      <c r="B29" s="329" t="s">
        <v>2997</v>
      </c>
      <c r="C29" s="329" t="s">
        <v>157</v>
      </c>
      <c r="D29" s="329" t="s">
        <v>2971</v>
      </c>
      <c r="E29" s="334">
        <v>16.05</v>
      </c>
    </row>
    <row r="30" spans="1:5" ht="15" x14ac:dyDescent="0.25">
      <c r="A30" s="331">
        <v>97168</v>
      </c>
      <c r="B30" s="329" t="s">
        <v>2998</v>
      </c>
      <c r="C30" s="329" t="s">
        <v>157</v>
      </c>
      <c r="D30" s="329" t="s">
        <v>2971</v>
      </c>
      <c r="E30" s="334">
        <v>18.079999999999998</v>
      </c>
    </row>
    <row r="31" spans="1:5" ht="15" x14ac:dyDescent="0.25">
      <c r="A31" s="331">
        <v>97169</v>
      </c>
      <c r="B31" s="329" t="s">
        <v>2999</v>
      </c>
      <c r="C31" s="329" t="s">
        <v>157</v>
      </c>
      <c r="D31" s="329" t="s">
        <v>2971</v>
      </c>
      <c r="E31" s="334">
        <v>20.3</v>
      </c>
    </row>
    <row r="32" spans="1:5" ht="15" x14ac:dyDescent="0.25">
      <c r="A32" s="331">
        <v>97170</v>
      </c>
      <c r="B32" s="329" t="s">
        <v>3000</v>
      </c>
      <c r="C32" s="329" t="s">
        <v>157</v>
      </c>
      <c r="D32" s="329" t="s">
        <v>2971</v>
      </c>
      <c r="E32" s="334">
        <v>22.55</v>
      </c>
    </row>
    <row r="33" spans="1:5" ht="15" x14ac:dyDescent="0.25">
      <c r="A33" s="331">
        <v>97171</v>
      </c>
      <c r="B33" s="329" t="s">
        <v>3001</v>
      </c>
      <c r="C33" s="329" t="s">
        <v>157</v>
      </c>
      <c r="D33" s="329" t="s">
        <v>2971</v>
      </c>
      <c r="E33" s="334">
        <v>24.8</v>
      </c>
    </row>
    <row r="34" spans="1:5" ht="15" x14ac:dyDescent="0.25">
      <c r="A34" s="331">
        <v>97172</v>
      </c>
      <c r="B34" s="329" t="s">
        <v>3002</v>
      </c>
      <c r="C34" s="329" t="s">
        <v>157</v>
      </c>
      <c r="D34" s="329" t="s">
        <v>2971</v>
      </c>
      <c r="E34" s="334">
        <v>29.74</v>
      </c>
    </row>
    <row r="35" spans="1:5" ht="15" x14ac:dyDescent="0.25">
      <c r="A35" s="331">
        <v>97173</v>
      </c>
      <c r="B35" s="329" t="s">
        <v>3003</v>
      </c>
      <c r="C35" s="329" t="s">
        <v>157</v>
      </c>
      <c r="D35" s="329" t="s">
        <v>2971</v>
      </c>
      <c r="E35" s="334">
        <v>25.42</v>
      </c>
    </row>
    <row r="36" spans="1:5" ht="15" x14ac:dyDescent="0.25">
      <c r="A36" s="331">
        <v>97174</v>
      </c>
      <c r="B36" s="329" t="s">
        <v>3004</v>
      </c>
      <c r="C36" s="329" t="s">
        <v>157</v>
      </c>
      <c r="D36" s="329" t="s">
        <v>2971</v>
      </c>
      <c r="E36" s="334">
        <v>29.43</v>
      </c>
    </row>
    <row r="37" spans="1:5" ht="15" x14ac:dyDescent="0.25">
      <c r="A37" s="331">
        <v>97175</v>
      </c>
      <c r="B37" s="329" t="s">
        <v>3005</v>
      </c>
      <c r="C37" s="329" t="s">
        <v>157</v>
      </c>
      <c r="D37" s="329" t="s">
        <v>2971</v>
      </c>
      <c r="E37" s="334">
        <v>33.44</v>
      </c>
    </row>
    <row r="38" spans="1:5" ht="15" x14ac:dyDescent="0.25">
      <c r="A38" s="331">
        <v>97176</v>
      </c>
      <c r="B38" s="329" t="s">
        <v>3006</v>
      </c>
      <c r="C38" s="329" t="s">
        <v>157</v>
      </c>
      <c r="D38" s="329" t="s">
        <v>2971</v>
      </c>
      <c r="E38" s="334">
        <v>37.46</v>
      </c>
    </row>
    <row r="39" spans="1:5" ht="15" x14ac:dyDescent="0.25">
      <c r="A39" s="331">
        <v>97177</v>
      </c>
      <c r="B39" s="329" t="s">
        <v>3007</v>
      </c>
      <c r="C39" s="329" t="s">
        <v>157</v>
      </c>
      <c r="D39" s="329" t="s">
        <v>2971</v>
      </c>
      <c r="E39" s="334">
        <v>45.5</v>
      </c>
    </row>
    <row r="40" spans="1:5" ht="15" x14ac:dyDescent="0.25">
      <c r="A40" s="331">
        <v>97178</v>
      </c>
      <c r="B40" s="329" t="s">
        <v>3008</v>
      </c>
      <c r="C40" s="329" t="s">
        <v>157</v>
      </c>
      <c r="D40" s="329" t="s">
        <v>2971</v>
      </c>
      <c r="E40" s="334">
        <v>53.53</v>
      </c>
    </row>
    <row r="41" spans="1:5" ht="15" x14ac:dyDescent="0.25">
      <c r="A41" s="331">
        <v>97179</v>
      </c>
      <c r="B41" s="329" t="s">
        <v>3009</v>
      </c>
      <c r="C41" s="329" t="s">
        <v>157</v>
      </c>
      <c r="D41" s="329" t="s">
        <v>2971</v>
      </c>
      <c r="E41" s="334">
        <v>61.58</v>
      </c>
    </row>
    <row r="42" spans="1:5" ht="15" x14ac:dyDescent="0.25">
      <c r="A42" s="331">
        <v>97180</v>
      </c>
      <c r="B42" s="329" t="s">
        <v>3010</v>
      </c>
      <c r="C42" s="329" t="s">
        <v>157</v>
      </c>
      <c r="D42" s="329" t="s">
        <v>2971</v>
      </c>
      <c r="E42" s="334">
        <v>69.599999999999994</v>
      </c>
    </row>
    <row r="43" spans="1:5" ht="15" x14ac:dyDescent="0.25">
      <c r="A43" s="331">
        <v>97181</v>
      </c>
      <c r="B43" s="329" t="s">
        <v>3011</v>
      </c>
      <c r="C43" s="329" t="s">
        <v>157</v>
      </c>
      <c r="D43" s="329" t="s">
        <v>2971</v>
      </c>
      <c r="E43" s="334">
        <v>81.05</v>
      </c>
    </row>
    <row r="44" spans="1:5" ht="15" x14ac:dyDescent="0.25">
      <c r="A44" s="331">
        <v>97182</v>
      </c>
      <c r="B44" s="329" t="s">
        <v>3012</v>
      </c>
      <c r="C44" s="329" t="s">
        <v>157</v>
      </c>
      <c r="D44" s="329" t="s">
        <v>2971</v>
      </c>
      <c r="E44" s="334">
        <v>89.46</v>
      </c>
    </row>
    <row r="45" spans="1:5" ht="15" x14ac:dyDescent="0.25">
      <c r="A45" s="331">
        <v>97183</v>
      </c>
      <c r="B45" s="329" t="s">
        <v>3013</v>
      </c>
      <c r="C45" s="329" t="s">
        <v>157</v>
      </c>
      <c r="D45" s="329" t="s">
        <v>2971</v>
      </c>
      <c r="E45" s="334">
        <v>20.85</v>
      </c>
    </row>
    <row r="46" spans="1:5" ht="15" x14ac:dyDescent="0.25">
      <c r="A46" s="331">
        <v>97184</v>
      </c>
      <c r="B46" s="329" t="s">
        <v>3014</v>
      </c>
      <c r="C46" s="329" t="s">
        <v>157</v>
      </c>
      <c r="D46" s="329" t="s">
        <v>2971</v>
      </c>
      <c r="E46" s="334">
        <v>24.18</v>
      </c>
    </row>
    <row r="47" spans="1:5" ht="15" x14ac:dyDescent="0.25">
      <c r="A47" s="331">
        <v>97185</v>
      </c>
      <c r="B47" s="329" t="s">
        <v>3015</v>
      </c>
      <c r="C47" s="329" t="s">
        <v>157</v>
      </c>
      <c r="D47" s="329" t="s">
        <v>2971</v>
      </c>
      <c r="E47" s="334">
        <v>27.52</v>
      </c>
    </row>
    <row r="48" spans="1:5" ht="15" x14ac:dyDescent="0.25">
      <c r="A48" s="331">
        <v>97186</v>
      </c>
      <c r="B48" s="329" t="s">
        <v>3016</v>
      </c>
      <c r="C48" s="329" t="s">
        <v>157</v>
      </c>
      <c r="D48" s="329" t="s">
        <v>2971</v>
      </c>
      <c r="E48" s="334">
        <v>30.87</v>
      </c>
    </row>
    <row r="49" spans="1:5" ht="15" x14ac:dyDescent="0.25">
      <c r="A49" s="331">
        <v>97187</v>
      </c>
      <c r="B49" s="329" t="s">
        <v>3017</v>
      </c>
      <c r="C49" s="329" t="s">
        <v>157</v>
      </c>
      <c r="D49" s="329" t="s">
        <v>2971</v>
      </c>
      <c r="E49" s="334">
        <v>37.549999999999997</v>
      </c>
    </row>
    <row r="50" spans="1:5" ht="15" x14ac:dyDescent="0.25">
      <c r="A50" s="331">
        <v>97188</v>
      </c>
      <c r="B50" s="329" t="s">
        <v>3018</v>
      </c>
      <c r="C50" s="329" t="s">
        <v>157</v>
      </c>
      <c r="D50" s="329" t="s">
        <v>2971</v>
      </c>
      <c r="E50" s="334">
        <v>44.24</v>
      </c>
    </row>
    <row r="51" spans="1:5" ht="15" x14ac:dyDescent="0.25">
      <c r="A51" s="331">
        <v>97189</v>
      </c>
      <c r="B51" s="329" t="s">
        <v>3019</v>
      </c>
      <c r="C51" s="329" t="s">
        <v>157</v>
      </c>
      <c r="D51" s="329" t="s">
        <v>2971</v>
      </c>
      <c r="E51" s="334">
        <v>50.93</v>
      </c>
    </row>
    <row r="52" spans="1:5" ht="15" x14ac:dyDescent="0.25">
      <c r="A52" s="331">
        <v>97190</v>
      </c>
      <c r="B52" s="329" t="s">
        <v>3020</v>
      </c>
      <c r="C52" s="329" t="s">
        <v>157</v>
      </c>
      <c r="D52" s="329" t="s">
        <v>2971</v>
      </c>
      <c r="E52" s="334">
        <v>57.6</v>
      </c>
    </row>
    <row r="53" spans="1:5" ht="15" x14ac:dyDescent="0.25">
      <c r="A53" s="331">
        <v>97191</v>
      </c>
      <c r="B53" s="329" t="s">
        <v>3021</v>
      </c>
      <c r="C53" s="329" t="s">
        <v>157</v>
      </c>
      <c r="D53" s="329" t="s">
        <v>2971</v>
      </c>
      <c r="E53" s="334">
        <v>66.88</v>
      </c>
    </row>
    <row r="54" spans="1:5" ht="15" x14ac:dyDescent="0.25">
      <c r="A54" s="331">
        <v>97192</v>
      </c>
      <c r="B54" s="329" t="s">
        <v>3022</v>
      </c>
      <c r="C54" s="329" t="s">
        <v>157</v>
      </c>
      <c r="D54" s="329" t="s">
        <v>2971</v>
      </c>
      <c r="E54" s="334">
        <v>73.849999999999994</v>
      </c>
    </row>
    <row r="55" spans="1:5" ht="15" x14ac:dyDescent="0.25">
      <c r="A55" s="331">
        <v>90694</v>
      </c>
      <c r="B55" s="329" t="s">
        <v>3023</v>
      </c>
      <c r="C55" s="329" t="s">
        <v>157</v>
      </c>
      <c r="D55" s="329" t="s">
        <v>2971</v>
      </c>
      <c r="E55" s="334">
        <v>41.13</v>
      </c>
    </row>
    <row r="56" spans="1:5" ht="15" x14ac:dyDescent="0.25">
      <c r="A56" s="331">
        <v>90695</v>
      </c>
      <c r="B56" s="329" t="s">
        <v>3024</v>
      </c>
      <c r="C56" s="329" t="s">
        <v>157</v>
      </c>
      <c r="D56" s="329" t="s">
        <v>2971</v>
      </c>
      <c r="E56" s="334">
        <v>86.37</v>
      </c>
    </row>
    <row r="57" spans="1:5" ht="15" x14ac:dyDescent="0.25">
      <c r="A57" s="331">
        <v>90696</v>
      </c>
      <c r="B57" s="329" t="s">
        <v>3025</v>
      </c>
      <c r="C57" s="329" t="s">
        <v>157</v>
      </c>
      <c r="D57" s="329" t="s">
        <v>2971</v>
      </c>
      <c r="E57" s="334">
        <v>128.63</v>
      </c>
    </row>
    <row r="58" spans="1:5" ht="15" x14ac:dyDescent="0.25">
      <c r="A58" s="331">
        <v>90697</v>
      </c>
      <c r="B58" s="329" t="s">
        <v>3026</v>
      </c>
      <c r="C58" s="329" t="s">
        <v>157</v>
      </c>
      <c r="D58" s="329" t="s">
        <v>2971</v>
      </c>
      <c r="E58" s="334">
        <v>217.41</v>
      </c>
    </row>
    <row r="59" spans="1:5" ht="15" x14ac:dyDescent="0.25">
      <c r="A59" s="331">
        <v>90698</v>
      </c>
      <c r="B59" s="329" t="s">
        <v>3027</v>
      </c>
      <c r="C59" s="329" t="s">
        <v>157</v>
      </c>
      <c r="D59" s="329" t="s">
        <v>2971</v>
      </c>
      <c r="E59" s="334">
        <v>349.25</v>
      </c>
    </row>
    <row r="60" spans="1:5" ht="15" x14ac:dyDescent="0.25">
      <c r="A60" s="331">
        <v>90699</v>
      </c>
      <c r="B60" s="329" t="s">
        <v>3028</v>
      </c>
      <c r="C60" s="329" t="s">
        <v>157</v>
      </c>
      <c r="D60" s="329" t="s">
        <v>2971</v>
      </c>
      <c r="E60" s="334">
        <v>432.01</v>
      </c>
    </row>
    <row r="61" spans="1:5" ht="15" x14ac:dyDescent="0.25">
      <c r="A61" s="331">
        <v>90700</v>
      </c>
      <c r="B61" s="329" t="s">
        <v>3029</v>
      </c>
      <c r="C61" s="329" t="s">
        <v>157</v>
      </c>
      <c r="D61" s="329" t="s">
        <v>2971</v>
      </c>
      <c r="E61" s="334">
        <v>560.21</v>
      </c>
    </row>
    <row r="62" spans="1:5" ht="15" x14ac:dyDescent="0.25">
      <c r="A62" s="331">
        <v>90701</v>
      </c>
      <c r="B62" s="329" t="s">
        <v>3030</v>
      </c>
      <c r="C62" s="329" t="s">
        <v>157</v>
      </c>
      <c r="D62" s="329" t="s">
        <v>2971</v>
      </c>
      <c r="E62" s="334">
        <v>71.17</v>
      </c>
    </row>
    <row r="63" spans="1:5" ht="15" x14ac:dyDescent="0.25">
      <c r="A63" s="331">
        <v>90702</v>
      </c>
      <c r="B63" s="329" t="s">
        <v>3031</v>
      </c>
      <c r="C63" s="329" t="s">
        <v>157</v>
      </c>
      <c r="D63" s="329" t="s">
        <v>2971</v>
      </c>
      <c r="E63" s="334">
        <v>113.44</v>
      </c>
    </row>
    <row r="64" spans="1:5" ht="15" x14ac:dyDescent="0.25">
      <c r="A64" s="331">
        <v>90703</v>
      </c>
      <c r="B64" s="329" t="s">
        <v>3032</v>
      </c>
      <c r="C64" s="329" t="s">
        <v>157</v>
      </c>
      <c r="D64" s="329" t="s">
        <v>2971</v>
      </c>
      <c r="E64" s="334">
        <v>186.95</v>
      </c>
    </row>
    <row r="65" spans="1:5" ht="15" x14ac:dyDescent="0.25">
      <c r="A65" s="331">
        <v>90704</v>
      </c>
      <c r="B65" s="329" t="s">
        <v>3033</v>
      </c>
      <c r="C65" s="329" t="s">
        <v>157</v>
      </c>
      <c r="D65" s="329" t="s">
        <v>2971</v>
      </c>
      <c r="E65" s="334">
        <v>258.87</v>
      </c>
    </row>
    <row r="66" spans="1:5" ht="15" x14ac:dyDescent="0.25">
      <c r="A66" s="331">
        <v>90705</v>
      </c>
      <c r="B66" s="329" t="s">
        <v>3034</v>
      </c>
      <c r="C66" s="329" t="s">
        <v>157</v>
      </c>
      <c r="D66" s="329" t="s">
        <v>2971</v>
      </c>
      <c r="E66" s="334">
        <v>365.1</v>
      </c>
    </row>
    <row r="67" spans="1:5" ht="15" x14ac:dyDescent="0.25">
      <c r="A67" s="331">
        <v>90706</v>
      </c>
      <c r="B67" s="329" t="s">
        <v>3035</v>
      </c>
      <c r="C67" s="329" t="s">
        <v>157</v>
      </c>
      <c r="D67" s="329" t="s">
        <v>2971</v>
      </c>
      <c r="E67" s="334">
        <v>426.73</v>
      </c>
    </row>
    <row r="68" spans="1:5" ht="15" x14ac:dyDescent="0.25">
      <c r="A68" s="331">
        <v>90708</v>
      </c>
      <c r="B68" s="329" t="s">
        <v>3036</v>
      </c>
      <c r="C68" s="329" t="s">
        <v>157</v>
      </c>
      <c r="D68" s="329" t="s">
        <v>2971</v>
      </c>
      <c r="E68" s="335">
        <v>1188.99</v>
      </c>
    </row>
    <row r="69" spans="1:5" ht="15" x14ac:dyDescent="0.25">
      <c r="A69" s="331">
        <v>90724</v>
      </c>
      <c r="B69" s="329" t="s">
        <v>3037</v>
      </c>
      <c r="C69" s="329" t="s">
        <v>174</v>
      </c>
      <c r="D69" s="329" t="s">
        <v>3038</v>
      </c>
      <c r="E69" s="334">
        <v>15.62</v>
      </c>
    </row>
    <row r="70" spans="1:5" ht="15" x14ac:dyDescent="0.25">
      <c r="A70" s="331">
        <v>90725</v>
      </c>
      <c r="B70" s="329" t="s">
        <v>3039</v>
      </c>
      <c r="C70" s="329" t="s">
        <v>174</v>
      </c>
      <c r="D70" s="329" t="s">
        <v>3038</v>
      </c>
      <c r="E70" s="334">
        <v>19.260000000000002</v>
      </c>
    </row>
    <row r="71" spans="1:5" ht="15" x14ac:dyDescent="0.25">
      <c r="A71" s="331">
        <v>90726</v>
      </c>
      <c r="B71" s="329" t="s">
        <v>3040</v>
      </c>
      <c r="C71" s="329" t="s">
        <v>174</v>
      </c>
      <c r="D71" s="329" t="s">
        <v>3038</v>
      </c>
      <c r="E71" s="334">
        <v>22.94</v>
      </c>
    </row>
    <row r="72" spans="1:5" ht="15" x14ac:dyDescent="0.25">
      <c r="A72" s="331">
        <v>90727</v>
      </c>
      <c r="B72" s="329" t="s">
        <v>3041</v>
      </c>
      <c r="C72" s="329" t="s">
        <v>174</v>
      </c>
      <c r="D72" s="329" t="s">
        <v>3038</v>
      </c>
      <c r="E72" s="334">
        <v>26.57</v>
      </c>
    </row>
    <row r="73" spans="1:5" ht="15" x14ac:dyDescent="0.25">
      <c r="A73" s="331">
        <v>90728</v>
      </c>
      <c r="B73" s="329" t="s">
        <v>3042</v>
      </c>
      <c r="C73" s="329" t="s">
        <v>174</v>
      </c>
      <c r="D73" s="329" t="s">
        <v>3038</v>
      </c>
      <c r="E73" s="334">
        <v>30.2</v>
      </c>
    </row>
    <row r="74" spans="1:5" ht="15" x14ac:dyDescent="0.25">
      <c r="A74" s="331">
        <v>90729</v>
      </c>
      <c r="B74" s="329" t="s">
        <v>3043</v>
      </c>
      <c r="C74" s="329" t="s">
        <v>174</v>
      </c>
      <c r="D74" s="329" t="s">
        <v>3038</v>
      </c>
      <c r="E74" s="334">
        <v>33.83</v>
      </c>
    </row>
    <row r="75" spans="1:5" ht="15" x14ac:dyDescent="0.25">
      <c r="A75" s="331">
        <v>90730</v>
      </c>
      <c r="B75" s="329" t="s">
        <v>3044</v>
      </c>
      <c r="C75" s="329" t="s">
        <v>174</v>
      </c>
      <c r="D75" s="329" t="s">
        <v>3038</v>
      </c>
      <c r="E75" s="334">
        <v>37.46</v>
      </c>
    </row>
    <row r="76" spans="1:5" ht="15" x14ac:dyDescent="0.25">
      <c r="A76" s="331">
        <v>90731</v>
      </c>
      <c r="B76" s="329" t="s">
        <v>3045</v>
      </c>
      <c r="C76" s="329" t="s">
        <v>174</v>
      </c>
      <c r="D76" s="329" t="s">
        <v>3038</v>
      </c>
      <c r="E76" s="334">
        <v>41.1</v>
      </c>
    </row>
    <row r="77" spans="1:5" ht="15" x14ac:dyDescent="0.25">
      <c r="A77" s="331">
        <v>90732</v>
      </c>
      <c r="B77" s="329" t="s">
        <v>3046</v>
      </c>
      <c r="C77" s="329" t="s">
        <v>174</v>
      </c>
      <c r="D77" s="329" t="s">
        <v>3038</v>
      </c>
      <c r="E77" s="334">
        <v>52</v>
      </c>
    </row>
    <row r="78" spans="1:5" ht="15" x14ac:dyDescent="0.25">
      <c r="A78" s="331">
        <v>90733</v>
      </c>
      <c r="B78" s="329" t="s">
        <v>3047</v>
      </c>
      <c r="C78" s="329" t="s">
        <v>157</v>
      </c>
      <c r="D78" s="329" t="s">
        <v>3038</v>
      </c>
      <c r="E78" s="334">
        <v>2.17</v>
      </c>
    </row>
    <row r="79" spans="1:5" ht="15" x14ac:dyDescent="0.25">
      <c r="A79" s="331">
        <v>90734</v>
      </c>
      <c r="B79" s="329" t="s">
        <v>3048</v>
      </c>
      <c r="C79" s="329" t="s">
        <v>157</v>
      </c>
      <c r="D79" s="329" t="s">
        <v>3038</v>
      </c>
      <c r="E79" s="334">
        <v>2.57</v>
      </c>
    </row>
    <row r="80" spans="1:5" ht="15" x14ac:dyDescent="0.25">
      <c r="A80" s="331">
        <v>90735</v>
      </c>
      <c r="B80" s="329" t="s">
        <v>3049</v>
      </c>
      <c r="C80" s="329" t="s">
        <v>157</v>
      </c>
      <c r="D80" s="329" t="s">
        <v>3038</v>
      </c>
      <c r="E80" s="334">
        <v>2.97</v>
      </c>
    </row>
    <row r="81" spans="1:5" ht="15" x14ac:dyDescent="0.25">
      <c r="A81" s="331">
        <v>90736</v>
      </c>
      <c r="B81" s="329" t="s">
        <v>3050</v>
      </c>
      <c r="C81" s="329" t="s">
        <v>157</v>
      </c>
      <c r="D81" s="329" t="s">
        <v>3038</v>
      </c>
      <c r="E81" s="334">
        <v>3.37</v>
      </c>
    </row>
    <row r="82" spans="1:5" ht="15" x14ac:dyDescent="0.25">
      <c r="A82" s="331">
        <v>90737</v>
      </c>
      <c r="B82" s="329" t="s">
        <v>3051</v>
      </c>
      <c r="C82" s="329" t="s">
        <v>157</v>
      </c>
      <c r="D82" s="329" t="s">
        <v>3038</v>
      </c>
      <c r="E82" s="334">
        <v>3.77</v>
      </c>
    </row>
    <row r="83" spans="1:5" ht="15" x14ac:dyDescent="0.25">
      <c r="A83" s="331">
        <v>90738</v>
      </c>
      <c r="B83" s="329" t="s">
        <v>3052</v>
      </c>
      <c r="C83" s="329" t="s">
        <v>157</v>
      </c>
      <c r="D83" s="329" t="s">
        <v>3038</v>
      </c>
      <c r="E83" s="334">
        <v>4.17</v>
      </c>
    </row>
    <row r="84" spans="1:5" ht="15" x14ac:dyDescent="0.25">
      <c r="A84" s="331">
        <v>90739</v>
      </c>
      <c r="B84" s="329" t="s">
        <v>3053</v>
      </c>
      <c r="C84" s="329" t="s">
        <v>157</v>
      </c>
      <c r="D84" s="329" t="s">
        <v>2971</v>
      </c>
      <c r="E84" s="334">
        <v>6.18</v>
      </c>
    </row>
    <row r="85" spans="1:5" ht="15" x14ac:dyDescent="0.25">
      <c r="A85" s="331">
        <v>90740</v>
      </c>
      <c r="B85" s="329" t="s">
        <v>3054</v>
      </c>
      <c r="C85" s="329" t="s">
        <v>157</v>
      </c>
      <c r="D85" s="329" t="s">
        <v>3038</v>
      </c>
      <c r="E85" s="334">
        <v>2.86</v>
      </c>
    </row>
    <row r="86" spans="1:5" ht="15" x14ac:dyDescent="0.25">
      <c r="A86" s="331">
        <v>90741</v>
      </c>
      <c r="B86" s="329" t="s">
        <v>3055</v>
      </c>
      <c r="C86" s="329" t="s">
        <v>157</v>
      </c>
      <c r="D86" s="329" t="s">
        <v>3038</v>
      </c>
      <c r="E86" s="334">
        <v>3.26</v>
      </c>
    </row>
    <row r="87" spans="1:5" ht="15" x14ac:dyDescent="0.25">
      <c r="A87" s="331">
        <v>90742</v>
      </c>
      <c r="B87" s="329" t="s">
        <v>3056</v>
      </c>
      <c r="C87" s="329" t="s">
        <v>157</v>
      </c>
      <c r="D87" s="329" t="s">
        <v>3038</v>
      </c>
      <c r="E87" s="334">
        <v>3.67</v>
      </c>
    </row>
    <row r="88" spans="1:5" ht="15" x14ac:dyDescent="0.25">
      <c r="A88" s="331">
        <v>90743</v>
      </c>
      <c r="B88" s="329" t="s">
        <v>3057</v>
      </c>
      <c r="C88" s="329" t="s">
        <v>157</v>
      </c>
      <c r="D88" s="329" t="s">
        <v>3038</v>
      </c>
      <c r="E88" s="334">
        <v>4.07</v>
      </c>
    </row>
    <row r="89" spans="1:5" ht="15" x14ac:dyDescent="0.25">
      <c r="A89" s="331">
        <v>90744</v>
      </c>
      <c r="B89" s="329" t="s">
        <v>3058</v>
      </c>
      <c r="C89" s="329" t="s">
        <v>157</v>
      </c>
      <c r="D89" s="329" t="s">
        <v>3038</v>
      </c>
      <c r="E89" s="334">
        <v>4.47</v>
      </c>
    </row>
    <row r="90" spans="1:5" ht="15" x14ac:dyDescent="0.25">
      <c r="A90" s="331">
        <v>90745</v>
      </c>
      <c r="B90" s="329" t="s">
        <v>3059</v>
      </c>
      <c r="C90" s="329" t="s">
        <v>157</v>
      </c>
      <c r="D90" s="329" t="s">
        <v>2971</v>
      </c>
      <c r="E90" s="334">
        <v>6.89</v>
      </c>
    </row>
    <row r="91" spans="1:5" ht="15" x14ac:dyDescent="0.25">
      <c r="A91" s="331">
        <v>90746</v>
      </c>
      <c r="B91" s="329" t="s">
        <v>3060</v>
      </c>
      <c r="C91" s="329" t="s">
        <v>157</v>
      </c>
      <c r="D91" s="329" t="s">
        <v>3038</v>
      </c>
      <c r="E91" s="334">
        <v>2.35</v>
      </c>
    </row>
    <row r="92" spans="1:5" ht="15" x14ac:dyDescent="0.25">
      <c r="A92" s="331">
        <v>90747</v>
      </c>
      <c r="B92" s="329" t="s">
        <v>3061</v>
      </c>
      <c r="C92" s="329" t="s">
        <v>157</v>
      </c>
      <c r="D92" s="329" t="s">
        <v>2971</v>
      </c>
      <c r="E92" s="334">
        <v>11.58</v>
      </c>
    </row>
    <row r="93" spans="1:5" ht="15" x14ac:dyDescent="0.25">
      <c r="A93" s="331">
        <v>94869</v>
      </c>
      <c r="B93" s="329" t="s">
        <v>3062</v>
      </c>
      <c r="C93" s="329" t="s">
        <v>157</v>
      </c>
      <c r="D93" s="329" t="s">
        <v>2971</v>
      </c>
      <c r="E93" s="334">
        <v>242.73</v>
      </c>
    </row>
    <row r="94" spans="1:5" ht="15" x14ac:dyDescent="0.25">
      <c r="A94" s="331">
        <v>94870</v>
      </c>
      <c r="B94" s="329" t="s">
        <v>3063</v>
      </c>
      <c r="C94" s="329" t="s">
        <v>157</v>
      </c>
      <c r="D94" s="329" t="s">
        <v>3038</v>
      </c>
      <c r="E94" s="334">
        <v>1.64</v>
      </c>
    </row>
    <row r="95" spans="1:5" ht="15" x14ac:dyDescent="0.25">
      <c r="A95" s="331">
        <v>94871</v>
      </c>
      <c r="B95" s="329" t="s">
        <v>3064</v>
      </c>
      <c r="C95" s="329" t="s">
        <v>157</v>
      </c>
      <c r="D95" s="329" t="s">
        <v>2971</v>
      </c>
      <c r="E95" s="334">
        <v>287.31</v>
      </c>
    </row>
    <row r="96" spans="1:5" ht="15" x14ac:dyDescent="0.25">
      <c r="A96" s="331">
        <v>94872</v>
      </c>
      <c r="B96" s="329" t="s">
        <v>3065</v>
      </c>
      <c r="C96" s="329" t="s">
        <v>157</v>
      </c>
      <c r="D96" s="329" t="s">
        <v>3038</v>
      </c>
      <c r="E96" s="334">
        <v>2.17</v>
      </c>
    </row>
    <row r="97" spans="1:5" ht="15" x14ac:dyDescent="0.25">
      <c r="A97" s="331">
        <v>94875</v>
      </c>
      <c r="B97" s="329" t="s">
        <v>3066</v>
      </c>
      <c r="C97" s="329" t="s">
        <v>157</v>
      </c>
      <c r="D97" s="329" t="s">
        <v>2971</v>
      </c>
      <c r="E97" s="335">
        <v>1679.27</v>
      </c>
    </row>
    <row r="98" spans="1:5" ht="15" x14ac:dyDescent="0.25">
      <c r="A98" s="331">
        <v>94876</v>
      </c>
      <c r="B98" s="329" t="s">
        <v>3067</v>
      </c>
      <c r="C98" s="329" t="s">
        <v>157</v>
      </c>
      <c r="D98" s="329" t="s">
        <v>2971</v>
      </c>
      <c r="E98" s="334">
        <v>20.47</v>
      </c>
    </row>
    <row r="99" spans="1:5" ht="15" x14ac:dyDescent="0.25">
      <c r="A99" s="331">
        <v>94878</v>
      </c>
      <c r="B99" s="329" t="s">
        <v>3068</v>
      </c>
      <c r="C99" s="329" t="s">
        <v>157</v>
      </c>
      <c r="D99" s="329" t="s">
        <v>2971</v>
      </c>
      <c r="E99" s="334">
        <v>23.52</v>
      </c>
    </row>
    <row r="100" spans="1:5" ht="15" x14ac:dyDescent="0.25">
      <c r="A100" s="331">
        <v>94879</v>
      </c>
      <c r="B100" s="329" t="s">
        <v>3069</v>
      </c>
      <c r="C100" s="329" t="s">
        <v>157</v>
      </c>
      <c r="D100" s="329" t="s">
        <v>2971</v>
      </c>
      <c r="E100" s="335">
        <v>2235.88</v>
      </c>
    </row>
    <row r="101" spans="1:5" ht="15" x14ac:dyDescent="0.25">
      <c r="A101" s="331">
        <v>94880</v>
      </c>
      <c r="B101" s="329" t="s">
        <v>3070</v>
      </c>
      <c r="C101" s="329" t="s">
        <v>157</v>
      </c>
      <c r="D101" s="329" t="s">
        <v>2971</v>
      </c>
      <c r="E101" s="334">
        <v>31.07</v>
      </c>
    </row>
    <row r="102" spans="1:5" ht="15" x14ac:dyDescent="0.25">
      <c r="A102" s="331">
        <v>94881</v>
      </c>
      <c r="B102" s="329" t="s">
        <v>3071</v>
      </c>
      <c r="C102" s="329" t="s">
        <v>157</v>
      </c>
      <c r="D102" s="329" t="s">
        <v>2971</v>
      </c>
      <c r="E102" s="335">
        <v>3496.2</v>
      </c>
    </row>
    <row r="103" spans="1:5" ht="15" x14ac:dyDescent="0.25">
      <c r="A103" s="331">
        <v>94882</v>
      </c>
      <c r="B103" s="329" t="s">
        <v>3072</v>
      </c>
      <c r="C103" s="329" t="s">
        <v>157</v>
      </c>
      <c r="D103" s="329" t="s">
        <v>2971</v>
      </c>
      <c r="E103" s="334">
        <v>35.770000000000003</v>
      </c>
    </row>
    <row r="104" spans="1:5" ht="15" x14ac:dyDescent="0.25">
      <c r="A104" s="331">
        <v>94884</v>
      </c>
      <c r="B104" s="329" t="s">
        <v>3073</v>
      </c>
      <c r="C104" s="329" t="s">
        <v>157</v>
      </c>
      <c r="D104" s="329" t="s">
        <v>2971</v>
      </c>
      <c r="E104" s="334">
        <v>45.29</v>
      </c>
    </row>
    <row r="105" spans="1:5" ht="15" x14ac:dyDescent="0.25">
      <c r="A105" s="331">
        <v>97121</v>
      </c>
      <c r="B105" s="329" t="s">
        <v>3074</v>
      </c>
      <c r="C105" s="329" t="s">
        <v>157</v>
      </c>
      <c r="D105" s="329" t="s">
        <v>3038</v>
      </c>
      <c r="E105" s="334">
        <v>1.34</v>
      </c>
    </row>
    <row r="106" spans="1:5" ht="15" x14ac:dyDescent="0.25">
      <c r="A106" s="331">
        <v>97122</v>
      </c>
      <c r="B106" s="329" t="s">
        <v>3075</v>
      </c>
      <c r="C106" s="329" t="s">
        <v>157</v>
      </c>
      <c r="D106" s="329" t="s">
        <v>3038</v>
      </c>
      <c r="E106" s="334">
        <v>1.88</v>
      </c>
    </row>
    <row r="107" spans="1:5" ht="15" x14ac:dyDescent="0.25">
      <c r="A107" s="331">
        <v>97123</v>
      </c>
      <c r="B107" s="329" t="s">
        <v>3076</v>
      </c>
      <c r="C107" s="329" t="s">
        <v>157</v>
      </c>
      <c r="D107" s="329" t="s">
        <v>3038</v>
      </c>
      <c r="E107" s="334">
        <v>2.39</v>
      </c>
    </row>
    <row r="108" spans="1:5" ht="15" x14ac:dyDescent="0.25">
      <c r="A108" s="331">
        <v>97124</v>
      </c>
      <c r="B108" s="329" t="s">
        <v>3077</v>
      </c>
      <c r="C108" s="329" t="s">
        <v>157</v>
      </c>
      <c r="D108" s="329" t="s">
        <v>3038</v>
      </c>
      <c r="E108" s="334">
        <v>0.62</v>
      </c>
    </row>
    <row r="109" spans="1:5" ht="15" x14ac:dyDescent="0.25">
      <c r="A109" s="331">
        <v>97125</v>
      </c>
      <c r="B109" s="329" t="s">
        <v>3078</v>
      </c>
      <c r="C109" s="329" t="s">
        <v>157</v>
      </c>
      <c r="D109" s="329" t="s">
        <v>3038</v>
      </c>
      <c r="E109" s="334">
        <v>0.89</v>
      </c>
    </row>
    <row r="110" spans="1:5" ht="15" x14ac:dyDescent="0.25">
      <c r="A110" s="331">
        <v>97126</v>
      </c>
      <c r="B110" s="329" t="s">
        <v>3079</v>
      </c>
      <c r="C110" s="329" t="s">
        <v>157</v>
      </c>
      <c r="D110" s="329" t="s">
        <v>3038</v>
      </c>
      <c r="E110" s="334">
        <v>1.1399999999999999</v>
      </c>
    </row>
    <row r="111" spans="1:5" ht="15" x14ac:dyDescent="0.25">
      <c r="A111" s="331">
        <v>102264</v>
      </c>
      <c r="B111" s="329" t="s">
        <v>3080</v>
      </c>
      <c r="C111" s="329" t="s">
        <v>157</v>
      </c>
      <c r="D111" s="329" t="s">
        <v>3038</v>
      </c>
      <c r="E111" s="334">
        <v>19.260000000000002</v>
      </c>
    </row>
    <row r="112" spans="1:5" ht="15" x14ac:dyDescent="0.25">
      <c r="A112" s="331">
        <v>102265</v>
      </c>
      <c r="B112" s="329" t="s">
        <v>3081</v>
      </c>
      <c r="C112" s="329" t="s">
        <v>174</v>
      </c>
      <c r="D112" s="329" t="s">
        <v>3038</v>
      </c>
      <c r="E112" s="334">
        <v>66.52</v>
      </c>
    </row>
    <row r="113" spans="1:5" ht="15" x14ac:dyDescent="0.25">
      <c r="A113" s="331">
        <v>102266</v>
      </c>
      <c r="B113" s="329" t="s">
        <v>3082</v>
      </c>
      <c r="C113" s="329" t="s">
        <v>174</v>
      </c>
      <c r="D113" s="329" t="s">
        <v>3038</v>
      </c>
      <c r="E113" s="334">
        <v>73.790000000000006</v>
      </c>
    </row>
    <row r="114" spans="1:5" ht="15" x14ac:dyDescent="0.25">
      <c r="A114" s="331">
        <v>102267</v>
      </c>
      <c r="B114" s="329" t="s">
        <v>3083</v>
      </c>
      <c r="C114" s="329" t="s">
        <v>174</v>
      </c>
      <c r="D114" s="329" t="s">
        <v>3038</v>
      </c>
      <c r="E114" s="334">
        <v>84.73</v>
      </c>
    </row>
    <row r="115" spans="1:5" ht="15" x14ac:dyDescent="0.25">
      <c r="A115" s="331">
        <v>102268</v>
      </c>
      <c r="B115" s="329" t="s">
        <v>3084</v>
      </c>
      <c r="C115" s="329" t="s">
        <v>174</v>
      </c>
      <c r="D115" s="329" t="s">
        <v>3038</v>
      </c>
      <c r="E115" s="334">
        <v>95.63</v>
      </c>
    </row>
    <row r="116" spans="1:5" ht="15" x14ac:dyDescent="0.25">
      <c r="A116" s="331">
        <v>102269</v>
      </c>
      <c r="B116" s="329" t="s">
        <v>3085</v>
      </c>
      <c r="C116" s="329" t="s">
        <v>174</v>
      </c>
      <c r="D116" s="329" t="s">
        <v>3038</v>
      </c>
      <c r="E116" s="334">
        <v>117.42</v>
      </c>
    </row>
    <row r="117" spans="1:5" ht="15" x14ac:dyDescent="0.25">
      <c r="A117" s="331">
        <v>92833</v>
      </c>
      <c r="B117" s="329" t="s">
        <v>3086</v>
      </c>
      <c r="C117" s="329" t="s">
        <v>157</v>
      </c>
      <c r="D117" s="329" t="s">
        <v>2971</v>
      </c>
      <c r="E117" s="334">
        <v>246.54</v>
      </c>
    </row>
    <row r="118" spans="1:5" ht="15" x14ac:dyDescent="0.25">
      <c r="A118" s="331">
        <v>92834</v>
      </c>
      <c r="B118" s="329" t="s">
        <v>3087</v>
      </c>
      <c r="C118" s="329" t="s">
        <v>157</v>
      </c>
      <c r="D118" s="329" t="s">
        <v>2971</v>
      </c>
      <c r="E118" s="334">
        <v>6.12</v>
      </c>
    </row>
    <row r="119" spans="1:5" ht="15" x14ac:dyDescent="0.25">
      <c r="A119" s="331">
        <v>92835</v>
      </c>
      <c r="B119" s="329" t="s">
        <v>3088</v>
      </c>
      <c r="C119" s="329" t="s">
        <v>157</v>
      </c>
      <c r="D119" s="329" t="s">
        <v>2971</v>
      </c>
      <c r="E119" s="334">
        <v>265.91000000000003</v>
      </c>
    </row>
    <row r="120" spans="1:5" ht="15" x14ac:dyDescent="0.25">
      <c r="A120" s="331">
        <v>92836</v>
      </c>
      <c r="B120" s="329" t="s">
        <v>3089</v>
      </c>
      <c r="C120" s="329" t="s">
        <v>157</v>
      </c>
      <c r="D120" s="329" t="s">
        <v>2971</v>
      </c>
      <c r="E120" s="334">
        <v>7.82</v>
      </c>
    </row>
    <row r="121" spans="1:5" ht="15" x14ac:dyDescent="0.25">
      <c r="A121" s="331">
        <v>92837</v>
      </c>
      <c r="B121" s="329" t="s">
        <v>3090</v>
      </c>
      <c r="C121" s="329" t="s">
        <v>157</v>
      </c>
      <c r="D121" s="329" t="s">
        <v>2971</v>
      </c>
      <c r="E121" s="334">
        <v>436.73</v>
      </c>
    </row>
    <row r="122" spans="1:5" ht="15" x14ac:dyDescent="0.25">
      <c r="A122" s="331">
        <v>92838</v>
      </c>
      <c r="B122" s="329" t="s">
        <v>3091</v>
      </c>
      <c r="C122" s="329" t="s">
        <v>157</v>
      </c>
      <c r="D122" s="329" t="s">
        <v>2971</v>
      </c>
      <c r="E122" s="334">
        <v>9.3800000000000008</v>
      </c>
    </row>
    <row r="123" spans="1:5" ht="15" x14ac:dyDescent="0.25">
      <c r="A123" s="331">
        <v>92839</v>
      </c>
      <c r="B123" s="329" t="s">
        <v>3092</v>
      </c>
      <c r="C123" s="329" t="s">
        <v>157</v>
      </c>
      <c r="D123" s="329" t="s">
        <v>2971</v>
      </c>
      <c r="E123" s="334">
        <v>535.48</v>
      </c>
    </row>
    <row r="124" spans="1:5" ht="15" x14ac:dyDescent="0.25">
      <c r="A124" s="331">
        <v>92840</v>
      </c>
      <c r="B124" s="329" t="s">
        <v>3093</v>
      </c>
      <c r="C124" s="329" t="s">
        <v>157</v>
      </c>
      <c r="D124" s="329" t="s">
        <v>2971</v>
      </c>
      <c r="E124" s="334">
        <v>11.13</v>
      </c>
    </row>
    <row r="125" spans="1:5" ht="15" x14ac:dyDescent="0.25">
      <c r="A125" s="331">
        <v>92841</v>
      </c>
      <c r="B125" s="329" t="s">
        <v>3094</v>
      </c>
      <c r="C125" s="329" t="s">
        <v>157</v>
      </c>
      <c r="D125" s="329" t="s">
        <v>2971</v>
      </c>
      <c r="E125" s="334">
        <v>664.24</v>
      </c>
    </row>
    <row r="126" spans="1:5" ht="15" x14ac:dyDescent="0.25">
      <c r="A126" s="331">
        <v>92842</v>
      </c>
      <c r="B126" s="329" t="s">
        <v>3095</v>
      </c>
      <c r="C126" s="329" t="s">
        <v>157</v>
      </c>
      <c r="D126" s="329" t="s">
        <v>2971</v>
      </c>
      <c r="E126" s="334">
        <v>12.69</v>
      </c>
    </row>
    <row r="127" spans="1:5" ht="15" x14ac:dyDescent="0.25">
      <c r="A127" s="331">
        <v>92843</v>
      </c>
      <c r="B127" s="329" t="s">
        <v>3096</v>
      </c>
      <c r="C127" s="329" t="s">
        <v>157</v>
      </c>
      <c r="D127" s="329" t="s">
        <v>2971</v>
      </c>
      <c r="E127" s="334">
        <v>712.69</v>
      </c>
    </row>
    <row r="128" spans="1:5" ht="15" x14ac:dyDescent="0.25">
      <c r="A128" s="331">
        <v>92844</v>
      </c>
      <c r="B128" s="329" t="s">
        <v>3097</v>
      </c>
      <c r="C128" s="329" t="s">
        <v>157</v>
      </c>
      <c r="D128" s="329" t="s">
        <v>2971</v>
      </c>
      <c r="E128" s="334">
        <v>14.45</v>
      </c>
    </row>
    <row r="129" spans="1:5" ht="15" x14ac:dyDescent="0.25">
      <c r="A129" s="331">
        <v>92845</v>
      </c>
      <c r="B129" s="329" t="s">
        <v>3098</v>
      </c>
      <c r="C129" s="329" t="s">
        <v>157</v>
      </c>
      <c r="D129" s="329" t="s">
        <v>2971</v>
      </c>
      <c r="E129" s="334">
        <v>972.79</v>
      </c>
    </row>
    <row r="130" spans="1:5" ht="15" x14ac:dyDescent="0.25">
      <c r="A130" s="331">
        <v>92846</v>
      </c>
      <c r="B130" s="329" t="s">
        <v>3099</v>
      </c>
      <c r="C130" s="329" t="s">
        <v>157</v>
      </c>
      <c r="D130" s="329" t="s">
        <v>2971</v>
      </c>
      <c r="E130" s="334">
        <v>15.99</v>
      </c>
    </row>
    <row r="131" spans="1:5" ht="15" x14ac:dyDescent="0.25">
      <c r="A131" s="331">
        <v>92847</v>
      </c>
      <c r="B131" s="329" t="s">
        <v>3100</v>
      </c>
      <c r="C131" s="329" t="s">
        <v>157</v>
      </c>
      <c r="D131" s="329" t="s">
        <v>2971</v>
      </c>
      <c r="E131" s="335">
        <v>1024.8900000000001</v>
      </c>
    </row>
    <row r="132" spans="1:5" ht="15" x14ac:dyDescent="0.25">
      <c r="A132" s="331">
        <v>92848</v>
      </c>
      <c r="B132" s="329" t="s">
        <v>3101</v>
      </c>
      <c r="C132" s="329" t="s">
        <v>157</v>
      </c>
      <c r="D132" s="329" t="s">
        <v>2971</v>
      </c>
      <c r="E132" s="334">
        <v>17.760000000000002</v>
      </c>
    </row>
    <row r="133" spans="1:5" ht="15" x14ac:dyDescent="0.25">
      <c r="A133" s="331">
        <v>92849</v>
      </c>
      <c r="B133" s="329" t="s">
        <v>3102</v>
      </c>
      <c r="C133" s="329" t="s">
        <v>157</v>
      </c>
      <c r="D133" s="329" t="s">
        <v>2971</v>
      </c>
      <c r="E133" s="334">
        <v>251.93</v>
      </c>
    </row>
    <row r="134" spans="1:5" ht="15" x14ac:dyDescent="0.25">
      <c r="A134" s="331">
        <v>92850</v>
      </c>
      <c r="B134" s="329" t="s">
        <v>3103</v>
      </c>
      <c r="C134" s="329" t="s">
        <v>157</v>
      </c>
      <c r="D134" s="329" t="s">
        <v>2971</v>
      </c>
      <c r="E134" s="334">
        <v>11.59</v>
      </c>
    </row>
    <row r="135" spans="1:5" ht="15" x14ac:dyDescent="0.25">
      <c r="A135" s="331">
        <v>92851</v>
      </c>
      <c r="B135" s="329" t="s">
        <v>3104</v>
      </c>
      <c r="C135" s="329" t="s">
        <v>157</v>
      </c>
      <c r="D135" s="329" t="s">
        <v>2971</v>
      </c>
      <c r="E135" s="334">
        <v>272.63</v>
      </c>
    </row>
    <row r="136" spans="1:5" ht="15" x14ac:dyDescent="0.25">
      <c r="A136" s="331">
        <v>92852</v>
      </c>
      <c r="B136" s="329" t="s">
        <v>3105</v>
      </c>
      <c r="C136" s="329" t="s">
        <v>157</v>
      </c>
      <c r="D136" s="329" t="s">
        <v>2971</v>
      </c>
      <c r="E136" s="334">
        <v>14.64</v>
      </c>
    </row>
    <row r="137" spans="1:5" ht="15" x14ac:dyDescent="0.25">
      <c r="A137" s="331">
        <v>92853</v>
      </c>
      <c r="B137" s="329" t="s">
        <v>3106</v>
      </c>
      <c r="C137" s="329" t="s">
        <v>157</v>
      </c>
      <c r="D137" s="329" t="s">
        <v>2971</v>
      </c>
      <c r="E137" s="334">
        <v>445.04</v>
      </c>
    </row>
    <row r="138" spans="1:5" ht="15" x14ac:dyDescent="0.25">
      <c r="A138" s="331">
        <v>92854</v>
      </c>
      <c r="B138" s="329" t="s">
        <v>3107</v>
      </c>
      <c r="C138" s="329" t="s">
        <v>157</v>
      </c>
      <c r="D138" s="329" t="s">
        <v>2971</v>
      </c>
      <c r="E138" s="334">
        <v>17.809999999999999</v>
      </c>
    </row>
    <row r="139" spans="1:5" ht="15" x14ac:dyDescent="0.25">
      <c r="A139" s="331">
        <v>92855</v>
      </c>
      <c r="B139" s="329" t="s">
        <v>3108</v>
      </c>
      <c r="C139" s="329" t="s">
        <v>157</v>
      </c>
      <c r="D139" s="329" t="s">
        <v>2971</v>
      </c>
      <c r="E139" s="334">
        <v>545.23</v>
      </c>
    </row>
    <row r="140" spans="1:5" ht="15" x14ac:dyDescent="0.25">
      <c r="A140" s="331">
        <v>92856</v>
      </c>
      <c r="B140" s="329" t="s">
        <v>3109</v>
      </c>
      <c r="C140" s="329" t="s">
        <v>157</v>
      </c>
      <c r="D140" s="329" t="s">
        <v>2971</v>
      </c>
      <c r="E140" s="334">
        <v>21.01</v>
      </c>
    </row>
    <row r="141" spans="1:5" ht="15" x14ac:dyDescent="0.25">
      <c r="A141" s="331">
        <v>92857</v>
      </c>
      <c r="B141" s="329" t="s">
        <v>3110</v>
      </c>
      <c r="C141" s="329" t="s">
        <v>157</v>
      </c>
      <c r="D141" s="329" t="s">
        <v>2971</v>
      </c>
      <c r="E141" s="334">
        <v>675.42</v>
      </c>
    </row>
    <row r="142" spans="1:5" ht="15" x14ac:dyDescent="0.25">
      <c r="A142" s="331">
        <v>92858</v>
      </c>
      <c r="B142" s="329" t="s">
        <v>3111</v>
      </c>
      <c r="C142" s="329" t="s">
        <v>157</v>
      </c>
      <c r="D142" s="329" t="s">
        <v>2971</v>
      </c>
      <c r="E142" s="334">
        <v>24.03</v>
      </c>
    </row>
    <row r="143" spans="1:5" ht="15" x14ac:dyDescent="0.25">
      <c r="A143" s="331">
        <v>92859</v>
      </c>
      <c r="B143" s="329" t="s">
        <v>3112</v>
      </c>
      <c r="C143" s="329" t="s">
        <v>157</v>
      </c>
      <c r="D143" s="329" t="s">
        <v>2971</v>
      </c>
      <c r="E143" s="334">
        <v>725.53</v>
      </c>
    </row>
    <row r="144" spans="1:5" ht="15" x14ac:dyDescent="0.25">
      <c r="A144" s="331">
        <v>92860</v>
      </c>
      <c r="B144" s="329" t="s">
        <v>3113</v>
      </c>
      <c r="C144" s="329" t="s">
        <v>157</v>
      </c>
      <c r="D144" s="329" t="s">
        <v>2971</v>
      </c>
      <c r="E144" s="334">
        <v>27.29</v>
      </c>
    </row>
    <row r="145" spans="1:5" ht="15" x14ac:dyDescent="0.25">
      <c r="A145" s="331">
        <v>92861</v>
      </c>
      <c r="B145" s="329" t="s">
        <v>3114</v>
      </c>
      <c r="C145" s="329" t="s">
        <v>157</v>
      </c>
      <c r="D145" s="329" t="s">
        <v>2971</v>
      </c>
      <c r="E145" s="334">
        <v>987.26</v>
      </c>
    </row>
    <row r="146" spans="1:5" ht="15" x14ac:dyDescent="0.25">
      <c r="A146" s="331">
        <v>92862</v>
      </c>
      <c r="B146" s="329" t="s">
        <v>3115</v>
      </c>
      <c r="C146" s="329" t="s">
        <v>157</v>
      </c>
      <c r="D146" s="329" t="s">
        <v>2971</v>
      </c>
      <c r="E146" s="334">
        <v>30.46</v>
      </c>
    </row>
    <row r="147" spans="1:5" ht="15" x14ac:dyDescent="0.25">
      <c r="A147" s="331">
        <v>92863</v>
      </c>
      <c r="B147" s="329" t="s">
        <v>3116</v>
      </c>
      <c r="C147" s="329" t="s">
        <v>157</v>
      </c>
      <c r="D147" s="329" t="s">
        <v>2971</v>
      </c>
      <c r="E147" s="335">
        <v>1040.56</v>
      </c>
    </row>
    <row r="148" spans="1:5" ht="15" x14ac:dyDescent="0.25">
      <c r="A148" s="331">
        <v>92864</v>
      </c>
      <c r="B148" s="329" t="s">
        <v>3117</v>
      </c>
      <c r="C148" s="329" t="s">
        <v>157</v>
      </c>
      <c r="D148" s="329" t="s">
        <v>2971</v>
      </c>
      <c r="E148" s="334">
        <v>33.65</v>
      </c>
    </row>
    <row r="149" spans="1:5" ht="15" x14ac:dyDescent="0.25">
      <c r="A149" s="331">
        <v>92210</v>
      </c>
      <c r="B149" s="329" t="s">
        <v>3118</v>
      </c>
      <c r="C149" s="329" t="s">
        <v>157</v>
      </c>
      <c r="D149" s="329" t="s">
        <v>2971</v>
      </c>
      <c r="E149" s="334">
        <v>141.36000000000001</v>
      </c>
    </row>
    <row r="150" spans="1:5" ht="15" x14ac:dyDescent="0.25">
      <c r="A150" s="331">
        <v>92211</v>
      </c>
      <c r="B150" s="329" t="s">
        <v>3119</v>
      </c>
      <c r="C150" s="329" t="s">
        <v>157</v>
      </c>
      <c r="D150" s="329" t="s">
        <v>2971</v>
      </c>
      <c r="E150" s="334">
        <v>169.75</v>
      </c>
    </row>
    <row r="151" spans="1:5" ht="15" x14ac:dyDescent="0.25">
      <c r="A151" s="331">
        <v>92212</v>
      </c>
      <c r="B151" s="329" t="s">
        <v>3120</v>
      </c>
      <c r="C151" s="329" t="s">
        <v>157</v>
      </c>
      <c r="D151" s="329" t="s">
        <v>2971</v>
      </c>
      <c r="E151" s="334">
        <v>256.44</v>
      </c>
    </row>
    <row r="152" spans="1:5" ht="15" x14ac:dyDescent="0.25">
      <c r="A152" s="331">
        <v>92213</v>
      </c>
      <c r="B152" s="329" t="s">
        <v>3121</v>
      </c>
      <c r="C152" s="329" t="s">
        <v>157</v>
      </c>
      <c r="D152" s="329" t="s">
        <v>2971</v>
      </c>
      <c r="E152" s="334">
        <v>339</v>
      </c>
    </row>
    <row r="153" spans="1:5" ht="15" x14ac:dyDescent="0.25">
      <c r="A153" s="331">
        <v>92214</v>
      </c>
      <c r="B153" s="329" t="s">
        <v>3122</v>
      </c>
      <c r="C153" s="329" t="s">
        <v>157</v>
      </c>
      <c r="D153" s="329" t="s">
        <v>2971</v>
      </c>
      <c r="E153" s="334">
        <v>410.54</v>
      </c>
    </row>
    <row r="154" spans="1:5" ht="15" x14ac:dyDescent="0.25">
      <c r="A154" s="331">
        <v>92215</v>
      </c>
      <c r="B154" s="329" t="s">
        <v>3123</v>
      </c>
      <c r="C154" s="329" t="s">
        <v>157</v>
      </c>
      <c r="D154" s="329" t="s">
        <v>2971</v>
      </c>
      <c r="E154" s="334">
        <v>471.76</v>
      </c>
    </row>
    <row r="155" spans="1:5" ht="15" x14ac:dyDescent="0.25">
      <c r="A155" s="331">
        <v>92216</v>
      </c>
      <c r="B155" s="329" t="s">
        <v>3124</v>
      </c>
      <c r="C155" s="329" t="s">
        <v>157</v>
      </c>
      <c r="D155" s="329" t="s">
        <v>2971</v>
      </c>
      <c r="E155" s="334">
        <v>491.84</v>
      </c>
    </row>
    <row r="156" spans="1:5" ht="15" x14ac:dyDescent="0.25">
      <c r="A156" s="331">
        <v>92219</v>
      </c>
      <c r="B156" s="329" t="s">
        <v>3125</v>
      </c>
      <c r="C156" s="329" t="s">
        <v>157</v>
      </c>
      <c r="D156" s="329" t="s">
        <v>2971</v>
      </c>
      <c r="E156" s="334">
        <v>148.16</v>
      </c>
    </row>
    <row r="157" spans="1:5" ht="15" x14ac:dyDescent="0.25">
      <c r="A157" s="331">
        <v>92220</v>
      </c>
      <c r="B157" s="329" t="s">
        <v>3126</v>
      </c>
      <c r="C157" s="329" t="s">
        <v>157</v>
      </c>
      <c r="D157" s="329" t="s">
        <v>2971</v>
      </c>
      <c r="E157" s="334">
        <v>178.18</v>
      </c>
    </row>
    <row r="158" spans="1:5" ht="15" x14ac:dyDescent="0.25">
      <c r="A158" s="331">
        <v>92221</v>
      </c>
      <c r="B158" s="329" t="s">
        <v>3127</v>
      </c>
      <c r="C158" s="329" t="s">
        <v>157</v>
      </c>
      <c r="D158" s="329" t="s">
        <v>2971</v>
      </c>
      <c r="E158" s="334">
        <v>266.31</v>
      </c>
    </row>
    <row r="159" spans="1:5" ht="15" x14ac:dyDescent="0.25">
      <c r="A159" s="331">
        <v>92222</v>
      </c>
      <c r="B159" s="329" t="s">
        <v>3128</v>
      </c>
      <c r="C159" s="329" t="s">
        <v>157</v>
      </c>
      <c r="D159" s="329" t="s">
        <v>2971</v>
      </c>
      <c r="E159" s="334">
        <v>350.5</v>
      </c>
    </row>
    <row r="160" spans="1:5" ht="15" x14ac:dyDescent="0.25">
      <c r="A160" s="331">
        <v>92223</v>
      </c>
      <c r="B160" s="329" t="s">
        <v>3129</v>
      </c>
      <c r="C160" s="329" t="s">
        <v>157</v>
      </c>
      <c r="D160" s="329" t="s">
        <v>2971</v>
      </c>
      <c r="E160" s="334">
        <v>423.39</v>
      </c>
    </row>
    <row r="161" spans="1:5" ht="15" x14ac:dyDescent="0.25">
      <c r="A161" s="331">
        <v>92224</v>
      </c>
      <c r="B161" s="329" t="s">
        <v>3130</v>
      </c>
      <c r="C161" s="329" t="s">
        <v>157</v>
      </c>
      <c r="D161" s="329" t="s">
        <v>2971</v>
      </c>
      <c r="E161" s="334">
        <v>486.02</v>
      </c>
    </row>
    <row r="162" spans="1:5" ht="15" x14ac:dyDescent="0.25">
      <c r="A162" s="331">
        <v>92226</v>
      </c>
      <c r="B162" s="329" t="s">
        <v>3131</v>
      </c>
      <c r="C162" s="329" t="s">
        <v>157</v>
      </c>
      <c r="D162" s="329" t="s">
        <v>2971</v>
      </c>
      <c r="E162" s="334">
        <v>507.81</v>
      </c>
    </row>
    <row r="163" spans="1:5" ht="15" x14ac:dyDescent="0.25">
      <c r="A163" s="331">
        <v>92808</v>
      </c>
      <c r="B163" s="329" t="s">
        <v>3132</v>
      </c>
      <c r="C163" s="329" t="s">
        <v>157</v>
      </c>
      <c r="D163" s="329" t="s">
        <v>2971</v>
      </c>
      <c r="E163" s="334">
        <v>27.69</v>
      </c>
    </row>
    <row r="164" spans="1:5" ht="15" x14ac:dyDescent="0.25">
      <c r="A164" s="331">
        <v>92809</v>
      </c>
      <c r="B164" s="329" t="s">
        <v>3133</v>
      </c>
      <c r="C164" s="329" t="s">
        <v>157</v>
      </c>
      <c r="D164" s="329" t="s">
        <v>2971</v>
      </c>
      <c r="E164" s="334">
        <v>35.6</v>
      </c>
    </row>
    <row r="165" spans="1:5" ht="15" x14ac:dyDescent="0.25">
      <c r="A165" s="331">
        <v>92810</v>
      </c>
      <c r="B165" s="329" t="s">
        <v>3134</v>
      </c>
      <c r="C165" s="329" t="s">
        <v>157</v>
      </c>
      <c r="D165" s="329" t="s">
        <v>2971</v>
      </c>
      <c r="E165" s="334">
        <v>43.35</v>
      </c>
    </row>
    <row r="166" spans="1:5" ht="15" x14ac:dyDescent="0.25">
      <c r="A166" s="331">
        <v>92811</v>
      </c>
      <c r="B166" s="329" t="s">
        <v>3135</v>
      </c>
      <c r="C166" s="329" t="s">
        <v>157</v>
      </c>
      <c r="D166" s="329" t="s">
        <v>2971</v>
      </c>
      <c r="E166" s="334">
        <v>51.78</v>
      </c>
    </row>
    <row r="167" spans="1:5" ht="15" x14ac:dyDescent="0.25">
      <c r="A167" s="331">
        <v>92812</v>
      </c>
      <c r="B167" s="329" t="s">
        <v>3136</v>
      </c>
      <c r="C167" s="329" t="s">
        <v>157</v>
      </c>
      <c r="D167" s="329" t="s">
        <v>2971</v>
      </c>
      <c r="E167" s="334">
        <v>60.05</v>
      </c>
    </row>
    <row r="168" spans="1:5" ht="15" x14ac:dyDescent="0.25">
      <c r="A168" s="331">
        <v>92813</v>
      </c>
      <c r="B168" s="329" t="s">
        <v>3137</v>
      </c>
      <c r="C168" s="329" t="s">
        <v>157</v>
      </c>
      <c r="D168" s="329" t="s">
        <v>2971</v>
      </c>
      <c r="E168" s="334">
        <v>70.02</v>
      </c>
    </row>
    <row r="169" spans="1:5" ht="15" x14ac:dyDescent="0.25">
      <c r="A169" s="331">
        <v>92814</v>
      </c>
      <c r="B169" s="329" t="s">
        <v>3138</v>
      </c>
      <c r="C169" s="329" t="s">
        <v>157</v>
      </c>
      <c r="D169" s="329" t="s">
        <v>2971</v>
      </c>
      <c r="E169" s="334">
        <v>80.510000000000005</v>
      </c>
    </row>
    <row r="170" spans="1:5" ht="15" x14ac:dyDescent="0.25">
      <c r="A170" s="331">
        <v>92815</v>
      </c>
      <c r="B170" s="329" t="s">
        <v>3139</v>
      </c>
      <c r="C170" s="329" t="s">
        <v>157</v>
      </c>
      <c r="D170" s="329" t="s">
        <v>2971</v>
      </c>
      <c r="E170" s="334">
        <v>92.84</v>
      </c>
    </row>
    <row r="171" spans="1:5" ht="15" x14ac:dyDescent="0.25">
      <c r="A171" s="331">
        <v>92816</v>
      </c>
      <c r="B171" s="329" t="s">
        <v>3140</v>
      </c>
      <c r="C171" s="329" t="s">
        <v>157</v>
      </c>
      <c r="D171" s="329" t="s">
        <v>2971</v>
      </c>
      <c r="E171" s="334">
        <v>712.1</v>
      </c>
    </row>
    <row r="172" spans="1:5" ht="15" x14ac:dyDescent="0.25">
      <c r="A172" s="331">
        <v>92817</v>
      </c>
      <c r="B172" s="329" t="s">
        <v>3141</v>
      </c>
      <c r="C172" s="329" t="s">
        <v>157</v>
      </c>
      <c r="D172" s="329" t="s">
        <v>2971</v>
      </c>
      <c r="E172" s="334">
        <v>116.19</v>
      </c>
    </row>
    <row r="173" spans="1:5" ht="15" x14ac:dyDescent="0.25">
      <c r="A173" s="331">
        <v>92818</v>
      </c>
      <c r="B173" s="329" t="s">
        <v>3142</v>
      </c>
      <c r="C173" s="329" t="s">
        <v>157</v>
      </c>
      <c r="D173" s="329" t="s">
        <v>2971</v>
      </c>
      <c r="E173" s="335">
        <v>1019.75</v>
      </c>
    </row>
    <row r="174" spans="1:5" ht="15" x14ac:dyDescent="0.25">
      <c r="A174" s="331">
        <v>92819</v>
      </c>
      <c r="B174" s="329" t="s">
        <v>3143</v>
      </c>
      <c r="C174" s="329" t="s">
        <v>157</v>
      </c>
      <c r="D174" s="329" t="s">
        <v>2971</v>
      </c>
      <c r="E174" s="334">
        <v>156.4</v>
      </c>
    </row>
    <row r="175" spans="1:5" ht="15" x14ac:dyDescent="0.25">
      <c r="A175" s="331">
        <v>92820</v>
      </c>
      <c r="B175" s="329" t="s">
        <v>3144</v>
      </c>
      <c r="C175" s="329" t="s">
        <v>157</v>
      </c>
      <c r="D175" s="329" t="s">
        <v>2971</v>
      </c>
      <c r="E175" s="334">
        <v>33</v>
      </c>
    </row>
    <row r="176" spans="1:5" ht="15" x14ac:dyDescent="0.25">
      <c r="A176" s="331">
        <v>92821</v>
      </c>
      <c r="B176" s="329" t="s">
        <v>3145</v>
      </c>
      <c r="C176" s="329" t="s">
        <v>157</v>
      </c>
      <c r="D176" s="329" t="s">
        <v>2971</v>
      </c>
      <c r="E176" s="334">
        <v>42.4</v>
      </c>
    </row>
    <row r="177" spans="1:5" ht="15" x14ac:dyDescent="0.25">
      <c r="A177" s="331">
        <v>92822</v>
      </c>
      <c r="B177" s="329" t="s">
        <v>3146</v>
      </c>
      <c r="C177" s="329" t="s">
        <v>157</v>
      </c>
      <c r="D177" s="329" t="s">
        <v>2971</v>
      </c>
      <c r="E177" s="334">
        <v>51.78</v>
      </c>
    </row>
    <row r="178" spans="1:5" ht="15" x14ac:dyDescent="0.25">
      <c r="A178" s="331">
        <v>92824</v>
      </c>
      <c r="B178" s="329" t="s">
        <v>3147</v>
      </c>
      <c r="C178" s="329" t="s">
        <v>157</v>
      </c>
      <c r="D178" s="329" t="s">
        <v>2971</v>
      </c>
      <c r="E178" s="334">
        <v>61.65</v>
      </c>
    </row>
    <row r="179" spans="1:5" ht="15" x14ac:dyDescent="0.25">
      <c r="A179" s="331">
        <v>92825</v>
      </c>
      <c r="B179" s="329" t="s">
        <v>3148</v>
      </c>
      <c r="C179" s="329" t="s">
        <v>157</v>
      </c>
      <c r="D179" s="329" t="s">
        <v>2971</v>
      </c>
      <c r="E179" s="334">
        <v>71.55</v>
      </c>
    </row>
    <row r="180" spans="1:5" ht="15" x14ac:dyDescent="0.25">
      <c r="A180" s="331">
        <v>92826</v>
      </c>
      <c r="B180" s="329" t="s">
        <v>3149</v>
      </c>
      <c r="C180" s="329" t="s">
        <v>157</v>
      </c>
      <c r="D180" s="329" t="s">
        <v>2971</v>
      </c>
      <c r="E180" s="334">
        <v>82.87</v>
      </c>
    </row>
    <row r="181" spans="1:5" ht="15" x14ac:dyDescent="0.25">
      <c r="A181" s="331">
        <v>92827</v>
      </c>
      <c r="B181" s="329" t="s">
        <v>3150</v>
      </c>
      <c r="C181" s="329" t="s">
        <v>157</v>
      </c>
      <c r="D181" s="329" t="s">
        <v>2971</v>
      </c>
      <c r="E181" s="334">
        <v>94.77</v>
      </c>
    </row>
    <row r="182" spans="1:5" ht="15" x14ac:dyDescent="0.25">
      <c r="A182" s="331">
        <v>92828</v>
      </c>
      <c r="B182" s="329" t="s">
        <v>3151</v>
      </c>
      <c r="C182" s="329" t="s">
        <v>157</v>
      </c>
      <c r="D182" s="329" t="s">
        <v>2971</v>
      </c>
      <c r="E182" s="334">
        <v>108.81</v>
      </c>
    </row>
    <row r="183" spans="1:5" ht="15" x14ac:dyDescent="0.25">
      <c r="A183" s="331">
        <v>92829</v>
      </c>
      <c r="B183" s="329" t="s">
        <v>3152</v>
      </c>
      <c r="C183" s="329" t="s">
        <v>157</v>
      </c>
      <c r="D183" s="329" t="s">
        <v>2971</v>
      </c>
      <c r="E183" s="334">
        <v>730.9</v>
      </c>
    </row>
    <row r="184" spans="1:5" ht="15" x14ac:dyDescent="0.25">
      <c r="A184" s="331">
        <v>92830</v>
      </c>
      <c r="B184" s="329" t="s">
        <v>3153</v>
      </c>
      <c r="C184" s="329" t="s">
        <v>157</v>
      </c>
      <c r="D184" s="329" t="s">
        <v>2971</v>
      </c>
      <c r="E184" s="334">
        <v>134.99</v>
      </c>
    </row>
    <row r="185" spans="1:5" ht="15" x14ac:dyDescent="0.25">
      <c r="A185" s="331">
        <v>92831</v>
      </c>
      <c r="B185" s="329" t="s">
        <v>3154</v>
      </c>
      <c r="C185" s="329" t="s">
        <v>157</v>
      </c>
      <c r="D185" s="329" t="s">
        <v>2971</v>
      </c>
      <c r="E185" s="335">
        <v>1042.81</v>
      </c>
    </row>
    <row r="186" spans="1:5" ht="15" x14ac:dyDescent="0.25">
      <c r="A186" s="331">
        <v>92832</v>
      </c>
      <c r="B186" s="329" t="s">
        <v>3155</v>
      </c>
      <c r="C186" s="329" t="s">
        <v>157</v>
      </c>
      <c r="D186" s="329" t="s">
        <v>2971</v>
      </c>
      <c r="E186" s="334">
        <v>179.46</v>
      </c>
    </row>
    <row r="187" spans="1:5" ht="15" x14ac:dyDescent="0.25">
      <c r="A187" s="331">
        <v>95565</v>
      </c>
      <c r="B187" s="329" t="s">
        <v>3156</v>
      </c>
      <c r="C187" s="329" t="s">
        <v>157</v>
      </c>
      <c r="D187" s="329" t="s">
        <v>2971</v>
      </c>
      <c r="E187" s="334">
        <v>121.04</v>
      </c>
    </row>
    <row r="188" spans="1:5" ht="15" x14ac:dyDescent="0.25">
      <c r="A188" s="331">
        <v>95566</v>
      </c>
      <c r="B188" s="329" t="s">
        <v>3157</v>
      </c>
      <c r="C188" s="329" t="s">
        <v>157</v>
      </c>
      <c r="D188" s="329" t="s">
        <v>2971</v>
      </c>
      <c r="E188" s="334">
        <v>126.27</v>
      </c>
    </row>
    <row r="189" spans="1:5" ht="15" x14ac:dyDescent="0.25">
      <c r="A189" s="331">
        <v>95567</v>
      </c>
      <c r="B189" s="329" t="s">
        <v>3158</v>
      </c>
      <c r="C189" s="329" t="s">
        <v>157</v>
      </c>
      <c r="D189" s="329" t="s">
        <v>2971</v>
      </c>
      <c r="E189" s="334">
        <v>72.11</v>
      </c>
    </row>
    <row r="190" spans="1:5" ht="15" x14ac:dyDescent="0.25">
      <c r="A190" s="331">
        <v>95568</v>
      </c>
      <c r="B190" s="329" t="s">
        <v>3159</v>
      </c>
      <c r="C190" s="329" t="s">
        <v>157</v>
      </c>
      <c r="D190" s="329" t="s">
        <v>2971</v>
      </c>
      <c r="E190" s="334">
        <v>88.06</v>
      </c>
    </row>
    <row r="191" spans="1:5" ht="15" x14ac:dyDescent="0.25">
      <c r="A191" s="331">
        <v>95569</v>
      </c>
      <c r="B191" s="329" t="s">
        <v>3160</v>
      </c>
      <c r="C191" s="329" t="s">
        <v>157</v>
      </c>
      <c r="D191" s="329" t="s">
        <v>2971</v>
      </c>
      <c r="E191" s="334">
        <v>121.56</v>
      </c>
    </row>
    <row r="192" spans="1:5" ht="15" x14ac:dyDescent="0.25">
      <c r="A192" s="331">
        <v>95570</v>
      </c>
      <c r="B192" s="329" t="s">
        <v>3161</v>
      </c>
      <c r="C192" s="329" t="s">
        <v>157</v>
      </c>
      <c r="D192" s="329" t="s">
        <v>2971</v>
      </c>
      <c r="E192" s="334">
        <v>77.34</v>
      </c>
    </row>
    <row r="193" spans="1:5" ht="15" x14ac:dyDescent="0.25">
      <c r="A193" s="331">
        <v>95571</v>
      </c>
      <c r="B193" s="329" t="s">
        <v>3162</v>
      </c>
      <c r="C193" s="329" t="s">
        <v>157</v>
      </c>
      <c r="D193" s="329" t="s">
        <v>2971</v>
      </c>
      <c r="E193" s="334">
        <v>94.76</v>
      </c>
    </row>
    <row r="194" spans="1:5" ht="15" x14ac:dyDescent="0.25">
      <c r="A194" s="331">
        <v>95572</v>
      </c>
      <c r="B194" s="329" t="s">
        <v>3163</v>
      </c>
      <c r="C194" s="329" t="s">
        <v>157</v>
      </c>
      <c r="D194" s="329" t="s">
        <v>2971</v>
      </c>
      <c r="E194" s="334">
        <v>129.87</v>
      </c>
    </row>
    <row r="195" spans="1:5" ht="15" x14ac:dyDescent="0.25">
      <c r="A195" s="331">
        <v>97127</v>
      </c>
      <c r="B195" s="329" t="s">
        <v>3164</v>
      </c>
      <c r="C195" s="329" t="s">
        <v>157</v>
      </c>
      <c r="D195" s="329" t="s">
        <v>3038</v>
      </c>
      <c r="E195" s="334">
        <v>3.44</v>
      </c>
    </row>
    <row r="196" spans="1:5" ht="15" x14ac:dyDescent="0.25">
      <c r="A196" s="331">
        <v>97128</v>
      </c>
      <c r="B196" s="329" t="s">
        <v>3165</v>
      </c>
      <c r="C196" s="329" t="s">
        <v>157</v>
      </c>
      <c r="D196" s="329" t="s">
        <v>2971</v>
      </c>
      <c r="E196" s="334">
        <v>6.94</v>
      </c>
    </row>
    <row r="197" spans="1:5" ht="15" x14ac:dyDescent="0.25">
      <c r="A197" s="331">
        <v>97129</v>
      </c>
      <c r="B197" s="329" t="s">
        <v>3166</v>
      </c>
      <c r="C197" s="329" t="s">
        <v>157</v>
      </c>
      <c r="D197" s="329" t="s">
        <v>2971</v>
      </c>
      <c r="E197" s="334">
        <v>8.5299999999999994</v>
      </c>
    </row>
    <row r="198" spans="1:5" ht="15" x14ac:dyDescent="0.25">
      <c r="A198" s="331">
        <v>97130</v>
      </c>
      <c r="B198" s="329" t="s">
        <v>3167</v>
      </c>
      <c r="C198" s="329" t="s">
        <v>157</v>
      </c>
      <c r="D198" s="329" t="s">
        <v>2971</v>
      </c>
      <c r="E198" s="334">
        <v>10.119999999999999</v>
      </c>
    </row>
    <row r="199" spans="1:5" ht="15" x14ac:dyDescent="0.25">
      <c r="A199" s="331">
        <v>97131</v>
      </c>
      <c r="B199" s="329" t="s">
        <v>3168</v>
      </c>
      <c r="C199" s="329" t="s">
        <v>157</v>
      </c>
      <c r="D199" s="329" t="s">
        <v>2971</v>
      </c>
      <c r="E199" s="334">
        <v>11.72</v>
      </c>
    </row>
    <row r="200" spans="1:5" ht="15" x14ac:dyDescent="0.25">
      <c r="A200" s="331">
        <v>97132</v>
      </c>
      <c r="B200" s="329" t="s">
        <v>3169</v>
      </c>
      <c r="C200" s="329" t="s">
        <v>157</v>
      </c>
      <c r="D200" s="329" t="s">
        <v>2971</v>
      </c>
      <c r="E200" s="334">
        <v>13.3</v>
      </c>
    </row>
    <row r="201" spans="1:5" ht="15" x14ac:dyDescent="0.25">
      <c r="A201" s="331">
        <v>97133</v>
      </c>
      <c r="B201" s="329" t="s">
        <v>3170</v>
      </c>
      <c r="C201" s="329" t="s">
        <v>157</v>
      </c>
      <c r="D201" s="329" t="s">
        <v>2971</v>
      </c>
      <c r="E201" s="334">
        <v>16.489999999999998</v>
      </c>
    </row>
    <row r="202" spans="1:5" ht="15" x14ac:dyDescent="0.25">
      <c r="A202" s="331">
        <v>97134</v>
      </c>
      <c r="B202" s="329" t="s">
        <v>3171</v>
      </c>
      <c r="C202" s="329" t="s">
        <v>157</v>
      </c>
      <c r="D202" s="329" t="s">
        <v>3038</v>
      </c>
      <c r="E202" s="334">
        <v>1.66</v>
      </c>
    </row>
    <row r="203" spans="1:5" ht="15" x14ac:dyDescent="0.25">
      <c r="A203" s="331">
        <v>97135</v>
      </c>
      <c r="B203" s="329" t="s">
        <v>3172</v>
      </c>
      <c r="C203" s="329" t="s">
        <v>157</v>
      </c>
      <c r="D203" s="329" t="s">
        <v>2971</v>
      </c>
      <c r="E203" s="334">
        <v>3.69</v>
      </c>
    </row>
    <row r="204" spans="1:5" ht="15" x14ac:dyDescent="0.25">
      <c r="A204" s="331">
        <v>97136</v>
      </c>
      <c r="B204" s="329" t="s">
        <v>3173</v>
      </c>
      <c r="C204" s="329" t="s">
        <v>157</v>
      </c>
      <c r="D204" s="329" t="s">
        <v>2971</v>
      </c>
      <c r="E204" s="334">
        <v>4.53</v>
      </c>
    </row>
    <row r="205" spans="1:5" ht="15" x14ac:dyDescent="0.25">
      <c r="A205" s="331">
        <v>97137</v>
      </c>
      <c r="B205" s="329" t="s">
        <v>3174</v>
      </c>
      <c r="C205" s="329" t="s">
        <v>157</v>
      </c>
      <c r="D205" s="329" t="s">
        <v>2971</v>
      </c>
      <c r="E205" s="334">
        <v>5.39</v>
      </c>
    </row>
    <row r="206" spans="1:5" ht="15" x14ac:dyDescent="0.25">
      <c r="A206" s="331">
        <v>97138</v>
      </c>
      <c r="B206" s="329" t="s">
        <v>3175</v>
      </c>
      <c r="C206" s="329" t="s">
        <v>157</v>
      </c>
      <c r="D206" s="329" t="s">
        <v>2971</v>
      </c>
      <c r="E206" s="334">
        <v>6.24</v>
      </c>
    </row>
    <row r="207" spans="1:5" ht="15" x14ac:dyDescent="0.25">
      <c r="A207" s="331">
        <v>97139</v>
      </c>
      <c r="B207" s="329" t="s">
        <v>3176</v>
      </c>
      <c r="C207" s="329" t="s">
        <v>157</v>
      </c>
      <c r="D207" s="329" t="s">
        <v>2971</v>
      </c>
      <c r="E207" s="334">
        <v>7.09</v>
      </c>
    </row>
    <row r="208" spans="1:5" ht="15" x14ac:dyDescent="0.25">
      <c r="A208" s="331">
        <v>97140</v>
      </c>
      <c r="B208" s="329" t="s">
        <v>3177</v>
      </c>
      <c r="C208" s="329" t="s">
        <v>157</v>
      </c>
      <c r="D208" s="329" t="s">
        <v>2971</v>
      </c>
      <c r="E208" s="334">
        <v>8.7799999999999994</v>
      </c>
    </row>
    <row r="209" spans="1:5" ht="15" x14ac:dyDescent="0.25">
      <c r="A209" s="331">
        <v>103089</v>
      </c>
      <c r="B209" s="329" t="s">
        <v>3178</v>
      </c>
      <c r="C209" s="329" t="s">
        <v>157</v>
      </c>
      <c r="D209" s="329" t="s">
        <v>2971</v>
      </c>
      <c r="E209" s="334">
        <v>7.34</v>
      </c>
    </row>
    <row r="210" spans="1:5" ht="15" x14ac:dyDescent="0.25">
      <c r="A210" s="331">
        <v>103090</v>
      </c>
      <c r="B210" s="329" t="s">
        <v>3179</v>
      </c>
      <c r="C210" s="329" t="s">
        <v>157</v>
      </c>
      <c r="D210" s="329" t="s">
        <v>2971</v>
      </c>
      <c r="E210" s="334">
        <v>8.75</v>
      </c>
    </row>
    <row r="211" spans="1:5" ht="15" x14ac:dyDescent="0.25">
      <c r="A211" s="331">
        <v>103091</v>
      </c>
      <c r="B211" s="329" t="s">
        <v>3180</v>
      </c>
      <c r="C211" s="329" t="s">
        <v>157</v>
      </c>
      <c r="D211" s="329" t="s">
        <v>2971</v>
      </c>
      <c r="E211" s="334">
        <v>12.32</v>
      </c>
    </row>
    <row r="212" spans="1:5" ht="15" x14ac:dyDescent="0.25">
      <c r="A212" s="331">
        <v>103092</v>
      </c>
      <c r="B212" s="329" t="s">
        <v>3181</v>
      </c>
      <c r="C212" s="329" t="s">
        <v>157</v>
      </c>
      <c r="D212" s="329" t="s">
        <v>2971</v>
      </c>
      <c r="E212" s="334">
        <v>15.89</v>
      </c>
    </row>
    <row r="213" spans="1:5" ht="15" x14ac:dyDescent="0.25">
      <c r="A213" s="331">
        <v>103093</v>
      </c>
      <c r="B213" s="329" t="s">
        <v>3182</v>
      </c>
      <c r="C213" s="329" t="s">
        <v>157</v>
      </c>
      <c r="D213" s="329" t="s">
        <v>2971</v>
      </c>
      <c r="E213" s="334">
        <v>24.31</v>
      </c>
    </row>
    <row r="214" spans="1:5" ht="15" x14ac:dyDescent="0.25">
      <c r="A214" s="331">
        <v>103094</v>
      </c>
      <c r="B214" s="329" t="s">
        <v>3183</v>
      </c>
      <c r="C214" s="329" t="s">
        <v>157</v>
      </c>
      <c r="D214" s="329" t="s">
        <v>2971</v>
      </c>
      <c r="E214" s="334">
        <v>27.89</v>
      </c>
    </row>
    <row r="215" spans="1:5" ht="15" x14ac:dyDescent="0.25">
      <c r="A215" s="331">
        <v>103095</v>
      </c>
      <c r="B215" s="329" t="s">
        <v>3184</v>
      </c>
      <c r="C215" s="329" t="s">
        <v>157</v>
      </c>
      <c r="D215" s="329" t="s">
        <v>2971</v>
      </c>
      <c r="E215" s="334">
        <v>36.29</v>
      </c>
    </row>
    <row r="216" spans="1:5" ht="15" x14ac:dyDescent="0.25">
      <c r="A216" s="331">
        <v>103096</v>
      </c>
      <c r="B216" s="329" t="s">
        <v>3185</v>
      </c>
      <c r="C216" s="329" t="s">
        <v>157</v>
      </c>
      <c r="D216" s="329" t="s">
        <v>2971</v>
      </c>
      <c r="E216" s="334">
        <v>39.880000000000003</v>
      </c>
    </row>
    <row r="217" spans="1:5" ht="15" x14ac:dyDescent="0.25">
      <c r="A217" s="331">
        <v>103097</v>
      </c>
      <c r="B217" s="329" t="s">
        <v>3186</v>
      </c>
      <c r="C217" s="329" t="s">
        <v>157</v>
      </c>
      <c r="D217" s="329" t="s">
        <v>2971</v>
      </c>
      <c r="E217" s="334">
        <v>48.27</v>
      </c>
    </row>
    <row r="218" spans="1:5" ht="15" x14ac:dyDescent="0.25">
      <c r="A218" s="331">
        <v>103098</v>
      </c>
      <c r="B218" s="329" t="s">
        <v>3187</v>
      </c>
      <c r="C218" s="329" t="s">
        <v>157</v>
      </c>
      <c r="D218" s="329" t="s">
        <v>2971</v>
      </c>
      <c r="E218" s="334">
        <v>51.85</v>
      </c>
    </row>
    <row r="219" spans="1:5" ht="15" x14ac:dyDescent="0.25">
      <c r="A219" s="331">
        <v>103099</v>
      </c>
      <c r="B219" s="329" t="s">
        <v>3188</v>
      </c>
      <c r="C219" s="329" t="s">
        <v>157</v>
      </c>
      <c r="D219" s="329" t="s">
        <v>2971</v>
      </c>
      <c r="E219" s="334">
        <v>58.98</v>
      </c>
    </row>
    <row r="220" spans="1:5" ht="15" x14ac:dyDescent="0.25">
      <c r="A220" s="331">
        <v>103100</v>
      </c>
      <c r="B220" s="329" t="s">
        <v>3189</v>
      </c>
      <c r="C220" s="329" t="s">
        <v>157</v>
      </c>
      <c r="D220" s="329" t="s">
        <v>2971</v>
      </c>
      <c r="E220" s="334">
        <v>62.96</v>
      </c>
    </row>
    <row r="221" spans="1:5" ht="15" x14ac:dyDescent="0.25">
      <c r="A221" s="331">
        <v>103101</v>
      </c>
      <c r="B221" s="329" t="s">
        <v>3190</v>
      </c>
      <c r="C221" s="329" t="s">
        <v>157</v>
      </c>
      <c r="D221" s="329" t="s">
        <v>2971</v>
      </c>
      <c r="E221" s="334">
        <v>69.34</v>
      </c>
    </row>
    <row r="222" spans="1:5" ht="15" x14ac:dyDescent="0.25">
      <c r="A222" s="331">
        <v>103102</v>
      </c>
      <c r="B222" s="329" t="s">
        <v>3191</v>
      </c>
      <c r="C222" s="329" t="s">
        <v>157</v>
      </c>
      <c r="D222" s="329" t="s">
        <v>2971</v>
      </c>
      <c r="E222" s="334">
        <v>79.86</v>
      </c>
    </row>
    <row r="223" spans="1:5" ht="15" x14ac:dyDescent="0.25">
      <c r="A223" s="331">
        <v>103103</v>
      </c>
      <c r="B223" s="329" t="s">
        <v>3192</v>
      </c>
      <c r="C223" s="329" t="s">
        <v>157</v>
      </c>
      <c r="D223" s="329" t="s">
        <v>2971</v>
      </c>
      <c r="E223" s="334">
        <v>86.25</v>
      </c>
    </row>
    <row r="224" spans="1:5" ht="15" x14ac:dyDescent="0.25">
      <c r="A224" s="331">
        <v>103104</v>
      </c>
      <c r="B224" s="329" t="s">
        <v>3193</v>
      </c>
      <c r="C224" s="329" t="s">
        <v>157</v>
      </c>
      <c r="D224" s="329" t="s">
        <v>2971</v>
      </c>
      <c r="E224" s="334">
        <v>103.14</v>
      </c>
    </row>
    <row r="225" spans="1:5" ht="15" x14ac:dyDescent="0.25">
      <c r="A225" s="331">
        <v>103105</v>
      </c>
      <c r="B225" s="329" t="s">
        <v>3194</v>
      </c>
      <c r="C225" s="329" t="s">
        <v>174</v>
      </c>
      <c r="D225" s="329" t="s">
        <v>2971</v>
      </c>
      <c r="E225" s="334">
        <v>30.76</v>
      </c>
    </row>
    <row r="226" spans="1:5" ht="15" x14ac:dyDescent="0.25">
      <c r="A226" s="331">
        <v>103106</v>
      </c>
      <c r="B226" s="329" t="s">
        <v>3195</v>
      </c>
      <c r="C226" s="329" t="s">
        <v>174</v>
      </c>
      <c r="D226" s="329" t="s">
        <v>2971</v>
      </c>
      <c r="E226" s="334">
        <v>36.74</v>
      </c>
    </row>
    <row r="227" spans="1:5" ht="15" x14ac:dyDescent="0.25">
      <c r="A227" s="331">
        <v>103107</v>
      </c>
      <c r="B227" s="329" t="s">
        <v>3196</v>
      </c>
      <c r="C227" s="329" t="s">
        <v>174</v>
      </c>
      <c r="D227" s="329" t="s">
        <v>2971</v>
      </c>
      <c r="E227" s="334">
        <v>51.67</v>
      </c>
    </row>
    <row r="228" spans="1:5" ht="15" x14ac:dyDescent="0.25">
      <c r="A228" s="331">
        <v>103108</v>
      </c>
      <c r="B228" s="329" t="s">
        <v>3197</v>
      </c>
      <c r="C228" s="329" t="s">
        <v>174</v>
      </c>
      <c r="D228" s="329" t="s">
        <v>2971</v>
      </c>
      <c r="E228" s="334">
        <v>66.599999999999994</v>
      </c>
    </row>
    <row r="229" spans="1:5" ht="15" x14ac:dyDescent="0.25">
      <c r="A229" s="331">
        <v>103109</v>
      </c>
      <c r="B229" s="329" t="s">
        <v>3198</v>
      </c>
      <c r="C229" s="329" t="s">
        <v>174</v>
      </c>
      <c r="D229" s="329" t="s">
        <v>2971</v>
      </c>
      <c r="E229" s="334">
        <v>109.6</v>
      </c>
    </row>
    <row r="230" spans="1:5" ht="15" x14ac:dyDescent="0.25">
      <c r="A230" s="331">
        <v>103110</v>
      </c>
      <c r="B230" s="329" t="s">
        <v>3199</v>
      </c>
      <c r="C230" s="329" t="s">
        <v>174</v>
      </c>
      <c r="D230" s="329" t="s">
        <v>2971</v>
      </c>
      <c r="E230" s="334">
        <v>124.51</v>
      </c>
    </row>
    <row r="231" spans="1:5" ht="15" x14ac:dyDescent="0.25">
      <c r="A231" s="331">
        <v>103111</v>
      </c>
      <c r="B231" s="329" t="s">
        <v>3200</v>
      </c>
      <c r="C231" s="329" t="s">
        <v>174</v>
      </c>
      <c r="D231" s="329" t="s">
        <v>2971</v>
      </c>
      <c r="E231" s="334">
        <v>167.5</v>
      </c>
    </row>
    <row r="232" spans="1:5" ht="15" x14ac:dyDescent="0.25">
      <c r="A232" s="331">
        <v>103112</v>
      </c>
      <c r="B232" s="329" t="s">
        <v>3201</v>
      </c>
      <c r="C232" s="329" t="s">
        <v>174</v>
      </c>
      <c r="D232" s="329" t="s">
        <v>2971</v>
      </c>
      <c r="E232" s="334">
        <v>182.43</v>
      </c>
    </row>
    <row r="233" spans="1:5" ht="15" x14ac:dyDescent="0.25">
      <c r="A233" s="331">
        <v>103113</v>
      </c>
      <c r="B233" s="329" t="s">
        <v>3202</v>
      </c>
      <c r="C233" s="329" t="s">
        <v>174</v>
      </c>
      <c r="D233" s="329" t="s">
        <v>2971</v>
      </c>
      <c r="E233" s="334">
        <v>225.42</v>
      </c>
    </row>
    <row r="234" spans="1:5" ht="15" x14ac:dyDescent="0.25">
      <c r="A234" s="331">
        <v>103114</v>
      </c>
      <c r="B234" s="329" t="s">
        <v>3203</v>
      </c>
      <c r="C234" s="329" t="s">
        <v>174</v>
      </c>
      <c r="D234" s="329" t="s">
        <v>2971</v>
      </c>
      <c r="E234" s="334">
        <v>240.35</v>
      </c>
    </row>
    <row r="235" spans="1:5" ht="15" x14ac:dyDescent="0.25">
      <c r="A235" s="331">
        <v>103115</v>
      </c>
      <c r="B235" s="329" t="s">
        <v>3204</v>
      </c>
      <c r="C235" s="329" t="s">
        <v>174</v>
      </c>
      <c r="D235" s="329" t="s">
        <v>2971</v>
      </c>
      <c r="E235" s="334">
        <v>270.20999999999998</v>
      </c>
    </row>
    <row r="236" spans="1:5" ht="15" x14ac:dyDescent="0.25">
      <c r="A236" s="331">
        <v>103116</v>
      </c>
      <c r="B236" s="329" t="s">
        <v>3205</v>
      </c>
      <c r="C236" s="329" t="s">
        <v>174</v>
      </c>
      <c r="D236" s="329" t="s">
        <v>2971</v>
      </c>
      <c r="E236" s="334">
        <v>328.11</v>
      </c>
    </row>
    <row r="237" spans="1:5" ht="15" x14ac:dyDescent="0.25">
      <c r="A237" s="331">
        <v>103117</v>
      </c>
      <c r="B237" s="329" t="s">
        <v>3206</v>
      </c>
      <c r="C237" s="329" t="s">
        <v>174</v>
      </c>
      <c r="D237" s="329" t="s">
        <v>2971</v>
      </c>
      <c r="E237" s="334">
        <v>357.98</v>
      </c>
    </row>
    <row r="238" spans="1:5" ht="15" x14ac:dyDescent="0.25">
      <c r="A238" s="331">
        <v>103118</v>
      </c>
      <c r="B238" s="329" t="s">
        <v>3207</v>
      </c>
      <c r="C238" s="329" t="s">
        <v>174</v>
      </c>
      <c r="D238" s="329" t="s">
        <v>2971</v>
      </c>
      <c r="E238" s="334">
        <v>415.9</v>
      </c>
    </row>
    <row r="239" spans="1:5" ht="15" x14ac:dyDescent="0.25">
      <c r="A239" s="331">
        <v>103119</v>
      </c>
      <c r="B239" s="329" t="s">
        <v>3208</v>
      </c>
      <c r="C239" s="329" t="s">
        <v>174</v>
      </c>
      <c r="D239" s="329" t="s">
        <v>2971</v>
      </c>
      <c r="E239" s="334">
        <v>445.75</v>
      </c>
    </row>
    <row r="240" spans="1:5" ht="15" x14ac:dyDescent="0.25">
      <c r="A240" s="331">
        <v>103120</v>
      </c>
      <c r="B240" s="329" t="s">
        <v>3209</v>
      </c>
      <c r="C240" s="329" t="s">
        <v>174</v>
      </c>
      <c r="D240" s="329" t="s">
        <v>2971</v>
      </c>
      <c r="E240" s="334">
        <v>533.53</v>
      </c>
    </row>
    <row r="241" spans="1:5" ht="15" x14ac:dyDescent="0.25">
      <c r="A241" s="331">
        <v>103121</v>
      </c>
      <c r="B241" s="329" t="s">
        <v>3210</v>
      </c>
      <c r="C241" s="329" t="s">
        <v>174</v>
      </c>
      <c r="D241" s="329" t="s">
        <v>2971</v>
      </c>
      <c r="E241" s="334">
        <v>40.44</v>
      </c>
    </row>
    <row r="242" spans="1:5" ht="15" x14ac:dyDescent="0.25">
      <c r="A242" s="331">
        <v>103122</v>
      </c>
      <c r="B242" s="329" t="s">
        <v>3211</v>
      </c>
      <c r="C242" s="329" t="s">
        <v>174</v>
      </c>
      <c r="D242" s="329" t="s">
        <v>2971</v>
      </c>
      <c r="E242" s="334">
        <v>49.4</v>
      </c>
    </row>
    <row r="243" spans="1:5" ht="15" x14ac:dyDescent="0.25">
      <c r="A243" s="331">
        <v>103123</v>
      </c>
      <c r="B243" s="329" t="s">
        <v>3212</v>
      </c>
      <c r="C243" s="329" t="s">
        <v>174</v>
      </c>
      <c r="D243" s="329" t="s">
        <v>2971</v>
      </c>
      <c r="E243" s="334">
        <v>71.8</v>
      </c>
    </row>
    <row r="244" spans="1:5" ht="15" x14ac:dyDescent="0.25">
      <c r="A244" s="331">
        <v>103124</v>
      </c>
      <c r="B244" s="329" t="s">
        <v>3213</v>
      </c>
      <c r="C244" s="329" t="s">
        <v>174</v>
      </c>
      <c r="D244" s="329" t="s">
        <v>2971</v>
      </c>
      <c r="E244" s="334">
        <v>94.19</v>
      </c>
    </row>
    <row r="245" spans="1:5" ht="15" x14ac:dyDescent="0.25">
      <c r="A245" s="331">
        <v>103125</v>
      </c>
      <c r="B245" s="329" t="s">
        <v>3214</v>
      </c>
      <c r="C245" s="329" t="s">
        <v>174</v>
      </c>
      <c r="D245" s="329" t="s">
        <v>2971</v>
      </c>
      <c r="E245" s="334">
        <v>158.66999999999999</v>
      </c>
    </row>
    <row r="246" spans="1:5" ht="15" x14ac:dyDescent="0.25">
      <c r="A246" s="331">
        <v>103126</v>
      </c>
      <c r="B246" s="329" t="s">
        <v>3215</v>
      </c>
      <c r="C246" s="329" t="s">
        <v>174</v>
      </c>
      <c r="D246" s="329" t="s">
        <v>2971</v>
      </c>
      <c r="E246" s="334">
        <v>181.06</v>
      </c>
    </row>
    <row r="247" spans="1:5" ht="15" x14ac:dyDescent="0.25">
      <c r="A247" s="331">
        <v>103127</v>
      </c>
      <c r="B247" s="329" t="s">
        <v>3216</v>
      </c>
      <c r="C247" s="329" t="s">
        <v>174</v>
      </c>
      <c r="D247" s="329" t="s">
        <v>2971</v>
      </c>
      <c r="E247" s="334">
        <v>245.55</v>
      </c>
    </row>
    <row r="248" spans="1:5" ht="15" x14ac:dyDescent="0.25">
      <c r="A248" s="331">
        <v>103128</v>
      </c>
      <c r="B248" s="329" t="s">
        <v>3217</v>
      </c>
      <c r="C248" s="329" t="s">
        <v>174</v>
      </c>
      <c r="D248" s="329" t="s">
        <v>2971</v>
      </c>
      <c r="E248" s="334">
        <v>267.93</v>
      </c>
    </row>
    <row r="249" spans="1:5" ht="15" x14ac:dyDescent="0.25">
      <c r="A249" s="331">
        <v>103129</v>
      </c>
      <c r="B249" s="329" t="s">
        <v>3218</v>
      </c>
      <c r="C249" s="329" t="s">
        <v>174</v>
      </c>
      <c r="D249" s="329" t="s">
        <v>2971</v>
      </c>
      <c r="E249" s="334">
        <v>332.42</v>
      </c>
    </row>
    <row r="250" spans="1:5" ht="15" x14ac:dyDescent="0.25">
      <c r="A250" s="331">
        <v>103130</v>
      </c>
      <c r="B250" s="329" t="s">
        <v>3219</v>
      </c>
      <c r="C250" s="329" t="s">
        <v>174</v>
      </c>
      <c r="D250" s="329" t="s">
        <v>2971</v>
      </c>
      <c r="E250" s="334">
        <v>354.8</v>
      </c>
    </row>
    <row r="251" spans="1:5" ht="15" x14ac:dyDescent="0.25">
      <c r="A251" s="331">
        <v>103131</v>
      </c>
      <c r="B251" s="329" t="s">
        <v>3220</v>
      </c>
      <c r="C251" s="329" t="s">
        <v>174</v>
      </c>
      <c r="D251" s="329" t="s">
        <v>2971</v>
      </c>
      <c r="E251" s="334">
        <v>399.59</v>
      </c>
    </row>
    <row r="252" spans="1:5" ht="15" x14ac:dyDescent="0.25">
      <c r="A252" s="331">
        <v>103132</v>
      </c>
      <c r="B252" s="329" t="s">
        <v>3221</v>
      </c>
      <c r="C252" s="329" t="s">
        <v>174</v>
      </c>
      <c r="D252" s="329" t="s">
        <v>2971</v>
      </c>
      <c r="E252" s="334">
        <v>486.47</v>
      </c>
    </row>
    <row r="253" spans="1:5" ht="15" x14ac:dyDescent="0.25">
      <c r="A253" s="331">
        <v>103133</v>
      </c>
      <c r="B253" s="329" t="s">
        <v>3222</v>
      </c>
      <c r="C253" s="329" t="s">
        <v>174</v>
      </c>
      <c r="D253" s="329" t="s">
        <v>2971</v>
      </c>
      <c r="E253" s="334">
        <v>531.25</v>
      </c>
    </row>
    <row r="254" spans="1:5" ht="15" x14ac:dyDescent="0.25">
      <c r="A254" s="331">
        <v>103134</v>
      </c>
      <c r="B254" s="329" t="s">
        <v>3223</v>
      </c>
      <c r="C254" s="329" t="s">
        <v>174</v>
      </c>
      <c r="D254" s="329" t="s">
        <v>2971</v>
      </c>
      <c r="E254" s="334">
        <v>618.13</v>
      </c>
    </row>
    <row r="255" spans="1:5" ht="15" x14ac:dyDescent="0.25">
      <c r="A255" s="331">
        <v>103135</v>
      </c>
      <c r="B255" s="329" t="s">
        <v>3224</v>
      </c>
      <c r="C255" s="329" t="s">
        <v>174</v>
      </c>
      <c r="D255" s="329" t="s">
        <v>2971</v>
      </c>
      <c r="E255" s="334">
        <v>662.93</v>
      </c>
    </row>
    <row r="256" spans="1:5" ht="15" x14ac:dyDescent="0.25">
      <c r="A256" s="331">
        <v>103136</v>
      </c>
      <c r="B256" s="329" t="s">
        <v>3225</v>
      </c>
      <c r="C256" s="329" t="s">
        <v>174</v>
      </c>
      <c r="D256" s="329" t="s">
        <v>2971</v>
      </c>
      <c r="E256" s="334">
        <v>794.58</v>
      </c>
    </row>
    <row r="257" spans="1:5" ht="15" x14ac:dyDescent="0.25">
      <c r="A257" s="331">
        <v>103137</v>
      </c>
      <c r="B257" s="329" t="s">
        <v>3226</v>
      </c>
      <c r="C257" s="329" t="s">
        <v>174</v>
      </c>
      <c r="D257" s="329" t="s">
        <v>2971</v>
      </c>
      <c r="E257" s="334">
        <v>21.12</v>
      </c>
    </row>
    <row r="258" spans="1:5" ht="15" x14ac:dyDescent="0.25">
      <c r="A258" s="331">
        <v>103138</v>
      </c>
      <c r="B258" s="329" t="s">
        <v>3227</v>
      </c>
      <c r="C258" s="329" t="s">
        <v>174</v>
      </c>
      <c r="D258" s="329" t="s">
        <v>2971</v>
      </c>
      <c r="E258" s="334">
        <v>24.1</v>
      </c>
    </row>
    <row r="259" spans="1:5" ht="15" x14ac:dyDescent="0.25">
      <c r="A259" s="331">
        <v>103139</v>
      </c>
      <c r="B259" s="329" t="s">
        <v>3228</v>
      </c>
      <c r="C259" s="329" t="s">
        <v>174</v>
      </c>
      <c r="D259" s="329" t="s">
        <v>2971</v>
      </c>
      <c r="E259" s="334">
        <v>31.56</v>
      </c>
    </row>
    <row r="260" spans="1:5" ht="15" x14ac:dyDescent="0.25">
      <c r="A260" s="331">
        <v>103140</v>
      </c>
      <c r="B260" s="329" t="s">
        <v>3229</v>
      </c>
      <c r="C260" s="329" t="s">
        <v>174</v>
      </c>
      <c r="D260" s="329" t="s">
        <v>2971</v>
      </c>
      <c r="E260" s="334">
        <v>39.020000000000003</v>
      </c>
    </row>
    <row r="261" spans="1:5" ht="15" x14ac:dyDescent="0.25">
      <c r="A261" s="331">
        <v>103141</v>
      </c>
      <c r="B261" s="329" t="s">
        <v>3230</v>
      </c>
      <c r="C261" s="329" t="s">
        <v>174</v>
      </c>
      <c r="D261" s="329" t="s">
        <v>2971</v>
      </c>
      <c r="E261" s="334">
        <v>60.52</v>
      </c>
    </row>
    <row r="262" spans="1:5" ht="15" x14ac:dyDescent="0.25">
      <c r="A262" s="331">
        <v>103142</v>
      </c>
      <c r="B262" s="329" t="s">
        <v>3231</v>
      </c>
      <c r="C262" s="329" t="s">
        <v>174</v>
      </c>
      <c r="D262" s="329" t="s">
        <v>2971</v>
      </c>
      <c r="E262" s="334">
        <v>67.98</v>
      </c>
    </row>
    <row r="263" spans="1:5" ht="15" x14ac:dyDescent="0.25">
      <c r="A263" s="331">
        <v>103143</v>
      </c>
      <c r="B263" s="329" t="s">
        <v>3232</v>
      </c>
      <c r="C263" s="329" t="s">
        <v>174</v>
      </c>
      <c r="D263" s="329" t="s">
        <v>2971</v>
      </c>
      <c r="E263" s="334">
        <v>89.49</v>
      </c>
    </row>
    <row r="264" spans="1:5" ht="15" x14ac:dyDescent="0.25">
      <c r="A264" s="331">
        <v>103144</v>
      </c>
      <c r="B264" s="329" t="s">
        <v>3233</v>
      </c>
      <c r="C264" s="329" t="s">
        <v>174</v>
      </c>
      <c r="D264" s="329" t="s">
        <v>2971</v>
      </c>
      <c r="E264" s="334">
        <v>96.93</v>
      </c>
    </row>
    <row r="265" spans="1:5" ht="15" x14ac:dyDescent="0.25">
      <c r="A265" s="331">
        <v>103145</v>
      </c>
      <c r="B265" s="329" t="s">
        <v>3234</v>
      </c>
      <c r="C265" s="329" t="s">
        <v>174</v>
      </c>
      <c r="D265" s="329" t="s">
        <v>2971</v>
      </c>
      <c r="E265" s="334">
        <v>118.45</v>
      </c>
    </row>
    <row r="266" spans="1:5" ht="15" x14ac:dyDescent="0.25">
      <c r="A266" s="331">
        <v>103146</v>
      </c>
      <c r="B266" s="329" t="s">
        <v>3235</v>
      </c>
      <c r="C266" s="329" t="s">
        <v>174</v>
      </c>
      <c r="D266" s="329" t="s">
        <v>2971</v>
      </c>
      <c r="E266" s="334">
        <v>125.89</v>
      </c>
    </row>
    <row r="267" spans="1:5" ht="15" x14ac:dyDescent="0.25">
      <c r="A267" s="331">
        <v>103147</v>
      </c>
      <c r="B267" s="329" t="s">
        <v>3236</v>
      </c>
      <c r="C267" s="329" t="s">
        <v>174</v>
      </c>
      <c r="D267" s="329" t="s">
        <v>2971</v>
      </c>
      <c r="E267" s="334">
        <v>140.82</v>
      </c>
    </row>
    <row r="268" spans="1:5" ht="15" x14ac:dyDescent="0.25">
      <c r="A268" s="331">
        <v>103148</v>
      </c>
      <c r="B268" s="329" t="s">
        <v>3237</v>
      </c>
      <c r="C268" s="329" t="s">
        <v>174</v>
      </c>
      <c r="D268" s="329" t="s">
        <v>2971</v>
      </c>
      <c r="E268" s="334">
        <v>169.78</v>
      </c>
    </row>
    <row r="269" spans="1:5" ht="15" x14ac:dyDescent="0.25">
      <c r="A269" s="331">
        <v>103149</v>
      </c>
      <c r="B269" s="329" t="s">
        <v>3238</v>
      </c>
      <c r="C269" s="329" t="s">
        <v>174</v>
      </c>
      <c r="D269" s="329" t="s">
        <v>2971</v>
      </c>
      <c r="E269" s="334">
        <v>184.71</v>
      </c>
    </row>
    <row r="270" spans="1:5" ht="15" x14ac:dyDescent="0.25">
      <c r="A270" s="331">
        <v>103150</v>
      </c>
      <c r="B270" s="329" t="s">
        <v>3239</v>
      </c>
      <c r="C270" s="329" t="s">
        <v>174</v>
      </c>
      <c r="D270" s="329" t="s">
        <v>2971</v>
      </c>
      <c r="E270" s="334">
        <v>213.64</v>
      </c>
    </row>
    <row r="271" spans="1:5" ht="15" x14ac:dyDescent="0.25">
      <c r="A271" s="331">
        <v>103151</v>
      </c>
      <c r="B271" s="329" t="s">
        <v>3240</v>
      </c>
      <c r="C271" s="329" t="s">
        <v>174</v>
      </c>
      <c r="D271" s="329" t="s">
        <v>2971</v>
      </c>
      <c r="E271" s="334">
        <v>228.61</v>
      </c>
    </row>
    <row r="272" spans="1:5" ht="15" x14ac:dyDescent="0.25">
      <c r="A272" s="331">
        <v>103152</v>
      </c>
      <c r="B272" s="329" t="s">
        <v>3241</v>
      </c>
      <c r="C272" s="329" t="s">
        <v>174</v>
      </c>
      <c r="D272" s="329" t="s">
        <v>2971</v>
      </c>
      <c r="E272" s="334">
        <v>272.48</v>
      </c>
    </row>
    <row r="273" spans="1:5" ht="15" x14ac:dyDescent="0.25">
      <c r="A273" s="331">
        <v>93206</v>
      </c>
      <c r="B273" s="329" t="s">
        <v>3242</v>
      </c>
      <c r="C273" s="329" t="s">
        <v>2690</v>
      </c>
      <c r="D273" s="329" t="s">
        <v>2971</v>
      </c>
      <c r="E273" s="334">
        <v>966.04</v>
      </c>
    </row>
    <row r="274" spans="1:5" ht="15" x14ac:dyDescent="0.25">
      <c r="A274" s="331">
        <v>93207</v>
      </c>
      <c r="B274" s="329" t="s">
        <v>3243</v>
      </c>
      <c r="C274" s="329" t="s">
        <v>2690</v>
      </c>
      <c r="D274" s="329" t="s">
        <v>2971</v>
      </c>
      <c r="E274" s="334">
        <v>892.75</v>
      </c>
    </row>
    <row r="275" spans="1:5" ht="15" x14ac:dyDescent="0.25">
      <c r="A275" s="331">
        <v>93208</v>
      </c>
      <c r="B275" s="329" t="s">
        <v>3244</v>
      </c>
      <c r="C275" s="329" t="s">
        <v>2690</v>
      </c>
      <c r="D275" s="329" t="s">
        <v>2971</v>
      </c>
      <c r="E275" s="334">
        <v>709.08</v>
      </c>
    </row>
    <row r="276" spans="1:5" ht="15" x14ac:dyDescent="0.25">
      <c r="A276" s="331">
        <v>93209</v>
      </c>
      <c r="B276" s="329" t="s">
        <v>3245</v>
      </c>
      <c r="C276" s="329" t="s">
        <v>2690</v>
      </c>
      <c r="D276" s="329" t="s">
        <v>2971</v>
      </c>
      <c r="E276" s="334">
        <v>791.35</v>
      </c>
    </row>
    <row r="277" spans="1:5" ht="15" x14ac:dyDescent="0.25">
      <c r="A277" s="331">
        <v>93210</v>
      </c>
      <c r="B277" s="329" t="s">
        <v>3246</v>
      </c>
      <c r="C277" s="329" t="s">
        <v>2690</v>
      </c>
      <c r="D277" s="329" t="s">
        <v>2971</v>
      </c>
      <c r="E277" s="334">
        <v>490.84</v>
      </c>
    </row>
    <row r="278" spans="1:5" ht="15" x14ac:dyDescent="0.25">
      <c r="A278" s="331">
        <v>93211</v>
      </c>
      <c r="B278" s="329" t="s">
        <v>3247</v>
      </c>
      <c r="C278" s="329" t="s">
        <v>2690</v>
      </c>
      <c r="D278" s="329" t="s">
        <v>2971</v>
      </c>
      <c r="E278" s="334">
        <v>498.7</v>
      </c>
    </row>
    <row r="279" spans="1:5" ht="15" x14ac:dyDescent="0.25">
      <c r="A279" s="331">
        <v>93212</v>
      </c>
      <c r="B279" s="329" t="s">
        <v>3248</v>
      </c>
      <c r="C279" s="329" t="s">
        <v>2690</v>
      </c>
      <c r="D279" s="329" t="s">
        <v>2971</v>
      </c>
      <c r="E279" s="334">
        <v>810.34</v>
      </c>
    </row>
    <row r="280" spans="1:5" ht="15" x14ac:dyDescent="0.25">
      <c r="A280" s="331">
        <v>93213</v>
      </c>
      <c r="B280" s="329" t="s">
        <v>3249</v>
      </c>
      <c r="C280" s="329" t="s">
        <v>2690</v>
      </c>
      <c r="D280" s="329" t="s">
        <v>2971</v>
      </c>
      <c r="E280" s="334">
        <v>876.65</v>
      </c>
    </row>
    <row r="281" spans="1:5" ht="15" x14ac:dyDescent="0.25">
      <c r="A281" s="331">
        <v>93214</v>
      </c>
      <c r="B281" s="329" t="s">
        <v>3250</v>
      </c>
      <c r="C281" s="329" t="s">
        <v>174</v>
      </c>
      <c r="D281" s="329" t="s">
        <v>3038</v>
      </c>
      <c r="E281" s="335">
        <v>4401.84</v>
      </c>
    </row>
    <row r="282" spans="1:5" ht="15" x14ac:dyDescent="0.25">
      <c r="A282" s="331">
        <v>93243</v>
      </c>
      <c r="B282" s="329" t="s">
        <v>173</v>
      </c>
      <c r="C282" s="329" t="s">
        <v>174</v>
      </c>
      <c r="D282" s="329" t="s">
        <v>3038</v>
      </c>
      <c r="E282" s="335">
        <v>6801.96</v>
      </c>
    </row>
    <row r="283" spans="1:5" ht="15" x14ac:dyDescent="0.25">
      <c r="A283" s="331">
        <v>93582</v>
      </c>
      <c r="B283" s="329" t="s">
        <v>3251</v>
      </c>
      <c r="C283" s="329" t="s">
        <v>2690</v>
      </c>
      <c r="D283" s="329" t="s">
        <v>2971</v>
      </c>
      <c r="E283" s="334">
        <v>222.98</v>
      </c>
    </row>
    <row r="284" spans="1:5" ht="15" x14ac:dyDescent="0.25">
      <c r="A284" s="331">
        <v>93583</v>
      </c>
      <c r="B284" s="329" t="s">
        <v>3252</v>
      </c>
      <c r="C284" s="329" t="s">
        <v>2690</v>
      </c>
      <c r="D284" s="329" t="s">
        <v>2971</v>
      </c>
      <c r="E284" s="334">
        <v>366.63</v>
      </c>
    </row>
    <row r="285" spans="1:5" ht="15" x14ac:dyDescent="0.25">
      <c r="A285" s="331">
        <v>93584</v>
      </c>
      <c r="B285" s="329" t="s">
        <v>3253</v>
      </c>
      <c r="C285" s="329" t="s">
        <v>2690</v>
      </c>
      <c r="D285" s="329" t="s">
        <v>2971</v>
      </c>
      <c r="E285" s="334">
        <v>682.64</v>
      </c>
    </row>
    <row r="286" spans="1:5" ht="15" x14ac:dyDescent="0.25">
      <c r="A286" s="331">
        <v>93585</v>
      </c>
      <c r="B286" s="329" t="s">
        <v>3254</v>
      </c>
      <c r="C286" s="329" t="s">
        <v>2690</v>
      </c>
      <c r="D286" s="329" t="s">
        <v>2971</v>
      </c>
      <c r="E286" s="334">
        <v>884.76</v>
      </c>
    </row>
    <row r="287" spans="1:5" ht="15" x14ac:dyDescent="0.25">
      <c r="A287" s="331">
        <v>98441</v>
      </c>
      <c r="B287" s="329" t="s">
        <v>3255</v>
      </c>
      <c r="C287" s="329" t="s">
        <v>2690</v>
      </c>
      <c r="D287" s="329" t="s">
        <v>3038</v>
      </c>
      <c r="E287" s="334">
        <v>95.52</v>
      </c>
    </row>
    <row r="288" spans="1:5" ht="15" x14ac:dyDescent="0.25">
      <c r="A288" s="331">
        <v>98442</v>
      </c>
      <c r="B288" s="329" t="s">
        <v>3256</v>
      </c>
      <c r="C288" s="329" t="s">
        <v>2690</v>
      </c>
      <c r="D288" s="329" t="s">
        <v>3038</v>
      </c>
      <c r="E288" s="334">
        <v>97.7</v>
      </c>
    </row>
    <row r="289" spans="1:5" ht="15" x14ac:dyDescent="0.25">
      <c r="A289" s="331">
        <v>98443</v>
      </c>
      <c r="B289" s="329" t="s">
        <v>3257</v>
      </c>
      <c r="C289" s="329" t="s">
        <v>2690</v>
      </c>
      <c r="D289" s="329" t="s">
        <v>3038</v>
      </c>
      <c r="E289" s="334">
        <v>83.35</v>
      </c>
    </row>
    <row r="290" spans="1:5" ht="15" x14ac:dyDescent="0.25">
      <c r="A290" s="331">
        <v>98444</v>
      </c>
      <c r="B290" s="329" t="s">
        <v>3258</v>
      </c>
      <c r="C290" s="329" t="s">
        <v>2690</v>
      </c>
      <c r="D290" s="329" t="s">
        <v>3038</v>
      </c>
      <c r="E290" s="334">
        <v>84.9</v>
      </c>
    </row>
    <row r="291" spans="1:5" ht="15" x14ac:dyDescent="0.25">
      <c r="A291" s="331">
        <v>98445</v>
      </c>
      <c r="B291" s="329" t="s">
        <v>3259</v>
      </c>
      <c r="C291" s="329" t="s">
        <v>2690</v>
      </c>
      <c r="D291" s="329" t="s">
        <v>3038</v>
      </c>
      <c r="E291" s="334">
        <v>114.87</v>
      </c>
    </row>
    <row r="292" spans="1:5" ht="15" x14ac:dyDescent="0.25">
      <c r="A292" s="331">
        <v>98446</v>
      </c>
      <c r="B292" s="329" t="s">
        <v>3260</v>
      </c>
      <c r="C292" s="329" t="s">
        <v>2690</v>
      </c>
      <c r="D292" s="329" t="s">
        <v>3038</v>
      </c>
      <c r="E292" s="334">
        <v>147.41</v>
      </c>
    </row>
    <row r="293" spans="1:5" ht="15" x14ac:dyDescent="0.25">
      <c r="A293" s="331">
        <v>98447</v>
      </c>
      <c r="B293" s="329" t="s">
        <v>3261</v>
      </c>
      <c r="C293" s="329" t="s">
        <v>2690</v>
      </c>
      <c r="D293" s="329" t="s">
        <v>3038</v>
      </c>
      <c r="E293" s="334">
        <v>97.94</v>
      </c>
    </row>
    <row r="294" spans="1:5" ht="15" x14ac:dyDescent="0.25">
      <c r="A294" s="331">
        <v>98448</v>
      </c>
      <c r="B294" s="329" t="s">
        <v>3262</v>
      </c>
      <c r="C294" s="329" t="s">
        <v>2690</v>
      </c>
      <c r="D294" s="329" t="s">
        <v>3038</v>
      </c>
      <c r="E294" s="334">
        <v>123.07</v>
      </c>
    </row>
    <row r="295" spans="1:5" ht="15" x14ac:dyDescent="0.25">
      <c r="A295" s="331">
        <v>98449</v>
      </c>
      <c r="B295" s="329" t="s">
        <v>3263</v>
      </c>
      <c r="C295" s="329" t="s">
        <v>2690</v>
      </c>
      <c r="D295" s="329" t="s">
        <v>3038</v>
      </c>
      <c r="E295" s="334">
        <v>125.66</v>
      </c>
    </row>
    <row r="296" spans="1:5" ht="15" x14ac:dyDescent="0.25">
      <c r="A296" s="331">
        <v>98450</v>
      </c>
      <c r="B296" s="329" t="s">
        <v>3264</v>
      </c>
      <c r="C296" s="329" t="s">
        <v>2690</v>
      </c>
      <c r="D296" s="329" t="s">
        <v>3038</v>
      </c>
      <c r="E296" s="334">
        <v>128.84</v>
      </c>
    </row>
    <row r="297" spans="1:5" ht="15" x14ac:dyDescent="0.25">
      <c r="A297" s="331">
        <v>98451</v>
      </c>
      <c r="B297" s="329" t="s">
        <v>3265</v>
      </c>
      <c r="C297" s="329" t="s">
        <v>2690</v>
      </c>
      <c r="D297" s="329" t="s">
        <v>3038</v>
      </c>
      <c r="E297" s="334">
        <v>111.62</v>
      </c>
    </row>
    <row r="298" spans="1:5" ht="15" x14ac:dyDescent="0.25">
      <c r="A298" s="331">
        <v>98452</v>
      </c>
      <c r="B298" s="329" t="s">
        <v>3266</v>
      </c>
      <c r="C298" s="329" t="s">
        <v>2690</v>
      </c>
      <c r="D298" s="329" t="s">
        <v>3038</v>
      </c>
      <c r="E298" s="334">
        <v>113.55</v>
      </c>
    </row>
    <row r="299" spans="1:5" ht="15" x14ac:dyDescent="0.25">
      <c r="A299" s="331">
        <v>98453</v>
      </c>
      <c r="B299" s="329" t="s">
        <v>3267</v>
      </c>
      <c r="C299" s="329" t="s">
        <v>2690</v>
      </c>
      <c r="D299" s="329" t="s">
        <v>3038</v>
      </c>
      <c r="E299" s="334">
        <v>148.83000000000001</v>
      </c>
    </row>
    <row r="300" spans="1:5" ht="15" x14ac:dyDescent="0.25">
      <c r="A300" s="331">
        <v>98454</v>
      </c>
      <c r="B300" s="329" t="s">
        <v>3268</v>
      </c>
      <c r="C300" s="329" t="s">
        <v>2690</v>
      </c>
      <c r="D300" s="329" t="s">
        <v>3038</v>
      </c>
      <c r="E300" s="334">
        <v>190.55</v>
      </c>
    </row>
    <row r="301" spans="1:5" ht="15" x14ac:dyDescent="0.25">
      <c r="A301" s="331">
        <v>98455</v>
      </c>
      <c r="B301" s="329" t="s">
        <v>3269</v>
      </c>
      <c r="C301" s="329" t="s">
        <v>2690</v>
      </c>
      <c r="D301" s="329" t="s">
        <v>3038</v>
      </c>
      <c r="E301" s="334">
        <v>130.03</v>
      </c>
    </row>
    <row r="302" spans="1:5" ht="15" x14ac:dyDescent="0.25">
      <c r="A302" s="331">
        <v>98456</v>
      </c>
      <c r="B302" s="329" t="s">
        <v>3270</v>
      </c>
      <c r="C302" s="329" t="s">
        <v>2690</v>
      </c>
      <c r="D302" s="329" t="s">
        <v>3038</v>
      </c>
      <c r="E302" s="334">
        <v>163.72</v>
      </c>
    </row>
    <row r="303" spans="1:5" ht="15" x14ac:dyDescent="0.25">
      <c r="A303" s="331">
        <v>98458</v>
      </c>
      <c r="B303" s="329" t="s">
        <v>3271</v>
      </c>
      <c r="C303" s="329" t="s">
        <v>2690</v>
      </c>
      <c r="D303" s="329" t="s">
        <v>3038</v>
      </c>
      <c r="E303" s="334">
        <v>91.83</v>
      </c>
    </row>
    <row r="304" spans="1:5" ht="15" x14ac:dyDescent="0.25">
      <c r="A304" s="331">
        <v>98459</v>
      </c>
      <c r="B304" s="329" t="s">
        <v>137</v>
      </c>
      <c r="C304" s="329" t="s">
        <v>2690</v>
      </c>
      <c r="D304" s="329" t="s">
        <v>3038</v>
      </c>
      <c r="E304" s="334">
        <v>85.74</v>
      </c>
    </row>
    <row r="305" spans="1:5" ht="15" x14ac:dyDescent="0.25">
      <c r="A305" s="331">
        <v>98460</v>
      </c>
      <c r="B305" s="329" t="s">
        <v>3272</v>
      </c>
      <c r="C305" s="329" t="s">
        <v>2690</v>
      </c>
      <c r="D305" s="329" t="s">
        <v>3038</v>
      </c>
      <c r="E305" s="334">
        <v>101.61</v>
      </c>
    </row>
    <row r="306" spans="1:5" ht="15" x14ac:dyDescent="0.25">
      <c r="A306" s="331">
        <v>98461</v>
      </c>
      <c r="B306" s="329" t="s">
        <v>3273</v>
      </c>
      <c r="C306" s="329" t="s">
        <v>174</v>
      </c>
      <c r="D306" s="329" t="s">
        <v>3038</v>
      </c>
      <c r="E306" s="335">
        <v>3690.81</v>
      </c>
    </row>
    <row r="307" spans="1:5" ht="15" x14ac:dyDescent="0.25">
      <c r="A307" s="331">
        <v>98462</v>
      </c>
      <c r="B307" s="329" t="s">
        <v>3274</v>
      </c>
      <c r="C307" s="329" t="s">
        <v>174</v>
      </c>
      <c r="D307" s="329" t="s">
        <v>3038</v>
      </c>
      <c r="E307" s="335">
        <v>5531.69</v>
      </c>
    </row>
    <row r="308" spans="1:5" ht="15" x14ac:dyDescent="0.25">
      <c r="A308" s="331">
        <v>5631</v>
      </c>
      <c r="B308" s="329" t="s">
        <v>272</v>
      </c>
      <c r="C308" s="329" t="s">
        <v>143</v>
      </c>
      <c r="D308" s="329" t="s">
        <v>2971</v>
      </c>
      <c r="E308" s="334">
        <v>151.66</v>
      </c>
    </row>
    <row r="309" spans="1:5" ht="15" x14ac:dyDescent="0.25">
      <c r="A309" s="331">
        <v>5678</v>
      </c>
      <c r="B309" s="329" t="s">
        <v>350</v>
      </c>
      <c r="C309" s="329" t="s">
        <v>143</v>
      </c>
      <c r="D309" s="329" t="s">
        <v>2971</v>
      </c>
      <c r="E309" s="334">
        <v>106.32</v>
      </c>
    </row>
    <row r="310" spans="1:5" ht="15" x14ac:dyDescent="0.25">
      <c r="A310" s="331">
        <v>5680</v>
      </c>
      <c r="B310" s="329" t="s">
        <v>3275</v>
      </c>
      <c r="C310" s="329" t="s">
        <v>143</v>
      </c>
      <c r="D310" s="329" t="s">
        <v>2971</v>
      </c>
      <c r="E310" s="334">
        <v>97.97</v>
      </c>
    </row>
    <row r="311" spans="1:5" ht="15" x14ac:dyDescent="0.25">
      <c r="A311" s="331">
        <v>5684</v>
      </c>
      <c r="B311" s="329" t="s">
        <v>1101</v>
      </c>
      <c r="C311" s="329" t="s">
        <v>143</v>
      </c>
      <c r="D311" s="329" t="s">
        <v>2971</v>
      </c>
      <c r="E311" s="334">
        <v>118.1</v>
      </c>
    </row>
    <row r="312" spans="1:5" ht="15" x14ac:dyDescent="0.25">
      <c r="A312" s="331">
        <v>5689</v>
      </c>
      <c r="B312" s="329" t="s">
        <v>3276</v>
      </c>
      <c r="C312" s="329" t="s">
        <v>143</v>
      </c>
      <c r="D312" s="329" t="s">
        <v>2971</v>
      </c>
      <c r="E312" s="334">
        <v>7.08</v>
      </c>
    </row>
    <row r="313" spans="1:5" ht="15" x14ac:dyDescent="0.25">
      <c r="A313" s="331">
        <v>5795</v>
      </c>
      <c r="B313" s="329" t="s">
        <v>2301</v>
      </c>
      <c r="C313" s="329" t="s">
        <v>143</v>
      </c>
      <c r="D313" s="329" t="s">
        <v>3038</v>
      </c>
      <c r="E313" s="334">
        <v>15.16</v>
      </c>
    </row>
    <row r="314" spans="1:5" ht="15" x14ac:dyDescent="0.25">
      <c r="A314" s="331">
        <v>5811</v>
      </c>
      <c r="B314" s="329" t="s">
        <v>2041</v>
      </c>
      <c r="C314" s="329" t="s">
        <v>143</v>
      </c>
      <c r="D314" s="329" t="s">
        <v>2971</v>
      </c>
      <c r="E314" s="334">
        <v>155.72999999999999</v>
      </c>
    </row>
    <row r="315" spans="1:5" ht="15" x14ac:dyDescent="0.25">
      <c r="A315" s="331">
        <v>5823</v>
      </c>
      <c r="B315" s="329" t="s">
        <v>3277</v>
      </c>
      <c r="C315" s="329" t="s">
        <v>143</v>
      </c>
      <c r="D315" s="329" t="s">
        <v>2971</v>
      </c>
      <c r="E315" s="334">
        <v>163.97</v>
      </c>
    </row>
    <row r="316" spans="1:5" ht="15" x14ac:dyDescent="0.25">
      <c r="A316" s="331">
        <v>5824</v>
      </c>
      <c r="B316" s="329" t="s">
        <v>1870</v>
      </c>
      <c r="C316" s="329" t="s">
        <v>143</v>
      </c>
      <c r="D316" s="329" t="s">
        <v>2971</v>
      </c>
      <c r="E316" s="334">
        <v>148.38999999999999</v>
      </c>
    </row>
    <row r="317" spans="1:5" ht="15" x14ac:dyDescent="0.25">
      <c r="A317" s="331">
        <v>5835</v>
      </c>
      <c r="B317" s="329" t="s">
        <v>3278</v>
      </c>
      <c r="C317" s="329" t="s">
        <v>143</v>
      </c>
      <c r="D317" s="329" t="s">
        <v>2971</v>
      </c>
      <c r="E317" s="334">
        <v>342.82</v>
      </c>
    </row>
    <row r="318" spans="1:5" ht="15" x14ac:dyDescent="0.25">
      <c r="A318" s="331">
        <v>5839</v>
      </c>
      <c r="B318" s="329" t="s">
        <v>3279</v>
      </c>
      <c r="C318" s="329" t="s">
        <v>143</v>
      </c>
      <c r="D318" s="329" t="s">
        <v>2971</v>
      </c>
      <c r="E318" s="334">
        <v>10.64</v>
      </c>
    </row>
    <row r="319" spans="1:5" ht="15" x14ac:dyDescent="0.25">
      <c r="A319" s="331">
        <v>5843</v>
      </c>
      <c r="B319" s="329" t="s">
        <v>3280</v>
      </c>
      <c r="C319" s="329" t="s">
        <v>143</v>
      </c>
      <c r="D319" s="329" t="s">
        <v>2971</v>
      </c>
      <c r="E319" s="334">
        <v>194.52</v>
      </c>
    </row>
    <row r="320" spans="1:5" ht="15" x14ac:dyDescent="0.25">
      <c r="A320" s="331">
        <v>5847</v>
      </c>
      <c r="B320" s="329" t="s">
        <v>3281</v>
      </c>
      <c r="C320" s="329" t="s">
        <v>143</v>
      </c>
      <c r="D320" s="329" t="s">
        <v>2971</v>
      </c>
      <c r="E320" s="334">
        <v>197.91</v>
      </c>
    </row>
    <row r="321" spans="1:5" ht="15" x14ac:dyDescent="0.25">
      <c r="A321" s="331">
        <v>5851</v>
      </c>
      <c r="B321" s="329" t="s">
        <v>3282</v>
      </c>
      <c r="C321" s="329" t="s">
        <v>143</v>
      </c>
      <c r="D321" s="329" t="s">
        <v>2971</v>
      </c>
      <c r="E321" s="334">
        <v>187.87</v>
      </c>
    </row>
    <row r="322" spans="1:5" ht="15" x14ac:dyDescent="0.25">
      <c r="A322" s="331">
        <v>5855</v>
      </c>
      <c r="B322" s="329" t="s">
        <v>3283</v>
      </c>
      <c r="C322" s="329" t="s">
        <v>143</v>
      </c>
      <c r="D322" s="329" t="s">
        <v>2971</v>
      </c>
      <c r="E322" s="334">
        <v>507.91</v>
      </c>
    </row>
    <row r="323" spans="1:5" ht="15" x14ac:dyDescent="0.25">
      <c r="A323" s="331">
        <v>5863</v>
      </c>
      <c r="B323" s="329" t="s">
        <v>3284</v>
      </c>
      <c r="C323" s="329" t="s">
        <v>143</v>
      </c>
      <c r="D323" s="329" t="s">
        <v>2971</v>
      </c>
      <c r="E323" s="334">
        <v>16.93</v>
      </c>
    </row>
    <row r="324" spans="1:5" ht="15" x14ac:dyDescent="0.25">
      <c r="A324" s="331">
        <v>5867</v>
      </c>
      <c r="B324" s="329" t="s">
        <v>3285</v>
      </c>
      <c r="C324" s="329" t="s">
        <v>143</v>
      </c>
      <c r="D324" s="329" t="s">
        <v>2971</v>
      </c>
      <c r="E324" s="334">
        <v>117.51</v>
      </c>
    </row>
    <row r="325" spans="1:5" ht="15" x14ac:dyDescent="0.25">
      <c r="A325" s="331">
        <v>5875</v>
      </c>
      <c r="B325" s="329" t="s">
        <v>3286</v>
      </c>
      <c r="C325" s="329" t="s">
        <v>143</v>
      </c>
      <c r="D325" s="329" t="s">
        <v>2971</v>
      </c>
      <c r="E325" s="334">
        <v>97.84</v>
      </c>
    </row>
    <row r="326" spans="1:5" ht="15" x14ac:dyDescent="0.25">
      <c r="A326" s="331">
        <v>5879</v>
      </c>
      <c r="B326" s="329" t="s">
        <v>3287</v>
      </c>
      <c r="C326" s="329" t="s">
        <v>143</v>
      </c>
      <c r="D326" s="329" t="s">
        <v>2971</v>
      </c>
      <c r="E326" s="334">
        <v>100.24</v>
      </c>
    </row>
    <row r="327" spans="1:5" ht="15" x14ac:dyDescent="0.25">
      <c r="A327" s="331">
        <v>5882</v>
      </c>
      <c r="B327" s="329" t="s">
        <v>3288</v>
      </c>
      <c r="C327" s="329" t="s">
        <v>143</v>
      </c>
      <c r="D327" s="329" t="s">
        <v>2971</v>
      </c>
      <c r="E327" s="334">
        <v>104.1</v>
      </c>
    </row>
    <row r="328" spans="1:5" ht="15" x14ac:dyDescent="0.25">
      <c r="A328" s="331">
        <v>5890</v>
      </c>
      <c r="B328" s="329" t="s">
        <v>3289</v>
      </c>
      <c r="C328" s="329" t="s">
        <v>143</v>
      </c>
      <c r="D328" s="329" t="s">
        <v>2971</v>
      </c>
      <c r="E328" s="334">
        <v>149.37</v>
      </c>
    </row>
    <row r="329" spans="1:5" ht="15" x14ac:dyDescent="0.25">
      <c r="A329" s="331">
        <v>5894</v>
      </c>
      <c r="B329" s="329" t="s">
        <v>3290</v>
      </c>
      <c r="C329" s="329" t="s">
        <v>143</v>
      </c>
      <c r="D329" s="329" t="s">
        <v>2971</v>
      </c>
      <c r="E329" s="334">
        <v>145.44</v>
      </c>
    </row>
    <row r="330" spans="1:5" ht="15" x14ac:dyDescent="0.25">
      <c r="A330" s="331">
        <v>5901</v>
      </c>
      <c r="B330" s="329" t="s">
        <v>274</v>
      </c>
      <c r="C330" s="329" t="s">
        <v>143</v>
      </c>
      <c r="D330" s="329" t="s">
        <v>2971</v>
      </c>
      <c r="E330" s="334">
        <v>234.86</v>
      </c>
    </row>
    <row r="331" spans="1:5" ht="15" x14ac:dyDescent="0.25">
      <c r="A331" s="331">
        <v>5909</v>
      </c>
      <c r="B331" s="329" t="s">
        <v>3291</v>
      </c>
      <c r="C331" s="329" t="s">
        <v>143</v>
      </c>
      <c r="D331" s="329" t="s">
        <v>2971</v>
      </c>
      <c r="E331" s="334">
        <v>25.66</v>
      </c>
    </row>
    <row r="332" spans="1:5" ht="15" x14ac:dyDescent="0.25">
      <c r="A332" s="331">
        <v>5921</v>
      </c>
      <c r="B332" s="329" t="s">
        <v>3292</v>
      </c>
      <c r="C332" s="329" t="s">
        <v>143</v>
      </c>
      <c r="D332" s="329" t="s">
        <v>2971</v>
      </c>
      <c r="E332" s="334">
        <v>5.55</v>
      </c>
    </row>
    <row r="333" spans="1:5" ht="15" x14ac:dyDescent="0.25">
      <c r="A333" s="331">
        <v>5928</v>
      </c>
      <c r="B333" s="329" t="s">
        <v>3293</v>
      </c>
      <c r="C333" s="329" t="s">
        <v>143</v>
      </c>
      <c r="D333" s="329" t="s">
        <v>2971</v>
      </c>
      <c r="E333" s="334">
        <v>195.66</v>
      </c>
    </row>
    <row r="334" spans="1:5" ht="15" x14ac:dyDescent="0.25">
      <c r="A334" s="331">
        <v>5932</v>
      </c>
      <c r="B334" s="329" t="s">
        <v>1103</v>
      </c>
      <c r="C334" s="329" t="s">
        <v>143</v>
      </c>
      <c r="D334" s="329" t="s">
        <v>2971</v>
      </c>
      <c r="E334" s="334">
        <v>189.21</v>
      </c>
    </row>
    <row r="335" spans="1:5" ht="15" x14ac:dyDescent="0.25">
      <c r="A335" s="331">
        <v>5940</v>
      </c>
      <c r="B335" s="329" t="s">
        <v>2085</v>
      </c>
      <c r="C335" s="329" t="s">
        <v>143</v>
      </c>
      <c r="D335" s="329" t="s">
        <v>2971</v>
      </c>
      <c r="E335" s="334">
        <v>152.38999999999999</v>
      </c>
    </row>
    <row r="336" spans="1:5" ht="15" x14ac:dyDescent="0.25">
      <c r="A336" s="331">
        <v>5944</v>
      </c>
      <c r="B336" s="329" t="s">
        <v>1107</v>
      </c>
      <c r="C336" s="329" t="s">
        <v>143</v>
      </c>
      <c r="D336" s="329" t="s">
        <v>2971</v>
      </c>
      <c r="E336" s="334">
        <v>171.26</v>
      </c>
    </row>
    <row r="337" spans="1:5" ht="15" x14ac:dyDescent="0.25">
      <c r="A337" s="331">
        <v>5953</v>
      </c>
      <c r="B337" s="329" t="s">
        <v>3294</v>
      </c>
      <c r="C337" s="329" t="s">
        <v>143</v>
      </c>
      <c r="D337" s="329" t="s">
        <v>2971</v>
      </c>
      <c r="E337" s="334">
        <v>48.34</v>
      </c>
    </row>
    <row r="338" spans="1:5" ht="15" x14ac:dyDescent="0.25">
      <c r="A338" s="331">
        <v>6259</v>
      </c>
      <c r="B338" s="329" t="s">
        <v>3295</v>
      </c>
      <c r="C338" s="329" t="s">
        <v>143</v>
      </c>
      <c r="D338" s="329" t="s">
        <v>2971</v>
      </c>
      <c r="E338" s="334">
        <v>193.19</v>
      </c>
    </row>
    <row r="339" spans="1:5" ht="15" x14ac:dyDescent="0.25">
      <c r="A339" s="331">
        <v>6879</v>
      </c>
      <c r="B339" s="329" t="s">
        <v>1111</v>
      </c>
      <c r="C339" s="329" t="s">
        <v>143</v>
      </c>
      <c r="D339" s="329" t="s">
        <v>2971</v>
      </c>
      <c r="E339" s="334">
        <v>155.88999999999999</v>
      </c>
    </row>
    <row r="340" spans="1:5" ht="15" x14ac:dyDescent="0.25">
      <c r="A340" s="331">
        <v>7030</v>
      </c>
      <c r="B340" s="329" t="s">
        <v>3296</v>
      </c>
      <c r="C340" s="329" t="s">
        <v>143</v>
      </c>
      <c r="D340" s="329" t="s">
        <v>2971</v>
      </c>
      <c r="E340" s="334">
        <v>197.44</v>
      </c>
    </row>
    <row r="341" spans="1:5" ht="15" x14ac:dyDescent="0.25">
      <c r="A341" s="331">
        <v>7042</v>
      </c>
      <c r="B341" s="329" t="s">
        <v>3297</v>
      </c>
      <c r="C341" s="329" t="s">
        <v>143</v>
      </c>
      <c r="D341" s="329" t="s">
        <v>3038</v>
      </c>
      <c r="E341" s="334">
        <v>10.79</v>
      </c>
    </row>
    <row r="342" spans="1:5" ht="15" x14ac:dyDescent="0.25">
      <c r="A342" s="331">
        <v>7049</v>
      </c>
      <c r="B342" s="329" t="s">
        <v>3298</v>
      </c>
      <c r="C342" s="329" t="s">
        <v>143</v>
      </c>
      <c r="D342" s="329" t="s">
        <v>2971</v>
      </c>
      <c r="E342" s="334">
        <v>167.11</v>
      </c>
    </row>
    <row r="343" spans="1:5" ht="15" x14ac:dyDescent="0.25">
      <c r="A343" s="331">
        <v>67826</v>
      </c>
      <c r="B343" s="329" t="s">
        <v>2029</v>
      </c>
      <c r="C343" s="329" t="s">
        <v>143</v>
      </c>
      <c r="D343" s="329" t="s">
        <v>2971</v>
      </c>
      <c r="E343" s="334">
        <v>136.38</v>
      </c>
    </row>
    <row r="344" spans="1:5" ht="15" x14ac:dyDescent="0.25">
      <c r="A344" s="331">
        <v>73417</v>
      </c>
      <c r="B344" s="329" t="s">
        <v>1117</v>
      </c>
      <c r="C344" s="329" t="s">
        <v>143</v>
      </c>
      <c r="D344" s="329" t="s">
        <v>2971</v>
      </c>
      <c r="E344" s="334">
        <v>159.91999999999999</v>
      </c>
    </row>
    <row r="345" spans="1:5" ht="15" x14ac:dyDescent="0.25">
      <c r="A345" s="331">
        <v>73436</v>
      </c>
      <c r="B345" s="329" t="s">
        <v>3299</v>
      </c>
      <c r="C345" s="329" t="s">
        <v>143</v>
      </c>
      <c r="D345" s="329" t="s">
        <v>2971</v>
      </c>
      <c r="E345" s="334">
        <v>147.08000000000001</v>
      </c>
    </row>
    <row r="346" spans="1:5" ht="15" x14ac:dyDescent="0.25">
      <c r="A346" s="331">
        <v>73467</v>
      </c>
      <c r="B346" s="329" t="s">
        <v>3300</v>
      </c>
      <c r="C346" s="329" t="s">
        <v>143</v>
      </c>
      <c r="D346" s="329" t="s">
        <v>2971</v>
      </c>
      <c r="E346" s="334">
        <v>125.12</v>
      </c>
    </row>
    <row r="347" spans="1:5" ht="15" x14ac:dyDescent="0.25">
      <c r="A347" s="331">
        <v>73536</v>
      </c>
      <c r="B347" s="329" t="s">
        <v>3301</v>
      </c>
      <c r="C347" s="329" t="s">
        <v>143</v>
      </c>
      <c r="D347" s="329" t="s">
        <v>3038</v>
      </c>
      <c r="E347" s="334">
        <v>9.16</v>
      </c>
    </row>
    <row r="348" spans="1:5" ht="15" x14ac:dyDescent="0.25">
      <c r="A348" s="331">
        <v>83362</v>
      </c>
      <c r="B348" s="329" t="s">
        <v>3302</v>
      </c>
      <c r="C348" s="329" t="s">
        <v>143</v>
      </c>
      <c r="D348" s="329" t="s">
        <v>2971</v>
      </c>
      <c r="E348" s="334">
        <v>236.95</v>
      </c>
    </row>
    <row r="349" spans="1:5" ht="15" x14ac:dyDescent="0.25">
      <c r="A349" s="331">
        <v>83765</v>
      </c>
      <c r="B349" s="329" t="s">
        <v>3303</v>
      </c>
      <c r="C349" s="329" t="s">
        <v>143</v>
      </c>
      <c r="D349" s="329" t="s">
        <v>2971</v>
      </c>
      <c r="E349" s="334">
        <v>83.33</v>
      </c>
    </row>
    <row r="350" spans="1:5" ht="15" x14ac:dyDescent="0.25">
      <c r="A350" s="331">
        <v>87445</v>
      </c>
      <c r="B350" s="329" t="s">
        <v>3304</v>
      </c>
      <c r="C350" s="329" t="s">
        <v>143</v>
      </c>
      <c r="D350" s="329" t="s">
        <v>3038</v>
      </c>
      <c r="E350" s="334">
        <v>4.4800000000000004</v>
      </c>
    </row>
    <row r="351" spans="1:5" ht="15" x14ac:dyDescent="0.25">
      <c r="A351" s="331">
        <v>88386</v>
      </c>
      <c r="B351" s="329" t="s">
        <v>3305</v>
      </c>
      <c r="C351" s="329" t="s">
        <v>143</v>
      </c>
      <c r="D351" s="329" t="s">
        <v>3038</v>
      </c>
      <c r="E351" s="334">
        <v>4.79</v>
      </c>
    </row>
    <row r="352" spans="1:5" ht="15" x14ac:dyDescent="0.25">
      <c r="A352" s="331">
        <v>88393</v>
      </c>
      <c r="B352" s="329" t="s">
        <v>3306</v>
      </c>
      <c r="C352" s="329" t="s">
        <v>143</v>
      </c>
      <c r="D352" s="329" t="s">
        <v>3038</v>
      </c>
      <c r="E352" s="334">
        <v>6.58</v>
      </c>
    </row>
    <row r="353" spans="1:5" ht="15" x14ac:dyDescent="0.25">
      <c r="A353" s="331">
        <v>88399</v>
      </c>
      <c r="B353" s="329" t="s">
        <v>3307</v>
      </c>
      <c r="C353" s="329" t="s">
        <v>143</v>
      </c>
      <c r="D353" s="329" t="s">
        <v>3038</v>
      </c>
      <c r="E353" s="334">
        <v>3.56</v>
      </c>
    </row>
    <row r="354" spans="1:5" ht="15" x14ac:dyDescent="0.25">
      <c r="A354" s="331">
        <v>88418</v>
      </c>
      <c r="B354" s="329" t="s">
        <v>3308</v>
      </c>
      <c r="C354" s="329" t="s">
        <v>143</v>
      </c>
      <c r="D354" s="329" t="s">
        <v>3038</v>
      </c>
      <c r="E354" s="334">
        <v>15.63</v>
      </c>
    </row>
    <row r="355" spans="1:5" ht="15" x14ac:dyDescent="0.25">
      <c r="A355" s="331">
        <v>88433</v>
      </c>
      <c r="B355" s="329" t="s">
        <v>3309</v>
      </c>
      <c r="C355" s="329" t="s">
        <v>143</v>
      </c>
      <c r="D355" s="329" t="s">
        <v>3038</v>
      </c>
      <c r="E355" s="334">
        <v>19.309999999999999</v>
      </c>
    </row>
    <row r="356" spans="1:5" ht="15" x14ac:dyDescent="0.25">
      <c r="A356" s="331">
        <v>88830</v>
      </c>
      <c r="B356" s="329" t="s">
        <v>1944</v>
      </c>
      <c r="C356" s="329" t="s">
        <v>143</v>
      </c>
      <c r="D356" s="329" t="s">
        <v>3038</v>
      </c>
      <c r="E356" s="334">
        <v>1.76</v>
      </c>
    </row>
    <row r="357" spans="1:5" ht="15" x14ac:dyDescent="0.25">
      <c r="A357" s="331">
        <v>88843</v>
      </c>
      <c r="B357" s="329" t="s">
        <v>3310</v>
      </c>
      <c r="C357" s="329" t="s">
        <v>143</v>
      </c>
      <c r="D357" s="329" t="s">
        <v>2971</v>
      </c>
      <c r="E357" s="334">
        <v>156.33000000000001</v>
      </c>
    </row>
    <row r="358" spans="1:5" ht="15" x14ac:dyDescent="0.25">
      <c r="A358" s="331">
        <v>88907</v>
      </c>
      <c r="B358" s="329" t="s">
        <v>1093</v>
      </c>
      <c r="C358" s="329" t="s">
        <v>143</v>
      </c>
      <c r="D358" s="329" t="s">
        <v>2971</v>
      </c>
      <c r="E358" s="334">
        <v>182.36</v>
      </c>
    </row>
    <row r="359" spans="1:5" ht="15" x14ac:dyDescent="0.25">
      <c r="A359" s="331">
        <v>89021</v>
      </c>
      <c r="B359" s="329" t="s">
        <v>3311</v>
      </c>
      <c r="C359" s="329" t="s">
        <v>143</v>
      </c>
      <c r="D359" s="329" t="s">
        <v>2971</v>
      </c>
      <c r="E359" s="334">
        <v>2.36</v>
      </c>
    </row>
    <row r="360" spans="1:5" ht="15" x14ac:dyDescent="0.25">
      <c r="A360" s="331">
        <v>89028</v>
      </c>
      <c r="B360" s="329" t="s">
        <v>3312</v>
      </c>
      <c r="C360" s="329" t="s">
        <v>143</v>
      </c>
      <c r="D360" s="329" t="s">
        <v>2971</v>
      </c>
      <c r="E360" s="334">
        <v>182.1</v>
      </c>
    </row>
    <row r="361" spans="1:5" ht="15" x14ac:dyDescent="0.25">
      <c r="A361" s="331">
        <v>89032</v>
      </c>
      <c r="B361" s="329" t="s">
        <v>247</v>
      </c>
      <c r="C361" s="329" t="s">
        <v>143</v>
      </c>
      <c r="D361" s="329" t="s">
        <v>2971</v>
      </c>
      <c r="E361" s="334">
        <v>139.59</v>
      </c>
    </row>
    <row r="362" spans="1:5" ht="15" x14ac:dyDescent="0.25">
      <c r="A362" s="331">
        <v>89035</v>
      </c>
      <c r="B362" s="329" t="s">
        <v>3313</v>
      </c>
      <c r="C362" s="329" t="s">
        <v>143</v>
      </c>
      <c r="D362" s="329" t="s">
        <v>2971</v>
      </c>
      <c r="E362" s="334">
        <v>140.88999999999999</v>
      </c>
    </row>
    <row r="363" spans="1:5" ht="15" x14ac:dyDescent="0.25">
      <c r="A363" s="331">
        <v>89225</v>
      </c>
      <c r="B363" s="329" t="s">
        <v>1950</v>
      </c>
      <c r="C363" s="329" t="s">
        <v>143</v>
      </c>
      <c r="D363" s="329" t="s">
        <v>3038</v>
      </c>
      <c r="E363" s="334">
        <v>4.88</v>
      </c>
    </row>
    <row r="364" spans="1:5" ht="15" x14ac:dyDescent="0.25">
      <c r="A364" s="331">
        <v>89234</v>
      </c>
      <c r="B364" s="329" t="s">
        <v>3314</v>
      </c>
      <c r="C364" s="329" t="s">
        <v>143</v>
      </c>
      <c r="D364" s="329" t="s">
        <v>2971</v>
      </c>
      <c r="E364" s="334">
        <v>527.80999999999995</v>
      </c>
    </row>
    <row r="365" spans="1:5" ht="15" x14ac:dyDescent="0.25">
      <c r="A365" s="331">
        <v>89242</v>
      </c>
      <c r="B365" s="329" t="s">
        <v>3315</v>
      </c>
      <c r="C365" s="329" t="s">
        <v>143</v>
      </c>
      <c r="D365" s="329" t="s">
        <v>2971</v>
      </c>
      <c r="E365" s="335">
        <v>1255.3399999999999</v>
      </c>
    </row>
    <row r="366" spans="1:5" ht="15" x14ac:dyDescent="0.25">
      <c r="A366" s="331">
        <v>89250</v>
      </c>
      <c r="B366" s="329" t="s">
        <v>3316</v>
      </c>
      <c r="C366" s="329" t="s">
        <v>143</v>
      </c>
      <c r="D366" s="329" t="s">
        <v>2971</v>
      </c>
      <c r="E366" s="335">
        <v>1086.71</v>
      </c>
    </row>
    <row r="367" spans="1:5" ht="15" x14ac:dyDescent="0.25">
      <c r="A367" s="331">
        <v>89257</v>
      </c>
      <c r="B367" s="329" t="s">
        <v>3317</v>
      </c>
      <c r="C367" s="329" t="s">
        <v>143</v>
      </c>
      <c r="D367" s="329" t="s">
        <v>2971</v>
      </c>
      <c r="E367" s="334">
        <v>293.89</v>
      </c>
    </row>
    <row r="368" spans="1:5" ht="15" x14ac:dyDescent="0.25">
      <c r="A368" s="331">
        <v>89272</v>
      </c>
      <c r="B368" s="329" t="s">
        <v>3318</v>
      </c>
      <c r="C368" s="329" t="s">
        <v>143</v>
      </c>
      <c r="D368" s="329" t="s">
        <v>2971</v>
      </c>
      <c r="E368" s="334">
        <v>158.88999999999999</v>
      </c>
    </row>
    <row r="369" spans="1:5" ht="15" x14ac:dyDescent="0.25">
      <c r="A369" s="331">
        <v>89278</v>
      </c>
      <c r="B369" s="329" t="s">
        <v>3319</v>
      </c>
      <c r="C369" s="329" t="s">
        <v>143</v>
      </c>
      <c r="D369" s="329" t="s">
        <v>3038</v>
      </c>
      <c r="E369" s="334">
        <v>10.39</v>
      </c>
    </row>
    <row r="370" spans="1:5" ht="15" x14ac:dyDescent="0.25">
      <c r="A370" s="331">
        <v>89843</v>
      </c>
      <c r="B370" s="329" t="s">
        <v>3320</v>
      </c>
      <c r="C370" s="329" t="s">
        <v>143</v>
      </c>
      <c r="D370" s="329" t="s">
        <v>2971</v>
      </c>
      <c r="E370" s="334">
        <v>159.66999999999999</v>
      </c>
    </row>
    <row r="371" spans="1:5" ht="15" x14ac:dyDescent="0.25">
      <c r="A371" s="331">
        <v>89876</v>
      </c>
      <c r="B371" s="329" t="s">
        <v>3321</v>
      </c>
      <c r="C371" s="329" t="s">
        <v>143</v>
      </c>
      <c r="D371" s="329" t="s">
        <v>2971</v>
      </c>
      <c r="E371" s="334">
        <v>253.99</v>
      </c>
    </row>
    <row r="372" spans="1:5" ht="15" x14ac:dyDescent="0.25">
      <c r="A372" s="331">
        <v>89883</v>
      </c>
      <c r="B372" s="329" t="s">
        <v>3322</v>
      </c>
      <c r="C372" s="329" t="s">
        <v>143</v>
      </c>
      <c r="D372" s="329" t="s">
        <v>2971</v>
      </c>
      <c r="E372" s="334">
        <v>282.29000000000002</v>
      </c>
    </row>
    <row r="373" spans="1:5" ht="15" x14ac:dyDescent="0.25">
      <c r="A373" s="331">
        <v>90586</v>
      </c>
      <c r="B373" s="329" t="s">
        <v>359</v>
      </c>
      <c r="C373" s="329" t="s">
        <v>143</v>
      </c>
      <c r="D373" s="329" t="s">
        <v>2971</v>
      </c>
      <c r="E373" s="334">
        <v>1.75</v>
      </c>
    </row>
    <row r="374" spans="1:5" ht="15" x14ac:dyDescent="0.25">
      <c r="A374" s="331">
        <v>90625</v>
      </c>
      <c r="B374" s="329" t="s">
        <v>3323</v>
      </c>
      <c r="C374" s="329" t="s">
        <v>143</v>
      </c>
      <c r="D374" s="329" t="s">
        <v>3038</v>
      </c>
      <c r="E374" s="334">
        <v>8.17</v>
      </c>
    </row>
    <row r="375" spans="1:5" ht="15" x14ac:dyDescent="0.25">
      <c r="A375" s="331">
        <v>90631</v>
      </c>
      <c r="B375" s="329" t="s">
        <v>3324</v>
      </c>
      <c r="C375" s="329" t="s">
        <v>143</v>
      </c>
      <c r="D375" s="329" t="s">
        <v>2971</v>
      </c>
      <c r="E375" s="334">
        <v>106.79</v>
      </c>
    </row>
    <row r="376" spans="1:5" ht="15" x14ac:dyDescent="0.25">
      <c r="A376" s="331">
        <v>90637</v>
      </c>
      <c r="B376" s="329" t="s">
        <v>3325</v>
      </c>
      <c r="C376" s="329" t="s">
        <v>143</v>
      </c>
      <c r="D376" s="329" t="s">
        <v>3038</v>
      </c>
      <c r="E376" s="334">
        <v>14.38</v>
      </c>
    </row>
    <row r="377" spans="1:5" ht="15" x14ac:dyDescent="0.25">
      <c r="A377" s="331">
        <v>90643</v>
      </c>
      <c r="B377" s="329" t="s">
        <v>3326</v>
      </c>
      <c r="C377" s="329" t="s">
        <v>143</v>
      </c>
      <c r="D377" s="329" t="s">
        <v>3038</v>
      </c>
      <c r="E377" s="334">
        <v>20.8</v>
      </c>
    </row>
    <row r="378" spans="1:5" ht="15" x14ac:dyDescent="0.25">
      <c r="A378" s="331">
        <v>90650</v>
      </c>
      <c r="B378" s="329" t="s">
        <v>3327</v>
      </c>
      <c r="C378" s="329" t="s">
        <v>143</v>
      </c>
      <c r="D378" s="329" t="s">
        <v>3038</v>
      </c>
      <c r="E378" s="334">
        <v>10.45</v>
      </c>
    </row>
    <row r="379" spans="1:5" ht="15" x14ac:dyDescent="0.25">
      <c r="A379" s="331">
        <v>90656</v>
      </c>
      <c r="B379" s="329" t="s">
        <v>3328</v>
      </c>
      <c r="C379" s="329" t="s">
        <v>143</v>
      </c>
      <c r="D379" s="329" t="s">
        <v>3038</v>
      </c>
      <c r="E379" s="334">
        <v>14.26</v>
      </c>
    </row>
    <row r="380" spans="1:5" ht="15" x14ac:dyDescent="0.25">
      <c r="A380" s="331">
        <v>90662</v>
      </c>
      <c r="B380" s="329" t="s">
        <v>3329</v>
      </c>
      <c r="C380" s="329" t="s">
        <v>143</v>
      </c>
      <c r="D380" s="329" t="s">
        <v>3038</v>
      </c>
      <c r="E380" s="334">
        <v>14.86</v>
      </c>
    </row>
    <row r="381" spans="1:5" ht="15" x14ac:dyDescent="0.25">
      <c r="A381" s="331">
        <v>90668</v>
      </c>
      <c r="B381" s="329" t="s">
        <v>3330</v>
      </c>
      <c r="C381" s="329" t="s">
        <v>143</v>
      </c>
      <c r="D381" s="329" t="s">
        <v>2971</v>
      </c>
      <c r="E381" s="334">
        <v>25.03</v>
      </c>
    </row>
    <row r="382" spans="1:5" ht="15" x14ac:dyDescent="0.25">
      <c r="A382" s="331">
        <v>90674</v>
      </c>
      <c r="B382" s="329" t="s">
        <v>3331</v>
      </c>
      <c r="C382" s="329" t="s">
        <v>143</v>
      </c>
      <c r="D382" s="329" t="s">
        <v>2971</v>
      </c>
      <c r="E382" s="334">
        <v>490.35</v>
      </c>
    </row>
    <row r="383" spans="1:5" ht="15" x14ac:dyDescent="0.25">
      <c r="A383" s="331">
        <v>90680</v>
      </c>
      <c r="B383" s="329" t="s">
        <v>300</v>
      </c>
      <c r="C383" s="329" t="s">
        <v>143</v>
      </c>
      <c r="D383" s="329" t="s">
        <v>2971</v>
      </c>
      <c r="E383" s="334">
        <v>293.55</v>
      </c>
    </row>
    <row r="384" spans="1:5" ht="15" x14ac:dyDescent="0.25">
      <c r="A384" s="331">
        <v>90686</v>
      </c>
      <c r="B384" s="329" t="s">
        <v>3332</v>
      </c>
      <c r="C384" s="329" t="s">
        <v>143</v>
      </c>
      <c r="D384" s="329" t="s">
        <v>2971</v>
      </c>
      <c r="E384" s="334">
        <v>128.07</v>
      </c>
    </row>
    <row r="385" spans="1:5" ht="15" x14ac:dyDescent="0.25">
      <c r="A385" s="331">
        <v>90692</v>
      </c>
      <c r="B385" s="329" t="s">
        <v>3333</v>
      </c>
      <c r="C385" s="329" t="s">
        <v>143</v>
      </c>
      <c r="D385" s="329" t="s">
        <v>2971</v>
      </c>
      <c r="E385" s="334">
        <v>94.6</v>
      </c>
    </row>
    <row r="386" spans="1:5" ht="15" x14ac:dyDescent="0.25">
      <c r="A386" s="331">
        <v>90964</v>
      </c>
      <c r="B386" s="329" t="s">
        <v>3334</v>
      </c>
      <c r="C386" s="329" t="s">
        <v>143</v>
      </c>
      <c r="D386" s="329" t="s">
        <v>2971</v>
      </c>
      <c r="E386" s="334">
        <v>23.74</v>
      </c>
    </row>
    <row r="387" spans="1:5" ht="15" x14ac:dyDescent="0.25">
      <c r="A387" s="331">
        <v>90972</v>
      </c>
      <c r="B387" s="329" t="s">
        <v>3335</v>
      </c>
      <c r="C387" s="329" t="s">
        <v>143</v>
      </c>
      <c r="D387" s="329" t="s">
        <v>2971</v>
      </c>
      <c r="E387" s="334">
        <v>62.61</v>
      </c>
    </row>
    <row r="388" spans="1:5" ht="15" x14ac:dyDescent="0.25">
      <c r="A388" s="331">
        <v>90979</v>
      </c>
      <c r="B388" s="329" t="s">
        <v>3336</v>
      </c>
      <c r="C388" s="329" t="s">
        <v>143</v>
      </c>
      <c r="D388" s="329" t="s">
        <v>2971</v>
      </c>
      <c r="E388" s="334">
        <v>161.83000000000001</v>
      </c>
    </row>
    <row r="389" spans="1:5" ht="15" x14ac:dyDescent="0.25">
      <c r="A389" s="331">
        <v>90991</v>
      </c>
      <c r="B389" s="329" t="s">
        <v>3337</v>
      </c>
      <c r="C389" s="329" t="s">
        <v>143</v>
      </c>
      <c r="D389" s="329" t="s">
        <v>2971</v>
      </c>
      <c r="E389" s="334">
        <v>147.47</v>
      </c>
    </row>
    <row r="390" spans="1:5" ht="15" x14ac:dyDescent="0.25">
      <c r="A390" s="331">
        <v>90999</v>
      </c>
      <c r="B390" s="329" t="s">
        <v>3338</v>
      </c>
      <c r="C390" s="329" t="s">
        <v>143</v>
      </c>
      <c r="D390" s="329" t="s">
        <v>2971</v>
      </c>
      <c r="E390" s="334">
        <v>83.13</v>
      </c>
    </row>
    <row r="391" spans="1:5" ht="15" x14ac:dyDescent="0.25">
      <c r="A391" s="331">
        <v>91031</v>
      </c>
      <c r="B391" s="329" t="s">
        <v>3339</v>
      </c>
      <c r="C391" s="329" t="s">
        <v>143</v>
      </c>
      <c r="D391" s="329" t="s">
        <v>2971</v>
      </c>
      <c r="E391" s="334">
        <v>184.81</v>
      </c>
    </row>
    <row r="392" spans="1:5" ht="15" x14ac:dyDescent="0.25">
      <c r="A392" s="331">
        <v>91277</v>
      </c>
      <c r="B392" s="329" t="s">
        <v>3340</v>
      </c>
      <c r="C392" s="329" t="s">
        <v>143</v>
      </c>
      <c r="D392" s="329" t="s">
        <v>2971</v>
      </c>
      <c r="E392" s="334">
        <v>9.84</v>
      </c>
    </row>
    <row r="393" spans="1:5" ht="15" x14ac:dyDescent="0.25">
      <c r="A393" s="331">
        <v>91283</v>
      </c>
      <c r="B393" s="329" t="s">
        <v>3341</v>
      </c>
      <c r="C393" s="329" t="s">
        <v>143</v>
      </c>
      <c r="D393" s="329" t="s">
        <v>3038</v>
      </c>
      <c r="E393" s="334">
        <v>23.05</v>
      </c>
    </row>
    <row r="394" spans="1:5" ht="15" x14ac:dyDescent="0.25">
      <c r="A394" s="331">
        <v>91386</v>
      </c>
      <c r="B394" s="329" t="s">
        <v>3342</v>
      </c>
      <c r="C394" s="329" t="s">
        <v>143</v>
      </c>
      <c r="D394" s="329" t="s">
        <v>2971</v>
      </c>
      <c r="E394" s="334">
        <v>197.6</v>
      </c>
    </row>
    <row r="395" spans="1:5" ht="15" x14ac:dyDescent="0.25">
      <c r="A395" s="331">
        <v>91533</v>
      </c>
      <c r="B395" s="329" t="s">
        <v>276</v>
      </c>
      <c r="C395" s="329" t="s">
        <v>143</v>
      </c>
      <c r="D395" s="329" t="s">
        <v>2971</v>
      </c>
      <c r="E395" s="334">
        <v>21.38</v>
      </c>
    </row>
    <row r="396" spans="1:5" ht="15" x14ac:dyDescent="0.25">
      <c r="A396" s="331">
        <v>91634</v>
      </c>
      <c r="B396" s="329" t="s">
        <v>3343</v>
      </c>
      <c r="C396" s="329" t="s">
        <v>143</v>
      </c>
      <c r="D396" s="329" t="s">
        <v>2971</v>
      </c>
      <c r="E396" s="334">
        <v>171.31</v>
      </c>
    </row>
    <row r="397" spans="1:5" ht="15" x14ac:dyDescent="0.25">
      <c r="A397" s="331">
        <v>91645</v>
      </c>
      <c r="B397" s="329" t="s">
        <v>3344</v>
      </c>
      <c r="C397" s="329" t="s">
        <v>143</v>
      </c>
      <c r="D397" s="329" t="s">
        <v>2971</v>
      </c>
      <c r="E397" s="334">
        <v>370.18</v>
      </c>
    </row>
    <row r="398" spans="1:5" ht="15" x14ac:dyDescent="0.25">
      <c r="A398" s="331">
        <v>91692</v>
      </c>
      <c r="B398" s="329" t="s">
        <v>141</v>
      </c>
      <c r="C398" s="329" t="s">
        <v>143</v>
      </c>
      <c r="D398" s="329" t="s">
        <v>3038</v>
      </c>
      <c r="E398" s="334">
        <v>16.48</v>
      </c>
    </row>
    <row r="399" spans="1:5" ht="15" x14ac:dyDescent="0.25">
      <c r="A399" s="331">
        <v>92043</v>
      </c>
      <c r="B399" s="329" t="s">
        <v>3345</v>
      </c>
      <c r="C399" s="329" t="s">
        <v>143</v>
      </c>
      <c r="D399" s="329" t="s">
        <v>2971</v>
      </c>
      <c r="E399" s="334">
        <v>11.88</v>
      </c>
    </row>
    <row r="400" spans="1:5" ht="15" x14ac:dyDescent="0.25">
      <c r="A400" s="331">
        <v>92106</v>
      </c>
      <c r="B400" s="329" t="s">
        <v>3346</v>
      </c>
      <c r="C400" s="329" t="s">
        <v>143</v>
      </c>
      <c r="D400" s="329" t="s">
        <v>2971</v>
      </c>
      <c r="E400" s="334">
        <v>242.47</v>
      </c>
    </row>
    <row r="401" spans="1:5" ht="15" x14ac:dyDescent="0.25">
      <c r="A401" s="331">
        <v>92112</v>
      </c>
      <c r="B401" s="329" t="s">
        <v>3347</v>
      </c>
      <c r="C401" s="329" t="s">
        <v>143</v>
      </c>
      <c r="D401" s="329" t="s">
        <v>3038</v>
      </c>
      <c r="E401" s="334">
        <v>2.85</v>
      </c>
    </row>
    <row r="402" spans="1:5" ht="15" x14ac:dyDescent="0.25">
      <c r="A402" s="331">
        <v>92118</v>
      </c>
      <c r="B402" s="329" t="s">
        <v>3348</v>
      </c>
      <c r="C402" s="329" t="s">
        <v>143</v>
      </c>
      <c r="D402" s="329" t="s">
        <v>3038</v>
      </c>
      <c r="E402" s="334">
        <v>0.23</v>
      </c>
    </row>
    <row r="403" spans="1:5" ht="15" x14ac:dyDescent="0.25">
      <c r="A403" s="331">
        <v>92138</v>
      </c>
      <c r="B403" s="329" t="s">
        <v>3349</v>
      </c>
      <c r="C403" s="329" t="s">
        <v>143</v>
      </c>
      <c r="D403" s="329" t="s">
        <v>3038</v>
      </c>
      <c r="E403" s="334">
        <v>72.849999999999994</v>
      </c>
    </row>
    <row r="404" spans="1:5" ht="15" x14ac:dyDescent="0.25">
      <c r="A404" s="331">
        <v>92145</v>
      </c>
      <c r="B404" s="329" t="s">
        <v>293</v>
      </c>
      <c r="C404" s="329" t="s">
        <v>143</v>
      </c>
      <c r="D404" s="329" t="s">
        <v>3038</v>
      </c>
      <c r="E404" s="334">
        <v>62.2</v>
      </c>
    </row>
    <row r="405" spans="1:5" ht="15" x14ac:dyDescent="0.25">
      <c r="A405" s="331">
        <v>92242</v>
      </c>
      <c r="B405" s="329" t="s">
        <v>3350</v>
      </c>
      <c r="C405" s="329" t="s">
        <v>143</v>
      </c>
      <c r="D405" s="329" t="s">
        <v>2971</v>
      </c>
      <c r="E405" s="334">
        <v>323.26</v>
      </c>
    </row>
    <row r="406" spans="1:5" ht="15" x14ac:dyDescent="0.25">
      <c r="A406" s="331">
        <v>92716</v>
      </c>
      <c r="B406" s="329" t="s">
        <v>3351</v>
      </c>
      <c r="C406" s="329" t="s">
        <v>143</v>
      </c>
      <c r="D406" s="329" t="s">
        <v>3038</v>
      </c>
      <c r="E406" s="334">
        <v>27.77</v>
      </c>
    </row>
    <row r="407" spans="1:5" ht="15" x14ac:dyDescent="0.25">
      <c r="A407" s="331">
        <v>92960</v>
      </c>
      <c r="B407" s="329" t="s">
        <v>3352</v>
      </c>
      <c r="C407" s="329" t="s">
        <v>143</v>
      </c>
      <c r="D407" s="329" t="s">
        <v>2971</v>
      </c>
      <c r="E407" s="334">
        <v>16.739999999999998</v>
      </c>
    </row>
    <row r="408" spans="1:5" ht="15" x14ac:dyDescent="0.25">
      <c r="A408" s="331">
        <v>92966</v>
      </c>
      <c r="B408" s="329" t="s">
        <v>3353</v>
      </c>
      <c r="C408" s="329" t="s">
        <v>143</v>
      </c>
      <c r="D408" s="329" t="s">
        <v>3038</v>
      </c>
      <c r="E408" s="334">
        <v>15.28</v>
      </c>
    </row>
    <row r="409" spans="1:5" ht="15" x14ac:dyDescent="0.25">
      <c r="A409" s="331">
        <v>93224</v>
      </c>
      <c r="B409" s="329" t="s">
        <v>3354</v>
      </c>
      <c r="C409" s="329" t="s">
        <v>143</v>
      </c>
      <c r="D409" s="329" t="s">
        <v>2971</v>
      </c>
      <c r="E409" s="334">
        <v>729.69</v>
      </c>
    </row>
    <row r="410" spans="1:5" ht="15" x14ac:dyDescent="0.25">
      <c r="A410" s="331">
        <v>93233</v>
      </c>
      <c r="B410" s="329" t="s">
        <v>3355</v>
      </c>
      <c r="C410" s="329" t="s">
        <v>143</v>
      </c>
      <c r="D410" s="329" t="s">
        <v>3038</v>
      </c>
      <c r="E410" s="334">
        <v>9.61</v>
      </c>
    </row>
    <row r="411" spans="1:5" ht="15" x14ac:dyDescent="0.25">
      <c r="A411" s="331">
        <v>93272</v>
      </c>
      <c r="B411" s="329" t="s">
        <v>3356</v>
      </c>
      <c r="C411" s="329" t="s">
        <v>143</v>
      </c>
      <c r="D411" s="329" t="s">
        <v>2971</v>
      </c>
      <c r="E411" s="334">
        <v>107.35</v>
      </c>
    </row>
    <row r="412" spans="1:5" ht="15" x14ac:dyDescent="0.25">
      <c r="A412" s="331">
        <v>93281</v>
      </c>
      <c r="B412" s="329" t="s">
        <v>515</v>
      </c>
      <c r="C412" s="329" t="s">
        <v>143</v>
      </c>
      <c r="D412" s="329" t="s">
        <v>3038</v>
      </c>
      <c r="E412" s="334">
        <v>14.22</v>
      </c>
    </row>
    <row r="413" spans="1:5" ht="15" x14ac:dyDescent="0.25">
      <c r="A413" s="331">
        <v>93287</v>
      </c>
      <c r="B413" s="329" t="s">
        <v>3357</v>
      </c>
      <c r="C413" s="329" t="s">
        <v>143</v>
      </c>
      <c r="D413" s="329" t="s">
        <v>2971</v>
      </c>
      <c r="E413" s="334">
        <v>448.13</v>
      </c>
    </row>
    <row r="414" spans="1:5" ht="15" x14ac:dyDescent="0.25">
      <c r="A414" s="331">
        <v>93402</v>
      </c>
      <c r="B414" s="329" t="s">
        <v>3358</v>
      </c>
      <c r="C414" s="329" t="s">
        <v>143</v>
      </c>
      <c r="D414" s="329" t="s">
        <v>2971</v>
      </c>
      <c r="E414" s="334">
        <v>191.97</v>
      </c>
    </row>
    <row r="415" spans="1:5" ht="15" x14ac:dyDescent="0.25">
      <c r="A415" s="331">
        <v>93408</v>
      </c>
      <c r="B415" s="329" t="s">
        <v>3359</v>
      </c>
      <c r="C415" s="329" t="s">
        <v>143</v>
      </c>
      <c r="D415" s="329" t="s">
        <v>2971</v>
      </c>
      <c r="E415" s="334">
        <v>70.63</v>
      </c>
    </row>
    <row r="416" spans="1:5" ht="15" x14ac:dyDescent="0.25">
      <c r="A416" s="331">
        <v>93415</v>
      </c>
      <c r="B416" s="329" t="s">
        <v>3360</v>
      </c>
      <c r="C416" s="329" t="s">
        <v>143</v>
      </c>
      <c r="D416" s="329" t="s">
        <v>2971</v>
      </c>
      <c r="E416" s="334">
        <v>15.65</v>
      </c>
    </row>
    <row r="417" spans="1:5" ht="15" x14ac:dyDescent="0.25">
      <c r="A417" s="331">
        <v>93421</v>
      </c>
      <c r="B417" s="329" t="s">
        <v>3361</v>
      </c>
      <c r="C417" s="329" t="s">
        <v>143</v>
      </c>
      <c r="D417" s="329" t="s">
        <v>2971</v>
      </c>
      <c r="E417" s="334">
        <v>62.83</v>
      </c>
    </row>
    <row r="418" spans="1:5" ht="15" x14ac:dyDescent="0.25">
      <c r="A418" s="331">
        <v>93427</v>
      </c>
      <c r="B418" s="329" t="s">
        <v>3362</v>
      </c>
      <c r="C418" s="329" t="s">
        <v>143</v>
      </c>
      <c r="D418" s="329" t="s">
        <v>2971</v>
      </c>
      <c r="E418" s="334">
        <v>144.55000000000001</v>
      </c>
    </row>
    <row r="419" spans="1:5" ht="15" x14ac:dyDescent="0.25">
      <c r="A419" s="331">
        <v>93433</v>
      </c>
      <c r="B419" s="329" t="s">
        <v>3363</v>
      </c>
      <c r="C419" s="329" t="s">
        <v>143</v>
      </c>
      <c r="D419" s="329" t="s">
        <v>2971</v>
      </c>
      <c r="E419" s="335">
        <v>2783.31</v>
      </c>
    </row>
    <row r="420" spans="1:5" ht="15" x14ac:dyDescent="0.25">
      <c r="A420" s="331">
        <v>93439</v>
      </c>
      <c r="B420" s="329" t="s">
        <v>3364</v>
      </c>
      <c r="C420" s="329" t="s">
        <v>143</v>
      </c>
      <c r="D420" s="329" t="s">
        <v>2971</v>
      </c>
      <c r="E420" s="334">
        <v>111.7</v>
      </c>
    </row>
    <row r="421" spans="1:5" ht="15" x14ac:dyDescent="0.25">
      <c r="A421" s="331">
        <v>95121</v>
      </c>
      <c r="B421" s="329" t="s">
        <v>1119</v>
      </c>
      <c r="C421" s="329" t="s">
        <v>143</v>
      </c>
      <c r="D421" s="329" t="s">
        <v>2971</v>
      </c>
      <c r="E421" s="334">
        <v>249.62</v>
      </c>
    </row>
    <row r="422" spans="1:5" ht="15" x14ac:dyDescent="0.25">
      <c r="A422" s="331">
        <v>95127</v>
      </c>
      <c r="B422" s="329" t="s">
        <v>3365</v>
      </c>
      <c r="C422" s="329" t="s">
        <v>143</v>
      </c>
      <c r="D422" s="329" t="s">
        <v>2971</v>
      </c>
      <c r="E422" s="334">
        <v>176.75</v>
      </c>
    </row>
    <row r="423" spans="1:5" ht="15" x14ac:dyDescent="0.25">
      <c r="A423" s="331">
        <v>95133</v>
      </c>
      <c r="B423" s="329" t="s">
        <v>3366</v>
      </c>
      <c r="C423" s="329" t="s">
        <v>143</v>
      </c>
      <c r="D423" s="329" t="s">
        <v>2971</v>
      </c>
      <c r="E423" s="334">
        <v>134.6</v>
      </c>
    </row>
    <row r="424" spans="1:5" ht="15" x14ac:dyDescent="0.25">
      <c r="A424" s="331">
        <v>95139</v>
      </c>
      <c r="B424" s="329" t="s">
        <v>1879</v>
      </c>
      <c r="C424" s="329" t="s">
        <v>143</v>
      </c>
      <c r="D424" s="329" t="s">
        <v>3367</v>
      </c>
      <c r="E424" s="334">
        <v>7.0000000000000007E-2</v>
      </c>
    </row>
    <row r="425" spans="1:5" ht="15" x14ac:dyDescent="0.25">
      <c r="A425" s="331">
        <v>95212</v>
      </c>
      <c r="B425" s="329" t="s">
        <v>3368</v>
      </c>
      <c r="C425" s="329" t="s">
        <v>143</v>
      </c>
      <c r="D425" s="329" t="s">
        <v>2971</v>
      </c>
      <c r="E425" s="334">
        <v>118.77</v>
      </c>
    </row>
    <row r="426" spans="1:5" ht="15" x14ac:dyDescent="0.25">
      <c r="A426" s="331">
        <v>95258</v>
      </c>
      <c r="B426" s="329" t="s">
        <v>3369</v>
      </c>
      <c r="C426" s="329" t="s">
        <v>143</v>
      </c>
      <c r="D426" s="329" t="s">
        <v>3038</v>
      </c>
      <c r="E426" s="334">
        <v>14.71</v>
      </c>
    </row>
    <row r="427" spans="1:5" ht="15" x14ac:dyDescent="0.25">
      <c r="A427" s="331">
        <v>95264</v>
      </c>
      <c r="B427" s="329" t="s">
        <v>3370</v>
      </c>
      <c r="C427" s="329" t="s">
        <v>143</v>
      </c>
      <c r="D427" s="329" t="s">
        <v>2971</v>
      </c>
      <c r="E427" s="334">
        <v>7.03</v>
      </c>
    </row>
    <row r="428" spans="1:5" ht="15" x14ac:dyDescent="0.25">
      <c r="A428" s="331">
        <v>95270</v>
      </c>
      <c r="B428" s="329" t="s">
        <v>3371</v>
      </c>
      <c r="C428" s="329" t="s">
        <v>143</v>
      </c>
      <c r="D428" s="329" t="s">
        <v>2971</v>
      </c>
      <c r="E428" s="334">
        <v>9.73</v>
      </c>
    </row>
    <row r="429" spans="1:5" ht="15" x14ac:dyDescent="0.25">
      <c r="A429" s="331">
        <v>95276</v>
      </c>
      <c r="B429" s="329" t="s">
        <v>3372</v>
      </c>
      <c r="C429" s="329" t="s">
        <v>143</v>
      </c>
      <c r="D429" s="329" t="s">
        <v>2971</v>
      </c>
      <c r="E429" s="334">
        <v>3.13</v>
      </c>
    </row>
    <row r="430" spans="1:5" ht="15" x14ac:dyDescent="0.25">
      <c r="A430" s="331">
        <v>95282</v>
      </c>
      <c r="B430" s="329" t="s">
        <v>3373</v>
      </c>
      <c r="C430" s="329" t="s">
        <v>143</v>
      </c>
      <c r="D430" s="329" t="s">
        <v>2971</v>
      </c>
      <c r="E430" s="334">
        <v>9.7100000000000009</v>
      </c>
    </row>
    <row r="431" spans="1:5" ht="15" x14ac:dyDescent="0.25">
      <c r="A431" s="331">
        <v>95620</v>
      </c>
      <c r="B431" s="329" t="s">
        <v>334</v>
      </c>
      <c r="C431" s="329" t="s">
        <v>143</v>
      </c>
      <c r="D431" s="329" t="s">
        <v>3038</v>
      </c>
      <c r="E431" s="334">
        <v>14.07</v>
      </c>
    </row>
    <row r="432" spans="1:5" ht="15" x14ac:dyDescent="0.25">
      <c r="A432" s="331">
        <v>95631</v>
      </c>
      <c r="B432" s="329" t="s">
        <v>3374</v>
      </c>
      <c r="C432" s="329" t="s">
        <v>143</v>
      </c>
      <c r="D432" s="329" t="s">
        <v>2971</v>
      </c>
      <c r="E432" s="334">
        <v>173.26</v>
      </c>
    </row>
    <row r="433" spans="1:5" ht="15" x14ac:dyDescent="0.25">
      <c r="A433" s="331">
        <v>95702</v>
      </c>
      <c r="B433" s="329" t="s">
        <v>3375</v>
      </c>
      <c r="C433" s="329" t="s">
        <v>143</v>
      </c>
      <c r="D433" s="329" t="s">
        <v>3038</v>
      </c>
      <c r="E433" s="334">
        <v>28.08</v>
      </c>
    </row>
    <row r="434" spans="1:5" ht="15" x14ac:dyDescent="0.25">
      <c r="A434" s="331">
        <v>95708</v>
      </c>
      <c r="B434" s="329" t="s">
        <v>3376</v>
      </c>
      <c r="C434" s="329" t="s">
        <v>143</v>
      </c>
      <c r="D434" s="329" t="s">
        <v>2971</v>
      </c>
      <c r="E434" s="334">
        <v>123.6</v>
      </c>
    </row>
    <row r="435" spans="1:5" ht="15" x14ac:dyDescent="0.25">
      <c r="A435" s="331">
        <v>95714</v>
      </c>
      <c r="B435" s="329" t="s">
        <v>3377</v>
      </c>
      <c r="C435" s="329" t="s">
        <v>143</v>
      </c>
      <c r="D435" s="329" t="s">
        <v>2971</v>
      </c>
      <c r="E435" s="334">
        <v>187.16</v>
      </c>
    </row>
    <row r="436" spans="1:5" ht="15" x14ac:dyDescent="0.25">
      <c r="A436" s="331">
        <v>95720</v>
      </c>
      <c r="B436" s="329" t="s">
        <v>3378</v>
      </c>
      <c r="C436" s="329" t="s">
        <v>143</v>
      </c>
      <c r="D436" s="329" t="s">
        <v>2971</v>
      </c>
      <c r="E436" s="334">
        <v>183.65</v>
      </c>
    </row>
    <row r="437" spans="1:5" ht="15" x14ac:dyDescent="0.25">
      <c r="A437" s="331">
        <v>95872</v>
      </c>
      <c r="B437" s="329" t="s">
        <v>3379</v>
      </c>
      <c r="C437" s="329" t="s">
        <v>143</v>
      </c>
      <c r="D437" s="329" t="s">
        <v>2971</v>
      </c>
      <c r="E437" s="334">
        <v>245.39</v>
      </c>
    </row>
    <row r="438" spans="1:5" ht="15" x14ac:dyDescent="0.25">
      <c r="A438" s="331">
        <v>96013</v>
      </c>
      <c r="B438" s="329" t="s">
        <v>3380</v>
      </c>
      <c r="C438" s="329" t="s">
        <v>143</v>
      </c>
      <c r="D438" s="329" t="s">
        <v>2971</v>
      </c>
      <c r="E438" s="334">
        <v>204.01</v>
      </c>
    </row>
    <row r="439" spans="1:5" ht="15" x14ac:dyDescent="0.25">
      <c r="A439" s="331">
        <v>96020</v>
      </c>
      <c r="B439" s="329" t="s">
        <v>3381</v>
      </c>
      <c r="C439" s="329" t="s">
        <v>143</v>
      </c>
      <c r="D439" s="329" t="s">
        <v>2971</v>
      </c>
      <c r="E439" s="334">
        <v>203.46</v>
      </c>
    </row>
    <row r="440" spans="1:5" ht="15" x14ac:dyDescent="0.25">
      <c r="A440" s="331">
        <v>96028</v>
      </c>
      <c r="B440" s="329" t="s">
        <v>3382</v>
      </c>
      <c r="C440" s="329" t="s">
        <v>143</v>
      </c>
      <c r="D440" s="329" t="s">
        <v>2971</v>
      </c>
      <c r="E440" s="334">
        <v>149.83000000000001</v>
      </c>
    </row>
    <row r="441" spans="1:5" ht="15" x14ac:dyDescent="0.25">
      <c r="A441" s="331">
        <v>96035</v>
      </c>
      <c r="B441" s="329" t="s">
        <v>3383</v>
      </c>
      <c r="C441" s="329" t="s">
        <v>143</v>
      </c>
      <c r="D441" s="329" t="s">
        <v>2971</v>
      </c>
      <c r="E441" s="334">
        <v>208.25</v>
      </c>
    </row>
    <row r="442" spans="1:5" ht="15" x14ac:dyDescent="0.25">
      <c r="A442" s="331">
        <v>96157</v>
      </c>
      <c r="B442" s="329" t="s">
        <v>3384</v>
      </c>
      <c r="C442" s="329" t="s">
        <v>143</v>
      </c>
      <c r="D442" s="329" t="s">
        <v>2971</v>
      </c>
      <c r="E442" s="334">
        <v>150.38</v>
      </c>
    </row>
    <row r="443" spans="1:5" ht="15" x14ac:dyDescent="0.25">
      <c r="A443" s="331">
        <v>96158</v>
      </c>
      <c r="B443" s="329" t="s">
        <v>3385</v>
      </c>
      <c r="C443" s="329" t="s">
        <v>143</v>
      </c>
      <c r="D443" s="329" t="s">
        <v>2971</v>
      </c>
      <c r="E443" s="334">
        <v>109.59</v>
      </c>
    </row>
    <row r="444" spans="1:5" ht="15" x14ac:dyDescent="0.25">
      <c r="A444" s="331">
        <v>96245</v>
      </c>
      <c r="B444" s="329" t="s">
        <v>3386</v>
      </c>
      <c r="C444" s="329" t="s">
        <v>143</v>
      </c>
      <c r="D444" s="329" t="s">
        <v>2971</v>
      </c>
      <c r="E444" s="334">
        <v>69.97</v>
      </c>
    </row>
    <row r="445" spans="1:5" ht="15" x14ac:dyDescent="0.25">
      <c r="A445" s="331">
        <v>96463</v>
      </c>
      <c r="B445" s="329" t="s">
        <v>3387</v>
      </c>
      <c r="C445" s="329" t="s">
        <v>143</v>
      </c>
      <c r="D445" s="329" t="s">
        <v>2971</v>
      </c>
      <c r="E445" s="334">
        <v>160.79</v>
      </c>
    </row>
    <row r="446" spans="1:5" ht="15" x14ac:dyDescent="0.25">
      <c r="A446" s="331">
        <v>98764</v>
      </c>
      <c r="B446" s="329" t="s">
        <v>3388</v>
      </c>
      <c r="C446" s="329" t="s">
        <v>143</v>
      </c>
      <c r="D446" s="329" t="s">
        <v>3038</v>
      </c>
      <c r="E446" s="334">
        <v>4.4400000000000004</v>
      </c>
    </row>
    <row r="447" spans="1:5" ht="15" x14ac:dyDescent="0.25">
      <c r="A447" s="331">
        <v>99833</v>
      </c>
      <c r="B447" s="329" t="s">
        <v>3389</v>
      </c>
      <c r="C447" s="329" t="s">
        <v>143</v>
      </c>
      <c r="D447" s="329" t="s">
        <v>3038</v>
      </c>
      <c r="E447" s="334">
        <v>1.54</v>
      </c>
    </row>
    <row r="448" spans="1:5" ht="15" x14ac:dyDescent="0.25">
      <c r="A448" s="331">
        <v>100641</v>
      </c>
      <c r="B448" s="329" t="s">
        <v>3390</v>
      </c>
      <c r="C448" s="329" t="s">
        <v>143</v>
      </c>
      <c r="D448" s="329" t="s">
        <v>2971</v>
      </c>
      <c r="E448" s="334">
        <v>562.22</v>
      </c>
    </row>
    <row r="449" spans="1:5" ht="15" x14ac:dyDescent="0.25">
      <c r="A449" s="331">
        <v>100647</v>
      </c>
      <c r="B449" s="329" t="s">
        <v>3391</v>
      </c>
      <c r="C449" s="329" t="s">
        <v>143</v>
      </c>
      <c r="D449" s="329" t="s">
        <v>2971</v>
      </c>
      <c r="E449" s="335">
        <v>1196.27</v>
      </c>
    </row>
    <row r="450" spans="1:5" ht="15" x14ac:dyDescent="0.25">
      <c r="A450" s="331">
        <v>102275</v>
      </c>
      <c r="B450" s="329" t="s">
        <v>3392</v>
      </c>
      <c r="C450" s="329" t="s">
        <v>143</v>
      </c>
      <c r="D450" s="329" t="s">
        <v>3038</v>
      </c>
      <c r="E450" s="334">
        <v>14.41</v>
      </c>
    </row>
    <row r="451" spans="1:5" ht="15" x14ac:dyDescent="0.25">
      <c r="A451" s="331">
        <v>5632</v>
      </c>
      <c r="B451" s="329" t="s">
        <v>278</v>
      </c>
      <c r="C451" s="329" t="s">
        <v>146</v>
      </c>
      <c r="D451" s="329" t="s">
        <v>2971</v>
      </c>
      <c r="E451" s="334">
        <v>54.85</v>
      </c>
    </row>
    <row r="452" spans="1:5" ht="15" x14ac:dyDescent="0.25">
      <c r="A452" s="331">
        <v>5679</v>
      </c>
      <c r="B452" s="329" t="s">
        <v>352</v>
      </c>
      <c r="C452" s="329" t="s">
        <v>146</v>
      </c>
      <c r="D452" s="329" t="s">
        <v>2971</v>
      </c>
      <c r="E452" s="334">
        <v>37.74</v>
      </c>
    </row>
    <row r="453" spans="1:5" ht="15" x14ac:dyDescent="0.25">
      <c r="A453" s="331">
        <v>5681</v>
      </c>
      <c r="B453" s="329" t="s">
        <v>3393</v>
      </c>
      <c r="C453" s="329" t="s">
        <v>146</v>
      </c>
      <c r="D453" s="329" t="s">
        <v>2971</v>
      </c>
      <c r="E453" s="334">
        <v>35.409999999999997</v>
      </c>
    </row>
    <row r="454" spans="1:5" ht="15" x14ac:dyDescent="0.25">
      <c r="A454" s="331">
        <v>5685</v>
      </c>
      <c r="B454" s="329" t="s">
        <v>3394</v>
      </c>
      <c r="C454" s="329" t="s">
        <v>146</v>
      </c>
      <c r="D454" s="329" t="s">
        <v>2971</v>
      </c>
      <c r="E454" s="334">
        <v>40.119999999999997</v>
      </c>
    </row>
    <row r="455" spans="1:5" ht="15" x14ac:dyDescent="0.25">
      <c r="A455" s="331">
        <v>5690</v>
      </c>
      <c r="B455" s="329" t="s">
        <v>3395</v>
      </c>
      <c r="C455" s="329" t="s">
        <v>146</v>
      </c>
      <c r="D455" s="329" t="s">
        <v>2971</v>
      </c>
      <c r="E455" s="334">
        <v>4.4000000000000004</v>
      </c>
    </row>
    <row r="456" spans="1:5" ht="15" x14ac:dyDescent="0.25">
      <c r="A456" s="331">
        <v>5806</v>
      </c>
      <c r="B456" s="329" t="s">
        <v>3396</v>
      </c>
      <c r="C456" s="329" t="s">
        <v>146</v>
      </c>
      <c r="D456" s="329" t="s">
        <v>3038</v>
      </c>
      <c r="E456" s="334">
        <v>0.23</v>
      </c>
    </row>
    <row r="457" spans="1:5" ht="15" x14ac:dyDescent="0.25">
      <c r="A457" s="331">
        <v>5826</v>
      </c>
      <c r="B457" s="329" t="s">
        <v>1877</v>
      </c>
      <c r="C457" s="329" t="s">
        <v>146</v>
      </c>
      <c r="D457" s="329" t="s">
        <v>2971</v>
      </c>
      <c r="E457" s="334">
        <v>28.49</v>
      </c>
    </row>
    <row r="458" spans="1:5" ht="15" x14ac:dyDescent="0.25">
      <c r="A458" s="331">
        <v>5829</v>
      </c>
      <c r="B458" s="329" t="s">
        <v>3397</v>
      </c>
      <c r="C458" s="329" t="s">
        <v>146</v>
      </c>
      <c r="D458" s="329" t="s">
        <v>2971</v>
      </c>
      <c r="E458" s="334">
        <v>107.32</v>
      </c>
    </row>
    <row r="459" spans="1:5" ht="15" x14ac:dyDescent="0.25">
      <c r="A459" s="331">
        <v>5837</v>
      </c>
      <c r="B459" s="329" t="s">
        <v>3398</v>
      </c>
      <c r="C459" s="329" t="s">
        <v>146</v>
      </c>
      <c r="D459" s="329" t="s">
        <v>2971</v>
      </c>
      <c r="E459" s="334">
        <v>122.33</v>
      </c>
    </row>
    <row r="460" spans="1:5" ht="15" x14ac:dyDescent="0.25">
      <c r="A460" s="331">
        <v>5841</v>
      </c>
      <c r="B460" s="329" t="s">
        <v>3399</v>
      </c>
      <c r="C460" s="329" t="s">
        <v>146</v>
      </c>
      <c r="D460" s="329" t="s">
        <v>2971</v>
      </c>
      <c r="E460" s="334">
        <v>5.0599999999999996</v>
      </c>
    </row>
    <row r="461" spans="1:5" ht="15" x14ac:dyDescent="0.25">
      <c r="A461" s="331">
        <v>5845</v>
      </c>
      <c r="B461" s="329" t="s">
        <v>3400</v>
      </c>
      <c r="C461" s="329" t="s">
        <v>146</v>
      </c>
      <c r="D461" s="329" t="s">
        <v>2971</v>
      </c>
      <c r="E461" s="334">
        <v>31.23</v>
      </c>
    </row>
    <row r="462" spans="1:5" ht="15" x14ac:dyDescent="0.25">
      <c r="A462" s="331">
        <v>5849</v>
      </c>
      <c r="B462" s="329" t="s">
        <v>3401</v>
      </c>
      <c r="C462" s="329" t="s">
        <v>146</v>
      </c>
      <c r="D462" s="329" t="s">
        <v>2971</v>
      </c>
      <c r="E462" s="334">
        <v>51.71</v>
      </c>
    </row>
    <row r="463" spans="1:5" ht="15" x14ac:dyDescent="0.25">
      <c r="A463" s="331">
        <v>5853</v>
      </c>
      <c r="B463" s="329" t="s">
        <v>3402</v>
      </c>
      <c r="C463" s="329" t="s">
        <v>146</v>
      </c>
      <c r="D463" s="329" t="s">
        <v>2971</v>
      </c>
      <c r="E463" s="334">
        <v>51.96</v>
      </c>
    </row>
    <row r="464" spans="1:5" ht="15" x14ac:dyDescent="0.25">
      <c r="A464" s="331">
        <v>5857</v>
      </c>
      <c r="B464" s="329" t="s">
        <v>3403</v>
      </c>
      <c r="C464" s="329" t="s">
        <v>146</v>
      </c>
      <c r="D464" s="329" t="s">
        <v>2971</v>
      </c>
      <c r="E464" s="334">
        <v>139.51</v>
      </c>
    </row>
    <row r="465" spans="1:5" ht="15" x14ac:dyDescent="0.25">
      <c r="A465" s="331">
        <v>5865</v>
      </c>
      <c r="B465" s="329" t="s">
        <v>3404</v>
      </c>
      <c r="C465" s="329" t="s">
        <v>146</v>
      </c>
      <c r="D465" s="329" t="s">
        <v>2971</v>
      </c>
      <c r="E465" s="334">
        <v>8.06</v>
      </c>
    </row>
    <row r="466" spans="1:5" ht="15" x14ac:dyDescent="0.25">
      <c r="A466" s="331">
        <v>5869</v>
      </c>
      <c r="B466" s="329" t="s">
        <v>3405</v>
      </c>
      <c r="C466" s="329" t="s">
        <v>146</v>
      </c>
      <c r="D466" s="329" t="s">
        <v>2971</v>
      </c>
      <c r="E466" s="334">
        <v>46.21</v>
      </c>
    </row>
    <row r="467" spans="1:5" ht="15" x14ac:dyDescent="0.25">
      <c r="A467" s="331">
        <v>5877</v>
      </c>
      <c r="B467" s="329" t="s">
        <v>3406</v>
      </c>
      <c r="C467" s="329" t="s">
        <v>146</v>
      </c>
      <c r="D467" s="329" t="s">
        <v>2971</v>
      </c>
      <c r="E467" s="334">
        <v>37</v>
      </c>
    </row>
    <row r="468" spans="1:5" ht="15" x14ac:dyDescent="0.25">
      <c r="A468" s="331">
        <v>5881</v>
      </c>
      <c r="B468" s="329" t="s">
        <v>3407</v>
      </c>
      <c r="C468" s="329" t="s">
        <v>146</v>
      </c>
      <c r="D468" s="329" t="s">
        <v>2971</v>
      </c>
      <c r="E468" s="334">
        <v>49.91</v>
      </c>
    </row>
    <row r="469" spans="1:5" ht="15" x14ac:dyDescent="0.25">
      <c r="A469" s="331">
        <v>5884</v>
      </c>
      <c r="B469" s="329" t="s">
        <v>3408</v>
      </c>
      <c r="C469" s="329" t="s">
        <v>146</v>
      </c>
      <c r="D469" s="329" t="s">
        <v>2971</v>
      </c>
      <c r="E469" s="334">
        <v>40.15</v>
      </c>
    </row>
    <row r="470" spans="1:5" ht="15" x14ac:dyDescent="0.25">
      <c r="A470" s="331">
        <v>5892</v>
      </c>
      <c r="B470" s="329" t="s">
        <v>3409</v>
      </c>
      <c r="C470" s="329" t="s">
        <v>146</v>
      </c>
      <c r="D470" s="329" t="s">
        <v>2971</v>
      </c>
      <c r="E470" s="334">
        <v>29.76</v>
      </c>
    </row>
    <row r="471" spans="1:5" ht="15" x14ac:dyDescent="0.25">
      <c r="A471" s="331">
        <v>5896</v>
      </c>
      <c r="B471" s="329" t="s">
        <v>3410</v>
      </c>
      <c r="C471" s="329" t="s">
        <v>146</v>
      </c>
      <c r="D471" s="329" t="s">
        <v>2971</v>
      </c>
      <c r="E471" s="334">
        <v>27.3</v>
      </c>
    </row>
    <row r="472" spans="1:5" ht="15" x14ac:dyDescent="0.25">
      <c r="A472" s="331">
        <v>5903</v>
      </c>
      <c r="B472" s="329" t="s">
        <v>280</v>
      </c>
      <c r="C472" s="329" t="s">
        <v>146</v>
      </c>
      <c r="D472" s="329" t="s">
        <v>2971</v>
      </c>
      <c r="E472" s="334">
        <v>37.42</v>
      </c>
    </row>
    <row r="473" spans="1:5" ht="15" x14ac:dyDescent="0.25">
      <c r="A473" s="331">
        <v>5911</v>
      </c>
      <c r="B473" s="329" t="s">
        <v>3411</v>
      </c>
      <c r="C473" s="329" t="s">
        <v>146</v>
      </c>
      <c r="D473" s="329" t="s">
        <v>2971</v>
      </c>
      <c r="E473" s="334">
        <v>18.46</v>
      </c>
    </row>
    <row r="474" spans="1:5" ht="15" x14ac:dyDescent="0.25">
      <c r="A474" s="331">
        <v>5923</v>
      </c>
      <c r="B474" s="329" t="s">
        <v>3412</v>
      </c>
      <c r="C474" s="329" t="s">
        <v>146</v>
      </c>
      <c r="D474" s="329" t="s">
        <v>2971</v>
      </c>
      <c r="E474" s="334">
        <v>3.45</v>
      </c>
    </row>
    <row r="475" spans="1:5" ht="15" x14ac:dyDescent="0.25">
      <c r="A475" s="331">
        <v>5930</v>
      </c>
      <c r="B475" s="329" t="s">
        <v>3413</v>
      </c>
      <c r="C475" s="329" t="s">
        <v>146</v>
      </c>
      <c r="D475" s="329" t="s">
        <v>2971</v>
      </c>
      <c r="E475" s="334">
        <v>34.53</v>
      </c>
    </row>
    <row r="476" spans="1:5" ht="15" x14ac:dyDescent="0.25">
      <c r="A476" s="331">
        <v>5934</v>
      </c>
      <c r="B476" s="329" t="s">
        <v>1105</v>
      </c>
      <c r="C476" s="329" t="s">
        <v>146</v>
      </c>
      <c r="D476" s="329" t="s">
        <v>2971</v>
      </c>
      <c r="E476" s="334">
        <v>60.66</v>
      </c>
    </row>
    <row r="477" spans="1:5" ht="15" x14ac:dyDescent="0.25">
      <c r="A477" s="331">
        <v>5942</v>
      </c>
      <c r="B477" s="329" t="s">
        <v>3414</v>
      </c>
      <c r="C477" s="329" t="s">
        <v>146</v>
      </c>
      <c r="D477" s="329" t="s">
        <v>2971</v>
      </c>
      <c r="E477" s="334">
        <v>47.66</v>
      </c>
    </row>
    <row r="478" spans="1:5" ht="15" x14ac:dyDescent="0.25">
      <c r="A478" s="331">
        <v>5946</v>
      </c>
      <c r="B478" s="329" t="s">
        <v>1109</v>
      </c>
      <c r="C478" s="329" t="s">
        <v>146</v>
      </c>
      <c r="D478" s="329" t="s">
        <v>2971</v>
      </c>
      <c r="E478" s="334">
        <v>60.55</v>
      </c>
    </row>
    <row r="479" spans="1:5" ht="15" x14ac:dyDescent="0.25">
      <c r="A479" s="331">
        <v>5952</v>
      </c>
      <c r="B479" s="329" t="s">
        <v>2303</v>
      </c>
      <c r="C479" s="329" t="s">
        <v>146</v>
      </c>
      <c r="D479" s="329" t="s">
        <v>3038</v>
      </c>
      <c r="E479" s="334">
        <v>13.05</v>
      </c>
    </row>
    <row r="480" spans="1:5" ht="15" x14ac:dyDescent="0.25">
      <c r="A480" s="331">
        <v>5954</v>
      </c>
      <c r="B480" s="329" t="s">
        <v>3415</v>
      </c>
      <c r="C480" s="329" t="s">
        <v>146</v>
      </c>
      <c r="D480" s="329" t="s">
        <v>2971</v>
      </c>
      <c r="E480" s="334">
        <v>3.92</v>
      </c>
    </row>
    <row r="481" spans="1:5" ht="15" x14ac:dyDescent="0.25">
      <c r="A481" s="331">
        <v>5961</v>
      </c>
      <c r="B481" s="329" t="s">
        <v>3416</v>
      </c>
      <c r="C481" s="329" t="s">
        <v>146</v>
      </c>
      <c r="D481" s="329" t="s">
        <v>2971</v>
      </c>
      <c r="E481" s="334">
        <v>36.020000000000003</v>
      </c>
    </row>
    <row r="482" spans="1:5" ht="15" x14ac:dyDescent="0.25">
      <c r="A482" s="331">
        <v>6260</v>
      </c>
      <c r="B482" s="329" t="s">
        <v>3417</v>
      </c>
      <c r="C482" s="329" t="s">
        <v>146</v>
      </c>
      <c r="D482" s="329" t="s">
        <v>2971</v>
      </c>
      <c r="E482" s="334">
        <v>32.32</v>
      </c>
    </row>
    <row r="483" spans="1:5" ht="15" x14ac:dyDescent="0.25">
      <c r="A483" s="331">
        <v>6880</v>
      </c>
      <c r="B483" s="329" t="s">
        <v>1113</v>
      </c>
      <c r="C483" s="329" t="s">
        <v>146</v>
      </c>
      <c r="D483" s="329" t="s">
        <v>2971</v>
      </c>
      <c r="E483" s="334">
        <v>55.16</v>
      </c>
    </row>
    <row r="484" spans="1:5" ht="15" x14ac:dyDescent="0.25">
      <c r="A484" s="331">
        <v>7031</v>
      </c>
      <c r="B484" s="329" t="s">
        <v>3418</v>
      </c>
      <c r="C484" s="329" t="s">
        <v>146</v>
      </c>
      <c r="D484" s="329" t="s">
        <v>2971</v>
      </c>
      <c r="E484" s="334">
        <v>6</v>
      </c>
    </row>
    <row r="485" spans="1:5" ht="15" x14ac:dyDescent="0.25">
      <c r="A485" s="331">
        <v>7043</v>
      </c>
      <c r="B485" s="329" t="s">
        <v>3419</v>
      </c>
      <c r="C485" s="329" t="s">
        <v>146</v>
      </c>
      <c r="D485" s="329" t="s">
        <v>3038</v>
      </c>
      <c r="E485" s="334">
        <v>0.28000000000000003</v>
      </c>
    </row>
    <row r="486" spans="1:5" ht="15" x14ac:dyDescent="0.25">
      <c r="A486" s="331">
        <v>7050</v>
      </c>
      <c r="B486" s="329" t="s">
        <v>3420</v>
      </c>
      <c r="C486" s="329" t="s">
        <v>146</v>
      </c>
      <c r="D486" s="329" t="s">
        <v>2971</v>
      </c>
      <c r="E486" s="334">
        <v>50.44</v>
      </c>
    </row>
    <row r="487" spans="1:5" ht="15" x14ac:dyDescent="0.25">
      <c r="A487" s="331">
        <v>67827</v>
      </c>
      <c r="B487" s="329" t="s">
        <v>2019</v>
      </c>
      <c r="C487" s="329" t="s">
        <v>146</v>
      </c>
      <c r="D487" s="329" t="s">
        <v>2971</v>
      </c>
      <c r="E487" s="334">
        <v>35.01</v>
      </c>
    </row>
    <row r="488" spans="1:5" ht="15" x14ac:dyDescent="0.25">
      <c r="A488" s="331">
        <v>73395</v>
      </c>
      <c r="B488" s="329" t="s">
        <v>1115</v>
      </c>
      <c r="C488" s="329" t="s">
        <v>146</v>
      </c>
      <c r="D488" s="329" t="s">
        <v>2971</v>
      </c>
      <c r="E488" s="334">
        <v>5.24</v>
      </c>
    </row>
    <row r="489" spans="1:5" ht="15" x14ac:dyDescent="0.25">
      <c r="A489" s="331">
        <v>83766</v>
      </c>
      <c r="B489" s="329" t="s">
        <v>3421</v>
      </c>
      <c r="C489" s="329" t="s">
        <v>146</v>
      </c>
      <c r="D489" s="329" t="s">
        <v>2971</v>
      </c>
      <c r="E489" s="334">
        <v>28.78</v>
      </c>
    </row>
    <row r="490" spans="1:5" ht="15" x14ac:dyDescent="0.25">
      <c r="A490" s="331">
        <v>84013</v>
      </c>
      <c r="B490" s="329" t="s">
        <v>3422</v>
      </c>
      <c r="C490" s="329" t="s">
        <v>146</v>
      </c>
      <c r="D490" s="329" t="s">
        <v>2971</v>
      </c>
      <c r="E490" s="334">
        <v>53.09</v>
      </c>
    </row>
    <row r="491" spans="1:5" ht="15" x14ac:dyDescent="0.25">
      <c r="A491" s="331">
        <v>87446</v>
      </c>
      <c r="B491" s="329" t="s">
        <v>3423</v>
      </c>
      <c r="C491" s="329" t="s">
        <v>146</v>
      </c>
      <c r="D491" s="329" t="s">
        <v>3038</v>
      </c>
      <c r="E491" s="334">
        <v>0.47</v>
      </c>
    </row>
    <row r="492" spans="1:5" ht="15" x14ac:dyDescent="0.25">
      <c r="A492" s="331">
        <v>88392</v>
      </c>
      <c r="B492" s="329" t="s">
        <v>3424</v>
      </c>
      <c r="C492" s="329" t="s">
        <v>146</v>
      </c>
      <c r="D492" s="329" t="s">
        <v>3038</v>
      </c>
      <c r="E492" s="334">
        <v>0.92</v>
      </c>
    </row>
    <row r="493" spans="1:5" ht="15" x14ac:dyDescent="0.25">
      <c r="A493" s="331">
        <v>88398</v>
      </c>
      <c r="B493" s="329" t="s">
        <v>3425</v>
      </c>
      <c r="C493" s="329" t="s">
        <v>146</v>
      </c>
      <c r="D493" s="329" t="s">
        <v>3038</v>
      </c>
      <c r="E493" s="334">
        <v>1.0900000000000001</v>
      </c>
    </row>
    <row r="494" spans="1:5" ht="15" x14ac:dyDescent="0.25">
      <c r="A494" s="331">
        <v>88404</v>
      </c>
      <c r="B494" s="329" t="s">
        <v>3426</v>
      </c>
      <c r="C494" s="329" t="s">
        <v>146</v>
      </c>
      <c r="D494" s="329" t="s">
        <v>3038</v>
      </c>
      <c r="E494" s="334">
        <v>0.87</v>
      </c>
    </row>
    <row r="495" spans="1:5" ht="15" x14ac:dyDescent="0.25">
      <c r="A495" s="331">
        <v>88430</v>
      </c>
      <c r="B495" s="329" t="s">
        <v>3427</v>
      </c>
      <c r="C495" s="329" t="s">
        <v>146</v>
      </c>
      <c r="D495" s="329" t="s">
        <v>3038</v>
      </c>
      <c r="E495" s="334">
        <v>5.71</v>
      </c>
    </row>
    <row r="496" spans="1:5" ht="15" x14ac:dyDescent="0.25">
      <c r="A496" s="331">
        <v>88438</v>
      </c>
      <c r="B496" s="329" t="s">
        <v>3428</v>
      </c>
      <c r="C496" s="329" t="s">
        <v>146</v>
      </c>
      <c r="D496" s="329" t="s">
        <v>3038</v>
      </c>
      <c r="E496" s="334">
        <v>7.57</v>
      </c>
    </row>
    <row r="497" spans="1:5" ht="15" x14ac:dyDescent="0.25">
      <c r="A497" s="331">
        <v>88831</v>
      </c>
      <c r="B497" s="329" t="s">
        <v>1946</v>
      </c>
      <c r="C497" s="329" t="s">
        <v>146</v>
      </c>
      <c r="D497" s="329" t="s">
        <v>3367</v>
      </c>
      <c r="E497" s="334">
        <v>0.34</v>
      </c>
    </row>
    <row r="498" spans="1:5" ht="15" x14ac:dyDescent="0.25">
      <c r="A498" s="331">
        <v>88844</v>
      </c>
      <c r="B498" s="329" t="s">
        <v>3429</v>
      </c>
      <c r="C498" s="329" t="s">
        <v>146</v>
      </c>
      <c r="D498" s="329" t="s">
        <v>2971</v>
      </c>
      <c r="E498" s="334">
        <v>44.53</v>
      </c>
    </row>
    <row r="499" spans="1:5" ht="15" x14ac:dyDescent="0.25">
      <c r="A499" s="331">
        <v>88908</v>
      </c>
      <c r="B499" s="329" t="s">
        <v>1095</v>
      </c>
      <c r="C499" s="329" t="s">
        <v>146</v>
      </c>
      <c r="D499" s="329" t="s">
        <v>2971</v>
      </c>
      <c r="E499" s="334">
        <v>59.14</v>
      </c>
    </row>
    <row r="500" spans="1:5" ht="15" x14ac:dyDescent="0.25">
      <c r="A500" s="331">
        <v>89022</v>
      </c>
      <c r="B500" s="329" t="s">
        <v>3430</v>
      </c>
      <c r="C500" s="329" t="s">
        <v>146</v>
      </c>
      <c r="D500" s="329" t="s">
        <v>2971</v>
      </c>
      <c r="E500" s="334">
        <v>0.31</v>
      </c>
    </row>
    <row r="501" spans="1:5" ht="15" x14ac:dyDescent="0.25">
      <c r="A501" s="331">
        <v>89027</v>
      </c>
      <c r="B501" s="329" t="s">
        <v>3431</v>
      </c>
      <c r="C501" s="329" t="s">
        <v>146</v>
      </c>
      <c r="D501" s="329" t="s">
        <v>2971</v>
      </c>
      <c r="E501" s="334">
        <v>4.87</v>
      </c>
    </row>
    <row r="502" spans="1:5" ht="15" x14ac:dyDescent="0.25">
      <c r="A502" s="331">
        <v>89031</v>
      </c>
      <c r="B502" s="329" t="s">
        <v>249</v>
      </c>
      <c r="C502" s="329" t="s">
        <v>146</v>
      </c>
      <c r="D502" s="329" t="s">
        <v>2971</v>
      </c>
      <c r="E502" s="334">
        <v>43.15</v>
      </c>
    </row>
    <row r="503" spans="1:5" ht="15" x14ac:dyDescent="0.25">
      <c r="A503" s="331">
        <v>89036</v>
      </c>
      <c r="B503" s="329" t="s">
        <v>3432</v>
      </c>
      <c r="C503" s="329" t="s">
        <v>146</v>
      </c>
      <c r="D503" s="329" t="s">
        <v>2971</v>
      </c>
      <c r="E503" s="334">
        <v>26.49</v>
      </c>
    </row>
    <row r="504" spans="1:5" ht="15" x14ac:dyDescent="0.25">
      <c r="A504" s="331">
        <v>89218</v>
      </c>
      <c r="B504" s="329" t="s">
        <v>3433</v>
      </c>
      <c r="C504" s="329" t="s">
        <v>146</v>
      </c>
      <c r="D504" s="329" t="s">
        <v>2971</v>
      </c>
      <c r="E504" s="334">
        <v>57.79</v>
      </c>
    </row>
    <row r="505" spans="1:5" ht="15" x14ac:dyDescent="0.25">
      <c r="A505" s="331">
        <v>89226</v>
      </c>
      <c r="B505" s="329" t="s">
        <v>1952</v>
      </c>
      <c r="C505" s="329" t="s">
        <v>146</v>
      </c>
      <c r="D505" s="329" t="s">
        <v>3038</v>
      </c>
      <c r="E505" s="334">
        <v>1.42</v>
      </c>
    </row>
    <row r="506" spans="1:5" ht="15" x14ac:dyDescent="0.25">
      <c r="A506" s="331">
        <v>89235</v>
      </c>
      <c r="B506" s="329" t="s">
        <v>3434</v>
      </c>
      <c r="C506" s="329" t="s">
        <v>146</v>
      </c>
      <c r="D506" s="329" t="s">
        <v>2971</v>
      </c>
      <c r="E506" s="334">
        <v>161.59</v>
      </c>
    </row>
    <row r="507" spans="1:5" ht="15" x14ac:dyDescent="0.25">
      <c r="A507" s="331">
        <v>89243</v>
      </c>
      <c r="B507" s="329" t="s">
        <v>3435</v>
      </c>
      <c r="C507" s="329" t="s">
        <v>146</v>
      </c>
      <c r="D507" s="329" t="s">
        <v>2971</v>
      </c>
      <c r="E507" s="334">
        <v>356</v>
      </c>
    </row>
    <row r="508" spans="1:5" ht="15" x14ac:dyDescent="0.25">
      <c r="A508" s="331">
        <v>89251</v>
      </c>
      <c r="B508" s="329" t="s">
        <v>3436</v>
      </c>
      <c r="C508" s="329" t="s">
        <v>146</v>
      </c>
      <c r="D508" s="329" t="s">
        <v>2971</v>
      </c>
      <c r="E508" s="334">
        <v>311.45</v>
      </c>
    </row>
    <row r="509" spans="1:5" ht="15" x14ac:dyDescent="0.25">
      <c r="A509" s="331">
        <v>89258</v>
      </c>
      <c r="B509" s="329" t="s">
        <v>3437</v>
      </c>
      <c r="C509" s="329" t="s">
        <v>146</v>
      </c>
      <c r="D509" s="329" t="s">
        <v>2971</v>
      </c>
      <c r="E509" s="334">
        <v>103.15</v>
      </c>
    </row>
    <row r="510" spans="1:5" ht="15" x14ac:dyDescent="0.25">
      <c r="A510" s="331">
        <v>89273</v>
      </c>
      <c r="B510" s="329" t="s">
        <v>3438</v>
      </c>
      <c r="C510" s="329" t="s">
        <v>146</v>
      </c>
      <c r="D510" s="329" t="s">
        <v>2971</v>
      </c>
      <c r="E510" s="334">
        <v>65.959999999999994</v>
      </c>
    </row>
    <row r="511" spans="1:5" ht="15" x14ac:dyDescent="0.25">
      <c r="A511" s="331">
        <v>89279</v>
      </c>
      <c r="B511" s="329" t="s">
        <v>3439</v>
      </c>
      <c r="C511" s="329" t="s">
        <v>146</v>
      </c>
      <c r="D511" s="329" t="s">
        <v>3038</v>
      </c>
      <c r="E511" s="334">
        <v>1.72</v>
      </c>
    </row>
    <row r="512" spans="1:5" ht="15" x14ac:dyDescent="0.25">
      <c r="A512" s="331">
        <v>89877</v>
      </c>
      <c r="B512" s="329" t="s">
        <v>3440</v>
      </c>
      <c r="C512" s="329" t="s">
        <v>146</v>
      </c>
      <c r="D512" s="329" t="s">
        <v>2971</v>
      </c>
      <c r="E512" s="334">
        <v>49.83</v>
      </c>
    </row>
    <row r="513" spans="1:5" ht="15" x14ac:dyDescent="0.25">
      <c r="A513" s="331">
        <v>89884</v>
      </c>
      <c r="B513" s="329" t="s">
        <v>3441</v>
      </c>
      <c r="C513" s="329" t="s">
        <v>146</v>
      </c>
      <c r="D513" s="329" t="s">
        <v>2971</v>
      </c>
      <c r="E513" s="334">
        <v>51.93</v>
      </c>
    </row>
    <row r="514" spans="1:5" ht="15" x14ac:dyDescent="0.25">
      <c r="A514" s="331">
        <v>90587</v>
      </c>
      <c r="B514" s="329" t="s">
        <v>361</v>
      </c>
      <c r="C514" s="329" t="s">
        <v>146</v>
      </c>
      <c r="D514" s="329" t="s">
        <v>2971</v>
      </c>
      <c r="E514" s="334">
        <v>0.36</v>
      </c>
    </row>
    <row r="515" spans="1:5" ht="15" x14ac:dyDescent="0.25">
      <c r="A515" s="331">
        <v>90626</v>
      </c>
      <c r="B515" s="329" t="s">
        <v>3442</v>
      </c>
      <c r="C515" s="329" t="s">
        <v>146</v>
      </c>
      <c r="D515" s="329" t="s">
        <v>3038</v>
      </c>
      <c r="E515" s="334">
        <v>2.5099999999999998</v>
      </c>
    </row>
    <row r="516" spans="1:5" ht="15" x14ac:dyDescent="0.25">
      <c r="A516" s="331">
        <v>90632</v>
      </c>
      <c r="B516" s="329" t="s">
        <v>3443</v>
      </c>
      <c r="C516" s="329" t="s">
        <v>146</v>
      </c>
      <c r="D516" s="329" t="s">
        <v>2971</v>
      </c>
      <c r="E516" s="334">
        <v>52.47</v>
      </c>
    </row>
    <row r="517" spans="1:5" ht="15" x14ac:dyDescent="0.25">
      <c r="A517" s="331">
        <v>90638</v>
      </c>
      <c r="B517" s="329" t="s">
        <v>3444</v>
      </c>
      <c r="C517" s="329" t="s">
        <v>146</v>
      </c>
      <c r="D517" s="329" t="s">
        <v>3038</v>
      </c>
      <c r="E517" s="334">
        <v>4.3899999999999997</v>
      </c>
    </row>
    <row r="518" spans="1:5" ht="15" x14ac:dyDescent="0.25">
      <c r="A518" s="331">
        <v>90644</v>
      </c>
      <c r="B518" s="329" t="s">
        <v>3445</v>
      </c>
      <c r="C518" s="329" t="s">
        <v>146</v>
      </c>
      <c r="D518" s="329" t="s">
        <v>3038</v>
      </c>
      <c r="E518" s="334">
        <v>6.55</v>
      </c>
    </row>
    <row r="519" spans="1:5" ht="15" x14ac:dyDescent="0.25">
      <c r="A519" s="331">
        <v>90651</v>
      </c>
      <c r="B519" s="329" t="s">
        <v>3446</v>
      </c>
      <c r="C519" s="329" t="s">
        <v>146</v>
      </c>
      <c r="D519" s="329" t="s">
        <v>3038</v>
      </c>
      <c r="E519" s="334">
        <v>0.81</v>
      </c>
    </row>
    <row r="520" spans="1:5" ht="15" x14ac:dyDescent="0.25">
      <c r="A520" s="331">
        <v>90657</v>
      </c>
      <c r="B520" s="329" t="s">
        <v>3447</v>
      </c>
      <c r="C520" s="329" t="s">
        <v>146</v>
      </c>
      <c r="D520" s="329" t="s">
        <v>3038</v>
      </c>
      <c r="E520" s="334">
        <v>4.2699999999999996</v>
      </c>
    </row>
    <row r="521" spans="1:5" ht="15" x14ac:dyDescent="0.25">
      <c r="A521" s="331">
        <v>90663</v>
      </c>
      <c r="B521" s="329" t="s">
        <v>3448</v>
      </c>
      <c r="C521" s="329" t="s">
        <v>146</v>
      </c>
      <c r="D521" s="329" t="s">
        <v>3038</v>
      </c>
      <c r="E521" s="334">
        <v>4.57</v>
      </c>
    </row>
    <row r="522" spans="1:5" ht="15" x14ac:dyDescent="0.25">
      <c r="A522" s="331">
        <v>90669</v>
      </c>
      <c r="B522" s="329" t="s">
        <v>3449</v>
      </c>
      <c r="C522" s="329" t="s">
        <v>146</v>
      </c>
      <c r="D522" s="329" t="s">
        <v>2971</v>
      </c>
      <c r="E522" s="334">
        <v>6.22</v>
      </c>
    </row>
    <row r="523" spans="1:5" ht="15" x14ac:dyDescent="0.25">
      <c r="A523" s="331">
        <v>90675</v>
      </c>
      <c r="B523" s="329" t="s">
        <v>3450</v>
      </c>
      <c r="C523" s="329" t="s">
        <v>146</v>
      </c>
      <c r="D523" s="329" t="s">
        <v>2971</v>
      </c>
      <c r="E523" s="334">
        <v>192.14</v>
      </c>
    </row>
    <row r="524" spans="1:5" ht="15" x14ac:dyDescent="0.25">
      <c r="A524" s="331">
        <v>90681</v>
      </c>
      <c r="B524" s="329" t="s">
        <v>302</v>
      </c>
      <c r="C524" s="329" t="s">
        <v>146</v>
      </c>
      <c r="D524" s="329" t="s">
        <v>2971</v>
      </c>
      <c r="E524" s="334">
        <v>112.05</v>
      </c>
    </row>
    <row r="525" spans="1:5" ht="15" x14ac:dyDescent="0.25">
      <c r="A525" s="331">
        <v>90687</v>
      </c>
      <c r="B525" s="329" t="s">
        <v>3451</v>
      </c>
      <c r="C525" s="329" t="s">
        <v>146</v>
      </c>
      <c r="D525" s="329" t="s">
        <v>2971</v>
      </c>
      <c r="E525" s="334">
        <v>47.37</v>
      </c>
    </row>
    <row r="526" spans="1:5" ht="15" x14ac:dyDescent="0.25">
      <c r="A526" s="331">
        <v>90693</v>
      </c>
      <c r="B526" s="329" t="s">
        <v>3452</v>
      </c>
      <c r="C526" s="329" t="s">
        <v>146</v>
      </c>
      <c r="D526" s="329" t="s">
        <v>2971</v>
      </c>
      <c r="E526" s="334">
        <v>31.05</v>
      </c>
    </row>
    <row r="527" spans="1:5" ht="15" x14ac:dyDescent="0.25">
      <c r="A527" s="331">
        <v>90965</v>
      </c>
      <c r="B527" s="329" t="s">
        <v>3453</v>
      </c>
      <c r="C527" s="329" t="s">
        <v>146</v>
      </c>
      <c r="D527" s="329" t="s">
        <v>2971</v>
      </c>
      <c r="E527" s="334">
        <v>5.25</v>
      </c>
    </row>
    <row r="528" spans="1:5" ht="15" x14ac:dyDescent="0.25">
      <c r="A528" s="331">
        <v>90973</v>
      </c>
      <c r="B528" s="329" t="s">
        <v>3454</v>
      </c>
      <c r="C528" s="329" t="s">
        <v>146</v>
      </c>
      <c r="D528" s="329" t="s">
        <v>2971</v>
      </c>
      <c r="E528" s="334">
        <v>5.26</v>
      </c>
    </row>
    <row r="529" spans="1:5" ht="15" x14ac:dyDescent="0.25">
      <c r="A529" s="331">
        <v>90982</v>
      </c>
      <c r="B529" s="329" t="s">
        <v>3455</v>
      </c>
      <c r="C529" s="329" t="s">
        <v>146</v>
      </c>
      <c r="D529" s="329" t="s">
        <v>2971</v>
      </c>
      <c r="E529" s="334">
        <v>13.37</v>
      </c>
    </row>
    <row r="530" spans="1:5" ht="15" x14ac:dyDescent="0.25">
      <c r="A530" s="331">
        <v>91001</v>
      </c>
      <c r="B530" s="329" t="s">
        <v>3456</v>
      </c>
      <c r="C530" s="329" t="s">
        <v>146</v>
      </c>
      <c r="D530" s="329" t="s">
        <v>2971</v>
      </c>
      <c r="E530" s="334">
        <v>6.24</v>
      </c>
    </row>
    <row r="531" spans="1:5" ht="15" x14ac:dyDescent="0.25">
      <c r="A531" s="331">
        <v>91032</v>
      </c>
      <c r="B531" s="329" t="s">
        <v>3457</v>
      </c>
      <c r="C531" s="329" t="s">
        <v>146</v>
      </c>
      <c r="D531" s="329" t="s">
        <v>2971</v>
      </c>
      <c r="E531" s="334">
        <v>34.36</v>
      </c>
    </row>
    <row r="532" spans="1:5" ht="15" x14ac:dyDescent="0.25">
      <c r="A532" s="331">
        <v>91278</v>
      </c>
      <c r="B532" s="329" t="s">
        <v>3458</v>
      </c>
      <c r="C532" s="329" t="s">
        <v>146</v>
      </c>
      <c r="D532" s="329" t="s">
        <v>2971</v>
      </c>
      <c r="E532" s="334">
        <v>0.54</v>
      </c>
    </row>
    <row r="533" spans="1:5" ht="15" x14ac:dyDescent="0.25">
      <c r="A533" s="331">
        <v>91285</v>
      </c>
      <c r="B533" s="329" t="s">
        <v>3459</v>
      </c>
      <c r="C533" s="329" t="s">
        <v>146</v>
      </c>
      <c r="D533" s="329" t="s">
        <v>3038</v>
      </c>
      <c r="E533" s="334">
        <v>1.05</v>
      </c>
    </row>
    <row r="534" spans="1:5" ht="15" x14ac:dyDescent="0.25">
      <c r="A534" s="331">
        <v>91387</v>
      </c>
      <c r="B534" s="329" t="s">
        <v>3460</v>
      </c>
      <c r="C534" s="329" t="s">
        <v>146</v>
      </c>
      <c r="D534" s="329" t="s">
        <v>2971</v>
      </c>
      <c r="E534" s="334">
        <v>38.99</v>
      </c>
    </row>
    <row r="535" spans="1:5" ht="15" x14ac:dyDescent="0.25">
      <c r="A535" s="331">
        <v>91395</v>
      </c>
      <c r="B535" s="329" t="s">
        <v>3461</v>
      </c>
      <c r="C535" s="329" t="s">
        <v>146</v>
      </c>
      <c r="D535" s="329" t="s">
        <v>2971</v>
      </c>
      <c r="E535" s="334">
        <v>31.15</v>
      </c>
    </row>
    <row r="536" spans="1:5" ht="15" x14ac:dyDescent="0.25">
      <c r="A536" s="331">
        <v>91486</v>
      </c>
      <c r="B536" s="329" t="s">
        <v>3462</v>
      </c>
      <c r="C536" s="329" t="s">
        <v>146</v>
      </c>
      <c r="D536" s="329" t="s">
        <v>2971</v>
      </c>
      <c r="E536" s="334">
        <v>39.18</v>
      </c>
    </row>
    <row r="537" spans="1:5" ht="15" x14ac:dyDescent="0.25">
      <c r="A537" s="331">
        <v>91534</v>
      </c>
      <c r="B537" s="329" t="s">
        <v>282</v>
      </c>
      <c r="C537" s="329" t="s">
        <v>146</v>
      </c>
      <c r="D537" s="329" t="s">
        <v>2971</v>
      </c>
      <c r="E537" s="334">
        <v>14.19</v>
      </c>
    </row>
    <row r="538" spans="1:5" ht="15" x14ac:dyDescent="0.25">
      <c r="A538" s="331">
        <v>91635</v>
      </c>
      <c r="B538" s="329" t="s">
        <v>3463</v>
      </c>
      <c r="C538" s="329" t="s">
        <v>146</v>
      </c>
      <c r="D538" s="329" t="s">
        <v>2971</v>
      </c>
      <c r="E538" s="334">
        <v>33.03</v>
      </c>
    </row>
    <row r="539" spans="1:5" ht="15" x14ac:dyDescent="0.25">
      <c r="A539" s="331">
        <v>91646</v>
      </c>
      <c r="B539" s="329" t="s">
        <v>3464</v>
      </c>
      <c r="C539" s="329" t="s">
        <v>146</v>
      </c>
      <c r="D539" s="329" t="s">
        <v>2971</v>
      </c>
      <c r="E539" s="334">
        <v>57.12</v>
      </c>
    </row>
    <row r="540" spans="1:5" ht="15" x14ac:dyDescent="0.25">
      <c r="A540" s="331">
        <v>91693</v>
      </c>
      <c r="B540" s="329" t="s">
        <v>145</v>
      </c>
      <c r="C540" s="329" t="s">
        <v>146</v>
      </c>
      <c r="D540" s="329" t="s">
        <v>3038</v>
      </c>
      <c r="E540" s="334">
        <v>13.53</v>
      </c>
    </row>
    <row r="541" spans="1:5" ht="15" x14ac:dyDescent="0.25">
      <c r="A541" s="331">
        <v>92044</v>
      </c>
      <c r="B541" s="329" t="s">
        <v>3465</v>
      </c>
      <c r="C541" s="329" t="s">
        <v>146</v>
      </c>
      <c r="D541" s="329" t="s">
        <v>2971</v>
      </c>
      <c r="E541" s="334">
        <v>6.77</v>
      </c>
    </row>
    <row r="542" spans="1:5" ht="15" x14ac:dyDescent="0.25">
      <c r="A542" s="331">
        <v>92107</v>
      </c>
      <c r="B542" s="329" t="s">
        <v>3466</v>
      </c>
      <c r="C542" s="329" t="s">
        <v>146</v>
      </c>
      <c r="D542" s="329" t="s">
        <v>2971</v>
      </c>
      <c r="E542" s="334">
        <v>40.520000000000003</v>
      </c>
    </row>
    <row r="543" spans="1:5" ht="15" x14ac:dyDescent="0.25">
      <c r="A543" s="331">
        <v>92113</v>
      </c>
      <c r="B543" s="329" t="s">
        <v>3467</v>
      </c>
      <c r="C543" s="329" t="s">
        <v>146</v>
      </c>
      <c r="D543" s="329" t="s">
        <v>3038</v>
      </c>
      <c r="E543" s="334">
        <v>1.01</v>
      </c>
    </row>
    <row r="544" spans="1:5" ht="15" x14ac:dyDescent="0.25">
      <c r="A544" s="331">
        <v>92119</v>
      </c>
      <c r="B544" s="329" t="s">
        <v>3468</v>
      </c>
      <c r="C544" s="329" t="s">
        <v>146</v>
      </c>
      <c r="D544" s="329" t="s">
        <v>3038</v>
      </c>
      <c r="E544" s="334">
        <v>0.11</v>
      </c>
    </row>
    <row r="545" spans="1:5" ht="15" x14ac:dyDescent="0.25">
      <c r="A545" s="331">
        <v>92139</v>
      </c>
      <c r="B545" s="329" t="s">
        <v>3469</v>
      </c>
      <c r="C545" s="329" t="s">
        <v>146</v>
      </c>
      <c r="D545" s="329" t="s">
        <v>3038</v>
      </c>
      <c r="E545" s="334">
        <v>26.1</v>
      </c>
    </row>
    <row r="546" spans="1:5" ht="15" x14ac:dyDescent="0.25">
      <c r="A546" s="331">
        <v>92146</v>
      </c>
      <c r="B546" s="329" t="s">
        <v>3470</v>
      </c>
      <c r="C546" s="329" t="s">
        <v>146</v>
      </c>
      <c r="D546" s="329" t="s">
        <v>3038</v>
      </c>
      <c r="E546" s="334">
        <v>17.22</v>
      </c>
    </row>
    <row r="547" spans="1:5" ht="15" x14ac:dyDescent="0.25">
      <c r="A547" s="331">
        <v>92243</v>
      </c>
      <c r="B547" s="329" t="s">
        <v>3471</v>
      </c>
      <c r="C547" s="329" t="s">
        <v>146</v>
      </c>
      <c r="D547" s="329" t="s">
        <v>2971</v>
      </c>
      <c r="E547" s="334">
        <v>46.67</v>
      </c>
    </row>
    <row r="548" spans="1:5" ht="15" x14ac:dyDescent="0.25">
      <c r="A548" s="331">
        <v>92717</v>
      </c>
      <c r="B548" s="329" t="s">
        <v>3472</v>
      </c>
      <c r="C548" s="329" t="s">
        <v>146</v>
      </c>
      <c r="D548" s="329" t="s">
        <v>3038</v>
      </c>
      <c r="E548" s="334">
        <v>0.32</v>
      </c>
    </row>
    <row r="549" spans="1:5" ht="15" x14ac:dyDescent="0.25">
      <c r="A549" s="331">
        <v>92961</v>
      </c>
      <c r="B549" s="329" t="s">
        <v>3473</v>
      </c>
      <c r="C549" s="329" t="s">
        <v>146</v>
      </c>
      <c r="D549" s="329" t="s">
        <v>2971</v>
      </c>
      <c r="E549" s="334">
        <v>4.4800000000000004</v>
      </c>
    </row>
    <row r="550" spans="1:5" ht="15" x14ac:dyDescent="0.25">
      <c r="A550" s="331">
        <v>92967</v>
      </c>
      <c r="B550" s="329" t="s">
        <v>3474</v>
      </c>
      <c r="C550" s="329" t="s">
        <v>146</v>
      </c>
      <c r="D550" s="329" t="s">
        <v>3038</v>
      </c>
      <c r="E550" s="334">
        <v>13.1</v>
      </c>
    </row>
    <row r="551" spans="1:5" ht="15" x14ac:dyDescent="0.25">
      <c r="A551" s="331">
        <v>93225</v>
      </c>
      <c r="B551" s="329" t="s">
        <v>3475</v>
      </c>
      <c r="C551" s="329" t="s">
        <v>146</v>
      </c>
      <c r="D551" s="329" t="s">
        <v>2971</v>
      </c>
      <c r="E551" s="334">
        <v>291.33</v>
      </c>
    </row>
    <row r="552" spans="1:5" ht="15" x14ac:dyDescent="0.25">
      <c r="A552" s="331">
        <v>93234</v>
      </c>
      <c r="B552" s="329" t="s">
        <v>3476</v>
      </c>
      <c r="C552" s="329" t="s">
        <v>146</v>
      </c>
      <c r="D552" s="329" t="s">
        <v>3038</v>
      </c>
      <c r="E552" s="334">
        <v>0.43</v>
      </c>
    </row>
    <row r="553" spans="1:5" ht="15" x14ac:dyDescent="0.25">
      <c r="A553" s="331">
        <v>93244</v>
      </c>
      <c r="B553" s="329" t="s">
        <v>3477</v>
      </c>
      <c r="C553" s="329" t="s">
        <v>146</v>
      </c>
      <c r="D553" s="329" t="s">
        <v>2971</v>
      </c>
      <c r="E553" s="334">
        <v>41.17</v>
      </c>
    </row>
    <row r="554" spans="1:5" ht="15" x14ac:dyDescent="0.25">
      <c r="A554" s="331">
        <v>93274</v>
      </c>
      <c r="B554" s="329" t="s">
        <v>3478</v>
      </c>
      <c r="C554" s="329" t="s">
        <v>146</v>
      </c>
      <c r="D554" s="329" t="s">
        <v>2971</v>
      </c>
      <c r="E554" s="334">
        <v>56.36</v>
      </c>
    </row>
    <row r="555" spans="1:5" ht="15" x14ac:dyDescent="0.25">
      <c r="A555" s="331">
        <v>93282</v>
      </c>
      <c r="B555" s="329" t="s">
        <v>517</v>
      </c>
      <c r="C555" s="329" t="s">
        <v>146</v>
      </c>
      <c r="D555" s="329" t="s">
        <v>3038</v>
      </c>
      <c r="E555" s="334">
        <v>13.21</v>
      </c>
    </row>
    <row r="556" spans="1:5" ht="15" x14ac:dyDescent="0.25">
      <c r="A556" s="331">
        <v>93288</v>
      </c>
      <c r="B556" s="329" t="s">
        <v>3479</v>
      </c>
      <c r="C556" s="329" t="s">
        <v>146</v>
      </c>
      <c r="D556" s="329" t="s">
        <v>2971</v>
      </c>
      <c r="E556" s="334">
        <v>115.77</v>
      </c>
    </row>
    <row r="557" spans="1:5" ht="15" x14ac:dyDescent="0.25">
      <c r="A557" s="331">
        <v>93403</v>
      </c>
      <c r="B557" s="329" t="s">
        <v>3480</v>
      </c>
      <c r="C557" s="329" t="s">
        <v>146</v>
      </c>
      <c r="D557" s="329" t="s">
        <v>2971</v>
      </c>
      <c r="E557" s="334">
        <v>33.03</v>
      </c>
    </row>
    <row r="558" spans="1:5" ht="15" x14ac:dyDescent="0.25">
      <c r="A558" s="331">
        <v>93409</v>
      </c>
      <c r="B558" s="329" t="s">
        <v>3481</v>
      </c>
      <c r="C558" s="329" t="s">
        <v>146</v>
      </c>
      <c r="D558" s="329" t="s">
        <v>2971</v>
      </c>
      <c r="E558" s="334">
        <v>22.4</v>
      </c>
    </row>
    <row r="559" spans="1:5" ht="15" x14ac:dyDescent="0.25">
      <c r="A559" s="331">
        <v>93416</v>
      </c>
      <c r="B559" s="329" t="s">
        <v>3482</v>
      </c>
      <c r="C559" s="329" t="s">
        <v>146</v>
      </c>
      <c r="D559" s="329" t="s">
        <v>2971</v>
      </c>
      <c r="E559" s="334">
        <v>0.24</v>
      </c>
    </row>
    <row r="560" spans="1:5" ht="15" x14ac:dyDescent="0.25">
      <c r="A560" s="331">
        <v>93422</v>
      </c>
      <c r="B560" s="329" t="s">
        <v>3483</v>
      </c>
      <c r="C560" s="329" t="s">
        <v>146</v>
      </c>
      <c r="D560" s="329" t="s">
        <v>2971</v>
      </c>
      <c r="E560" s="334">
        <v>3.29</v>
      </c>
    </row>
    <row r="561" spans="1:5" ht="15" x14ac:dyDescent="0.25">
      <c r="A561" s="331">
        <v>93428</v>
      </c>
      <c r="B561" s="329" t="s">
        <v>3484</v>
      </c>
      <c r="C561" s="329" t="s">
        <v>146</v>
      </c>
      <c r="D561" s="329" t="s">
        <v>2971</v>
      </c>
      <c r="E561" s="334">
        <v>4.66</v>
      </c>
    </row>
    <row r="562" spans="1:5" ht="15" x14ac:dyDescent="0.25">
      <c r="A562" s="331">
        <v>93434</v>
      </c>
      <c r="B562" s="329" t="s">
        <v>3485</v>
      </c>
      <c r="C562" s="329" t="s">
        <v>146</v>
      </c>
      <c r="D562" s="329" t="s">
        <v>2971</v>
      </c>
      <c r="E562" s="334">
        <v>184.51</v>
      </c>
    </row>
    <row r="563" spans="1:5" ht="15" x14ac:dyDescent="0.25">
      <c r="A563" s="331">
        <v>93440</v>
      </c>
      <c r="B563" s="329" t="s">
        <v>3486</v>
      </c>
      <c r="C563" s="329" t="s">
        <v>146</v>
      </c>
      <c r="D563" s="329" t="s">
        <v>2971</v>
      </c>
      <c r="E563" s="334">
        <v>76.63</v>
      </c>
    </row>
    <row r="564" spans="1:5" ht="15" x14ac:dyDescent="0.25">
      <c r="A564" s="331">
        <v>95122</v>
      </c>
      <c r="B564" s="329" t="s">
        <v>1121</v>
      </c>
      <c r="C564" s="329" t="s">
        <v>146</v>
      </c>
      <c r="D564" s="329" t="s">
        <v>2971</v>
      </c>
      <c r="E564" s="334">
        <v>129.19999999999999</v>
      </c>
    </row>
    <row r="565" spans="1:5" ht="15" x14ac:dyDescent="0.25">
      <c r="A565" s="331">
        <v>95128</v>
      </c>
      <c r="B565" s="329" t="s">
        <v>3487</v>
      </c>
      <c r="C565" s="329" t="s">
        <v>146</v>
      </c>
      <c r="D565" s="329" t="s">
        <v>2971</v>
      </c>
      <c r="E565" s="334">
        <v>32.979999999999997</v>
      </c>
    </row>
    <row r="566" spans="1:5" ht="15" x14ac:dyDescent="0.25">
      <c r="A566" s="331">
        <v>95140</v>
      </c>
      <c r="B566" s="329" t="s">
        <v>1881</v>
      </c>
      <c r="C566" s="329" t="s">
        <v>146</v>
      </c>
      <c r="D566" s="329" t="s">
        <v>3367</v>
      </c>
      <c r="E566" s="334">
        <v>0.04</v>
      </c>
    </row>
    <row r="567" spans="1:5" ht="15" x14ac:dyDescent="0.25">
      <c r="A567" s="331">
        <v>95213</v>
      </c>
      <c r="B567" s="329" t="s">
        <v>3488</v>
      </c>
      <c r="C567" s="329" t="s">
        <v>146</v>
      </c>
      <c r="D567" s="329" t="s">
        <v>2971</v>
      </c>
      <c r="E567" s="334">
        <v>62.13</v>
      </c>
    </row>
    <row r="568" spans="1:5" ht="15" x14ac:dyDescent="0.25">
      <c r="A568" s="331">
        <v>95259</v>
      </c>
      <c r="B568" s="329" t="s">
        <v>3489</v>
      </c>
      <c r="C568" s="329" t="s">
        <v>146</v>
      </c>
      <c r="D568" s="329" t="s">
        <v>3038</v>
      </c>
      <c r="E568" s="334">
        <v>12.83</v>
      </c>
    </row>
    <row r="569" spans="1:5" ht="15" x14ac:dyDescent="0.25">
      <c r="A569" s="331">
        <v>95265</v>
      </c>
      <c r="B569" s="329" t="s">
        <v>3490</v>
      </c>
      <c r="C569" s="329" t="s">
        <v>146</v>
      </c>
      <c r="D569" s="329" t="s">
        <v>2971</v>
      </c>
      <c r="E569" s="334">
        <v>0.74</v>
      </c>
    </row>
    <row r="570" spans="1:5" ht="15" x14ac:dyDescent="0.25">
      <c r="A570" s="331">
        <v>95271</v>
      </c>
      <c r="B570" s="329" t="s">
        <v>3491</v>
      </c>
      <c r="C570" s="329" t="s">
        <v>146</v>
      </c>
      <c r="D570" s="329" t="s">
        <v>2971</v>
      </c>
      <c r="E570" s="334">
        <v>0.48</v>
      </c>
    </row>
    <row r="571" spans="1:5" ht="15" x14ac:dyDescent="0.25">
      <c r="A571" s="331">
        <v>95277</v>
      </c>
      <c r="B571" s="329" t="s">
        <v>3492</v>
      </c>
      <c r="C571" s="329" t="s">
        <v>146</v>
      </c>
      <c r="D571" s="329" t="s">
        <v>2971</v>
      </c>
      <c r="E571" s="334">
        <v>0.48</v>
      </c>
    </row>
    <row r="572" spans="1:5" ht="15" x14ac:dyDescent="0.25">
      <c r="A572" s="331">
        <v>95283</v>
      </c>
      <c r="B572" s="329" t="s">
        <v>3493</v>
      </c>
      <c r="C572" s="329" t="s">
        <v>146</v>
      </c>
      <c r="D572" s="329" t="s">
        <v>2971</v>
      </c>
      <c r="E572" s="334">
        <v>0.52</v>
      </c>
    </row>
    <row r="573" spans="1:5" ht="15" x14ac:dyDescent="0.25">
      <c r="A573" s="331">
        <v>95621</v>
      </c>
      <c r="B573" s="329" t="s">
        <v>336</v>
      </c>
      <c r="C573" s="329" t="s">
        <v>146</v>
      </c>
      <c r="D573" s="329" t="s">
        <v>3038</v>
      </c>
      <c r="E573" s="334">
        <v>12.53</v>
      </c>
    </row>
    <row r="574" spans="1:5" ht="15" x14ac:dyDescent="0.25">
      <c r="A574" s="331">
        <v>95632</v>
      </c>
      <c r="B574" s="329" t="s">
        <v>3494</v>
      </c>
      <c r="C574" s="329" t="s">
        <v>146</v>
      </c>
      <c r="D574" s="329" t="s">
        <v>2971</v>
      </c>
      <c r="E574" s="334">
        <v>53.37</v>
      </c>
    </row>
    <row r="575" spans="1:5" ht="15" x14ac:dyDescent="0.25">
      <c r="A575" s="331">
        <v>95703</v>
      </c>
      <c r="B575" s="329" t="s">
        <v>3495</v>
      </c>
      <c r="C575" s="329" t="s">
        <v>146</v>
      </c>
      <c r="D575" s="329" t="s">
        <v>3038</v>
      </c>
      <c r="E575" s="334">
        <v>18.989999999999998</v>
      </c>
    </row>
    <row r="576" spans="1:5" ht="15" x14ac:dyDescent="0.25">
      <c r="A576" s="331">
        <v>95709</v>
      </c>
      <c r="B576" s="329" t="s">
        <v>3496</v>
      </c>
      <c r="C576" s="329" t="s">
        <v>146</v>
      </c>
      <c r="D576" s="329" t="s">
        <v>2971</v>
      </c>
      <c r="E576" s="334">
        <v>50.84</v>
      </c>
    </row>
    <row r="577" spans="1:5" ht="15" x14ac:dyDescent="0.25">
      <c r="A577" s="331">
        <v>95715</v>
      </c>
      <c r="B577" s="329" t="s">
        <v>3497</v>
      </c>
      <c r="C577" s="329" t="s">
        <v>146</v>
      </c>
      <c r="D577" s="329" t="s">
        <v>2971</v>
      </c>
      <c r="E577" s="334">
        <v>61.42</v>
      </c>
    </row>
    <row r="578" spans="1:5" ht="15" x14ac:dyDescent="0.25">
      <c r="A578" s="331">
        <v>95721</v>
      </c>
      <c r="B578" s="329" t="s">
        <v>3498</v>
      </c>
      <c r="C578" s="329" t="s">
        <v>146</v>
      </c>
      <c r="D578" s="329" t="s">
        <v>2971</v>
      </c>
      <c r="E578" s="334">
        <v>59.75</v>
      </c>
    </row>
    <row r="579" spans="1:5" ht="15" x14ac:dyDescent="0.25">
      <c r="A579" s="331">
        <v>95873</v>
      </c>
      <c r="B579" s="329" t="s">
        <v>3499</v>
      </c>
      <c r="C579" s="329" t="s">
        <v>146</v>
      </c>
      <c r="D579" s="329" t="s">
        <v>2971</v>
      </c>
      <c r="E579" s="334">
        <v>7.45</v>
      </c>
    </row>
    <row r="580" spans="1:5" ht="15" x14ac:dyDescent="0.25">
      <c r="A580" s="331">
        <v>96014</v>
      </c>
      <c r="B580" s="329" t="s">
        <v>3500</v>
      </c>
      <c r="C580" s="329" t="s">
        <v>146</v>
      </c>
      <c r="D580" s="329" t="s">
        <v>2971</v>
      </c>
      <c r="E580" s="334">
        <v>36.07</v>
      </c>
    </row>
    <row r="581" spans="1:5" ht="15" x14ac:dyDescent="0.25">
      <c r="A581" s="331">
        <v>96021</v>
      </c>
      <c r="B581" s="329" t="s">
        <v>3501</v>
      </c>
      <c r="C581" s="329" t="s">
        <v>146</v>
      </c>
      <c r="D581" s="329" t="s">
        <v>2971</v>
      </c>
      <c r="E581" s="334">
        <v>35.79</v>
      </c>
    </row>
    <row r="582" spans="1:5" ht="15" x14ac:dyDescent="0.25">
      <c r="A582" s="331">
        <v>96029</v>
      </c>
      <c r="B582" s="329" t="s">
        <v>3502</v>
      </c>
      <c r="C582" s="329" t="s">
        <v>146</v>
      </c>
      <c r="D582" s="329" t="s">
        <v>2971</v>
      </c>
      <c r="E582" s="334">
        <v>31.05</v>
      </c>
    </row>
    <row r="583" spans="1:5" ht="15" x14ac:dyDescent="0.25">
      <c r="A583" s="331">
        <v>96036</v>
      </c>
      <c r="B583" s="329" t="s">
        <v>3503</v>
      </c>
      <c r="C583" s="329" t="s">
        <v>146</v>
      </c>
      <c r="D583" s="329" t="s">
        <v>2971</v>
      </c>
      <c r="E583" s="334">
        <v>43.26</v>
      </c>
    </row>
    <row r="584" spans="1:5" ht="15" x14ac:dyDescent="0.25">
      <c r="A584" s="331">
        <v>96155</v>
      </c>
      <c r="B584" s="329" t="s">
        <v>3504</v>
      </c>
      <c r="C584" s="329" t="s">
        <v>146</v>
      </c>
      <c r="D584" s="329" t="s">
        <v>2971</v>
      </c>
      <c r="E584" s="334">
        <v>31.33</v>
      </c>
    </row>
    <row r="585" spans="1:5" ht="15" x14ac:dyDescent="0.25">
      <c r="A585" s="331">
        <v>96156</v>
      </c>
      <c r="B585" s="329" t="s">
        <v>3505</v>
      </c>
      <c r="C585" s="329" t="s">
        <v>146</v>
      </c>
      <c r="D585" s="329" t="s">
        <v>2971</v>
      </c>
      <c r="E585" s="334">
        <v>38.07</v>
      </c>
    </row>
    <row r="586" spans="1:5" ht="15" x14ac:dyDescent="0.25">
      <c r="A586" s="331">
        <v>96159</v>
      </c>
      <c r="B586" s="329" t="s">
        <v>3506</v>
      </c>
      <c r="C586" s="329" t="s">
        <v>146</v>
      </c>
      <c r="D586" s="329" t="s">
        <v>2971</v>
      </c>
      <c r="E586" s="334">
        <v>50.87</v>
      </c>
    </row>
    <row r="587" spans="1:5" ht="15" x14ac:dyDescent="0.25">
      <c r="A587" s="331">
        <v>96246</v>
      </c>
      <c r="B587" s="329" t="s">
        <v>3507</v>
      </c>
      <c r="C587" s="329" t="s">
        <v>146</v>
      </c>
      <c r="D587" s="329" t="s">
        <v>2971</v>
      </c>
      <c r="E587" s="334">
        <v>35</v>
      </c>
    </row>
    <row r="588" spans="1:5" ht="15" x14ac:dyDescent="0.25">
      <c r="A588" s="331">
        <v>96464</v>
      </c>
      <c r="B588" s="329" t="s">
        <v>3508</v>
      </c>
      <c r="C588" s="329" t="s">
        <v>146</v>
      </c>
      <c r="D588" s="329" t="s">
        <v>2971</v>
      </c>
      <c r="E588" s="334">
        <v>57.73</v>
      </c>
    </row>
    <row r="589" spans="1:5" ht="15" x14ac:dyDescent="0.25">
      <c r="A589" s="331">
        <v>98765</v>
      </c>
      <c r="B589" s="329" t="s">
        <v>3509</v>
      </c>
      <c r="C589" s="329" t="s">
        <v>146</v>
      </c>
      <c r="D589" s="329" t="s">
        <v>3367</v>
      </c>
      <c r="E589" s="334">
        <v>0.13</v>
      </c>
    </row>
    <row r="590" spans="1:5" ht="15" x14ac:dyDescent="0.25">
      <c r="A590" s="331">
        <v>99834</v>
      </c>
      <c r="B590" s="329" t="s">
        <v>3510</v>
      </c>
      <c r="C590" s="329" t="s">
        <v>146</v>
      </c>
      <c r="D590" s="329" t="s">
        <v>3367</v>
      </c>
      <c r="E590" s="334">
        <v>0.2</v>
      </c>
    </row>
    <row r="591" spans="1:5" ht="15" x14ac:dyDescent="0.25">
      <c r="A591" s="331">
        <v>100642</v>
      </c>
      <c r="B591" s="329" t="s">
        <v>3511</v>
      </c>
      <c r="C591" s="329" t="s">
        <v>146</v>
      </c>
      <c r="D591" s="329" t="s">
        <v>2971</v>
      </c>
      <c r="E591" s="334">
        <v>154.51</v>
      </c>
    </row>
    <row r="592" spans="1:5" ht="15" x14ac:dyDescent="0.25">
      <c r="A592" s="331">
        <v>100648</v>
      </c>
      <c r="B592" s="329" t="s">
        <v>3512</v>
      </c>
      <c r="C592" s="329" t="s">
        <v>146</v>
      </c>
      <c r="D592" s="329" t="s">
        <v>2971</v>
      </c>
      <c r="E592" s="334">
        <v>383.62</v>
      </c>
    </row>
    <row r="593" spans="1:5" ht="15" x14ac:dyDescent="0.25">
      <c r="A593" s="331">
        <v>102274</v>
      </c>
      <c r="B593" s="329" t="s">
        <v>3513</v>
      </c>
      <c r="C593" s="329" t="s">
        <v>146</v>
      </c>
      <c r="D593" s="329" t="s">
        <v>3038</v>
      </c>
      <c r="E593" s="334">
        <v>12.29</v>
      </c>
    </row>
    <row r="594" spans="1:5" ht="15" x14ac:dyDescent="0.25">
      <c r="A594" s="331">
        <v>5089</v>
      </c>
      <c r="B594" s="329" t="s">
        <v>3514</v>
      </c>
      <c r="C594" s="329" t="s">
        <v>88</v>
      </c>
      <c r="D594" s="329" t="s">
        <v>2971</v>
      </c>
      <c r="E594" s="334">
        <v>30.55</v>
      </c>
    </row>
    <row r="595" spans="1:5" ht="15" x14ac:dyDescent="0.25">
      <c r="A595" s="331">
        <v>5627</v>
      </c>
      <c r="B595" s="329" t="s">
        <v>2265</v>
      </c>
      <c r="C595" s="329" t="s">
        <v>88</v>
      </c>
      <c r="D595" s="329" t="s">
        <v>2971</v>
      </c>
      <c r="E595" s="334">
        <v>33.6</v>
      </c>
    </row>
    <row r="596" spans="1:5" ht="15" x14ac:dyDescent="0.25">
      <c r="A596" s="331">
        <v>5628</v>
      </c>
      <c r="B596" s="329" t="s">
        <v>2267</v>
      </c>
      <c r="C596" s="329" t="s">
        <v>88</v>
      </c>
      <c r="D596" s="329" t="s">
        <v>2971</v>
      </c>
      <c r="E596" s="334">
        <v>4.5599999999999996</v>
      </c>
    </row>
    <row r="597" spans="1:5" ht="15" x14ac:dyDescent="0.25">
      <c r="A597" s="331">
        <v>5629</v>
      </c>
      <c r="B597" s="329" t="s">
        <v>2271</v>
      </c>
      <c r="C597" s="329" t="s">
        <v>88</v>
      </c>
      <c r="D597" s="329" t="s">
        <v>2971</v>
      </c>
      <c r="E597" s="334">
        <v>42</v>
      </c>
    </row>
    <row r="598" spans="1:5" ht="15" x14ac:dyDescent="0.25">
      <c r="A598" s="331">
        <v>5630</v>
      </c>
      <c r="B598" s="329" t="s">
        <v>2273</v>
      </c>
      <c r="C598" s="329" t="s">
        <v>88</v>
      </c>
      <c r="D598" s="329" t="s">
        <v>3367</v>
      </c>
      <c r="E598" s="334">
        <v>54.81</v>
      </c>
    </row>
    <row r="599" spans="1:5" ht="15" x14ac:dyDescent="0.25">
      <c r="A599" s="331">
        <v>5658</v>
      </c>
      <c r="B599" s="329" t="s">
        <v>3515</v>
      </c>
      <c r="C599" s="329" t="s">
        <v>88</v>
      </c>
      <c r="D599" s="329" t="s">
        <v>2971</v>
      </c>
      <c r="E599" s="334">
        <v>2.68</v>
      </c>
    </row>
    <row r="600" spans="1:5" ht="15" x14ac:dyDescent="0.25">
      <c r="A600" s="331">
        <v>5664</v>
      </c>
      <c r="B600" s="329" t="s">
        <v>2507</v>
      </c>
      <c r="C600" s="329" t="s">
        <v>88</v>
      </c>
      <c r="D600" s="329" t="s">
        <v>2971</v>
      </c>
      <c r="E600" s="334">
        <v>23.18</v>
      </c>
    </row>
    <row r="601" spans="1:5" ht="15" x14ac:dyDescent="0.25">
      <c r="A601" s="331">
        <v>5667</v>
      </c>
      <c r="B601" s="329" t="s">
        <v>3516</v>
      </c>
      <c r="C601" s="329" t="s">
        <v>88</v>
      </c>
      <c r="D601" s="329" t="s">
        <v>2971</v>
      </c>
      <c r="E601" s="334">
        <v>20.62</v>
      </c>
    </row>
    <row r="602" spans="1:5" ht="15" x14ac:dyDescent="0.25">
      <c r="A602" s="331">
        <v>5668</v>
      </c>
      <c r="B602" s="329" t="s">
        <v>3517</v>
      </c>
      <c r="C602" s="329" t="s">
        <v>88</v>
      </c>
      <c r="D602" s="329" t="s">
        <v>3367</v>
      </c>
      <c r="E602" s="334">
        <v>41.94</v>
      </c>
    </row>
    <row r="603" spans="1:5" ht="15" x14ac:dyDescent="0.25">
      <c r="A603" s="331">
        <v>5674</v>
      </c>
      <c r="B603" s="329" t="s">
        <v>2529</v>
      </c>
      <c r="C603" s="329" t="s">
        <v>88</v>
      </c>
      <c r="D603" s="329" t="s">
        <v>2971</v>
      </c>
      <c r="E603" s="334">
        <v>29.38</v>
      </c>
    </row>
    <row r="604" spans="1:5" ht="15" x14ac:dyDescent="0.25">
      <c r="A604" s="331">
        <v>5692</v>
      </c>
      <c r="B604" s="329" t="s">
        <v>3518</v>
      </c>
      <c r="C604" s="329" t="s">
        <v>88</v>
      </c>
      <c r="D604" s="329" t="s">
        <v>3038</v>
      </c>
      <c r="E604" s="334">
        <v>0.23</v>
      </c>
    </row>
    <row r="605" spans="1:5" ht="15" x14ac:dyDescent="0.25">
      <c r="A605" s="331">
        <v>5693</v>
      </c>
      <c r="B605" s="329" t="s">
        <v>3519</v>
      </c>
      <c r="C605" s="329" t="s">
        <v>88</v>
      </c>
      <c r="D605" s="329" t="s">
        <v>3367</v>
      </c>
      <c r="E605" s="334">
        <v>8.6999999999999993</v>
      </c>
    </row>
    <row r="606" spans="1:5" ht="15" x14ac:dyDescent="0.25">
      <c r="A606" s="331">
        <v>5695</v>
      </c>
      <c r="B606" s="329" t="s">
        <v>2043</v>
      </c>
      <c r="C606" s="329" t="s">
        <v>88</v>
      </c>
      <c r="D606" s="329" t="s">
        <v>2971</v>
      </c>
      <c r="E606" s="334">
        <v>33.54</v>
      </c>
    </row>
    <row r="607" spans="1:5" ht="15" x14ac:dyDescent="0.25">
      <c r="A607" s="331">
        <v>5703</v>
      </c>
      <c r="B607" s="329" t="s">
        <v>3520</v>
      </c>
      <c r="C607" s="329" t="s">
        <v>88</v>
      </c>
      <c r="D607" s="329" t="s">
        <v>3038</v>
      </c>
      <c r="E607" s="334">
        <v>21.65</v>
      </c>
    </row>
    <row r="608" spans="1:5" ht="15" x14ac:dyDescent="0.25">
      <c r="A608" s="331">
        <v>5705</v>
      </c>
      <c r="B608" s="329" t="s">
        <v>2077</v>
      </c>
      <c r="C608" s="329" t="s">
        <v>88</v>
      </c>
      <c r="D608" s="329" t="s">
        <v>2971</v>
      </c>
      <c r="E608" s="334">
        <v>20.8</v>
      </c>
    </row>
    <row r="609" spans="1:5" ht="15" x14ac:dyDescent="0.25">
      <c r="A609" s="331">
        <v>5707</v>
      </c>
      <c r="B609" s="329" t="s">
        <v>2645</v>
      </c>
      <c r="C609" s="329" t="s">
        <v>88</v>
      </c>
      <c r="D609" s="329" t="s">
        <v>2971</v>
      </c>
      <c r="E609" s="334">
        <v>62.41</v>
      </c>
    </row>
    <row r="610" spans="1:5" ht="15" x14ac:dyDescent="0.25">
      <c r="A610" s="331">
        <v>5710</v>
      </c>
      <c r="B610" s="329" t="s">
        <v>3521</v>
      </c>
      <c r="C610" s="329" t="s">
        <v>88</v>
      </c>
      <c r="D610" s="329" t="s">
        <v>2971</v>
      </c>
      <c r="E610" s="334">
        <v>144.76</v>
      </c>
    </row>
    <row r="611" spans="1:5" ht="15" x14ac:dyDescent="0.25">
      <c r="A611" s="331">
        <v>5711</v>
      </c>
      <c r="B611" s="329" t="s">
        <v>3522</v>
      </c>
      <c r="C611" s="329" t="s">
        <v>88</v>
      </c>
      <c r="D611" s="329" t="s">
        <v>3367</v>
      </c>
      <c r="E611" s="334">
        <v>75.73</v>
      </c>
    </row>
    <row r="612" spans="1:5" ht="15" x14ac:dyDescent="0.25">
      <c r="A612" s="331">
        <v>5714</v>
      </c>
      <c r="B612" s="329" t="s">
        <v>3523</v>
      </c>
      <c r="C612" s="329" t="s">
        <v>88</v>
      </c>
      <c r="D612" s="329" t="s">
        <v>2971</v>
      </c>
      <c r="E612" s="334">
        <v>12.5</v>
      </c>
    </row>
    <row r="613" spans="1:5" ht="15" x14ac:dyDescent="0.25">
      <c r="A613" s="331">
        <v>5715</v>
      </c>
      <c r="B613" s="329" t="s">
        <v>3524</v>
      </c>
      <c r="C613" s="329" t="s">
        <v>88</v>
      </c>
      <c r="D613" s="329" t="s">
        <v>3367</v>
      </c>
      <c r="E613" s="334">
        <v>101.9</v>
      </c>
    </row>
    <row r="614" spans="1:5" ht="15" x14ac:dyDescent="0.25">
      <c r="A614" s="331">
        <v>5718</v>
      </c>
      <c r="B614" s="329" t="s">
        <v>3525</v>
      </c>
      <c r="C614" s="329" t="s">
        <v>88</v>
      </c>
      <c r="D614" s="329" t="s">
        <v>3367</v>
      </c>
      <c r="E614" s="334">
        <v>90.39</v>
      </c>
    </row>
    <row r="615" spans="1:5" ht="15" x14ac:dyDescent="0.25">
      <c r="A615" s="331">
        <v>5721</v>
      </c>
      <c r="B615" s="329" t="s">
        <v>3526</v>
      </c>
      <c r="C615" s="329" t="s">
        <v>88</v>
      </c>
      <c r="D615" s="329" t="s">
        <v>3367</v>
      </c>
      <c r="E615" s="334">
        <v>79.760000000000005</v>
      </c>
    </row>
    <row r="616" spans="1:5" ht="15" x14ac:dyDescent="0.25">
      <c r="A616" s="331">
        <v>5722</v>
      </c>
      <c r="B616" s="329" t="s">
        <v>3527</v>
      </c>
      <c r="C616" s="329" t="s">
        <v>88</v>
      </c>
      <c r="D616" s="329" t="s">
        <v>3367</v>
      </c>
      <c r="E616" s="334">
        <v>184.46</v>
      </c>
    </row>
    <row r="617" spans="1:5" ht="15" x14ac:dyDescent="0.25">
      <c r="A617" s="331">
        <v>5724</v>
      </c>
      <c r="B617" s="329" t="s">
        <v>2597</v>
      </c>
      <c r="C617" s="329" t="s">
        <v>88</v>
      </c>
      <c r="D617" s="329" t="s">
        <v>2971</v>
      </c>
      <c r="E617" s="334">
        <v>43.31</v>
      </c>
    </row>
    <row r="618" spans="1:5" ht="15" x14ac:dyDescent="0.25">
      <c r="A618" s="331">
        <v>5727</v>
      </c>
      <c r="B618" s="329" t="s">
        <v>3528</v>
      </c>
      <c r="C618" s="329" t="s">
        <v>88</v>
      </c>
      <c r="D618" s="329" t="s">
        <v>2971</v>
      </c>
      <c r="E618" s="334">
        <v>8.8699999999999992</v>
      </c>
    </row>
    <row r="619" spans="1:5" ht="15" x14ac:dyDescent="0.25">
      <c r="A619" s="331">
        <v>5729</v>
      </c>
      <c r="B619" s="329" t="s">
        <v>3529</v>
      </c>
      <c r="C619" s="329" t="s">
        <v>88</v>
      </c>
      <c r="D619" s="329" t="s">
        <v>2971</v>
      </c>
      <c r="E619" s="334">
        <v>36.08</v>
      </c>
    </row>
    <row r="620" spans="1:5" ht="15" x14ac:dyDescent="0.25">
      <c r="A620" s="331">
        <v>5730</v>
      </c>
      <c r="B620" s="329" t="s">
        <v>3530</v>
      </c>
      <c r="C620" s="329" t="s">
        <v>88</v>
      </c>
      <c r="D620" s="329" t="s">
        <v>3367</v>
      </c>
      <c r="E620" s="334">
        <v>35.22</v>
      </c>
    </row>
    <row r="621" spans="1:5" ht="15" x14ac:dyDescent="0.25">
      <c r="A621" s="331">
        <v>5735</v>
      </c>
      <c r="B621" s="329" t="s">
        <v>3531</v>
      </c>
      <c r="C621" s="329" t="s">
        <v>88</v>
      </c>
      <c r="D621" s="329" t="s">
        <v>2971</v>
      </c>
      <c r="E621" s="334">
        <v>22.36</v>
      </c>
    </row>
    <row r="622" spans="1:5" ht="15" x14ac:dyDescent="0.25">
      <c r="A622" s="331">
        <v>5736</v>
      </c>
      <c r="B622" s="329" t="s">
        <v>3532</v>
      </c>
      <c r="C622" s="329" t="s">
        <v>88</v>
      </c>
      <c r="D622" s="329" t="s">
        <v>3367</v>
      </c>
      <c r="E622" s="334">
        <v>38.479999999999997</v>
      </c>
    </row>
    <row r="623" spans="1:5" ht="15" x14ac:dyDescent="0.25">
      <c r="A623" s="331">
        <v>5738</v>
      </c>
      <c r="B623" s="329" t="s">
        <v>3533</v>
      </c>
      <c r="C623" s="329" t="s">
        <v>88</v>
      </c>
      <c r="D623" s="329" t="s">
        <v>2971</v>
      </c>
      <c r="E623" s="334">
        <v>32.08</v>
      </c>
    </row>
    <row r="624" spans="1:5" ht="15" x14ac:dyDescent="0.25">
      <c r="A624" s="331">
        <v>5739</v>
      </c>
      <c r="B624" s="329" t="s">
        <v>3534</v>
      </c>
      <c r="C624" s="329" t="s">
        <v>88</v>
      </c>
      <c r="D624" s="329" t="s">
        <v>2971</v>
      </c>
      <c r="E624" s="334">
        <v>40.15</v>
      </c>
    </row>
    <row r="625" spans="1:5" ht="15" x14ac:dyDescent="0.25">
      <c r="A625" s="331">
        <v>5741</v>
      </c>
      <c r="B625" s="329" t="s">
        <v>3535</v>
      </c>
      <c r="C625" s="329" t="s">
        <v>88</v>
      </c>
      <c r="D625" s="329" t="s">
        <v>2971</v>
      </c>
      <c r="E625" s="334">
        <v>40.49</v>
      </c>
    </row>
    <row r="626" spans="1:5" ht="15" x14ac:dyDescent="0.25">
      <c r="A626" s="331">
        <v>5742</v>
      </c>
      <c r="B626" s="329" t="s">
        <v>3536</v>
      </c>
      <c r="C626" s="329" t="s">
        <v>88</v>
      </c>
      <c r="D626" s="329" t="s">
        <v>3367</v>
      </c>
      <c r="E626" s="334">
        <v>23.46</v>
      </c>
    </row>
    <row r="627" spans="1:5" ht="15" x14ac:dyDescent="0.25">
      <c r="A627" s="331">
        <v>5747</v>
      </c>
      <c r="B627" s="329" t="s">
        <v>3537</v>
      </c>
      <c r="C627" s="329" t="s">
        <v>88</v>
      </c>
      <c r="D627" s="329" t="s">
        <v>3367</v>
      </c>
      <c r="E627" s="334">
        <v>134.52000000000001</v>
      </c>
    </row>
    <row r="628" spans="1:5" ht="15" x14ac:dyDescent="0.25">
      <c r="A628" s="331">
        <v>5751</v>
      </c>
      <c r="B628" s="329" t="s">
        <v>3538</v>
      </c>
      <c r="C628" s="329" t="s">
        <v>88</v>
      </c>
      <c r="D628" s="329" t="s">
        <v>2971</v>
      </c>
      <c r="E628" s="334">
        <v>22.6</v>
      </c>
    </row>
    <row r="629" spans="1:5" ht="15" x14ac:dyDescent="0.25">
      <c r="A629" s="331">
        <v>5754</v>
      </c>
      <c r="B629" s="329" t="s">
        <v>3539</v>
      </c>
      <c r="C629" s="329" t="s">
        <v>88</v>
      </c>
      <c r="D629" s="329" t="s">
        <v>2971</v>
      </c>
      <c r="E629" s="334">
        <v>19.04</v>
      </c>
    </row>
    <row r="630" spans="1:5" ht="15" x14ac:dyDescent="0.25">
      <c r="A630" s="331">
        <v>5763</v>
      </c>
      <c r="B630" s="329" t="s">
        <v>2063</v>
      </c>
      <c r="C630" s="329" t="s">
        <v>88</v>
      </c>
      <c r="D630" s="329" t="s">
        <v>2971</v>
      </c>
      <c r="E630" s="334">
        <v>33.75</v>
      </c>
    </row>
    <row r="631" spans="1:5" ht="15" x14ac:dyDescent="0.25">
      <c r="A631" s="331">
        <v>5765</v>
      </c>
      <c r="B631" s="329" t="s">
        <v>3540</v>
      </c>
      <c r="C631" s="329" t="s">
        <v>88</v>
      </c>
      <c r="D631" s="329" t="s">
        <v>2971</v>
      </c>
      <c r="E631" s="334">
        <v>2.85</v>
      </c>
    </row>
    <row r="632" spans="1:5" ht="15" x14ac:dyDescent="0.25">
      <c r="A632" s="331">
        <v>5766</v>
      </c>
      <c r="B632" s="329" t="s">
        <v>3541</v>
      </c>
      <c r="C632" s="329" t="s">
        <v>88</v>
      </c>
      <c r="D632" s="329" t="s">
        <v>3367</v>
      </c>
      <c r="E632" s="334">
        <v>4.3499999999999996</v>
      </c>
    </row>
    <row r="633" spans="1:5" ht="15" x14ac:dyDescent="0.25">
      <c r="A633" s="331">
        <v>5779</v>
      </c>
      <c r="B633" s="329" t="s">
        <v>2423</v>
      </c>
      <c r="C633" s="329" t="s">
        <v>88</v>
      </c>
      <c r="D633" s="329" t="s">
        <v>2971</v>
      </c>
      <c r="E633" s="334">
        <v>57.35</v>
      </c>
    </row>
    <row r="634" spans="1:5" ht="15" x14ac:dyDescent="0.25">
      <c r="A634" s="331">
        <v>5787</v>
      </c>
      <c r="B634" s="329" t="s">
        <v>2487</v>
      </c>
      <c r="C634" s="329" t="s">
        <v>88</v>
      </c>
      <c r="D634" s="329" t="s">
        <v>3367</v>
      </c>
      <c r="E634" s="334">
        <v>59.85</v>
      </c>
    </row>
    <row r="635" spans="1:5" ht="15" x14ac:dyDescent="0.25">
      <c r="A635" s="331">
        <v>5797</v>
      </c>
      <c r="B635" s="329" t="s">
        <v>3542</v>
      </c>
      <c r="C635" s="329" t="s">
        <v>88</v>
      </c>
      <c r="D635" s="329" t="s">
        <v>2971</v>
      </c>
      <c r="E635" s="334">
        <v>4.32</v>
      </c>
    </row>
    <row r="636" spans="1:5" ht="15" x14ac:dyDescent="0.25">
      <c r="A636" s="331">
        <v>5800</v>
      </c>
      <c r="B636" s="329" t="s">
        <v>3543</v>
      </c>
      <c r="C636" s="329" t="s">
        <v>88</v>
      </c>
      <c r="D636" s="329" t="s">
        <v>2971</v>
      </c>
      <c r="E636" s="334">
        <v>0.31</v>
      </c>
    </row>
    <row r="637" spans="1:5" ht="15" x14ac:dyDescent="0.25">
      <c r="A637" s="331">
        <v>7032</v>
      </c>
      <c r="B637" s="329" t="s">
        <v>3544</v>
      </c>
      <c r="C637" s="329" t="s">
        <v>88</v>
      </c>
      <c r="D637" s="329" t="s">
        <v>2971</v>
      </c>
      <c r="E637" s="334">
        <v>5.15</v>
      </c>
    </row>
    <row r="638" spans="1:5" ht="15" x14ac:dyDescent="0.25">
      <c r="A638" s="331">
        <v>7033</v>
      </c>
      <c r="B638" s="329" t="s">
        <v>3545</v>
      </c>
      <c r="C638" s="329" t="s">
        <v>88</v>
      </c>
      <c r="D638" s="329" t="s">
        <v>2971</v>
      </c>
      <c r="E638" s="334">
        <v>0.85</v>
      </c>
    </row>
    <row r="639" spans="1:5" ht="15" x14ac:dyDescent="0.25">
      <c r="A639" s="331">
        <v>7034</v>
      </c>
      <c r="B639" s="329" t="s">
        <v>3546</v>
      </c>
      <c r="C639" s="329" t="s">
        <v>88</v>
      </c>
      <c r="D639" s="329" t="s">
        <v>2971</v>
      </c>
      <c r="E639" s="334">
        <v>9.65</v>
      </c>
    </row>
    <row r="640" spans="1:5" ht="15" x14ac:dyDescent="0.25">
      <c r="A640" s="331">
        <v>7035</v>
      </c>
      <c r="B640" s="329" t="s">
        <v>3547</v>
      </c>
      <c r="C640" s="329" t="s">
        <v>88</v>
      </c>
      <c r="D640" s="329" t="s">
        <v>3367</v>
      </c>
      <c r="E640" s="334">
        <v>181.79</v>
      </c>
    </row>
    <row r="641" spans="1:5" ht="15" x14ac:dyDescent="0.25">
      <c r="A641" s="331">
        <v>7038</v>
      </c>
      <c r="B641" s="329" t="s">
        <v>2519</v>
      </c>
      <c r="C641" s="329" t="s">
        <v>88</v>
      </c>
      <c r="D641" s="329" t="s">
        <v>2971</v>
      </c>
      <c r="E641" s="334">
        <v>36.69</v>
      </c>
    </row>
    <row r="642" spans="1:5" ht="15" x14ac:dyDescent="0.25">
      <c r="A642" s="331">
        <v>7039</v>
      </c>
      <c r="B642" s="329" t="s">
        <v>2521</v>
      </c>
      <c r="C642" s="329" t="s">
        <v>88</v>
      </c>
      <c r="D642" s="329" t="s">
        <v>2971</v>
      </c>
      <c r="E642" s="334">
        <v>5.09</v>
      </c>
    </row>
    <row r="643" spans="1:5" ht="15" x14ac:dyDescent="0.25">
      <c r="A643" s="331">
        <v>7040</v>
      </c>
      <c r="B643" s="329" t="s">
        <v>2523</v>
      </c>
      <c r="C643" s="329" t="s">
        <v>88</v>
      </c>
      <c r="D643" s="329" t="s">
        <v>2971</v>
      </c>
      <c r="E643" s="334">
        <v>45.92</v>
      </c>
    </row>
    <row r="644" spans="1:5" ht="15" x14ac:dyDescent="0.25">
      <c r="A644" s="331">
        <v>7044</v>
      </c>
      <c r="B644" s="329" t="s">
        <v>3548</v>
      </c>
      <c r="C644" s="329" t="s">
        <v>88</v>
      </c>
      <c r="D644" s="329" t="s">
        <v>3038</v>
      </c>
      <c r="E644" s="334">
        <v>0.25</v>
      </c>
    </row>
    <row r="645" spans="1:5" ht="15" x14ac:dyDescent="0.25">
      <c r="A645" s="331">
        <v>7045</v>
      </c>
      <c r="B645" s="329" t="s">
        <v>3549</v>
      </c>
      <c r="C645" s="329" t="s">
        <v>88</v>
      </c>
      <c r="D645" s="329" t="s">
        <v>3038</v>
      </c>
      <c r="E645" s="334">
        <v>0.03</v>
      </c>
    </row>
    <row r="646" spans="1:5" ht="15" x14ac:dyDescent="0.25">
      <c r="A646" s="331">
        <v>7046</v>
      </c>
      <c r="B646" s="329" t="s">
        <v>3550</v>
      </c>
      <c r="C646" s="329" t="s">
        <v>88</v>
      </c>
      <c r="D646" s="329" t="s">
        <v>3038</v>
      </c>
      <c r="E646" s="334">
        <v>0.28000000000000003</v>
      </c>
    </row>
    <row r="647" spans="1:5" ht="15" x14ac:dyDescent="0.25">
      <c r="A647" s="331">
        <v>7047</v>
      </c>
      <c r="B647" s="329" t="s">
        <v>3551</v>
      </c>
      <c r="C647" s="329" t="s">
        <v>88</v>
      </c>
      <c r="D647" s="329" t="s">
        <v>3367</v>
      </c>
      <c r="E647" s="334">
        <v>10.23</v>
      </c>
    </row>
    <row r="648" spans="1:5" ht="15" x14ac:dyDescent="0.25">
      <c r="A648" s="331">
        <v>7051</v>
      </c>
      <c r="B648" s="329" t="s">
        <v>3552</v>
      </c>
      <c r="C648" s="329" t="s">
        <v>88</v>
      </c>
      <c r="D648" s="329" t="s">
        <v>2971</v>
      </c>
      <c r="E648" s="334">
        <v>32.549999999999997</v>
      </c>
    </row>
    <row r="649" spans="1:5" ht="15" x14ac:dyDescent="0.25">
      <c r="A649" s="331">
        <v>7052</v>
      </c>
      <c r="B649" s="329" t="s">
        <v>3553</v>
      </c>
      <c r="C649" s="329" t="s">
        <v>88</v>
      </c>
      <c r="D649" s="329" t="s">
        <v>2971</v>
      </c>
      <c r="E649" s="334">
        <v>4.51</v>
      </c>
    </row>
    <row r="650" spans="1:5" ht="15" x14ac:dyDescent="0.25">
      <c r="A650" s="331">
        <v>7053</v>
      </c>
      <c r="B650" s="329" t="s">
        <v>3554</v>
      </c>
      <c r="C650" s="329" t="s">
        <v>88</v>
      </c>
      <c r="D650" s="329" t="s">
        <v>2971</v>
      </c>
      <c r="E650" s="334">
        <v>40.729999999999997</v>
      </c>
    </row>
    <row r="651" spans="1:5" ht="15" x14ac:dyDescent="0.25">
      <c r="A651" s="331">
        <v>7054</v>
      </c>
      <c r="B651" s="329" t="s">
        <v>3555</v>
      </c>
      <c r="C651" s="329" t="s">
        <v>88</v>
      </c>
      <c r="D651" s="329" t="s">
        <v>3367</v>
      </c>
      <c r="E651" s="334">
        <v>75.94</v>
      </c>
    </row>
    <row r="652" spans="1:5" ht="15" x14ac:dyDescent="0.25">
      <c r="A652" s="331">
        <v>7058</v>
      </c>
      <c r="B652" s="329" t="s">
        <v>2021</v>
      </c>
      <c r="C652" s="329" t="s">
        <v>88</v>
      </c>
      <c r="D652" s="329" t="s">
        <v>2971</v>
      </c>
      <c r="E652" s="334">
        <v>17.09</v>
      </c>
    </row>
    <row r="653" spans="1:5" ht="15" x14ac:dyDescent="0.25">
      <c r="A653" s="331">
        <v>7059</v>
      </c>
      <c r="B653" s="329" t="s">
        <v>2023</v>
      </c>
      <c r="C653" s="329" t="s">
        <v>88</v>
      </c>
      <c r="D653" s="329" t="s">
        <v>2971</v>
      </c>
      <c r="E653" s="334">
        <v>3.15</v>
      </c>
    </row>
    <row r="654" spans="1:5" ht="15" x14ac:dyDescent="0.25">
      <c r="A654" s="331">
        <v>7060</v>
      </c>
      <c r="B654" s="329" t="s">
        <v>2031</v>
      </c>
      <c r="C654" s="329" t="s">
        <v>88</v>
      </c>
      <c r="D654" s="329" t="s">
        <v>2971</v>
      </c>
      <c r="E654" s="334">
        <v>32.049999999999997</v>
      </c>
    </row>
    <row r="655" spans="1:5" ht="15" x14ac:dyDescent="0.25">
      <c r="A655" s="331">
        <v>7061</v>
      </c>
      <c r="B655" s="329" t="s">
        <v>2033</v>
      </c>
      <c r="C655" s="329" t="s">
        <v>88</v>
      </c>
      <c r="D655" s="329" t="s">
        <v>3367</v>
      </c>
      <c r="E655" s="334">
        <v>69.319999999999993</v>
      </c>
    </row>
    <row r="656" spans="1:5" ht="15" x14ac:dyDescent="0.25">
      <c r="A656" s="331">
        <v>7063</v>
      </c>
      <c r="B656" s="329" t="s">
        <v>3556</v>
      </c>
      <c r="C656" s="329" t="s">
        <v>88</v>
      </c>
      <c r="D656" s="329" t="s">
        <v>2971</v>
      </c>
      <c r="E656" s="334">
        <v>15.59</v>
      </c>
    </row>
    <row r="657" spans="1:5" ht="15" x14ac:dyDescent="0.25">
      <c r="A657" s="331">
        <v>7064</v>
      </c>
      <c r="B657" s="329" t="s">
        <v>3557</v>
      </c>
      <c r="C657" s="329" t="s">
        <v>88</v>
      </c>
      <c r="D657" s="329" t="s">
        <v>2971</v>
      </c>
      <c r="E657" s="334">
        <v>2.16</v>
      </c>
    </row>
    <row r="658" spans="1:5" ht="15" x14ac:dyDescent="0.25">
      <c r="A658" s="331">
        <v>7065</v>
      </c>
      <c r="B658" s="329" t="s">
        <v>3558</v>
      </c>
      <c r="C658" s="329" t="s">
        <v>88</v>
      </c>
      <c r="D658" s="329" t="s">
        <v>2971</v>
      </c>
      <c r="E658" s="334">
        <v>17.059999999999999</v>
      </c>
    </row>
    <row r="659" spans="1:5" ht="15" x14ac:dyDescent="0.25">
      <c r="A659" s="331">
        <v>7066</v>
      </c>
      <c r="B659" s="329" t="s">
        <v>3559</v>
      </c>
      <c r="C659" s="329" t="s">
        <v>88</v>
      </c>
      <c r="D659" s="329" t="s">
        <v>3367</v>
      </c>
      <c r="E659" s="334">
        <v>146.22999999999999</v>
      </c>
    </row>
    <row r="660" spans="1:5" ht="15" x14ac:dyDescent="0.25">
      <c r="A660" s="331">
        <v>53786</v>
      </c>
      <c r="B660" s="329" t="s">
        <v>2509</v>
      </c>
      <c r="C660" s="329" t="s">
        <v>88</v>
      </c>
      <c r="D660" s="329" t="s">
        <v>3367</v>
      </c>
      <c r="E660" s="334">
        <v>45.4</v>
      </c>
    </row>
    <row r="661" spans="1:5" ht="15" x14ac:dyDescent="0.25">
      <c r="A661" s="331">
        <v>53788</v>
      </c>
      <c r="B661" s="329" t="s">
        <v>2531</v>
      </c>
      <c r="C661" s="329" t="s">
        <v>88</v>
      </c>
      <c r="D661" s="329" t="s">
        <v>3367</v>
      </c>
      <c r="E661" s="334">
        <v>48.6</v>
      </c>
    </row>
    <row r="662" spans="1:5" ht="15" x14ac:dyDescent="0.25">
      <c r="A662" s="331">
        <v>53792</v>
      </c>
      <c r="B662" s="329" t="s">
        <v>2045</v>
      </c>
      <c r="C662" s="329" t="s">
        <v>88</v>
      </c>
      <c r="D662" s="329" t="s">
        <v>3367</v>
      </c>
      <c r="E662" s="334">
        <v>86.17</v>
      </c>
    </row>
    <row r="663" spans="1:5" ht="15" x14ac:dyDescent="0.25">
      <c r="A663" s="331">
        <v>53794</v>
      </c>
      <c r="B663" s="329" t="s">
        <v>3560</v>
      </c>
      <c r="C663" s="329" t="s">
        <v>88</v>
      </c>
      <c r="D663" s="329" t="s">
        <v>2971</v>
      </c>
      <c r="E663" s="334">
        <v>35</v>
      </c>
    </row>
    <row r="664" spans="1:5" ht="15" x14ac:dyDescent="0.25">
      <c r="A664" s="331">
        <v>53797</v>
      </c>
      <c r="B664" s="329" t="s">
        <v>2079</v>
      </c>
      <c r="C664" s="329" t="s">
        <v>88</v>
      </c>
      <c r="D664" s="329" t="s">
        <v>3367</v>
      </c>
      <c r="E664" s="334">
        <v>99.1</v>
      </c>
    </row>
    <row r="665" spans="1:5" ht="15" x14ac:dyDescent="0.25">
      <c r="A665" s="331">
        <v>53804</v>
      </c>
      <c r="B665" s="329" t="s">
        <v>3561</v>
      </c>
      <c r="C665" s="329" t="s">
        <v>88</v>
      </c>
      <c r="D665" s="329" t="s">
        <v>2971</v>
      </c>
      <c r="E665" s="334">
        <v>5.58</v>
      </c>
    </row>
    <row r="666" spans="1:5" ht="15" x14ac:dyDescent="0.25">
      <c r="A666" s="331">
        <v>53806</v>
      </c>
      <c r="B666" s="329" t="s">
        <v>3562</v>
      </c>
      <c r="C666" s="329" t="s">
        <v>88</v>
      </c>
      <c r="D666" s="329" t="s">
        <v>2971</v>
      </c>
      <c r="E666" s="334">
        <v>55.81</v>
      </c>
    </row>
    <row r="667" spans="1:5" ht="15" x14ac:dyDescent="0.25">
      <c r="A667" s="331">
        <v>53810</v>
      </c>
      <c r="B667" s="329" t="s">
        <v>3563</v>
      </c>
      <c r="C667" s="329" t="s">
        <v>88</v>
      </c>
      <c r="D667" s="329" t="s">
        <v>2971</v>
      </c>
      <c r="E667" s="334">
        <v>56.15</v>
      </c>
    </row>
    <row r="668" spans="1:5" ht="15" x14ac:dyDescent="0.25">
      <c r="A668" s="331">
        <v>53814</v>
      </c>
      <c r="B668" s="329" t="s">
        <v>3564</v>
      </c>
      <c r="C668" s="329" t="s">
        <v>88</v>
      </c>
      <c r="D668" s="329" t="s">
        <v>2971</v>
      </c>
      <c r="E668" s="334">
        <v>183.94</v>
      </c>
    </row>
    <row r="669" spans="1:5" ht="15" x14ac:dyDescent="0.25">
      <c r="A669" s="331">
        <v>53817</v>
      </c>
      <c r="B669" s="329" t="s">
        <v>2599</v>
      </c>
      <c r="C669" s="329" t="s">
        <v>88</v>
      </c>
      <c r="D669" s="329" t="s">
        <v>3367</v>
      </c>
      <c r="E669" s="334">
        <v>53.13</v>
      </c>
    </row>
    <row r="670" spans="1:5" ht="15" x14ac:dyDescent="0.25">
      <c r="A670" s="331">
        <v>53818</v>
      </c>
      <c r="B670" s="329" t="s">
        <v>3565</v>
      </c>
      <c r="C670" s="329" t="s">
        <v>88</v>
      </c>
      <c r="D670" s="329" t="s">
        <v>2971</v>
      </c>
      <c r="E670" s="334">
        <v>7.08</v>
      </c>
    </row>
    <row r="671" spans="1:5" ht="15" x14ac:dyDescent="0.25">
      <c r="A671" s="331">
        <v>53827</v>
      </c>
      <c r="B671" s="329" t="s">
        <v>3566</v>
      </c>
      <c r="C671" s="329" t="s">
        <v>88</v>
      </c>
      <c r="D671" s="329" t="s">
        <v>3367</v>
      </c>
      <c r="E671" s="334">
        <v>97.01</v>
      </c>
    </row>
    <row r="672" spans="1:5" ht="15" x14ac:dyDescent="0.25">
      <c r="A672" s="331">
        <v>53829</v>
      </c>
      <c r="B672" s="329" t="s">
        <v>3567</v>
      </c>
      <c r="C672" s="329" t="s">
        <v>88</v>
      </c>
      <c r="D672" s="329" t="s">
        <v>3367</v>
      </c>
      <c r="E672" s="334">
        <v>99.1</v>
      </c>
    </row>
    <row r="673" spans="1:5" ht="15" x14ac:dyDescent="0.25">
      <c r="A673" s="331">
        <v>53831</v>
      </c>
      <c r="B673" s="329" t="s">
        <v>2065</v>
      </c>
      <c r="C673" s="329" t="s">
        <v>88</v>
      </c>
      <c r="D673" s="329" t="s">
        <v>3367</v>
      </c>
      <c r="E673" s="334">
        <v>163.69</v>
      </c>
    </row>
    <row r="674" spans="1:5" ht="15" x14ac:dyDescent="0.25">
      <c r="A674" s="331">
        <v>53840</v>
      </c>
      <c r="B674" s="329" t="s">
        <v>3568</v>
      </c>
      <c r="C674" s="329" t="s">
        <v>88</v>
      </c>
      <c r="D674" s="329" t="s">
        <v>2971</v>
      </c>
      <c r="E674" s="334">
        <v>3.03</v>
      </c>
    </row>
    <row r="675" spans="1:5" ht="15" x14ac:dyDescent="0.25">
      <c r="A675" s="331">
        <v>53841</v>
      </c>
      <c r="B675" s="329" t="s">
        <v>3569</v>
      </c>
      <c r="C675" s="329" t="s">
        <v>88</v>
      </c>
      <c r="D675" s="329" t="s">
        <v>2971</v>
      </c>
      <c r="E675" s="334">
        <v>2.1</v>
      </c>
    </row>
    <row r="676" spans="1:5" ht="15" x14ac:dyDescent="0.25">
      <c r="A676" s="331">
        <v>53849</v>
      </c>
      <c r="B676" s="329" t="s">
        <v>2425</v>
      </c>
      <c r="C676" s="329" t="s">
        <v>88</v>
      </c>
      <c r="D676" s="329" t="s">
        <v>3367</v>
      </c>
      <c r="E676" s="334">
        <v>71.2</v>
      </c>
    </row>
    <row r="677" spans="1:5" ht="15" x14ac:dyDescent="0.25">
      <c r="A677" s="331">
        <v>53857</v>
      </c>
      <c r="B677" s="329" t="s">
        <v>2493</v>
      </c>
      <c r="C677" s="329" t="s">
        <v>88</v>
      </c>
      <c r="D677" s="329" t="s">
        <v>2971</v>
      </c>
      <c r="E677" s="334">
        <v>36.68</v>
      </c>
    </row>
    <row r="678" spans="1:5" ht="15" x14ac:dyDescent="0.25">
      <c r="A678" s="331">
        <v>53858</v>
      </c>
      <c r="B678" s="329" t="s">
        <v>2495</v>
      </c>
      <c r="C678" s="329" t="s">
        <v>88</v>
      </c>
      <c r="D678" s="329" t="s">
        <v>3367</v>
      </c>
      <c r="E678" s="334">
        <v>68.05</v>
      </c>
    </row>
    <row r="679" spans="1:5" ht="15" x14ac:dyDescent="0.25">
      <c r="A679" s="331">
        <v>53861</v>
      </c>
      <c r="B679" s="329" t="s">
        <v>2489</v>
      </c>
      <c r="C679" s="329" t="s">
        <v>88</v>
      </c>
      <c r="D679" s="329" t="s">
        <v>2971</v>
      </c>
      <c r="E679" s="334">
        <v>50.86</v>
      </c>
    </row>
    <row r="680" spans="1:5" ht="15" x14ac:dyDescent="0.25">
      <c r="A680" s="331">
        <v>53863</v>
      </c>
      <c r="B680" s="329" t="s">
        <v>2409</v>
      </c>
      <c r="C680" s="329" t="s">
        <v>88</v>
      </c>
      <c r="D680" s="329" t="s">
        <v>3038</v>
      </c>
      <c r="E680" s="334">
        <v>2.11</v>
      </c>
    </row>
    <row r="681" spans="1:5" ht="15" x14ac:dyDescent="0.25">
      <c r="A681" s="331">
        <v>53865</v>
      </c>
      <c r="B681" s="329" t="s">
        <v>3570</v>
      </c>
      <c r="C681" s="329" t="s">
        <v>88</v>
      </c>
      <c r="D681" s="329" t="s">
        <v>3367</v>
      </c>
      <c r="E681" s="334">
        <v>40.1</v>
      </c>
    </row>
    <row r="682" spans="1:5" ht="15" x14ac:dyDescent="0.25">
      <c r="A682" s="331">
        <v>53866</v>
      </c>
      <c r="B682" s="329" t="s">
        <v>3571</v>
      </c>
      <c r="C682" s="329" t="s">
        <v>88</v>
      </c>
      <c r="D682" s="329" t="s">
        <v>3367</v>
      </c>
      <c r="E682" s="334">
        <v>1.74</v>
      </c>
    </row>
    <row r="683" spans="1:5" ht="15" x14ac:dyDescent="0.25">
      <c r="A683" s="331">
        <v>53882</v>
      </c>
      <c r="B683" s="329" t="s">
        <v>3572</v>
      </c>
      <c r="C683" s="329" t="s">
        <v>88</v>
      </c>
      <c r="D683" s="329" t="s">
        <v>2971</v>
      </c>
      <c r="E683" s="334">
        <v>26.35</v>
      </c>
    </row>
    <row r="684" spans="1:5" ht="15" x14ac:dyDescent="0.25">
      <c r="A684" s="331">
        <v>55263</v>
      </c>
      <c r="B684" s="329" t="s">
        <v>2525</v>
      </c>
      <c r="C684" s="329" t="s">
        <v>88</v>
      </c>
      <c r="D684" s="329" t="s">
        <v>3367</v>
      </c>
      <c r="E684" s="334">
        <v>54.81</v>
      </c>
    </row>
    <row r="685" spans="1:5" ht="15" x14ac:dyDescent="0.25">
      <c r="A685" s="331">
        <v>73303</v>
      </c>
      <c r="B685" s="329" t="s">
        <v>2305</v>
      </c>
      <c r="C685" s="329" t="s">
        <v>88</v>
      </c>
      <c r="D685" s="329" t="s">
        <v>2971</v>
      </c>
      <c r="E685" s="334">
        <v>4.4400000000000004</v>
      </c>
    </row>
    <row r="686" spans="1:5" ht="15" x14ac:dyDescent="0.25">
      <c r="A686" s="331">
        <v>73307</v>
      </c>
      <c r="B686" s="329" t="s">
        <v>2309</v>
      </c>
      <c r="C686" s="329" t="s">
        <v>88</v>
      </c>
      <c r="D686" s="329" t="s">
        <v>2971</v>
      </c>
      <c r="E686" s="334">
        <v>3.96</v>
      </c>
    </row>
    <row r="687" spans="1:5" ht="15" x14ac:dyDescent="0.25">
      <c r="A687" s="331">
        <v>73309</v>
      </c>
      <c r="B687" s="329" t="s">
        <v>3573</v>
      </c>
      <c r="C687" s="329" t="s">
        <v>88</v>
      </c>
      <c r="D687" s="329" t="s">
        <v>2971</v>
      </c>
      <c r="E687" s="334">
        <v>24.41</v>
      </c>
    </row>
    <row r="688" spans="1:5" ht="15" x14ac:dyDescent="0.25">
      <c r="A688" s="331">
        <v>73311</v>
      </c>
      <c r="B688" s="329" t="s">
        <v>2311</v>
      </c>
      <c r="C688" s="329" t="s">
        <v>88</v>
      </c>
      <c r="D688" s="329" t="s">
        <v>3367</v>
      </c>
      <c r="E688" s="334">
        <v>151.52000000000001</v>
      </c>
    </row>
    <row r="689" spans="1:5" ht="15" x14ac:dyDescent="0.25">
      <c r="A689" s="331">
        <v>73313</v>
      </c>
      <c r="B689" s="329" t="s">
        <v>3574</v>
      </c>
      <c r="C689" s="329" t="s">
        <v>88</v>
      </c>
      <c r="D689" s="329" t="s">
        <v>2971</v>
      </c>
      <c r="E689" s="334">
        <v>3.38</v>
      </c>
    </row>
    <row r="690" spans="1:5" ht="15" x14ac:dyDescent="0.25">
      <c r="A690" s="331">
        <v>73315</v>
      </c>
      <c r="B690" s="329" t="s">
        <v>3575</v>
      </c>
      <c r="C690" s="329" t="s">
        <v>88</v>
      </c>
      <c r="D690" s="329" t="s">
        <v>3367</v>
      </c>
      <c r="E690" s="334">
        <v>48.6</v>
      </c>
    </row>
    <row r="691" spans="1:5" ht="15" x14ac:dyDescent="0.25">
      <c r="A691" s="331">
        <v>73335</v>
      </c>
      <c r="B691" s="329" t="s">
        <v>3576</v>
      </c>
      <c r="C691" s="329" t="s">
        <v>88</v>
      </c>
      <c r="D691" s="329" t="s">
        <v>2971</v>
      </c>
      <c r="E691" s="334">
        <v>24.65</v>
      </c>
    </row>
    <row r="692" spans="1:5" ht="15" x14ac:dyDescent="0.25">
      <c r="A692" s="331">
        <v>73340</v>
      </c>
      <c r="B692" s="329" t="s">
        <v>3577</v>
      </c>
      <c r="C692" s="329" t="s">
        <v>88</v>
      </c>
      <c r="D692" s="329" t="s">
        <v>3367</v>
      </c>
      <c r="E692" s="334">
        <v>69.319999999999993</v>
      </c>
    </row>
    <row r="693" spans="1:5" ht="15" x14ac:dyDescent="0.25">
      <c r="A693" s="331">
        <v>83361</v>
      </c>
      <c r="B693" s="329" t="s">
        <v>3578</v>
      </c>
      <c r="C693" s="329" t="s">
        <v>88</v>
      </c>
      <c r="D693" s="329" t="s">
        <v>2971</v>
      </c>
      <c r="E693" s="334">
        <v>15.2</v>
      </c>
    </row>
    <row r="694" spans="1:5" ht="15" x14ac:dyDescent="0.25">
      <c r="A694" s="331">
        <v>83761</v>
      </c>
      <c r="B694" s="329" t="s">
        <v>3579</v>
      </c>
      <c r="C694" s="329" t="s">
        <v>88</v>
      </c>
      <c r="D694" s="329" t="s">
        <v>2971</v>
      </c>
      <c r="E694" s="334">
        <v>9.48</v>
      </c>
    </row>
    <row r="695" spans="1:5" ht="15" x14ac:dyDescent="0.25">
      <c r="A695" s="331">
        <v>83762</v>
      </c>
      <c r="B695" s="329" t="s">
        <v>3580</v>
      </c>
      <c r="C695" s="329" t="s">
        <v>88</v>
      </c>
      <c r="D695" s="329" t="s">
        <v>2971</v>
      </c>
      <c r="E695" s="334">
        <v>11.85</v>
      </c>
    </row>
    <row r="696" spans="1:5" ht="15" x14ac:dyDescent="0.25">
      <c r="A696" s="331">
        <v>83763</v>
      </c>
      <c r="B696" s="329" t="s">
        <v>3581</v>
      </c>
      <c r="C696" s="329" t="s">
        <v>88</v>
      </c>
      <c r="D696" s="329" t="s">
        <v>3367</v>
      </c>
      <c r="E696" s="334">
        <v>42.7</v>
      </c>
    </row>
    <row r="697" spans="1:5" ht="15" x14ac:dyDescent="0.25">
      <c r="A697" s="331">
        <v>83764</v>
      </c>
      <c r="B697" s="329" t="s">
        <v>3582</v>
      </c>
      <c r="C697" s="329" t="s">
        <v>88</v>
      </c>
      <c r="D697" s="329" t="s">
        <v>2971</v>
      </c>
      <c r="E697" s="334">
        <v>1.06</v>
      </c>
    </row>
    <row r="698" spans="1:5" ht="15" x14ac:dyDescent="0.25">
      <c r="A698" s="331">
        <v>87026</v>
      </c>
      <c r="B698" s="329" t="s">
        <v>3583</v>
      </c>
      <c r="C698" s="329" t="s">
        <v>88</v>
      </c>
      <c r="D698" s="329" t="s">
        <v>2971</v>
      </c>
      <c r="E698" s="334">
        <v>0.42</v>
      </c>
    </row>
    <row r="699" spans="1:5" ht="15" x14ac:dyDescent="0.25">
      <c r="A699" s="331">
        <v>87441</v>
      </c>
      <c r="B699" s="329" t="s">
        <v>3584</v>
      </c>
      <c r="C699" s="329" t="s">
        <v>88</v>
      </c>
      <c r="D699" s="329" t="s">
        <v>3038</v>
      </c>
      <c r="E699" s="334">
        <v>0.42</v>
      </c>
    </row>
    <row r="700" spans="1:5" ht="15" x14ac:dyDescent="0.25">
      <c r="A700" s="331">
        <v>87442</v>
      </c>
      <c r="B700" s="329" t="s">
        <v>3585</v>
      </c>
      <c r="C700" s="329" t="s">
        <v>88</v>
      </c>
      <c r="D700" s="329" t="s">
        <v>3038</v>
      </c>
      <c r="E700" s="334">
        <v>0.05</v>
      </c>
    </row>
    <row r="701" spans="1:5" ht="15" x14ac:dyDescent="0.25">
      <c r="A701" s="331">
        <v>87443</v>
      </c>
      <c r="B701" s="329" t="s">
        <v>3586</v>
      </c>
      <c r="C701" s="329" t="s">
        <v>88</v>
      </c>
      <c r="D701" s="329" t="s">
        <v>3038</v>
      </c>
      <c r="E701" s="334">
        <v>0.4</v>
      </c>
    </row>
    <row r="702" spans="1:5" ht="15" x14ac:dyDescent="0.25">
      <c r="A702" s="331">
        <v>87444</v>
      </c>
      <c r="B702" s="329" t="s">
        <v>3587</v>
      </c>
      <c r="C702" s="329" t="s">
        <v>88</v>
      </c>
      <c r="D702" s="329" t="s">
        <v>3367</v>
      </c>
      <c r="E702" s="334">
        <v>3.61</v>
      </c>
    </row>
    <row r="703" spans="1:5" ht="15" x14ac:dyDescent="0.25">
      <c r="A703" s="331">
        <v>88387</v>
      </c>
      <c r="B703" s="329" t="s">
        <v>3588</v>
      </c>
      <c r="C703" s="329" t="s">
        <v>88</v>
      </c>
      <c r="D703" s="329" t="s">
        <v>3038</v>
      </c>
      <c r="E703" s="334">
        <v>0.83</v>
      </c>
    </row>
    <row r="704" spans="1:5" ht="15" x14ac:dyDescent="0.25">
      <c r="A704" s="331">
        <v>88389</v>
      </c>
      <c r="B704" s="329" t="s">
        <v>3589</v>
      </c>
      <c r="C704" s="329" t="s">
        <v>88</v>
      </c>
      <c r="D704" s="329" t="s">
        <v>3038</v>
      </c>
      <c r="E704" s="334">
        <v>0.09</v>
      </c>
    </row>
    <row r="705" spans="1:5" ht="15" x14ac:dyDescent="0.25">
      <c r="A705" s="331">
        <v>88390</v>
      </c>
      <c r="B705" s="329" t="s">
        <v>3590</v>
      </c>
      <c r="C705" s="329" t="s">
        <v>88</v>
      </c>
      <c r="D705" s="329" t="s">
        <v>3038</v>
      </c>
      <c r="E705" s="334">
        <v>1.03</v>
      </c>
    </row>
    <row r="706" spans="1:5" ht="15" x14ac:dyDescent="0.25">
      <c r="A706" s="331">
        <v>88391</v>
      </c>
      <c r="B706" s="329" t="s">
        <v>3591</v>
      </c>
      <c r="C706" s="329" t="s">
        <v>88</v>
      </c>
      <c r="D706" s="329" t="s">
        <v>3038</v>
      </c>
      <c r="E706" s="334">
        <v>2.84</v>
      </c>
    </row>
    <row r="707" spans="1:5" ht="15" x14ac:dyDescent="0.25">
      <c r="A707" s="331">
        <v>88394</v>
      </c>
      <c r="B707" s="329" t="s">
        <v>3592</v>
      </c>
      <c r="C707" s="329" t="s">
        <v>88</v>
      </c>
      <c r="D707" s="329" t="s">
        <v>3038</v>
      </c>
      <c r="E707" s="334">
        <v>0.98</v>
      </c>
    </row>
    <row r="708" spans="1:5" ht="15" x14ac:dyDescent="0.25">
      <c r="A708" s="331">
        <v>88395</v>
      </c>
      <c r="B708" s="329" t="s">
        <v>3593</v>
      </c>
      <c r="C708" s="329" t="s">
        <v>88</v>
      </c>
      <c r="D708" s="329" t="s">
        <v>3038</v>
      </c>
      <c r="E708" s="334">
        <v>0.11</v>
      </c>
    </row>
    <row r="709" spans="1:5" ht="15" x14ac:dyDescent="0.25">
      <c r="A709" s="331">
        <v>88396</v>
      </c>
      <c r="B709" s="329" t="s">
        <v>3594</v>
      </c>
      <c r="C709" s="329" t="s">
        <v>88</v>
      </c>
      <c r="D709" s="329" t="s">
        <v>3038</v>
      </c>
      <c r="E709" s="334">
        <v>1.23</v>
      </c>
    </row>
    <row r="710" spans="1:5" ht="15" x14ac:dyDescent="0.25">
      <c r="A710" s="331">
        <v>88397</v>
      </c>
      <c r="B710" s="329" t="s">
        <v>3595</v>
      </c>
      <c r="C710" s="329" t="s">
        <v>88</v>
      </c>
      <c r="D710" s="329" t="s">
        <v>3038</v>
      </c>
      <c r="E710" s="334">
        <v>4.26</v>
      </c>
    </row>
    <row r="711" spans="1:5" ht="15" x14ac:dyDescent="0.25">
      <c r="A711" s="331">
        <v>88400</v>
      </c>
      <c r="B711" s="329" t="s">
        <v>3596</v>
      </c>
      <c r="C711" s="329" t="s">
        <v>88</v>
      </c>
      <c r="D711" s="329" t="s">
        <v>3038</v>
      </c>
      <c r="E711" s="334">
        <v>0.78</v>
      </c>
    </row>
    <row r="712" spans="1:5" ht="15" x14ac:dyDescent="0.25">
      <c r="A712" s="331">
        <v>88401</v>
      </c>
      <c r="B712" s="329" t="s">
        <v>3597</v>
      </c>
      <c r="C712" s="329" t="s">
        <v>88</v>
      </c>
      <c r="D712" s="329" t="s">
        <v>3038</v>
      </c>
      <c r="E712" s="334">
        <v>0.09</v>
      </c>
    </row>
    <row r="713" spans="1:5" ht="15" x14ac:dyDescent="0.25">
      <c r="A713" s="331">
        <v>88402</v>
      </c>
      <c r="B713" s="329" t="s">
        <v>3598</v>
      </c>
      <c r="C713" s="329" t="s">
        <v>88</v>
      </c>
      <c r="D713" s="329" t="s">
        <v>3038</v>
      </c>
      <c r="E713" s="334">
        <v>0.98</v>
      </c>
    </row>
    <row r="714" spans="1:5" ht="15" x14ac:dyDescent="0.25">
      <c r="A714" s="331">
        <v>88403</v>
      </c>
      <c r="B714" s="329" t="s">
        <v>3599</v>
      </c>
      <c r="C714" s="329" t="s">
        <v>88</v>
      </c>
      <c r="D714" s="329" t="s">
        <v>3038</v>
      </c>
      <c r="E714" s="334">
        <v>1.71</v>
      </c>
    </row>
    <row r="715" spans="1:5" ht="15" x14ac:dyDescent="0.25">
      <c r="A715" s="331">
        <v>88419</v>
      </c>
      <c r="B715" s="329" t="s">
        <v>3600</v>
      </c>
      <c r="C715" s="329" t="s">
        <v>88</v>
      </c>
      <c r="D715" s="329" t="s">
        <v>3038</v>
      </c>
      <c r="E715" s="334">
        <v>5.1100000000000003</v>
      </c>
    </row>
    <row r="716" spans="1:5" ht="15" x14ac:dyDescent="0.25">
      <c r="A716" s="331">
        <v>88422</v>
      </c>
      <c r="B716" s="329" t="s">
        <v>3601</v>
      </c>
      <c r="C716" s="329" t="s">
        <v>88</v>
      </c>
      <c r="D716" s="329" t="s">
        <v>3038</v>
      </c>
      <c r="E716" s="334">
        <v>0.6</v>
      </c>
    </row>
    <row r="717" spans="1:5" ht="15" x14ac:dyDescent="0.25">
      <c r="A717" s="331">
        <v>88425</v>
      </c>
      <c r="B717" s="329" t="s">
        <v>3602</v>
      </c>
      <c r="C717" s="329" t="s">
        <v>88</v>
      </c>
      <c r="D717" s="329" t="s">
        <v>3038</v>
      </c>
      <c r="E717" s="334">
        <v>5.59</v>
      </c>
    </row>
    <row r="718" spans="1:5" ht="15" x14ac:dyDescent="0.25">
      <c r="A718" s="331">
        <v>88427</v>
      </c>
      <c r="B718" s="329" t="s">
        <v>3603</v>
      </c>
      <c r="C718" s="329" t="s">
        <v>88</v>
      </c>
      <c r="D718" s="329" t="s">
        <v>3038</v>
      </c>
      <c r="E718" s="334">
        <v>4.33</v>
      </c>
    </row>
    <row r="719" spans="1:5" ht="15" x14ac:dyDescent="0.25">
      <c r="A719" s="331">
        <v>88434</v>
      </c>
      <c r="B719" s="329" t="s">
        <v>3604</v>
      </c>
      <c r="C719" s="329" t="s">
        <v>88</v>
      </c>
      <c r="D719" s="329" t="s">
        <v>3038</v>
      </c>
      <c r="E719" s="334">
        <v>6.77</v>
      </c>
    </row>
    <row r="720" spans="1:5" ht="15" x14ac:dyDescent="0.25">
      <c r="A720" s="331">
        <v>88435</v>
      </c>
      <c r="B720" s="329" t="s">
        <v>3605</v>
      </c>
      <c r="C720" s="329" t="s">
        <v>88</v>
      </c>
      <c r="D720" s="329" t="s">
        <v>3038</v>
      </c>
      <c r="E720" s="334">
        <v>0.8</v>
      </c>
    </row>
    <row r="721" spans="1:5" ht="15" x14ac:dyDescent="0.25">
      <c r="A721" s="331">
        <v>88436</v>
      </c>
      <c r="B721" s="329" t="s">
        <v>3606</v>
      </c>
      <c r="C721" s="329" t="s">
        <v>88</v>
      </c>
      <c r="D721" s="329" t="s">
        <v>3038</v>
      </c>
      <c r="E721" s="334">
        <v>7.41</v>
      </c>
    </row>
    <row r="722" spans="1:5" ht="15" x14ac:dyDescent="0.25">
      <c r="A722" s="331">
        <v>88437</v>
      </c>
      <c r="B722" s="329" t="s">
        <v>3607</v>
      </c>
      <c r="C722" s="329" t="s">
        <v>88</v>
      </c>
      <c r="D722" s="329" t="s">
        <v>3038</v>
      </c>
      <c r="E722" s="334">
        <v>4.33</v>
      </c>
    </row>
    <row r="723" spans="1:5" ht="15" x14ac:dyDescent="0.25">
      <c r="A723" s="331">
        <v>88569</v>
      </c>
      <c r="B723" s="329" t="s">
        <v>3608</v>
      </c>
      <c r="C723" s="329" t="s">
        <v>88</v>
      </c>
      <c r="D723" s="329" t="s">
        <v>2971</v>
      </c>
      <c r="E723" s="334">
        <v>3.65</v>
      </c>
    </row>
    <row r="724" spans="1:5" ht="15" x14ac:dyDescent="0.25">
      <c r="A724" s="331">
        <v>88570</v>
      </c>
      <c r="B724" s="329" t="s">
        <v>3609</v>
      </c>
      <c r="C724" s="329" t="s">
        <v>88</v>
      </c>
      <c r="D724" s="329" t="s">
        <v>2971</v>
      </c>
      <c r="E724" s="334">
        <v>0.79</v>
      </c>
    </row>
    <row r="725" spans="1:5" ht="15" x14ac:dyDescent="0.25">
      <c r="A725" s="331">
        <v>88826</v>
      </c>
      <c r="B725" s="329" t="s">
        <v>1996</v>
      </c>
      <c r="C725" s="329" t="s">
        <v>88</v>
      </c>
      <c r="D725" s="329" t="s">
        <v>3367</v>
      </c>
      <c r="E725" s="334">
        <v>0.31</v>
      </c>
    </row>
    <row r="726" spans="1:5" ht="15" x14ac:dyDescent="0.25">
      <c r="A726" s="331">
        <v>88827</v>
      </c>
      <c r="B726" s="329" t="s">
        <v>1998</v>
      </c>
      <c r="C726" s="329" t="s">
        <v>88</v>
      </c>
      <c r="D726" s="329" t="s">
        <v>3367</v>
      </c>
      <c r="E726" s="334">
        <v>0.03</v>
      </c>
    </row>
    <row r="727" spans="1:5" ht="15" x14ac:dyDescent="0.25">
      <c r="A727" s="331">
        <v>88828</v>
      </c>
      <c r="B727" s="329" t="s">
        <v>2000</v>
      </c>
      <c r="C727" s="329" t="s">
        <v>88</v>
      </c>
      <c r="D727" s="329" t="s">
        <v>3367</v>
      </c>
      <c r="E727" s="334">
        <v>0.28999999999999998</v>
      </c>
    </row>
    <row r="728" spans="1:5" ht="15" x14ac:dyDescent="0.25">
      <c r="A728" s="331">
        <v>88829</v>
      </c>
      <c r="B728" s="329" t="s">
        <v>2002</v>
      </c>
      <c r="C728" s="329" t="s">
        <v>88</v>
      </c>
      <c r="D728" s="329" t="s">
        <v>3038</v>
      </c>
      <c r="E728" s="334">
        <v>1.1299999999999999</v>
      </c>
    </row>
    <row r="729" spans="1:5" ht="15" x14ac:dyDescent="0.25">
      <c r="A729" s="331">
        <v>88832</v>
      </c>
      <c r="B729" s="329" t="s">
        <v>3610</v>
      </c>
      <c r="C729" s="329" t="s">
        <v>88</v>
      </c>
      <c r="D729" s="329" t="s">
        <v>2971</v>
      </c>
      <c r="E729" s="334">
        <v>32.049999999999997</v>
      </c>
    </row>
    <row r="730" spans="1:5" ht="15" x14ac:dyDescent="0.25">
      <c r="A730" s="331">
        <v>88834</v>
      </c>
      <c r="B730" s="329" t="s">
        <v>3611</v>
      </c>
      <c r="C730" s="329" t="s">
        <v>88</v>
      </c>
      <c r="D730" s="329" t="s">
        <v>2971</v>
      </c>
      <c r="E730" s="334">
        <v>4.3499999999999996</v>
      </c>
    </row>
    <row r="731" spans="1:5" ht="15" x14ac:dyDescent="0.25">
      <c r="A731" s="331">
        <v>88835</v>
      </c>
      <c r="B731" s="329" t="s">
        <v>3612</v>
      </c>
      <c r="C731" s="329" t="s">
        <v>88</v>
      </c>
      <c r="D731" s="329" t="s">
        <v>2971</v>
      </c>
      <c r="E731" s="334">
        <v>40.07</v>
      </c>
    </row>
    <row r="732" spans="1:5" ht="15" x14ac:dyDescent="0.25">
      <c r="A732" s="331">
        <v>88836</v>
      </c>
      <c r="B732" s="329" t="s">
        <v>3613</v>
      </c>
      <c r="C732" s="329" t="s">
        <v>88</v>
      </c>
      <c r="D732" s="329" t="s">
        <v>3367</v>
      </c>
      <c r="E732" s="334">
        <v>54.31</v>
      </c>
    </row>
    <row r="733" spans="1:5" ht="15" x14ac:dyDescent="0.25">
      <c r="A733" s="331">
        <v>88839</v>
      </c>
      <c r="B733" s="329" t="s">
        <v>3614</v>
      </c>
      <c r="C733" s="329" t="s">
        <v>88</v>
      </c>
      <c r="D733" s="329" t="s">
        <v>2971</v>
      </c>
      <c r="E733" s="334">
        <v>25.35</v>
      </c>
    </row>
    <row r="734" spans="1:5" ht="15" x14ac:dyDescent="0.25">
      <c r="A734" s="331">
        <v>88840</v>
      </c>
      <c r="B734" s="329" t="s">
        <v>3615</v>
      </c>
      <c r="C734" s="329" t="s">
        <v>88</v>
      </c>
      <c r="D734" s="329" t="s">
        <v>2971</v>
      </c>
      <c r="E734" s="334">
        <v>5.7</v>
      </c>
    </row>
    <row r="735" spans="1:5" ht="15" x14ac:dyDescent="0.25">
      <c r="A735" s="331">
        <v>88841</v>
      </c>
      <c r="B735" s="329" t="s">
        <v>3616</v>
      </c>
      <c r="C735" s="329" t="s">
        <v>88</v>
      </c>
      <c r="D735" s="329" t="s">
        <v>2971</v>
      </c>
      <c r="E735" s="334">
        <v>45.33</v>
      </c>
    </row>
    <row r="736" spans="1:5" ht="15" x14ac:dyDescent="0.25">
      <c r="A736" s="331">
        <v>88842</v>
      </c>
      <c r="B736" s="329" t="s">
        <v>3617</v>
      </c>
      <c r="C736" s="329" t="s">
        <v>88</v>
      </c>
      <c r="D736" s="329" t="s">
        <v>3367</v>
      </c>
      <c r="E736" s="334">
        <v>66.47</v>
      </c>
    </row>
    <row r="737" spans="1:5" ht="15" x14ac:dyDescent="0.25">
      <c r="A737" s="331">
        <v>88847</v>
      </c>
      <c r="B737" s="329" t="s">
        <v>3618</v>
      </c>
      <c r="C737" s="329" t="s">
        <v>88</v>
      </c>
      <c r="D737" s="329" t="s">
        <v>2971</v>
      </c>
      <c r="E737" s="334">
        <v>21.6</v>
      </c>
    </row>
    <row r="738" spans="1:5" ht="15" x14ac:dyDescent="0.25">
      <c r="A738" s="331">
        <v>88848</v>
      </c>
      <c r="B738" s="329" t="s">
        <v>3619</v>
      </c>
      <c r="C738" s="329" t="s">
        <v>88</v>
      </c>
      <c r="D738" s="329" t="s">
        <v>2971</v>
      </c>
      <c r="E738" s="334">
        <v>4.53</v>
      </c>
    </row>
    <row r="739" spans="1:5" ht="15" x14ac:dyDescent="0.25">
      <c r="A739" s="331">
        <v>88853</v>
      </c>
      <c r="B739" s="329" t="s">
        <v>3620</v>
      </c>
      <c r="C739" s="329" t="s">
        <v>88</v>
      </c>
      <c r="D739" s="329" t="s">
        <v>3038</v>
      </c>
      <c r="E739" s="334">
        <v>0.21</v>
      </c>
    </row>
    <row r="740" spans="1:5" ht="15" x14ac:dyDescent="0.25">
      <c r="A740" s="331">
        <v>88854</v>
      </c>
      <c r="B740" s="329" t="s">
        <v>3621</v>
      </c>
      <c r="C740" s="329" t="s">
        <v>88</v>
      </c>
      <c r="D740" s="329" t="s">
        <v>3038</v>
      </c>
      <c r="E740" s="334">
        <v>0.02</v>
      </c>
    </row>
    <row r="741" spans="1:5" ht="15" x14ac:dyDescent="0.25">
      <c r="A741" s="331">
        <v>88855</v>
      </c>
      <c r="B741" s="329" t="s">
        <v>3622</v>
      </c>
      <c r="C741" s="329" t="s">
        <v>88</v>
      </c>
      <c r="D741" s="329" t="s">
        <v>2971</v>
      </c>
      <c r="E741" s="334">
        <v>3.86</v>
      </c>
    </row>
    <row r="742" spans="1:5" ht="15" x14ac:dyDescent="0.25">
      <c r="A742" s="331">
        <v>88856</v>
      </c>
      <c r="B742" s="329" t="s">
        <v>3623</v>
      </c>
      <c r="C742" s="329" t="s">
        <v>88</v>
      </c>
      <c r="D742" s="329" t="s">
        <v>2971</v>
      </c>
      <c r="E742" s="334">
        <v>0.54</v>
      </c>
    </row>
    <row r="743" spans="1:5" ht="15" x14ac:dyDescent="0.25">
      <c r="A743" s="331">
        <v>88857</v>
      </c>
      <c r="B743" s="329" t="s">
        <v>2503</v>
      </c>
      <c r="C743" s="329" t="s">
        <v>88</v>
      </c>
      <c r="D743" s="329" t="s">
        <v>2971</v>
      </c>
      <c r="E743" s="334">
        <v>18.54</v>
      </c>
    </row>
    <row r="744" spans="1:5" ht="15" x14ac:dyDescent="0.25">
      <c r="A744" s="331">
        <v>88858</v>
      </c>
      <c r="B744" s="329" t="s">
        <v>2505</v>
      </c>
      <c r="C744" s="329" t="s">
        <v>88</v>
      </c>
      <c r="D744" s="329" t="s">
        <v>2971</v>
      </c>
      <c r="E744" s="334">
        <v>2.5099999999999998</v>
      </c>
    </row>
    <row r="745" spans="1:5" ht="15" x14ac:dyDescent="0.25">
      <c r="A745" s="331">
        <v>88859</v>
      </c>
      <c r="B745" s="329" t="s">
        <v>3624</v>
      </c>
      <c r="C745" s="329" t="s">
        <v>88</v>
      </c>
      <c r="D745" s="329" t="s">
        <v>2971</v>
      </c>
      <c r="E745" s="334">
        <v>16.489999999999998</v>
      </c>
    </row>
    <row r="746" spans="1:5" ht="15" x14ac:dyDescent="0.25">
      <c r="A746" s="331">
        <v>88860</v>
      </c>
      <c r="B746" s="329" t="s">
        <v>3625</v>
      </c>
      <c r="C746" s="329" t="s">
        <v>88</v>
      </c>
      <c r="D746" s="329" t="s">
        <v>2971</v>
      </c>
      <c r="E746" s="334">
        <v>2.23</v>
      </c>
    </row>
    <row r="747" spans="1:5" ht="15" x14ac:dyDescent="0.25">
      <c r="A747" s="331">
        <v>88900</v>
      </c>
      <c r="B747" s="329" t="s">
        <v>2277</v>
      </c>
      <c r="C747" s="329" t="s">
        <v>88</v>
      </c>
      <c r="D747" s="329" t="s">
        <v>2971</v>
      </c>
      <c r="E747" s="334">
        <v>37.380000000000003</v>
      </c>
    </row>
    <row r="748" spans="1:5" ht="15" x14ac:dyDescent="0.25">
      <c r="A748" s="331">
        <v>88902</v>
      </c>
      <c r="B748" s="329" t="s">
        <v>2279</v>
      </c>
      <c r="C748" s="329" t="s">
        <v>88</v>
      </c>
      <c r="D748" s="329" t="s">
        <v>2971</v>
      </c>
      <c r="E748" s="334">
        <v>5.07</v>
      </c>
    </row>
    <row r="749" spans="1:5" ht="15" x14ac:dyDescent="0.25">
      <c r="A749" s="331">
        <v>88903</v>
      </c>
      <c r="B749" s="329" t="s">
        <v>2281</v>
      </c>
      <c r="C749" s="329" t="s">
        <v>88</v>
      </c>
      <c r="D749" s="329" t="s">
        <v>2971</v>
      </c>
      <c r="E749" s="334">
        <v>46.72</v>
      </c>
    </row>
    <row r="750" spans="1:5" ht="15" x14ac:dyDescent="0.25">
      <c r="A750" s="331">
        <v>88904</v>
      </c>
      <c r="B750" s="329" t="s">
        <v>2283</v>
      </c>
      <c r="C750" s="329" t="s">
        <v>88</v>
      </c>
      <c r="D750" s="329" t="s">
        <v>3367</v>
      </c>
      <c r="E750" s="334">
        <v>76.5</v>
      </c>
    </row>
    <row r="751" spans="1:5" ht="15" x14ac:dyDescent="0.25">
      <c r="A751" s="331">
        <v>89009</v>
      </c>
      <c r="B751" s="329" t="s">
        <v>3626</v>
      </c>
      <c r="C751" s="329" t="s">
        <v>88</v>
      </c>
      <c r="D751" s="329" t="s">
        <v>2971</v>
      </c>
      <c r="E751" s="334">
        <v>31.41</v>
      </c>
    </row>
    <row r="752" spans="1:5" ht="15" x14ac:dyDescent="0.25">
      <c r="A752" s="331">
        <v>89010</v>
      </c>
      <c r="B752" s="329" t="s">
        <v>3627</v>
      </c>
      <c r="C752" s="329" t="s">
        <v>88</v>
      </c>
      <c r="D752" s="329" t="s">
        <v>2971</v>
      </c>
      <c r="E752" s="334">
        <v>7.07</v>
      </c>
    </row>
    <row r="753" spans="1:5" ht="15" x14ac:dyDescent="0.25">
      <c r="A753" s="331">
        <v>89011</v>
      </c>
      <c r="B753" s="329" t="s">
        <v>3628</v>
      </c>
      <c r="C753" s="329" t="s">
        <v>88</v>
      </c>
      <c r="D753" s="329" t="s">
        <v>2971</v>
      </c>
      <c r="E753" s="334">
        <v>17.89</v>
      </c>
    </row>
    <row r="754" spans="1:5" ht="15" x14ac:dyDescent="0.25">
      <c r="A754" s="331">
        <v>89012</v>
      </c>
      <c r="B754" s="329" t="s">
        <v>3629</v>
      </c>
      <c r="C754" s="329" t="s">
        <v>88</v>
      </c>
      <c r="D754" s="329" t="s">
        <v>2971</v>
      </c>
      <c r="E754" s="334">
        <v>2.42</v>
      </c>
    </row>
    <row r="755" spans="1:5" ht="15" x14ac:dyDescent="0.25">
      <c r="A755" s="331">
        <v>89013</v>
      </c>
      <c r="B755" s="329" t="s">
        <v>3630</v>
      </c>
      <c r="C755" s="329" t="s">
        <v>88</v>
      </c>
      <c r="D755" s="329" t="s">
        <v>2971</v>
      </c>
      <c r="E755" s="334">
        <v>102.88</v>
      </c>
    </row>
    <row r="756" spans="1:5" ht="15" x14ac:dyDescent="0.25">
      <c r="A756" s="331">
        <v>89014</v>
      </c>
      <c r="B756" s="329" t="s">
        <v>3631</v>
      </c>
      <c r="C756" s="329" t="s">
        <v>88</v>
      </c>
      <c r="D756" s="329" t="s">
        <v>2971</v>
      </c>
      <c r="E756" s="334">
        <v>23.15</v>
      </c>
    </row>
    <row r="757" spans="1:5" ht="15" x14ac:dyDescent="0.25">
      <c r="A757" s="331">
        <v>89015</v>
      </c>
      <c r="B757" s="329" t="s">
        <v>3632</v>
      </c>
      <c r="C757" s="329" t="s">
        <v>88</v>
      </c>
      <c r="D757" s="329" t="s">
        <v>2971</v>
      </c>
      <c r="E757" s="334">
        <v>4.46</v>
      </c>
    </row>
    <row r="758" spans="1:5" ht="15" x14ac:dyDescent="0.25">
      <c r="A758" s="331">
        <v>89016</v>
      </c>
      <c r="B758" s="329" t="s">
        <v>3633</v>
      </c>
      <c r="C758" s="329" t="s">
        <v>88</v>
      </c>
      <c r="D758" s="329" t="s">
        <v>2971</v>
      </c>
      <c r="E758" s="334">
        <v>0.6</v>
      </c>
    </row>
    <row r="759" spans="1:5" ht="15" x14ac:dyDescent="0.25">
      <c r="A759" s="331">
        <v>89017</v>
      </c>
      <c r="B759" s="329" t="s">
        <v>3634</v>
      </c>
      <c r="C759" s="329" t="s">
        <v>88</v>
      </c>
      <c r="D759" s="329" t="s">
        <v>2971</v>
      </c>
      <c r="E759" s="334">
        <v>31.21</v>
      </c>
    </row>
    <row r="760" spans="1:5" ht="15" x14ac:dyDescent="0.25">
      <c r="A760" s="331">
        <v>89018</v>
      </c>
      <c r="B760" s="329" t="s">
        <v>3635</v>
      </c>
      <c r="C760" s="329" t="s">
        <v>88</v>
      </c>
      <c r="D760" s="329" t="s">
        <v>2971</v>
      </c>
      <c r="E760" s="334">
        <v>7.02</v>
      </c>
    </row>
    <row r="761" spans="1:5" ht="15" x14ac:dyDescent="0.25">
      <c r="A761" s="331">
        <v>89019</v>
      </c>
      <c r="B761" s="329" t="s">
        <v>3636</v>
      </c>
      <c r="C761" s="329" t="s">
        <v>88</v>
      </c>
      <c r="D761" s="329" t="s">
        <v>2971</v>
      </c>
      <c r="E761" s="334">
        <v>0.28000000000000003</v>
      </c>
    </row>
    <row r="762" spans="1:5" ht="15" x14ac:dyDescent="0.25">
      <c r="A762" s="331">
        <v>89020</v>
      </c>
      <c r="B762" s="329" t="s">
        <v>3637</v>
      </c>
      <c r="C762" s="329" t="s">
        <v>88</v>
      </c>
      <c r="D762" s="329" t="s">
        <v>2971</v>
      </c>
      <c r="E762" s="334">
        <v>0.03</v>
      </c>
    </row>
    <row r="763" spans="1:5" ht="15" x14ac:dyDescent="0.25">
      <c r="A763" s="331">
        <v>89023</v>
      </c>
      <c r="B763" s="329" t="s">
        <v>3638</v>
      </c>
      <c r="C763" s="329" t="s">
        <v>88</v>
      </c>
      <c r="D763" s="329" t="s">
        <v>2971</v>
      </c>
      <c r="E763" s="334">
        <v>4.18</v>
      </c>
    </row>
    <row r="764" spans="1:5" ht="15" x14ac:dyDescent="0.25">
      <c r="A764" s="331">
        <v>89024</v>
      </c>
      <c r="B764" s="329" t="s">
        <v>3639</v>
      </c>
      <c r="C764" s="329" t="s">
        <v>88</v>
      </c>
      <c r="D764" s="329" t="s">
        <v>2971</v>
      </c>
      <c r="E764" s="334">
        <v>0.69</v>
      </c>
    </row>
    <row r="765" spans="1:5" ht="15" x14ac:dyDescent="0.25">
      <c r="A765" s="331">
        <v>89025</v>
      </c>
      <c r="B765" s="329" t="s">
        <v>3640</v>
      </c>
      <c r="C765" s="329" t="s">
        <v>88</v>
      </c>
      <c r="D765" s="329" t="s">
        <v>2971</v>
      </c>
      <c r="E765" s="334">
        <v>7.84</v>
      </c>
    </row>
    <row r="766" spans="1:5" ht="15" x14ac:dyDescent="0.25">
      <c r="A766" s="331">
        <v>89026</v>
      </c>
      <c r="B766" s="329" t="s">
        <v>3641</v>
      </c>
      <c r="C766" s="329" t="s">
        <v>88</v>
      </c>
      <c r="D766" s="329" t="s">
        <v>3367</v>
      </c>
      <c r="E766" s="334">
        <v>169.39</v>
      </c>
    </row>
    <row r="767" spans="1:5" ht="15" x14ac:dyDescent="0.25">
      <c r="A767" s="331">
        <v>89029</v>
      </c>
      <c r="B767" s="329" t="s">
        <v>2591</v>
      </c>
      <c r="C767" s="329" t="s">
        <v>88</v>
      </c>
      <c r="D767" s="329" t="s">
        <v>2971</v>
      </c>
      <c r="E767" s="334">
        <v>24.22</v>
      </c>
    </row>
    <row r="768" spans="1:5" ht="15" x14ac:dyDescent="0.25">
      <c r="A768" s="331">
        <v>89030</v>
      </c>
      <c r="B768" s="329" t="s">
        <v>2593</v>
      </c>
      <c r="C768" s="329" t="s">
        <v>88</v>
      </c>
      <c r="D768" s="329" t="s">
        <v>2971</v>
      </c>
      <c r="E768" s="334">
        <v>5.45</v>
      </c>
    </row>
    <row r="769" spans="1:5" ht="15" x14ac:dyDescent="0.25">
      <c r="A769" s="331">
        <v>89033</v>
      </c>
      <c r="B769" s="329" t="s">
        <v>3642</v>
      </c>
      <c r="C769" s="329" t="s">
        <v>88</v>
      </c>
      <c r="D769" s="329" t="s">
        <v>2971</v>
      </c>
      <c r="E769" s="334">
        <v>11.43</v>
      </c>
    </row>
    <row r="770" spans="1:5" ht="15" x14ac:dyDescent="0.25">
      <c r="A770" s="331">
        <v>89034</v>
      </c>
      <c r="B770" s="329" t="s">
        <v>3643</v>
      </c>
      <c r="C770" s="329" t="s">
        <v>88</v>
      </c>
      <c r="D770" s="329" t="s">
        <v>2971</v>
      </c>
      <c r="E770" s="334">
        <v>1.58</v>
      </c>
    </row>
    <row r="771" spans="1:5" ht="15" x14ac:dyDescent="0.25">
      <c r="A771" s="331">
        <v>89128</v>
      </c>
      <c r="B771" s="329" t="s">
        <v>2497</v>
      </c>
      <c r="C771" s="329" t="s">
        <v>88</v>
      </c>
      <c r="D771" s="329" t="s">
        <v>2971</v>
      </c>
      <c r="E771" s="334">
        <v>29.34</v>
      </c>
    </row>
    <row r="772" spans="1:5" ht="15" x14ac:dyDescent="0.25">
      <c r="A772" s="331">
        <v>89129</v>
      </c>
      <c r="B772" s="329" t="s">
        <v>2499</v>
      </c>
      <c r="C772" s="329" t="s">
        <v>88</v>
      </c>
      <c r="D772" s="329" t="s">
        <v>2971</v>
      </c>
      <c r="E772" s="334">
        <v>3.98</v>
      </c>
    </row>
    <row r="773" spans="1:5" ht="15" x14ac:dyDescent="0.25">
      <c r="A773" s="331">
        <v>89130</v>
      </c>
      <c r="B773" s="329" t="s">
        <v>2483</v>
      </c>
      <c r="C773" s="329" t="s">
        <v>88</v>
      </c>
      <c r="D773" s="329" t="s">
        <v>2971</v>
      </c>
      <c r="E773" s="334">
        <v>40.69</v>
      </c>
    </row>
    <row r="774" spans="1:5" ht="15" x14ac:dyDescent="0.25">
      <c r="A774" s="331">
        <v>89131</v>
      </c>
      <c r="B774" s="329" t="s">
        <v>2485</v>
      </c>
      <c r="C774" s="329" t="s">
        <v>88</v>
      </c>
      <c r="D774" s="329" t="s">
        <v>2971</v>
      </c>
      <c r="E774" s="334">
        <v>5.52</v>
      </c>
    </row>
    <row r="775" spans="1:5" ht="15" x14ac:dyDescent="0.25">
      <c r="A775" s="331">
        <v>89210</v>
      </c>
      <c r="B775" s="329" t="s">
        <v>2533</v>
      </c>
      <c r="C775" s="329" t="s">
        <v>88</v>
      </c>
      <c r="D775" s="329" t="s">
        <v>2971</v>
      </c>
      <c r="E775" s="334">
        <v>23.48</v>
      </c>
    </row>
    <row r="776" spans="1:5" ht="15" x14ac:dyDescent="0.25">
      <c r="A776" s="331">
        <v>89211</v>
      </c>
      <c r="B776" s="329" t="s">
        <v>2535</v>
      </c>
      <c r="C776" s="329" t="s">
        <v>88</v>
      </c>
      <c r="D776" s="329" t="s">
        <v>2971</v>
      </c>
      <c r="E776" s="334">
        <v>3.26</v>
      </c>
    </row>
    <row r="777" spans="1:5" ht="15" x14ac:dyDescent="0.25">
      <c r="A777" s="331">
        <v>89212</v>
      </c>
      <c r="B777" s="329" t="s">
        <v>3644</v>
      </c>
      <c r="C777" s="329" t="s">
        <v>88</v>
      </c>
      <c r="D777" s="329" t="s">
        <v>2971</v>
      </c>
      <c r="E777" s="334">
        <v>24.39</v>
      </c>
    </row>
    <row r="778" spans="1:5" ht="15" x14ac:dyDescent="0.25">
      <c r="A778" s="331">
        <v>89213</v>
      </c>
      <c r="B778" s="329" t="s">
        <v>3645</v>
      </c>
      <c r="C778" s="329" t="s">
        <v>88</v>
      </c>
      <c r="D778" s="329" t="s">
        <v>2971</v>
      </c>
      <c r="E778" s="334">
        <v>3.84</v>
      </c>
    </row>
    <row r="779" spans="1:5" ht="15" x14ac:dyDescent="0.25">
      <c r="A779" s="331">
        <v>89214</v>
      </c>
      <c r="B779" s="329" t="s">
        <v>3646</v>
      </c>
      <c r="C779" s="329" t="s">
        <v>88</v>
      </c>
      <c r="D779" s="329" t="s">
        <v>2971</v>
      </c>
      <c r="E779" s="334">
        <v>22.89</v>
      </c>
    </row>
    <row r="780" spans="1:5" ht="15" x14ac:dyDescent="0.25">
      <c r="A780" s="331">
        <v>89215</v>
      </c>
      <c r="B780" s="329" t="s">
        <v>3647</v>
      </c>
      <c r="C780" s="329" t="s">
        <v>88</v>
      </c>
      <c r="D780" s="329" t="s">
        <v>3367</v>
      </c>
      <c r="E780" s="334">
        <v>78.989999999999995</v>
      </c>
    </row>
    <row r="781" spans="1:5" ht="15" x14ac:dyDescent="0.25">
      <c r="A781" s="331">
        <v>89221</v>
      </c>
      <c r="B781" s="329" t="s">
        <v>2009</v>
      </c>
      <c r="C781" s="329" t="s">
        <v>88</v>
      </c>
      <c r="D781" s="329" t="s">
        <v>3038</v>
      </c>
      <c r="E781" s="334">
        <v>1.27</v>
      </c>
    </row>
    <row r="782" spans="1:5" ht="15" x14ac:dyDescent="0.25">
      <c r="A782" s="331">
        <v>89222</v>
      </c>
      <c r="B782" s="329" t="s">
        <v>2011</v>
      </c>
      <c r="C782" s="329" t="s">
        <v>88</v>
      </c>
      <c r="D782" s="329" t="s">
        <v>3038</v>
      </c>
      <c r="E782" s="334">
        <v>0.15</v>
      </c>
    </row>
    <row r="783" spans="1:5" ht="15" x14ac:dyDescent="0.25">
      <c r="A783" s="331">
        <v>89223</v>
      </c>
      <c r="B783" s="329" t="s">
        <v>2013</v>
      </c>
      <c r="C783" s="329" t="s">
        <v>88</v>
      </c>
      <c r="D783" s="329" t="s">
        <v>3038</v>
      </c>
      <c r="E783" s="334">
        <v>1.19</v>
      </c>
    </row>
    <row r="784" spans="1:5" ht="15" x14ac:dyDescent="0.25">
      <c r="A784" s="331">
        <v>89224</v>
      </c>
      <c r="B784" s="329" t="s">
        <v>2015</v>
      </c>
      <c r="C784" s="329" t="s">
        <v>88</v>
      </c>
      <c r="D784" s="329" t="s">
        <v>3038</v>
      </c>
      <c r="E784" s="334">
        <v>2.27</v>
      </c>
    </row>
    <row r="785" spans="1:5" ht="15" x14ac:dyDescent="0.25">
      <c r="A785" s="331">
        <v>89228</v>
      </c>
      <c r="B785" s="329" t="s">
        <v>2417</v>
      </c>
      <c r="C785" s="329" t="s">
        <v>88</v>
      </c>
      <c r="D785" s="329" t="s">
        <v>2971</v>
      </c>
      <c r="E785" s="334">
        <v>35.68</v>
      </c>
    </row>
    <row r="786" spans="1:5" ht="15" x14ac:dyDescent="0.25">
      <c r="A786" s="331">
        <v>89229</v>
      </c>
      <c r="B786" s="329" t="s">
        <v>2419</v>
      </c>
      <c r="C786" s="329" t="s">
        <v>88</v>
      </c>
      <c r="D786" s="329" t="s">
        <v>2971</v>
      </c>
      <c r="E786" s="334">
        <v>6.42</v>
      </c>
    </row>
    <row r="787" spans="1:5" ht="15" x14ac:dyDescent="0.25">
      <c r="A787" s="331">
        <v>89230</v>
      </c>
      <c r="B787" s="329" t="s">
        <v>3648</v>
      </c>
      <c r="C787" s="329" t="s">
        <v>88</v>
      </c>
      <c r="D787" s="329" t="s">
        <v>2971</v>
      </c>
      <c r="E787" s="334">
        <v>125.61</v>
      </c>
    </row>
    <row r="788" spans="1:5" ht="15" x14ac:dyDescent="0.25">
      <c r="A788" s="331">
        <v>89231</v>
      </c>
      <c r="B788" s="329" t="s">
        <v>3649</v>
      </c>
      <c r="C788" s="329" t="s">
        <v>88</v>
      </c>
      <c r="D788" s="329" t="s">
        <v>2971</v>
      </c>
      <c r="E788" s="334">
        <v>19.899999999999999</v>
      </c>
    </row>
    <row r="789" spans="1:5" ht="15" x14ac:dyDescent="0.25">
      <c r="A789" s="331">
        <v>89232</v>
      </c>
      <c r="B789" s="329" t="s">
        <v>3650</v>
      </c>
      <c r="C789" s="329" t="s">
        <v>88</v>
      </c>
      <c r="D789" s="329" t="s">
        <v>2971</v>
      </c>
      <c r="E789" s="334">
        <v>224.06</v>
      </c>
    </row>
    <row r="790" spans="1:5" ht="15" x14ac:dyDescent="0.25">
      <c r="A790" s="331">
        <v>89233</v>
      </c>
      <c r="B790" s="329" t="s">
        <v>3651</v>
      </c>
      <c r="C790" s="329" t="s">
        <v>88</v>
      </c>
      <c r="D790" s="329" t="s">
        <v>3367</v>
      </c>
      <c r="E790" s="334">
        <v>142.16</v>
      </c>
    </row>
    <row r="791" spans="1:5" ht="15" x14ac:dyDescent="0.25">
      <c r="A791" s="331">
        <v>89236</v>
      </c>
      <c r="B791" s="329" t="s">
        <v>3652</v>
      </c>
      <c r="C791" s="329" t="s">
        <v>88</v>
      </c>
      <c r="D791" s="329" t="s">
        <v>2971</v>
      </c>
      <c r="E791" s="334">
        <v>293.43</v>
      </c>
    </row>
    <row r="792" spans="1:5" ht="15" x14ac:dyDescent="0.25">
      <c r="A792" s="331">
        <v>89237</v>
      </c>
      <c r="B792" s="329" t="s">
        <v>3653</v>
      </c>
      <c r="C792" s="329" t="s">
        <v>88</v>
      </c>
      <c r="D792" s="329" t="s">
        <v>2971</v>
      </c>
      <c r="E792" s="334">
        <v>46.49</v>
      </c>
    </row>
    <row r="793" spans="1:5" ht="15" x14ac:dyDescent="0.25">
      <c r="A793" s="331">
        <v>89238</v>
      </c>
      <c r="B793" s="329" t="s">
        <v>3654</v>
      </c>
      <c r="C793" s="329" t="s">
        <v>88</v>
      </c>
      <c r="D793" s="329" t="s">
        <v>2971</v>
      </c>
      <c r="E793" s="334">
        <v>523.4</v>
      </c>
    </row>
    <row r="794" spans="1:5" ht="15" x14ac:dyDescent="0.25">
      <c r="A794" s="331">
        <v>89239</v>
      </c>
      <c r="B794" s="329" t="s">
        <v>3655</v>
      </c>
      <c r="C794" s="329" t="s">
        <v>88</v>
      </c>
      <c r="D794" s="329" t="s">
        <v>3367</v>
      </c>
      <c r="E794" s="334">
        <v>375.94</v>
      </c>
    </row>
    <row r="795" spans="1:5" ht="15" x14ac:dyDescent="0.25">
      <c r="A795" s="331">
        <v>89240</v>
      </c>
      <c r="B795" s="329" t="s">
        <v>3656</v>
      </c>
      <c r="C795" s="329" t="s">
        <v>88</v>
      </c>
      <c r="D795" s="329" t="s">
        <v>2971</v>
      </c>
      <c r="E795" s="334">
        <v>90.05</v>
      </c>
    </row>
    <row r="796" spans="1:5" ht="15" x14ac:dyDescent="0.25">
      <c r="A796" s="331">
        <v>89241</v>
      </c>
      <c r="B796" s="329" t="s">
        <v>3657</v>
      </c>
      <c r="C796" s="329" t="s">
        <v>88</v>
      </c>
      <c r="D796" s="329" t="s">
        <v>2971</v>
      </c>
      <c r="E796" s="334">
        <v>16.2</v>
      </c>
    </row>
    <row r="797" spans="1:5" ht="15" x14ac:dyDescent="0.25">
      <c r="A797" s="331">
        <v>89246</v>
      </c>
      <c r="B797" s="329" t="s">
        <v>3658</v>
      </c>
      <c r="C797" s="329" t="s">
        <v>88</v>
      </c>
      <c r="D797" s="329" t="s">
        <v>2971</v>
      </c>
      <c r="E797" s="334">
        <v>254.97</v>
      </c>
    </row>
    <row r="798" spans="1:5" ht="15" x14ac:dyDescent="0.25">
      <c r="A798" s="331">
        <v>89247</v>
      </c>
      <c r="B798" s="329" t="s">
        <v>3659</v>
      </c>
      <c r="C798" s="329" t="s">
        <v>88</v>
      </c>
      <c r="D798" s="329" t="s">
        <v>2971</v>
      </c>
      <c r="E798" s="334">
        <v>40.4</v>
      </c>
    </row>
    <row r="799" spans="1:5" ht="15" x14ac:dyDescent="0.25">
      <c r="A799" s="331">
        <v>89248</v>
      </c>
      <c r="B799" s="329" t="s">
        <v>3660</v>
      </c>
      <c r="C799" s="329" t="s">
        <v>88</v>
      </c>
      <c r="D799" s="329" t="s">
        <v>2971</v>
      </c>
      <c r="E799" s="334">
        <v>454.8</v>
      </c>
    </row>
    <row r="800" spans="1:5" ht="15" x14ac:dyDescent="0.25">
      <c r="A800" s="331">
        <v>89249</v>
      </c>
      <c r="B800" s="329" t="s">
        <v>3661</v>
      </c>
      <c r="C800" s="329" t="s">
        <v>88</v>
      </c>
      <c r="D800" s="329" t="s">
        <v>3367</v>
      </c>
      <c r="E800" s="334">
        <v>320.45999999999998</v>
      </c>
    </row>
    <row r="801" spans="1:5" ht="15" x14ac:dyDescent="0.25">
      <c r="A801" s="331">
        <v>89253</v>
      </c>
      <c r="B801" s="329" t="s">
        <v>3662</v>
      </c>
      <c r="C801" s="329" t="s">
        <v>88</v>
      </c>
      <c r="D801" s="329" t="s">
        <v>2971</v>
      </c>
      <c r="E801" s="334">
        <v>73.790000000000006</v>
      </c>
    </row>
    <row r="802" spans="1:5" ht="15" x14ac:dyDescent="0.25">
      <c r="A802" s="331">
        <v>89254</v>
      </c>
      <c r="B802" s="329" t="s">
        <v>3663</v>
      </c>
      <c r="C802" s="329" t="s">
        <v>88</v>
      </c>
      <c r="D802" s="329" t="s">
        <v>2971</v>
      </c>
      <c r="E802" s="334">
        <v>13.28</v>
      </c>
    </row>
    <row r="803" spans="1:5" ht="15" x14ac:dyDescent="0.25">
      <c r="A803" s="331">
        <v>89255</v>
      </c>
      <c r="B803" s="329" t="s">
        <v>3664</v>
      </c>
      <c r="C803" s="329" t="s">
        <v>88</v>
      </c>
      <c r="D803" s="329" t="s">
        <v>2971</v>
      </c>
      <c r="E803" s="334">
        <v>118.62</v>
      </c>
    </row>
    <row r="804" spans="1:5" ht="15" x14ac:dyDescent="0.25">
      <c r="A804" s="331">
        <v>89256</v>
      </c>
      <c r="B804" s="329" t="s">
        <v>3665</v>
      </c>
      <c r="C804" s="329" t="s">
        <v>88</v>
      </c>
      <c r="D804" s="329" t="s">
        <v>3367</v>
      </c>
      <c r="E804" s="334">
        <v>72.12</v>
      </c>
    </row>
    <row r="805" spans="1:5" ht="15" x14ac:dyDescent="0.25">
      <c r="A805" s="331">
        <v>89259</v>
      </c>
      <c r="B805" s="329" t="s">
        <v>3666</v>
      </c>
      <c r="C805" s="329" t="s">
        <v>88</v>
      </c>
      <c r="D805" s="329" t="s">
        <v>2971</v>
      </c>
      <c r="E805" s="334">
        <v>14.2</v>
      </c>
    </row>
    <row r="806" spans="1:5" ht="15" x14ac:dyDescent="0.25">
      <c r="A806" s="331">
        <v>89260</v>
      </c>
      <c r="B806" s="329" t="s">
        <v>3667</v>
      </c>
      <c r="C806" s="329" t="s">
        <v>88</v>
      </c>
      <c r="D806" s="329" t="s">
        <v>2971</v>
      </c>
      <c r="E806" s="334">
        <v>2.97</v>
      </c>
    </row>
    <row r="807" spans="1:5" ht="15" x14ac:dyDescent="0.25">
      <c r="A807" s="331">
        <v>89262</v>
      </c>
      <c r="B807" s="329" t="s">
        <v>3668</v>
      </c>
      <c r="C807" s="329" t="s">
        <v>88</v>
      </c>
      <c r="D807" s="329" t="s">
        <v>2971</v>
      </c>
      <c r="E807" s="334">
        <v>26.61</v>
      </c>
    </row>
    <row r="808" spans="1:5" ht="15" x14ac:dyDescent="0.25">
      <c r="A808" s="331">
        <v>89264</v>
      </c>
      <c r="B808" s="329" t="s">
        <v>2071</v>
      </c>
      <c r="C808" s="329" t="s">
        <v>88</v>
      </c>
      <c r="D808" s="329" t="s">
        <v>2971</v>
      </c>
      <c r="E808" s="334">
        <v>11.09</v>
      </c>
    </row>
    <row r="809" spans="1:5" ht="15" x14ac:dyDescent="0.25">
      <c r="A809" s="331">
        <v>89265</v>
      </c>
      <c r="B809" s="329" t="s">
        <v>2073</v>
      </c>
      <c r="C809" s="329" t="s">
        <v>88</v>
      </c>
      <c r="D809" s="329" t="s">
        <v>2971</v>
      </c>
      <c r="E809" s="334">
        <v>2.3199999999999998</v>
      </c>
    </row>
    <row r="810" spans="1:5" ht="15" x14ac:dyDescent="0.25">
      <c r="A810" s="331">
        <v>89266</v>
      </c>
      <c r="B810" s="329" t="s">
        <v>2075</v>
      </c>
      <c r="C810" s="329" t="s">
        <v>88</v>
      </c>
      <c r="D810" s="329" t="s">
        <v>2971</v>
      </c>
      <c r="E810" s="334">
        <v>0.89</v>
      </c>
    </row>
    <row r="811" spans="1:5" ht="15" x14ac:dyDescent="0.25">
      <c r="A811" s="331">
        <v>89267</v>
      </c>
      <c r="B811" s="329" t="s">
        <v>3669</v>
      </c>
      <c r="C811" s="329" t="s">
        <v>88</v>
      </c>
      <c r="D811" s="329" t="s">
        <v>2971</v>
      </c>
      <c r="E811" s="334">
        <v>42.45</v>
      </c>
    </row>
    <row r="812" spans="1:5" ht="15" x14ac:dyDescent="0.25">
      <c r="A812" s="331">
        <v>89268</v>
      </c>
      <c r="B812" s="329" t="s">
        <v>3670</v>
      </c>
      <c r="C812" s="329" t="s">
        <v>88</v>
      </c>
      <c r="D812" s="329" t="s">
        <v>2971</v>
      </c>
      <c r="E812" s="334">
        <v>7.64</v>
      </c>
    </row>
    <row r="813" spans="1:5" ht="15" x14ac:dyDescent="0.25">
      <c r="A813" s="331">
        <v>89269</v>
      </c>
      <c r="B813" s="329" t="s">
        <v>3671</v>
      </c>
      <c r="C813" s="329" t="s">
        <v>88</v>
      </c>
      <c r="D813" s="329" t="s">
        <v>2971</v>
      </c>
      <c r="E813" s="334">
        <v>2.97</v>
      </c>
    </row>
    <row r="814" spans="1:5" ht="15" x14ac:dyDescent="0.25">
      <c r="A814" s="331">
        <v>89270</v>
      </c>
      <c r="B814" s="329" t="s">
        <v>3672</v>
      </c>
      <c r="C814" s="329" t="s">
        <v>88</v>
      </c>
      <c r="D814" s="329" t="s">
        <v>2971</v>
      </c>
      <c r="E814" s="334">
        <v>68.25</v>
      </c>
    </row>
    <row r="815" spans="1:5" ht="15" x14ac:dyDescent="0.25">
      <c r="A815" s="331">
        <v>89271</v>
      </c>
      <c r="B815" s="329" t="s">
        <v>3673</v>
      </c>
      <c r="C815" s="329" t="s">
        <v>88</v>
      </c>
      <c r="D815" s="329" t="s">
        <v>3367</v>
      </c>
      <c r="E815" s="334">
        <v>24.68</v>
      </c>
    </row>
    <row r="816" spans="1:5" ht="15" x14ac:dyDescent="0.25">
      <c r="A816" s="331">
        <v>89274</v>
      </c>
      <c r="B816" s="329" t="s">
        <v>3674</v>
      </c>
      <c r="C816" s="329" t="s">
        <v>88</v>
      </c>
      <c r="D816" s="329" t="s">
        <v>3038</v>
      </c>
      <c r="E816" s="334">
        <v>1.54</v>
      </c>
    </row>
    <row r="817" spans="1:5" ht="15" x14ac:dyDescent="0.25">
      <c r="A817" s="331">
        <v>89275</v>
      </c>
      <c r="B817" s="329" t="s">
        <v>3675</v>
      </c>
      <c r="C817" s="329" t="s">
        <v>88</v>
      </c>
      <c r="D817" s="329" t="s">
        <v>3038</v>
      </c>
      <c r="E817" s="334">
        <v>0.18</v>
      </c>
    </row>
    <row r="818" spans="1:5" ht="15" x14ac:dyDescent="0.25">
      <c r="A818" s="331">
        <v>89276</v>
      </c>
      <c r="B818" s="329" t="s">
        <v>3676</v>
      </c>
      <c r="C818" s="329" t="s">
        <v>88</v>
      </c>
      <c r="D818" s="329" t="s">
        <v>3038</v>
      </c>
      <c r="E818" s="334">
        <v>1.45</v>
      </c>
    </row>
    <row r="819" spans="1:5" ht="15" x14ac:dyDescent="0.25">
      <c r="A819" s="331">
        <v>89277</v>
      </c>
      <c r="B819" s="329" t="s">
        <v>3677</v>
      </c>
      <c r="C819" s="329" t="s">
        <v>88</v>
      </c>
      <c r="D819" s="329" t="s">
        <v>3367</v>
      </c>
      <c r="E819" s="334">
        <v>7.22</v>
      </c>
    </row>
    <row r="820" spans="1:5" ht="15" x14ac:dyDescent="0.25">
      <c r="A820" s="331">
        <v>89280</v>
      </c>
      <c r="B820" s="329" t="s">
        <v>3678</v>
      </c>
      <c r="C820" s="329" t="s">
        <v>88</v>
      </c>
      <c r="D820" s="329" t="s">
        <v>2971</v>
      </c>
      <c r="E820" s="334">
        <v>28.83</v>
      </c>
    </row>
    <row r="821" spans="1:5" ht="15" x14ac:dyDescent="0.25">
      <c r="A821" s="331">
        <v>89281</v>
      </c>
      <c r="B821" s="329" t="s">
        <v>3679</v>
      </c>
      <c r="C821" s="329" t="s">
        <v>88</v>
      </c>
      <c r="D821" s="329" t="s">
        <v>2971</v>
      </c>
      <c r="E821" s="334">
        <v>4</v>
      </c>
    </row>
    <row r="822" spans="1:5" ht="15" x14ac:dyDescent="0.25">
      <c r="A822" s="331">
        <v>89870</v>
      </c>
      <c r="B822" s="329" t="s">
        <v>3680</v>
      </c>
      <c r="C822" s="329" t="s">
        <v>88</v>
      </c>
      <c r="D822" s="329" t="s">
        <v>2971</v>
      </c>
      <c r="E822" s="334">
        <v>28.88</v>
      </c>
    </row>
    <row r="823" spans="1:5" ht="15" x14ac:dyDescent="0.25">
      <c r="A823" s="331">
        <v>89871</v>
      </c>
      <c r="B823" s="329" t="s">
        <v>3681</v>
      </c>
      <c r="C823" s="329" t="s">
        <v>88</v>
      </c>
      <c r="D823" s="329" t="s">
        <v>2971</v>
      </c>
      <c r="E823" s="334">
        <v>5.33</v>
      </c>
    </row>
    <row r="824" spans="1:5" ht="15" x14ac:dyDescent="0.25">
      <c r="A824" s="331">
        <v>89872</v>
      </c>
      <c r="B824" s="329" t="s">
        <v>3682</v>
      </c>
      <c r="C824" s="329" t="s">
        <v>88</v>
      </c>
      <c r="D824" s="329" t="s">
        <v>2971</v>
      </c>
      <c r="E824" s="334">
        <v>2.08</v>
      </c>
    </row>
    <row r="825" spans="1:5" ht="15" x14ac:dyDescent="0.25">
      <c r="A825" s="331">
        <v>89873</v>
      </c>
      <c r="B825" s="329" t="s">
        <v>3683</v>
      </c>
      <c r="C825" s="329" t="s">
        <v>88</v>
      </c>
      <c r="D825" s="329" t="s">
        <v>2971</v>
      </c>
      <c r="E825" s="334">
        <v>54.16</v>
      </c>
    </row>
    <row r="826" spans="1:5" ht="15" x14ac:dyDescent="0.25">
      <c r="A826" s="331">
        <v>89874</v>
      </c>
      <c r="B826" s="329" t="s">
        <v>3684</v>
      </c>
      <c r="C826" s="329" t="s">
        <v>88</v>
      </c>
      <c r="D826" s="329" t="s">
        <v>3367</v>
      </c>
      <c r="E826" s="334">
        <v>150</v>
      </c>
    </row>
    <row r="827" spans="1:5" ht="15" x14ac:dyDescent="0.25">
      <c r="A827" s="331">
        <v>89878</v>
      </c>
      <c r="B827" s="329" t="s">
        <v>3685</v>
      </c>
      <c r="C827" s="329" t="s">
        <v>88</v>
      </c>
      <c r="D827" s="329" t="s">
        <v>2971</v>
      </c>
      <c r="E827" s="334">
        <v>30.55</v>
      </c>
    </row>
    <row r="828" spans="1:5" ht="15" x14ac:dyDescent="0.25">
      <c r="A828" s="331">
        <v>89879</v>
      </c>
      <c r="B828" s="329" t="s">
        <v>3686</v>
      </c>
      <c r="C828" s="329" t="s">
        <v>88</v>
      </c>
      <c r="D828" s="329" t="s">
        <v>2971</v>
      </c>
      <c r="E828" s="334">
        <v>5.64</v>
      </c>
    </row>
    <row r="829" spans="1:5" ht="15" x14ac:dyDescent="0.25">
      <c r="A829" s="331">
        <v>89880</v>
      </c>
      <c r="B829" s="329" t="s">
        <v>3687</v>
      </c>
      <c r="C829" s="329" t="s">
        <v>88</v>
      </c>
      <c r="D829" s="329" t="s">
        <v>2971</v>
      </c>
      <c r="E829" s="334">
        <v>2.2000000000000002</v>
      </c>
    </row>
    <row r="830" spans="1:5" ht="15" x14ac:dyDescent="0.25">
      <c r="A830" s="331">
        <v>89881</v>
      </c>
      <c r="B830" s="329" t="s">
        <v>3688</v>
      </c>
      <c r="C830" s="329" t="s">
        <v>88</v>
      </c>
      <c r="D830" s="329" t="s">
        <v>2971</v>
      </c>
      <c r="E830" s="334">
        <v>57.3</v>
      </c>
    </row>
    <row r="831" spans="1:5" ht="15" x14ac:dyDescent="0.25">
      <c r="A831" s="331">
        <v>89882</v>
      </c>
      <c r="B831" s="329" t="s">
        <v>3689</v>
      </c>
      <c r="C831" s="329" t="s">
        <v>88</v>
      </c>
      <c r="D831" s="329" t="s">
        <v>3367</v>
      </c>
      <c r="E831" s="334">
        <v>173.06</v>
      </c>
    </row>
    <row r="832" spans="1:5" ht="15" x14ac:dyDescent="0.25">
      <c r="A832" s="331">
        <v>90582</v>
      </c>
      <c r="B832" s="329" t="s">
        <v>2659</v>
      </c>
      <c r="C832" s="329" t="s">
        <v>88</v>
      </c>
      <c r="D832" s="329" t="s">
        <v>2971</v>
      </c>
      <c r="E832" s="334">
        <v>0.33</v>
      </c>
    </row>
    <row r="833" spans="1:5" ht="15" x14ac:dyDescent="0.25">
      <c r="A833" s="331">
        <v>90583</v>
      </c>
      <c r="B833" s="329" t="s">
        <v>2661</v>
      </c>
      <c r="C833" s="329" t="s">
        <v>88</v>
      </c>
      <c r="D833" s="329" t="s">
        <v>2971</v>
      </c>
      <c r="E833" s="334">
        <v>0.03</v>
      </c>
    </row>
    <row r="834" spans="1:5" ht="15" x14ac:dyDescent="0.25">
      <c r="A834" s="331">
        <v>90584</v>
      </c>
      <c r="B834" s="329" t="s">
        <v>2663</v>
      </c>
      <c r="C834" s="329" t="s">
        <v>88</v>
      </c>
      <c r="D834" s="329" t="s">
        <v>2971</v>
      </c>
      <c r="E834" s="334">
        <v>0.26</v>
      </c>
    </row>
    <row r="835" spans="1:5" ht="15" x14ac:dyDescent="0.25">
      <c r="A835" s="331">
        <v>90585</v>
      </c>
      <c r="B835" s="329" t="s">
        <v>2665</v>
      </c>
      <c r="C835" s="329" t="s">
        <v>88</v>
      </c>
      <c r="D835" s="329" t="s">
        <v>3038</v>
      </c>
      <c r="E835" s="334">
        <v>1.1299999999999999</v>
      </c>
    </row>
    <row r="836" spans="1:5" ht="15" x14ac:dyDescent="0.25">
      <c r="A836" s="331">
        <v>90621</v>
      </c>
      <c r="B836" s="329" t="s">
        <v>3690</v>
      </c>
      <c r="C836" s="329" t="s">
        <v>88</v>
      </c>
      <c r="D836" s="329" t="s">
        <v>3038</v>
      </c>
      <c r="E836" s="334">
        <v>2.25</v>
      </c>
    </row>
    <row r="837" spans="1:5" ht="15" x14ac:dyDescent="0.25">
      <c r="A837" s="331">
        <v>90622</v>
      </c>
      <c r="B837" s="329" t="s">
        <v>3691</v>
      </c>
      <c r="C837" s="329" t="s">
        <v>88</v>
      </c>
      <c r="D837" s="329" t="s">
        <v>3038</v>
      </c>
      <c r="E837" s="334">
        <v>0.26</v>
      </c>
    </row>
    <row r="838" spans="1:5" ht="15" x14ac:dyDescent="0.25">
      <c r="A838" s="331">
        <v>90623</v>
      </c>
      <c r="B838" s="329" t="s">
        <v>3692</v>
      </c>
      <c r="C838" s="329" t="s">
        <v>88</v>
      </c>
      <c r="D838" s="329" t="s">
        <v>3038</v>
      </c>
      <c r="E838" s="334">
        <v>2.82</v>
      </c>
    </row>
    <row r="839" spans="1:5" ht="15" x14ac:dyDescent="0.25">
      <c r="A839" s="331">
        <v>90624</v>
      </c>
      <c r="B839" s="329" t="s">
        <v>3693</v>
      </c>
      <c r="C839" s="329" t="s">
        <v>88</v>
      </c>
      <c r="D839" s="329" t="s">
        <v>3038</v>
      </c>
      <c r="E839" s="334">
        <v>2.84</v>
      </c>
    </row>
    <row r="840" spans="1:5" ht="15" x14ac:dyDescent="0.25">
      <c r="A840" s="331">
        <v>90627</v>
      </c>
      <c r="B840" s="329" t="s">
        <v>3694</v>
      </c>
      <c r="C840" s="329" t="s">
        <v>88</v>
      </c>
      <c r="D840" s="329" t="s">
        <v>2971</v>
      </c>
      <c r="E840" s="334">
        <v>34.200000000000003</v>
      </c>
    </row>
    <row r="841" spans="1:5" ht="15" x14ac:dyDescent="0.25">
      <c r="A841" s="331">
        <v>90628</v>
      </c>
      <c r="B841" s="329" t="s">
        <v>3695</v>
      </c>
      <c r="C841" s="329" t="s">
        <v>88</v>
      </c>
      <c r="D841" s="329" t="s">
        <v>2971</v>
      </c>
      <c r="E841" s="334">
        <v>4.87</v>
      </c>
    </row>
    <row r="842" spans="1:5" ht="15" x14ac:dyDescent="0.25">
      <c r="A842" s="331">
        <v>90629</v>
      </c>
      <c r="B842" s="329" t="s">
        <v>3696</v>
      </c>
      <c r="C842" s="329" t="s">
        <v>88</v>
      </c>
      <c r="D842" s="329" t="s">
        <v>2971</v>
      </c>
      <c r="E842" s="334">
        <v>42.79</v>
      </c>
    </row>
    <row r="843" spans="1:5" ht="15" x14ac:dyDescent="0.25">
      <c r="A843" s="331">
        <v>90630</v>
      </c>
      <c r="B843" s="329" t="s">
        <v>3697</v>
      </c>
      <c r="C843" s="329" t="s">
        <v>88</v>
      </c>
      <c r="D843" s="329" t="s">
        <v>3038</v>
      </c>
      <c r="E843" s="334">
        <v>11.53</v>
      </c>
    </row>
    <row r="844" spans="1:5" ht="15" x14ac:dyDescent="0.25">
      <c r="A844" s="331">
        <v>90633</v>
      </c>
      <c r="B844" s="329" t="s">
        <v>3698</v>
      </c>
      <c r="C844" s="329" t="s">
        <v>88</v>
      </c>
      <c r="D844" s="329" t="s">
        <v>3038</v>
      </c>
      <c r="E844" s="334">
        <v>3.93</v>
      </c>
    </row>
    <row r="845" spans="1:5" ht="15" x14ac:dyDescent="0.25">
      <c r="A845" s="331">
        <v>90634</v>
      </c>
      <c r="B845" s="329" t="s">
        <v>3699</v>
      </c>
      <c r="C845" s="329" t="s">
        <v>88</v>
      </c>
      <c r="D845" s="329" t="s">
        <v>3038</v>
      </c>
      <c r="E845" s="334">
        <v>0.46</v>
      </c>
    </row>
    <row r="846" spans="1:5" ht="15" x14ac:dyDescent="0.25">
      <c r="A846" s="331">
        <v>90635</v>
      </c>
      <c r="B846" s="329" t="s">
        <v>3700</v>
      </c>
      <c r="C846" s="329" t="s">
        <v>88</v>
      </c>
      <c r="D846" s="329" t="s">
        <v>3038</v>
      </c>
      <c r="E846" s="334">
        <v>4.3</v>
      </c>
    </row>
    <row r="847" spans="1:5" ht="15" x14ac:dyDescent="0.25">
      <c r="A847" s="331">
        <v>90636</v>
      </c>
      <c r="B847" s="329" t="s">
        <v>3701</v>
      </c>
      <c r="C847" s="329" t="s">
        <v>88</v>
      </c>
      <c r="D847" s="329" t="s">
        <v>3038</v>
      </c>
      <c r="E847" s="334">
        <v>5.69</v>
      </c>
    </row>
    <row r="848" spans="1:5" ht="15" x14ac:dyDescent="0.25">
      <c r="A848" s="331">
        <v>90639</v>
      </c>
      <c r="B848" s="329" t="s">
        <v>3702</v>
      </c>
      <c r="C848" s="329" t="s">
        <v>88</v>
      </c>
      <c r="D848" s="329" t="s">
        <v>3038</v>
      </c>
      <c r="E848" s="334">
        <v>5.86</v>
      </c>
    </row>
    <row r="849" spans="1:5" ht="15" x14ac:dyDescent="0.25">
      <c r="A849" s="331">
        <v>90640</v>
      </c>
      <c r="B849" s="329" t="s">
        <v>3703</v>
      </c>
      <c r="C849" s="329" t="s">
        <v>88</v>
      </c>
      <c r="D849" s="329" t="s">
        <v>3038</v>
      </c>
      <c r="E849" s="334">
        <v>0.69</v>
      </c>
    </row>
    <row r="850" spans="1:5" ht="15" x14ac:dyDescent="0.25">
      <c r="A850" s="331">
        <v>90641</v>
      </c>
      <c r="B850" s="329" t="s">
        <v>3704</v>
      </c>
      <c r="C850" s="329" t="s">
        <v>88</v>
      </c>
      <c r="D850" s="329" t="s">
        <v>3038</v>
      </c>
      <c r="E850" s="334">
        <v>6.42</v>
      </c>
    </row>
    <row r="851" spans="1:5" ht="15" x14ac:dyDescent="0.25">
      <c r="A851" s="331">
        <v>90642</v>
      </c>
      <c r="B851" s="329" t="s">
        <v>3705</v>
      </c>
      <c r="C851" s="329" t="s">
        <v>88</v>
      </c>
      <c r="D851" s="329" t="s">
        <v>3367</v>
      </c>
      <c r="E851" s="334">
        <v>7.83</v>
      </c>
    </row>
    <row r="852" spans="1:5" ht="15" x14ac:dyDescent="0.25">
      <c r="A852" s="331">
        <v>90646</v>
      </c>
      <c r="B852" s="329" t="s">
        <v>3706</v>
      </c>
      <c r="C852" s="329" t="s">
        <v>88</v>
      </c>
      <c r="D852" s="329" t="s">
        <v>3038</v>
      </c>
      <c r="E852" s="334">
        <v>0.73</v>
      </c>
    </row>
    <row r="853" spans="1:5" ht="15" x14ac:dyDescent="0.25">
      <c r="A853" s="331">
        <v>90647</v>
      </c>
      <c r="B853" s="329" t="s">
        <v>3707</v>
      </c>
      <c r="C853" s="329" t="s">
        <v>88</v>
      </c>
      <c r="D853" s="329" t="s">
        <v>3038</v>
      </c>
      <c r="E853" s="334">
        <v>0.08</v>
      </c>
    </row>
    <row r="854" spans="1:5" ht="15" x14ac:dyDescent="0.25">
      <c r="A854" s="331">
        <v>90648</v>
      </c>
      <c r="B854" s="329" t="s">
        <v>3708</v>
      </c>
      <c r="C854" s="329" t="s">
        <v>88</v>
      </c>
      <c r="D854" s="329" t="s">
        <v>3038</v>
      </c>
      <c r="E854" s="334">
        <v>0.8</v>
      </c>
    </row>
    <row r="855" spans="1:5" ht="15" x14ac:dyDescent="0.25">
      <c r="A855" s="331">
        <v>90649</v>
      </c>
      <c r="B855" s="329" t="s">
        <v>3709</v>
      </c>
      <c r="C855" s="329" t="s">
        <v>88</v>
      </c>
      <c r="D855" s="329" t="s">
        <v>3367</v>
      </c>
      <c r="E855" s="334">
        <v>8.84</v>
      </c>
    </row>
    <row r="856" spans="1:5" ht="15" x14ac:dyDescent="0.25">
      <c r="A856" s="331">
        <v>90652</v>
      </c>
      <c r="B856" s="329" t="s">
        <v>3710</v>
      </c>
      <c r="C856" s="329" t="s">
        <v>88</v>
      </c>
      <c r="D856" s="329" t="s">
        <v>3038</v>
      </c>
      <c r="E856" s="334">
        <v>3.82</v>
      </c>
    </row>
    <row r="857" spans="1:5" ht="15" x14ac:dyDescent="0.25">
      <c r="A857" s="331">
        <v>90653</v>
      </c>
      <c r="B857" s="329" t="s">
        <v>3711</v>
      </c>
      <c r="C857" s="329" t="s">
        <v>88</v>
      </c>
      <c r="D857" s="329" t="s">
        <v>3038</v>
      </c>
      <c r="E857" s="334">
        <v>0.45</v>
      </c>
    </row>
    <row r="858" spans="1:5" ht="15" x14ac:dyDescent="0.25">
      <c r="A858" s="331">
        <v>90654</v>
      </c>
      <c r="B858" s="329" t="s">
        <v>3712</v>
      </c>
      <c r="C858" s="329" t="s">
        <v>88</v>
      </c>
      <c r="D858" s="329" t="s">
        <v>3038</v>
      </c>
      <c r="E858" s="334">
        <v>4.17</v>
      </c>
    </row>
    <row r="859" spans="1:5" ht="15" x14ac:dyDescent="0.25">
      <c r="A859" s="331">
        <v>90655</v>
      </c>
      <c r="B859" s="329" t="s">
        <v>3713</v>
      </c>
      <c r="C859" s="329" t="s">
        <v>88</v>
      </c>
      <c r="D859" s="329" t="s">
        <v>3367</v>
      </c>
      <c r="E859" s="334">
        <v>5.82</v>
      </c>
    </row>
    <row r="860" spans="1:5" ht="15" x14ac:dyDescent="0.25">
      <c r="A860" s="331">
        <v>90658</v>
      </c>
      <c r="B860" s="329" t="s">
        <v>3714</v>
      </c>
      <c r="C860" s="329" t="s">
        <v>88</v>
      </c>
      <c r="D860" s="329" t="s">
        <v>3038</v>
      </c>
      <c r="E860" s="334">
        <v>4.09</v>
      </c>
    </row>
    <row r="861" spans="1:5" ht="15" x14ac:dyDescent="0.25">
      <c r="A861" s="331">
        <v>90659</v>
      </c>
      <c r="B861" s="329" t="s">
        <v>3715</v>
      </c>
      <c r="C861" s="329" t="s">
        <v>88</v>
      </c>
      <c r="D861" s="329" t="s">
        <v>3038</v>
      </c>
      <c r="E861" s="334">
        <v>0.48</v>
      </c>
    </row>
    <row r="862" spans="1:5" ht="15" x14ac:dyDescent="0.25">
      <c r="A862" s="331">
        <v>90660</v>
      </c>
      <c r="B862" s="329" t="s">
        <v>3716</v>
      </c>
      <c r="C862" s="329" t="s">
        <v>88</v>
      </c>
      <c r="D862" s="329" t="s">
        <v>3038</v>
      </c>
      <c r="E862" s="334">
        <v>4.47</v>
      </c>
    </row>
    <row r="863" spans="1:5" ht="15" x14ac:dyDescent="0.25">
      <c r="A863" s="331">
        <v>90661</v>
      </c>
      <c r="B863" s="329" t="s">
        <v>3717</v>
      </c>
      <c r="C863" s="329" t="s">
        <v>88</v>
      </c>
      <c r="D863" s="329" t="s">
        <v>3367</v>
      </c>
      <c r="E863" s="334">
        <v>5.82</v>
      </c>
    </row>
    <row r="864" spans="1:5" ht="15" x14ac:dyDescent="0.25">
      <c r="A864" s="331">
        <v>90664</v>
      </c>
      <c r="B864" s="329" t="s">
        <v>3718</v>
      </c>
      <c r="C864" s="329" t="s">
        <v>88</v>
      </c>
      <c r="D864" s="329" t="s">
        <v>2971</v>
      </c>
      <c r="E864" s="334">
        <v>5.58</v>
      </c>
    </row>
    <row r="865" spans="1:5" ht="15" x14ac:dyDescent="0.25">
      <c r="A865" s="331">
        <v>90665</v>
      </c>
      <c r="B865" s="329" t="s">
        <v>3719</v>
      </c>
      <c r="C865" s="329" t="s">
        <v>88</v>
      </c>
      <c r="D865" s="329" t="s">
        <v>2971</v>
      </c>
      <c r="E865" s="334">
        <v>0.64</v>
      </c>
    </row>
    <row r="866" spans="1:5" ht="15" x14ac:dyDescent="0.25">
      <c r="A866" s="331">
        <v>90666</v>
      </c>
      <c r="B866" s="329" t="s">
        <v>3720</v>
      </c>
      <c r="C866" s="329" t="s">
        <v>88</v>
      </c>
      <c r="D866" s="329" t="s">
        <v>2971</v>
      </c>
      <c r="E866" s="334">
        <v>6.09</v>
      </c>
    </row>
    <row r="867" spans="1:5" ht="15" x14ac:dyDescent="0.25">
      <c r="A867" s="331">
        <v>90667</v>
      </c>
      <c r="B867" s="329" t="s">
        <v>3721</v>
      </c>
      <c r="C867" s="329" t="s">
        <v>88</v>
      </c>
      <c r="D867" s="329" t="s">
        <v>3367</v>
      </c>
      <c r="E867" s="334">
        <v>12.72</v>
      </c>
    </row>
    <row r="868" spans="1:5" ht="15" x14ac:dyDescent="0.25">
      <c r="A868" s="331">
        <v>90670</v>
      </c>
      <c r="B868" s="329" t="s">
        <v>3722</v>
      </c>
      <c r="C868" s="329" t="s">
        <v>88</v>
      </c>
      <c r="D868" s="329" t="s">
        <v>2971</v>
      </c>
      <c r="E868" s="334">
        <v>156.94999999999999</v>
      </c>
    </row>
    <row r="869" spans="1:5" ht="15" x14ac:dyDescent="0.25">
      <c r="A869" s="331">
        <v>90671</v>
      </c>
      <c r="B869" s="329" t="s">
        <v>3723</v>
      </c>
      <c r="C869" s="329" t="s">
        <v>88</v>
      </c>
      <c r="D869" s="329" t="s">
        <v>2971</v>
      </c>
      <c r="E869" s="334">
        <v>21.79</v>
      </c>
    </row>
    <row r="870" spans="1:5" ht="15" x14ac:dyDescent="0.25">
      <c r="A870" s="331">
        <v>90672</v>
      </c>
      <c r="B870" s="329" t="s">
        <v>3724</v>
      </c>
      <c r="C870" s="329" t="s">
        <v>88</v>
      </c>
      <c r="D870" s="329" t="s">
        <v>2971</v>
      </c>
      <c r="E870" s="334">
        <v>196.41</v>
      </c>
    </row>
    <row r="871" spans="1:5" ht="15" x14ac:dyDescent="0.25">
      <c r="A871" s="331">
        <v>90673</v>
      </c>
      <c r="B871" s="329" t="s">
        <v>3725</v>
      </c>
      <c r="C871" s="329" t="s">
        <v>88</v>
      </c>
      <c r="D871" s="329" t="s">
        <v>3367</v>
      </c>
      <c r="E871" s="334">
        <v>101.8</v>
      </c>
    </row>
    <row r="872" spans="1:5" ht="15" x14ac:dyDescent="0.25">
      <c r="A872" s="331">
        <v>90676</v>
      </c>
      <c r="B872" s="329" t="s">
        <v>2439</v>
      </c>
      <c r="C872" s="329" t="s">
        <v>88</v>
      </c>
      <c r="D872" s="329" t="s">
        <v>2971</v>
      </c>
      <c r="E872" s="334">
        <v>82.69</v>
      </c>
    </row>
    <row r="873" spans="1:5" ht="15" x14ac:dyDescent="0.25">
      <c r="A873" s="331">
        <v>90677</v>
      </c>
      <c r="B873" s="329" t="s">
        <v>2441</v>
      </c>
      <c r="C873" s="329" t="s">
        <v>88</v>
      </c>
      <c r="D873" s="329" t="s">
        <v>2971</v>
      </c>
      <c r="E873" s="334">
        <v>11.47</v>
      </c>
    </row>
    <row r="874" spans="1:5" ht="15" x14ac:dyDescent="0.25">
      <c r="A874" s="331">
        <v>90678</v>
      </c>
      <c r="B874" s="329" t="s">
        <v>2445</v>
      </c>
      <c r="C874" s="329" t="s">
        <v>88</v>
      </c>
      <c r="D874" s="329" t="s">
        <v>2971</v>
      </c>
      <c r="E874" s="334">
        <v>103.48</v>
      </c>
    </row>
    <row r="875" spans="1:5" ht="15" x14ac:dyDescent="0.25">
      <c r="A875" s="331">
        <v>90679</v>
      </c>
      <c r="B875" s="329" t="s">
        <v>2447</v>
      </c>
      <c r="C875" s="329" t="s">
        <v>88</v>
      </c>
      <c r="D875" s="329" t="s">
        <v>3367</v>
      </c>
      <c r="E875" s="334">
        <v>78.02</v>
      </c>
    </row>
    <row r="876" spans="1:5" ht="15" x14ac:dyDescent="0.25">
      <c r="A876" s="331">
        <v>90682</v>
      </c>
      <c r="B876" s="329" t="s">
        <v>3726</v>
      </c>
      <c r="C876" s="329" t="s">
        <v>88</v>
      </c>
      <c r="D876" s="329" t="s">
        <v>2971</v>
      </c>
      <c r="E876" s="334">
        <v>29.53</v>
      </c>
    </row>
    <row r="877" spans="1:5" ht="15" x14ac:dyDescent="0.25">
      <c r="A877" s="331">
        <v>90683</v>
      </c>
      <c r="B877" s="329" t="s">
        <v>3727</v>
      </c>
      <c r="C877" s="329" t="s">
        <v>88</v>
      </c>
      <c r="D877" s="329" t="s">
        <v>2971</v>
      </c>
      <c r="E877" s="334">
        <v>3.5</v>
      </c>
    </row>
    <row r="878" spans="1:5" ht="15" x14ac:dyDescent="0.25">
      <c r="A878" s="331">
        <v>90684</v>
      </c>
      <c r="B878" s="329" t="s">
        <v>3728</v>
      </c>
      <c r="C878" s="329" t="s">
        <v>88</v>
      </c>
      <c r="D878" s="329" t="s">
        <v>2971</v>
      </c>
      <c r="E878" s="334">
        <v>32.299999999999997</v>
      </c>
    </row>
    <row r="879" spans="1:5" ht="15" x14ac:dyDescent="0.25">
      <c r="A879" s="331">
        <v>90685</v>
      </c>
      <c r="B879" s="329" t="s">
        <v>3729</v>
      </c>
      <c r="C879" s="329" t="s">
        <v>88</v>
      </c>
      <c r="D879" s="329" t="s">
        <v>3367</v>
      </c>
      <c r="E879" s="334">
        <v>48.4</v>
      </c>
    </row>
    <row r="880" spans="1:5" ht="15" x14ac:dyDescent="0.25">
      <c r="A880" s="331">
        <v>90688</v>
      </c>
      <c r="B880" s="329" t="s">
        <v>3730</v>
      </c>
      <c r="C880" s="329" t="s">
        <v>88</v>
      </c>
      <c r="D880" s="329" t="s">
        <v>2971</v>
      </c>
      <c r="E880" s="334">
        <v>15.18</v>
      </c>
    </row>
    <row r="881" spans="1:5" ht="15" x14ac:dyDescent="0.25">
      <c r="A881" s="331">
        <v>90689</v>
      </c>
      <c r="B881" s="329" t="s">
        <v>3731</v>
      </c>
      <c r="C881" s="329" t="s">
        <v>88</v>
      </c>
      <c r="D881" s="329" t="s">
        <v>2971</v>
      </c>
      <c r="E881" s="334">
        <v>1.53</v>
      </c>
    </row>
    <row r="882" spans="1:5" ht="15" x14ac:dyDescent="0.25">
      <c r="A882" s="331">
        <v>90690</v>
      </c>
      <c r="B882" s="329" t="s">
        <v>3732</v>
      </c>
      <c r="C882" s="329" t="s">
        <v>88</v>
      </c>
      <c r="D882" s="329" t="s">
        <v>2971</v>
      </c>
      <c r="E882" s="334">
        <v>18.97</v>
      </c>
    </row>
    <row r="883" spans="1:5" ht="15" x14ac:dyDescent="0.25">
      <c r="A883" s="331">
        <v>90691</v>
      </c>
      <c r="B883" s="329" t="s">
        <v>3733</v>
      </c>
      <c r="C883" s="329" t="s">
        <v>88</v>
      </c>
      <c r="D883" s="329" t="s">
        <v>3367</v>
      </c>
      <c r="E883" s="334">
        <v>44.58</v>
      </c>
    </row>
    <row r="884" spans="1:5" ht="15" x14ac:dyDescent="0.25">
      <c r="A884" s="331">
        <v>90957</v>
      </c>
      <c r="B884" s="329" t="s">
        <v>3734</v>
      </c>
      <c r="C884" s="329" t="s">
        <v>88</v>
      </c>
      <c r="D884" s="329" t="s">
        <v>2971</v>
      </c>
      <c r="E884" s="334">
        <v>3.45</v>
      </c>
    </row>
    <row r="885" spans="1:5" ht="15" x14ac:dyDescent="0.25">
      <c r="A885" s="331">
        <v>90958</v>
      </c>
      <c r="B885" s="329" t="s">
        <v>3735</v>
      </c>
      <c r="C885" s="329" t="s">
        <v>88</v>
      </c>
      <c r="D885" s="329" t="s">
        <v>2971</v>
      </c>
      <c r="E885" s="334">
        <v>0.47</v>
      </c>
    </row>
    <row r="886" spans="1:5" ht="15" x14ac:dyDescent="0.25">
      <c r="A886" s="331">
        <v>90960</v>
      </c>
      <c r="B886" s="329" t="s">
        <v>3736</v>
      </c>
      <c r="C886" s="329" t="s">
        <v>88</v>
      </c>
      <c r="D886" s="329" t="s">
        <v>2971</v>
      </c>
      <c r="E886" s="334">
        <v>4.6100000000000003</v>
      </c>
    </row>
    <row r="887" spans="1:5" ht="15" x14ac:dyDescent="0.25">
      <c r="A887" s="331">
        <v>90961</v>
      </c>
      <c r="B887" s="329" t="s">
        <v>3737</v>
      </c>
      <c r="C887" s="329" t="s">
        <v>88</v>
      </c>
      <c r="D887" s="329" t="s">
        <v>2971</v>
      </c>
      <c r="E887" s="334">
        <v>0.64</v>
      </c>
    </row>
    <row r="888" spans="1:5" ht="15" x14ac:dyDescent="0.25">
      <c r="A888" s="331">
        <v>90962</v>
      </c>
      <c r="B888" s="329" t="s">
        <v>3738</v>
      </c>
      <c r="C888" s="329" t="s">
        <v>88</v>
      </c>
      <c r="D888" s="329" t="s">
        <v>2971</v>
      </c>
      <c r="E888" s="334">
        <v>5.77</v>
      </c>
    </row>
    <row r="889" spans="1:5" ht="15" x14ac:dyDescent="0.25">
      <c r="A889" s="331">
        <v>90963</v>
      </c>
      <c r="B889" s="329" t="s">
        <v>3739</v>
      </c>
      <c r="C889" s="329" t="s">
        <v>88</v>
      </c>
      <c r="D889" s="329" t="s">
        <v>3367</v>
      </c>
      <c r="E889" s="334">
        <v>12.72</v>
      </c>
    </row>
    <row r="890" spans="1:5" ht="15" x14ac:dyDescent="0.25">
      <c r="A890" s="331">
        <v>90968</v>
      </c>
      <c r="B890" s="329" t="s">
        <v>3740</v>
      </c>
      <c r="C890" s="329" t="s">
        <v>88</v>
      </c>
      <c r="D890" s="329" t="s">
        <v>2971</v>
      </c>
      <c r="E890" s="334">
        <v>4.62</v>
      </c>
    </row>
    <row r="891" spans="1:5" ht="15" x14ac:dyDescent="0.25">
      <c r="A891" s="331">
        <v>90969</v>
      </c>
      <c r="B891" s="329" t="s">
        <v>3741</v>
      </c>
      <c r="C891" s="329" t="s">
        <v>88</v>
      </c>
      <c r="D891" s="329" t="s">
        <v>2971</v>
      </c>
      <c r="E891" s="334">
        <v>0.64</v>
      </c>
    </row>
    <row r="892" spans="1:5" ht="15" x14ac:dyDescent="0.25">
      <c r="A892" s="331">
        <v>90970</v>
      </c>
      <c r="B892" s="329" t="s">
        <v>3742</v>
      </c>
      <c r="C892" s="329" t="s">
        <v>88</v>
      </c>
      <c r="D892" s="329" t="s">
        <v>2971</v>
      </c>
      <c r="E892" s="334">
        <v>5.79</v>
      </c>
    </row>
    <row r="893" spans="1:5" ht="15" x14ac:dyDescent="0.25">
      <c r="A893" s="331">
        <v>90971</v>
      </c>
      <c r="B893" s="329" t="s">
        <v>3743</v>
      </c>
      <c r="C893" s="329" t="s">
        <v>88</v>
      </c>
      <c r="D893" s="329" t="s">
        <v>3367</v>
      </c>
      <c r="E893" s="334">
        <v>51.56</v>
      </c>
    </row>
    <row r="894" spans="1:5" ht="15" x14ac:dyDescent="0.25">
      <c r="A894" s="331">
        <v>90975</v>
      </c>
      <c r="B894" s="329" t="s">
        <v>3744</v>
      </c>
      <c r="C894" s="329" t="s">
        <v>88</v>
      </c>
      <c r="D894" s="329" t="s">
        <v>2971</v>
      </c>
      <c r="E894" s="334">
        <v>11.74</v>
      </c>
    </row>
    <row r="895" spans="1:5" ht="15" x14ac:dyDescent="0.25">
      <c r="A895" s="331">
        <v>90976</v>
      </c>
      <c r="B895" s="329" t="s">
        <v>3745</v>
      </c>
      <c r="C895" s="329" t="s">
        <v>88</v>
      </c>
      <c r="D895" s="329" t="s">
        <v>2971</v>
      </c>
      <c r="E895" s="334">
        <v>1.63</v>
      </c>
    </row>
    <row r="896" spans="1:5" ht="15" x14ac:dyDescent="0.25">
      <c r="A896" s="331">
        <v>90977</v>
      </c>
      <c r="B896" s="329" t="s">
        <v>3746</v>
      </c>
      <c r="C896" s="329" t="s">
        <v>88</v>
      </c>
      <c r="D896" s="329" t="s">
        <v>2971</v>
      </c>
      <c r="E896" s="334">
        <v>14.7</v>
      </c>
    </row>
    <row r="897" spans="1:5" ht="15" x14ac:dyDescent="0.25">
      <c r="A897" s="331">
        <v>90978</v>
      </c>
      <c r="B897" s="329" t="s">
        <v>3747</v>
      </c>
      <c r="C897" s="329" t="s">
        <v>88</v>
      </c>
      <c r="D897" s="329" t="s">
        <v>3367</v>
      </c>
      <c r="E897" s="334">
        <v>133.76</v>
      </c>
    </row>
    <row r="898" spans="1:5" ht="15" x14ac:dyDescent="0.25">
      <c r="A898" s="331">
        <v>90992</v>
      </c>
      <c r="B898" s="329" t="s">
        <v>3748</v>
      </c>
      <c r="C898" s="329" t="s">
        <v>88</v>
      </c>
      <c r="D898" s="329" t="s">
        <v>2971</v>
      </c>
      <c r="E898" s="334">
        <v>5.48</v>
      </c>
    </row>
    <row r="899" spans="1:5" ht="15" x14ac:dyDescent="0.25">
      <c r="A899" s="331">
        <v>90993</v>
      </c>
      <c r="B899" s="329" t="s">
        <v>3749</v>
      </c>
      <c r="C899" s="329" t="s">
        <v>88</v>
      </c>
      <c r="D899" s="329" t="s">
        <v>2971</v>
      </c>
      <c r="E899" s="334">
        <v>0.76</v>
      </c>
    </row>
    <row r="900" spans="1:5" ht="15" x14ac:dyDescent="0.25">
      <c r="A900" s="331">
        <v>90994</v>
      </c>
      <c r="B900" s="329" t="s">
        <v>3750</v>
      </c>
      <c r="C900" s="329" t="s">
        <v>88</v>
      </c>
      <c r="D900" s="329" t="s">
        <v>2971</v>
      </c>
      <c r="E900" s="334">
        <v>6.86</v>
      </c>
    </row>
    <row r="901" spans="1:5" ht="15" x14ac:dyDescent="0.25">
      <c r="A901" s="331">
        <v>90995</v>
      </c>
      <c r="B901" s="329" t="s">
        <v>3751</v>
      </c>
      <c r="C901" s="329" t="s">
        <v>88</v>
      </c>
      <c r="D901" s="329" t="s">
        <v>3367</v>
      </c>
      <c r="E901" s="334">
        <v>70.03</v>
      </c>
    </row>
    <row r="902" spans="1:5" ht="15" x14ac:dyDescent="0.25">
      <c r="A902" s="331">
        <v>91021</v>
      </c>
      <c r="B902" s="329" t="s">
        <v>2443</v>
      </c>
      <c r="C902" s="329" t="s">
        <v>88</v>
      </c>
      <c r="D902" s="329" t="s">
        <v>2971</v>
      </c>
      <c r="E902" s="334">
        <v>4.49</v>
      </c>
    </row>
    <row r="903" spans="1:5" ht="15" x14ac:dyDescent="0.25">
      <c r="A903" s="331">
        <v>91026</v>
      </c>
      <c r="B903" s="329" t="s">
        <v>3752</v>
      </c>
      <c r="C903" s="329" t="s">
        <v>88</v>
      </c>
      <c r="D903" s="329" t="s">
        <v>2971</v>
      </c>
      <c r="E903" s="334">
        <v>15.63</v>
      </c>
    </row>
    <row r="904" spans="1:5" ht="15" x14ac:dyDescent="0.25">
      <c r="A904" s="331">
        <v>91027</v>
      </c>
      <c r="B904" s="329" t="s">
        <v>3753</v>
      </c>
      <c r="C904" s="329" t="s">
        <v>88</v>
      </c>
      <c r="D904" s="329" t="s">
        <v>2971</v>
      </c>
      <c r="E904" s="334">
        <v>3.27</v>
      </c>
    </row>
    <row r="905" spans="1:5" ht="15" x14ac:dyDescent="0.25">
      <c r="A905" s="331">
        <v>91028</v>
      </c>
      <c r="B905" s="329" t="s">
        <v>3754</v>
      </c>
      <c r="C905" s="329" t="s">
        <v>88</v>
      </c>
      <c r="D905" s="329" t="s">
        <v>2971</v>
      </c>
      <c r="E905" s="334">
        <v>1.27</v>
      </c>
    </row>
    <row r="906" spans="1:5" ht="15" x14ac:dyDescent="0.25">
      <c r="A906" s="331">
        <v>91029</v>
      </c>
      <c r="B906" s="329" t="s">
        <v>3755</v>
      </c>
      <c r="C906" s="329" t="s">
        <v>88</v>
      </c>
      <c r="D906" s="329" t="s">
        <v>2971</v>
      </c>
      <c r="E906" s="334">
        <v>29.31</v>
      </c>
    </row>
    <row r="907" spans="1:5" ht="15" x14ac:dyDescent="0.25">
      <c r="A907" s="331">
        <v>91030</v>
      </c>
      <c r="B907" s="329" t="s">
        <v>3756</v>
      </c>
      <c r="C907" s="329" t="s">
        <v>88</v>
      </c>
      <c r="D907" s="329" t="s">
        <v>3367</v>
      </c>
      <c r="E907" s="334">
        <v>121.14</v>
      </c>
    </row>
    <row r="908" spans="1:5" ht="15" x14ac:dyDescent="0.25">
      <c r="A908" s="331">
        <v>91273</v>
      </c>
      <c r="B908" s="329" t="s">
        <v>3757</v>
      </c>
      <c r="C908" s="329" t="s">
        <v>88</v>
      </c>
      <c r="D908" s="329" t="s">
        <v>2971</v>
      </c>
      <c r="E908" s="334">
        <v>0.48</v>
      </c>
    </row>
    <row r="909" spans="1:5" ht="15" x14ac:dyDescent="0.25">
      <c r="A909" s="331">
        <v>91274</v>
      </c>
      <c r="B909" s="329" t="s">
        <v>3758</v>
      </c>
      <c r="C909" s="329" t="s">
        <v>88</v>
      </c>
      <c r="D909" s="329" t="s">
        <v>2971</v>
      </c>
      <c r="E909" s="334">
        <v>0.06</v>
      </c>
    </row>
    <row r="910" spans="1:5" ht="15" x14ac:dyDescent="0.25">
      <c r="A910" s="331">
        <v>91275</v>
      </c>
      <c r="B910" s="329" t="s">
        <v>3759</v>
      </c>
      <c r="C910" s="329" t="s">
        <v>88</v>
      </c>
      <c r="D910" s="329" t="s">
        <v>2971</v>
      </c>
      <c r="E910" s="334">
        <v>0.6</v>
      </c>
    </row>
    <row r="911" spans="1:5" ht="15" x14ac:dyDescent="0.25">
      <c r="A911" s="331">
        <v>91276</v>
      </c>
      <c r="B911" s="329" t="s">
        <v>3760</v>
      </c>
      <c r="C911" s="329" t="s">
        <v>88</v>
      </c>
      <c r="D911" s="329" t="s">
        <v>3367</v>
      </c>
      <c r="E911" s="334">
        <v>8.6999999999999993</v>
      </c>
    </row>
    <row r="912" spans="1:5" ht="15" x14ac:dyDescent="0.25">
      <c r="A912" s="331">
        <v>91279</v>
      </c>
      <c r="B912" s="329" t="s">
        <v>3761</v>
      </c>
      <c r="C912" s="329" t="s">
        <v>88</v>
      </c>
      <c r="D912" s="329" t="s">
        <v>3038</v>
      </c>
      <c r="E912" s="334">
        <v>0.95</v>
      </c>
    </row>
    <row r="913" spans="1:5" ht="15" x14ac:dyDescent="0.25">
      <c r="A913" s="331">
        <v>91280</v>
      </c>
      <c r="B913" s="329" t="s">
        <v>3762</v>
      </c>
      <c r="C913" s="329" t="s">
        <v>88</v>
      </c>
      <c r="D913" s="329" t="s">
        <v>3038</v>
      </c>
      <c r="E913" s="334">
        <v>0.1</v>
      </c>
    </row>
    <row r="914" spans="1:5" ht="15" x14ac:dyDescent="0.25">
      <c r="A914" s="331">
        <v>91281</v>
      </c>
      <c r="B914" s="329" t="s">
        <v>3763</v>
      </c>
      <c r="C914" s="329" t="s">
        <v>88</v>
      </c>
      <c r="D914" s="329" t="s">
        <v>3038</v>
      </c>
      <c r="E914" s="334">
        <v>1.19</v>
      </c>
    </row>
    <row r="915" spans="1:5" ht="15" x14ac:dyDescent="0.25">
      <c r="A915" s="331">
        <v>91282</v>
      </c>
      <c r="B915" s="329" t="s">
        <v>3764</v>
      </c>
      <c r="C915" s="329" t="s">
        <v>88</v>
      </c>
      <c r="D915" s="329" t="s">
        <v>3367</v>
      </c>
      <c r="E915" s="334">
        <v>20.81</v>
      </c>
    </row>
    <row r="916" spans="1:5" ht="15" x14ac:dyDescent="0.25">
      <c r="A916" s="331">
        <v>91354</v>
      </c>
      <c r="B916" s="329" t="s">
        <v>3765</v>
      </c>
      <c r="C916" s="329" t="s">
        <v>88</v>
      </c>
      <c r="D916" s="329" t="s">
        <v>2971</v>
      </c>
      <c r="E916" s="334">
        <v>12.06</v>
      </c>
    </row>
    <row r="917" spans="1:5" ht="15" x14ac:dyDescent="0.25">
      <c r="A917" s="331">
        <v>91355</v>
      </c>
      <c r="B917" s="329" t="s">
        <v>3766</v>
      </c>
      <c r="C917" s="329" t="s">
        <v>88</v>
      </c>
      <c r="D917" s="329" t="s">
        <v>2971</v>
      </c>
      <c r="E917" s="334">
        <v>2.5299999999999998</v>
      </c>
    </row>
    <row r="918" spans="1:5" ht="15" x14ac:dyDescent="0.25">
      <c r="A918" s="331">
        <v>91356</v>
      </c>
      <c r="B918" s="329" t="s">
        <v>3767</v>
      </c>
      <c r="C918" s="329" t="s">
        <v>88</v>
      </c>
      <c r="D918" s="329" t="s">
        <v>2971</v>
      </c>
      <c r="E918" s="334">
        <v>0.98</v>
      </c>
    </row>
    <row r="919" spans="1:5" ht="15" x14ac:dyDescent="0.25">
      <c r="A919" s="331">
        <v>91359</v>
      </c>
      <c r="B919" s="329" t="s">
        <v>3768</v>
      </c>
      <c r="C919" s="329" t="s">
        <v>88</v>
      </c>
      <c r="D919" s="329" t="s">
        <v>2971</v>
      </c>
      <c r="E919" s="334">
        <v>14.05</v>
      </c>
    </row>
    <row r="920" spans="1:5" ht="15" x14ac:dyDescent="0.25">
      <c r="A920" s="331">
        <v>91360</v>
      </c>
      <c r="B920" s="329" t="s">
        <v>3769</v>
      </c>
      <c r="C920" s="329" t="s">
        <v>88</v>
      </c>
      <c r="D920" s="329" t="s">
        <v>2971</v>
      </c>
      <c r="E920" s="334">
        <v>2.94</v>
      </c>
    </row>
    <row r="921" spans="1:5" ht="15" x14ac:dyDescent="0.25">
      <c r="A921" s="331">
        <v>91361</v>
      </c>
      <c r="B921" s="329" t="s">
        <v>3770</v>
      </c>
      <c r="C921" s="329" t="s">
        <v>88</v>
      </c>
      <c r="D921" s="329" t="s">
        <v>2971</v>
      </c>
      <c r="E921" s="334">
        <v>1.1399999999999999</v>
      </c>
    </row>
    <row r="922" spans="1:5" ht="15" x14ac:dyDescent="0.25">
      <c r="A922" s="331">
        <v>91367</v>
      </c>
      <c r="B922" s="329" t="s">
        <v>2047</v>
      </c>
      <c r="C922" s="329" t="s">
        <v>88</v>
      </c>
      <c r="D922" s="329" t="s">
        <v>2971</v>
      </c>
      <c r="E922" s="334">
        <v>17.89</v>
      </c>
    </row>
    <row r="923" spans="1:5" ht="15" x14ac:dyDescent="0.25">
      <c r="A923" s="331">
        <v>91368</v>
      </c>
      <c r="B923" s="329" t="s">
        <v>2049</v>
      </c>
      <c r="C923" s="329" t="s">
        <v>88</v>
      </c>
      <c r="D923" s="329" t="s">
        <v>2971</v>
      </c>
      <c r="E923" s="334">
        <v>3.3</v>
      </c>
    </row>
    <row r="924" spans="1:5" ht="15" x14ac:dyDescent="0.25">
      <c r="A924" s="331">
        <v>91369</v>
      </c>
      <c r="B924" s="329" t="s">
        <v>2051</v>
      </c>
      <c r="C924" s="329" t="s">
        <v>88</v>
      </c>
      <c r="D924" s="329" t="s">
        <v>2971</v>
      </c>
      <c r="E924" s="334">
        <v>1.29</v>
      </c>
    </row>
    <row r="925" spans="1:5" ht="15" x14ac:dyDescent="0.25">
      <c r="A925" s="331">
        <v>91375</v>
      </c>
      <c r="B925" s="329" t="s">
        <v>3771</v>
      </c>
      <c r="C925" s="329" t="s">
        <v>88</v>
      </c>
      <c r="D925" s="329" t="s">
        <v>2971</v>
      </c>
      <c r="E925" s="334">
        <v>10.16</v>
      </c>
    </row>
    <row r="926" spans="1:5" ht="15" x14ac:dyDescent="0.25">
      <c r="A926" s="331">
        <v>91376</v>
      </c>
      <c r="B926" s="329" t="s">
        <v>3772</v>
      </c>
      <c r="C926" s="329" t="s">
        <v>88</v>
      </c>
      <c r="D926" s="329" t="s">
        <v>2971</v>
      </c>
      <c r="E926" s="334">
        <v>2.13</v>
      </c>
    </row>
    <row r="927" spans="1:5" ht="15" x14ac:dyDescent="0.25">
      <c r="A927" s="331">
        <v>91377</v>
      </c>
      <c r="B927" s="329" t="s">
        <v>3773</v>
      </c>
      <c r="C927" s="329" t="s">
        <v>88</v>
      </c>
      <c r="D927" s="329" t="s">
        <v>2971</v>
      </c>
      <c r="E927" s="334">
        <v>0.82</v>
      </c>
    </row>
    <row r="928" spans="1:5" ht="15" x14ac:dyDescent="0.25">
      <c r="A928" s="331">
        <v>91380</v>
      </c>
      <c r="B928" s="329" t="s">
        <v>3774</v>
      </c>
      <c r="C928" s="329" t="s">
        <v>88</v>
      </c>
      <c r="D928" s="329" t="s">
        <v>2971</v>
      </c>
      <c r="E928" s="334">
        <v>20.25</v>
      </c>
    </row>
    <row r="929" spans="1:5" ht="15" x14ac:dyDescent="0.25">
      <c r="A929" s="331">
        <v>91381</v>
      </c>
      <c r="B929" s="329" t="s">
        <v>3775</v>
      </c>
      <c r="C929" s="329" t="s">
        <v>88</v>
      </c>
      <c r="D929" s="329" t="s">
        <v>2971</v>
      </c>
      <c r="E929" s="334">
        <v>3.74</v>
      </c>
    </row>
    <row r="930" spans="1:5" ht="15" x14ac:dyDescent="0.25">
      <c r="A930" s="331">
        <v>91382</v>
      </c>
      <c r="B930" s="329" t="s">
        <v>3776</v>
      </c>
      <c r="C930" s="329" t="s">
        <v>88</v>
      </c>
      <c r="D930" s="329" t="s">
        <v>2971</v>
      </c>
      <c r="E930" s="334">
        <v>1.46</v>
      </c>
    </row>
    <row r="931" spans="1:5" ht="15" x14ac:dyDescent="0.25">
      <c r="A931" s="331">
        <v>91383</v>
      </c>
      <c r="B931" s="329" t="s">
        <v>3777</v>
      </c>
      <c r="C931" s="329" t="s">
        <v>88</v>
      </c>
      <c r="D931" s="329" t="s">
        <v>2971</v>
      </c>
      <c r="E931" s="334">
        <v>37.979999999999997</v>
      </c>
    </row>
    <row r="932" spans="1:5" ht="15" x14ac:dyDescent="0.25">
      <c r="A932" s="331">
        <v>91384</v>
      </c>
      <c r="B932" s="329" t="s">
        <v>3778</v>
      </c>
      <c r="C932" s="329" t="s">
        <v>88</v>
      </c>
      <c r="D932" s="329" t="s">
        <v>3367</v>
      </c>
      <c r="E932" s="334">
        <v>120.63</v>
      </c>
    </row>
    <row r="933" spans="1:5" ht="15" x14ac:dyDescent="0.25">
      <c r="A933" s="331">
        <v>91390</v>
      </c>
      <c r="B933" s="329" t="s">
        <v>3779</v>
      </c>
      <c r="C933" s="329" t="s">
        <v>88</v>
      </c>
      <c r="D933" s="329" t="s">
        <v>2971</v>
      </c>
      <c r="E933" s="334">
        <v>13.14</v>
      </c>
    </row>
    <row r="934" spans="1:5" ht="15" x14ac:dyDescent="0.25">
      <c r="A934" s="331">
        <v>91391</v>
      </c>
      <c r="B934" s="329" t="s">
        <v>3780</v>
      </c>
      <c r="C934" s="329" t="s">
        <v>88</v>
      </c>
      <c r="D934" s="329" t="s">
        <v>2971</v>
      </c>
      <c r="E934" s="334">
        <v>2.75</v>
      </c>
    </row>
    <row r="935" spans="1:5" ht="15" x14ac:dyDescent="0.25">
      <c r="A935" s="331">
        <v>91392</v>
      </c>
      <c r="B935" s="329" t="s">
        <v>3781</v>
      </c>
      <c r="C935" s="329" t="s">
        <v>88</v>
      </c>
      <c r="D935" s="329" t="s">
        <v>2971</v>
      </c>
      <c r="E935" s="334">
        <v>1.07</v>
      </c>
    </row>
    <row r="936" spans="1:5" ht="15" x14ac:dyDescent="0.25">
      <c r="A936" s="331">
        <v>91396</v>
      </c>
      <c r="B936" s="329" t="s">
        <v>2055</v>
      </c>
      <c r="C936" s="329" t="s">
        <v>88</v>
      </c>
      <c r="D936" s="329" t="s">
        <v>2971</v>
      </c>
      <c r="E936" s="334">
        <v>18</v>
      </c>
    </row>
    <row r="937" spans="1:5" ht="15" x14ac:dyDescent="0.25">
      <c r="A937" s="331">
        <v>91397</v>
      </c>
      <c r="B937" s="329" t="s">
        <v>2057</v>
      </c>
      <c r="C937" s="329" t="s">
        <v>88</v>
      </c>
      <c r="D937" s="329" t="s">
        <v>2971</v>
      </c>
      <c r="E937" s="334">
        <v>3.77</v>
      </c>
    </row>
    <row r="938" spans="1:5" ht="15" x14ac:dyDescent="0.25">
      <c r="A938" s="331">
        <v>91398</v>
      </c>
      <c r="B938" s="329" t="s">
        <v>2059</v>
      </c>
      <c r="C938" s="329" t="s">
        <v>88</v>
      </c>
      <c r="D938" s="329" t="s">
        <v>2971</v>
      </c>
      <c r="E938" s="334">
        <v>1.46</v>
      </c>
    </row>
    <row r="939" spans="1:5" ht="15" x14ac:dyDescent="0.25">
      <c r="A939" s="331">
        <v>91402</v>
      </c>
      <c r="B939" s="329" t="s">
        <v>2025</v>
      </c>
      <c r="C939" s="329" t="s">
        <v>88</v>
      </c>
      <c r="D939" s="329" t="s">
        <v>2971</v>
      </c>
      <c r="E939" s="334">
        <v>1.23</v>
      </c>
    </row>
    <row r="940" spans="1:5" ht="15" x14ac:dyDescent="0.25">
      <c r="A940" s="331">
        <v>91466</v>
      </c>
      <c r="B940" s="329" t="s">
        <v>3782</v>
      </c>
      <c r="C940" s="329" t="s">
        <v>88</v>
      </c>
      <c r="D940" s="329" t="s">
        <v>2971</v>
      </c>
      <c r="E940" s="334">
        <v>1.1399999999999999</v>
      </c>
    </row>
    <row r="941" spans="1:5" ht="15" x14ac:dyDescent="0.25">
      <c r="A941" s="331">
        <v>91467</v>
      </c>
      <c r="B941" s="329" t="s">
        <v>3783</v>
      </c>
      <c r="C941" s="329" t="s">
        <v>88</v>
      </c>
      <c r="D941" s="329" t="s">
        <v>3367</v>
      </c>
      <c r="E941" s="334">
        <v>134.52000000000001</v>
      </c>
    </row>
    <row r="942" spans="1:5" ht="15" x14ac:dyDescent="0.25">
      <c r="A942" s="331">
        <v>91468</v>
      </c>
      <c r="B942" s="329" t="s">
        <v>3784</v>
      </c>
      <c r="C942" s="329" t="s">
        <v>88</v>
      </c>
      <c r="D942" s="329" t="s">
        <v>2971</v>
      </c>
      <c r="E942" s="334">
        <v>19.46</v>
      </c>
    </row>
    <row r="943" spans="1:5" ht="15" x14ac:dyDescent="0.25">
      <c r="A943" s="331">
        <v>91469</v>
      </c>
      <c r="B943" s="329" t="s">
        <v>3785</v>
      </c>
      <c r="C943" s="329" t="s">
        <v>88</v>
      </c>
      <c r="D943" s="329" t="s">
        <v>2971</v>
      </c>
      <c r="E943" s="334">
        <v>4.2</v>
      </c>
    </row>
    <row r="944" spans="1:5" ht="15" x14ac:dyDescent="0.25">
      <c r="A944" s="331">
        <v>91484</v>
      </c>
      <c r="B944" s="329" t="s">
        <v>3786</v>
      </c>
      <c r="C944" s="329" t="s">
        <v>88</v>
      </c>
      <c r="D944" s="329" t="s">
        <v>2971</v>
      </c>
      <c r="E944" s="334">
        <v>1.33</v>
      </c>
    </row>
    <row r="945" spans="1:5" ht="15" x14ac:dyDescent="0.25">
      <c r="A945" s="331">
        <v>91485</v>
      </c>
      <c r="B945" s="329" t="s">
        <v>3787</v>
      </c>
      <c r="C945" s="329" t="s">
        <v>88</v>
      </c>
      <c r="D945" s="329" t="s">
        <v>3367</v>
      </c>
      <c r="E945" s="334">
        <v>182.57</v>
      </c>
    </row>
    <row r="946" spans="1:5" ht="15" x14ac:dyDescent="0.25">
      <c r="A946" s="331">
        <v>91529</v>
      </c>
      <c r="B946" s="329" t="s">
        <v>2097</v>
      </c>
      <c r="C946" s="329" t="s">
        <v>88</v>
      </c>
      <c r="D946" s="329" t="s">
        <v>2971</v>
      </c>
      <c r="E946" s="334">
        <v>0.7</v>
      </c>
    </row>
    <row r="947" spans="1:5" ht="15" x14ac:dyDescent="0.25">
      <c r="A947" s="331">
        <v>91530</v>
      </c>
      <c r="B947" s="329" t="s">
        <v>2099</v>
      </c>
      <c r="C947" s="329" t="s">
        <v>88</v>
      </c>
      <c r="D947" s="329" t="s">
        <v>2971</v>
      </c>
      <c r="E947" s="334">
        <v>0.09</v>
      </c>
    </row>
    <row r="948" spans="1:5" ht="15" x14ac:dyDescent="0.25">
      <c r="A948" s="331">
        <v>91531</v>
      </c>
      <c r="B948" s="329" t="s">
        <v>2103</v>
      </c>
      <c r="C948" s="329" t="s">
        <v>88</v>
      </c>
      <c r="D948" s="329" t="s">
        <v>2971</v>
      </c>
      <c r="E948" s="334">
        <v>0.88</v>
      </c>
    </row>
    <row r="949" spans="1:5" ht="15" x14ac:dyDescent="0.25">
      <c r="A949" s="331">
        <v>91532</v>
      </c>
      <c r="B949" s="329" t="s">
        <v>2105</v>
      </c>
      <c r="C949" s="329" t="s">
        <v>88</v>
      </c>
      <c r="D949" s="329" t="s">
        <v>3367</v>
      </c>
      <c r="E949" s="334">
        <v>6.31</v>
      </c>
    </row>
    <row r="950" spans="1:5" ht="15" x14ac:dyDescent="0.25">
      <c r="A950" s="331">
        <v>91629</v>
      </c>
      <c r="B950" s="329" t="s">
        <v>3788</v>
      </c>
      <c r="C950" s="329" t="s">
        <v>88</v>
      </c>
      <c r="D950" s="329" t="s">
        <v>2971</v>
      </c>
      <c r="E950" s="334">
        <v>13.03</v>
      </c>
    </row>
    <row r="951" spans="1:5" ht="15" x14ac:dyDescent="0.25">
      <c r="A951" s="331">
        <v>91630</v>
      </c>
      <c r="B951" s="329" t="s">
        <v>3789</v>
      </c>
      <c r="C951" s="329" t="s">
        <v>88</v>
      </c>
      <c r="D951" s="329" t="s">
        <v>2971</v>
      </c>
      <c r="E951" s="334">
        <v>2.73</v>
      </c>
    </row>
    <row r="952" spans="1:5" ht="15" x14ac:dyDescent="0.25">
      <c r="A952" s="331">
        <v>91631</v>
      </c>
      <c r="B952" s="329" t="s">
        <v>3790</v>
      </c>
      <c r="C952" s="329" t="s">
        <v>88</v>
      </c>
      <c r="D952" s="329" t="s">
        <v>2971</v>
      </c>
      <c r="E952" s="334">
        <v>1.05</v>
      </c>
    </row>
    <row r="953" spans="1:5" ht="15" x14ac:dyDescent="0.25">
      <c r="A953" s="331">
        <v>91632</v>
      </c>
      <c r="B953" s="329" t="s">
        <v>3791</v>
      </c>
      <c r="C953" s="329" t="s">
        <v>88</v>
      </c>
      <c r="D953" s="329" t="s">
        <v>2971</v>
      </c>
      <c r="E953" s="334">
        <v>24.42</v>
      </c>
    </row>
    <row r="954" spans="1:5" ht="15" x14ac:dyDescent="0.25">
      <c r="A954" s="331">
        <v>91633</v>
      </c>
      <c r="B954" s="329" t="s">
        <v>3792</v>
      </c>
      <c r="C954" s="329" t="s">
        <v>88</v>
      </c>
      <c r="D954" s="329" t="s">
        <v>3367</v>
      </c>
      <c r="E954" s="334">
        <v>113.86</v>
      </c>
    </row>
    <row r="955" spans="1:5" ht="15" x14ac:dyDescent="0.25">
      <c r="A955" s="331">
        <v>91640</v>
      </c>
      <c r="B955" s="329" t="s">
        <v>3793</v>
      </c>
      <c r="C955" s="329" t="s">
        <v>88</v>
      </c>
      <c r="D955" s="329" t="s">
        <v>2971</v>
      </c>
      <c r="E955" s="334">
        <v>30.32</v>
      </c>
    </row>
    <row r="956" spans="1:5" ht="15" x14ac:dyDescent="0.25">
      <c r="A956" s="331">
        <v>91641</v>
      </c>
      <c r="B956" s="329" t="s">
        <v>3794</v>
      </c>
      <c r="C956" s="329" t="s">
        <v>88</v>
      </c>
      <c r="D956" s="329" t="s">
        <v>2971</v>
      </c>
      <c r="E956" s="334">
        <v>6.36</v>
      </c>
    </row>
    <row r="957" spans="1:5" ht="15" x14ac:dyDescent="0.25">
      <c r="A957" s="331">
        <v>91642</v>
      </c>
      <c r="B957" s="329" t="s">
        <v>3795</v>
      </c>
      <c r="C957" s="329" t="s">
        <v>88</v>
      </c>
      <c r="D957" s="329" t="s">
        <v>2971</v>
      </c>
      <c r="E957" s="334">
        <v>2.4700000000000002</v>
      </c>
    </row>
    <row r="958" spans="1:5" ht="15" x14ac:dyDescent="0.25">
      <c r="A958" s="331">
        <v>91643</v>
      </c>
      <c r="B958" s="329" t="s">
        <v>3796</v>
      </c>
      <c r="C958" s="329" t="s">
        <v>88</v>
      </c>
      <c r="D958" s="329" t="s">
        <v>2971</v>
      </c>
      <c r="E958" s="334">
        <v>56.83</v>
      </c>
    </row>
    <row r="959" spans="1:5" ht="15" x14ac:dyDescent="0.25">
      <c r="A959" s="331">
        <v>91644</v>
      </c>
      <c r="B959" s="329" t="s">
        <v>3797</v>
      </c>
      <c r="C959" s="329" t="s">
        <v>88</v>
      </c>
      <c r="D959" s="329" t="s">
        <v>3367</v>
      </c>
      <c r="E959" s="334">
        <v>256.23</v>
      </c>
    </row>
    <row r="960" spans="1:5" ht="15" x14ac:dyDescent="0.25">
      <c r="A960" s="331">
        <v>91688</v>
      </c>
      <c r="B960" s="329" t="s">
        <v>2539</v>
      </c>
      <c r="C960" s="329" t="s">
        <v>88</v>
      </c>
      <c r="D960" s="329" t="s">
        <v>3038</v>
      </c>
      <c r="E960" s="334">
        <v>0.11</v>
      </c>
    </row>
    <row r="961" spans="1:5" ht="15" x14ac:dyDescent="0.25">
      <c r="A961" s="331">
        <v>91689</v>
      </c>
      <c r="B961" s="329" t="s">
        <v>2541</v>
      </c>
      <c r="C961" s="329" t="s">
        <v>88</v>
      </c>
      <c r="D961" s="329" t="s">
        <v>3038</v>
      </c>
      <c r="E961" s="334">
        <v>0.02</v>
      </c>
    </row>
    <row r="962" spans="1:5" ht="15" x14ac:dyDescent="0.25">
      <c r="A962" s="331">
        <v>91690</v>
      </c>
      <c r="B962" s="329" t="s">
        <v>2543</v>
      </c>
      <c r="C962" s="329" t="s">
        <v>88</v>
      </c>
      <c r="D962" s="329" t="s">
        <v>3038</v>
      </c>
      <c r="E962" s="334">
        <v>7.0000000000000007E-2</v>
      </c>
    </row>
    <row r="963" spans="1:5" ht="15" x14ac:dyDescent="0.25">
      <c r="A963" s="331">
        <v>91691</v>
      </c>
      <c r="B963" s="329" t="s">
        <v>2545</v>
      </c>
      <c r="C963" s="329" t="s">
        <v>88</v>
      </c>
      <c r="D963" s="329" t="s">
        <v>3038</v>
      </c>
      <c r="E963" s="334">
        <v>2.88</v>
      </c>
    </row>
    <row r="964" spans="1:5" ht="15" x14ac:dyDescent="0.25">
      <c r="A964" s="331">
        <v>92040</v>
      </c>
      <c r="B964" s="329" t="s">
        <v>3798</v>
      </c>
      <c r="C964" s="329" t="s">
        <v>88</v>
      </c>
      <c r="D964" s="329" t="s">
        <v>2971</v>
      </c>
      <c r="E964" s="334">
        <v>6.13</v>
      </c>
    </row>
    <row r="965" spans="1:5" ht="15" x14ac:dyDescent="0.25">
      <c r="A965" s="331">
        <v>92041</v>
      </c>
      <c r="B965" s="329" t="s">
        <v>3799</v>
      </c>
      <c r="C965" s="329" t="s">
        <v>88</v>
      </c>
      <c r="D965" s="329" t="s">
        <v>2971</v>
      </c>
      <c r="E965" s="334">
        <v>0.64</v>
      </c>
    </row>
    <row r="966" spans="1:5" ht="15" x14ac:dyDescent="0.25">
      <c r="A966" s="331">
        <v>92042</v>
      </c>
      <c r="B966" s="329" t="s">
        <v>3800</v>
      </c>
      <c r="C966" s="329" t="s">
        <v>88</v>
      </c>
      <c r="D966" s="329" t="s">
        <v>2971</v>
      </c>
      <c r="E966" s="334">
        <v>5.1100000000000003</v>
      </c>
    </row>
    <row r="967" spans="1:5" ht="15" x14ac:dyDescent="0.25">
      <c r="A967" s="331">
        <v>92101</v>
      </c>
      <c r="B967" s="329" t="s">
        <v>3801</v>
      </c>
      <c r="C967" s="329" t="s">
        <v>88</v>
      </c>
      <c r="D967" s="329" t="s">
        <v>2971</v>
      </c>
      <c r="E967" s="334">
        <v>20.399999999999999</v>
      </c>
    </row>
    <row r="968" spans="1:5" ht="15" x14ac:dyDescent="0.25">
      <c r="A968" s="331">
        <v>92102</v>
      </c>
      <c r="B968" s="329" t="s">
        <v>3802</v>
      </c>
      <c r="C968" s="329" t="s">
        <v>88</v>
      </c>
      <c r="D968" s="329" t="s">
        <v>2971</v>
      </c>
      <c r="E968" s="334">
        <v>4.2699999999999996</v>
      </c>
    </row>
    <row r="969" spans="1:5" ht="15" x14ac:dyDescent="0.25">
      <c r="A969" s="331">
        <v>92103</v>
      </c>
      <c r="B969" s="329" t="s">
        <v>3803</v>
      </c>
      <c r="C969" s="329" t="s">
        <v>88</v>
      </c>
      <c r="D969" s="329" t="s">
        <v>2971</v>
      </c>
      <c r="E969" s="334">
        <v>1.66</v>
      </c>
    </row>
    <row r="970" spans="1:5" ht="15" x14ac:dyDescent="0.25">
      <c r="A970" s="331">
        <v>92104</v>
      </c>
      <c r="B970" s="329" t="s">
        <v>3804</v>
      </c>
      <c r="C970" s="329" t="s">
        <v>88</v>
      </c>
      <c r="D970" s="329" t="s">
        <v>2971</v>
      </c>
      <c r="E970" s="334">
        <v>38.26</v>
      </c>
    </row>
    <row r="971" spans="1:5" ht="15" x14ac:dyDescent="0.25">
      <c r="A971" s="331">
        <v>92105</v>
      </c>
      <c r="B971" s="329" t="s">
        <v>3805</v>
      </c>
      <c r="C971" s="329" t="s">
        <v>88</v>
      </c>
      <c r="D971" s="329" t="s">
        <v>3367</v>
      </c>
      <c r="E971" s="334">
        <v>163.69</v>
      </c>
    </row>
    <row r="972" spans="1:5" ht="15" x14ac:dyDescent="0.25">
      <c r="A972" s="331">
        <v>92108</v>
      </c>
      <c r="B972" s="329" t="s">
        <v>3806</v>
      </c>
      <c r="C972" s="329" t="s">
        <v>88</v>
      </c>
      <c r="D972" s="329" t="s">
        <v>3038</v>
      </c>
      <c r="E972" s="334">
        <v>0.91</v>
      </c>
    </row>
    <row r="973" spans="1:5" ht="15" x14ac:dyDescent="0.25">
      <c r="A973" s="331">
        <v>92109</v>
      </c>
      <c r="B973" s="329" t="s">
        <v>3807</v>
      </c>
      <c r="C973" s="329" t="s">
        <v>88</v>
      </c>
      <c r="D973" s="329" t="s">
        <v>3038</v>
      </c>
      <c r="E973" s="334">
        <v>0.1</v>
      </c>
    </row>
    <row r="974" spans="1:5" ht="15" x14ac:dyDescent="0.25">
      <c r="A974" s="331">
        <v>92110</v>
      </c>
      <c r="B974" s="329" t="s">
        <v>3808</v>
      </c>
      <c r="C974" s="329" t="s">
        <v>88</v>
      </c>
      <c r="D974" s="329" t="s">
        <v>3038</v>
      </c>
      <c r="E974" s="334">
        <v>0.71</v>
      </c>
    </row>
    <row r="975" spans="1:5" ht="15" x14ac:dyDescent="0.25">
      <c r="A975" s="331">
        <v>92111</v>
      </c>
      <c r="B975" s="329" t="s">
        <v>3809</v>
      </c>
      <c r="C975" s="329" t="s">
        <v>88</v>
      </c>
      <c r="D975" s="329" t="s">
        <v>3038</v>
      </c>
      <c r="E975" s="334">
        <v>1.1299999999999999</v>
      </c>
    </row>
    <row r="976" spans="1:5" ht="15" x14ac:dyDescent="0.25">
      <c r="A976" s="331">
        <v>92114</v>
      </c>
      <c r="B976" s="329" t="s">
        <v>3810</v>
      </c>
      <c r="C976" s="329" t="s">
        <v>88</v>
      </c>
      <c r="D976" s="329" t="s">
        <v>3038</v>
      </c>
      <c r="E976" s="334">
        <v>0.1</v>
      </c>
    </row>
    <row r="977" spans="1:5" ht="15" x14ac:dyDescent="0.25">
      <c r="A977" s="331">
        <v>92115</v>
      </c>
      <c r="B977" s="329" t="s">
        <v>3811</v>
      </c>
      <c r="C977" s="329" t="s">
        <v>88</v>
      </c>
      <c r="D977" s="329" t="s">
        <v>3038</v>
      </c>
      <c r="E977" s="334">
        <v>0.01</v>
      </c>
    </row>
    <row r="978" spans="1:5" ht="15" x14ac:dyDescent="0.25">
      <c r="A978" s="331">
        <v>92116</v>
      </c>
      <c r="B978" s="329" t="s">
        <v>3812</v>
      </c>
      <c r="C978" s="329" t="s">
        <v>88</v>
      </c>
      <c r="D978" s="329" t="s">
        <v>3038</v>
      </c>
      <c r="E978" s="334">
        <v>0.12</v>
      </c>
    </row>
    <row r="979" spans="1:5" ht="15" x14ac:dyDescent="0.25">
      <c r="A979" s="331">
        <v>92133</v>
      </c>
      <c r="B979" s="329" t="s">
        <v>3813</v>
      </c>
      <c r="C979" s="329" t="s">
        <v>88</v>
      </c>
      <c r="D979" s="329" t="s">
        <v>3367</v>
      </c>
      <c r="E979" s="334">
        <v>10.45</v>
      </c>
    </row>
    <row r="980" spans="1:5" ht="15" x14ac:dyDescent="0.25">
      <c r="A980" s="331">
        <v>92134</v>
      </c>
      <c r="B980" s="329" t="s">
        <v>3814</v>
      </c>
      <c r="C980" s="329" t="s">
        <v>88</v>
      </c>
      <c r="D980" s="329" t="s">
        <v>3367</v>
      </c>
      <c r="E980" s="334">
        <v>1.65</v>
      </c>
    </row>
    <row r="981" spans="1:5" ht="15" x14ac:dyDescent="0.25">
      <c r="A981" s="331">
        <v>92135</v>
      </c>
      <c r="B981" s="329" t="s">
        <v>3815</v>
      </c>
      <c r="C981" s="329" t="s">
        <v>88</v>
      </c>
      <c r="D981" s="329" t="s">
        <v>3367</v>
      </c>
      <c r="E981" s="334">
        <v>0.65</v>
      </c>
    </row>
    <row r="982" spans="1:5" ht="15" x14ac:dyDescent="0.25">
      <c r="A982" s="331">
        <v>92136</v>
      </c>
      <c r="B982" s="329" t="s">
        <v>3816</v>
      </c>
      <c r="C982" s="329" t="s">
        <v>88</v>
      </c>
      <c r="D982" s="329" t="s">
        <v>3367</v>
      </c>
      <c r="E982" s="334">
        <v>13.06</v>
      </c>
    </row>
    <row r="983" spans="1:5" ht="15" x14ac:dyDescent="0.25">
      <c r="A983" s="331">
        <v>92137</v>
      </c>
      <c r="B983" s="329" t="s">
        <v>3817</v>
      </c>
      <c r="C983" s="329" t="s">
        <v>88</v>
      </c>
      <c r="D983" s="329" t="s">
        <v>3367</v>
      </c>
      <c r="E983" s="334">
        <v>33.69</v>
      </c>
    </row>
    <row r="984" spans="1:5" ht="15" x14ac:dyDescent="0.25">
      <c r="A984" s="331">
        <v>92140</v>
      </c>
      <c r="B984" s="329" t="s">
        <v>3818</v>
      </c>
      <c r="C984" s="329" t="s">
        <v>88</v>
      </c>
      <c r="D984" s="329" t="s">
        <v>3038</v>
      </c>
      <c r="E984" s="334">
        <v>3.18</v>
      </c>
    </row>
    <row r="985" spans="1:5" ht="15" x14ac:dyDescent="0.25">
      <c r="A985" s="331">
        <v>92141</v>
      </c>
      <c r="B985" s="329" t="s">
        <v>3819</v>
      </c>
      <c r="C985" s="329" t="s">
        <v>88</v>
      </c>
      <c r="D985" s="329" t="s">
        <v>3038</v>
      </c>
      <c r="E985" s="334">
        <v>0.5</v>
      </c>
    </row>
    <row r="986" spans="1:5" ht="15" x14ac:dyDescent="0.25">
      <c r="A986" s="331">
        <v>92142</v>
      </c>
      <c r="B986" s="329" t="s">
        <v>3820</v>
      </c>
      <c r="C986" s="329" t="s">
        <v>88</v>
      </c>
      <c r="D986" s="329" t="s">
        <v>3038</v>
      </c>
      <c r="E986" s="334">
        <v>0.19</v>
      </c>
    </row>
    <row r="987" spans="1:5" ht="15" x14ac:dyDescent="0.25">
      <c r="A987" s="331">
        <v>92143</v>
      </c>
      <c r="B987" s="329" t="s">
        <v>3821</v>
      </c>
      <c r="C987" s="329" t="s">
        <v>88</v>
      </c>
      <c r="D987" s="329" t="s">
        <v>3038</v>
      </c>
      <c r="E987" s="334">
        <v>3.98</v>
      </c>
    </row>
    <row r="988" spans="1:5" ht="15" x14ac:dyDescent="0.25">
      <c r="A988" s="331">
        <v>92144</v>
      </c>
      <c r="B988" s="329" t="s">
        <v>3822</v>
      </c>
      <c r="C988" s="329" t="s">
        <v>88</v>
      </c>
      <c r="D988" s="329" t="s">
        <v>3367</v>
      </c>
      <c r="E988" s="334">
        <v>41</v>
      </c>
    </row>
    <row r="989" spans="1:5" ht="15" x14ac:dyDescent="0.25">
      <c r="A989" s="331">
        <v>92237</v>
      </c>
      <c r="B989" s="329" t="s">
        <v>3823</v>
      </c>
      <c r="C989" s="329" t="s">
        <v>88</v>
      </c>
      <c r="D989" s="329" t="s">
        <v>2971</v>
      </c>
      <c r="E989" s="334">
        <v>22.23</v>
      </c>
    </row>
    <row r="990" spans="1:5" ht="15" x14ac:dyDescent="0.25">
      <c r="A990" s="331">
        <v>92238</v>
      </c>
      <c r="B990" s="329" t="s">
        <v>3824</v>
      </c>
      <c r="C990" s="329" t="s">
        <v>88</v>
      </c>
      <c r="D990" s="329" t="s">
        <v>2971</v>
      </c>
      <c r="E990" s="334">
        <v>4.66</v>
      </c>
    </row>
    <row r="991" spans="1:5" ht="15" x14ac:dyDescent="0.25">
      <c r="A991" s="331">
        <v>92239</v>
      </c>
      <c r="B991" s="329" t="s">
        <v>3825</v>
      </c>
      <c r="C991" s="329" t="s">
        <v>88</v>
      </c>
      <c r="D991" s="329" t="s">
        <v>2971</v>
      </c>
      <c r="E991" s="334">
        <v>1.81</v>
      </c>
    </row>
    <row r="992" spans="1:5" ht="15" x14ac:dyDescent="0.25">
      <c r="A992" s="331">
        <v>92240</v>
      </c>
      <c r="B992" s="329" t="s">
        <v>3826</v>
      </c>
      <c r="C992" s="329" t="s">
        <v>88</v>
      </c>
      <c r="D992" s="329" t="s">
        <v>2971</v>
      </c>
      <c r="E992" s="334">
        <v>41.69</v>
      </c>
    </row>
    <row r="993" spans="1:5" ht="15" x14ac:dyDescent="0.25">
      <c r="A993" s="331">
        <v>92241</v>
      </c>
      <c r="B993" s="329" t="s">
        <v>3827</v>
      </c>
      <c r="C993" s="329" t="s">
        <v>88</v>
      </c>
      <c r="D993" s="329" t="s">
        <v>3367</v>
      </c>
      <c r="E993" s="334">
        <v>234.9</v>
      </c>
    </row>
    <row r="994" spans="1:5" ht="15" x14ac:dyDescent="0.25">
      <c r="A994" s="331">
        <v>92712</v>
      </c>
      <c r="B994" s="329" t="s">
        <v>3828</v>
      </c>
      <c r="C994" s="329" t="s">
        <v>88</v>
      </c>
      <c r="D994" s="329" t="s">
        <v>3038</v>
      </c>
      <c r="E994" s="334">
        <v>0.28999999999999998</v>
      </c>
    </row>
    <row r="995" spans="1:5" ht="15" x14ac:dyDescent="0.25">
      <c r="A995" s="331">
        <v>92713</v>
      </c>
      <c r="B995" s="329" t="s">
        <v>3829</v>
      </c>
      <c r="C995" s="329" t="s">
        <v>88</v>
      </c>
      <c r="D995" s="329" t="s">
        <v>3038</v>
      </c>
      <c r="E995" s="334">
        <v>0.03</v>
      </c>
    </row>
    <row r="996" spans="1:5" ht="15" x14ac:dyDescent="0.25">
      <c r="A996" s="331">
        <v>92714</v>
      </c>
      <c r="B996" s="329" t="s">
        <v>3830</v>
      </c>
      <c r="C996" s="329" t="s">
        <v>88</v>
      </c>
      <c r="D996" s="329" t="s">
        <v>3038</v>
      </c>
      <c r="E996" s="334">
        <v>0.37</v>
      </c>
    </row>
    <row r="997" spans="1:5" ht="15" x14ac:dyDescent="0.25">
      <c r="A997" s="331">
        <v>92715</v>
      </c>
      <c r="B997" s="329" t="s">
        <v>3831</v>
      </c>
      <c r="C997" s="329" t="s">
        <v>88</v>
      </c>
      <c r="D997" s="329" t="s">
        <v>3038</v>
      </c>
      <c r="E997" s="334">
        <v>27.08</v>
      </c>
    </row>
    <row r="998" spans="1:5" ht="15" x14ac:dyDescent="0.25">
      <c r="A998" s="331">
        <v>92956</v>
      </c>
      <c r="B998" s="329" t="s">
        <v>3832</v>
      </c>
      <c r="C998" s="329" t="s">
        <v>88</v>
      </c>
      <c r="D998" s="329" t="s">
        <v>2971</v>
      </c>
      <c r="E998" s="334">
        <v>4.01</v>
      </c>
    </row>
    <row r="999" spans="1:5" ht="15" x14ac:dyDescent="0.25">
      <c r="A999" s="331">
        <v>92957</v>
      </c>
      <c r="B999" s="329" t="s">
        <v>3833</v>
      </c>
      <c r="C999" s="329" t="s">
        <v>88</v>
      </c>
      <c r="D999" s="329" t="s">
        <v>2971</v>
      </c>
      <c r="E999" s="334">
        <v>0.47</v>
      </c>
    </row>
    <row r="1000" spans="1:5" ht="15" x14ac:dyDescent="0.25">
      <c r="A1000" s="331">
        <v>92958</v>
      </c>
      <c r="B1000" s="329" t="s">
        <v>3834</v>
      </c>
      <c r="C1000" s="329" t="s">
        <v>88</v>
      </c>
      <c r="D1000" s="329" t="s">
        <v>2971</v>
      </c>
      <c r="E1000" s="334">
        <v>4.38</v>
      </c>
    </row>
    <row r="1001" spans="1:5" ht="15" x14ac:dyDescent="0.25">
      <c r="A1001" s="331">
        <v>92959</v>
      </c>
      <c r="B1001" s="329" t="s">
        <v>3835</v>
      </c>
      <c r="C1001" s="329" t="s">
        <v>88</v>
      </c>
      <c r="D1001" s="329" t="s">
        <v>3367</v>
      </c>
      <c r="E1001" s="334">
        <v>7.88</v>
      </c>
    </row>
    <row r="1002" spans="1:5" ht="15" x14ac:dyDescent="0.25">
      <c r="A1002" s="331">
        <v>92963</v>
      </c>
      <c r="B1002" s="329" t="s">
        <v>3836</v>
      </c>
      <c r="C1002" s="329" t="s">
        <v>88</v>
      </c>
      <c r="D1002" s="329" t="s">
        <v>3038</v>
      </c>
      <c r="E1002" s="334">
        <v>1.74</v>
      </c>
    </row>
    <row r="1003" spans="1:5" ht="15" x14ac:dyDescent="0.25">
      <c r="A1003" s="331">
        <v>92964</v>
      </c>
      <c r="B1003" s="329" t="s">
        <v>3837</v>
      </c>
      <c r="C1003" s="329" t="s">
        <v>88</v>
      </c>
      <c r="D1003" s="329" t="s">
        <v>3038</v>
      </c>
      <c r="E1003" s="334">
        <v>0.2</v>
      </c>
    </row>
    <row r="1004" spans="1:5" ht="15" x14ac:dyDescent="0.25">
      <c r="A1004" s="331">
        <v>92965</v>
      </c>
      <c r="B1004" s="329" t="s">
        <v>3838</v>
      </c>
      <c r="C1004" s="329" t="s">
        <v>88</v>
      </c>
      <c r="D1004" s="329" t="s">
        <v>3038</v>
      </c>
      <c r="E1004" s="334">
        <v>2.1800000000000002</v>
      </c>
    </row>
    <row r="1005" spans="1:5" ht="15" x14ac:dyDescent="0.25">
      <c r="A1005" s="331">
        <v>93220</v>
      </c>
      <c r="B1005" s="329" t="s">
        <v>3839</v>
      </c>
      <c r="C1005" s="329" t="s">
        <v>88</v>
      </c>
      <c r="D1005" s="329" t="s">
        <v>2971</v>
      </c>
      <c r="E1005" s="334">
        <v>244.05</v>
      </c>
    </row>
    <row r="1006" spans="1:5" ht="15" x14ac:dyDescent="0.25">
      <c r="A1006" s="331">
        <v>93221</v>
      </c>
      <c r="B1006" s="329" t="s">
        <v>3840</v>
      </c>
      <c r="C1006" s="329" t="s">
        <v>88</v>
      </c>
      <c r="D1006" s="329" t="s">
        <v>2971</v>
      </c>
      <c r="E1006" s="334">
        <v>33.880000000000003</v>
      </c>
    </row>
    <row r="1007" spans="1:5" ht="15" x14ac:dyDescent="0.25">
      <c r="A1007" s="331">
        <v>93222</v>
      </c>
      <c r="B1007" s="329" t="s">
        <v>3841</v>
      </c>
      <c r="C1007" s="329" t="s">
        <v>88</v>
      </c>
      <c r="D1007" s="329" t="s">
        <v>2971</v>
      </c>
      <c r="E1007" s="334">
        <v>305.41000000000003</v>
      </c>
    </row>
    <row r="1008" spans="1:5" ht="15" x14ac:dyDescent="0.25">
      <c r="A1008" s="331">
        <v>93223</v>
      </c>
      <c r="B1008" s="329" t="s">
        <v>3842</v>
      </c>
      <c r="C1008" s="329" t="s">
        <v>88</v>
      </c>
      <c r="D1008" s="329" t="s">
        <v>3367</v>
      </c>
      <c r="E1008" s="334">
        <v>132.94999999999999</v>
      </c>
    </row>
    <row r="1009" spans="1:5" ht="15" x14ac:dyDescent="0.25">
      <c r="A1009" s="331">
        <v>93229</v>
      </c>
      <c r="B1009" s="329" t="s">
        <v>3843</v>
      </c>
      <c r="C1009" s="329" t="s">
        <v>88</v>
      </c>
      <c r="D1009" s="329" t="s">
        <v>3038</v>
      </c>
      <c r="E1009" s="334">
        <v>0.39</v>
      </c>
    </row>
    <row r="1010" spans="1:5" ht="15" x14ac:dyDescent="0.25">
      <c r="A1010" s="331">
        <v>93230</v>
      </c>
      <c r="B1010" s="329" t="s">
        <v>3844</v>
      </c>
      <c r="C1010" s="329" t="s">
        <v>88</v>
      </c>
      <c r="D1010" s="329" t="s">
        <v>3038</v>
      </c>
      <c r="E1010" s="334">
        <v>0.04</v>
      </c>
    </row>
    <row r="1011" spans="1:5" ht="15" x14ac:dyDescent="0.25">
      <c r="A1011" s="331">
        <v>93231</v>
      </c>
      <c r="B1011" s="329" t="s">
        <v>3845</v>
      </c>
      <c r="C1011" s="329" t="s">
        <v>88</v>
      </c>
      <c r="D1011" s="329" t="s">
        <v>3038</v>
      </c>
      <c r="E1011" s="334">
        <v>0.36</v>
      </c>
    </row>
    <row r="1012" spans="1:5" ht="15" x14ac:dyDescent="0.25">
      <c r="A1012" s="331">
        <v>93232</v>
      </c>
      <c r="B1012" s="329" t="s">
        <v>3846</v>
      </c>
      <c r="C1012" s="329" t="s">
        <v>88</v>
      </c>
      <c r="D1012" s="329" t="s">
        <v>3367</v>
      </c>
      <c r="E1012" s="334">
        <v>8.82</v>
      </c>
    </row>
    <row r="1013" spans="1:5" ht="15" x14ac:dyDescent="0.25">
      <c r="A1013" s="331">
        <v>93235</v>
      </c>
      <c r="B1013" s="329" t="s">
        <v>2307</v>
      </c>
      <c r="C1013" s="329" t="s">
        <v>88</v>
      </c>
      <c r="D1013" s="329" t="s">
        <v>2971</v>
      </c>
      <c r="E1013" s="334">
        <v>0.8</v>
      </c>
    </row>
    <row r="1014" spans="1:5" ht="15" x14ac:dyDescent="0.25">
      <c r="A1014" s="331">
        <v>93238</v>
      </c>
      <c r="B1014" s="329" t="s">
        <v>3847</v>
      </c>
      <c r="C1014" s="329" t="s">
        <v>88</v>
      </c>
      <c r="D1014" s="329" t="s">
        <v>2971</v>
      </c>
      <c r="E1014" s="334">
        <v>0.98</v>
      </c>
    </row>
    <row r="1015" spans="1:5" ht="15" x14ac:dyDescent="0.25">
      <c r="A1015" s="331">
        <v>93239</v>
      </c>
      <c r="B1015" s="329" t="s">
        <v>3848</v>
      </c>
      <c r="C1015" s="329" t="s">
        <v>88</v>
      </c>
      <c r="D1015" s="329" t="s">
        <v>2971</v>
      </c>
      <c r="E1015" s="334">
        <v>4.45</v>
      </c>
    </row>
    <row r="1016" spans="1:5" ht="15" x14ac:dyDescent="0.25">
      <c r="A1016" s="331">
        <v>93240</v>
      </c>
      <c r="B1016" s="329" t="s">
        <v>3849</v>
      </c>
      <c r="C1016" s="329" t="s">
        <v>88</v>
      </c>
      <c r="D1016" s="329" t="s">
        <v>3367</v>
      </c>
      <c r="E1016" s="334">
        <v>10.18</v>
      </c>
    </row>
    <row r="1017" spans="1:5" ht="15" x14ac:dyDescent="0.25">
      <c r="A1017" s="331">
        <v>93267</v>
      </c>
      <c r="B1017" s="329" t="s">
        <v>3850</v>
      </c>
      <c r="C1017" s="329" t="s">
        <v>88</v>
      </c>
      <c r="D1017" s="329" t="s">
        <v>2971</v>
      </c>
      <c r="E1017" s="334">
        <v>38.85</v>
      </c>
    </row>
    <row r="1018" spans="1:5" ht="15" x14ac:dyDescent="0.25">
      <c r="A1018" s="331">
        <v>93269</v>
      </c>
      <c r="B1018" s="329" t="s">
        <v>3851</v>
      </c>
      <c r="C1018" s="329" t="s">
        <v>88</v>
      </c>
      <c r="D1018" s="329" t="s">
        <v>2971</v>
      </c>
      <c r="E1018" s="334">
        <v>4.6100000000000003</v>
      </c>
    </row>
    <row r="1019" spans="1:5" ht="15" x14ac:dyDescent="0.25">
      <c r="A1019" s="331">
        <v>93270</v>
      </c>
      <c r="B1019" s="329" t="s">
        <v>3852</v>
      </c>
      <c r="C1019" s="329" t="s">
        <v>88</v>
      </c>
      <c r="D1019" s="329" t="s">
        <v>2971</v>
      </c>
      <c r="E1019" s="334">
        <v>42.49</v>
      </c>
    </row>
    <row r="1020" spans="1:5" ht="15" x14ac:dyDescent="0.25">
      <c r="A1020" s="331">
        <v>93271</v>
      </c>
      <c r="B1020" s="329" t="s">
        <v>3853</v>
      </c>
      <c r="C1020" s="329" t="s">
        <v>88</v>
      </c>
      <c r="D1020" s="329" t="s">
        <v>3038</v>
      </c>
      <c r="E1020" s="334">
        <v>8.5</v>
      </c>
    </row>
    <row r="1021" spans="1:5" ht="15" x14ac:dyDescent="0.25">
      <c r="A1021" s="331">
        <v>93277</v>
      </c>
      <c r="B1021" s="329" t="s">
        <v>2315</v>
      </c>
      <c r="C1021" s="329" t="s">
        <v>88</v>
      </c>
      <c r="D1021" s="329" t="s">
        <v>3038</v>
      </c>
      <c r="E1021" s="334">
        <v>0.33</v>
      </c>
    </row>
    <row r="1022" spans="1:5" ht="15" x14ac:dyDescent="0.25">
      <c r="A1022" s="331">
        <v>93278</v>
      </c>
      <c r="B1022" s="329" t="s">
        <v>2317</v>
      </c>
      <c r="C1022" s="329" t="s">
        <v>88</v>
      </c>
      <c r="D1022" s="329" t="s">
        <v>3038</v>
      </c>
      <c r="E1022" s="334">
        <v>0.03</v>
      </c>
    </row>
    <row r="1023" spans="1:5" ht="15" x14ac:dyDescent="0.25">
      <c r="A1023" s="331">
        <v>93279</v>
      </c>
      <c r="B1023" s="329" t="s">
        <v>2321</v>
      </c>
      <c r="C1023" s="329" t="s">
        <v>88</v>
      </c>
      <c r="D1023" s="329" t="s">
        <v>3038</v>
      </c>
      <c r="E1023" s="334">
        <v>0.31</v>
      </c>
    </row>
    <row r="1024" spans="1:5" ht="15" x14ac:dyDescent="0.25">
      <c r="A1024" s="331">
        <v>93280</v>
      </c>
      <c r="B1024" s="329" t="s">
        <v>2323</v>
      </c>
      <c r="C1024" s="329" t="s">
        <v>88</v>
      </c>
      <c r="D1024" s="329" t="s">
        <v>3038</v>
      </c>
      <c r="E1024" s="334">
        <v>0.7</v>
      </c>
    </row>
    <row r="1025" spans="1:5" ht="15" x14ac:dyDescent="0.25">
      <c r="A1025" s="331">
        <v>93283</v>
      </c>
      <c r="B1025" s="329" t="s">
        <v>3854</v>
      </c>
      <c r="C1025" s="329" t="s">
        <v>88</v>
      </c>
      <c r="D1025" s="329" t="s">
        <v>2971</v>
      </c>
      <c r="E1025" s="334">
        <v>81.650000000000006</v>
      </c>
    </row>
    <row r="1026" spans="1:5" ht="15" x14ac:dyDescent="0.25">
      <c r="A1026" s="331">
        <v>93284</v>
      </c>
      <c r="B1026" s="329" t="s">
        <v>3855</v>
      </c>
      <c r="C1026" s="329" t="s">
        <v>88</v>
      </c>
      <c r="D1026" s="329" t="s">
        <v>2971</v>
      </c>
      <c r="E1026" s="334">
        <v>15.51</v>
      </c>
    </row>
    <row r="1027" spans="1:5" ht="15" x14ac:dyDescent="0.25">
      <c r="A1027" s="331">
        <v>93285</v>
      </c>
      <c r="B1027" s="329" t="s">
        <v>3856</v>
      </c>
      <c r="C1027" s="329" t="s">
        <v>88</v>
      </c>
      <c r="D1027" s="329" t="s">
        <v>2971</v>
      </c>
      <c r="E1027" s="334">
        <v>131.25</v>
      </c>
    </row>
    <row r="1028" spans="1:5" ht="15" x14ac:dyDescent="0.25">
      <c r="A1028" s="331">
        <v>93286</v>
      </c>
      <c r="B1028" s="329" t="s">
        <v>3857</v>
      </c>
      <c r="C1028" s="329" t="s">
        <v>88</v>
      </c>
      <c r="D1028" s="329" t="s">
        <v>3038</v>
      </c>
      <c r="E1028" s="334">
        <v>201.11</v>
      </c>
    </row>
    <row r="1029" spans="1:5" ht="15" x14ac:dyDescent="0.25">
      <c r="A1029" s="331">
        <v>93296</v>
      </c>
      <c r="B1029" s="329" t="s">
        <v>3858</v>
      </c>
      <c r="C1029" s="329" t="s">
        <v>88</v>
      </c>
      <c r="D1029" s="329" t="s">
        <v>2971</v>
      </c>
      <c r="E1029" s="334">
        <v>5.71</v>
      </c>
    </row>
    <row r="1030" spans="1:5" ht="15" x14ac:dyDescent="0.25">
      <c r="A1030" s="331">
        <v>93397</v>
      </c>
      <c r="B1030" s="329" t="s">
        <v>3859</v>
      </c>
      <c r="C1030" s="329" t="s">
        <v>88</v>
      </c>
      <c r="D1030" s="329" t="s">
        <v>2971</v>
      </c>
      <c r="E1030" s="334">
        <v>13.03</v>
      </c>
    </row>
    <row r="1031" spans="1:5" ht="15" x14ac:dyDescent="0.25">
      <c r="A1031" s="331">
        <v>93398</v>
      </c>
      <c r="B1031" s="329" t="s">
        <v>3860</v>
      </c>
      <c r="C1031" s="329" t="s">
        <v>88</v>
      </c>
      <c r="D1031" s="329" t="s">
        <v>2971</v>
      </c>
      <c r="E1031" s="334">
        <v>2.73</v>
      </c>
    </row>
    <row r="1032" spans="1:5" ht="15" x14ac:dyDescent="0.25">
      <c r="A1032" s="331">
        <v>93399</v>
      </c>
      <c r="B1032" s="329" t="s">
        <v>3861</v>
      </c>
      <c r="C1032" s="329" t="s">
        <v>88</v>
      </c>
      <c r="D1032" s="329" t="s">
        <v>2971</v>
      </c>
      <c r="E1032" s="334">
        <v>1.05</v>
      </c>
    </row>
    <row r="1033" spans="1:5" ht="15" x14ac:dyDescent="0.25">
      <c r="A1033" s="331">
        <v>93400</v>
      </c>
      <c r="B1033" s="329" t="s">
        <v>3862</v>
      </c>
      <c r="C1033" s="329" t="s">
        <v>88</v>
      </c>
      <c r="D1033" s="329" t="s">
        <v>2971</v>
      </c>
      <c r="E1033" s="334">
        <v>24.42</v>
      </c>
    </row>
    <row r="1034" spans="1:5" ht="15" x14ac:dyDescent="0.25">
      <c r="A1034" s="331">
        <v>93401</v>
      </c>
      <c r="B1034" s="329" t="s">
        <v>3863</v>
      </c>
      <c r="C1034" s="329" t="s">
        <v>88</v>
      </c>
      <c r="D1034" s="329" t="s">
        <v>3367</v>
      </c>
      <c r="E1034" s="334">
        <v>134.52000000000001</v>
      </c>
    </row>
    <row r="1035" spans="1:5" ht="15" x14ac:dyDescent="0.25">
      <c r="A1035" s="331">
        <v>93404</v>
      </c>
      <c r="B1035" s="329" t="s">
        <v>3864</v>
      </c>
      <c r="C1035" s="329" t="s">
        <v>88</v>
      </c>
      <c r="D1035" s="329" t="s">
        <v>2971</v>
      </c>
      <c r="E1035" s="334">
        <v>6.5</v>
      </c>
    </row>
    <row r="1036" spans="1:5" ht="15" x14ac:dyDescent="0.25">
      <c r="A1036" s="331">
        <v>93405</v>
      </c>
      <c r="B1036" s="329" t="s">
        <v>3865</v>
      </c>
      <c r="C1036" s="329" t="s">
        <v>88</v>
      </c>
      <c r="D1036" s="329" t="s">
        <v>2971</v>
      </c>
      <c r="E1036" s="334">
        <v>0.65</v>
      </c>
    </row>
    <row r="1037" spans="1:5" ht="15" x14ac:dyDescent="0.25">
      <c r="A1037" s="331">
        <v>93406</v>
      </c>
      <c r="B1037" s="329" t="s">
        <v>3866</v>
      </c>
      <c r="C1037" s="329" t="s">
        <v>88</v>
      </c>
      <c r="D1037" s="329" t="s">
        <v>2971</v>
      </c>
      <c r="E1037" s="334">
        <v>8.1300000000000008</v>
      </c>
    </row>
    <row r="1038" spans="1:5" ht="15" x14ac:dyDescent="0.25">
      <c r="A1038" s="331">
        <v>93407</v>
      </c>
      <c r="B1038" s="329" t="s">
        <v>3867</v>
      </c>
      <c r="C1038" s="329" t="s">
        <v>88</v>
      </c>
      <c r="D1038" s="329" t="s">
        <v>3367</v>
      </c>
      <c r="E1038" s="334">
        <v>40.1</v>
      </c>
    </row>
    <row r="1039" spans="1:5" ht="15" x14ac:dyDescent="0.25">
      <c r="A1039" s="331">
        <v>93411</v>
      </c>
      <c r="B1039" s="329" t="s">
        <v>3868</v>
      </c>
      <c r="C1039" s="329" t="s">
        <v>88</v>
      </c>
      <c r="D1039" s="329" t="s">
        <v>2971</v>
      </c>
      <c r="E1039" s="334">
        <v>0.21</v>
      </c>
    </row>
    <row r="1040" spans="1:5" ht="15" x14ac:dyDescent="0.25">
      <c r="A1040" s="331">
        <v>93412</v>
      </c>
      <c r="B1040" s="329" t="s">
        <v>3869</v>
      </c>
      <c r="C1040" s="329" t="s">
        <v>88</v>
      </c>
      <c r="D1040" s="329" t="s">
        <v>2971</v>
      </c>
      <c r="E1040" s="334">
        <v>0.03</v>
      </c>
    </row>
    <row r="1041" spans="1:5" ht="15" x14ac:dyDescent="0.25">
      <c r="A1041" s="331">
        <v>93413</v>
      </c>
      <c r="B1041" s="329" t="s">
        <v>3870</v>
      </c>
      <c r="C1041" s="329" t="s">
        <v>88</v>
      </c>
      <c r="D1041" s="329" t="s">
        <v>2971</v>
      </c>
      <c r="E1041" s="334">
        <v>0.19</v>
      </c>
    </row>
    <row r="1042" spans="1:5" ht="15" x14ac:dyDescent="0.25">
      <c r="A1042" s="331">
        <v>93414</v>
      </c>
      <c r="B1042" s="329" t="s">
        <v>3871</v>
      </c>
      <c r="C1042" s="329" t="s">
        <v>88</v>
      </c>
      <c r="D1042" s="329" t="s">
        <v>3367</v>
      </c>
      <c r="E1042" s="334">
        <v>15.22</v>
      </c>
    </row>
    <row r="1043" spans="1:5" ht="15" x14ac:dyDescent="0.25">
      <c r="A1043" s="331">
        <v>93417</v>
      </c>
      <c r="B1043" s="329" t="s">
        <v>3872</v>
      </c>
      <c r="C1043" s="329" t="s">
        <v>88</v>
      </c>
      <c r="D1043" s="329" t="s">
        <v>2971</v>
      </c>
      <c r="E1043" s="334">
        <v>2.79</v>
      </c>
    </row>
    <row r="1044" spans="1:5" ht="15" x14ac:dyDescent="0.25">
      <c r="A1044" s="331">
        <v>93418</v>
      </c>
      <c r="B1044" s="329" t="s">
        <v>3873</v>
      </c>
      <c r="C1044" s="329" t="s">
        <v>88</v>
      </c>
      <c r="D1044" s="329" t="s">
        <v>2971</v>
      </c>
      <c r="E1044" s="334">
        <v>0.5</v>
      </c>
    </row>
    <row r="1045" spans="1:5" ht="15" x14ac:dyDescent="0.25">
      <c r="A1045" s="331">
        <v>93419</v>
      </c>
      <c r="B1045" s="329" t="s">
        <v>3874</v>
      </c>
      <c r="C1045" s="329" t="s">
        <v>88</v>
      </c>
      <c r="D1045" s="329" t="s">
        <v>2971</v>
      </c>
      <c r="E1045" s="334">
        <v>2.4900000000000002</v>
      </c>
    </row>
    <row r="1046" spans="1:5" ht="15" x14ac:dyDescent="0.25">
      <c r="A1046" s="331">
        <v>93420</v>
      </c>
      <c r="B1046" s="329" t="s">
        <v>3875</v>
      </c>
      <c r="C1046" s="329" t="s">
        <v>88</v>
      </c>
      <c r="D1046" s="329" t="s">
        <v>3367</v>
      </c>
      <c r="E1046" s="334">
        <v>57.05</v>
      </c>
    </row>
    <row r="1047" spans="1:5" ht="15" x14ac:dyDescent="0.25">
      <c r="A1047" s="331">
        <v>93423</v>
      </c>
      <c r="B1047" s="329" t="s">
        <v>3876</v>
      </c>
      <c r="C1047" s="329" t="s">
        <v>88</v>
      </c>
      <c r="D1047" s="329" t="s">
        <v>2971</v>
      </c>
      <c r="E1047" s="334">
        <v>3.95</v>
      </c>
    </row>
    <row r="1048" spans="1:5" ht="15" x14ac:dyDescent="0.25">
      <c r="A1048" s="331">
        <v>93424</v>
      </c>
      <c r="B1048" s="329" t="s">
        <v>3877</v>
      </c>
      <c r="C1048" s="329" t="s">
        <v>88</v>
      </c>
      <c r="D1048" s="329" t="s">
        <v>2971</v>
      </c>
      <c r="E1048" s="334">
        <v>0.71</v>
      </c>
    </row>
    <row r="1049" spans="1:5" ht="15" x14ac:dyDescent="0.25">
      <c r="A1049" s="331">
        <v>93425</v>
      </c>
      <c r="B1049" s="329" t="s">
        <v>3878</v>
      </c>
      <c r="C1049" s="329" t="s">
        <v>88</v>
      </c>
      <c r="D1049" s="329" t="s">
        <v>2971</v>
      </c>
      <c r="E1049" s="334">
        <v>3.53</v>
      </c>
    </row>
    <row r="1050" spans="1:5" ht="15" x14ac:dyDescent="0.25">
      <c r="A1050" s="331">
        <v>93426</v>
      </c>
      <c r="B1050" s="329" t="s">
        <v>3879</v>
      </c>
      <c r="C1050" s="329" t="s">
        <v>88</v>
      </c>
      <c r="D1050" s="329" t="s">
        <v>3367</v>
      </c>
      <c r="E1050" s="334">
        <v>136.36000000000001</v>
      </c>
    </row>
    <row r="1051" spans="1:5" ht="15" x14ac:dyDescent="0.25">
      <c r="A1051" s="331">
        <v>93429</v>
      </c>
      <c r="B1051" s="329" t="s">
        <v>3880</v>
      </c>
      <c r="C1051" s="329" t="s">
        <v>88</v>
      </c>
      <c r="D1051" s="329" t="s">
        <v>2971</v>
      </c>
      <c r="E1051" s="334">
        <v>96.8</v>
      </c>
    </row>
    <row r="1052" spans="1:5" ht="15" x14ac:dyDescent="0.25">
      <c r="A1052" s="331">
        <v>93430</v>
      </c>
      <c r="B1052" s="329" t="s">
        <v>3881</v>
      </c>
      <c r="C1052" s="329" t="s">
        <v>88</v>
      </c>
      <c r="D1052" s="329" t="s">
        <v>2971</v>
      </c>
      <c r="E1052" s="334">
        <v>17.420000000000002</v>
      </c>
    </row>
    <row r="1053" spans="1:5" ht="15" x14ac:dyDescent="0.25">
      <c r="A1053" s="331">
        <v>93431</v>
      </c>
      <c r="B1053" s="329" t="s">
        <v>3882</v>
      </c>
      <c r="C1053" s="329" t="s">
        <v>88</v>
      </c>
      <c r="D1053" s="329" t="s">
        <v>2971</v>
      </c>
      <c r="E1053" s="334">
        <v>155.6</v>
      </c>
    </row>
    <row r="1054" spans="1:5" ht="15" x14ac:dyDescent="0.25">
      <c r="A1054" s="331">
        <v>93432</v>
      </c>
      <c r="B1054" s="329" t="s">
        <v>3883</v>
      </c>
      <c r="C1054" s="329" t="s">
        <v>88</v>
      </c>
      <c r="D1054" s="329" t="s">
        <v>3367</v>
      </c>
      <c r="E1054" s="335">
        <v>2443.1999999999998</v>
      </c>
    </row>
    <row r="1055" spans="1:5" ht="15" x14ac:dyDescent="0.25">
      <c r="A1055" s="331">
        <v>93435</v>
      </c>
      <c r="B1055" s="329" t="s">
        <v>3884</v>
      </c>
      <c r="C1055" s="329" t="s">
        <v>88</v>
      </c>
      <c r="D1055" s="329" t="s">
        <v>2971</v>
      </c>
      <c r="E1055" s="334">
        <v>5.24</v>
      </c>
    </row>
    <row r="1056" spans="1:5" ht="15" x14ac:dyDescent="0.25">
      <c r="A1056" s="331">
        <v>93436</v>
      </c>
      <c r="B1056" s="329" t="s">
        <v>3885</v>
      </c>
      <c r="C1056" s="329" t="s">
        <v>88</v>
      </c>
      <c r="D1056" s="329" t="s">
        <v>2971</v>
      </c>
      <c r="E1056" s="334">
        <v>1.1000000000000001</v>
      </c>
    </row>
    <row r="1057" spans="1:5" ht="15" x14ac:dyDescent="0.25">
      <c r="A1057" s="331">
        <v>93437</v>
      </c>
      <c r="B1057" s="329" t="s">
        <v>3886</v>
      </c>
      <c r="C1057" s="329" t="s">
        <v>88</v>
      </c>
      <c r="D1057" s="329" t="s">
        <v>2971</v>
      </c>
      <c r="E1057" s="334">
        <v>9.82</v>
      </c>
    </row>
    <row r="1058" spans="1:5" ht="15" x14ac:dyDescent="0.25">
      <c r="A1058" s="331">
        <v>93438</v>
      </c>
      <c r="B1058" s="329" t="s">
        <v>3887</v>
      </c>
      <c r="C1058" s="329" t="s">
        <v>88</v>
      </c>
      <c r="D1058" s="329" t="s">
        <v>3367</v>
      </c>
      <c r="E1058" s="334">
        <v>25.25</v>
      </c>
    </row>
    <row r="1059" spans="1:5" ht="15" x14ac:dyDescent="0.25">
      <c r="A1059" s="331">
        <v>95114</v>
      </c>
      <c r="B1059" s="329" t="s">
        <v>2405</v>
      </c>
      <c r="C1059" s="329" t="s">
        <v>88</v>
      </c>
      <c r="D1059" s="329" t="s">
        <v>3038</v>
      </c>
      <c r="E1059" s="334">
        <v>1.69</v>
      </c>
    </row>
    <row r="1060" spans="1:5" ht="15" x14ac:dyDescent="0.25">
      <c r="A1060" s="331">
        <v>95115</v>
      </c>
      <c r="B1060" s="329" t="s">
        <v>2407</v>
      </c>
      <c r="C1060" s="329" t="s">
        <v>88</v>
      </c>
      <c r="D1060" s="329" t="s">
        <v>3038</v>
      </c>
      <c r="E1060" s="334">
        <v>0.2</v>
      </c>
    </row>
    <row r="1061" spans="1:5" ht="15" x14ac:dyDescent="0.25">
      <c r="A1061" s="331">
        <v>95116</v>
      </c>
      <c r="B1061" s="329" t="s">
        <v>3888</v>
      </c>
      <c r="C1061" s="329" t="s">
        <v>88</v>
      </c>
      <c r="D1061" s="329" t="s">
        <v>2971</v>
      </c>
      <c r="E1061" s="334">
        <v>31.99</v>
      </c>
    </row>
    <row r="1062" spans="1:5" ht="15" x14ac:dyDescent="0.25">
      <c r="A1062" s="331">
        <v>95117</v>
      </c>
      <c r="B1062" s="329" t="s">
        <v>3889</v>
      </c>
      <c r="C1062" s="329" t="s">
        <v>88</v>
      </c>
      <c r="D1062" s="329" t="s">
        <v>2971</v>
      </c>
      <c r="E1062" s="334">
        <v>5.04</v>
      </c>
    </row>
    <row r="1063" spans="1:5" ht="15" x14ac:dyDescent="0.25">
      <c r="A1063" s="331">
        <v>95118</v>
      </c>
      <c r="B1063" s="329" t="s">
        <v>2641</v>
      </c>
      <c r="C1063" s="329" t="s">
        <v>88</v>
      </c>
      <c r="D1063" s="329" t="s">
        <v>2971</v>
      </c>
      <c r="E1063" s="334">
        <v>49.93</v>
      </c>
    </row>
    <row r="1064" spans="1:5" ht="15" x14ac:dyDescent="0.25">
      <c r="A1064" s="331">
        <v>95119</v>
      </c>
      <c r="B1064" s="329" t="s">
        <v>2643</v>
      </c>
      <c r="C1064" s="329" t="s">
        <v>88</v>
      </c>
      <c r="D1064" s="329" t="s">
        <v>2971</v>
      </c>
      <c r="E1064" s="334">
        <v>8.98</v>
      </c>
    </row>
    <row r="1065" spans="1:5" ht="15" x14ac:dyDescent="0.25">
      <c r="A1065" s="331">
        <v>95120</v>
      </c>
      <c r="B1065" s="329" t="s">
        <v>2647</v>
      </c>
      <c r="C1065" s="329" t="s">
        <v>88</v>
      </c>
      <c r="D1065" s="329" t="s">
        <v>3038</v>
      </c>
      <c r="E1065" s="334">
        <v>58.01</v>
      </c>
    </row>
    <row r="1066" spans="1:5" ht="15" x14ac:dyDescent="0.25">
      <c r="A1066" s="331">
        <v>95123</v>
      </c>
      <c r="B1066" s="329" t="s">
        <v>3890</v>
      </c>
      <c r="C1066" s="329" t="s">
        <v>88</v>
      </c>
      <c r="D1066" s="329" t="s">
        <v>2971</v>
      </c>
      <c r="E1066" s="334">
        <v>16.920000000000002</v>
      </c>
    </row>
    <row r="1067" spans="1:5" ht="15" x14ac:dyDescent="0.25">
      <c r="A1067" s="331">
        <v>95124</v>
      </c>
      <c r="B1067" s="329" t="s">
        <v>3891</v>
      </c>
      <c r="C1067" s="329" t="s">
        <v>88</v>
      </c>
      <c r="D1067" s="329" t="s">
        <v>2971</v>
      </c>
      <c r="E1067" s="334">
        <v>2.66</v>
      </c>
    </row>
    <row r="1068" spans="1:5" ht="15" x14ac:dyDescent="0.25">
      <c r="A1068" s="331">
        <v>95125</v>
      </c>
      <c r="B1068" s="329" t="s">
        <v>3892</v>
      </c>
      <c r="C1068" s="329" t="s">
        <v>88</v>
      </c>
      <c r="D1068" s="329" t="s">
        <v>2971</v>
      </c>
      <c r="E1068" s="334">
        <v>18.510000000000002</v>
      </c>
    </row>
    <row r="1069" spans="1:5" ht="15" x14ac:dyDescent="0.25">
      <c r="A1069" s="331">
        <v>95126</v>
      </c>
      <c r="B1069" s="329" t="s">
        <v>3893</v>
      </c>
      <c r="C1069" s="329" t="s">
        <v>88</v>
      </c>
      <c r="D1069" s="329" t="s">
        <v>3367</v>
      </c>
      <c r="E1069" s="334">
        <v>125.26</v>
      </c>
    </row>
    <row r="1070" spans="1:5" ht="15" x14ac:dyDescent="0.25">
      <c r="A1070" s="331">
        <v>95129</v>
      </c>
      <c r="B1070" s="329" t="s">
        <v>3894</v>
      </c>
      <c r="C1070" s="329" t="s">
        <v>88</v>
      </c>
      <c r="D1070" s="329" t="s">
        <v>2971</v>
      </c>
      <c r="E1070" s="334">
        <v>30.02</v>
      </c>
    </row>
    <row r="1071" spans="1:5" ht="15" x14ac:dyDescent="0.25">
      <c r="A1071" s="331">
        <v>95130</v>
      </c>
      <c r="B1071" s="329" t="s">
        <v>3895</v>
      </c>
      <c r="C1071" s="329" t="s">
        <v>88</v>
      </c>
      <c r="D1071" s="329" t="s">
        <v>2971</v>
      </c>
      <c r="E1071" s="334">
        <v>5.4</v>
      </c>
    </row>
    <row r="1072" spans="1:5" ht="15" x14ac:dyDescent="0.25">
      <c r="A1072" s="331">
        <v>95131</v>
      </c>
      <c r="B1072" s="329" t="s">
        <v>3896</v>
      </c>
      <c r="C1072" s="329" t="s">
        <v>88</v>
      </c>
      <c r="D1072" s="329" t="s">
        <v>2971</v>
      </c>
      <c r="E1072" s="334">
        <v>56.3</v>
      </c>
    </row>
    <row r="1073" spans="1:5" ht="15" x14ac:dyDescent="0.25">
      <c r="A1073" s="331">
        <v>95132</v>
      </c>
      <c r="B1073" s="329" t="s">
        <v>3897</v>
      </c>
      <c r="C1073" s="329" t="s">
        <v>88</v>
      </c>
      <c r="D1073" s="329" t="s">
        <v>3367</v>
      </c>
      <c r="E1073" s="334">
        <v>27.43</v>
      </c>
    </row>
    <row r="1074" spans="1:5" ht="15" x14ac:dyDescent="0.25">
      <c r="A1074" s="331">
        <v>95136</v>
      </c>
      <c r="B1074" s="329" t="s">
        <v>2559</v>
      </c>
      <c r="C1074" s="329" t="s">
        <v>88</v>
      </c>
      <c r="D1074" s="329" t="s">
        <v>3367</v>
      </c>
      <c r="E1074" s="334">
        <v>0.03</v>
      </c>
    </row>
    <row r="1075" spans="1:5" ht="15" x14ac:dyDescent="0.25">
      <c r="A1075" s="331">
        <v>95137</v>
      </c>
      <c r="B1075" s="329" t="s">
        <v>2561</v>
      </c>
      <c r="C1075" s="329" t="s">
        <v>88</v>
      </c>
      <c r="D1075" s="329" t="s">
        <v>3367</v>
      </c>
      <c r="E1075" s="334">
        <v>0.01</v>
      </c>
    </row>
    <row r="1076" spans="1:5" ht="15" x14ac:dyDescent="0.25">
      <c r="A1076" s="331">
        <v>95138</v>
      </c>
      <c r="B1076" s="329" t="s">
        <v>2563</v>
      </c>
      <c r="C1076" s="329" t="s">
        <v>88</v>
      </c>
      <c r="D1076" s="329" t="s">
        <v>3367</v>
      </c>
      <c r="E1076" s="334">
        <v>0.03</v>
      </c>
    </row>
    <row r="1077" spans="1:5" ht="15" x14ac:dyDescent="0.25">
      <c r="A1077" s="331">
        <v>95208</v>
      </c>
      <c r="B1077" s="329" t="s">
        <v>3898</v>
      </c>
      <c r="C1077" s="329" t="s">
        <v>88</v>
      </c>
      <c r="D1077" s="329" t="s">
        <v>2971</v>
      </c>
      <c r="E1077" s="334">
        <v>44.01</v>
      </c>
    </row>
    <row r="1078" spans="1:5" ht="15" x14ac:dyDescent="0.25">
      <c r="A1078" s="331">
        <v>95209</v>
      </c>
      <c r="B1078" s="329" t="s">
        <v>3899</v>
      </c>
      <c r="C1078" s="329" t="s">
        <v>88</v>
      </c>
      <c r="D1078" s="329" t="s">
        <v>2971</v>
      </c>
      <c r="E1078" s="334">
        <v>5.22</v>
      </c>
    </row>
    <row r="1079" spans="1:5" ht="15" x14ac:dyDescent="0.25">
      <c r="A1079" s="331">
        <v>95210</v>
      </c>
      <c r="B1079" s="329" t="s">
        <v>3900</v>
      </c>
      <c r="C1079" s="329" t="s">
        <v>88</v>
      </c>
      <c r="D1079" s="329" t="s">
        <v>2971</v>
      </c>
      <c r="E1079" s="334">
        <v>48.14</v>
      </c>
    </row>
    <row r="1080" spans="1:5" ht="15" x14ac:dyDescent="0.25">
      <c r="A1080" s="331">
        <v>95211</v>
      </c>
      <c r="B1080" s="329" t="s">
        <v>3901</v>
      </c>
      <c r="C1080" s="329" t="s">
        <v>88</v>
      </c>
      <c r="D1080" s="329" t="s">
        <v>3038</v>
      </c>
      <c r="E1080" s="334">
        <v>8.5</v>
      </c>
    </row>
    <row r="1081" spans="1:5" ht="15" x14ac:dyDescent="0.25">
      <c r="A1081" s="331">
        <v>95217</v>
      </c>
      <c r="B1081" s="329" t="s">
        <v>2479</v>
      </c>
      <c r="C1081" s="329" t="s">
        <v>88</v>
      </c>
      <c r="D1081" s="329" t="s">
        <v>3038</v>
      </c>
      <c r="E1081" s="334">
        <v>0.56999999999999995</v>
      </c>
    </row>
    <row r="1082" spans="1:5" ht="15" x14ac:dyDescent="0.25">
      <c r="A1082" s="331">
        <v>95255</v>
      </c>
      <c r="B1082" s="329" t="s">
        <v>3902</v>
      </c>
      <c r="C1082" s="329" t="s">
        <v>88</v>
      </c>
      <c r="D1082" s="329" t="s">
        <v>3038</v>
      </c>
      <c r="E1082" s="334">
        <v>1.5</v>
      </c>
    </row>
    <row r="1083" spans="1:5" ht="15" x14ac:dyDescent="0.25">
      <c r="A1083" s="331">
        <v>95256</v>
      </c>
      <c r="B1083" s="329" t="s">
        <v>3903</v>
      </c>
      <c r="C1083" s="329" t="s">
        <v>88</v>
      </c>
      <c r="D1083" s="329" t="s">
        <v>3038</v>
      </c>
      <c r="E1083" s="334">
        <v>0.17</v>
      </c>
    </row>
    <row r="1084" spans="1:5" ht="15" x14ac:dyDescent="0.25">
      <c r="A1084" s="331">
        <v>95257</v>
      </c>
      <c r="B1084" s="329" t="s">
        <v>3904</v>
      </c>
      <c r="C1084" s="329" t="s">
        <v>88</v>
      </c>
      <c r="D1084" s="329" t="s">
        <v>3038</v>
      </c>
      <c r="E1084" s="334">
        <v>1.88</v>
      </c>
    </row>
    <row r="1085" spans="1:5" ht="15" x14ac:dyDescent="0.25">
      <c r="A1085" s="331">
        <v>95260</v>
      </c>
      <c r="B1085" s="329" t="s">
        <v>3905</v>
      </c>
      <c r="C1085" s="329" t="s">
        <v>88</v>
      </c>
      <c r="D1085" s="329" t="s">
        <v>2971</v>
      </c>
      <c r="E1085" s="334">
        <v>0.56999999999999995</v>
      </c>
    </row>
    <row r="1086" spans="1:5" ht="15" x14ac:dyDescent="0.25">
      <c r="A1086" s="331">
        <v>95261</v>
      </c>
      <c r="B1086" s="329" t="s">
        <v>3906</v>
      </c>
      <c r="C1086" s="329" t="s">
        <v>88</v>
      </c>
      <c r="D1086" s="329" t="s">
        <v>3038</v>
      </c>
      <c r="E1086" s="334">
        <v>0.17</v>
      </c>
    </row>
    <row r="1087" spans="1:5" ht="15" x14ac:dyDescent="0.25">
      <c r="A1087" s="331">
        <v>95262</v>
      </c>
      <c r="B1087" s="329" t="s">
        <v>3907</v>
      </c>
      <c r="C1087" s="329" t="s">
        <v>88</v>
      </c>
      <c r="D1087" s="329" t="s">
        <v>3038</v>
      </c>
      <c r="E1087" s="334">
        <v>1.57</v>
      </c>
    </row>
    <row r="1088" spans="1:5" ht="15" x14ac:dyDescent="0.25">
      <c r="A1088" s="331">
        <v>95263</v>
      </c>
      <c r="B1088" s="329" t="s">
        <v>3908</v>
      </c>
      <c r="C1088" s="329" t="s">
        <v>88</v>
      </c>
      <c r="D1088" s="329" t="s">
        <v>3367</v>
      </c>
      <c r="E1088" s="334">
        <v>4.72</v>
      </c>
    </row>
    <row r="1089" spans="1:5" ht="15" x14ac:dyDescent="0.25">
      <c r="A1089" s="331">
        <v>95266</v>
      </c>
      <c r="B1089" s="329" t="s">
        <v>3909</v>
      </c>
      <c r="C1089" s="329" t="s">
        <v>88</v>
      </c>
      <c r="D1089" s="329" t="s">
        <v>2971</v>
      </c>
      <c r="E1089" s="334">
        <v>0.44</v>
      </c>
    </row>
    <row r="1090" spans="1:5" ht="15" x14ac:dyDescent="0.25">
      <c r="A1090" s="331">
        <v>95267</v>
      </c>
      <c r="B1090" s="329" t="s">
        <v>3910</v>
      </c>
      <c r="C1090" s="329" t="s">
        <v>88</v>
      </c>
      <c r="D1090" s="329" t="s">
        <v>2971</v>
      </c>
      <c r="E1090" s="334">
        <v>0.04</v>
      </c>
    </row>
    <row r="1091" spans="1:5" ht="15" x14ac:dyDescent="0.25">
      <c r="A1091" s="331">
        <v>95268</v>
      </c>
      <c r="B1091" s="329" t="s">
        <v>3911</v>
      </c>
      <c r="C1091" s="329" t="s">
        <v>88</v>
      </c>
      <c r="D1091" s="329" t="s">
        <v>2971</v>
      </c>
      <c r="E1091" s="334">
        <v>0.43</v>
      </c>
    </row>
    <row r="1092" spans="1:5" ht="15" x14ac:dyDescent="0.25">
      <c r="A1092" s="331">
        <v>95269</v>
      </c>
      <c r="B1092" s="329" t="s">
        <v>3912</v>
      </c>
      <c r="C1092" s="329" t="s">
        <v>88</v>
      </c>
      <c r="D1092" s="329" t="s">
        <v>3367</v>
      </c>
      <c r="E1092" s="334">
        <v>8.82</v>
      </c>
    </row>
    <row r="1093" spans="1:5" ht="15" x14ac:dyDescent="0.25">
      <c r="A1093" s="331">
        <v>95272</v>
      </c>
      <c r="B1093" s="329" t="s">
        <v>3913</v>
      </c>
      <c r="C1093" s="329" t="s">
        <v>88</v>
      </c>
      <c r="D1093" s="329" t="s">
        <v>2971</v>
      </c>
      <c r="E1093" s="334">
        <v>0.43</v>
      </c>
    </row>
    <row r="1094" spans="1:5" ht="15" x14ac:dyDescent="0.25">
      <c r="A1094" s="331">
        <v>95273</v>
      </c>
      <c r="B1094" s="329" t="s">
        <v>3914</v>
      </c>
      <c r="C1094" s="329" t="s">
        <v>88</v>
      </c>
      <c r="D1094" s="329" t="s">
        <v>2971</v>
      </c>
      <c r="E1094" s="334">
        <v>0.05</v>
      </c>
    </row>
    <row r="1095" spans="1:5" ht="15" x14ac:dyDescent="0.25">
      <c r="A1095" s="331">
        <v>95274</v>
      </c>
      <c r="B1095" s="329" t="s">
        <v>3915</v>
      </c>
      <c r="C1095" s="329" t="s">
        <v>88</v>
      </c>
      <c r="D1095" s="329" t="s">
        <v>2971</v>
      </c>
      <c r="E1095" s="334">
        <v>0.34</v>
      </c>
    </row>
    <row r="1096" spans="1:5" ht="15" x14ac:dyDescent="0.25">
      <c r="A1096" s="331">
        <v>95275</v>
      </c>
      <c r="B1096" s="329" t="s">
        <v>3916</v>
      </c>
      <c r="C1096" s="329" t="s">
        <v>88</v>
      </c>
      <c r="D1096" s="329" t="s">
        <v>3038</v>
      </c>
      <c r="E1096" s="334">
        <v>2.31</v>
      </c>
    </row>
    <row r="1097" spans="1:5" ht="15" x14ac:dyDescent="0.25">
      <c r="A1097" s="331">
        <v>95278</v>
      </c>
      <c r="B1097" s="329" t="s">
        <v>3917</v>
      </c>
      <c r="C1097" s="329" t="s">
        <v>88</v>
      </c>
      <c r="D1097" s="329" t="s">
        <v>2971</v>
      </c>
      <c r="E1097" s="334">
        <v>0.47</v>
      </c>
    </row>
    <row r="1098" spans="1:5" ht="15" x14ac:dyDescent="0.25">
      <c r="A1098" s="331">
        <v>95279</v>
      </c>
      <c r="B1098" s="329" t="s">
        <v>3918</v>
      </c>
      <c r="C1098" s="329" t="s">
        <v>88</v>
      </c>
      <c r="D1098" s="329" t="s">
        <v>2971</v>
      </c>
      <c r="E1098" s="334">
        <v>0.05</v>
      </c>
    </row>
    <row r="1099" spans="1:5" ht="15" x14ac:dyDescent="0.25">
      <c r="A1099" s="331">
        <v>95280</v>
      </c>
      <c r="B1099" s="329" t="s">
        <v>3919</v>
      </c>
      <c r="C1099" s="329" t="s">
        <v>88</v>
      </c>
      <c r="D1099" s="329" t="s">
        <v>2971</v>
      </c>
      <c r="E1099" s="334">
        <v>0.37</v>
      </c>
    </row>
    <row r="1100" spans="1:5" ht="15" x14ac:dyDescent="0.25">
      <c r="A1100" s="331">
        <v>95281</v>
      </c>
      <c r="B1100" s="329" t="s">
        <v>3920</v>
      </c>
      <c r="C1100" s="329" t="s">
        <v>88</v>
      </c>
      <c r="D1100" s="329" t="s">
        <v>3367</v>
      </c>
      <c r="E1100" s="334">
        <v>8.82</v>
      </c>
    </row>
    <row r="1101" spans="1:5" ht="15" x14ac:dyDescent="0.25">
      <c r="A1101" s="331">
        <v>95617</v>
      </c>
      <c r="B1101" s="329" t="s">
        <v>2453</v>
      </c>
      <c r="C1101" s="329" t="s">
        <v>88</v>
      </c>
      <c r="D1101" s="329" t="s">
        <v>3038</v>
      </c>
      <c r="E1101" s="334">
        <v>1.23</v>
      </c>
    </row>
    <row r="1102" spans="1:5" ht="15" x14ac:dyDescent="0.25">
      <c r="A1102" s="331">
        <v>95618</v>
      </c>
      <c r="B1102" s="329" t="s">
        <v>2455</v>
      </c>
      <c r="C1102" s="329" t="s">
        <v>88</v>
      </c>
      <c r="D1102" s="329" t="s">
        <v>3038</v>
      </c>
      <c r="E1102" s="334">
        <v>0.14000000000000001</v>
      </c>
    </row>
    <row r="1103" spans="1:5" ht="15" x14ac:dyDescent="0.25">
      <c r="A1103" s="331">
        <v>95619</v>
      </c>
      <c r="B1103" s="329" t="s">
        <v>2457</v>
      </c>
      <c r="C1103" s="329" t="s">
        <v>88</v>
      </c>
      <c r="D1103" s="329" t="s">
        <v>3038</v>
      </c>
      <c r="E1103" s="334">
        <v>1.54</v>
      </c>
    </row>
    <row r="1104" spans="1:5" ht="15" x14ac:dyDescent="0.25">
      <c r="A1104" s="331">
        <v>95627</v>
      </c>
      <c r="B1104" s="329" t="s">
        <v>3921</v>
      </c>
      <c r="C1104" s="329" t="s">
        <v>88</v>
      </c>
      <c r="D1104" s="329" t="s">
        <v>2971</v>
      </c>
      <c r="E1104" s="334">
        <v>35.119999999999997</v>
      </c>
    </row>
    <row r="1105" spans="1:5" ht="15" x14ac:dyDescent="0.25">
      <c r="A1105" s="331">
        <v>95628</v>
      </c>
      <c r="B1105" s="329" t="s">
        <v>3922</v>
      </c>
      <c r="C1105" s="329" t="s">
        <v>88</v>
      </c>
      <c r="D1105" s="329" t="s">
        <v>2971</v>
      </c>
      <c r="E1105" s="334">
        <v>4.87</v>
      </c>
    </row>
    <row r="1106" spans="1:5" ht="15" x14ac:dyDescent="0.25">
      <c r="A1106" s="331">
        <v>95629</v>
      </c>
      <c r="B1106" s="329" t="s">
        <v>3923</v>
      </c>
      <c r="C1106" s="329" t="s">
        <v>88</v>
      </c>
      <c r="D1106" s="329" t="s">
        <v>2971</v>
      </c>
      <c r="E1106" s="334">
        <v>43.95</v>
      </c>
    </row>
    <row r="1107" spans="1:5" ht="15" x14ac:dyDescent="0.25">
      <c r="A1107" s="331">
        <v>95630</v>
      </c>
      <c r="B1107" s="329" t="s">
        <v>3924</v>
      </c>
      <c r="C1107" s="329" t="s">
        <v>88</v>
      </c>
      <c r="D1107" s="329" t="s">
        <v>3367</v>
      </c>
      <c r="E1107" s="334">
        <v>75.94</v>
      </c>
    </row>
    <row r="1108" spans="1:5" ht="15" x14ac:dyDescent="0.25">
      <c r="A1108" s="331">
        <v>95698</v>
      </c>
      <c r="B1108" s="329" t="s">
        <v>3925</v>
      </c>
      <c r="C1108" s="329" t="s">
        <v>88</v>
      </c>
      <c r="D1108" s="329" t="s">
        <v>3038</v>
      </c>
      <c r="E1108" s="334">
        <v>5</v>
      </c>
    </row>
    <row r="1109" spans="1:5" ht="15" x14ac:dyDescent="0.25">
      <c r="A1109" s="331">
        <v>95699</v>
      </c>
      <c r="B1109" s="329" t="s">
        <v>3926</v>
      </c>
      <c r="C1109" s="329" t="s">
        <v>88</v>
      </c>
      <c r="D1109" s="329" t="s">
        <v>3038</v>
      </c>
      <c r="E1109" s="334">
        <v>0.59</v>
      </c>
    </row>
    <row r="1110" spans="1:5" ht="15" x14ac:dyDescent="0.25">
      <c r="A1110" s="331">
        <v>95700</v>
      </c>
      <c r="B1110" s="329" t="s">
        <v>3927</v>
      </c>
      <c r="C1110" s="329" t="s">
        <v>88</v>
      </c>
      <c r="D1110" s="329" t="s">
        <v>3038</v>
      </c>
      <c r="E1110" s="334">
        <v>6.25</v>
      </c>
    </row>
    <row r="1111" spans="1:5" ht="15" x14ac:dyDescent="0.25">
      <c r="A1111" s="331">
        <v>95701</v>
      </c>
      <c r="B1111" s="329" t="s">
        <v>3928</v>
      </c>
      <c r="C1111" s="329" t="s">
        <v>88</v>
      </c>
      <c r="D1111" s="329" t="s">
        <v>3038</v>
      </c>
      <c r="E1111" s="334">
        <v>2.84</v>
      </c>
    </row>
    <row r="1112" spans="1:5" ht="15" x14ac:dyDescent="0.25">
      <c r="A1112" s="331">
        <v>95704</v>
      </c>
      <c r="B1112" s="329" t="s">
        <v>3929</v>
      </c>
      <c r="C1112" s="329" t="s">
        <v>88</v>
      </c>
      <c r="D1112" s="329" t="s">
        <v>2971</v>
      </c>
      <c r="E1112" s="334">
        <v>32.770000000000003</v>
      </c>
    </row>
    <row r="1113" spans="1:5" ht="15" x14ac:dyDescent="0.25">
      <c r="A1113" s="331">
        <v>95705</v>
      </c>
      <c r="B1113" s="329" t="s">
        <v>3930</v>
      </c>
      <c r="C1113" s="329" t="s">
        <v>88</v>
      </c>
      <c r="D1113" s="329" t="s">
        <v>2971</v>
      </c>
      <c r="E1113" s="334">
        <v>4.67</v>
      </c>
    </row>
    <row r="1114" spans="1:5" ht="15" x14ac:dyDescent="0.25">
      <c r="A1114" s="331">
        <v>95706</v>
      </c>
      <c r="B1114" s="329" t="s">
        <v>3931</v>
      </c>
      <c r="C1114" s="329" t="s">
        <v>88</v>
      </c>
      <c r="D1114" s="329" t="s">
        <v>2971</v>
      </c>
      <c r="E1114" s="334">
        <v>41.02</v>
      </c>
    </row>
    <row r="1115" spans="1:5" ht="15" x14ac:dyDescent="0.25">
      <c r="A1115" s="331">
        <v>95707</v>
      </c>
      <c r="B1115" s="329" t="s">
        <v>3932</v>
      </c>
      <c r="C1115" s="329" t="s">
        <v>88</v>
      </c>
      <c r="D1115" s="329" t="s">
        <v>3038</v>
      </c>
      <c r="E1115" s="334">
        <v>31.74</v>
      </c>
    </row>
    <row r="1116" spans="1:5" ht="15" x14ac:dyDescent="0.25">
      <c r="A1116" s="331">
        <v>95710</v>
      </c>
      <c r="B1116" s="329" t="s">
        <v>3933</v>
      </c>
      <c r="C1116" s="329" t="s">
        <v>88</v>
      </c>
      <c r="D1116" s="329" t="s">
        <v>2971</v>
      </c>
      <c r="E1116" s="334">
        <v>39.39</v>
      </c>
    </row>
    <row r="1117" spans="1:5" ht="15" x14ac:dyDescent="0.25">
      <c r="A1117" s="331">
        <v>95711</v>
      </c>
      <c r="B1117" s="329" t="s">
        <v>3934</v>
      </c>
      <c r="C1117" s="329" t="s">
        <v>88</v>
      </c>
      <c r="D1117" s="329" t="s">
        <v>2971</v>
      </c>
      <c r="E1117" s="334">
        <v>5.34</v>
      </c>
    </row>
    <row r="1118" spans="1:5" ht="15" x14ac:dyDescent="0.25">
      <c r="A1118" s="331">
        <v>95712</v>
      </c>
      <c r="B1118" s="329" t="s">
        <v>3935</v>
      </c>
      <c r="C1118" s="329" t="s">
        <v>88</v>
      </c>
      <c r="D1118" s="329" t="s">
        <v>2971</v>
      </c>
      <c r="E1118" s="334">
        <v>49.24</v>
      </c>
    </row>
    <row r="1119" spans="1:5" ht="15" x14ac:dyDescent="0.25">
      <c r="A1119" s="331">
        <v>95713</v>
      </c>
      <c r="B1119" s="329" t="s">
        <v>3936</v>
      </c>
      <c r="C1119" s="329" t="s">
        <v>88</v>
      </c>
      <c r="D1119" s="329" t="s">
        <v>3367</v>
      </c>
      <c r="E1119" s="334">
        <v>76.5</v>
      </c>
    </row>
    <row r="1120" spans="1:5" ht="15" x14ac:dyDescent="0.25">
      <c r="A1120" s="331">
        <v>95716</v>
      </c>
      <c r="B1120" s="329" t="s">
        <v>3937</v>
      </c>
      <c r="C1120" s="329" t="s">
        <v>88</v>
      </c>
      <c r="D1120" s="329" t="s">
        <v>2971</v>
      </c>
      <c r="E1120" s="334">
        <v>37.92</v>
      </c>
    </row>
    <row r="1121" spans="1:5" ht="15" x14ac:dyDescent="0.25">
      <c r="A1121" s="331">
        <v>95717</v>
      </c>
      <c r="B1121" s="329" t="s">
        <v>3938</v>
      </c>
      <c r="C1121" s="329" t="s">
        <v>88</v>
      </c>
      <c r="D1121" s="329" t="s">
        <v>2971</v>
      </c>
      <c r="E1121" s="334">
        <v>5.14</v>
      </c>
    </row>
    <row r="1122" spans="1:5" ht="15" x14ac:dyDescent="0.25">
      <c r="A1122" s="331">
        <v>95718</v>
      </c>
      <c r="B1122" s="329" t="s">
        <v>3939</v>
      </c>
      <c r="C1122" s="329" t="s">
        <v>88</v>
      </c>
      <c r="D1122" s="329" t="s">
        <v>2971</v>
      </c>
      <c r="E1122" s="334">
        <v>47.4</v>
      </c>
    </row>
    <row r="1123" spans="1:5" ht="15" x14ac:dyDescent="0.25">
      <c r="A1123" s="331">
        <v>95719</v>
      </c>
      <c r="B1123" s="329" t="s">
        <v>3940</v>
      </c>
      <c r="C1123" s="329" t="s">
        <v>88</v>
      </c>
      <c r="D1123" s="329" t="s">
        <v>3367</v>
      </c>
      <c r="E1123" s="334">
        <v>76.5</v>
      </c>
    </row>
    <row r="1124" spans="1:5" ht="15" x14ac:dyDescent="0.25">
      <c r="A1124" s="331">
        <v>95869</v>
      </c>
      <c r="B1124" s="329" t="s">
        <v>3941</v>
      </c>
      <c r="C1124" s="329" t="s">
        <v>88</v>
      </c>
      <c r="D1124" s="329" t="s">
        <v>2971</v>
      </c>
      <c r="E1124" s="334">
        <v>1.1299999999999999</v>
      </c>
    </row>
    <row r="1125" spans="1:5" ht="15" x14ac:dyDescent="0.25">
      <c r="A1125" s="331">
        <v>95870</v>
      </c>
      <c r="B1125" s="329" t="s">
        <v>3942</v>
      </c>
      <c r="C1125" s="329" t="s">
        <v>88</v>
      </c>
      <c r="D1125" s="329" t="s">
        <v>2971</v>
      </c>
      <c r="E1125" s="334">
        <v>5.64</v>
      </c>
    </row>
    <row r="1126" spans="1:5" ht="15" x14ac:dyDescent="0.25">
      <c r="A1126" s="331">
        <v>95871</v>
      </c>
      <c r="B1126" s="329" t="s">
        <v>3943</v>
      </c>
      <c r="C1126" s="329" t="s">
        <v>88</v>
      </c>
      <c r="D1126" s="329" t="s">
        <v>3367</v>
      </c>
      <c r="E1126" s="334">
        <v>232.3</v>
      </c>
    </row>
    <row r="1127" spans="1:5" ht="15" x14ac:dyDescent="0.25">
      <c r="A1127" s="331">
        <v>95874</v>
      </c>
      <c r="B1127" s="329" t="s">
        <v>3944</v>
      </c>
      <c r="C1127" s="329" t="s">
        <v>88</v>
      </c>
      <c r="D1127" s="329" t="s">
        <v>2971</v>
      </c>
      <c r="E1127" s="334">
        <v>6.32</v>
      </c>
    </row>
    <row r="1128" spans="1:5" ht="15" x14ac:dyDescent="0.25">
      <c r="A1128" s="331">
        <v>96008</v>
      </c>
      <c r="B1128" s="329" t="s">
        <v>3945</v>
      </c>
      <c r="C1128" s="329" t="s">
        <v>88</v>
      </c>
      <c r="D1128" s="329" t="s">
        <v>2971</v>
      </c>
      <c r="E1128" s="334">
        <v>19.84</v>
      </c>
    </row>
    <row r="1129" spans="1:5" ht="15" x14ac:dyDescent="0.25">
      <c r="A1129" s="331">
        <v>96009</v>
      </c>
      <c r="B1129" s="329" t="s">
        <v>3946</v>
      </c>
      <c r="C1129" s="329" t="s">
        <v>88</v>
      </c>
      <c r="D1129" s="329" t="s">
        <v>2971</v>
      </c>
      <c r="E1129" s="334">
        <v>2.75</v>
      </c>
    </row>
    <row r="1130" spans="1:5" ht="15" x14ac:dyDescent="0.25">
      <c r="A1130" s="331">
        <v>96011</v>
      </c>
      <c r="B1130" s="329" t="s">
        <v>3947</v>
      </c>
      <c r="C1130" s="329" t="s">
        <v>88</v>
      </c>
      <c r="D1130" s="329" t="s">
        <v>2971</v>
      </c>
      <c r="E1130" s="334">
        <v>21.71</v>
      </c>
    </row>
    <row r="1131" spans="1:5" ht="15" x14ac:dyDescent="0.25">
      <c r="A1131" s="331">
        <v>96012</v>
      </c>
      <c r="B1131" s="329" t="s">
        <v>3948</v>
      </c>
      <c r="C1131" s="329" t="s">
        <v>88</v>
      </c>
      <c r="D1131" s="329" t="s">
        <v>3367</v>
      </c>
      <c r="E1131" s="334">
        <v>146.22999999999999</v>
      </c>
    </row>
    <row r="1132" spans="1:5" ht="15" x14ac:dyDescent="0.25">
      <c r="A1132" s="331">
        <v>96015</v>
      </c>
      <c r="B1132" s="329" t="s">
        <v>3949</v>
      </c>
      <c r="C1132" s="329" t="s">
        <v>88</v>
      </c>
      <c r="D1132" s="329" t="s">
        <v>2971</v>
      </c>
      <c r="E1132" s="334">
        <v>19.600000000000001</v>
      </c>
    </row>
    <row r="1133" spans="1:5" ht="15" x14ac:dyDescent="0.25">
      <c r="A1133" s="331">
        <v>96016</v>
      </c>
      <c r="B1133" s="329" t="s">
        <v>3950</v>
      </c>
      <c r="C1133" s="329" t="s">
        <v>88</v>
      </c>
      <c r="D1133" s="329" t="s">
        <v>2971</v>
      </c>
      <c r="E1133" s="334">
        <v>2.71</v>
      </c>
    </row>
    <row r="1134" spans="1:5" ht="15" x14ac:dyDescent="0.25">
      <c r="A1134" s="331">
        <v>96018</v>
      </c>
      <c r="B1134" s="329" t="s">
        <v>3951</v>
      </c>
      <c r="C1134" s="329" t="s">
        <v>88</v>
      </c>
      <c r="D1134" s="329" t="s">
        <v>2971</v>
      </c>
      <c r="E1134" s="334">
        <v>21.44</v>
      </c>
    </row>
    <row r="1135" spans="1:5" ht="15" x14ac:dyDescent="0.25">
      <c r="A1135" s="331">
        <v>96019</v>
      </c>
      <c r="B1135" s="329" t="s">
        <v>3952</v>
      </c>
      <c r="C1135" s="329" t="s">
        <v>88</v>
      </c>
      <c r="D1135" s="329" t="s">
        <v>3367</v>
      </c>
      <c r="E1135" s="334">
        <v>146.22999999999999</v>
      </c>
    </row>
    <row r="1136" spans="1:5" ht="15" x14ac:dyDescent="0.25">
      <c r="A1136" s="331">
        <v>96023</v>
      </c>
      <c r="B1136" s="329" t="s">
        <v>3953</v>
      </c>
      <c r="C1136" s="329" t="s">
        <v>88</v>
      </c>
      <c r="D1136" s="329" t="s">
        <v>2971</v>
      </c>
      <c r="E1136" s="334">
        <v>15.44</v>
      </c>
    </row>
    <row r="1137" spans="1:5" ht="15" x14ac:dyDescent="0.25">
      <c r="A1137" s="331">
        <v>96024</v>
      </c>
      <c r="B1137" s="329" t="s">
        <v>3954</v>
      </c>
      <c r="C1137" s="329" t="s">
        <v>88</v>
      </c>
      <c r="D1137" s="329" t="s">
        <v>2971</v>
      </c>
      <c r="E1137" s="334">
        <v>2.13</v>
      </c>
    </row>
    <row r="1138" spans="1:5" ht="15" x14ac:dyDescent="0.25">
      <c r="A1138" s="331">
        <v>96026</v>
      </c>
      <c r="B1138" s="329" t="s">
        <v>3955</v>
      </c>
      <c r="C1138" s="329" t="s">
        <v>88</v>
      </c>
      <c r="D1138" s="329" t="s">
        <v>2971</v>
      </c>
      <c r="E1138" s="334">
        <v>16.88</v>
      </c>
    </row>
    <row r="1139" spans="1:5" ht="15" x14ac:dyDescent="0.25">
      <c r="A1139" s="331">
        <v>96027</v>
      </c>
      <c r="B1139" s="329" t="s">
        <v>3956</v>
      </c>
      <c r="C1139" s="329" t="s">
        <v>88</v>
      </c>
      <c r="D1139" s="329" t="s">
        <v>3367</v>
      </c>
      <c r="E1139" s="334">
        <v>101.9</v>
      </c>
    </row>
    <row r="1140" spans="1:5" ht="15" x14ac:dyDescent="0.25">
      <c r="A1140" s="331">
        <v>96030</v>
      </c>
      <c r="B1140" s="329" t="s">
        <v>3957</v>
      </c>
      <c r="C1140" s="329" t="s">
        <v>88</v>
      </c>
      <c r="D1140" s="329" t="s">
        <v>2971</v>
      </c>
      <c r="E1140" s="334">
        <v>23.65</v>
      </c>
    </row>
    <row r="1141" spans="1:5" ht="15" x14ac:dyDescent="0.25">
      <c r="A1141" s="331">
        <v>96031</v>
      </c>
      <c r="B1141" s="329" t="s">
        <v>3958</v>
      </c>
      <c r="C1141" s="329" t="s">
        <v>88</v>
      </c>
      <c r="D1141" s="329" t="s">
        <v>2971</v>
      </c>
      <c r="E1141" s="334">
        <v>4.37</v>
      </c>
    </row>
    <row r="1142" spans="1:5" ht="15" x14ac:dyDescent="0.25">
      <c r="A1142" s="331">
        <v>96032</v>
      </c>
      <c r="B1142" s="329" t="s">
        <v>3959</v>
      </c>
      <c r="C1142" s="329" t="s">
        <v>88</v>
      </c>
      <c r="D1142" s="329" t="s">
        <v>2971</v>
      </c>
      <c r="E1142" s="334">
        <v>1.7</v>
      </c>
    </row>
    <row r="1143" spans="1:5" ht="15" x14ac:dyDescent="0.25">
      <c r="A1143" s="331">
        <v>96033</v>
      </c>
      <c r="B1143" s="329" t="s">
        <v>3960</v>
      </c>
      <c r="C1143" s="329" t="s">
        <v>88</v>
      </c>
      <c r="D1143" s="329" t="s">
        <v>2971</v>
      </c>
      <c r="E1143" s="334">
        <v>44.36</v>
      </c>
    </row>
    <row r="1144" spans="1:5" ht="15" x14ac:dyDescent="0.25">
      <c r="A1144" s="331">
        <v>96034</v>
      </c>
      <c r="B1144" s="329" t="s">
        <v>3961</v>
      </c>
      <c r="C1144" s="329" t="s">
        <v>88</v>
      </c>
      <c r="D1144" s="329" t="s">
        <v>3367</v>
      </c>
      <c r="E1144" s="334">
        <v>120.63</v>
      </c>
    </row>
    <row r="1145" spans="1:5" ht="15" x14ac:dyDescent="0.25">
      <c r="A1145" s="331">
        <v>96053</v>
      </c>
      <c r="B1145" s="329" t="s">
        <v>3962</v>
      </c>
      <c r="C1145" s="329" t="s">
        <v>88</v>
      </c>
      <c r="D1145" s="329" t="s">
        <v>2971</v>
      </c>
      <c r="E1145" s="334">
        <v>15.68</v>
      </c>
    </row>
    <row r="1146" spans="1:5" ht="15" x14ac:dyDescent="0.25">
      <c r="A1146" s="331">
        <v>96054</v>
      </c>
      <c r="B1146" s="329" t="s">
        <v>3963</v>
      </c>
      <c r="C1146" s="329" t="s">
        <v>88</v>
      </c>
      <c r="D1146" s="329" t="s">
        <v>2971</v>
      </c>
      <c r="E1146" s="334">
        <v>21.56</v>
      </c>
    </row>
    <row r="1147" spans="1:5" ht="15" x14ac:dyDescent="0.25">
      <c r="A1147" s="331">
        <v>96055</v>
      </c>
      <c r="B1147" s="329" t="s">
        <v>3964</v>
      </c>
      <c r="C1147" s="329" t="s">
        <v>88</v>
      </c>
      <c r="D1147" s="329" t="s">
        <v>2971</v>
      </c>
      <c r="E1147" s="334">
        <v>2.17</v>
      </c>
    </row>
    <row r="1148" spans="1:5" ht="15" x14ac:dyDescent="0.25">
      <c r="A1148" s="331">
        <v>96056</v>
      </c>
      <c r="B1148" s="329" t="s">
        <v>3965</v>
      </c>
      <c r="C1148" s="329" t="s">
        <v>88</v>
      </c>
      <c r="D1148" s="329" t="s">
        <v>2971</v>
      </c>
      <c r="E1148" s="334">
        <v>17.149999999999999</v>
      </c>
    </row>
    <row r="1149" spans="1:5" ht="15" x14ac:dyDescent="0.25">
      <c r="A1149" s="331">
        <v>96057</v>
      </c>
      <c r="B1149" s="329" t="s">
        <v>3966</v>
      </c>
      <c r="C1149" s="329" t="s">
        <v>88</v>
      </c>
      <c r="D1149" s="329" t="s">
        <v>3367</v>
      </c>
      <c r="E1149" s="334">
        <v>101.9</v>
      </c>
    </row>
    <row r="1150" spans="1:5" ht="15" x14ac:dyDescent="0.25">
      <c r="A1150" s="331">
        <v>96060</v>
      </c>
      <c r="B1150" s="329" t="s">
        <v>3967</v>
      </c>
      <c r="C1150" s="329" t="s">
        <v>88</v>
      </c>
      <c r="D1150" s="329" t="s">
        <v>2971</v>
      </c>
      <c r="E1150" s="334">
        <v>2.17</v>
      </c>
    </row>
    <row r="1151" spans="1:5" ht="15" x14ac:dyDescent="0.25">
      <c r="A1151" s="331">
        <v>96061</v>
      </c>
      <c r="B1151" s="329" t="s">
        <v>3968</v>
      </c>
      <c r="C1151" s="329" t="s">
        <v>88</v>
      </c>
      <c r="D1151" s="329" t="s">
        <v>2971</v>
      </c>
      <c r="E1151" s="334">
        <v>26.94</v>
      </c>
    </row>
    <row r="1152" spans="1:5" ht="15" x14ac:dyDescent="0.25">
      <c r="A1152" s="331">
        <v>96062</v>
      </c>
      <c r="B1152" s="329" t="s">
        <v>3969</v>
      </c>
      <c r="C1152" s="329" t="s">
        <v>88</v>
      </c>
      <c r="D1152" s="329" t="s">
        <v>3367</v>
      </c>
      <c r="E1152" s="334">
        <v>44.58</v>
      </c>
    </row>
    <row r="1153" spans="1:5" ht="15" x14ac:dyDescent="0.25">
      <c r="A1153" s="331">
        <v>96241</v>
      </c>
      <c r="B1153" s="329" t="s">
        <v>3970</v>
      </c>
      <c r="C1153" s="329" t="s">
        <v>88</v>
      </c>
      <c r="D1153" s="329" t="s">
        <v>2971</v>
      </c>
      <c r="E1153" s="334">
        <v>16.13</v>
      </c>
    </row>
    <row r="1154" spans="1:5" ht="15" x14ac:dyDescent="0.25">
      <c r="A1154" s="331">
        <v>96242</v>
      </c>
      <c r="B1154" s="329" t="s">
        <v>3971</v>
      </c>
      <c r="C1154" s="329" t="s">
        <v>88</v>
      </c>
      <c r="D1154" s="329" t="s">
        <v>2971</v>
      </c>
      <c r="E1154" s="334">
        <v>2.1800000000000002</v>
      </c>
    </row>
    <row r="1155" spans="1:5" ht="15" x14ac:dyDescent="0.25">
      <c r="A1155" s="331">
        <v>96243</v>
      </c>
      <c r="B1155" s="329" t="s">
        <v>3972</v>
      </c>
      <c r="C1155" s="329" t="s">
        <v>88</v>
      </c>
      <c r="D1155" s="329" t="s">
        <v>2971</v>
      </c>
      <c r="E1155" s="334">
        <v>20.16</v>
      </c>
    </row>
    <row r="1156" spans="1:5" ht="15" x14ac:dyDescent="0.25">
      <c r="A1156" s="331">
        <v>96244</v>
      </c>
      <c r="B1156" s="329" t="s">
        <v>3973</v>
      </c>
      <c r="C1156" s="329" t="s">
        <v>88</v>
      </c>
      <c r="D1156" s="329" t="s">
        <v>3367</v>
      </c>
      <c r="E1156" s="334">
        <v>14.81</v>
      </c>
    </row>
    <row r="1157" spans="1:5" ht="15" x14ac:dyDescent="0.25">
      <c r="A1157" s="331">
        <v>96301</v>
      </c>
      <c r="B1157" s="329" t="s">
        <v>3974</v>
      </c>
      <c r="C1157" s="329" t="s">
        <v>88</v>
      </c>
      <c r="D1157" s="329" t="s">
        <v>3367</v>
      </c>
      <c r="E1157" s="334">
        <v>41.78</v>
      </c>
    </row>
    <row r="1158" spans="1:5" ht="15" x14ac:dyDescent="0.25">
      <c r="A1158" s="331">
        <v>96457</v>
      </c>
      <c r="B1158" s="329" t="s">
        <v>3975</v>
      </c>
      <c r="C1158" s="329" t="s">
        <v>88</v>
      </c>
      <c r="D1158" s="329" t="s">
        <v>3367</v>
      </c>
      <c r="E1158" s="334">
        <v>54.31</v>
      </c>
    </row>
    <row r="1159" spans="1:5" ht="15" x14ac:dyDescent="0.25">
      <c r="A1159" s="331">
        <v>96458</v>
      </c>
      <c r="B1159" s="329" t="s">
        <v>3976</v>
      </c>
      <c r="C1159" s="329" t="s">
        <v>88</v>
      </c>
      <c r="D1159" s="329" t="s">
        <v>2971</v>
      </c>
      <c r="E1159" s="334">
        <v>48.75</v>
      </c>
    </row>
    <row r="1160" spans="1:5" ht="15" x14ac:dyDescent="0.25">
      <c r="A1160" s="331">
        <v>96459</v>
      </c>
      <c r="B1160" s="329" t="s">
        <v>3977</v>
      </c>
      <c r="C1160" s="329" t="s">
        <v>88</v>
      </c>
      <c r="D1160" s="329" t="s">
        <v>2971</v>
      </c>
      <c r="E1160" s="334">
        <v>5.4</v>
      </c>
    </row>
    <row r="1161" spans="1:5" ht="15" x14ac:dyDescent="0.25">
      <c r="A1161" s="331">
        <v>96460</v>
      </c>
      <c r="B1161" s="329" t="s">
        <v>3978</v>
      </c>
      <c r="C1161" s="329" t="s">
        <v>88</v>
      </c>
      <c r="D1161" s="329" t="s">
        <v>2971</v>
      </c>
      <c r="E1161" s="334">
        <v>38.950000000000003</v>
      </c>
    </row>
    <row r="1162" spans="1:5" ht="15" x14ac:dyDescent="0.25">
      <c r="A1162" s="331">
        <v>98760</v>
      </c>
      <c r="B1162" s="329" t="s">
        <v>3979</v>
      </c>
      <c r="C1162" s="329" t="s">
        <v>88</v>
      </c>
      <c r="D1162" s="329" t="s">
        <v>3367</v>
      </c>
      <c r="E1162" s="334">
        <v>0.11</v>
      </c>
    </row>
    <row r="1163" spans="1:5" ht="15" x14ac:dyDescent="0.25">
      <c r="A1163" s="331">
        <v>98761</v>
      </c>
      <c r="B1163" s="329" t="s">
        <v>3980</v>
      </c>
      <c r="C1163" s="329" t="s">
        <v>88</v>
      </c>
      <c r="D1163" s="329" t="s">
        <v>3367</v>
      </c>
      <c r="E1163" s="334">
        <v>0.02</v>
      </c>
    </row>
    <row r="1164" spans="1:5" ht="15" x14ac:dyDescent="0.25">
      <c r="A1164" s="331">
        <v>98762</v>
      </c>
      <c r="B1164" s="329" t="s">
        <v>3981</v>
      </c>
      <c r="C1164" s="329" t="s">
        <v>88</v>
      </c>
      <c r="D1164" s="329" t="s">
        <v>3367</v>
      </c>
      <c r="E1164" s="334">
        <v>0.14000000000000001</v>
      </c>
    </row>
    <row r="1165" spans="1:5" ht="15" x14ac:dyDescent="0.25">
      <c r="A1165" s="331">
        <v>98763</v>
      </c>
      <c r="B1165" s="329" t="s">
        <v>3982</v>
      </c>
      <c r="C1165" s="329" t="s">
        <v>88</v>
      </c>
      <c r="D1165" s="329" t="s">
        <v>3038</v>
      </c>
      <c r="E1165" s="334">
        <v>4.17</v>
      </c>
    </row>
    <row r="1166" spans="1:5" ht="15" x14ac:dyDescent="0.25">
      <c r="A1166" s="331">
        <v>99829</v>
      </c>
      <c r="B1166" s="329" t="s">
        <v>3983</v>
      </c>
      <c r="C1166" s="329" t="s">
        <v>88</v>
      </c>
      <c r="D1166" s="329" t="s">
        <v>3367</v>
      </c>
      <c r="E1166" s="334">
        <v>0.18</v>
      </c>
    </row>
    <row r="1167" spans="1:5" ht="15" x14ac:dyDescent="0.25">
      <c r="A1167" s="331">
        <v>99830</v>
      </c>
      <c r="B1167" s="329" t="s">
        <v>3984</v>
      </c>
      <c r="C1167" s="329" t="s">
        <v>88</v>
      </c>
      <c r="D1167" s="329" t="s">
        <v>3367</v>
      </c>
      <c r="E1167" s="334">
        <v>0.02</v>
      </c>
    </row>
    <row r="1168" spans="1:5" ht="15" x14ac:dyDescent="0.25">
      <c r="A1168" s="331">
        <v>99831</v>
      </c>
      <c r="B1168" s="329" t="s">
        <v>3985</v>
      </c>
      <c r="C1168" s="329" t="s">
        <v>88</v>
      </c>
      <c r="D1168" s="329" t="s">
        <v>3367</v>
      </c>
      <c r="E1168" s="334">
        <v>0.26</v>
      </c>
    </row>
    <row r="1169" spans="1:5" ht="15" x14ac:dyDescent="0.25">
      <c r="A1169" s="331">
        <v>99832</v>
      </c>
      <c r="B1169" s="329" t="s">
        <v>3986</v>
      </c>
      <c r="C1169" s="329" t="s">
        <v>88</v>
      </c>
      <c r="D1169" s="329" t="s">
        <v>3038</v>
      </c>
      <c r="E1169" s="334">
        <v>1.08</v>
      </c>
    </row>
    <row r="1170" spans="1:5" ht="15" x14ac:dyDescent="0.25">
      <c r="A1170" s="331">
        <v>100637</v>
      </c>
      <c r="B1170" s="329" t="s">
        <v>3987</v>
      </c>
      <c r="C1170" s="329" t="s">
        <v>88</v>
      </c>
      <c r="D1170" s="329" t="s">
        <v>2971</v>
      </c>
      <c r="E1170" s="334">
        <v>118.9</v>
      </c>
    </row>
    <row r="1171" spans="1:5" ht="15" x14ac:dyDescent="0.25">
      <c r="A1171" s="331">
        <v>100638</v>
      </c>
      <c r="B1171" s="329" t="s">
        <v>3988</v>
      </c>
      <c r="C1171" s="329" t="s">
        <v>88</v>
      </c>
      <c r="D1171" s="329" t="s">
        <v>2971</v>
      </c>
      <c r="E1171" s="334">
        <v>21.4</v>
      </c>
    </row>
    <row r="1172" spans="1:5" ht="15" x14ac:dyDescent="0.25">
      <c r="A1172" s="331">
        <v>100639</v>
      </c>
      <c r="B1172" s="329" t="s">
        <v>3989</v>
      </c>
      <c r="C1172" s="329" t="s">
        <v>88</v>
      </c>
      <c r="D1172" s="329" t="s">
        <v>2971</v>
      </c>
      <c r="E1172" s="334">
        <v>191.13</v>
      </c>
    </row>
    <row r="1173" spans="1:5" ht="15" x14ac:dyDescent="0.25">
      <c r="A1173" s="331">
        <v>100640</v>
      </c>
      <c r="B1173" s="329" t="s">
        <v>3990</v>
      </c>
      <c r="C1173" s="329" t="s">
        <v>88</v>
      </c>
      <c r="D1173" s="329" t="s">
        <v>3038</v>
      </c>
      <c r="E1173" s="334">
        <v>216.58</v>
      </c>
    </row>
    <row r="1174" spans="1:5" ht="15" x14ac:dyDescent="0.25">
      <c r="A1174" s="331">
        <v>100643</v>
      </c>
      <c r="B1174" s="329" t="s">
        <v>3991</v>
      </c>
      <c r="C1174" s="329" t="s">
        <v>88</v>
      </c>
      <c r="D1174" s="329" t="s">
        <v>2971</v>
      </c>
      <c r="E1174" s="334">
        <v>313.06</v>
      </c>
    </row>
    <row r="1175" spans="1:5" ht="15" x14ac:dyDescent="0.25">
      <c r="A1175" s="331">
        <v>100644</v>
      </c>
      <c r="B1175" s="329" t="s">
        <v>3992</v>
      </c>
      <c r="C1175" s="329" t="s">
        <v>88</v>
      </c>
      <c r="D1175" s="329" t="s">
        <v>2971</v>
      </c>
      <c r="E1175" s="334">
        <v>56.35</v>
      </c>
    </row>
    <row r="1176" spans="1:5" ht="15" x14ac:dyDescent="0.25">
      <c r="A1176" s="331">
        <v>100645</v>
      </c>
      <c r="B1176" s="329" t="s">
        <v>3993</v>
      </c>
      <c r="C1176" s="329" t="s">
        <v>88</v>
      </c>
      <c r="D1176" s="329" t="s">
        <v>2971</v>
      </c>
      <c r="E1176" s="334">
        <v>503.25</v>
      </c>
    </row>
    <row r="1177" spans="1:5" ht="15" x14ac:dyDescent="0.25">
      <c r="A1177" s="331">
        <v>100646</v>
      </c>
      <c r="B1177" s="329" t="s">
        <v>3994</v>
      </c>
      <c r="C1177" s="329" t="s">
        <v>88</v>
      </c>
      <c r="D1177" s="329" t="s">
        <v>3038</v>
      </c>
      <c r="E1177" s="334">
        <v>309.39999999999998</v>
      </c>
    </row>
    <row r="1178" spans="1:5" ht="15" x14ac:dyDescent="0.25">
      <c r="A1178" s="331">
        <v>102270</v>
      </c>
      <c r="B1178" s="329" t="s">
        <v>3995</v>
      </c>
      <c r="C1178" s="329" t="s">
        <v>88</v>
      </c>
      <c r="D1178" s="329" t="s">
        <v>3367</v>
      </c>
      <c r="E1178" s="334">
        <v>0.88</v>
      </c>
    </row>
    <row r="1179" spans="1:5" ht="15" x14ac:dyDescent="0.25">
      <c r="A1179" s="331">
        <v>102271</v>
      </c>
      <c r="B1179" s="329" t="s">
        <v>3996</v>
      </c>
      <c r="C1179" s="329" t="s">
        <v>88</v>
      </c>
      <c r="D1179" s="329" t="s">
        <v>3367</v>
      </c>
      <c r="E1179" s="334">
        <v>0.25</v>
      </c>
    </row>
    <row r="1180" spans="1:5" ht="15" x14ac:dyDescent="0.25">
      <c r="A1180" s="331">
        <v>102272</v>
      </c>
      <c r="B1180" s="329" t="s">
        <v>3997</v>
      </c>
      <c r="C1180" s="329" t="s">
        <v>88</v>
      </c>
      <c r="D1180" s="329" t="s">
        <v>3367</v>
      </c>
      <c r="E1180" s="334">
        <v>0.57999999999999996</v>
      </c>
    </row>
    <row r="1181" spans="1:5" ht="15" x14ac:dyDescent="0.25">
      <c r="A1181" s="331">
        <v>102273</v>
      </c>
      <c r="B1181" s="329" t="s">
        <v>3998</v>
      </c>
      <c r="C1181" s="329" t="s">
        <v>88</v>
      </c>
      <c r="D1181" s="329" t="s">
        <v>3038</v>
      </c>
      <c r="E1181" s="334">
        <v>1.54</v>
      </c>
    </row>
    <row r="1182" spans="1:5" ht="15" x14ac:dyDescent="0.25">
      <c r="A1182" s="331">
        <v>92259</v>
      </c>
      <c r="B1182" s="329" t="s">
        <v>3999</v>
      </c>
      <c r="C1182" s="329" t="s">
        <v>174</v>
      </c>
      <c r="D1182" s="329" t="s">
        <v>2971</v>
      </c>
      <c r="E1182" s="334">
        <v>330.21</v>
      </c>
    </row>
    <row r="1183" spans="1:5" ht="15" x14ac:dyDescent="0.25">
      <c r="A1183" s="331">
        <v>92260</v>
      </c>
      <c r="B1183" s="329" t="s">
        <v>4000</v>
      </c>
      <c r="C1183" s="329" t="s">
        <v>174</v>
      </c>
      <c r="D1183" s="329" t="s">
        <v>2971</v>
      </c>
      <c r="E1183" s="334">
        <v>371.87</v>
      </c>
    </row>
    <row r="1184" spans="1:5" ht="15" x14ac:dyDescent="0.25">
      <c r="A1184" s="331">
        <v>92261</v>
      </c>
      <c r="B1184" s="329" t="s">
        <v>4001</v>
      </c>
      <c r="C1184" s="329" t="s">
        <v>174</v>
      </c>
      <c r="D1184" s="329" t="s">
        <v>2971</v>
      </c>
      <c r="E1184" s="334">
        <v>412.26</v>
      </c>
    </row>
    <row r="1185" spans="1:5" ht="15" x14ac:dyDescent="0.25">
      <c r="A1185" s="331">
        <v>92262</v>
      </c>
      <c r="B1185" s="329" t="s">
        <v>4002</v>
      </c>
      <c r="C1185" s="329" t="s">
        <v>174</v>
      </c>
      <c r="D1185" s="329" t="s">
        <v>2971</v>
      </c>
      <c r="E1185" s="334">
        <v>477.28</v>
      </c>
    </row>
    <row r="1186" spans="1:5" ht="15" x14ac:dyDescent="0.25">
      <c r="A1186" s="331">
        <v>92539</v>
      </c>
      <c r="B1186" s="329" t="s">
        <v>4003</v>
      </c>
      <c r="C1186" s="329" t="s">
        <v>2690</v>
      </c>
      <c r="D1186" s="329" t="s">
        <v>3038</v>
      </c>
      <c r="E1186" s="334">
        <v>49.13</v>
      </c>
    </row>
    <row r="1187" spans="1:5" ht="15" x14ac:dyDescent="0.25">
      <c r="A1187" s="331">
        <v>92540</v>
      </c>
      <c r="B1187" s="329" t="s">
        <v>4004</v>
      </c>
      <c r="C1187" s="329" t="s">
        <v>2690</v>
      </c>
      <c r="D1187" s="329" t="s">
        <v>3038</v>
      </c>
      <c r="E1187" s="334">
        <v>55.33</v>
      </c>
    </row>
    <row r="1188" spans="1:5" ht="15" x14ac:dyDescent="0.25">
      <c r="A1188" s="331">
        <v>92541</v>
      </c>
      <c r="B1188" s="329" t="s">
        <v>4005</v>
      </c>
      <c r="C1188" s="329" t="s">
        <v>2690</v>
      </c>
      <c r="D1188" s="329" t="s">
        <v>3038</v>
      </c>
      <c r="E1188" s="334">
        <v>52.83</v>
      </c>
    </row>
    <row r="1189" spans="1:5" ht="15" x14ac:dyDescent="0.25">
      <c r="A1189" s="331">
        <v>92542</v>
      </c>
      <c r="B1189" s="329" t="s">
        <v>4006</v>
      </c>
      <c r="C1189" s="329" t="s">
        <v>2690</v>
      </c>
      <c r="D1189" s="329" t="s">
        <v>3038</v>
      </c>
      <c r="E1189" s="334">
        <v>64.03</v>
      </c>
    </row>
    <row r="1190" spans="1:5" ht="15" x14ac:dyDescent="0.25">
      <c r="A1190" s="331">
        <v>92543</v>
      </c>
      <c r="B1190" s="329" t="s">
        <v>4007</v>
      </c>
      <c r="C1190" s="329" t="s">
        <v>2690</v>
      </c>
      <c r="D1190" s="329" t="s">
        <v>3038</v>
      </c>
      <c r="E1190" s="334">
        <v>14.55</v>
      </c>
    </row>
    <row r="1191" spans="1:5" ht="15" x14ac:dyDescent="0.25">
      <c r="A1191" s="331">
        <v>92544</v>
      </c>
      <c r="B1191" s="329" t="s">
        <v>4008</v>
      </c>
      <c r="C1191" s="329" t="s">
        <v>2690</v>
      </c>
      <c r="D1191" s="329" t="s">
        <v>3038</v>
      </c>
      <c r="E1191" s="334">
        <v>11.55</v>
      </c>
    </row>
    <row r="1192" spans="1:5" ht="15" x14ac:dyDescent="0.25">
      <c r="A1192" s="331">
        <v>92545</v>
      </c>
      <c r="B1192" s="329" t="s">
        <v>4009</v>
      </c>
      <c r="C1192" s="329" t="s">
        <v>174</v>
      </c>
      <c r="D1192" s="329" t="s">
        <v>2971</v>
      </c>
      <c r="E1192" s="334">
        <v>698.58</v>
      </c>
    </row>
    <row r="1193" spans="1:5" ht="15" x14ac:dyDescent="0.25">
      <c r="A1193" s="331">
        <v>92546</v>
      </c>
      <c r="B1193" s="329" t="s">
        <v>4010</v>
      </c>
      <c r="C1193" s="329" t="s">
        <v>174</v>
      </c>
      <c r="D1193" s="329" t="s">
        <v>2971</v>
      </c>
      <c r="E1193" s="334">
        <v>848.67</v>
      </c>
    </row>
    <row r="1194" spans="1:5" ht="15" x14ac:dyDescent="0.25">
      <c r="A1194" s="331">
        <v>92547</v>
      </c>
      <c r="B1194" s="329" t="s">
        <v>4011</v>
      </c>
      <c r="C1194" s="329" t="s">
        <v>174</v>
      </c>
      <c r="D1194" s="329" t="s">
        <v>2971</v>
      </c>
      <c r="E1194" s="334">
        <v>895.26</v>
      </c>
    </row>
    <row r="1195" spans="1:5" ht="15" x14ac:dyDescent="0.25">
      <c r="A1195" s="331">
        <v>92548</v>
      </c>
      <c r="B1195" s="329" t="s">
        <v>4012</v>
      </c>
      <c r="C1195" s="329" t="s">
        <v>174</v>
      </c>
      <c r="D1195" s="329" t="s">
        <v>2971</v>
      </c>
      <c r="E1195" s="334">
        <v>991.95</v>
      </c>
    </row>
    <row r="1196" spans="1:5" ht="15" x14ac:dyDescent="0.25">
      <c r="A1196" s="331">
        <v>92549</v>
      </c>
      <c r="B1196" s="329" t="s">
        <v>4013</v>
      </c>
      <c r="C1196" s="329" t="s">
        <v>174</v>
      </c>
      <c r="D1196" s="329" t="s">
        <v>2971</v>
      </c>
      <c r="E1196" s="335">
        <v>1230.7</v>
      </c>
    </row>
    <row r="1197" spans="1:5" ht="15" x14ac:dyDescent="0.25">
      <c r="A1197" s="331">
        <v>92550</v>
      </c>
      <c r="B1197" s="329" t="s">
        <v>4014</v>
      </c>
      <c r="C1197" s="329" t="s">
        <v>174</v>
      </c>
      <c r="D1197" s="329" t="s">
        <v>2971</v>
      </c>
      <c r="E1197" s="335">
        <v>1542.84</v>
      </c>
    </row>
    <row r="1198" spans="1:5" ht="15" x14ac:dyDescent="0.25">
      <c r="A1198" s="331">
        <v>92551</v>
      </c>
      <c r="B1198" s="329" t="s">
        <v>4015</v>
      </c>
      <c r="C1198" s="329" t="s">
        <v>174</v>
      </c>
      <c r="D1198" s="329" t="s">
        <v>2971</v>
      </c>
      <c r="E1198" s="335">
        <v>1602.08</v>
      </c>
    </row>
    <row r="1199" spans="1:5" ht="15" x14ac:dyDescent="0.25">
      <c r="A1199" s="331">
        <v>92552</v>
      </c>
      <c r="B1199" s="329" t="s">
        <v>4016</v>
      </c>
      <c r="C1199" s="329" t="s">
        <v>174</v>
      </c>
      <c r="D1199" s="329" t="s">
        <v>2971</v>
      </c>
      <c r="E1199" s="335">
        <v>1734.8</v>
      </c>
    </row>
    <row r="1200" spans="1:5" ht="15" x14ac:dyDescent="0.25">
      <c r="A1200" s="331">
        <v>92553</v>
      </c>
      <c r="B1200" s="329" t="s">
        <v>4017</v>
      </c>
      <c r="C1200" s="329" t="s">
        <v>174</v>
      </c>
      <c r="D1200" s="329" t="s">
        <v>2971</v>
      </c>
      <c r="E1200" s="335">
        <v>1982.97</v>
      </c>
    </row>
    <row r="1201" spans="1:5" ht="15" x14ac:dyDescent="0.25">
      <c r="A1201" s="331">
        <v>92554</v>
      </c>
      <c r="B1201" s="329" t="s">
        <v>4018</v>
      </c>
      <c r="C1201" s="329" t="s">
        <v>174</v>
      </c>
      <c r="D1201" s="329" t="s">
        <v>2971</v>
      </c>
      <c r="E1201" s="335">
        <v>2050.66</v>
      </c>
    </row>
    <row r="1202" spans="1:5" ht="15" x14ac:dyDescent="0.25">
      <c r="A1202" s="331">
        <v>92555</v>
      </c>
      <c r="B1202" s="329" t="s">
        <v>4019</v>
      </c>
      <c r="C1202" s="329" t="s">
        <v>174</v>
      </c>
      <c r="D1202" s="329" t="s">
        <v>2971</v>
      </c>
      <c r="E1202" s="334">
        <v>690.13</v>
      </c>
    </row>
    <row r="1203" spans="1:5" ht="15" x14ac:dyDescent="0.25">
      <c r="A1203" s="331">
        <v>92556</v>
      </c>
      <c r="B1203" s="329" t="s">
        <v>4020</v>
      </c>
      <c r="C1203" s="329" t="s">
        <v>174</v>
      </c>
      <c r="D1203" s="329" t="s">
        <v>2971</v>
      </c>
      <c r="E1203" s="334">
        <v>833.87</v>
      </c>
    </row>
    <row r="1204" spans="1:5" ht="15" x14ac:dyDescent="0.25">
      <c r="A1204" s="331">
        <v>92557</v>
      </c>
      <c r="B1204" s="329" t="s">
        <v>4021</v>
      </c>
      <c r="C1204" s="329" t="s">
        <v>174</v>
      </c>
      <c r="D1204" s="329" t="s">
        <v>2971</v>
      </c>
      <c r="E1204" s="334">
        <v>880.45</v>
      </c>
    </row>
    <row r="1205" spans="1:5" ht="15" x14ac:dyDescent="0.25">
      <c r="A1205" s="331">
        <v>92558</v>
      </c>
      <c r="B1205" s="329" t="s">
        <v>4022</v>
      </c>
      <c r="C1205" s="329" t="s">
        <v>174</v>
      </c>
      <c r="D1205" s="329" t="s">
        <v>2971</v>
      </c>
      <c r="E1205" s="334">
        <v>983.5</v>
      </c>
    </row>
    <row r="1206" spans="1:5" ht="15" x14ac:dyDescent="0.25">
      <c r="A1206" s="331">
        <v>92559</v>
      </c>
      <c r="B1206" s="329" t="s">
        <v>4023</v>
      </c>
      <c r="C1206" s="329" t="s">
        <v>174</v>
      </c>
      <c r="D1206" s="329" t="s">
        <v>2971</v>
      </c>
      <c r="E1206" s="335">
        <v>1214.97</v>
      </c>
    </row>
    <row r="1207" spans="1:5" ht="15" x14ac:dyDescent="0.25">
      <c r="A1207" s="331">
        <v>92560</v>
      </c>
      <c r="B1207" s="329" t="s">
        <v>4024</v>
      </c>
      <c r="C1207" s="329" t="s">
        <v>174</v>
      </c>
      <c r="D1207" s="329" t="s">
        <v>2971</v>
      </c>
      <c r="E1207" s="335">
        <v>1521.41</v>
      </c>
    </row>
    <row r="1208" spans="1:5" ht="15" x14ac:dyDescent="0.25">
      <c r="A1208" s="331">
        <v>92561</v>
      </c>
      <c r="B1208" s="329" t="s">
        <v>4025</v>
      </c>
      <c r="C1208" s="329" t="s">
        <v>174</v>
      </c>
      <c r="D1208" s="329" t="s">
        <v>2971</v>
      </c>
      <c r="E1208" s="335">
        <v>1581.23</v>
      </c>
    </row>
    <row r="1209" spans="1:5" ht="15" x14ac:dyDescent="0.25">
      <c r="A1209" s="331">
        <v>92562</v>
      </c>
      <c r="B1209" s="329" t="s">
        <v>4026</v>
      </c>
      <c r="C1209" s="329" t="s">
        <v>174</v>
      </c>
      <c r="D1209" s="329" t="s">
        <v>2971</v>
      </c>
      <c r="E1209" s="335">
        <v>1699.15</v>
      </c>
    </row>
    <row r="1210" spans="1:5" ht="15" x14ac:dyDescent="0.25">
      <c r="A1210" s="331">
        <v>92563</v>
      </c>
      <c r="B1210" s="329" t="s">
        <v>4027</v>
      </c>
      <c r="C1210" s="329" t="s">
        <v>174</v>
      </c>
      <c r="D1210" s="329" t="s">
        <v>2971</v>
      </c>
      <c r="E1210" s="335">
        <v>1941.28</v>
      </c>
    </row>
    <row r="1211" spans="1:5" ht="15" x14ac:dyDescent="0.25">
      <c r="A1211" s="331">
        <v>92564</v>
      </c>
      <c r="B1211" s="329" t="s">
        <v>4028</v>
      </c>
      <c r="C1211" s="329" t="s">
        <v>174</v>
      </c>
      <c r="D1211" s="329" t="s">
        <v>2971</v>
      </c>
      <c r="E1211" s="335">
        <v>1999.6</v>
      </c>
    </row>
    <row r="1212" spans="1:5" ht="15" x14ac:dyDescent="0.25">
      <c r="A1212" s="331">
        <v>92565</v>
      </c>
      <c r="B1212" s="329" t="s">
        <v>4029</v>
      </c>
      <c r="C1212" s="329" t="s">
        <v>2690</v>
      </c>
      <c r="D1212" s="329" t="s">
        <v>3038</v>
      </c>
      <c r="E1212" s="334">
        <v>26.45</v>
      </c>
    </row>
    <row r="1213" spans="1:5" ht="15" x14ac:dyDescent="0.25">
      <c r="A1213" s="331">
        <v>92566</v>
      </c>
      <c r="B1213" s="329" t="s">
        <v>512</v>
      </c>
      <c r="C1213" s="329" t="s">
        <v>2690</v>
      </c>
      <c r="D1213" s="329" t="s">
        <v>3038</v>
      </c>
      <c r="E1213" s="334">
        <v>15.83</v>
      </c>
    </row>
    <row r="1214" spans="1:5" ht="15" x14ac:dyDescent="0.25">
      <c r="A1214" s="331">
        <v>92567</v>
      </c>
      <c r="B1214" s="329" t="s">
        <v>4030</v>
      </c>
      <c r="C1214" s="329" t="s">
        <v>2690</v>
      </c>
      <c r="D1214" s="329" t="s">
        <v>3038</v>
      </c>
      <c r="E1214" s="334">
        <v>23.89</v>
      </c>
    </row>
    <row r="1215" spans="1:5" ht="15" x14ac:dyDescent="0.25">
      <c r="A1215" s="331">
        <v>100379</v>
      </c>
      <c r="B1215" s="329" t="s">
        <v>4031</v>
      </c>
      <c r="C1215" s="329" t="s">
        <v>2690</v>
      </c>
      <c r="D1215" s="329" t="s">
        <v>3038</v>
      </c>
      <c r="E1215" s="334">
        <v>26.45</v>
      </c>
    </row>
    <row r="1216" spans="1:5" ht="15" x14ac:dyDescent="0.25">
      <c r="A1216" s="331">
        <v>100380</v>
      </c>
      <c r="B1216" s="329" t="s">
        <v>4032</v>
      </c>
      <c r="C1216" s="329" t="s">
        <v>2690</v>
      </c>
      <c r="D1216" s="329" t="s">
        <v>2971</v>
      </c>
      <c r="E1216" s="334">
        <v>34.479999999999997</v>
      </c>
    </row>
    <row r="1217" spans="1:5" ht="15" x14ac:dyDescent="0.25">
      <c r="A1217" s="331">
        <v>100381</v>
      </c>
      <c r="B1217" s="329" t="s">
        <v>4033</v>
      </c>
      <c r="C1217" s="329" t="s">
        <v>2690</v>
      </c>
      <c r="D1217" s="329" t="s">
        <v>3038</v>
      </c>
      <c r="E1217" s="334">
        <v>38.18</v>
      </c>
    </row>
    <row r="1218" spans="1:5" ht="15" x14ac:dyDescent="0.25">
      <c r="A1218" s="331">
        <v>100383</v>
      </c>
      <c r="B1218" s="329" t="s">
        <v>4034</v>
      </c>
      <c r="C1218" s="329" t="s">
        <v>2690</v>
      </c>
      <c r="D1218" s="329" t="s">
        <v>2971</v>
      </c>
      <c r="E1218" s="334">
        <v>17.27</v>
      </c>
    </row>
    <row r="1219" spans="1:5" ht="15" x14ac:dyDescent="0.25">
      <c r="A1219" s="331">
        <v>100384</v>
      </c>
      <c r="B1219" s="329" t="s">
        <v>4035</v>
      </c>
      <c r="C1219" s="329" t="s">
        <v>2690</v>
      </c>
      <c r="D1219" s="329" t="s">
        <v>3038</v>
      </c>
      <c r="E1219" s="334">
        <v>17.920000000000002</v>
      </c>
    </row>
    <row r="1220" spans="1:5" ht="15" x14ac:dyDescent="0.25">
      <c r="A1220" s="331">
        <v>100385</v>
      </c>
      <c r="B1220" s="329" t="s">
        <v>4036</v>
      </c>
      <c r="C1220" s="329" t="s">
        <v>2690</v>
      </c>
      <c r="D1220" s="329" t="s">
        <v>3038</v>
      </c>
      <c r="E1220" s="334">
        <v>23.89</v>
      </c>
    </row>
    <row r="1221" spans="1:5" ht="15" x14ac:dyDescent="0.25">
      <c r="A1221" s="331">
        <v>100386</v>
      </c>
      <c r="B1221" s="329" t="s">
        <v>4037</v>
      </c>
      <c r="C1221" s="329" t="s">
        <v>2690</v>
      </c>
      <c r="D1221" s="329" t="s">
        <v>2971</v>
      </c>
      <c r="E1221" s="334">
        <v>30.27</v>
      </c>
    </row>
    <row r="1222" spans="1:5" ht="15" x14ac:dyDescent="0.25">
      <c r="A1222" s="331">
        <v>100387</v>
      </c>
      <c r="B1222" s="329" t="s">
        <v>4038</v>
      </c>
      <c r="C1222" s="329" t="s">
        <v>2690</v>
      </c>
      <c r="D1222" s="329" t="s">
        <v>3038</v>
      </c>
      <c r="E1222" s="334">
        <v>36.08</v>
      </c>
    </row>
    <row r="1223" spans="1:5" ht="15" x14ac:dyDescent="0.25">
      <c r="A1223" s="331">
        <v>100388</v>
      </c>
      <c r="B1223" s="329" t="s">
        <v>4039</v>
      </c>
      <c r="C1223" s="329" t="s">
        <v>2690</v>
      </c>
      <c r="D1223" s="329" t="s">
        <v>3038</v>
      </c>
      <c r="E1223" s="334">
        <v>12.46</v>
      </c>
    </row>
    <row r="1224" spans="1:5" ht="15" x14ac:dyDescent="0.25">
      <c r="A1224" s="331">
        <v>100389</v>
      </c>
      <c r="B1224" s="329" t="s">
        <v>4040</v>
      </c>
      <c r="C1224" s="329" t="s">
        <v>2690</v>
      </c>
      <c r="D1224" s="329" t="s">
        <v>3038</v>
      </c>
      <c r="E1224" s="334">
        <v>11.51</v>
      </c>
    </row>
    <row r="1225" spans="1:5" ht="15" x14ac:dyDescent="0.25">
      <c r="A1225" s="331">
        <v>100390</v>
      </c>
      <c r="B1225" s="329" t="s">
        <v>4041</v>
      </c>
      <c r="C1225" s="329" t="s">
        <v>2690</v>
      </c>
      <c r="D1225" s="329" t="s">
        <v>3038</v>
      </c>
      <c r="E1225" s="334">
        <v>14.92</v>
      </c>
    </row>
    <row r="1226" spans="1:5" ht="15" x14ac:dyDescent="0.25">
      <c r="A1226" s="331">
        <v>100391</v>
      </c>
      <c r="B1226" s="329" t="s">
        <v>4042</v>
      </c>
      <c r="C1226" s="329" t="s">
        <v>2690</v>
      </c>
      <c r="D1226" s="329" t="s">
        <v>3038</v>
      </c>
      <c r="E1226" s="334">
        <v>13.21</v>
      </c>
    </row>
    <row r="1227" spans="1:5" ht="15" x14ac:dyDescent="0.25">
      <c r="A1227" s="331">
        <v>100392</v>
      </c>
      <c r="B1227" s="329" t="s">
        <v>4043</v>
      </c>
      <c r="C1227" s="329" t="s">
        <v>2690</v>
      </c>
      <c r="D1227" s="329" t="s">
        <v>3038</v>
      </c>
      <c r="E1227" s="334">
        <v>9.8800000000000008</v>
      </c>
    </row>
    <row r="1228" spans="1:5" ht="15" x14ac:dyDescent="0.25">
      <c r="A1228" s="331">
        <v>100393</v>
      </c>
      <c r="B1228" s="329" t="s">
        <v>4044</v>
      </c>
      <c r="C1228" s="329" t="s">
        <v>2690</v>
      </c>
      <c r="D1228" s="329" t="s">
        <v>3038</v>
      </c>
      <c r="E1228" s="334">
        <v>13.18</v>
      </c>
    </row>
    <row r="1229" spans="1:5" ht="15" x14ac:dyDescent="0.25">
      <c r="A1229" s="331">
        <v>100394</v>
      </c>
      <c r="B1229" s="329" t="s">
        <v>4045</v>
      </c>
      <c r="C1229" s="329" t="s">
        <v>2690</v>
      </c>
      <c r="D1229" s="329" t="s">
        <v>3038</v>
      </c>
      <c r="E1229" s="334">
        <v>11.82</v>
      </c>
    </row>
    <row r="1230" spans="1:5" ht="15" x14ac:dyDescent="0.25">
      <c r="A1230" s="331">
        <v>100395</v>
      </c>
      <c r="B1230" s="329" t="s">
        <v>4046</v>
      </c>
      <c r="C1230" s="329" t="s">
        <v>2690</v>
      </c>
      <c r="D1230" s="329" t="s">
        <v>3038</v>
      </c>
      <c r="E1230" s="334">
        <v>15.63</v>
      </c>
    </row>
    <row r="1231" spans="1:5" ht="15" x14ac:dyDescent="0.25">
      <c r="A1231" s="331">
        <v>94189</v>
      </c>
      <c r="B1231" s="329" t="s">
        <v>4047</v>
      </c>
      <c r="C1231" s="329" t="s">
        <v>2690</v>
      </c>
      <c r="D1231" s="329" t="s">
        <v>3038</v>
      </c>
      <c r="E1231" s="334">
        <v>31.9</v>
      </c>
    </row>
    <row r="1232" spans="1:5" ht="15" x14ac:dyDescent="0.25">
      <c r="A1232" s="331">
        <v>94192</v>
      </c>
      <c r="B1232" s="329" t="s">
        <v>4048</v>
      </c>
      <c r="C1232" s="329" t="s">
        <v>2690</v>
      </c>
      <c r="D1232" s="329" t="s">
        <v>3038</v>
      </c>
      <c r="E1232" s="334">
        <v>33.67</v>
      </c>
    </row>
    <row r="1233" spans="1:5" ht="15" x14ac:dyDescent="0.25">
      <c r="A1233" s="331">
        <v>94195</v>
      </c>
      <c r="B1233" s="329" t="s">
        <v>4049</v>
      </c>
      <c r="C1233" s="329" t="s">
        <v>2690</v>
      </c>
      <c r="D1233" s="329" t="s">
        <v>3038</v>
      </c>
      <c r="E1233" s="334">
        <v>38.67</v>
      </c>
    </row>
    <row r="1234" spans="1:5" ht="15" x14ac:dyDescent="0.25">
      <c r="A1234" s="331">
        <v>94198</v>
      </c>
      <c r="B1234" s="329" t="s">
        <v>4050</v>
      </c>
      <c r="C1234" s="329" t="s">
        <v>2690</v>
      </c>
      <c r="D1234" s="329" t="s">
        <v>3038</v>
      </c>
      <c r="E1234" s="334">
        <v>41.01</v>
      </c>
    </row>
    <row r="1235" spans="1:5" ht="15" x14ac:dyDescent="0.25">
      <c r="A1235" s="331">
        <v>94201</v>
      </c>
      <c r="B1235" s="329" t="s">
        <v>4051</v>
      </c>
      <c r="C1235" s="329" t="s">
        <v>2690</v>
      </c>
      <c r="D1235" s="329" t="s">
        <v>3038</v>
      </c>
      <c r="E1235" s="334">
        <v>54.38</v>
      </c>
    </row>
    <row r="1236" spans="1:5" ht="15" x14ac:dyDescent="0.25">
      <c r="A1236" s="331">
        <v>94204</v>
      </c>
      <c r="B1236" s="329" t="s">
        <v>4052</v>
      </c>
      <c r="C1236" s="329" t="s">
        <v>2690</v>
      </c>
      <c r="D1236" s="329" t="s">
        <v>3038</v>
      </c>
      <c r="E1236" s="334">
        <v>58.35</v>
      </c>
    </row>
    <row r="1237" spans="1:5" ht="15" x14ac:dyDescent="0.25">
      <c r="A1237" s="331">
        <v>94224</v>
      </c>
      <c r="B1237" s="329" t="s">
        <v>4053</v>
      </c>
      <c r="C1237" s="329" t="s">
        <v>157</v>
      </c>
      <c r="D1237" s="329" t="s">
        <v>3038</v>
      </c>
      <c r="E1237" s="334">
        <v>17.91</v>
      </c>
    </row>
    <row r="1238" spans="1:5" ht="15" x14ac:dyDescent="0.25">
      <c r="A1238" s="331">
        <v>94226</v>
      </c>
      <c r="B1238" s="329" t="s">
        <v>4054</v>
      </c>
      <c r="C1238" s="329" t="s">
        <v>2690</v>
      </c>
      <c r="D1238" s="329" t="s">
        <v>3038</v>
      </c>
      <c r="E1238" s="334">
        <v>17.72</v>
      </c>
    </row>
    <row r="1239" spans="1:5" ht="15" x14ac:dyDescent="0.25">
      <c r="A1239" s="331">
        <v>94232</v>
      </c>
      <c r="B1239" s="329" t="s">
        <v>4055</v>
      </c>
      <c r="C1239" s="329" t="s">
        <v>174</v>
      </c>
      <c r="D1239" s="329" t="s">
        <v>3038</v>
      </c>
      <c r="E1239" s="334">
        <v>2.04</v>
      </c>
    </row>
    <row r="1240" spans="1:5" ht="15" x14ac:dyDescent="0.25">
      <c r="A1240" s="331">
        <v>94440</v>
      </c>
      <c r="B1240" s="329" t="s">
        <v>4056</v>
      </c>
      <c r="C1240" s="329" t="s">
        <v>2690</v>
      </c>
      <c r="D1240" s="329" t="s">
        <v>3038</v>
      </c>
      <c r="E1240" s="334">
        <v>38.67</v>
      </c>
    </row>
    <row r="1241" spans="1:5" ht="15" x14ac:dyDescent="0.25">
      <c r="A1241" s="331">
        <v>94441</v>
      </c>
      <c r="B1241" s="329" t="s">
        <v>4057</v>
      </c>
      <c r="C1241" s="329" t="s">
        <v>2690</v>
      </c>
      <c r="D1241" s="329" t="s">
        <v>3038</v>
      </c>
      <c r="E1241" s="334">
        <v>41.01</v>
      </c>
    </row>
    <row r="1242" spans="1:5" ht="15" x14ac:dyDescent="0.25">
      <c r="A1242" s="331">
        <v>94442</v>
      </c>
      <c r="B1242" s="329" t="s">
        <v>4058</v>
      </c>
      <c r="C1242" s="329" t="s">
        <v>2690</v>
      </c>
      <c r="D1242" s="329" t="s">
        <v>3038</v>
      </c>
      <c r="E1242" s="334">
        <v>38.67</v>
      </c>
    </row>
    <row r="1243" spans="1:5" ht="15" x14ac:dyDescent="0.25">
      <c r="A1243" s="331">
        <v>94443</v>
      </c>
      <c r="B1243" s="329" t="s">
        <v>4059</v>
      </c>
      <c r="C1243" s="329" t="s">
        <v>2690</v>
      </c>
      <c r="D1243" s="329" t="s">
        <v>3038</v>
      </c>
      <c r="E1243" s="334">
        <v>41.01</v>
      </c>
    </row>
    <row r="1244" spans="1:5" ht="15" x14ac:dyDescent="0.25">
      <c r="A1244" s="331">
        <v>94445</v>
      </c>
      <c r="B1244" s="329" t="s">
        <v>4060</v>
      </c>
      <c r="C1244" s="329" t="s">
        <v>2690</v>
      </c>
      <c r="D1244" s="329" t="s">
        <v>3038</v>
      </c>
      <c r="E1244" s="334">
        <v>54.38</v>
      </c>
    </row>
    <row r="1245" spans="1:5" ht="15" x14ac:dyDescent="0.25">
      <c r="A1245" s="331">
        <v>94446</v>
      </c>
      <c r="B1245" s="329" t="s">
        <v>4061</v>
      </c>
      <c r="C1245" s="329" t="s">
        <v>2690</v>
      </c>
      <c r="D1245" s="329" t="s">
        <v>3038</v>
      </c>
      <c r="E1245" s="334">
        <v>58.35</v>
      </c>
    </row>
    <row r="1246" spans="1:5" ht="15" x14ac:dyDescent="0.25">
      <c r="A1246" s="331">
        <v>94447</v>
      </c>
      <c r="B1246" s="329" t="s">
        <v>4062</v>
      </c>
      <c r="C1246" s="329" t="s">
        <v>2690</v>
      </c>
      <c r="D1246" s="329" t="s">
        <v>3038</v>
      </c>
      <c r="E1246" s="334">
        <v>54.38</v>
      </c>
    </row>
    <row r="1247" spans="1:5" ht="15" x14ac:dyDescent="0.25">
      <c r="A1247" s="331">
        <v>94448</v>
      </c>
      <c r="B1247" s="329" t="s">
        <v>4063</v>
      </c>
      <c r="C1247" s="329" t="s">
        <v>2690</v>
      </c>
      <c r="D1247" s="329" t="s">
        <v>3038</v>
      </c>
      <c r="E1247" s="334">
        <v>58.35</v>
      </c>
    </row>
    <row r="1248" spans="1:5" ht="15" x14ac:dyDescent="0.25">
      <c r="A1248" s="331">
        <v>94207</v>
      </c>
      <c r="B1248" s="329" t="s">
        <v>4064</v>
      </c>
      <c r="C1248" s="329" t="s">
        <v>2690</v>
      </c>
      <c r="D1248" s="329" t="s">
        <v>3038</v>
      </c>
      <c r="E1248" s="334">
        <v>49.46</v>
      </c>
    </row>
    <row r="1249" spans="1:5" ht="15" x14ac:dyDescent="0.25">
      <c r="A1249" s="331">
        <v>94210</v>
      </c>
      <c r="B1249" s="329" t="s">
        <v>4065</v>
      </c>
      <c r="C1249" s="329" t="s">
        <v>2690</v>
      </c>
      <c r="D1249" s="329" t="s">
        <v>3038</v>
      </c>
      <c r="E1249" s="334">
        <v>52.43</v>
      </c>
    </row>
    <row r="1250" spans="1:5" ht="15" x14ac:dyDescent="0.25">
      <c r="A1250" s="331">
        <v>94218</v>
      </c>
      <c r="B1250" s="329" t="s">
        <v>4066</v>
      </c>
      <c r="C1250" s="329" t="s">
        <v>2690</v>
      </c>
      <c r="D1250" s="329" t="s">
        <v>3038</v>
      </c>
      <c r="E1250" s="334">
        <v>110.69</v>
      </c>
    </row>
    <row r="1251" spans="1:5" ht="15" x14ac:dyDescent="0.25">
      <c r="A1251" s="331">
        <v>94213</v>
      </c>
      <c r="B1251" s="329" t="s">
        <v>4067</v>
      </c>
      <c r="C1251" s="329" t="s">
        <v>2690</v>
      </c>
      <c r="D1251" s="329" t="s">
        <v>3038</v>
      </c>
      <c r="E1251" s="334">
        <v>78.08</v>
      </c>
    </row>
    <row r="1252" spans="1:5" ht="15" x14ac:dyDescent="0.25">
      <c r="A1252" s="331">
        <v>94216</v>
      </c>
      <c r="B1252" s="329" t="s">
        <v>4068</v>
      </c>
      <c r="C1252" s="329" t="s">
        <v>2690</v>
      </c>
      <c r="D1252" s="329" t="s">
        <v>3038</v>
      </c>
      <c r="E1252" s="334">
        <v>230.19</v>
      </c>
    </row>
    <row r="1253" spans="1:5" ht="15" x14ac:dyDescent="0.25">
      <c r="A1253" s="331">
        <v>94219</v>
      </c>
      <c r="B1253" s="329" t="s">
        <v>4069</v>
      </c>
      <c r="C1253" s="329" t="s">
        <v>157</v>
      </c>
      <c r="D1253" s="329" t="s">
        <v>3038</v>
      </c>
      <c r="E1253" s="334">
        <v>28.11</v>
      </c>
    </row>
    <row r="1254" spans="1:5" ht="15" x14ac:dyDescent="0.25">
      <c r="A1254" s="331">
        <v>94220</v>
      </c>
      <c r="B1254" s="329" t="s">
        <v>4070</v>
      </c>
      <c r="C1254" s="329" t="s">
        <v>157</v>
      </c>
      <c r="D1254" s="329" t="s">
        <v>3038</v>
      </c>
      <c r="E1254" s="334">
        <v>42.3</v>
      </c>
    </row>
    <row r="1255" spans="1:5" ht="15" x14ac:dyDescent="0.25">
      <c r="A1255" s="331">
        <v>94221</v>
      </c>
      <c r="B1255" s="329" t="s">
        <v>4071</v>
      </c>
      <c r="C1255" s="329" t="s">
        <v>157</v>
      </c>
      <c r="D1255" s="329" t="s">
        <v>3038</v>
      </c>
      <c r="E1255" s="334">
        <v>23.5</v>
      </c>
    </row>
    <row r="1256" spans="1:5" ht="15" x14ac:dyDescent="0.25">
      <c r="A1256" s="331">
        <v>94222</v>
      </c>
      <c r="B1256" s="329" t="s">
        <v>4072</v>
      </c>
      <c r="C1256" s="329" t="s">
        <v>157</v>
      </c>
      <c r="D1256" s="329" t="s">
        <v>3038</v>
      </c>
      <c r="E1256" s="334">
        <v>37.69</v>
      </c>
    </row>
    <row r="1257" spans="1:5" ht="15" x14ac:dyDescent="0.25">
      <c r="A1257" s="331">
        <v>94223</v>
      </c>
      <c r="B1257" s="329" t="s">
        <v>4073</v>
      </c>
      <c r="C1257" s="329" t="s">
        <v>157</v>
      </c>
      <c r="D1257" s="329" t="s">
        <v>3038</v>
      </c>
      <c r="E1257" s="334">
        <v>65.28</v>
      </c>
    </row>
    <row r="1258" spans="1:5" ht="15" x14ac:dyDescent="0.25">
      <c r="A1258" s="331">
        <v>94451</v>
      </c>
      <c r="B1258" s="329" t="s">
        <v>4074</v>
      </c>
      <c r="C1258" s="329" t="s">
        <v>157</v>
      </c>
      <c r="D1258" s="329" t="s">
        <v>3038</v>
      </c>
      <c r="E1258" s="334">
        <v>148.31</v>
      </c>
    </row>
    <row r="1259" spans="1:5" ht="15" x14ac:dyDescent="0.25">
      <c r="A1259" s="331">
        <v>100325</v>
      </c>
      <c r="B1259" s="329" t="s">
        <v>4075</v>
      </c>
      <c r="C1259" s="329" t="s">
        <v>157</v>
      </c>
      <c r="D1259" s="329" t="s">
        <v>3038</v>
      </c>
      <c r="E1259" s="334">
        <v>63.13</v>
      </c>
    </row>
    <row r="1260" spans="1:5" ht="15" x14ac:dyDescent="0.25">
      <c r="A1260" s="331">
        <v>100327</v>
      </c>
      <c r="B1260" s="329" t="s">
        <v>4076</v>
      </c>
      <c r="C1260" s="329" t="s">
        <v>157</v>
      </c>
      <c r="D1260" s="329" t="s">
        <v>2971</v>
      </c>
      <c r="E1260" s="334">
        <v>51.96</v>
      </c>
    </row>
    <row r="1261" spans="1:5" ht="15" x14ac:dyDescent="0.25">
      <c r="A1261" s="331">
        <v>100328</v>
      </c>
      <c r="B1261" s="329" t="s">
        <v>4077</v>
      </c>
      <c r="C1261" s="329" t="s">
        <v>2690</v>
      </c>
      <c r="D1261" s="329" t="s">
        <v>3038</v>
      </c>
      <c r="E1261" s="334">
        <v>12.24</v>
      </c>
    </row>
    <row r="1262" spans="1:5" ht="15" x14ac:dyDescent="0.25">
      <c r="A1262" s="331">
        <v>100329</v>
      </c>
      <c r="B1262" s="329" t="s">
        <v>4078</v>
      </c>
      <c r="C1262" s="329" t="s">
        <v>2690</v>
      </c>
      <c r="D1262" s="329" t="s">
        <v>3038</v>
      </c>
      <c r="E1262" s="334">
        <v>14.59</v>
      </c>
    </row>
    <row r="1263" spans="1:5" ht="15" x14ac:dyDescent="0.25">
      <c r="A1263" s="331">
        <v>100330</v>
      </c>
      <c r="B1263" s="329" t="s">
        <v>4079</v>
      </c>
      <c r="C1263" s="329" t="s">
        <v>2690</v>
      </c>
      <c r="D1263" s="329" t="s">
        <v>3038</v>
      </c>
      <c r="E1263" s="334">
        <v>16.66</v>
      </c>
    </row>
    <row r="1264" spans="1:5" ht="15" x14ac:dyDescent="0.25">
      <c r="A1264" s="331">
        <v>100331</v>
      </c>
      <c r="B1264" s="329" t="s">
        <v>4080</v>
      </c>
      <c r="C1264" s="329" t="s">
        <v>2690</v>
      </c>
      <c r="D1264" s="329" t="s">
        <v>3038</v>
      </c>
      <c r="E1264" s="334">
        <v>20.66</v>
      </c>
    </row>
    <row r="1265" spans="1:5" ht="15" x14ac:dyDescent="0.25">
      <c r="A1265" s="331">
        <v>100434</v>
      </c>
      <c r="B1265" s="329" t="s">
        <v>4081</v>
      </c>
      <c r="C1265" s="329" t="s">
        <v>157</v>
      </c>
      <c r="D1265" s="329" t="s">
        <v>2971</v>
      </c>
      <c r="E1265" s="334">
        <v>65.44</v>
      </c>
    </row>
    <row r="1266" spans="1:5" ht="15" x14ac:dyDescent="0.25">
      <c r="A1266" s="331">
        <v>100435</v>
      </c>
      <c r="B1266" s="329" t="s">
        <v>4082</v>
      </c>
      <c r="C1266" s="329" t="s">
        <v>157</v>
      </c>
      <c r="D1266" s="329" t="s">
        <v>3038</v>
      </c>
      <c r="E1266" s="334">
        <v>31.95</v>
      </c>
    </row>
    <row r="1267" spans="1:5" ht="15" x14ac:dyDescent="0.25">
      <c r="A1267" s="331">
        <v>94227</v>
      </c>
      <c r="B1267" s="329" t="s">
        <v>4083</v>
      </c>
      <c r="C1267" s="329" t="s">
        <v>157</v>
      </c>
      <c r="D1267" s="329" t="s">
        <v>2971</v>
      </c>
      <c r="E1267" s="334">
        <v>58.64</v>
      </c>
    </row>
    <row r="1268" spans="1:5" ht="15" x14ac:dyDescent="0.25">
      <c r="A1268" s="331">
        <v>94228</v>
      </c>
      <c r="B1268" s="329" t="s">
        <v>4084</v>
      </c>
      <c r="C1268" s="329" t="s">
        <v>157</v>
      </c>
      <c r="D1268" s="329" t="s">
        <v>2971</v>
      </c>
      <c r="E1268" s="334">
        <v>78.930000000000007</v>
      </c>
    </row>
    <row r="1269" spans="1:5" ht="15" x14ac:dyDescent="0.25">
      <c r="A1269" s="331">
        <v>94229</v>
      </c>
      <c r="B1269" s="329" t="s">
        <v>4085</v>
      </c>
      <c r="C1269" s="329" t="s">
        <v>157</v>
      </c>
      <c r="D1269" s="329" t="s">
        <v>2971</v>
      </c>
      <c r="E1269" s="334">
        <v>153.27000000000001</v>
      </c>
    </row>
    <row r="1270" spans="1:5" ht="15" x14ac:dyDescent="0.25">
      <c r="A1270" s="331">
        <v>94231</v>
      </c>
      <c r="B1270" s="329" t="s">
        <v>540</v>
      </c>
      <c r="C1270" s="329" t="s">
        <v>157</v>
      </c>
      <c r="D1270" s="329" t="s">
        <v>2971</v>
      </c>
      <c r="E1270" s="334">
        <v>46.51</v>
      </c>
    </row>
    <row r="1271" spans="1:5" ht="15" x14ac:dyDescent="0.25">
      <c r="A1271" s="331">
        <v>94449</v>
      </c>
      <c r="B1271" s="329" t="s">
        <v>4086</v>
      </c>
      <c r="C1271" s="329" t="s">
        <v>2690</v>
      </c>
      <c r="D1271" s="329" t="s">
        <v>3038</v>
      </c>
      <c r="E1271" s="334">
        <v>54.01</v>
      </c>
    </row>
    <row r="1272" spans="1:5" ht="15" x14ac:dyDescent="0.25">
      <c r="A1272" s="331">
        <v>92255</v>
      </c>
      <c r="B1272" s="329" t="s">
        <v>4087</v>
      </c>
      <c r="C1272" s="329" t="s">
        <v>174</v>
      </c>
      <c r="D1272" s="329" t="s">
        <v>2971</v>
      </c>
      <c r="E1272" s="334">
        <v>141.96</v>
      </c>
    </row>
    <row r="1273" spans="1:5" ht="15" x14ac:dyDescent="0.25">
      <c r="A1273" s="331">
        <v>92256</v>
      </c>
      <c r="B1273" s="329" t="s">
        <v>4088</v>
      </c>
      <c r="C1273" s="329" t="s">
        <v>174</v>
      </c>
      <c r="D1273" s="329" t="s">
        <v>2971</v>
      </c>
      <c r="E1273" s="334">
        <v>165.66</v>
      </c>
    </row>
    <row r="1274" spans="1:5" ht="15" x14ac:dyDescent="0.25">
      <c r="A1274" s="331">
        <v>92257</v>
      </c>
      <c r="B1274" s="329" t="s">
        <v>4089</v>
      </c>
      <c r="C1274" s="329" t="s">
        <v>174</v>
      </c>
      <c r="D1274" s="329" t="s">
        <v>2971</v>
      </c>
      <c r="E1274" s="334">
        <v>189.18</v>
      </c>
    </row>
    <row r="1275" spans="1:5" ht="15" x14ac:dyDescent="0.25">
      <c r="A1275" s="331">
        <v>92258</v>
      </c>
      <c r="B1275" s="329" t="s">
        <v>4090</v>
      </c>
      <c r="C1275" s="329" t="s">
        <v>174</v>
      </c>
      <c r="D1275" s="329" t="s">
        <v>2971</v>
      </c>
      <c r="E1275" s="334">
        <v>227.03</v>
      </c>
    </row>
    <row r="1276" spans="1:5" ht="15" x14ac:dyDescent="0.25">
      <c r="A1276" s="331">
        <v>92568</v>
      </c>
      <c r="B1276" s="329" t="s">
        <v>4091</v>
      </c>
      <c r="C1276" s="329" t="s">
        <v>2690</v>
      </c>
      <c r="D1276" s="329" t="s">
        <v>2971</v>
      </c>
      <c r="E1276" s="334">
        <v>146.74</v>
      </c>
    </row>
    <row r="1277" spans="1:5" ht="15" x14ac:dyDescent="0.25">
      <c r="A1277" s="331">
        <v>92569</v>
      </c>
      <c r="B1277" s="329" t="s">
        <v>4092</v>
      </c>
      <c r="C1277" s="329" t="s">
        <v>2690</v>
      </c>
      <c r="D1277" s="329" t="s">
        <v>2971</v>
      </c>
      <c r="E1277" s="334">
        <v>82.97</v>
      </c>
    </row>
    <row r="1278" spans="1:5" ht="15" x14ac:dyDescent="0.25">
      <c r="A1278" s="331">
        <v>92570</v>
      </c>
      <c r="B1278" s="329" t="s">
        <v>4093</v>
      </c>
      <c r="C1278" s="329" t="s">
        <v>2690</v>
      </c>
      <c r="D1278" s="329" t="s">
        <v>2971</v>
      </c>
      <c r="E1278" s="334">
        <v>53.31</v>
      </c>
    </row>
    <row r="1279" spans="1:5" ht="15" x14ac:dyDescent="0.25">
      <c r="A1279" s="331">
        <v>92571</v>
      </c>
      <c r="B1279" s="329" t="s">
        <v>4094</v>
      </c>
      <c r="C1279" s="329" t="s">
        <v>2690</v>
      </c>
      <c r="D1279" s="329" t="s">
        <v>2971</v>
      </c>
      <c r="E1279" s="334">
        <v>152.03</v>
      </c>
    </row>
    <row r="1280" spans="1:5" ht="15" x14ac:dyDescent="0.25">
      <c r="A1280" s="331">
        <v>92572</v>
      </c>
      <c r="B1280" s="329" t="s">
        <v>4095</v>
      </c>
      <c r="C1280" s="329" t="s">
        <v>2690</v>
      </c>
      <c r="D1280" s="329" t="s">
        <v>2971</v>
      </c>
      <c r="E1280" s="334">
        <v>92.74</v>
      </c>
    </row>
    <row r="1281" spans="1:5" ht="15" x14ac:dyDescent="0.25">
      <c r="A1281" s="331">
        <v>92573</v>
      </c>
      <c r="B1281" s="329" t="s">
        <v>4096</v>
      </c>
      <c r="C1281" s="329" t="s">
        <v>2690</v>
      </c>
      <c r="D1281" s="329" t="s">
        <v>2971</v>
      </c>
      <c r="E1281" s="334">
        <v>55.45</v>
      </c>
    </row>
    <row r="1282" spans="1:5" ht="15" x14ac:dyDescent="0.25">
      <c r="A1282" s="331">
        <v>92574</v>
      </c>
      <c r="B1282" s="329" t="s">
        <v>4097</v>
      </c>
      <c r="C1282" s="329" t="s">
        <v>2690</v>
      </c>
      <c r="D1282" s="329" t="s">
        <v>2971</v>
      </c>
      <c r="E1282" s="334">
        <v>148.62</v>
      </c>
    </row>
    <row r="1283" spans="1:5" ht="15" x14ac:dyDescent="0.25">
      <c r="A1283" s="331">
        <v>92575</v>
      </c>
      <c r="B1283" s="329" t="s">
        <v>4098</v>
      </c>
      <c r="C1283" s="329" t="s">
        <v>2690</v>
      </c>
      <c r="D1283" s="329" t="s">
        <v>2971</v>
      </c>
      <c r="E1283" s="334">
        <v>75.540000000000006</v>
      </c>
    </row>
    <row r="1284" spans="1:5" ht="15" x14ac:dyDescent="0.25">
      <c r="A1284" s="331">
        <v>92576</v>
      </c>
      <c r="B1284" s="329" t="s">
        <v>4099</v>
      </c>
      <c r="C1284" s="329" t="s">
        <v>2690</v>
      </c>
      <c r="D1284" s="329" t="s">
        <v>2971</v>
      </c>
      <c r="E1284" s="334">
        <v>41.92</v>
      </c>
    </row>
    <row r="1285" spans="1:5" ht="15" x14ac:dyDescent="0.25">
      <c r="A1285" s="331">
        <v>92577</v>
      </c>
      <c r="B1285" s="329" t="s">
        <v>4100</v>
      </c>
      <c r="C1285" s="329" t="s">
        <v>2690</v>
      </c>
      <c r="D1285" s="329" t="s">
        <v>2971</v>
      </c>
      <c r="E1285" s="334">
        <v>154.52000000000001</v>
      </c>
    </row>
    <row r="1286" spans="1:5" ht="15" x14ac:dyDescent="0.25">
      <c r="A1286" s="331">
        <v>92578</v>
      </c>
      <c r="B1286" s="329" t="s">
        <v>4101</v>
      </c>
      <c r="C1286" s="329" t="s">
        <v>2690</v>
      </c>
      <c r="D1286" s="329" t="s">
        <v>2971</v>
      </c>
      <c r="E1286" s="334">
        <v>78.760000000000005</v>
      </c>
    </row>
    <row r="1287" spans="1:5" ht="15" x14ac:dyDescent="0.25">
      <c r="A1287" s="331">
        <v>92579</v>
      </c>
      <c r="B1287" s="329" t="s">
        <v>4102</v>
      </c>
      <c r="C1287" s="329" t="s">
        <v>2690</v>
      </c>
      <c r="D1287" s="329" t="s">
        <v>2971</v>
      </c>
      <c r="E1287" s="334">
        <v>43.63</v>
      </c>
    </row>
    <row r="1288" spans="1:5" ht="15" x14ac:dyDescent="0.25">
      <c r="A1288" s="331">
        <v>92580</v>
      </c>
      <c r="B1288" s="329" t="s">
        <v>4103</v>
      </c>
      <c r="C1288" s="329" t="s">
        <v>2690</v>
      </c>
      <c r="D1288" s="329" t="s">
        <v>2971</v>
      </c>
      <c r="E1288" s="334">
        <v>53.82</v>
      </c>
    </row>
    <row r="1289" spans="1:5" ht="15" x14ac:dyDescent="0.25">
      <c r="A1289" s="331">
        <v>92581</v>
      </c>
      <c r="B1289" s="329" t="s">
        <v>4104</v>
      </c>
      <c r="C1289" s="329" t="s">
        <v>2690</v>
      </c>
      <c r="D1289" s="329" t="s">
        <v>2971</v>
      </c>
      <c r="E1289" s="334">
        <v>56.81</v>
      </c>
    </row>
    <row r="1290" spans="1:5" ht="15" x14ac:dyDescent="0.25">
      <c r="A1290" s="331">
        <v>92582</v>
      </c>
      <c r="B1290" s="329" t="s">
        <v>4105</v>
      </c>
      <c r="C1290" s="329" t="s">
        <v>174</v>
      </c>
      <c r="D1290" s="329" t="s">
        <v>2971</v>
      </c>
      <c r="E1290" s="334">
        <v>753.31</v>
      </c>
    </row>
    <row r="1291" spans="1:5" ht="15" x14ac:dyDescent="0.25">
      <c r="A1291" s="331">
        <v>92584</v>
      </c>
      <c r="B1291" s="329" t="s">
        <v>4106</v>
      </c>
      <c r="C1291" s="329" t="s">
        <v>174</v>
      </c>
      <c r="D1291" s="329" t="s">
        <v>2971</v>
      </c>
      <c r="E1291" s="334">
        <v>903.3</v>
      </c>
    </row>
    <row r="1292" spans="1:5" ht="15" x14ac:dyDescent="0.25">
      <c r="A1292" s="331">
        <v>92586</v>
      </c>
      <c r="B1292" s="329" t="s">
        <v>4107</v>
      </c>
      <c r="C1292" s="329" t="s">
        <v>174</v>
      </c>
      <c r="D1292" s="329" t="s">
        <v>2971</v>
      </c>
      <c r="E1292" s="335">
        <v>1053.3</v>
      </c>
    </row>
    <row r="1293" spans="1:5" ht="15" x14ac:dyDescent="0.25">
      <c r="A1293" s="331">
        <v>92588</v>
      </c>
      <c r="B1293" s="329" t="s">
        <v>4108</v>
      </c>
      <c r="C1293" s="329" t="s">
        <v>174</v>
      </c>
      <c r="D1293" s="329" t="s">
        <v>2971</v>
      </c>
      <c r="E1293" s="335">
        <v>1317.9</v>
      </c>
    </row>
    <row r="1294" spans="1:5" ht="15" x14ac:dyDescent="0.25">
      <c r="A1294" s="331">
        <v>92590</v>
      </c>
      <c r="B1294" s="329" t="s">
        <v>4109</v>
      </c>
      <c r="C1294" s="329" t="s">
        <v>174</v>
      </c>
      <c r="D1294" s="329" t="s">
        <v>2971</v>
      </c>
      <c r="E1294" s="335">
        <v>1467.89</v>
      </c>
    </row>
    <row r="1295" spans="1:5" ht="15" x14ac:dyDescent="0.25">
      <c r="A1295" s="331">
        <v>92592</v>
      </c>
      <c r="B1295" s="329" t="s">
        <v>4110</v>
      </c>
      <c r="C1295" s="329" t="s">
        <v>174</v>
      </c>
      <c r="D1295" s="329" t="s">
        <v>2971</v>
      </c>
      <c r="E1295" s="335">
        <v>1641.41</v>
      </c>
    </row>
    <row r="1296" spans="1:5" ht="15" x14ac:dyDescent="0.25">
      <c r="A1296" s="331">
        <v>92593</v>
      </c>
      <c r="B1296" s="329" t="s">
        <v>4111</v>
      </c>
      <c r="C1296" s="329" t="s">
        <v>160</v>
      </c>
      <c r="D1296" s="329" t="s">
        <v>2971</v>
      </c>
      <c r="E1296" s="334">
        <v>12.45</v>
      </c>
    </row>
    <row r="1297" spans="1:5" ht="15" x14ac:dyDescent="0.25">
      <c r="A1297" s="331">
        <v>92594</v>
      </c>
      <c r="B1297" s="329" t="s">
        <v>4112</v>
      </c>
      <c r="C1297" s="329" t="s">
        <v>174</v>
      </c>
      <c r="D1297" s="329" t="s">
        <v>2971</v>
      </c>
      <c r="E1297" s="335">
        <v>1920.27</v>
      </c>
    </row>
    <row r="1298" spans="1:5" ht="15" x14ac:dyDescent="0.25">
      <c r="A1298" s="331">
        <v>92596</v>
      </c>
      <c r="B1298" s="329" t="s">
        <v>4113</v>
      </c>
      <c r="C1298" s="329" t="s">
        <v>174</v>
      </c>
      <c r="D1298" s="329" t="s">
        <v>2971</v>
      </c>
      <c r="E1298" s="335">
        <v>2114.5500000000002</v>
      </c>
    </row>
    <row r="1299" spans="1:5" ht="15" x14ac:dyDescent="0.25">
      <c r="A1299" s="331">
        <v>92598</v>
      </c>
      <c r="B1299" s="329" t="s">
        <v>4114</v>
      </c>
      <c r="C1299" s="329" t="s">
        <v>174</v>
      </c>
      <c r="D1299" s="329" t="s">
        <v>2971</v>
      </c>
      <c r="E1299" s="335">
        <v>2264.54</v>
      </c>
    </row>
    <row r="1300" spans="1:5" ht="15" x14ac:dyDescent="0.25">
      <c r="A1300" s="331">
        <v>92600</v>
      </c>
      <c r="B1300" s="329" t="s">
        <v>4115</v>
      </c>
      <c r="C1300" s="329" t="s">
        <v>174</v>
      </c>
      <c r="D1300" s="329" t="s">
        <v>2971</v>
      </c>
      <c r="E1300" s="335">
        <v>2452.48</v>
      </c>
    </row>
    <row r="1301" spans="1:5" ht="15" x14ac:dyDescent="0.25">
      <c r="A1301" s="331">
        <v>92602</v>
      </c>
      <c r="B1301" s="329" t="s">
        <v>4116</v>
      </c>
      <c r="C1301" s="329" t="s">
        <v>174</v>
      </c>
      <c r="D1301" s="329" t="s">
        <v>2971</v>
      </c>
      <c r="E1301" s="334">
        <v>753.31</v>
      </c>
    </row>
    <row r="1302" spans="1:5" ht="15" x14ac:dyDescent="0.25">
      <c r="A1302" s="331">
        <v>92604</v>
      </c>
      <c r="B1302" s="329" t="s">
        <v>4117</v>
      </c>
      <c r="C1302" s="329" t="s">
        <v>174</v>
      </c>
      <c r="D1302" s="329" t="s">
        <v>2971</v>
      </c>
      <c r="E1302" s="334">
        <v>865.35</v>
      </c>
    </row>
    <row r="1303" spans="1:5" ht="15" x14ac:dyDescent="0.25">
      <c r="A1303" s="331">
        <v>92606</v>
      </c>
      <c r="B1303" s="329" t="s">
        <v>4118</v>
      </c>
      <c r="C1303" s="329" t="s">
        <v>174</v>
      </c>
      <c r="D1303" s="329" t="s">
        <v>2971</v>
      </c>
      <c r="E1303" s="335">
        <v>1015.34</v>
      </c>
    </row>
    <row r="1304" spans="1:5" ht="15" x14ac:dyDescent="0.25">
      <c r="A1304" s="331">
        <v>92608</v>
      </c>
      <c r="B1304" s="329" t="s">
        <v>4119</v>
      </c>
      <c r="C1304" s="329" t="s">
        <v>174</v>
      </c>
      <c r="D1304" s="329" t="s">
        <v>2971</v>
      </c>
      <c r="E1304" s="335">
        <v>1241.99</v>
      </c>
    </row>
    <row r="1305" spans="1:5" ht="15" x14ac:dyDescent="0.25">
      <c r="A1305" s="331">
        <v>92610</v>
      </c>
      <c r="B1305" s="329" t="s">
        <v>4120</v>
      </c>
      <c r="C1305" s="329" t="s">
        <v>174</v>
      </c>
      <c r="D1305" s="329" t="s">
        <v>2971</v>
      </c>
      <c r="E1305" s="335">
        <v>1391.98</v>
      </c>
    </row>
    <row r="1306" spans="1:5" ht="15" x14ac:dyDescent="0.25">
      <c r="A1306" s="331">
        <v>92612</v>
      </c>
      <c r="B1306" s="329" t="s">
        <v>4121</v>
      </c>
      <c r="C1306" s="329" t="s">
        <v>174</v>
      </c>
      <c r="D1306" s="329" t="s">
        <v>2971</v>
      </c>
      <c r="E1306" s="335">
        <v>1565.5</v>
      </c>
    </row>
    <row r="1307" spans="1:5" ht="15" x14ac:dyDescent="0.25">
      <c r="A1307" s="331">
        <v>92614</v>
      </c>
      <c r="B1307" s="329" t="s">
        <v>4122</v>
      </c>
      <c r="C1307" s="329" t="s">
        <v>174</v>
      </c>
      <c r="D1307" s="329" t="s">
        <v>2971</v>
      </c>
      <c r="E1307" s="335">
        <v>1768.46</v>
      </c>
    </row>
    <row r="1308" spans="1:5" ht="15" x14ac:dyDescent="0.25">
      <c r="A1308" s="331">
        <v>92616</v>
      </c>
      <c r="B1308" s="329" t="s">
        <v>4123</v>
      </c>
      <c r="C1308" s="329" t="s">
        <v>174</v>
      </c>
      <c r="D1308" s="329" t="s">
        <v>2971</v>
      </c>
      <c r="E1308" s="335">
        <v>2000.68</v>
      </c>
    </row>
    <row r="1309" spans="1:5" ht="15" x14ac:dyDescent="0.25">
      <c r="A1309" s="331">
        <v>92618</v>
      </c>
      <c r="B1309" s="329" t="s">
        <v>4124</v>
      </c>
      <c r="C1309" s="329" t="s">
        <v>174</v>
      </c>
      <c r="D1309" s="329" t="s">
        <v>2971</v>
      </c>
      <c r="E1309" s="335">
        <v>2150.6799999999998</v>
      </c>
    </row>
    <row r="1310" spans="1:5" ht="15" x14ac:dyDescent="0.25">
      <c r="A1310" s="331">
        <v>92620</v>
      </c>
      <c r="B1310" s="329" t="s">
        <v>4125</v>
      </c>
      <c r="C1310" s="329" t="s">
        <v>174</v>
      </c>
      <c r="D1310" s="329" t="s">
        <v>2971</v>
      </c>
      <c r="E1310" s="335">
        <v>2300.66</v>
      </c>
    </row>
    <row r="1311" spans="1:5" ht="15" x14ac:dyDescent="0.25">
      <c r="A1311" s="331">
        <v>100357</v>
      </c>
      <c r="B1311" s="329" t="s">
        <v>4126</v>
      </c>
      <c r="C1311" s="329" t="s">
        <v>174</v>
      </c>
      <c r="D1311" s="329" t="s">
        <v>2971</v>
      </c>
      <c r="E1311" s="334">
        <v>720.49</v>
      </c>
    </row>
    <row r="1312" spans="1:5" ht="15" x14ac:dyDescent="0.25">
      <c r="A1312" s="331">
        <v>100358</v>
      </c>
      <c r="B1312" s="329" t="s">
        <v>4127</v>
      </c>
      <c r="C1312" s="329" t="s">
        <v>174</v>
      </c>
      <c r="D1312" s="329" t="s">
        <v>2971</v>
      </c>
      <c r="E1312" s="334">
        <v>961.7</v>
      </c>
    </row>
    <row r="1313" spans="1:5" ht="15" x14ac:dyDescent="0.25">
      <c r="A1313" s="331">
        <v>100359</v>
      </c>
      <c r="B1313" s="329" t="s">
        <v>4128</v>
      </c>
      <c r="C1313" s="329" t="s">
        <v>174</v>
      </c>
      <c r="D1313" s="329" t="s">
        <v>2971</v>
      </c>
      <c r="E1313" s="335">
        <v>1008.62</v>
      </c>
    </row>
    <row r="1314" spans="1:5" ht="15" x14ac:dyDescent="0.25">
      <c r="A1314" s="331">
        <v>100360</v>
      </c>
      <c r="B1314" s="329" t="s">
        <v>4129</v>
      </c>
      <c r="C1314" s="329" t="s">
        <v>174</v>
      </c>
      <c r="D1314" s="329" t="s">
        <v>2971</v>
      </c>
      <c r="E1314" s="335">
        <v>1113.51</v>
      </c>
    </row>
    <row r="1315" spans="1:5" ht="15" x14ac:dyDescent="0.25">
      <c r="A1315" s="331">
        <v>100361</v>
      </c>
      <c r="B1315" s="329" t="s">
        <v>4130</v>
      </c>
      <c r="C1315" s="329" t="s">
        <v>174</v>
      </c>
      <c r="D1315" s="329" t="s">
        <v>2971</v>
      </c>
      <c r="E1315" s="335">
        <v>1373.45</v>
      </c>
    </row>
    <row r="1316" spans="1:5" ht="15" x14ac:dyDescent="0.25">
      <c r="A1316" s="331">
        <v>100362</v>
      </c>
      <c r="B1316" s="329" t="s">
        <v>4131</v>
      </c>
      <c r="C1316" s="329" t="s">
        <v>174</v>
      </c>
      <c r="D1316" s="329" t="s">
        <v>2971</v>
      </c>
      <c r="E1316" s="335">
        <v>1891.93</v>
      </c>
    </row>
    <row r="1317" spans="1:5" ht="15" x14ac:dyDescent="0.25">
      <c r="A1317" s="331">
        <v>100363</v>
      </c>
      <c r="B1317" s="329" t="s">
        <v>4132</v>
      </c>
      <c r="C1317" s="329" t="s">
        <v>174</v>
      </c>
      <c r="D1317" s="329" t="s">
        <v>2971</v>
      </c>
      <c r="E1317" s="335">
        <v>1952.14</v>
      </c>
    </row>
    <row r="1318" spans="1:5" ht="15" x14ac:dyDescent="0.25">
      <c r="A1318" s="331">
        <v>100364</v>
      </c>
      <c r="B1318" s="329" t="s">
        <v>4133</v>
      </c>
      <c r="C1318" s="329" t="s">
        <v>174</v>
      </c>
      <c r="D1318" s="329" t="s">
        <v>2971</v>
      </c>
      <c r="E1318" s="335">
        <v>2110.5300000000002</v>
      </c>
    </row>
    <row r="1319" spans="1:5" ht="15" x14ac:dyDescent="0.25">
      <c r="A1319" s="331">
        <v>100365</v>
      </c>
      <c r="B1319" s="329" t="s">
        <v>4134</v>
      </c>
      <c r="C1319" s="329" t="s">
        <v>174</v>
      </c>
      <c r="D1319" s="329" t="s">
        <v>2971</v>
      </c>
      <c r="E1319" s="335">
        <v>2407.37</v>
      </c>
    </row>
    <row r="1320" spans="1:5" ht="15" x14ac:dyDescent="0.25">
      <c r="A1320" s="331">
        <v>100366</v>
      </c>
      <c r="B1320" s="329" t="s">
        <v>4135</v>
      </c>
      <c r="C1320" s="329" t="s">
        <v>174</v>
      </c>
      <c r="D1320" s="329" t="s">
        <v>2971</v>
      </c>
      <c r="E1320" s="335">
        <v>2559.31</v>
      </c>
    </row>
    <row r="1321" spans="1:5" ht="15" x14ac:dyDescent="0.25">
      <c r="A1321" s="331">
        <v>100367</v>
      </c>
      <c r="B1321" s="329" t="s">
        <v>4136</v>
      </c>
      <c r="C1321" s="329" t="s">
        <v>174</v>
      </c>
      <c r="D1321" s="329" t="s">
        <v>2971</v>
      </c>
      <c r="E1321" s="334">
        <v>703.59</v>
      </c>
    </row>
    <row r="1322" spans="1:5" ht="15" x14ac:dyDescent="0.25">
      <c r="A1322" s="331">
        <v>100368</v>
      </c>
      <c r="B1322" s="329" t="s">
        <v>4137</v>
      </c>
      <c r="C1322" s="329" t="s">
        <v>174</v>
      </c>
      <c r="D1322" s="329" t="s">
        <v>2971</v>
      </c>
      <c r="E1322" s="334">
        <v>940.85</v>
      </c>
    </row>
    <row r="1323" spans="1:5" ht="15" x14ac:dyDescent="0.25">
      <c r="A1323" s="331">
        <v>100369</v>
      </c>
      <c r="B1323" s="329" t="s">
        <v>4138</v>
      </c>
      <c r="C1323" s="329" t="s">
        <v>174</v>
      </c>
      <c r="D1323" s="329" t="s">
        <v>2971</v>
      </c>
      <c r="E1323" s="334">
        <v>987.78</v>
      </c>
    </row>
    <row r="1324" spans="1:5" ht="15" x14ac:dyDescent="0.25">
      <c r="A1324" s="331">
        <v>100370</v>
      </c>
      <c r="B1324" s="329" t="s">
        <v>4139</v>
      </c>
      <c r="C1324" s="329" t="s">
        <v>174</v>
      </c>
      <c r="D1324" s="329" t="s">
        <v>2971</v>
      </c>
      <c r="E1324" s="335">
        <v>1157.25</v>
      </c>
    </row>
    <row r="1325" spans="1:5" ht="15" x14ac:dyDescent="0.25">
      <c r="A1325" s="331">
        <v>100371</v>
      </c>
      <c r="B1325" s="329" t="s">
        <v>4140</v>
      </c>
      <c r="C1325" s="329" t="s">
        <v>174</v>
      </c>
      <c r="D1325" s="329" t="s">
        <v>2971</v>
      </c>
      <c r="E1325" s="335">
        <v>1317.86</v>
      </c>
    </row>
    <row r="1326" spans="1:5" ht="15" x14ac:dyDescent="0.25">
      <c r="A1326" s="331">
        <v>100372</v>
      </c>
      <c r="B1326" s="329" t="s">
        <v>4141</v>
      </c>
      <c r="C1326" s="329" t="s">
        <v>174</v>
      </c>
      <c r="D1326" s="329" t="s">
        <v>2971</v>
      </c>
      <c r="E1326" s="335">
        <v>1796.69</v>
      </c>
    </row>
    <row r="1327" spans="1:5" ht="15" x14ac:dyDescent="0.25">
      <c r="A1327" s="331">
        <v>100373</v>
      </c>
      <c r="B1327" s="329" t="s">
        <v>4142</v>
      </c>
      <c r="C1327" s="329" t="s">
        <v>174</v>
      </c>
      <c r="D1327" s="329" t="s">
        <v>2971</v>
      </c>
      <c r="E1327" s="335">
        <v>1853.25</v>
      </c>
    </row>
    <row r="1328" spans="1:5" ht="15" x14ac:dyDescent="0.25">
      <c r="A1328" s="331">
        <v>100374</v>
      </c>
      <c r="B1328" s="329" t="s">
        <v>4143</v>
      </c>
      <c r="C1328" s="329" t="s">
        <v>174</v>
      </c>
      <c r="D1328" s="329" t="s">
        <v>2971</v>
      </c>
      <c r="E1328" s="335">
        <v>1977.85</v>
      </c>
    </row>
    <row r="1329" spans="1:5" ht="15" x14ac:dyDescent="0.25">
      <c r="A1329" s="331">
        <v>100375</v>
      </c>
      <c r="B1329" s="329" t="s">
        <v>4144</v>
      </c>
      <c r="C1329" s="329" t="s">
        <v>174</v>
      </c>
      <c r="D1329" s="329" t="s">
        <v>2971</v>
      </c>
      <c r="E1329" s="335">
        <v>2212.4699999999998</v>
      </c>
    </row>
    <row r="1330" spans="1:5" ht="15" x14ac:dyDescent="0.25">
      <c r="A1330" s="331">
        <v>100376</v>
      </c>
      <c r="B1330" s="329" t="s">
        <v>4145</v>
      </c>
      <c r="C1330" s="329" t="s">
        <v>174</v>
      </c>
      <c r="D1330" s="329" t="s">
        <v>2971</v>
      </c>
      <c r="E1330" s="335">
        <v>2174.96</v>
      </c>
    </row>
    <row r="1331" spans="1:5" ht="15" x14ac:dyDescent="0.25">
      <c r="A1331" s="331">
        <v>100377</v>
      </c>
      <c r="B1331" s="329" t="s">
        <v>4146</v>
      </c>
      <c r="C1331" s="329" t="s">
        <v>160</v>
      </c>
      <c r="D1331" s="329" t="s">
        <v>2971</v>
      </c>
      <c r="E1331" s="334">
        <v>12.97</v>
      </c>
    </row>
    <row r="1332" spans="1:5" ht="15" x14ac:dyDescent="0.25">
      <c r="A1332" s="331">
        <v>100378</v>
      </c>
      <c r="B1332" s="329" t="s">
        <v>4147</v>
      </c>
      <c r="C1332" s="329" t="s">
        <v>160</v>
      </c>
      <c r="D1332" s="329" t="s">
        <v>2971</v>
      </c>
      <c r="E1332" s="334">
        <v>12.21</v>
      </c>
    </row>
    <row r="1333" spans="1:5" ht="15" x14ac:dyDescent="0.25">
      <c r="A1333" s="331">
        <v>100382</v>
      </c>
      <c r="B1333" s="329" t="s">
        <v>4148</v>
      </c>
      <c r="C1333" s="329" t="s">
        <v>2690</v>
      </c>
      <c r="D1333" s="329" t="s">
        <v>3038</v>
      </c>
      <c r="E1333" s="334">
        <v>15.83</v>
      </c>
    </row>
    <row r="1334" spans="1:5" ht="15" x14ac:dyDescent="0.25">
      <c r="A1334" s="331">
        <v>94444</v>
      </c>
      <c r="B1334" s="329" t="s">
        <v>4149</v>
      </c>
      <c r="C1334" s="329" t="s">
        <v>2690</v>
      </c>
      <c r="D1334" s="329" t="s">
        <v>3038</v>
      </c>
      <c r="E1334" s="334">
        <v>753.25</v>
      </c>
    </row>
    <row r="1335" spans="1:5" ht="15" x14ac:dyDescent="0.25">
      <c r="A1335" s="331">
        <v>102661</v>
      </c>
      <c r="B1335" s="329" t="s">
        <v>4150</v>
      </c>
      <c r="C1335" s="329" t="s">
        <v>157</v>
      </c>
      <c r="D1335" s="329" t="s">
        <v>2971</v>
      </c>
      <c r="E1335" s="334">
        <v>28.8</v>
      </c>
    </row>
    <row r="1336" spans="1:5" ht="15" x14ac:dyDescent="0.25">
      <c r="A1336" s="331">
        <v>102663</v>
      </c>
      <c r="B1336" s="329" t="s">
        <v>4151</v>
      </c>
      <c r="C1336" s="329" t="s">
        <v>157</v>
      </c>
      <c r="D1336" s="329" t="s">
        <v>2971</v>
      </c>
      <c r="E1336" s="334">
        <v>46.16</v>
      </c>
    </row>
    <row r="1337" spans="1:5" ht="15" x14ac:dyDescent="0.25">
      <c r="A1337" s="331">
        <v>102664</v>
      </c>
      <c r="B1337" s="329" t="s">
        <v>4152</v>
      </c>
      <c r="C1337" s="329" t="s">
        <v>157</v>
      </c>
      <c r="D1337" s="329" t="s">
        <v>2971</v>
      </c>
      <c r="E1337" s="334">
        <v>39.33</v>
      </c>
    </row>
    <row r="1338" spans="1:5" ht="15" x14ac:dyDescent="0.25">
      <c r="A1338" s="331">
        <v>102665</v>
      </c>
      <c r="B1338" s="329" t="s">
        <v>4153</v>
      </c>
      <c r="C1338" s="329" t="s">
        <v>157</v>
      </c>
      <c r="D1338" s="329" t="s">
        <v>2971</v>
      </c>
      <c r="E1338" s="334">
        <v>18.38</v>
      </c>
    </row>
    <row r="1339" spans="1:5" ht="15" x14ac:dyDescent="0.25">
      <c r="A1339" s="331">
        <v>102666</v>
      </c>
      <c r="B1339" s="329" t="s">
        <v>4154</v>
      </c>
      <c r="C1339" s="329" t="s">
        <v>157</v>
      </c>
      <c r="D1339" s="329" t="s">
        <v>2971</v>
      </c>
      <c r="E1339" s="334">
        <v>50.06</v>
      </c>
    </row>
    <row r="1340" spans="1:5" ht="15" x14ac:dyDescent="0.25">
      <c r="A1340" s="331">
        <v>102669</v>
      </c>
      <c r="B1340" s="329" t="s">
        <v>4155</v>
      </c>
      <c r="C1340" s="329" t="s">
        <v>157</v>
      </c>
      <c r="D1340" s="329" t="s">
        <v>2971</v>
      </c>
      <c r="E1340" s="334">
        <v>67.37</v>
      </c>
    </row>
    <row r="1341" spans="1:5" ht="15" x14ac:dyDescent="0.25">
      <c r="A1341" s="331">
        <v>102670</v>
      </c>
      <c r="B1341" s="329" t="s">
        <v>4156</v>
      </c>
      <c r="C1341" s="329" t="s">
        <v>157</v>
      </c>
      <c r="D1341" s="329" t="s">
        <v>2971</v>
      </c>
      <c r="E1341" s="334">
        <v>82.33</v>
      </c>
    </row>
    <row r="1342" spans="1:5" ht="15" x14ac:dyDescent="0.25">
      <c r="A1342" s="331">
        <v>102673</v>
      </c>
      <c r="B1342" s="329" t="s">
        <v>4157</v>
      </c>
      <c r="C1342" s="329" t="s">
        <v>157</v>
      </c>
      <c r="D1342" s="329" t="s">
        <v>2971</v>
      </c>
      <c r="E1342" s="334">
        <v>117.05</v>
      </c>
    </row>
    <row r="1343" spans="1:5" ht="15" x14ac:dyDescent="0.25">
      <c r="A1343" s="331">
        <v>102674</v>
      </c>
      <c r="B1343" s="329" t="s">
        <v>4158</v>
      </c>
      <c r="C1343" s="329" t="s">
        <v>157</v>
      </c>
      <c r="D1343" s="329" t="s">
        <v>2971</v>
      </c>
      <c r="E1343" s="334">
        <v>88.78</v>
      </c>
    </row>
    <row r="1344" spans="1:5" ht="15" x14ac:dyDescent="0.25">
      <c r="A1344" s="331">
        <v>102677</v>
      </c>
      <c r="B1344" s="329" t="s">
        <v>4159</v>
      </c>
      <c r="C1344" s="329" t="s">
        <v>157</v>
      </c>
      <c r="D1344" s="329" t="s">
        <v>2971</v>
      </c>
      <c r="E1344" s="334">
        <v>109.8</v>
      </c>
    </row>
    <row r="1345" spans="1:5" ht="15" x14ac:dyDescent="0.25">
      <c r="A1345" s="331">
        <v>102678</v>
      </c>
      <c r="B1345" s="329" t="s">
        <v>4160</v>
      </c>
      <c r="C1345" s="329" t="s">
        <v>157</v>
      </c>
      <c r="D1345" s="329" t="s">
        <v>2971</v>
      </c>
      <c r="E1345" s="334">
        <v>112.48</v>
      </c>
    </row>
    <row r="1346" spans="1:5" ht="15" x14ac:dyDescent="0.25">
      <c r="A1346" s="331">
        <v>102679</v>
      </c>
      <c r="B1346" s="329" t="s">
        <v>4161</v>
      </c>
      <c r="C1346" s="329" t="s">
        <v>157</v>
      </c>
      <c r="D1346" s="329" t="s">
        <v>2971</v>
      </c>
      <c r="E1346" s="334">
        <v>120.79</v>
      </c>
    </row>
    <row r="1347" spans="1:5" ht="15" x14ac:dyDescent="0.25">
      <c r="A1347" s="331">
        <v>102680</v>
      </c>
      <c r="B1347" s="329" t="s">
        <v>4162</v>
      </c>
      <c r="C1347" s="329" t="s">
        <v>157</v>
      </c>
      <c r="D1347" s="329" t="s">
        <v>2971</v>
      </c>
      <c r="E1347" s="334">
        <v>123.96</v>
      </c>
    </row>
    <row r="1348" spans="1:5" ht="15" x14ac:dyDescent="0.25">
      <c r="A1348" s="331">
        <v>102683</v>
      </c>
      <c r="B1348" s="329" t="s">
        <v>4163</v>
      </c>
      <c r="C1348" s="329" t="s">
        <v>157</v>
      </c>
      <c r="D1348" s="329" t="s">
        <v>2971</v>
      </c>
      <c r="E1348" s="334">
        <v>148.63</v>
      </c>
    </row>
    <row r="1349" spans="1:5" ht="15" x14ac:dyDescent="0.25">
      <c r="A1349" s="331">
        <v>102684</v>
      </c>
      <c r="B1349" s="329" t="s">
        <v>4164</v>
      </c>
      <c r="C1349" s="329" t="s">
        <v>157</v>
      </c>
      <c r="D1349" s="329" t="s">
        <v>2971</v>
      </c>
      <c r="E1349" s="334">
        <v>132.26</v>
      </c>
    </row>
    <row r="1350" spans="1:5" ht="15" x14ac:dyDescent="0.25">
      <c r="A1350" s="331">
        <v>102687</v>
      </c>
      <c r="B1350" s="329" t="s">
        <v>4165</v>
      </c>
      <c r="C1350" s="329" t="s">
        <v>157</v>
      </c>
      <c r="D1350" s="329" t="s">
        <v>2971</v>
      </c>
      <c r="E1350" s="334">
        <v>153.22999999999999</v>
      </c>
    </row>
    <row r="1351" spans="1:5" ht="15" x14ac:dyDescent="0.25">
      <c r="A1351" s="331">
        <v>102688</v>
      </c>
      <c r="B1351" s="329" t="s">
        <v>4166</v>
      </c>
      <c r="C1351" s="329" t="s">
        <v>157</v>
      </c>
      <c r="D1351" s="329" t="s">
        <v>2971</v>
      </c>
      <c r="E1351" s="334">
        <v>33.35</v>
      </c>
    </row>
    <row r="1352" spans="1:5" ht="15" x14ac:dyDescent="0.25">
      <c r="A1352" s="331">
        <v>102690</v>
      </c>
      <c r="B1352" s="329" t="s">
        <v>4167</v>
      </c>
      <c r="C1352" s="329" t="s">
        <v>157</v>
      </c>
      <c r="D1352" s="329" t="s">
        <v>2971</v>
      </c>
      <c r="E1352" s="334">
        <v>54.61</v>
      </c>
    </row>
    <row r="1353" spans="1:5" ht="15" x14ac:dyDescent="0.25">
      <c r="A1353" s="331">
        <v>102694</v>
      </c>
      <c r="B1353" s="329" t="s">
        <v>4168</v>
      </c>
      <c r="C1353" s="329" t="s">
        <v>157</v>
      </c>
      <c r="D1353" s="329" t="s">
        <v>2971</v>
      </c>
      <c r="E1353" s="334">
        <v>60.05</v>
      </c>
    </row>
    <row r="1354" spans="1:5" ht="15" x14ac:dyDescent="0.25">
      <c r="A1354" s="331">
        <v>102697</v>
      </c>
      <c r="B1354" s="329" t="s">
        <v>4169</v>
      </c>
      <c r="C1354" s="329" t="s">
        <v>157</v>
      </c>
      <c r="D1354" s="329" t="s">
        <v>2971</v>
      </c>
      <c r="E1354" s="334">
        <v>89.44</v>
      </c>
    </row>
    <row r="1355" spans="1:5" ht="15" x14ac:dyDescent="0.25">
      <c r="A1355" s="331">
        <v>102704</v>
      </c>
      <c r="B1355" s="329" t="s">
        <v>4170</v>
      </c>
      <c r="C1355" s="329" t="s">
        <v>157</v>
      </c>
      <c r="D1355" s="329" t="s">
        <v>2971</v>
      </c>
      <c r="E1355" s="334">
        <v>11.34</v>
      </c>
    </row>
    <row r="1356" spans="1:5" ht="15" x14ac:dyDescent="0.25">
      <c r="A1356" s="331">
        <v>102706</v>
      </c>
      <c r="B1356" s="329" t="s">
        <v>4171</v>
      </c>
      <c r="C1356" s="329" t="s">
        <v>157</v>
      </c>
      <c r="D1356" s="329" t="s">
        <v>2971</v>
      </c>
      <c r="E1356" s="334">
        <v>13.11</v>
      </c>
    </row>
    <row r="1357" spans="1:5" ht="15" x14ac:dyDescent="0.25">
      <c r="A1357" s="331">
        <v>102707</v>
      </c>
      <c r="B1357" s="329" t="s">
        <v>4172</v>
      </c>
      <c r="C1357" s="329" t="s">
        <v>157</v>
      </c>
      <c r="D1357" s="329" t="s">
        <v>2971</v>
      </c>
      <c r="E1357" s="334">
        <v>31.48</v>
      </c>
    </row>
    <row r="1358" spans="1:5" ht="15" x14ac:dyDescent="0.25">
      <c r="A1358" s="331">
        <v>102708</v>
      </c>
      <c r="B1358" s="329" t="s">
        <v>4173</v>
      </c>
      <c r="C1358" s="329" t="s">
        <v>174</v>
      </c>
      <c r="D1358" s="329" t="s">
        <v>3038</v>
      </c>
      <c r="E1358" s="334">
        <v>17.82</v>
      </c>
    </row>
    <row r="1359" spans="1:5" ht="15" x14ac:dyDescent="0.25">
      <c r="A1359" s="331">
        <v>102710</v>
      </c>
      <c r="B1359" s="329" t="s">
        <v>4174</v>
      </c>
      <c r="C1359" s="329" t="s">
        <v>174</v>
      </c>
      <c r="D1359" s="329" t="s">
        <v>3038</v>
      </c>
      <c r="E1359" s="334">
        <v>44.74</v>
      </c>
    </row>
    <row r="1360" spans="1:5" ht="15" x14ac:dyDescent="0.25">
      <c r="A1360" s="331">
        <v>102711</v>
      </c>
      <c r="B1360" s="329" t="s">
        <v>4175</v>
      </c>
      <c r="C1360" s="329" t="s">
        <v>174</v>
      </c>
      <c r="D1360" s="329" t="s">
        <v>3038</v>
      </c>
      <c r="E1360" s="334">
        <v>62.76</v>
      </c>
    </row>
    <row r="1361" spans="1:5" ht="15" x14ac:dyDescent="0.25">
      <c r="A1361" s="331">
        <v>102712</v>
      </c>
      <c r="B1361" s="329" t="s">
        <v>4176</v>
      </c>
      <c r="C1361" s="329" t="s">
        <v>2690</v>
      </c>
      <c r="D1361" s="329" t="s">
        <v>3038</v>
      </c>
      <c r="E1361" s="334">
        <v>8.08</v>
      </c>
    </row>
    <row r="1362" spans="1:5" ht="15" x14ac:dyDescent="0.25">
      <c r="A1362" s="331">
        <v>102713</v>
      </c>
      <c r="B1362" s="329" t="s">
        <v>4177</v>
      </c>
      <c r="C1362" s="329" t="s">
        <v>2690</v>
      </c>
      <c r="D1362" s="329" t="s">
        <v>3038</v>
      </c>
      <c r="E1362" s="334">
        <v>11.15</v>
      </c>
    </row>
    <row r="1363" spans="1:5" ht="15" x14ac:dyDescent="0.25">
      <c r="A1363" s="331">
        <v>102715</v>
      </c>
      <c r="B1363" s="329" t="s">
        <v>4178</v>
      </c>
      <c r="C1363" s="329" t="s">
        <v>2690</v>
      </c>
      <c r="D1363" s="329" t="s">
        <v>3038</v>
      </c>
      <c r="E1363" s="334">
        <v>26.52</v>
      </c>
    </row>
    <row r="1364" spans="1:5" ht="15" x14ac:dyDescent="0.25">
      <c r="A1364" s="331">
        <v>102716</v>
      </c>
      <c r="B1364" s="329" t="s">
        <v>4179</v>
      </c>
      <c r="C1364" s="329" t="s">
        <v>4180</v>
      </c>
      <c r="D1364" s="329" t="s">
        <v>2971</v>
      </c>
      <c r="E1364" s="334">
        <v>101.71</v>
      </c>
    </row>
    <row r="1365" spans="1:5" ht="15" x14ac:dyDescent="0.25">
      <c r="A1365" s="331">
        <v>102717</v>
      </c>
      <c r="B1365" s="329" t="s">
        <v>4181</v>
      </c>
      <c r="C1365" s="329" t="s">
        <v>4180</v>
      </c>
      <c r="D1365" s="329" t="s">
        <v>2971</v>
      </c>
      <c r="E1365" s="334">
        <v>103.74</v>
      </c>
    </row>
    <row r="1366" spans="1:5" ht="15" x14ac:dyDescent="0.25">
      <c r="A1366" s="331">
        <v>102718</v>
      </c>
      <c r="B1366" s="329" t="s">
        <v>4182</v>
      </c>
      <c r="C1366" s="329" t="s">
        <v>4180</v>
      </c>
      <c r="D1366" s="329" t="s">
        <v>3367</v>
      </c>
      <c r="E1366" s="334">
        <v>107.95</v>
      </c>
    </row>
    <row r="1367" spans="1:5" ht="15" x14ac:dyDescent="0.25">
      <c r="A1367" s="331">
        <v>102719</v>
      </c>
      <c r="B1367" s="329" t="s">
        <v>4183</v>
      </c>
      <c r="C1367" s="329" t="s">
        <v>4180</v>
      </c>
      <c r="D1367" s="329" t="s">
        <v>3367</v>
      </c>
      <c r="E1367" s="334">
        <v>109.98</v>
      </c>
    </row>
    <row r="1368" spans="1:5" ht="15" x14ac:dyDescent="0.25">
      <c r="A1368" s="331">
        <v>102722</v>
      </c>
      <c r="B1368" s="329" t="s">
        <v>4184</v>
      </c>
      <c r="C1368" s="329" t="s">
        <v>157</v>
      </c>
      <c r="D1368" s="329" t="s">
        <v>2971</v>
      </c>
      <c r="E1368" s="334">
        <v>45.65</v>
      </c>
    </row>
    <row r="1369" spans="1:5" ht="15" x14ac:dyDescent="0.25">
      <c r="A1369" s="331">
        <v>102723</v>
      </c>
      <c r="B1369" s="329" t="s">
        <v>4185</v>
      </c>
      <c r="C1369" s="329" t="s">
        <v>157</v>
      </c>
      <c r="D1369" s="329" t="s">
        <v>2971</v>
      </c>
      <c r="E1369" s="334">
        <v>46.17</v>
      </c>
    </row>
    <row r="1370" spans="1:5" ht="15" x14ac:dyDescent="0.25">
      <c r="A1370" s="331">
        <v>102724</v>
      </c>
      <c r="B1370" s="329" t="s">
        <v>4186</v>
      </c>
      <c r="C1370" s="329" t="s">
        <v>174</v>
      </c>
      <c r="D1370" s="329" t="s">
        <v>3038</v>
      </c>
      <c r="E1370" s="334">
        <v>24.21</v>
      </c>
    </row>
    <row r="1371" spans="1:5" ht="15" x14ac:dyDescent="0.25">
      <c r="A1371" s="331">
        <v>102725</v>
      </c>
      <c r="B1371" s="329" t="s">
        <v>4187</v>
      </c>
      <c r="C1371" s="329" t="s">
        <v>174</v>
      </c>
      <c r="D1371" s="329" t="s">
        <v>3038</v>
      </c>
      <c r="E1371" s="334">
        <v>23.15</v>
      </c>
    </row>
    <row r="1372" spans="1:5" ht="15" x14ac:dyDescent="0.25">
      <c r="A1372" s="331">
        <v>102726</v>
      </c>
      <c r="B1372" s="329" t="s">
        <v>4188</v>
      </c>
      <c r="C1372" s="329" t="s">
        <v>174</v>
      </c>
      <c r="D1372" s="329" t="s">
        <v>3038</v>
      </c>
      <c r="E1372" s="334">
        <v>20.92</v>
      </c>
    </row>
    <row r="1373" spans="1:5" ht="15" x14ac:dyDescent="0.25">
      <c r="A1373" s="331">
        <v>92743</v>
      </c>
      <c r="B1373" s="329" t="s">
        <v>4189</v>
      </c>
      <c r="C1373" s="329" t="s">
        <v>4180</v>
      </c>
      <c r="D1373" s="329" t="s">
        <v>2971</v>
      </c>
      <c r="E1373" s="334">
        <v>499.09</v>
      </c>
    </row>
    <row r="1374" spans="1:5" ht="15" x14ac:dyDescent="0.25">
      <c r="A1374" s="331">
        <v>92744</v>
      </c>
      <c r="B1374" s="329" t="s">
        <v>4190</v>
      </c>
      <c r="C1374" s="329" t="s">
        <v>4180</v>
      </c>
      <c r="D1374" s="329" t="s">
        <v>2971</v>
      </c>
      <c r="E1374" s="334">
        <v>486.57</v>
      </c>
    </row>
    <row r="1375" spans="1:5" ht="15" x14ac:dyDescent="0.25">
      <c r="A1375" s="331">
        <v>92745</v>
      </c>
      <c r="B1375" s="329" t="s">
        <v>4191</v>
      </c>
      <c r="C1375" s="329" t="s">
        <v>4180</v>
      </c>
      <c r="D1375" s="329" t="s">
        <v>2971</v>
      </c>
      <c r="E1375" s="334">
        <v>619.09</v>
      </c>
    </row>
    <row r="1376" spans="1:5" ht="15" x14ac:dyDescent="0.25">
      <c r="A1376" s="331">
        <v>92746</v>
      </c>
      <c r="B1376" s="329" t="s">
        <v>4192</v>
      </c>
      <c r="C1376" s="329" t="s">
        <v>4180</v>
      </c>
      <c r="D1376" s="329" t="s">
        <v>2971</v>
      </c>
      <c r="E1376" s="334">
        <v>574.72</v>
      </c>
    </row>
    <row r="1377" spans="1:5" ht="15" x14ac:dyDescent="0.25">
      <c r="A1377" s="331">
        <v>92747</v>
      </c>
      <c r="B1377" s="329" t="s">
        <v>4193</v>
      </c>
      <c r="C1377" s="329" t="s">
        <v>4180</v>
      </c>
      <c r="D1377" s="329" t="s">
        <v>2971</v>
      </c>
      <c r="E1377" s="334">
        <v>687.46</v>
      </c>
    </row>
    <row r="1378" spans="1:5" ht="15" x14ac:dyDescent="0.25">
      <c r="A1378" s="331">
        <v>92748</v>
      </c>
      <c r="B1378" s="329" t="s">
        <v>4194</v>
      </c>
      <c r="C1378" s="329" t="s">
        <v>4180</v>
      </c>
      <c r="D1378" s="329" t="s">
        <v>2971</v>
      </c>
      <c r="E1378" s="334">
        <v>625.21</v>
      </c>
    </row>
    <row r="1379" spans="1:5" ht="15" x14ac:dyDescent="0.25">
      <c r="A1379" s="331">
        <v>92749</v>
      </c>
      <c r="B1379" s="329" t="s">
        <v>4195</v>
      </c>
      <c r="C1379" s="329" t="s">
        <v>4180</v>
      </c>
      <c r="D1379" s="329" t="s">
        <v>2971</v>
      </c>
      <c r="E1379" s="334">
        <v>719.87</v>
      </c>
    </row>
    <row r="1380" spans="1:5" ht="15" x14ac:dyDescent="0.25">
      <c r="A1380" s="331">
        <v>92750</v>
      </c>
      <c r="B1380" s="329" t="s">
        <v>4196</v>
      </c>
      <c r="C1380" s="329" t="s">
        <v>4180</v>
      </c>
      <c r="D1380" s="329" t="s">
        <v>2971</v>
      </c>
      <c r="E1380" s="335">
        <v>1241.6300000000001</v>
      </c>
    </row>
    <row r="1381" spans="1:5" ht="15" x14ac:dyDescent="0.25">
      <c r="A1381" s="331">
        <v>92751</v>
      </c>
      <c r="B1381" s="329" t="s">
        <v>4197</v>
      </c>
      <c r="C1381" s="329" t="s">
        <v>4180</v>
      </c>
      <c r="D1381" s="329" t="s">
        <v>2971</v>
      </c>
      <c r="E1381" s="335">
        <v>1545.01</v>
      </c>
    </row>
    <row r="1382" spans="1:5" ht="15" x14ac:dyDescent="0.25">
      <c r="A1382" s="331">
        <v>92752</v>
      </c>
      <c r="B1382" s="329" t="s">
        <v>4198</v>
      </c>
      <c r="C1382" s="329" t="s">
        <v>4180</v>
      </c>
      <c r="D1382" s="329" t="s">
        <v>2971</v>
      </c>
      <c r="E1382" s="335">
        <v>1847.31</v>
      </c>
    </row>
    <row r="1383" spans="1:5" ht="15" x14ac:dyDescent="0.25">
      <c r="A1383" s="331">
        <v>92753</v>
      </c>
      <c r="B1383" s="329" t="s">
        <v>4199</v>
      </c>
      <c r="C1383" s="329" t="s">
        <v>4180</v>
      </c>
      <c r="D1383" s="329" t="s">
        <v>2971</v>
      </c>
      <c r="E1383" s="334">
        <v>474.27</v>
      </c>
    </row>
    <row r="1384" spans="1:5" ht="15" x14ac:dyDescent="0.25">
      <c r="A1384" s="331">
        <v>92754</v>
      </c>
      <c r="B1384" s="329" t="s">
        <v>4200</v>
      </c>
      <c r="C1384" s="329" t="s">
        <v>4180</v>
      </c>
      <c r="D1384" s="329" t="s">
        <v>2971</v>
      </c>
      <c r="E1384" s="334">
        <v>433.26</v>
      </c>
    </row>
    <row r="1385" spans="1:5" ht="15" x14ac:dyDescent="0.25">
      <c r="A1385" s="331">
        <v>92755</v>
      </c>
      <c r="B1385" s="329" t="s">
        <v>4201</v>
      </c>
      <c r="C1385" s="329" t="s">
        <v>2690</v>
      </c>
      <c r="D1385" s="329" t="s">
        <v>2971</v>
      </c>
      <c r="E1385" s="334">
        <v>184.17</v>
      </c>
    </row>
    <row r="1386" spans="1:5" ht="15" x14ac:dyDescent="0.25">
      <c r="A1386" s="331">
        <v>92756</v>
      </c>
      <c r="B1386" s="329" t="s">
        <v>4202</v>
      </c>
      <c r="C1386" s="329" t="s">
        <v>2690</v>
      </c>
      <c r="D1386" s="329" t="s">
        <v>2971</v>
      </c>
      <c r="E1386" s="334">
        <v>208.73</v>
      </c>
    </row>
    <row r="1387" spans="1:5" ht="15" x14ac:dyDescent="0.25">
      <c r="A1387" s="331">
        <v>92757</v>
      </c>
      <c r="B1387" s="329" t="s">
        <v>4203</v>
      </c>
      <c r="C1387" s="329" t="s">
        <v>2690</v>
      </c>
      <c r="D1387" s="329" t="s">
        <v>2971</v>
      </c>
      <c r="E1387" s="334">
        <v>238.6</v>
      </c>
    </row>
    <row r="1388" spans="1:5" ht="15" x14ac:dyDescent="0.25">
      <c r="A1388" s="331">
        <v>92758</v>
      </c>
      <c r="B1388" s="329" t="s">
        <v>4204</v>
      </c>
      <c r="C1388" s="329" t="s">
        <v>4180</v>
      </c>
      <c r="D1388" s="329" t="s">
        <v>2971</v>
      </c>
      <c r="E1388" s="334">
        <v>572.34</v>
      </c>
    </row>
    <row r="1389" spans="1:5" ht="15" x14ac:dyDescent="0.25">
      <c r="A1389" s="331">
        <v>91069</v>
      </c>
      <c r="B1389" s="329" t="s">
        <v>4205</v>
      </c>
      <c r="C1389" s="329" t="s">
        <v>2690</v>
      </c>
      <c r="D1389" s="329" t="s">
        <v>2971</v>
      </c>
      <c r="E1389" s="334">
        <v>110.67</v>
      </c>
    </row>
    <row r="1390" spans="1:5" ht="15" x14ac:dyDescent="0.25">
      <c r="A1390" s="331">
        <v>91070</v>
      </c>
      <c r="B1390" s="329" t="s">
        <v>4206</v>
      </c>
      <c r="C1390" s="329" t="s">
        <v>2690</v>
      </c>
      <c r="D1390" s="329" t="s">
        <v>2971</v>
      </c>
      <c r="E1390" s="334">
        <v>121.28</v>
      </c>
    </row>
    <row r="1391" spans="1:5" ht="15" x14ac:dyDescent="0.25">
      <c r="A1391" s="331">
        <v>91071</v>
      </c>
      <c r="B1391" s="329" t="s">
        <v>4207</v>
      </c>
      <c r="C1391" s="329" t="s">
        <v>2690</v>
      </c>
      <c r="D1391" s="329" t="s">
        <v>2971</v>
      </c>
      <c r="E1391" s="334">
        <v>139.13999999999999</v>
      </c>
    </row>
    <row r="1392" spans="1:5" ht="15" x14ac:dyDescent="0.25">
      <c r="A1392" s="331">
        <v>91072</v>
      </c>
      <c r="B1392" s="329" t="s">
        <v>4208</v>
      </c>
      <c r="C1392" s="329" t="s">
        <v>2690</v>
      </c>
      <c r="D1392" s="329" t="s">
        <v>2971</v>
      </c>
      <c r="E1392" s="334">
        <v>149.69999999999999</v>
      </c>
    </row>
    <row r="1393" spans="1:5" ht="15" x14ac:dyDescent="0.25">
      <c r="A1393" s="331">
        <v>91073</v>
      </c>
      <c r="B1393" s="329" t="s">
        <v>4209</v>
      </c>
      <c r="C1393" s="329" t="s">
        <v>2690</v>
      </c>
      <c r="D1393" s="329" t="s">
        <v>2971</v>
      </c>
      <c r="E1393" s="334">
        <v>120.02</v>
      </c>
    </row>
    <row r="1394" spans="1:5" ht="15" x14ac:dyDescent="0.25">
      <c r="A1394" s="331">
        <v>91074</v>
      </c>
      <c r="B1394" s="329" t="s">
        <v>4210</v>
      </c>
      <c r="C1394" s="329" t="s">
        <v>2690</v>
      </c>
      <c r="D1394" s="329" t="s">
        <v>2971</v>
      </c>
      <c r="E1394" s="334">
        <v>131.63</v>
      </c>
    </row>
    <row r="1395" spans="1:5" ht="15" x14ac:dyDescent="0.25">
      <c r="A1395" s="331">
        <v>91075</v>
      </c>
      <c r="B1395" s="329" t="s">
        <v>4211</v>
      </c>
      <c r="C1395" s="329" t="s">
        <v>2690</v>
      </c>
      <c r="D1395" s="329" t="s">
        <v>2971</v>
      </c>
      <c r="E1395" s="334">
        <v>149.85</v>
      </c>
    </row>
    <row r="1396" spans="1:5" ht="15" x14ac:dyDescent="0.25">
      <c r="A1396" s="331">
        <v>91076</v>
      </c>
      <c r="B1396" s="329" t="s">
        <v>4212</v>
      </c>
      <c r="C1396" s="329" t="s">
        <v>2690</v>
      </c>
      <c r="D1396" s="329" t="s">
        <v>2971</v>
      </c>
      <c r="E1396" s="334">
        <v>161.44999999999999</v>
      </c>
    </row>
    <row r="1397" spans="1:5" ht="15" x14ac:dyDescent="0.25">
      <c r="A1397" s="331">
        <v>91077</v>
      </c>
      <c r="B1397" s="329" t="s">
        <v>4213</v>
      </c>
      <c r="C1397" s="329" t="s">
        <v>2690</v>
      </c>
      <c r="D1397" s="329" t="s">
        <v>2971</v>
      </c>
      <c r="E1397" s="334">
        <v>108.3</v>
      </c>
    </row>
    <row r="1398" spans="1:5" ht="15" x14ac:dyDescent="0.25">
      <c r="A1398" s="331">
        <v>91078</v>
      </c>
      <c r="B1398" s="329" t="s">
        <v>4214</v>
      </c>
      <c r="C1398" s="329" t="s">
        <v>2690</v>
      </c>
      <c r="D1398" s="329" t="s">
        <v>2971</v>
      </c>
      <c r="E1398" s="334">
        <v>127.44</v>
      </c>
    </row>
    <row r="1399" spans="1:5" ht="15" x14ac:dyDescent="0.25">
      <c r="A1399" s="331">
        <v>91079</v>
      </c>
      <c r="B1399" s="329" t="s">
        <v>4215</v>
      </c>
      <c r="C1399" s="329" t="s">
        <v>2690</v>
      </c>
      <c r="D1399" s="329" t="s">
        <v>2971</v>
      </c>
      <c r="E1399" s="334">
        <v>112.59</v>
      </c>
    </row>
    <row r="1400" spans="1:5" ht="15" x14ac:dyDescent="0.25">
      <c r="A1400" s="331">
        <v>91080</v>
      </c>
      <c r="B1400" s="329" t="s">
        <v>4216</v>
      </c>
      <c r="C1400" s="329" t="s">
        <v>2690</v>
      </c>
      <c r="D1400" s="329" t="s">
        <v>2971</v>
      </c>
      <c r="E1400" s="334">
        <v>131.56</v>
      </c>
    </row>
    <row r="1401" spans="1:5" ht="15" x14ac:dyDescent="0.25">
      <c r="A1401" s="331">
        <v>91081</v>
      </c>
      <c r="B1401" s="329" t="s">
        <v>4217</v>
      </c>
      <c r="C1401" s="329" t="s">
        <v>2690</v>
      </c>
      <c r="D1401" s="329" t="s">
        <v>2971</v>
      </c>
      <c r="E1401" s="334">
        <v>118.94</v>
      </c>
    </row>
    <row r="1402" spans="1:5" ht="15" x14ac:dyDescent="0.25">
      <c r="A1402" s="331">
        <v>91082</v>
      </c>
      <c r="B1402" s="329" t="s">
        <v>4218</v>
      </c>
      <c r="C1402" s="329" t="s">
        <v>2690</v>
      </c>
      <c r="D1402" s="329" t="s">
        <v>2971</v>
      </c>
      <c r="E1402" s="334">
        <v>138.94999999999999</v>
      </c>
    </row>
    <row r="1403" spans="1:5" ht="15" x14ac:dyDescent="0.25">
      <c r="A1403" s="331">
        <v>91083</v>
      </c>
      <c r="B1403" s="329" t="s">
        <v>4219</v>
      </c>
      <c r="C1403" s="329" t="s">
        <v>2690</v>
      </c>
      <c r="D1403" s="329" t="s">
        <v>2971</v>
      </c>
      <c r="E1403" s="334">
        <v>126.34</v>
      </c>
    </row>
    <row r="1404" spans="1:5" ht="15" x14ac:dyDescent="0.25">
      <c r="A1404" s="331">
        <v>91084</v>
      </c>
      <c r="B1404" s="329" t="s">
        <v>4220</v>
      </c>
      <c r="C1404" s="329" t="s">
        <v>2690</v>
      </c>
      <c r="D1404" s="329" t="s">
        <v>2971</v>
      </c>
      <c r="E1404" s="334">
        <v>146.12</v>
      </c>
    </row>
    <row r="1405" spans="1:5" ht="15" x14ac:dyDescent="0.25">
      <c r="A1405" s="331">
        <v>91086</v>
      </c>
      <c r="B1405" s="329" t="s">
        <v>4221</v>
      </c>
      <c r="C1405" s="329" t="s">
        <v>2690</v>
      </c>
      <c r="D1405" s="329" t="s">
        <v>2971</v>
      </c>
      <c r="E1405" s="334">
        <v>118.39</v>
      </c>
    </row>
    <row r="1406" spans="1:5" ht="15" x14ac:dyDescent="0.25">
      <c r="A1406" s="331">
        <v>91087</v>
      </c>
      <c r="B1406" s="329" t="s">
        <v>4222</v>
      </c>
      <c r="C1406" s="329" t="s">
        <v>2690</v>
      </c>
      <c r="D1406" s="329" t="s">
        <v>2971</v>
      </c>
      <c r="E1406" s="334">
        <v>129.28</v>
      </c>
    </row>
    <row r="1407" spans="1:5" ht="15" x14ac:dyDescent="0.25">
      <c r="A1407" s="331">
        <v>91088</v>
      </c>
      <c r="B1407" s="329" t="s">
        <v>4223</v>
      </c>
      <c r="C1407" s="329" t="s">
        <v>2690</v>
      </c>
      <c r="D1407" s="329" t="s">
        <v>2971</v>
      </c>
      <c r="E1407" s="334">
        <v>147.87</v>
      </c>
    </row>
    <row r="1408" spans="1:5" ht="15" x14ac:dyDescent="0.25">
      <c r="A1408" s="331">
        <v>91089</v>
      </c>
      <c r="B1408" s="329" t="s">
        <v>4224</v>
      </c>
      <c r="C1408" s="329" t="s">
        <v>2690</v>
      </c>
      <c r="D1408" s="329" t="s">
        <v>2971</v>
      </c>
      <c r="E1408" s="334">
        <v>158.83000000000001</v>
      </c>
    </row>
    <row r="1409" spans="1:5" ht="15" x14ac:dyDescent="0.25">
      <c r="A1409" s="331">
        <v>91090</v>
      </c>
      <c r="B1409" s="329" t="s">
        <v>4225</v>
      </c>
      <c r="C1409" s="329" t="s">
        <v>2690</v>
      </c>
      <c r="D1409" s="329" t="s">
        <v>2971</v>
      </c>
      <c r="E1409" s="334">
        <v>126.24</v>
      </c>
    </row>
    <row r="1410" spans="1:5" ht="15" x14ac:dyDescent="0.25">
      <c r="A1410" s="331">
        <v>91091</v>
      </c>
      <c r="B1410" s="329" t="s">
        <v>4226</v>
      </c>
      <c r="C1410" s="329" t="s">
        <v>2690</v>
      </c>
      <c r="D1410" s="329" t="s">
        <v>2971</v>
      </c>
      <c r="E1410" s="334">
        <v>138.24</v>
      </c>
    </row>
    <row r="1411" spans="1:5" ht="15" x14ac:dyDescent="0.25">
      <c r="A1411" s="331">
        <v>91092</v>
      </c>
      <c r="B1411" s="329" t="s">
        <v>4227</v>
      </c>
      <c r="C1411" s="329" t="s">
        <v>2690</v>
      </c>
      <c r="D1411" s="329" t="s">
        <v>2971</v>
      </c>
      <c r="E1411" s="334">
        <v>156.72</v>
      </c>
    </row>
    <row r="1412" spans="1:5" ht="15" x14ac:dyDescent="0.25">
      <c r="A1412" s="331">
        <v>91093</v>
      </c>
      <c r="B1412" s="329" t="s">
        <v>4228</v>
      </c>
      <c r="C1412" s="329" t="s">
        <v>2690</v>
      </c>
      <c r="D1412" s="329" t="s">
        <v>2971</v>
      </c>
      <c r="E1412" s="334">
        <v>168.94</v>
      </c>
    </row>
    <row r="1413" spans="1:5" ht="15" x14ac:dyDescent="0.25">
      <c r="A1413" s="331">
        <v>91094</v>
      </c>
      <c r="B1413" s="329" t="s">
        <v>4229</v>
      </c>
      <c r="C1413" s="329" t="s">
        <v>2690</v>
      </c>
      <c r="D1413" s="329" t="s">
        <v>2971</v>
      </c>
      <c r="E1413" s="334">
        <v>112.47</v>
      </c>
    </row>
    <row r="1414" spans="1:5" ht="15" x14ac:dyDescent="0.25">
      <c r="A1414" s="331">
        <v>91095</v>
      </c>
      <c r="B1414" s="329" t="s">
        <v>4230</v>
      </c>
      <c r="C1414" s="329" t="s">
        <v>2690</v>
      </c>
      <c r="D1414" s="329" t="s">
        <v>2971</v>
      </c>
      <c r="E1414" s="334">
        <v>131.93</v>
      </c>
    </row>
    <row r="1415" spans="1:5" ht="15" x14ac:dyDescent="0.25">
      <c r="A1415" s="331">
        <v>91096</v>
      </c>
      <c r="B1415" s="329" t="s">
        <v>4231</v>
      </c>
      <c r="C1415" s="329" t="s">
        <v>2690</v>
      </c>
      <c r="D1415" s="329" t="s">
        <v>2971</v>
      </c>
      <c r="E1415" s="334">
        <v>114.72</v>
      </c>
    </row>
    <row r="1416" spans="1:5" ht="15" x14ac:dyDescent="0.25">
      <c r="A1416" s="331">
        <v>91097</v>
      </c>
      <c r="B1416" s="329" t="s">
        <v>4232</v>
      </c>
      <c r="C1416" s="329" t="s">
        <v>2690</v>
      </c>
      <c r="D1416" s="329" t="s">
        <v>2971</v>
      </c>
      <c r="E1416" s="334">
        <v>134.04</v>
      </c>
    </row>
    <row r="1417" spans="1:5" ht="15" x14ac:dyDescent="0.25">
      <c r="A1417" s="331">
        <v>91098</v>
      </c>
      <c r="B1417" s="329" t="s">
        <v>4233</v>
      </c>
      <c r="C1417" s="329" t="s">
        <v>2690</v>
      </c>
      <c r="D1417" s="329" t="s">
        <v>2971</v>
      </c>
      <c r="E1417" s="334">
        <v>122.88</v>
      </c>
    </row>
    <row r="1418" spans="1:5" ht="15" x14ac:dyDescent="0.25">
      <c r="A1418" s="331">
        <v>91099</v>
      </c>
      <c r="B1418" s="329" t="s">
        <v>4234</v>
      </c>
      <c r="C1418" s="329" t="s">
        <v>2690</v>
      </c>
      <c r="D1418" s="329" t="s">
        <v>2971</v>
      </c>
      <c r="E1418" s="334">
        <v>143.25</v>
      </c>
    </row>
    <row r="1419" spans="1:5" ht="15" x14ac:dyDescent="0.25">
      <c r="A1419" s="331">
        <v>91100</v>
      </c>
      <c r="B1419" s="329" t="s">
        <v>4235</v>
      </c>
      <c r="C1419" s="329" t="s">
        <v>2690</v>
      </c>
      <c r="D1419" s="329" t="s">
        <v>2971</v>
      </c>
      <c r="E1419" s="334">
        <v>128.78</v>
      </c>
    </row>
    <row r="1420" spans="1:5" ht="15" x14ac:dyDescent="0.25">
      <c r="A1420" s="331">
        <v>91101</v>
      </c>
      <c r="B1420" s="329" t="s">
        <v>4236</v>
      </c>
      <c r="C1420" s="329" t="s">
        <v>2690</v>
      </c>
      <c r="D1420" s="329" t="s">
        <v>2971</v>
      </c>
      <c r="E1420" s="334">
        <v>149.09</v>
      </c>
    </row>
    <row r="1421" spans="1:5" ht="15" x14ac:dyDescent="0.25">
      <c r="A1421" s="331">
        <v>93952</v>
      </c>
      <c r="B1421" s="329" t="s">
        <v>4237</v>
      </c>
      <c r="C1421" s="329" t="s">
        <v>157</v>
      </c>
      <c r="D1421" s="329" t="s">
        <v>2971</v>
      </c>
      <c r="E1421" s="334">
        <v>182.14</v>
      </c>
    </row>
    <row r="1422" spans="1:5" ht="15" x14ac:dyDescent="0.25">
      <c r="A1422" s="331">
        <v>93953</v>
      </c>
      <c r="B1422" s="329" t="s">
        <v>4238</v>
      </c>
      <c r="C1422" s="329" t="s">
        <v>157</v>
      </c>
      <c r="D1422" s="329" t="s">
        <v>2971</v>
      </c>
      <c r="E1422" s="334">
        <v>171.08</v>
      </c>
    </row>
    <row r="1423" spans="1:5" ht="15" x14ac:dyDescent="0.25">
      <c r="A1423" s="331">
        <v>93954</v>
      </c>
      <c r="B1423" s="329" t="s">
        <v>4239</v>
      </c>
      <c r="C1423" s="329" t="s">
        <v>157</v>
      </c>
      <c r="D1423" s="329" t="s">
        <v>2971</v>
      </c>
      <c r="E1423" s="334">
        <v>164.42</v>
      </c>
    </row>
    <row r="1424" spans="1:5" ht="15" x14ac:dyDescent="0.25">
      <c r="A1424" s="331">
        <v>93955</v>
      </c>
      <c r="B1424" s="329" t="s">
        <v>4240</v>
      </c>
      <c r="C1424" s="329" t="s">
        <v>157</v>
      </c>
      <c r="D1424" s="329" t="s">
        <v>2971</v>
      </c>
      <c r="E1424" s="334">
        <v>159.71</v>
      </c>
    </row>
    <row r="1425" spans="1:5" ht="15" x14ac:dyDescent="0.25">
      <c r="A1425" s="331">
        <v>93956</v>
      </c>
      <c r="B1425" s="329" t="s">
        <v>4241</v>
      </c>
      <c r="C1425" s="329" t="s">
        <v>157</v>
      </c>
      <c r="D1425" s="329" t="s">
        <v>2971</v>
      </c>
      <c r="E1425" s="334">
        <v>155.94999999999999</v>
      </c>
    </row>
    <row r="1426" spans="1:5" ht="15" x14ac:dyDescent="0.25">
      <c r="A1426" s="331">
        <v>93957</v>
      </c>
      <c r="B1426" s="329" t="s">
        <v>4242</v>
      </c>
      <c r="C1426" s="329" t="s">
        <v>157</v>
      </c>
      <c r="D1426" s="329" t="s">
        <v>2971</v>
      </c>
      <c r="E1426" s="334">
        <v>199.73</v>
      </c>
    </row>
    <row r="1427" spans="1:5" ht="15" x14ac:dyDescent="0.25">
      <c r="A1427" s="331">
        <v>93958</v>
      </c>
      <c r="B1427" s="329" t="s">
        <v>4243</v>
      </c>
      <c r="C1427" s="329" t="s">
        <v>157</v>
      </c>
      <c r="D1427" s="329" t="s">
        <v>2971</v>
      </c>
      <c r="E1427" s="334">
        <v>187.92</v>
      </c>
    </row>
    <row r="1428" spans="1:5" ht="15" x14ac:dyDescent="0.25">
      <c r="A1428" s="331">
        <v>93959</v>
      </c>
      <c r="B1428" s="329" t="s">
        <v>4244</v>
      </c>
      <c r="C1428" s="329" t="s">
        <v>157</v>
      </c>
      <c r="D1428" s="329" t="s">
        <v>2971</v>
      </c>
      <c r="E1428" s="334">
        <v>180.9</v>
      </c>
    </row>
    <row r="1429" spans="1:5" ht="15" x14ac:dyDescent="0.25">
      <c r="A1429" s="331">
        <v>93960</v>
      </c>
      <c r="B1429" s="329" t="s">
        <v>4245</v>
      </c>
      <c r="C1429" s="329" t="s">
        <v>157</v>
      </c>
      <c r="D1429" s="329" t="s">
        <v>2971</v>
      </c>
      <c r="E1429" s="334">
        <v>175.94</v>
      </c>
    </row>
    <row r="1430" spans="1:5" ht="15" x14ac:dyDescent="0.25">
      <c r="A1430" s="331">
        <v>93961</v>
      </c>
      <c r="B1430" s="329" t="s">
        <v>4246</v>
      </c>
      <c r="C1430" s="329" t="s">
        <v>157</v>
      </c>
      <c r="D1430" s="329" t="s">
        <v>2971</v>
      </c>
      <c r="E1430" s="334">
        <v>172.02</v>
      </c>
    </row>
    <row r="1431" spans="1:5" ht="15" x14ac:dyDescent="0.25">
      <c r="A1431" s="331">
        <v>93962</v>
      </c>
      <c r="B1431" s="329" t="s">
        <v>4247</v>
      </c>
      <c r="C1431" s="329" t="s">
        <v>157</v>
      </c>
      <c r="D1431" s="329" t="s">
        <v>2971</v>
      </c>
      <c r="E1431" s="334">
        <v>171.02</v>
      </c>
    </row>
    <row r="1432" spans="1:5" ht="15" x14ac:dyDescent="0.25">
      <c r="A1432" s="331">
        <v>93963</v>
      </c>
      <c r="B1432" s="329" t="s">
        <v>4248</v>
      </c>
      <c r="C1432" s="329" t="s">
        <v>157</v>
      </c>
      <c r="D1432" s="329" t="s">
        <v>2971</v>
      </c>
      <c r="E1432" s="334">
        <v>159.97999999999999</v>
      </c>
    </row>
    <row r="1433" spans="1:5" ht="15" x14ac:dyDescent="0.25">
      <c r="A1433" s="331">
        <v>93964</v>
      </c>
      <c r="B1433" s="329" t="s">
        <v>4249</v>
      </c>
      <c r="C1433" s="329" t="s">
        <v>157</v>
      </c>
      <c r="D1433" s="329" t="s">
        <v>2971</v>
      </c>
      <c r="E1433" s="334">
        <v>153.37</v>
      </c>
    </row>
    <row r="1434" spans="1:5" ht="15" x14ac:dyDescent="0.25">
      <c r="A1434" s="331">
        <v>93965</v>
      </c>
      <c r="B1434" s="329" t="s">
        <v>4250</v>
      </c>
      <c r="C1434" s="329" t="s">
        <v>157</v>
      </c>
      <c r="D1434" s="329" t="s">
        <v>2971</v>
      </c>
      <c r="E1434" s="334">
        <v>147.34</v>
      </c>
    </row>
    <row r="1435" spans="1:5" ht="15" x14ac:dyDescent="0.25">
      <c r="A1435" s="331">
        <v>93966</v>
      </c>
      <c r="B1435" s="329" t="s">
        <v>4251</v>
      </c>
      <c r="C1435" s="329" t="s">
        <v>157</v>
      </c>
      <c r="D1435" s="329" t="s">
        <v>2971</v>
      </c>
      <c r="E1435" s="334">
        <v>144.93</v>
      </c>
    </row>
    <row r="1436" spans="1:5" ht="15" x14ac:dyDescent="0.25">
      <c r="A1436" s="331">
        <v>93967</v>
      </c>
      <c r="B1436" s="329" t="s">
        <v>4252</v>
      </c>
      <c r="C1436" s="329" t="s">
        <v>157</v>
      </c>
      <c r="D1436" s="329" t="s">
        <v>2971</v>
      </c>
      <c r="E1436" s="334">
        <v>188.59</v>
      </c>
    </row>
    <row r="1437" spans="1:5" ht="15" x14ac:dyDescent="0.25">
      <c r="A1437" s="331">
        <v>93968</v>
      </c>
      <c r="B1437" s="329" t="s">
        <v>4253</v>
      </c>
      <c r="C1437" s="329" t="s">
        <v>157</v>
      </c>
      <c r="D1437" s="329" t="s">
        <v>2971</v>
      </c>
      <c r="E1437" s="334">
        <v>176.85</v>
      </c>
    </row>
    <row r="1438" spans="1:5" ht="15" x14ac:dyDescent="0.25">
      <c r="A1438" s="331">
        <v>93969</v>
      </c>
      <c r="B1438" s="329" t="s">
        <v>4254</v>
      </c>
      <c r="C1438" s="329" t="s">
        <v>157</v>
      </c>
      <c r="D1438" s="329" t="s">
        <v>2971</v>
      </c>
      <c r="E1438" s="334">
        <v>169.82</v>
      </c>
    </row>
    <row r="1439" spans="1:5" ht="15" x14ac:dyDescent="0.25">
      <c r="A1439" s="331">
        <v>93970</v>
      </c>
      <c r="B1439" s="329" t="s">
        <v>4255</v>
      </c>
      <c r="C1439" s="329" t="s">
        <v>157</v>
      </c>
      <c r="D1439" s="329" t="s">
        <v>2971</v>
      </c>
      <c r="E1439" s="334">
        <v>164.93</v>
      </c>
    </row>
    <row r="1440" spans="1:5" ht="15" x14ac:dyDescent="0.25">
      <c r="A1440" s="331">
        <v>93971</v>
      </c>
      <c r="B1440" s="329" t="s">
        <v>4256</v>
      </c>
      <c r="C1440" s="329" t="s">
        <v>157</v>
      </c>
      <c r="D1440" s="329" t="s">
        <v>2971</v>
      </c>
      <c r="E1440" s="334">
        <v>156.88</v>
      </c>
    </row>
    <row r="1441" spans="1:5" ht="15" x14ac:dyDescent="0.25">
      <c r="A1441" s="331">
        <v>95108</v>
      </c>
      <c r="B1441" s="329" t="s">
        <v>4257</v>
      </c>
      <c r="C1441" s="329" t="s">
        <v>174</v>
      </c>
      <c r="D1441" s="329" t="s">
        <v>3038</v>
      </c>
      <c r="E1441" s="334">
        <v>21.95</v>
      </c>
    </row>
    <row r="1442" spans="1:5" ht="15" x14ac:dyDescent="0.25">
      <c r="A1442" s="331">
        <v>100332</v>
      </c>
      <c r="B1442" s="329" t="s">
        <v>4258</v>
      </c>
      <c r="C1442" s="329" t="s">
        <v>2690</v>
      </c>
      <c r="D1442" s="329" t="s">
        <v>2971</v>
      </c>
      <c r="E1442" s="334">
        <v>968.96</v>
      </c>
    </row>
    <row r="1443" spans="1:5" ht="15" x14ac:dyDescent="0.25">
      <c r="A1443" s="331">
        <v>100333</v>
      </c>
      <c r="B1443" s="329" t="s">
        <v>4259</v>
      </c>
      <c r="C1443" s="329" t="s">
        <v>2690</v>
      </c>
      <c r="D1443" s="329" t="s">
        <v>2971</v>
      </c>
      <c r="E1443" s="334">
        <v>580.84</v>
      </c>
    </row>
    <row r="1444" spans="1:5" ht="15" x14ac:dyDescent="0.25">
      <c r="A1444" s="331">
        <v>100334</v>
      </c>
      <c r="B1444" s="329" t="s">
        <v>4260</v>
      </c>
      <c r="C1444" s="329" t="s">
        <v>2690</v>
      </c>
      <c r="D1444" s="329" t="s">
        <v>2971</v>
      </c>
      <c r="E1444" s="334">
        <v>759.49</v>
      </c>
    </row>
    <row r="1445" spans="1:5" ht="15" x14ac:dyDescent="0.25">
      <c r="A1445" s="331">
        <v>100335</v>
      </c>
      <c r="B1445" s="329" t="s">
        <v>4261</v>
      </c>
      <c r="C1445" s="329" t="s">
        <v>2690</v>
      </c>
      <c r="D1445" s="329" t="s">
        <v>2971</v>
      </c>
      <c r="E1445" s="334">
        <v>468.4</v>
      </c>
    </row>
    <row r="1446" spans="1:5" ht="15" x14ac:dyDescent="0.25">
      <c r="A1446" s="331">
        <v>100341</v>
      </c>
      <c r="B1446" s="329" t="s">
        <v>4262</v>
      </c>
      <c r="C1446" s="329" t="s">
        <v>2690</v>
      </c>
      <c r="D1446" s="329" t="s">
        <v>3038</v>
      </c>
      <c r="E1446" s="334">
        <v>25.25</v>
      </c>
    </row>
    <row r="1447" spans="1:5" ht="15" x14ac:dyDescent="0.25">
      <c r="A1447" s="331">
        <v>100342</v>
      </c>
      <c r="B1447" s="329" t="s">
        <v>4263</v>
      </c>
      <c r="C1447" s="329" t="s">
        <v>160</v>
      </c>
      <c r="D1447" s="329" t="s">
        <v>2971</v>
      </c>
      <c r="E1447" s="334">
        <v>17.62</v>
      </c>
    </row>
    <row r="1448" spans="1:5" ht="15" x14ac:dyDescent="0.25">
      <c r="A1448" s="331">
        <v>100343</v>
      </c>
      <c r="B1448" s="329" t="s">
        <v>4264</v>
      </c>
      <c r="C1448" s="329" t="s">
        <v>160</v>
      </c>
      <c r="D1448" s="329" t="s">
        <v>2971</v>
      </c>
      <c r="E1448" s="334">
        <v>17.27</v>
      </c>
    </row>
    <row r="1449" spans="1:5" ht="15" x14ac:dyDescent="0.25">
      <c r="A1449" s="331">
        <v>100344</v>
      </c>
      <c r="B1449" s="329" t="s">
        <v>4265</v>
      </c>
      <c r="C1449" s="329" t="s">
        <v>160</v>
      </c>
      <c r="D1449" s="329" t="s">
        <v>2971</v>
      </c>
      <c r="E1449" s="334">
        <v>15.79</v>
      </c>
    </row>
    <row r="1450" spans="1:5" ht="15" x14ac:dyDescent="0.25">
      <c r="A1450" s="331">
        <v>100345</v>
      </c>
      <c r="B1450" s="329" t="s">
        <v>4266</v>
      </c>
      <c r="C1450" s="329" t="s">
        <v>160</v>
      </c>
      <c r="D1450" s="329" t="s">
        <v>2971</v>
      </c>
      <c r="E1450" s="334">
        <v>13.49</v>
      </c>
    </row>
    <row r="1451" spans="1:5" ht="15" x14ac:dyDescent="0.25">
      <c r="A1451" s="331">
        <v>100346</v>
      </c>
      <c r="B1451" s="329" t="s">
        <v>4267</v>
      </c>
      <c r="C1451" s="329" t="s">
        <v>160</v>
      </c>
      <c r="D1451" s="329" t="s">
        <v>2971</v>
      </c>
      <c r="E1451" s="334">
        <v>13.1</v>
      </c>
    </row>
    <row r="1452" spans="1:5" ht="15" x14ac:dyDescent="0.25">
      <c r="A1452" s="331">
        <v>100347</v>
      </c>
      <c r="B1452" s="329" t="s">
        <v>4268</v>
      </c>
      <c r="C1452" s="329" t="s">
        <v>160</v>
      </c>
      <c r="D1452" s="329" t="s">
        <v>2971</v>
      </c>
      <c r="E1452" s="334">
        <v>15.05</v>
      </c>
    </row>
    <row r="1453" spans="1:5" ht="15" x14ac:dyDescent="0.25">
      <c r="A1453" s="331">
        <v>100348</v>
      </c>
      <c r="B1453" s="329" t="s">
        <v>4269</v>
      </c>
      <c r="C1453" s="329" t="s">
        <v>160</v>
      </c>
      <c r="D1453" s="329" t="s">
        <v>2971</v>
      </c>
      <c r="E1453" s="334">
        <v>14.86</v>
      </c>
    </row>
    <row r="1454" spans="1:5" ht="15" x14ac:dyDescent="0.25">
      <c r="A1454" s="331">
        <v>100349</v>
      </c>
      <c r="B1454" s="329" t="s">
        <v>4270</v>
      </c>
      <c r="C1454" s="329" t="s">
        <v>4180</v>
      </c>
      <c r="D1454" s="329" t="s">
        <v>2971</v>
      </c>
      <c r="E1454" s="334">
        <v>620.95000000000005</v>
      </c>
    </row>
    <row r="1455" spans="1:5" ht="15" x14ac:dyDescent="0.25">
      <c r="A1455" s="331">
        <v>102989</v>
      </c>
      <c r="B1455" s="329" t="s">
        <v>4271</v>
      </c>
      <c r="C1455" s="329" t="s">
        <v>157</v>
      </c>
      <c r="D1455" s="329" t="s">
        <v>2971</v>
      </c>
      <c r="E1455" s="334">
        <v>26.39</v>
      </c>
    </row>
    <row r="1456" spans="1:5" ht="15" x14ac:dyDescent="0.25">
      <c r="A1456" s="331">
        <v>102990</v>
      </c>
      <c r="B1456" s="329" t="s">
        <v>4272</v>
      </c>
      <c r="C1456" s="329" t="s">
        <v>157</v>
      </c>
      <c r="D1456" s="329" t="s">
        <v>2971</v>
      </c>
      <c r="E1456" s="334">
        <v>32.119999999999997</v>
      </c>
    </row>
    <row r="1457" spans="1:5" ht="15" x14ac:dyDescent="0.25">
      <c r="A1457" s="331">
        <v>102991</v>
      </c>
      <c r="B1457" s="329" t="s">
        <v>4273</v>
      </c>
      <c r="C1457" s="329" t="s">
        <v>157</v>
      </c>
      <c r="D1457" s="329" t="s">
        <v>2971</v>
      </c>
      <c r="E1457" s="334">
        <v>41.64</v>
      </c>
    </row>
    <row r="1458" spans="1:5" ht="15" x14ac:dyDescent="0.25">
      <c r="A1458" s="331">
        <v>102992</v>
      </c>
      <c r="B1458" s="329" t="s">
        <v>4274</v>
      </c>
      <c r="C1458" s="329" t="s">
        <v>157</v>
      </c>
      <c r="D1458" s="329" t="s">
        <v>2971</v>
      </c>
      <c r="E1458" s="334">
        <v>61.53</v>
      </c>
    </row>
    <row r="1459" spans="1:5" ht="15" x14ac:dyDescent="0.25">
      <c r="A1459" s="331">
        <v>102993</v>
      </c>
      <c r="B1459" s="329" t="s">
        <v>4275</v>
      </c>
      <c r="C1459" s="329" t="s">
        <v>157</v>
      </c>
      <c r="D1459" s="329" t="s">
        <v>2971</v>
      </c>
      <c r="E1459" s="334">
        <v>80.069999999999993</v>
      </c>
    </row>
    <row r="1460" spans="1:5" ht="15" x14ac:dyDescent="0.25">
      <c r="A1460" s="331">
        <v>102994</v>
      </c>
      <c r="B1460" s="329" t="s">
        <v>4276</v>
      </c>
      <c r="C1460" s="329" t="s">
        <v>157</v>
      </c>
      <c r="D1460" s="329" t="s">
        <v>2971</v>
      </c>
      <c r="E1460" s="334">
        <v>137.18</v>
      </c>
    </row>
    <row r="1461" spans="1:5" ht="15" x14ac:dyDescent="0.25">
      <c r="A1461" s="331">
        <v>102995</v>
      </c>
      <c r="B1461" s="329" t="s">
        <v>4277</v>
      </c>
      <c r="C1461" s="329" t="s">
        <v>157</v>
      </c>
      <c r="D1461" s="329" t="s">
        <v>3038</v>
      </c>
      <c r="E1461" s="334">
        <v>39.5</v>
      </c>
    </row>
    <row r="1462" spans="1:5" ht="15" x14ac:dyDescent="0.25">
      <c r="A1462" s="331">
        <v>102996</v>
      </c>
      <c r="B1462" s="329" t="s">
        <v>4278</v>
      </c>
      <c r="C1462" s="329" t="s">
        <v>157</v>
      </c>
      <c r="D1462" s="329" t="s">
        <v>3038</v>
      </c>
      <c r="E1462" s="334">
        <v>55.93</v>
      </c>
    </row>
    <row r="1463" spans="1:5" ht="15" x14ac:dyDescent="0.25">
      <c r="A1463" s="331">
        <v>102997</v>
      </c>
      <c r="B1463" s="329" t="s">
        <v>4279</v>
      </c>
      <c r="C1463" s="329" t="s">
        <v>157</v>
      </c>
      <c r="D1463" s="329" t="s">
        <v>3038</v>
      </c>
      <c r="E1463" s="334">
        <v>75.27</v>
      </c>
    </row>
    <row r="1464" spans="1:5" ht="15" x14ac:dyDescent="0.25">
      <c r="A1464" s="331">
        <v>102998</v>
      </c>
      <c r="B1464" s="329" t="s">
        <v>4280</v>
      </c>
      <c r="C1464" s="329" t="s">
        <v>157</v>
      </c>
      <c r="D1464" s="329" t="s">
        <v>3038</v>
      </c>
      <c r="E1464" s="334">
        <v>71.81</v>
      </c>
    </row>
    <row r="1465" spans="1:5" ht="15" x14ac:dyDescent="0.25">
      <c r="A1465" s="331">
        <v>102999</v>
      </c>
      <c r="B1465" s="329" t="s">
        <v>4281</v>
      </c>
      <c r="C1465" s="329" t="s">
        <v>157</v>
      </c>
      <c r="D1465" s="329" t="s">
        <v>3038</v>
      </c>
      <c r="E1465" s="334">
        <v>90.91</v>
      </c>
    </row>
    <row r="1466" spans="1:5" ht="15" x14ac:dyDescent="0.25">
      <c r="A1466" s="331">
        <v>103000</v>
      </c>
      <c r="B1466" s="329" t="s">
        <v>4282</v>
      </c>
      <c r="C1466" s="329" t="s">
        <v>157</v>
      </c>
      <c r="D1466" s="329" t="s">
        <v>3038</v>
      </c>
      <c r="E1466" s="334">
        <v>91.28</v>
      </c>
    </row>
    <row r="1467" spans="1:5" ht="15" x14ac:dyDescent="0.25">
      <c r="A1467" s="331">
        <v>103001</v>
      </c>
      <c r="B1467" s="329" t="s">
        <v>4283</v>
      </c>
      <c r="C1467" s="329" t="s">
        <v>174</v>
      </c>
      <c r="D1467" s="329" t="s">
        <v>2971</v>
      </c>
      <c r="E1467" s="334">
        <v>240.38</v>
      </c>
    </row>
    <row r="1468" spans="1:5" ht="15" x14ac:dyDescent="0.25">
      <c r="A1468" s="331">
        <v>103002</v>
      </c>
      <c r="B1468" s="329" t="s">
        <v>4284</v>
      </c>
      <c r="C1468" s="329" t="s">
        <v>174</v>
      </c>
      <c r="D1468" s="329" t="s">
        <v>2971</v>
      </c>
      <c r="E1468" s="334">
        <v>301.56</v>
      </c>
    </row>
    <row r="1469" spans="1:5" ht="15" x14ac:dyDescent="0.25">
      <c r="A1469" s="331">
        <v>103003</v>
      </c>
      <c r="B1469" s="329" t="s">
        <v>4285</v>
      </c>
      <c r="C1469" s="329" t="s">
        <v>174</v>
      </c>
      <c r="D1469" s="329" t="s">
        <v>2971</v>
      </c>
      <c r="E1469" s="334">
        <v>423.97</v>
      </c>
    </row>
    <row r="1470" spans="1:5" ht="15" x14ac:dyDescent="0.25">
      <c r="A1470" s="331">
        <v>103005</v>
      </c>
      <c r="B1470" s="329" t="s">
        <v>4286</v>
      </c>
      <c r="C1470" s="329" t="s">
        <v>174</v>
      </c>
      <c r="D1470" s="329" t="s">
        <v>2971</v>
      </c>
      <c r="E1470" s="334">
        <v>543.14</v>
      </c>
    </row>
    <row r="1471" spans="1:5" ht="15" x14ac:dyDescent="0.25">
      <c r="A1471" s="331">
        <v>103006</v>
      </c>
      <c r="B1471" s="329" t="s">
        <v>4287</v>
      </c>
      <c r="C1471" s="329" t="s">
        <v>174</v>
      </c>
      <c r="D1471" s="329" t="s">
        <v>2971</v>
      </c>
      <c r="E1471" s="334">
        <v>736.43</v>
      </c>
    </row>
    <row r="1472" spans="1:5" ht="15" x14ac:dyDescent="0.25">
      <c r="A1472" s="331">
        <v>103007</v>
      </c>
      <c r="B1472" s="329" t="s">
        <v>4288</v>
      </c>
      <c r="C1472" s="329" t="s">
        <v>174</v>
      </c>
      <c r="D1472" s="329" t="s">
        <v>2971</v>
      </c>
      <c r="E1472" s="334">
        <v>986.01</v>
      </c>
    </row>
    <row r="1473" spans="1:5" ht="15" x14ac:dyDescent="0.25">
      <c r="A1473" s="331">
        <v>97933</v>
      </c>
      <c r="B1473" s="329" t="s">
        <v>4289</v>
      </c>
      <c r="C1473" s="329" t="s">
        <v>174</v>
      </c>
      <c r="D1473" s="329" t="s">
        <v>2971</v>
      </c>
      <c r="E1473" s="334">
        <v>919.08</v>
      </c>
    </row>
    <row r="1474" spans="1:5" ht="15" x14ac:dyDescent="0.25">
      <c r="A1474" s="331">
        <v>97934</v>
      </c>
      <c r="B1474" s="329" t="s">
        <v>4290</v>
      </c>
      <c r="C1474" s="329" t="s">
        <v>174</v>
      </c>
      <c r="D1474" s="329" t="s">
        <v>2971</v>
      </c>
      <c r="E1474" s="335">
        <v>1922.82</v>
      </c>
    </row>
    <row r="1475" spans="1:5" ht="15" x14ac:dyDescent="0.25">
      <c r="A1475" s="331">
        <v>97935</v>
      </c>
      <c r="B1475" s="329" t="s">
        <v>4291</v>
      </c>
      <c r="C1475" s="329" t="s">
        <v>174</v>
      </c>
      <c r="D1475" s="329" t="s">
        <v>2971</v>
      </c>
      <c r="E1475" s="334">
        <v>737.46</v>
      </c>
    </row>
    <row r="1476" spans="1:5" ht="15" x14ac:dyDescent="0.25">
      <c r="A1476" s="331">
        <v>97936</v>
      </c>
      <c r="B1476" s="329" t="s">
        <v>4292</v>
      </c>
      <c r="C1476" s="329" t="s">
        <v>174</v>
      </c>
      <c r="D1476" s="329" t="s">
        <v>2971</v>
      </c>
      <c r="E1476" s="335">
        <v>1589.7</v>
      </c>
    </row>
    <row r="1477" spans="1:5" ht="15" x14ac:dyDescent="0.25">
      <c r="A1477" s="331">
        <v>97947</v>
      </c>
      <c r="B1477" s="329" t="s">
        <v>4293</v>
      </c>
      <c r="C1477" s="329" t="s">
        <v>174</v>
      </c>
      <c r="D1477" s="329" t="s">
        <v>2971</v>
      </c>
      <c r="E1477" s="335">
        <v>1523.12</v>
      </c>
    </row>
    <row r="1478" spans="1:5" ht="15" x14ac:dyDescent="0.25">
      <c r="A1478" s="331">
        <v>97948</v>
      </c>
      <c r="B1478" s="329" t="s">
        <v>4294</v>
      </c>
      <c r="C1478" s="329" t="s">
        <v>174</v>
      </c>
      <c r="D1478" s="329" t="s">
        <v>2971</v>
      </c>
      <c r="E1478" s="335">
        <v>2804.84</v>
      </c>
    </row>
    <row r="1479" spans="1:5" ht="15" x14ac:dyDescent="0.25">
      <c r="A1479" s="331">
        <v>97949</v>
      </c>
      <c r="B1479" s="329" t="s">
        <v>4295</v>
      </c>
      <c r="C1479" s="329" t="s">
        <v>174</v>
      </c>
      <c r="D1479" s="329" t="s">
        <v>2971</v>
      </c>
      <c r="E1479" s="335">
        <v>1508.61</v>
      </c>
    </row>
    <row r="1480" spans="1:5" ht="15" x14ac:dyDescent="0.25">
      <c r="A1480" s="331">
        <v>97950</v>
      </c>
      <c r="B1480" s="329" t="s">
        <v>4296</v>
      </c>
      <c r="C1480" s="329" t="s">
        <v>174</v>
      </c>
      <c r="D1480" s="329" t="s">
        <v>2971</v>
      </c>
      <c r="E1480" s="335">
        <v>2651</v>
      </c>
    </row>
    <row r="1481" spans="1:5" ht="15" x14ac:dyDescent="0.25">
      <c r="A1481" s="331">
        <v>97951</v>
      </c>
      <c r="B1481" s="329" t="s">
        <v>4297</v>
      </c>
      <c r="C1481" s="329" t="s">
        <v>174</v>
      </c>
      <c r="D1481" s="329" t="s">
        <v>2971</v>
      </c>
      <c r="E1481" s="335">
        <v>2426.59</v>
      </c>
    </row>
    <row r="1482" spans="1:5" ht="15" x14ac:dyDescent="0.25">
      <c r="A1482" s="331">
        <v>97952</v>
      </c>
      <c r="B1482" s="329" t="s">
        <v>4298</v>
      </c>
      <c r="C1482" s="329" t="s">
        <v>174</v>
      </c>
      <c r="D1482" s="329" t="s">
        <v>2971</v>
      </c>
      <c r="E1482" s="335">
        <v>4184.8100000000004</v>
      </c>
    </row>
    <row r="1483" spans="1:5" ht="15" x14ac:dyDescent="0.25">
      <c r="A1483" s="331">
        <v>97953</v>
      </c>
      <c r="B1483" s="329" t="s">
        <v>4299</v>
      </c>
      <c r="C1483" s="329" t="s">
        <v>174</v>
      </c>
      <c r="D1483" s="329" t="s">
        <v>2971</v>
      </c>
      <c r="E1483" s="335">
        <v>1069.32</v>
      </c>
    </row>
    <row r="1484" spans="1:5" ht="15" x14ac:dyDescent="0.25">
      <c r="A1484" s="331">
        <v>97955</v>
      </c>
      <c r="B1484" s="329" t="s">
        <v>4300</v>
      </c>
      <c r="C1484" s="329" t="s">
        <v>174</v>
      </c>
      <c r="D1484" s="329" t="s">
        <v>2971</v>
      </c>
      <c r="E1484" s="335">
        <v>2348.66</v>
      </c>
    </row>
    <row r="1485" spans="1:5" ht="15" x14ac:dyDescent="0.25">
      <c r="A1485" s="331">
        <v>97956</v>
      </c>
      <c r="B1485" s="329" t="s">
        <v>4301</v>
      </c>
      <c r="C1485" s="329" t="s">
        <v>174</v>
      </c>
      <c r="D1485" s="329" t="s">
        <v>2971</v>
      </c>
      <c r="E1485" s="335">
        <v>1110.1600000000001</v>
      </c>
    </row>
    <row r="1486" spans="1:5" ht="15" x14ac:dyDescent="0.25">
      <c r="A1486" s="331">
        <v>97957</v>
      </c>
      <c r="B1486" s="329" t="s">
        <v>4302</v>
      </c>
      <c r="C1486" s="329" t="s">
        <v>174</v>
      </c>
      <c r="D1486" s="329" t="s">
        <v>2971</v>
      </c>
      <c r="E1486" s="335">
        <v>1999.26</v>
      </c>
    </row>
    <row r="1487" spans="1:5" ht="15" x14ac:dyDescent="0.25">
      <c r="A1487" s="331">
        <v>97961</v>
      </c>
      <c r="B1487" s="329" t="s">
        <v>4303</v>
      </c>
      <c r="C1487" s="329" t="s">
        <v>174</v>
      </c>
      <c r="D1487" s="329" t="s">
        <v>2971</v>
      </c>
      <c r="E1487" s="335">
        <v>1847.96</v>
      </c>
    </row>
    <row r="1488" spans="1:5" ht="15" x14ac:dyDescent="0.25">
      <c r="A1488" s="331">
        <v>97973</v>
      </c>
      <c r="B1488" s="329" t="s">
        <v>4304</v>
      </c>
      <c r="C1488" s="329" t="s">
        <v>174</v>
      </c>
      <c r="D1488" s="329" t="s">
        <v>2971</v>
      </c>
      <c r="E1488" s="335">
        <v>3508.06</v>
      </c>
    </row>
    <row r="1489" spans="1:5" ht="15" x14ac:dyDescent="0.25">
      <c r="A1489" s="331">
        <v>97974</v>
      </c>
      <c r="B1489" s="329" t="s">
        <v>4305</v>
      </c>
      <c r="C1489" s="329" t="s">
        <v>174</v>
      </c>
      <c r="D1489" s="329" t="s">
        <v>2971</v>
      </c>
      <c r="E1489" s="334">
        <v>385.15</v>
      </c>
    </row>
    <row r="1490" spans="1:5" ht="15" x14ac:dyDescent="0.25">
      <c r="A1490" s="331">
        <v>97975</v>
      </c>
      <c r="B1490" s="329" t="s">
        <v>4306</v>
      </c>
      <c r="C1490" s="329" t="s">
        <v>174</v>
      </c>
      <c r="D1490" s="329" t="s">
        <v>2971</v>
      </c>
      <c r="E1490" s="334">
        <v>400.58</v>
      </c>
    </row>
    <row r="1491" spans="1:5" ht="15" x14ac:dyDescent="0.25">
      <c r="A1491" s="331">
        <v>97976</v>
      </c>
      <c r="B1491" s="329" t="s">
        <v>4307</v>
      </c>
      <c r="C1491" s="329" t="s">
        <v>174</v>
      </c>
      <c r="D1491" s="329" t="s">
        <v>2971</v>
      </c>
      <c r="E1491" s="334">
        <v>905.98</v>
      </c>
    </row>
    <row r="1492" spans="1:5" ht="15" x14ac:dyDescent="0.25">
      <c r="A1492" s="331">
        <v>97977</v>
      </c>
      <c r="B1492" s="329" t="s">
        <v>4308</v>
      </c>
      <c r="C1492" s="329" t="s">
        <v>174</v>
      </c>
      <c r="D1492" s="329" t="s">
        <v>2971</v>
      </c>
      <c r="E1492" s="335">
        <v>1285.25</v>
      </c>
    </row>
    <row r="1493" spans="1:5" ht="15" x14ac:dyDescent="0.25">
      <c r="A1493" s="331">
        <v>97978</v>
      </c>
      <c r="B1493" s="329" t="s">
        <v>4309</v>
      </c>
      <c r="C1493" s="329" t="s">
        <v>174</v>
      </c>
      <c r="D1493" s="329" t="s">
        <v>2971</v>
      </c>
      <c r="E1493" s="334">
        <v>754.02</v>
      </c>
    </row>
    <row r="1494" spans="1:5" ht="15" x14ac:dyDescent="0.25">
      <c r="A1494" s="331">
        <v>97980</v>
      </c>
      <c r="B1494" s="329" t="s">
        <v>4310</v>
      </c>
      <c r="C1494" s="329" t="s">
        <v>174</v>
      </c>
      <c r="D1494" s="329" t="s">
        <v>2971</v>
      </c>
      <c r="E1494" s="335">
        <v>1697.3</v>
      </c>
    </row>
    <row r="1495" spans="1:5" ht="15" x14ac:dyDescent="0.25">
      <c r="A1495" s="331">
        <v>97981</v>
      </c>
      <c r="B1495" s="329" t="s">
        <v>4311</v>
      </c>
      <c r="C1495" s="329" t="s">
        <v>157</v>
      </c>
      <c r="D1495" s="329" t="s">
        <v>3038</v>
      </c>
      <c r="E1495" s="334">
        <v>967.92</v>
      </c>
    </row>
    <row r="1496" spans="1:5" ht="15" x14ac:dyDescent="0.25">
      <c r="A1496" s="331">
        <v>97983</v>
      </c>
      <c r="B1496" s="329" t="s">
        <v>4312</v>
      </c>
      <c r="C1496" s="329" t="s">
        <v>157</v>
      </c>
      <c r="D1496" s="329" t="s">
        <v>2971</v>
      </c>
      <c r="E1496" s="334">
        <v>435.62</v>
      </c>
    </row>
    <row r="1497" spans="1:5" ht="15" x14ac:dyDescent="0.25">
      <c r="A1497" s="331">
        <v>97985</v>
      </c>
      <c r="B1497" s="329" t="s">
        <v>4313</v>
      </c>
      <c r="C1497" s="329" t="s">
        <v>157</v>
      </c>
      <c r="D1497" s="329" t="s">
        <v>3038</v>
      </c>
      <c r="E1497" s="335">
        <v>1169.98</v>
      </c>
    </row>
    <row r="1498" spans="1:5" ht="15" x14ac:dyDescent="0.25">
      <c r="A1498" s="331">
        <v>97987</v>
      </c>
      <c r="B1498" s="329" t="s">
        <v>4314</v>
      </c>
      <c r="C1498" s="329" t="s">
        <v>157</v>
      </c>
      <c r="D1498" s="329" t="s">
        <v>2971</v>
      </c>
      <c r="E1498" s="334">
        <v>581.99</v>
      </c>
    </row>
    <row r="1499" spans="1:5" ht="15" x14ac:dyDescent="0.25">
      <c r="A1499" s="331">
        <v>97988</v>
      </c>
      <c r="B1499" s="329" t="s">
        <v>4315</v>
      </c>
      <c r="C1499" s="329" t="s">
        <v>174</v>
      </c>
      <c r="D1499" s="329" t="s">
        <v>2971</v>
      </c>
      <c r="E1499" s="335">
        <v>2535.23</v>
      </c>
    </row>
    <row r="1500" spans="1:5" ht="15" x14ac:dyDescent="0.25">
      <c r="A1500" s="331">
        <v>97989</v>
      </c>
      <c r="B1500" s="329" t="s">
        <v>4316</v>
      </c>
      <c r="C1500" s="329" t="s">
        <v>157</v>
      </c>
      <c r="D1500" s="329" t="s">
        <v>3038</v>
      </c>
      <c r="E1500" s="335">
        <v>1372.09</v>
      </c>
    </row>
    <row r="1501" spans="1:5" ht="15" x14ac:dyDescent="0.25">
      <c r="A1501" s="331">
        <v>97991</v>
      </c>
      <c r="B1501" s="329" t="s">
        <v>4317</v>
      </c>
      <c r="C1501" s="329" t="s">
        <v>157</v>
      </c>
      <c r="D1501" s="329" t="s">
        <v>2971</v>
      </c>
      <c r="E1501" s="334">
        <v>826.35</v>
      </c>
    </row>
    <row r="1502" spans="1:5" ht="15" x14ac:dyDescent="0.25">
      <c r="A1502" s="331">
        <v>97992</v>
      </c>
      <c r="B1502" s="329" t="s">
        <v>4318</v>
      </c>
      <c r="C1502" s="329" t="s">
        <v>174</v>
      </c>
      <c r="D1502" s="329" t="s">
        <v>2971</v>
      </c>
      <c r="E1502" s="335">
        <v>3289.09</v>
      </c>
    </row>
    <row r="1503" spans="1:5" ht="15" x14ac:dyDescent="0.25">
      <c r="A1503" s="331">
        <v>97993</v>
      </c>
      <c r="B1503" s="329" t="s">
        <v>4319</v>
      </c>
      <c r="C1503" s="329" t="s">
        <v>157</v>
      </c>
      <c r="D1503" s="329" t="s">
        <v>3038</v>
      </c>
      <c r="E1503" s="335">
        <v>1675.21</v>
      </c>
    </row>
    <row r="1504" spans="1:5" ht="15" x14ac:dyDescent="0.25">
      <c r="A1504" s="331">
        <v>97994</v>
      </c>
      <c r="B1504" s="329" t="s">
        <v>4320</v>
      </c>
      <c r="C1504" s="329" t="s">
        <v>174</v>
      </c>
      <c r="D1504" s="329" t="s">
        <v>2971</v>
      </c>
      <c r="E1504" s="335">
        <v>2074.87</v>
      </c>
    </row>
    <row r="1505" spans="1:5" ht="15" x14ac:dyDescent="0.25">
      <c r="A1505" s="331">
        <v>97995</v>
      </c>
      <c r="B1505" s="329" t="s">
        <v>4321</v>
      </c>
      <c r="C1505" s="329" t="s">
        <v>157</v>
      </c>
      <c r="D1505" s="329" t="s">
        <v>3038</v>
      </c>
      <c r="E1505" s="334">
        <v>963.38</v>
      </c>
    </row>
    <row r="1506" spans="1:5" ht="15" x14ac:dyDescent="0.25">
      <c r="A1506" s="331">
        <v>97996</v>
      </c>
      <c r="B1506" s="329" t="s">
        <v>4322</v>
      </c>
      <c r="C1506" s="329" t="s">
        <v>174</v>
      </c>
      <c r="D1506" s="329" t="s">
        <v>2971</v>
      </c>
      <c r="E1506" s="335">
        <v>2636.07</v>
      </c>
    </row>
    <row r="1507" spans="1:5" ht="15" x14ac:dyDescent="0.25">
      <c r="A1507" s="331">
        <v>97997</v>
      </c>
      <c r="B1507" s="329" t="s">
        <v>4323</v>
      </c>
      <c r="C1507" s="329" t="s">
        <v>157</v>
      </c>
      <c r="D1507" s="329" t="s">
        <v>3038</v>
      </c>
      <c r="E1507" s="335">
        <v>1148.76</v>
      </c>
    </row>
    <row r="1508" spans="1:5" ht="15" x14ac:dyDescent="0.25">
      <c r="A1508" s="331">
        <v>97999</v>
      </c>
      <c r="B1508" s="329" t="s">
        <v>4324</v>
      </c>
      <c r="C1508" s="329" t="s">
        <v>157</v>
      </c>
      <c r="D1508" s="329" t="s">
        <v>3038</v>
      </c>
      <c r="E1508" s="335">
        <v>1334.16</v>
      </c>
    </row>
    <row r="1509" spans="1:5" ht="15" x14ac:dyDescent="0.25">
      <c r="A1509" s="331">
        <v>98001</v>
      </c>
      <c r="B1509" s="329" t="s">
        <v>4325</v>
      </c>
      <c r="C1509" s="329" t="s">
        <v>157</v>
      </c>
      <c r="D1509" s="329" t="s">
        <v>3038</v>
      </c>
      <c r="E1509" s="335">
        <v>1519.55</v>
      </c>
    </row>
    <row r="1510" spans="1:5" ht="15" x14ac:dyDescent="0.25">
      <c r="A1510" s="331">
        <v>98002</v>
      </c>
      <c r="B1510" s="329" t="s">
        <v>4326</v>
      </c>
      <c r="C1510" s="329" t="s">
        <v>174</v>
      </c>
      <c r="D1510" s="329" t="s">
        <v>2971</v>
      </c>
      <c r="E1510" s="335">
        <v>4343.63</v>
      </c>
    </row>
    <row r="1511" spans="1:5" ht="15" x14ac:dyDescent="0.25">
      <c r="A1511" s="331">
        <v>98003</v>
      </c>
      <c r="B1511" s="329" t="s">
        <v>4327</v>
      </c>
      <c r="C1511" s="329" t="s">
        <v>157</v>
      </c>
      <c r="D1511" s="329" t="s">
        <v>3038</v>
      </c>
      <c r="E1511" s="335">
        <v>1704.99</v>
      </c>
    </row>
    <row r="1512" spans="1:5" ht="15" x14ac:dyDescent="0.25">
      <c r="A1512" s="331">
        <v>98005</v>
      </c>
      <c r="B1512" s="329" t="s">
        <v>4328</v>
      </c>
      <c r="C1512" s="329" t="s">
        <v>157</v>
      </c>
      <c r="D1512" s="329" t="s">
        <v>3038</v>
      </c>
      <c r="E1512" s="335">
        <v>1890.38</v>
      </c>
    </row>
    <row r="1513" spans="1:5" ht="15" x14ac:dyDescent="0.25">
      <c r="A1513" s="331">
        <v>98006</v>
      </c>
      <c r="B1513" s="329" t="s">
        <v>4329</v>
      </c>
      <c r="C1513" s="329" t="s">
        <v>174</v>
      </c>
      <c r="D1513" s="329" t="s">
        <v>2971</v>
      </c>
      <c r="E1513" s="335">
        <v>5468.93</v>
      </c>
    </row>
    <row r="1514" spans="1:5" ht="15" x14ac:dyDescent="0.25">
      <c r="A1514" s="331">
        <v>98007</v>
      </c>
      <c r="B1514" s="329" t="s">
        <v>4330</v>
      </c>
      <c r="C1514" s="329" t="s">
        <v>157</v>
      </c>
      <c r="D1514" s="329" t="s">
        <v>3038</v>
      </c>
      <c r="E1514" s="335">
        <v>2075.79</v>
      </c>
    </row>
    <row r="1515" spans="1:5" ht="15" x14ac:dyDescent="0.25">
      <c r="A1515" s="331">
        <v>98008</v>
      </c>
      <c r="B1515" s="329" t="s">
        <v>4331</v>
      </c>
      <c r="C1515" s="329" t="s">
        <v>174</v>
      </c>
      <c r="D1515" s="329" t="s">
        <v>2971</v>
      </c>
      <c r="E1515" s="335">
        <v>3293.4</v>
      </c>
    </row>
    <row r="1516" spans="1:5" ht="15" x14ac:dyDescent="0.25">
      <c r="A1516" s="331">
        <v>98009</v>
      </c>
      <c r="B1516" s="329" t="s">
        <v>4332</v>
      </c>
      <c r="C1516" s="329" t="s">
        <v>157</v>
      </c>
      <c r="D1516" s="329" t="s">
        <v>3038</v>
      </c>
      <c r="E1516" s="335">
        <v>1334.16</v>
      </c>
    </row>
    <row r="1517" spans="1:5" ht="15" x14ac:dyDescent="0.25">
      <c r="A1517" s="331">
        <v>98010</v>
      </c>
      <c r="B1517" s="329" t="s">
        <v>4333</v>
      </c>
      <c r="C1517" s="329" t="s">
        <v>174</v>
      </c>
      <c r="D1517" s="329" t="s">
        <v>2971</v>
      </c>
      <c r="E1517" s="335">
        <v>4029</v>
      </c>
    </row>
    <row r="1518" spans="1:5" ht="15" x14ac:dyDescent="0.25">
      <c r="A1518" s="331">
        <v>98011</v>
      </c>
      <c r="B1518" s="329" t="s">
        <v>4334</v>
      </c>
      <c r="C1518" s="329" t="s">
        <v>157</v>
      </c>
      <c r="D1518" s="329" t="s">
        <v>3038</v>
      </c>
      <c r="E1518" s="335">
        <v>1519.55</v>
      </c>
    </row>
    <row r="1519" spans="1:5" ht="15" x14ac:dyDescent="0.25">
      <c r="A1519" s="331">
        <v>98012</v>
      </c>
      <c r="B1519" s="329" t="s">
        <v>4335</v>
      </c>
      <c r="C1519" s="329" t="s">
        <v>174</v>
      </c>
      <c r="D1519" s="329" t="s">
        <v>2971</v>
      </c>
      <c r="E1519" s="335">
        <v>4745.37</v>
      </c>
    </row>
    <row r="1520" spans="1:5" ht="15" x14ac:dyDescent="0.25">
      <c r="A1520" s="331">
        <v>98013</v>
      </c>
      <c r="B1520" s="329" t="s">
        <v>4336</v>
      </c>
      <c r="C1520" s="329" t="s">
        <v>157</v>
      </c>
      <c r="D1520" s="329" t="s">
        <v>3038</v>
      </c>
      <c r="E1520" s="335">
        <v>1704.99</v>
      </c>
    </row>
    <row r="1521" spans="1:5" ht="15" x14ac:dyDescent="0.25">
      <c r="A1521" s="331">
        <v>98014</v>
      </c>
      <c r="B1521" s="329" t="s">
        <v>4337</v>
      </c>
      <c r="C1521" s="329" t="s">
        <v>174</v>
      </c>
      <c r="D1521" s="329" t="s">
        <v>2971</v>
      </c>
      <c r="E1521" s="335">
        <v>5461.73</v>
      </c>
    </row>
    <row r="1522" spans="1:5" ht="15" x14ac:dyDescent="0.25">
      <c r="A1522" s="331">
        <v>98015</v>
      </c>
      <c r="B1522" s="329" t="s">
        <v>4338</v>
      </c>
      <c r="C1522" s="329" t="s">
        <v>157</v>
      </c>
      <c r="D1522" s="329" t="s">
        <v>3038</v>
      </c>
      <c r="E1522" s="335">
        <v>1890.38</v>
      </c>
    </row>
    <row r="1523" spans="1:5" ht="15" x14ac:dyDescent="0.25">
      <c r="A1523" s="331">
        <v>98016</v>
      </c>
      <c r="B1523" s="329" t="s">
        <v>4339</v>
      </c>
      <c r="C1523" s="329" t="s">
        <v>174</v>
      </c>
      <c r="D1523" s="329" t="s">
        <v>2971</v>
      </c>
      <c r="E1523" s="335">
        <v>6181.97</v>
      </c>
    </row>
    <row r="1524" spans="1:5" ht="15" x14ac:dyDescent="0.25">
      <c r="A1524" s="331">
        <v>98017</v>
      </c>
      <c r="B1524" s="329" t="s">
        <v>4340</v>
      </c>
      <c r="C1524" s="329" t="s">
        <v>157</v>
      </c>
      <c r="D1524" s="329" t="s">
        <v>3038</v>
      </c>
      <c r="E1524" s="335">
        <v>2075.79</v>
      </c>
    </row>
    <row r="1525" spans="1:5" ht="15" x14ac:dyDescent="0.25">
      <c r="A1525" s="331">
        <v>98018</v>
      </c>
      <c r="B1525" s="329" t="s">
        <v>4341</v>
      </c>
      <c r="C1525" s="329" t="s">
        <v>174</v>
      </c>
      <c r="D1525" s="329" t="s">
        <v>2971</v>
      </c>
      <c r="E1525" s="335">
        <v>6894.54</v>
      </c>
    </row>
    <row r="1526" spans="1:5" ht="15" x14ac:dyDescent="0.25">
      <c r="A1526" s="331">
        <v>98019</v>
      </c>
      <c r="B1526" s="329" t="s">
        <v>4342</v>
      </c>
      <c r="C1526" s="329" t="s">
        <v>157</v>
      </c>
      <c r="D1526" s="329" t="s">
        <v>3038</v>
      </c>
      <c r="E1526" s="335">
        <v>2278.42</v>
      </c>
    </row>
    <row r="1527" spans="1:5" ht="15" x14ac:dyDescent="0.25">
      <c r="A1527" s="331">
        <v>98020</v>
      </c>
      <c r="B1527" s="329" t="s">
        <v>4343</v>
      </c>
      <c r="C1527" s="329" t="s">
        <v>174</v>
      </c>
      <c r="D1527" s="329" t="s">
        <v>2971</v>
      </c>
      <c r="E1527" s="335">
        <v>4886.42</v>
      </c>
    </row>
    <row r="1528" spans="1:5" ht="15" x14ac:dyDescent="0.25">
      <c r="A1528" s="331">
        <v>98021</v>
      </c>
      <c r="B1528" s="329" t="s">
        <v>4344</v>
      </c>
      <c r="C1528" s="329" t="s">
        <v>157</v>
      </c>
      <c r="D1528" s="329" t="s">
        <v>3038</v>
      </c>
      <c r="E1528" s="335">
        <v>1722.29</v>
      </c>
    </row>
    <row r="1529" spans="1:5" ht="15" x14ac:dyDescent="0.25">
      <c r="A1529" s="331">
        <v>98022</v>
      </c>
      <c r="B1529" s="329" t="s">
        <v>4345</v>
      </c>
      <c r="C1529" s="329" t="s">
        <v>174</v>
      </c>
      <c r="D1529" s="329" t="s">
        <v>2971</v>
      </c>
      <c r="E1529" s="335">
        <v>5749.35</v>
      </c>
    </row>
    <row r="1530" spans="1:5" ht="15" x14ac:dyDescent="0.25">
      <c r="A1530" s="331">
        <v>98023</v>
      </c>
      <c r="B1530" s="329" t="s">
        <v>4346</v>
      </c>
      <c r="C1530" s="329" t="s">
        <v>157</v>
      </c>
      <c r="D1530" s="329" t="s">
        <v>3038</v>
      </c>
      <c r="E1530" s="335">
        <v>1907.63</v>
      </c>
    </row>
    <row r="1531" spans="1:5" ht="15" x14ac:dyDescent="0.25">
      <c r="A1531" s="331">
        <v>98024</v>
      </c>
      <c r="B1531" s="329" t="s">
        <v>4347</v>
      </c>
      <c r="C1531" s="329" t="s">
        <v>174</v>
      </c>
      <c r="D1531" s="329" t="s">
        <v>2971</v>
      </c>
      <c r="E1531" s="335">
        <v>6650.68</v>
      </c>
    </row>
    <row r="1532" spans="1:5" ht="15" x14ac:dyDescent="0.25">
      <c r="A1532" s="331">
        <v>98025</v>
      </c>
      <c r="B1532" s="329" t="s">
        <v>4348</v>
      </c>
      <c r="C1532" s="329" t="s">
        <v>157</v>
      </c>
      <c r="D1532" s="329" t="s">
        <v>3038</v>
      </c>
      <c r="E1532" s="335">
        <v>2093.0700000000002</v>
      </c>
    </row>
    <row r="1533" spans="1:5" ht="15" x14ac:dyDescent="0.25">
      <c r="A1533" s="331">
        <v>98026</v>
      </c>
      <c r="B1533" s="329" t="s">
        <v>4349</v>
      </c>
      <c r="C1533" s="329" t="s">
        <v>174</v>
      </c>
      <c r="D1533" s="329" t="s">
        <v>2971</v>
      </c>
      <c r="E1533" s="335">
        <v>7514.95</v>
      </c>
    </row>
    <row r="1534" spans="1:5" ht="15" x14ac:dyDescent="0.25">
      <c r="A1534" s="331">
        <v>98027</v>
      </c>
      <c r="B1534" s="329" t="s">
        <v>4350</v>
      </c>
      <c r="C1534" s="329" t="s">
        <v>157</v>
      </c>
      <c r="D1534" s="329" t="s">
        <v>3038</v>
      </c>
      <c r="E1534" s="335">
        <v>2278.42</v>
      </c>
    </row>
    <row r="1535" spans="1:5" ht="15" x14ac:dyDescent="0.25">
      <c r="A1535" s="331">
        <v>98028</v>
      </c>
      <c r="B1535" s="329" t="s">
        <v>4351</v>
      </c>
      <c r="C1535" s="329" t="s">
        <v>174</v>
      </c>
      <c r="D1535" s="329" t="s">
        <v>2971</v>
      </c>
      <c r="E1535" s="335">
        <v>8379.2900000000009</v>
      </c>
    </row>
    <row r="1536" spans="1:5" ht="15" x14ac:dyDescent="0.25">
      <c r="A1536" s="331">
        <v>98029</v>
      </c>
      <c r="B1536" s="329" t="s">
        <v>4352</v>
      </c>
      <c r="C1536" s="329" t="s">
        <v>157</v>
      </c>
      <c r="D1536" s="329" t="s">
        <v>3038</v>
      </c>
      <c r="E1536" s="335">
        <v>2467.4</v>
      </c>
    </row>
    <row r="1537" spans="1:5" ht="15" x14ac:dyDescent="0.25">
      <c r="A1537" s="331">
        <v>98030</v>
      </c>
      <c r="B1537" s="329" t="s">
        <v>4353</v>
      </c>
      <c r="C1537" s="329" t="s">
        <v>174</v>
      </c>
      <c r="D1537" s="329" t="s">
        <v>2971</v>
      </c>
      <c r="E1537" s="335">
        <v>6833.03</v>
      </c>
    </row>
    <row r="1538" spans="1:5" ht="15" x14ac:dyDescent="0.25">
      <c r="A1538" s="331">
        <v>98031</v>
      </c>
      <c r="B1538" s="329" t="s">
        <v>4354</v>
      </c>
      <c r="C1538" s="329" t="s">
        <v>157</v>
      </c>
      <c r="D1538" s="329" t="s">
        <v>3038</v>
      </c>
      <c r="E1538" s="335">
        <v>2096.6799999999998</v>
      </c>
    </row>
    <row r="1539" spans="1:5" ht="15" x14ac:dyDescent="0.25">
      <c r="A1539" s="331">
        <v>98032</v>
      </c>
      <c r="B1539" s="329" t="s">
        <v>4355</v>
      </c>
      <c r="C1539" s="329" t="s">
        <v>174</v>
      </c>
      <c r="D1539" s="329" t="s">
        <v>2971</v>
      </c>
      <c r="E1539" s="335">
        <v>7880.2</v>
      </c>
    </row>
    <row r="1540" spans="1:5" ht="15" x14ac:dyDescent="0.25">
      <c r="A1540" s="331">
        <v>98033</v>
      </c>
      <c r="B1540" s="329" t="s">
        <v>4356</v>
      </c>
      <c r="C1540" s="329" t="s">
        <v>157</v>
      </c>
      <c r="D1540" s="329" t="s">
        <v>3038</v>
      </c>
      <c r="E1540" s="335">
        <v>2282.0300000000002</v>
      </c>
    </row>
    <row r="1541" spans="1:5" ht="15" x14ac:dyDescent="0.25">
      <c r="A1541" s="331">
        <v>98034</v>
      </c>
      <c r="B1541" s="329" t="s">
        <v>4357</v>
      </c>
      <c r="C1541" s="329" t="s">
        <v>174</v>
      </c>
      <c r="D1541" s="329" t="s">
        <v>2971</v>
      </c>
      <c r="E1541" s="335">
        <v>8927.33</v>
      </c>
    </row>
    <row r="1542" spans="1:5" ht="15" x14ac:dyDescent="0.25">
      <c r="A1542" s="331">
        <v>98035</v>
      </c>
      <c r="B1542" s="329" t="s">
        <v>4358</v>
      </c>
      <c r="C1542" s="329" t="s">
        <v>157</v>
      </c>
      <c r="D1542" s="329" t="s">
        <v>3038</v>
      </c>
      <c r="E1542" s="335">
        <v>2467.4</v>
      </c>
    </row>
    <row r="1543" spans="1:5" ht="15" x14ac:dyDescent="0.25">
      <c r="A1543" s="331">
        <v>98036</v>
      </c>
      <c r="B1543" s="329" t="s">
        <v>4359</v>
      </c>
      <c r="C1543" s="329" t="s">
        <v>174</v>
      </c>
      <c r="D1543" s="329" t="s">
        <v>2971</v>
      </c>
      <c r="E1543" s="335">
        <v>9974.51</v>
      </c>
    </row>
    <row r="1544" spans="1:5" ht="15" x14ac:dyDescent="0.25">
      <c r="A1544" s="331">
        <v>98037</v>
      </c>
      <c r="B1544" s="329" t="s">
        <v>4360</v>
      </c>
      <c r="C1544" s="329" t="s">
        <v>157</v>
      </c>
      <c r="D1544" s="329" t="s">
        <v>3038</v>
      </c>
      <c r="E1544" s="335">
        <v>2656.38</v>
      </c>
    </row>
    <row r="1545" spans="1:5" ht="15" x14ac:dyDescent="0.25">
      <c r="A1545" s="331">
        <v>98038</v>
      </c>
      <c r="B1545" s="329" t="s">
        <v>4361</v>
      </c>
      <c r="C1545" s="329" t="s">
        <v>174</v>
      </c>
      <c r="D1545" s="329" t="s">
        <v>2971</v>
      </c>
      <c r="E1545" s="335">
        <v>9123.73</v>
      </c>
    </row>
    <row r="1546" spans="1:5" ht="15" x14ac:dyDescent="0.25">
      <c r="A1546" s="331">
        <v>98039</v>
      </c>
      <c r="B1546" s="329" t="s">
        <v>4362</v>
      </c>
      <c r="C1546" s="329" t="s">
        <v>157</v>
      </c>
      <c r="D1546" s="329" t="s">
        <v>3038</v>
      </c>
      <c r="E1546" s="335">
        <v>2471</v>
      </c>
    </row>
    <row r="1547" spans="1:5" ht="15" x14ac:dyDescent="0.25">
      <c r="A1547" s="331">
        <v>98040</v>
      </c>
      <c r="B1547" s="329" t="s">
        <v>4363</v>
      </c>
      <c r="C1547" s="329" t="s">
        <v>174</v>
      </c>
      <c r="D1547" s="329" t="s">
        <v>2971</v>
      </c>
      <c r="E1547" s="335">
        <v>10332.01</v>
      </c>
    </row>
    <row r="1548" spans="1:5" ht="15" x14ac:dyDescent="0.25">
      <c r="A1548" s="331">
        <v>98041</v>
      </c>
      <c r="B1548" s="329" t="s">
        <v>4364</v>
      </c>
      <c r="C1548" s="329" t="s">
        <v>157</v>
      </c>
      <c r="D1548" s="329" t="s">
        <v>3038</v>
      </c>
      <c r="E1548" s="335">
        <v>2656.38</v>
      </c>
    </row>
    <row r="1549" spans="1:5" ht="15" x14ac:dyDescent="0.25">
      <c r="A1549" s="331">
        <v>98042</v>
      </c>
      <c r="B1549" s="329" t="s">
        <v>4365</v>
      </c>
      <c r="C1549" s="329" t="s">
        <v>174</v>
      </c>
      <c r="D1549" s="329" t="s">
        <v>2971</v>
      </c>
      <c r="E1549" s="335">
        <v>11540.31</v>
      </c>
    </row>
    <row r="1550" spans="1:5" ht="15" x14ac:dyDescent="0.25">
      <c r="A1550" s="331">
        <v>98043</v>
      </c>
      <c r="B1550" s="329" t="s">
        <v>4366</v>
      </c>
      <c r="C1550" s="329" t="s">
        <v>157</v>
      </c>
      <c r="D1550" s="329" t="s">
        <v>3038</v>
      </c>
      <c r="E1550" s="335">
        <v>2845.4</v>
      </c>
    </row>
    <row r="1551" spans="1:5" ht="15" x14ac:dyDescent="0.25">
      <c r="A1551" s="331">
        <v>98044</v>
      </c>
      <c r="B1551" s="329" t="s">
        <v>4367</v>
      </c>
      <c r="C1551" s="329" t="s">
        <v>174</v>
      </c>
      <c r="D1551" s="329" t="s">
        <v>2971</v>
      </c>
      <c r="E1551" s="335">
        <v>11729.39</v>
      </c>
    </row>
    <row r="1552" spans="1:5" ht="15" x14ac:dyDescent="0.25">
      <c r="A1552" s="331">
        <v>98045</v>
      </c>
      <c r="B1552" s="329" t="s">
        <v>4368</v>
      </c>
      <c r="C1552" s="329" t="s">
        <v>157</v>
      </c>
      <c r="D1552" s="329" t="s">
        <v>3038</v>
      </c>
      <c r="E1552" s="335">
        <v>2845.4</v>
      </c>
    </row>
    <row r="1553" spans="1:5" ht="15" x14ac:dyDescent="0.25">
      <c r="A1553" s="331">
        <v>98046</v>
      </c>
      <c r="B1553" s="329" t="s">
        <v>4369</v>
      </c>
      <c r="C1553" s="329" t="s">
        <v>174</v>
      </c>
      <c r="D1553" s="329" t="s">
        <v>2971</v>
      </c>
      <c r="E1553" s="335">
        <v>13106.04</v>
      </c>
    </row>
    <row r="1554" spans="1:5" ht="15" x14ac:dyDescent="0.25">
      <c r="A1554" s="331">
        <v>98047</v>
      </c>
      <c r="B1554" s="329" t="s">
        <v>4370</v>
      </c>
      <c r="C1554" s="329" t="s">
        <v>157</v>
      </c>
      <c r="D1554" s="329" t="s">
        <v>3038</v>
      </c>
      <c r="E1554" s="335">
        <v>3034.38</v>
      </c>
    </row>
    <row r="1555" spans="1:5" ht="15" x14ac:dyDescent="0.25">
      <c r="A1555" s="331">
        <v>98048</v>
      </c>
      <c r="B1555" s="329" t="s">
        <v>4371</v>
      </c>
      <c r="C1555" s="329" t="s">
        <v>174</v>
      </c>
      <c r="D1555" s="329" t="s">
        <v>2971</v>
      </c>
      <c r="E1555" s="335">
        <v>15306.88</v>
      </c>
    </row>
    <row r="1556" spans="1:5" ht="15" x14ac:dyDescent="0.25">
      <c r="A1556" s="331">
        <v>98049</v>
      </c>
      <c r="B1556" s="329" t="s">
        <v>4372</v>
      </c>
      <c r="C1556" s="329" t="s">
        <v>157</v>
      </c>
      <c r="D1556" s="329" t="s">
        <v>3038</v>
      </c>
      <c r="E1556" s="335">
        <v>3188.12</v>
      </c>
    </row>
    <row r="1557" spans="1:5" ht="15" x14ac:dyDescent="0.25">
      <c r="A1557" s="331">
        <v>98050</v>
      </c>
      <c r="B1557" s="329" t="s">
        <v>4373</v>
      </c>
      <c r="C1557" s="329" t="s">
        <v>157</v>
      </c>
      <c r="D1557" s="329" t="s">
        <v>2971</v>
      </c>
      <c r="E1557" s="334">
        <v>241.9</v>
      </c>
    </row>
    <row r="1558" spans="1:5" ht="15" x14ac:dyDescent="0.25">
      <c r="A1558" s="331">
        <v>98051</v>
      </c>
      <c r="B1558" s="329" t="s">
        <v>4374</v>
      </c>
      <c r="C1558" s="329" t="s">
        <v>157</v>
      </c>
      <c r="D1558" s="329" t="s">
        <v>3038</v>
      </c>
      <c r="E1558" s="334">
        <v>769.2</v>
      </c>
    </row>
    <row r="1559" spans="1:5" ht="15" x14ac:dyDescent="0.25">
      <c r="A1559" s="331">
        <v>98405</v>
      </c>
      <c r="B1559" s="329" t="s">
        <v>4375</v>
      </c>
      <c r="C1559" s="329" t="s">
        <v>174</v>
      </c>
      <c r="D1559" s="329" t="s">
        <v>2971</v>
      </c>
      <c r="E1559" s="335">
        <v>2113.9</v>
      </c>
    </row>
    <row r="1560" spans="1:5" ht="15" x14ac:dyDescent="0.25">
      <c r="A1560" s="331">
        <v>98406</v>
      </c>
      <c r="B1560" s="329" t="s">
        <v>4376</v>
      </c>
      <c r="C1560" s="329" t="s">
        <v>174</v>
      </c>
      <c r="D1560" s="329" t="s">
        <v>2971</v>
      </c>
      <c r="E1560" s="335">
        <v>4907.8</v>
      </c>
    </row>
    <row r="1561" spans="1:5" ht="15" x14ac:dyDescent="0.25">
      <c r="A1561" s="331">
        <v>98407</v>
      </c>
      <c r="B1561" s="329" t="s">
        <v>4377</v>
      </c>
      <c r="C1561" s="329" t="s">
        <v>174</v>
      </c>
      <c r="D1561" s="329" t="s">
        <v>2971</v>
      </c>
      <c r="E1561" s="335">
        <v>3197.18</v>
      </c>
    </row>
    <row r="1562" spans="1:5" ht="15" x14ac:dyDescent="0.25">
      <c r="A1562" s="331">
        <v>98408</v>
      </c>
      <c r="B1562" s="329" t="s">
        <v>4378</v>
      </c>
      <c r="C1562" s="329" t="s">
        <v>174</v>
      </c>
      <c r="D1562" s="329" t="s">
        <v>2971</v>
      </c>
      <c r="E1562" s="335">
        <v>3758.33</v>
      </c>
    </row>
    <row r="1563" spans="1:5" ht="15" x14ac:dyDescent="0.25">
      <c r="A1563" s="331">
        <v>98409</v>
      </c>
      <c r="B1563" s="329" t="s">
        <v>4379</v>
      </c>
      <c r="C1563" s="329" t="s">
        <v>157</v>
      </c>
      <c r="D1563" s="329" t="s">
        <v>2971</v>
      </c>
      <c r="E1563" s="334">
        <v>328.71</v>
      </c>
    </row>
    <row r="1564" spans="1:5" ht="15" x14ac:dyDescent="0.25">
      <c r="A1564" s="331">
        <v>98410</v>
      </c>
      <c r="B1564" s="329" t="s">
        <v>4380</v>
      </c>
      <c r="C1564" s="329" t="s">
        <v>174</v>
      </c>
      <c r="D1564" s="329" t="s">
        <v>2971</v>
      </c>
      <c r="E1564" s="335">
        <v>1020.37</v>
      </c>
    </row>
    <row r="1565" spans="1:5" ht="15" x14ac:dyDescent="0.25">
      <c r="A1565" s="331">
        <v>98414</v>
      </c>
      <c r="B1565" s="329" t="s">
        <v>4381</v>
      </c>
      <c r="C1565" s="329" t="s">
        <v>174</v>
      </c>
      <c r="D1565" s="329" t="s">
        <v>2971</v>
      </c>
      <c r="E1565" s="335">
        <v>1009.26</v>
      </c>
    </row>
    <row r="1566" spans="1:5" ht="15" x14ac:dyDescent="0.25">
      <c r="A1566" s="331">
        <v>98415</v>
      </c>
      <c r="B1566" s="329" t="s">
        <v>4382</v>
      </c>
      <c r="C1566" s="329" t="s">
        <v>174</v>
      </c>
      <c r="D1566" s="329" t="s">
        <v>2971</v>
      </c>
      <c r="E1566" s="335">
        <v>1149.8699999999999</v>
      </c>
    </row>
    <row r="1567" spans="1:5" ht="15" x14ac:dyDescent="0.25">
      <c r="A1567" s="331">
        <v>98416</v>
      </c>
      <c r="B1567" s="329" t="s">
        <v>937</v>
      </c>
      <c r="C1567" s="329" t="s">
        <v>174</v>
      </c>
      <c r="D1567" s="329" t="s">
        <v>2971</v>
      </c>
      <c r="E1567" s="335">
        <v>1227.07</v>
      </c>
    </row>
    <row r="1568" spans="1:5" ht="15" x14ac:dyDescent="0.25">
      <c r="A1568" s="331">
        <v>98417</v>
      </c>
      <c r="B1568" s="329" t="s">
        <v>4383</v>
      </c>
      <c r="C1568" s="329" t="s">
        <v>174</v>
      </c>
      <c r="D1568" s="329" t="s">
        <v>2971</v>
      </c>
      <c r="E1568" s="335">
        <v>1444.88</v>
      </c>
    </row>
    <row r="1569" spans="1:5" ht="15" x14ac:dyDescent="0.25">
      <c r="A1569" s="331">
        <v>98418</v>
      </c>
      <c r="B1569" s="329" t="s">
        <v>4384</v>
      </c>
      <c r="C1569" s="329" t="s">
        <v>174</v>
      </c>
      <c r="D1569" s="329" t="s">
        <v>2971</v>
      </c>
      <c r="E1569" s="335">
        <v>1565.83</v>
      </c>
    </row>
    <row r="1570" spans="1:5" ht="15" x14ac:dyDescent="0.25">
      <c r="A1570" s="331">
        <v>98419</v>
      </c>
      <c r="B1570" s="329" t="s">
        <v>4385</v>
      </c>
      <c r="C1570" s="329" t="s">
        <v>174</v>
      </c>
      <c r="D1570" s="329" t="s">
        <v>2971</v>
      </c>
      <c r="E1570" s="335">
        <v>1686.78</v>
      </c>
    </row>
    <row r="1571" spans="1:5" ht="15" x14ac:dyDescent="0.25">
      <c r="A1571" s="331">
        <v>98420</v>
      </c>
      <c r="B1571" s="329" t="s">
        <v>4386</v>
      </c>
      <c r="C1571" s="329" t="s">
        <v>174</v>
      </c>
      <c r="D1571" s="329" t="s">
        <v>2971</v>
      </c>
      <c r="E1571" s="335">
        <v>1724.48</v>
      </c>
    </row>
    <row r="1572" spans="1:5" ht="15" x14ac:dyDescent="0.25">
      <c r="A1572" s="331">
        <v>98421</v>
      </c>
      <c r="B1572" s="329" t="s">
        <v>4387</v>
      </c>
      <c r="C1572" s="329" t="s">
        <v>174</v>
      </c>
      <c r="D1572" s="329" t="s">
        <v>2971</v>
      </c>
      <c r="E1572" s="335">
        <v>1942.29</v>
      </c>
    </row>
    <row r="1573" spans="1:5" ht="15" x14ac:dyDescent="0.25">
      <c r="A1573" s="331">
        <v>98422</v>
      </c>
      <c r="B1573" s="329" t="s">
        <v>4388</v>
      </c>
      <c r="C1573" s="329" t="s">
        <v>174</v>
      </c>
      <c r="D1573" s="329" t="s">
        <v>2971</v>
      </c>
      <c r="E1573" s="335">
        <v>2160.1</v>
      </c>
    </row>
    <row r="1574" spans="1:5" ht="15" x14ac:dyDescent="0.25">
      <c r="A1574" s="331">
        <v>98423</v>
      </c>
      <c r="B1574" s="329" t="s">
        <v>4389</v>
      </c>
      <c r="C1574" s="329" t="s">
        <v>174</v>
      </c>
      <c r="D1574" s="329" t="s">
        <v>2971</v>
      </c>
      <c r="E1574" s="335">
        <v>2281.0500000000002</v>
      </c>
    </row>
    <row r="1575" spans="1:5" ht="15" x14ac:dyDescent="0.25">
      <c r="A1575" s="331">
        <v>98424</v>
      </c>
      <c r="B1575" s="329" t="s">
        <v>4390</v>
      </c>
      <c r="C1575" s="329" t="s">
        <v>174</v>
      </c>
      <c r="D1575" s="329" t="s">
        <v>2971</v>
      </c>
      <c r="E1575" s="335">
        <v>2402</v>
      </c>
    </row>
    <row r="1576" spans="1:5" ht="15" x14ac:dyDescent="0.25">
      <c r="A1576" s="331">
        <v>98425</v>
      </c>
      <c r="B1576" s="329" t="s">
        <v>4391</v>
      </c>
      <c r="C1576" s="329" t="s">
        <v>174</v>
      </c>
      <c r="D1576" s="329" t="s">
        <v>2971</v>
      </c>
      <c r="E1576" s="335">
        <v>2535.23</v>
      </c>
    </row>
    <row r="1577" spans="1:5" ht="15" x14ac:dyDescent="0.25">
      <c r="A1577" s="331">
        <v>98426</v>
      </c>
      <c r="B1577" s="329" t="s">
        <v>4392</v>
      </c>
      <c r="C1577" s="329" t="s">
        <v>174</v>
      </c>
      <c r="D1577" s="329" t="s">
        <v>2971</v>
      </c>
      <c r="E1577" s="335">
        <v>3221.27</v>
      </c>
    </row>
    <row r="1578" spans="1:5" ht="15" x14ac:dyDescent="0.25">
      <c r="A1578" s="331">
        <v>98427</v>
      </c>
      <c r="B1578" s="329" t="s">
        <v>4393</v>
      </c>
      <c r="C1578" s="329" t="s">
        <v>174</v>
      </c>
      <c r="D1578" s="329" t="s">
        <v>2971</v>
      </c>
      <c r="E1578" s="335">
        <v>3907.32</v>
      </c>
    </row>
    <row r="1579" spans="1:5" ht="15" x14ac:dyDescent="0.25">
      <c r="A1579" s="331">
        <v>98428</v>
      </c>
      <c r="B1579" s="329" t="s">
        <v>4394</v>
      </c>
      <c r="C1579" s="329" t="s">
        <v>174</v>
      </c>
      <c r="D1579" s="329" t="s">
        <v>2971</v>
      </c>
      <c r="E1579" s="335">
        <v>4291.92</v>
      </c>
    </row>
    <row r="1580" spans="1:5" ht="15" x14ac:dyDescent="0.25">
      <c r="A1580" s="331">
        <v>98429</v>
      </c>
      <c r="B1580" s="329" t="s">
        <v>4395</v>
      </c>
      <c r="C1580" s="329" t="s">
        <v>174</v>
      </c>
      <c r="D1580" s="329" t="s">
        <v>2971</v>
      </c>
      <c r="E1580" s="335">
        <v>4676.5200000000004</v>
      </c>
    </row>
    <row r="1581" spans="1:5" ht="15" x14ac:dyDescent="0.25">
      <c r="A1581" s="331">
        <v>98430</v>
      </c>
      <c r="B1581" s="329" t="s">
        <v>4396</v>
      </c>
      <c r="C1581" s="329" t="s">
        <v>174</v>
      </c>
      <c r="D1581" s="329" t="s">
        <v>2971</v>
      </c>
      <c r="E1581" s="335">
        <v>3250.45</v>
      </c>
    </row>
    <row r="1582" spans="1:5" ht="15" x14ac:dyDescent="0.25">
      <c r="A1582" s="331">
        <v>98431</v>
      </c>
      <c r="B1582" s="329" t="s">
        <v>4397</v>
      </c>
      <c r="C1582" s="329" t="s">
        <v>174</v>
      </c>
      <c r="D1582" s="329" t="s">
        <v>2971</v>
      </c>
      <c r="E1582" s="335">
        <v>3936.49</v>
      </c>
    </row>
    <row r="1583" spans="1:5" ht="15" x14ac:dyDescent="0.25">
      <c r="A1583" s="331">
        <v>98432</v>
      </c>
      <c r="B1583" s="329" t="s">
        <v>4398</v>
      </c>
      <c r="C1583" s="329" t="s">
        <v>174</v>
      </c>
      <c r="D1583" s="329" t="s">
        <v>2971</v>
      </c>
      <c r="E1583" s="335">
        <v>4622.54</v>
      </c>
    </row>
    <row r="1584" spans="1:5" ht="15" x14ac:dyDescent="0.25">
      <c r="A1584" s="331">
        <v>98433</v>
      </c>
      <c r="B1584" s="329" t="s">
        <v>4399</v>
      </c>
      <c r="C1584" s="329" t="s">
        <v>174</v>
      </c>
      <c r="D1584" s="329" t="s">
        <v>2971</v>
      </c>
      <c r="E1584" s="335">
        <v>5007.1400000000003</v>
      </c>
    </row>
    <row r="1585" spans="1:5" ht="15" x14ac:dyDescent="0.25">
      <c r="A1585" s="331">
        <v>98434</v>
      </c>
      <c r="B1585" s="329" t="s">
        <v>4400</v>
      </c>
      <c r="C1585" s="329" t="s">
        <v>174</v>
      </c>
      <c r="D1585" s="329" t="s">
        <v>2971</v>
      </c>
      <c r="E1585" s="335">
        <v>5391.74</v>
      </c>
    </row>
    <row r="1586" spans="1:5" ht="15" x14ac:dyDescent="0.25">
      <c r="A1586" s="331">
        <v>99240</v>
      </c>
      <c r="B1586" s="329" t="s">
        <v>4401</v>
      </c>
      <c r="C1586" s="329" t="s">
        <v>157</v>
      </c>
      <c r="D1586" s="329" t="s">
        <v>2971</v>
      </c>
      <c r="E1586" s="334">
        <v>579.45000000000005</v>
      </c>
    </row>
    <row r="1587" spans="1:5" ht="15" x14ac:dyDescent="0.25">
      <c r="A1587" s="331">
        <v>99241</v>
      </c>
      <c r="B1587" s="329" t="s">
        <v>4402</v>
      </c>
      <c r="C1587" s="329" t="s">
        <v>157</v>
      </c>
      <c r="D1587" s="329" t="s">
        <v>3038</v>
      </c>
      <c r="E1587" s="335">
        <v>1280.98</v>
      </c>
    </row>
    <row r="1588" spans="1:5" ht="15" x14ac:dyDescent="0.25">
      <c r="A1588" s="331">
        <v>99242</v>
      </c>
      <c r="B1588" s="329" t="s">
        <v>4403</v>
      </c>
      <c r="C1588" s="329" t="s">
        <v>174</v>
      </c>
      <c r="D1588" s="329" t="s">
        <v>2971</v>
      </c>
      <c r="E1588" s="335">
        <v>2462.9299999999998</v>
      </c>
    </row>
    <row r="1589" spans="1:5" ht="15" x14ac:dyDescent="0.25">
      <c r="A1589" s="331">
        <v>99243</v>
      </c>
      <c r="B1589" s="329" t="s">
        <v>4404</v>
      </c>
      <c r="C1589" s="329" t="s">
        <v>157</v>
      </c>
      <c r="D1589" s="329" t="s">
        <v>3038</v>
      </c>
      <c r="E1589" s="335">
        <v>1303.6099999999999</v>
      </c>
    </row>
    <row r="1590" spans="1:5" ht="15" x14ac:dyDescent="0.25">
      <c r="A1590" s="331">
        <v>99244</v>
      </c>
      <c r="B1590" s="329" t="s">
        <v>4405</v>
      </c>
      <c r="C1590" s="329" t="s">
        <v>174</v>
      </c>
      <c r="D1590" s="329" t="s">
        <v>2971</v>
      </c>
      <c r="E1590" s="335">
        <v>3942.12</v>
      </c>
    </row>
    <row r="1591" spans="1:5" ht="15" x14ac:dyDescent="0.25">
      <c r="A1591" s="331">
        <v>99246</v>
      </c>
      <c r="B1591" s="329" t="s">
        <v>4406</v>
      </c>
      <c r="C1591" s="329" t="s">
        <v>157</v>
      </c>
      <c r="D1591" s="329" t="s">
        <v>2971</v>
      </c>
      <c r="E1591" s="334">
        <v>822.89</v>
      </c>
    </row>
    <row r="1592" spans="1:5" ht="15" x14ac:dyDescent="0.25">
      <c r="A1592" s="331">
        <v>99247</v>
      </c>
      <c r="B1592" s="329" t="s">
        <v>4407</v>
      </c>
      <c r="C1592" s="329" t="s">
        <v>157</v>
      </c>
      <c r="D1592" s="329" t="s">
        <v>3038</v>
      </c>
      <c r="E1592" s="335">
        <v>1458.56</v>
      </c>
    </row>
    <row r="1593" spans="1:5" ht="15" x14ac:dyDescent="0.25">
      <c r="A1593" s="331">
        <v>99248</v>
      </c>
      <c r="B1593" s="329" t="s">
        <v>4408</v>
      </c>
      <c r="C1593" s="329" t="s">
        <v>174</v>
      </c>
      <c r="D1593" s="329" t="s">
        <v>2971</v>
      </c>
      <c r="E1593" s="335">
        <v>3770.66</v>
      </c>
    </row>
    <row r="1594" spans="1:5" ht="15" x14ac:dyDescent="0.25">
      <c r="A1594" s="331">
        <v>99249</v>
      </c>
      <c r="B1594" s="329" t="s">
        <v>4409</v>
      </c>
      <c r="C1594" s="329" t="s">
        <v>157</v>
      </c>
      <c r="D1594" s="329" t="s">
        <v>3038</v>
      </c>
      <c r="E1594" s="335">
        <v>1596.07</v>
      </c>
    </row>
    <row r="1595" spans="1:5" ht="15" x14ac:dyDescent="0.25">
      <c r="A1595" s="331">
        <v>99252</v>
      </c>
      <c r="B1595" s="329" t="s">
        <v>4410</v>
      </c>
      <c r="C1595" s="329" t="s">
        <v>174</v>
      </c>
      <c r="D1595" s="329" t="s">
        <v>2971</v>
      </c>
      <c r="E1595" s="335">
        <v>2029.58</v>
      </c>
    </row>
    <row r="1596" spans="1:5" ht="15" x14ac:dyDescent="0.25">
      <c r="A1596" s="331">
        <v>99254</v>
      </c>
      <c r="B1596" s="329" t="s">
        <v>4411</v>
      </c>
      <c r="C1596" s="329" t="s">
        <v>157</v>
      </c>
      <c r="D1596" s="329" t="s">
        <v>3038</v>
      </c>
      <c r="E1596" s="334">
        <v>925.84</v>
      </c>
    </row>
    <row r="1597" spans="1:5" ht="15" x14ac:dyDescent="0.25">
      <c r="A1597" s="331">
        <v>99256</v>
      </c>
      <c r="B1597" s="329" t="s">
        <v>4412</v>
      </c>
      <c r="C1597" s="329" t="s">
        <v>174</v>
      </c>
      <c r="D1597" s="329" t="s">
        <v>2971</v>
      </c>
      <c r="E1597" s="335">
        <v>4655.01</v>
      </c>
    </row>
    <row r="1598" spans="1:5" ht="15" x14ac:dyDescent="0.25">
      <c r="A1598" s="331">
        <v>99259</v>
      </c>
      <c r="B1598" s="329" t="s">
        <v>4413</v>
      </c>
      <c r="C1598" s="329" t="s">
        <v>174</v>
      </c>
      <c r="D1598" s="329" t="s">
        <v>2971</v>
      </c>
      <c r="E1598" s="335">
        <v>2578.2800000000002</v>
      </c>
    </row>
    <row r="1599" spans="1:5" ht="15" x14ac:dyDescent="0.25">
      <c r="A1599" s="331">
        <v>99261</v>
      </c>
      <c r="B1599" s="329" t="s">
        <v>4414</v>
      </c>
      <c r="C1599" s="329" t="s">
        <v>157</v>
      </c>
      <c r="D1599" s="329" t="s">
        <v>3038</v>
      </c>
      <c r="E1599" s="335">
        <v>1103.4100000000001</v>
      </c>
    </row>
    <row r="1600" spans="1:5" ht="15" x14ac:dyDescent="0.25">
      <c r="A1600" s="331">
        <v>99263</v>
      </c>
      <c r="B1600" s="329" t="s">
        <v>4415</v>
      </c>
      <c r="C1600" s="329" t="s">
        <v>157</v>
      </c>
      <c r="D1600" s="329" t="s">
        <v>3038</v>
      </c>
      <c r="E1600" s="335">
        <v>1636.18</v>
      </c>
    </row>
    <row r="1601" spans="1:5" ht="15" x14ac:dyDescent="0.25">
      <c r="A1601" s="331">
        <v>99265</v>
      </c>
      <c r="B1601" s="329" t="s">
        <v>4416</v>
      </c>
      <c r="C1601" s="329" t="s">
        <v>174</v>
      </c>
      <c r="D1601" s="329" t="s">
        <v>2971</v>
      </c>
      <c r="E1601" s="335">
        <v>3126.87</v>
      </c>
    </row>
    <row r="1602" spans="1:5" ht="15" x14ac:dyDescent="0.25">
      <c r="A1602" s="331">
        <v>99266</v>
      </c>
      <c r="B1602" s="329" t="s">
        <v>4417</v>
      </c>
      <c r="C1602" s="329" t="s">
        <v>157</v>
      </c>
      <c r="D1602" s="329" t="s">
        <v>3038</v>
      </c>
      <c r="E1602" s="335">
        <v>1280.98</v>
      </c>
    </row>
    <row r="1603" spans="1:5" ht="15" x14ac:dyDescent="0.25">
      <c r="A1603" s="331">
        <v>99267</v>
      </c>
      <c r="B1603" s="329" t="s">
        <v>4418</v>
      </c>
      <c r="C1603" s="329" t="s">
        <v>174</v>
      </c>
      <c r="D1603" s="329" t="s">
        <v>2971</v>
      </c>
      <c r="E1603" s="335">
        <v>3677.74</v>
      </c>
    </row>
    <row r="1604" spans="1:5" ht="15" x14ac:dyDescent="0.25">
      <c r="A1604" s="331">
        <v>99268</v>
      </c>
      <c r="B1604" s="329" t="s">
        <v>4419</v>
      </c>
      <c r="C1604" s="329" t="s">
        <v>174</v>
      </c>
      <c r="D1604" s="329" t="s">
        <v>2971</v>
      </c>
      <c r="E1604" s="334">
        <v>381.91</v>
      </c>
    </row>
    <row r="1605" spans="1:5" ht="15" x14ac:dyDescent="0.25">
      <c r="A1605" s="331">
        <v>99269</v>
      </c>
      <c r="B1605" s="329" t="s">
        <v>4420</v>
      </c>
      <c r="C1605" s="329" t="s">
        <v>157</v>
      </c>
      <c r="D1605" s="329" t="s">
        <v>3038</v>
      </c>
      <c r="E1605" s="335">
        <v>1458.56</v>
      </c>
    </row>
    <row r="1606" spans="1:5" ht="15" x14ac:dyDescent="0.25">
      <c r="A1606" s="331">
        <v>99270</v>
      </c>
      <c r="B1606" s="329" t="s">
        <v>4421</v>
      </c>
      <c r="C1606" s="329" t="s">
        <v>174</v>
      </c>
      <c r="D1606" s="329" t="s">
        <v>2971</v>
      </c>
      <c r="E1606" s="334">
        <v>529.71</v>
      </c>
    </row>
    <row r="1607" spans="1:5" ht="15" x14ac:dyDescent="0.25">
      <c r="A1607" s="331">
        <v>99271</v>
      </c>
      <c r="B1607" s="329" t="s">
        <v>4422</v>
      </c>
      <c r="C1607" s="329" t="s">
        <v>174</v>
      </c>
      <c r="D1607" s="329" t="s">
        <v>2971</v>
      </c>
      <c r="E1607" s="335">
        <v>5343.52</v>
      </c>
    </row>
    <row r="1608" spans="1:5" ht="15" x14ac:dyDescent="0.25">
      <c r="A1608" s="331">
        <v>99272</v>
      </c>
      <c r="B1608" s="329" t="s">
        <v>4423</v>
      </c>
      <c r="C1608" s="329" t="s">
        <v>174</v>
      </c>
      <c r="D1608" s="329" t="s">
        <v>2971</v>
      </c>
      <c r="E1608" s="334">
        <v>873.43</v>
      </c>
    </row>
    <row r="1609" spans="1:5" ht="15" x14ac:dyDescent="0.25">
      <c r="A1609" s="331">
        <v>99273</v>
      </c>
      <c r="B1609" s="329" t="s">
        <v>4424</v>
      </c>
      <c r="C1609" s="329" t="s">
        <v>174</v>
      </c>
      <c r="D1609" s="329" t="s">
        <v>2971</v>
      </c>
      <c r="E1609" s="335">
        <v>1240.33</v>
      </c>
    </row>
    <row r="1610" spans="1:5" ht="15" x14ac:dyDescent="0.25">
      <c r="A1610" s="331">
        <v>99274</v>
      </c>
      <c r="B1610" s="329" t="s">
        <v>4425</v>
      </c>
      <c r="C1610" s="329" t="s">
        <v>174</v>
      </c>
      <c r="D1610" s="329" t="s">
        <v>2971</v>
      </c>
      <c r="E1610" s="335">
        <v>4248.3599999999997</v>
      </c>
    </row>
    <row r="1611" spans="1:5" ht="15" x14ac:dyDescent="0.25">
      <c r="A1611" s="331">
        <v>99275</v>
      </c>
      <c r="B1611" s="329" t="s">
        <v>4426</v>
      </c>
      <c r="C1611" s="329" t="s">
        <v>174</v>
      </c>
      <c r="D1611" s="329" t="s">
        <v>2971</v>
      </c>
      <c r="E1611" s="334">
        <v>747.67</v>
      </c>
    </row>
    <row r="1612" spans="1:5" ht="15" x14ac:dyDescent="0.25">
      <c r="A1612" s="331">
        <v>99276</v>
      </c>
      <c r="B1612" s="329" t="s">
        <v>4427</v>
      </c>
      <c r="C1612" s="329" t="s">
        <v>157</v>
      </c>
      <c r="D1612" s="329" t="s">
        <v>3038</v>
      </c>
      <c r="E1612" s="335">
        <v>1813.74</v>
      </c>
    </row>
    <row r="1613" spans="1:5" ht="15" x14ac:dyDescent="0.25">
      <c r="A1613" s="331">
        <v>99277</v>
      </c>
      <c r="B1613" s="329" t="s">
        <v>4428</v>
      </c>
      <c r="C1613" s="329" t="s">
        <v>157</v>
      </c>
      <c r="D1613" s="329" t="s">
        <v>3038</v>
      </c>
      <c r="E1613" s="335">
        <v>1636.18</v>
      </c>
    </row>
    <row r="1614" spans="1:5" ht="15" x14ac:dyDescent="0.25">
      <c r="A1614" s="331">
        <v>99278</v>
      </c>
      <c r="B1614" s="329" t="s">
        <v>4429</v>
      </c>
      <c r="C1614" s="329" t="s">
        <v>157</v>
      </c>
      <c r="D1614" s="329" t="s">
        <v>2971</v>
      </c>
      <c r="E1614" s="334">
        <v>327.17</v>
      </c>
    </row>
    <row r="1615" spans="1:5" ht="15" x14ac:dyDescent="0.25">
      <c r="A1615" s="331">
        <v>99279</v>
      </c>
      <c r="B1615" s="329" t="s">
        <v>4430</v>
      </c>
      <c r="C1615" s="329" t="s">
        <v>174</v>
      </c>
      <c r="D1615" s="329" t="s">
        <v>2971</v>
      </c>
      <c r="E1615" s="335">
        <v>4800.03</v>
      </c>
    </row>
    <row r="1616" spans="1:5" ht="15" x14ac:dyDescent="0.25">
      <c r="A1616" s="331">
        <v>99280</v>
      </c>
      <c r="B1616" s="329" t="s">
        <v>4431</v>
      </c>
      <c r="C1616" s="329" t="s">
        <v>174</v>
      </c>
      <c r="D1616" s="329" t="s">
        <v>2971</v>
      </c>
      <c r="E1616" s="335">
        <v>1640.27</v>
      </c>
    </row>
    <row r="1617" spans="1:5" ht="15" x14ac:dyDescent="0.25">
      <c r="A1617" s="331">
        <v>99281</v>
      </c>
      <c r="B1617" s="329" t="s">
        <v>4432</v>
      </c>
      <c r="C1617" s="329" t="s">
        <v>157</v>
      </c>
      <c r="D1617" s="329" t="s">
        <v>3038</v>
      </c>
      <c r="E1617" s="335">
        <v>1813.74</v>
      </c>
    </row>
    <row r="1618" spans="1:5" ht="15" x14ac:dyDescent="0.25">
      <c r="A1618" s="331">
        <v>99282</v>
      </c>
      <c r="B1618" s="329" t="s">
        <v>4433</v>
      </c>
      <c r="C1618" s="329" t="s">
        <v>157</v>
      </c>
      <c r="D1618" s="329" t="s">
        <v>3038</v>
      </c>
      <c r="E1618" s="335">
        <v>2009.38</v>
      </c>
    </row>
    <row r="1619" spans="1:5" ht="15" x14ac:dyDescent="0.25">
      <c r="A1619" s="331">
        <v>99283</v>
      </c>
      <c r="B1619" s="329" t="s">
        <v>4434</v>
      </c>
      <c r="C1619" s="329" t="s">
        <v>157</v>
      </c>
      <c r="D1619" s="329" t="s">
        <v>3038</v>
      </c>
      <c r="E1619" s="334">
        <v>913.64</v>
      </c>
    </row>
    <row r="1620" spans="1:5" ht="15" x14ac:dyDescent="0.25">
      <c r="A1620" s="331">
        <v>99284</v>
      </c>
      <c r="B1620" s="329" t="s">
        <v>4435</v>
      </c>
      <c r="C1620" s="329" t="s">
        <v>174</v>
      </c>
      <c r="D1620" s="329" t="s">
        <v>2971</v>
      </c>
      <c r="E1620" s="335">
        <v>6044.3</v>
      </c>
    </row>
    <row r="1621" spans="1:5" ht="15" x14ac:dyDescent="0.25">
      <c r="A1621" s="331">
        <v>99285</v>
      </c>
      <c r="B1621" s="329" t="s">
        <v>4436</v>
      </c>
      <c r="C1621" s="329" t="s">
        <v>174</v>
      </c>
      <c r="D1621" s="329" t="s">
        <v>2971</v>
      </c>
      <c r="E1621" s="335">
        <v>1078.52</v>
      </c>
    </row>
    <row r="1622" spans="1:5" ht="15" x14ac:dyDescent="0.25">
      <c r="A1622" s="331">
        <v>99286</v>
      </c>
      <c r="B1622" s="329" t="s">
        <v>4437</v>
      </c>
      <c r="C1622" s="329" t="s">
        <v>174</v>
      </c>
      <c r="D1622" s="329" t="s">
        <v>2971</v>
      </c>
      <c r="E1622" s="335">
        <v>5348.67</v>
      </c>
    </row>
    <row r="1623" spans="1:5" ht="15" x14ac:dyDescent="0.25">
      <c r="A1623" s="331">
        <v>99287</v>
      </c>
      <c r="B1623" s="329" t="s">
        <v>4438</v>
      </c>
      <c r="C1623" s="329" t="s">
        <v>174</v>
      </c>
      <c r="D1623" s="329" t="s">
        <v>2971</v>
      </c>
      <c r="E1623" s="335">
        <v>7709.96</v>
      </c>
    </row>
    <row r="1624" spans="1:5" ht="15" x14ac:dyDescent="0.25">
      <c r="A1624" s="331">
        <v>99288</v>
      </c>
      <c r="B1624" s="329" t="s">
        <v>4439</v>
      </c>
      <c r="C1624" s="329" t="s">
        <v>157</v>
      </c>
      <c r="D1624" s="329" t="s">
        <v>2971</v>
      </c>
      <c r="E1624" s="334">
        <v>488.74</v>
      </c>
    </row>
    <row r="1625" spans="1:5" ht="15" x14ac:dyDescent="0.25">
      <c r="A1625" s="331">
        <v>99289</v>
      </c>
      <c r="B1625" s="329" t="s">
        <v>4440</v>
      </c>
      <c r="C1625" s="329" t="s">
        <v>157</v>
      </c>
      <c r="D1625" s="329" t="s">
        <v>3038</v>
      </c>
      <c r="E1625" s="335">
        <v>1968.12</v>
      </c>
    </row>
    <row r="1626" spans="1:5" ht="15" x14ac:dyDescent="0.25">
      <c r="A1626" s="331">
        <v>99290</v>
      </c>
      <c r="B1626" s="329" t="s">
        <v>4441</v>
      </c>
      <c r="C1626" s="329" t="s">
        <v>174</v>
      </c>
      <c r="D1626" s="329" t="s">
        <v>2971</v>
      </c>
      <c r="E1626" s="335">
        <v>3222.2</v>
      </c>
    </row>
    <row r="1627" spans="1:5" ht="15" x14ac:dyDescent="0.25">
      <c r="A1627" s="331">
        <v>99291</v>
      </c>
      <c r="B1627" s="329" t="s">
        <v>4442</v>
      </c>
      <c r="C1627" s="329" t="s">
        <v>157</v>
      </c>
      <c r="D1627" s="329" t="s">
        <v>3038</v>
      </c>
      <c r="E1627" s="335">
        <v>1991.34</v>
      </c>
    </row>
    <row r="1628" spans="1:5" ht="15" x14ac:dyDescent="0.25">
      <c r="A1628" s="331">
        <v>99292</v>
      </c>
      <c r="B1628" s="329" t="s">
        <v>4443</v>
      </c>
      <c r="C1628" s="329" t="s">
        <v>174</v>
      </c>
      <c r="D1628" s="329" t="s">
        <v>2971</v>
      </c>
      <c r="E1628" s="335">
        <v>2048.88</v>
      </c>
    </row>
    <row r="1629" spans="1:5" ht="15" x14ac:dyDescent="0.25">
      <c r="A1629" s="331">
        <v>99293</v>
      </c>
      <c r="B1629" s="329" t="s">
        <v>4444</v>
      </c>
      <c r="C1629" s="329" t="s">
        <v>157</v>
      </c>
      <c r="D1629" s="329" t="s">
        <v>3038</v>
      </c>
      <c r="E1629" s="335">
        <v>1108.5999999999999</v>
      </c>
    </row>
    <row r="1630" spans="1:5" ht="15" x14ac:dyDescent="0.25">
      <c r="A1630" s="331">
        <v>99294</v>
      </c>
      <c r="B1630" s="329" t="s">
        <v>4445</v>
      </c>
      <c r="C1630" s="329" t="s">
        <v>174</v>
      </c>
      <c r="D1630" s="329" t="s">
        <v>2971</v>
      </c>
      <c r="E1630" s="335">
        <v>6705.57</v>
      </c>
    </row>
    <row r="1631" spans="1:5" ht="15" x14ac:dyDescent="0.25">
      <c r="A1631" s="331">
        <v>99296</v>
      </c>
      <c r="B1631" s="329" t="s">
        <v>4446</v>
      </c>
      <c r="C1631" s="329" t="s">
        <v>157</v>
      </c>
      <c r="D1631" s="329" t="s">
        <v>3038</v>
      </c>
      <c r="E1631" s="335">
        <v>2186.92</v>
      </c>
    </row>
    <row r="1632" spans="1:5" ht="15" x14ac:dyDescent="0.25">
      <c r="A1632" s="331">
        <v>99297</v>
      </c>
      <c r="B1632" s="329" t="s">
        <v>4447</v>
      </c>
      <c r="C1632" s="329" t="s">
        <v>157</v>
      </c>
      <c r="D1632" s="329" t="s">
        <v>3038</v>
      </c>
      <c r="E1632" s="335">
        <v>2183.8000000000002</v>
      </c>
    </row>
    <row r="1633" spans="1:5" ht="15" x14ac:dyDescent="0.25">
      <c r="A1633" s="331">
        <v>99298</v>
      </c>
      <c r="B1633" s="329" t="s">
        <v>4448</v>
      </c>
      <c r="C1633" s="329" t="s">
        <v>174</v>
      </c>
      <c r="D1633" s="329" t="s">
        <v>2971</v>
      </c>
      <c r="E1633" s="335">
        <v>8734.0499999999993</v>
      </c>
    </row>
    <row r="1634" spans="1:5" ht="15" x14ac:dyDescent="0.25">
      <c r="A1634" s="331">
        <v>99299</v>
      </c>
      <c r="B1634" s="329" t="s">
        <v>4449</v>
      </c>
      <c r="C1634" s="329" t="s">
        <v>157</v>
      </c>
      <c r="D1634" s="329" t="s">
        <v>3038</v>
      </c>
      <c r="E1634" s="335">
        <v>2364.46</v>
      </c>
    </row>
    <row r="1635" spans="1:5" ht="15" x14ac:dyDescent="0.25">
      <c r="A1635" s="331">
        <v>99300</v>
      </c>
      <c r="B1635" s="329" t="s">
        <v>4450</v>
      </c>
      <c r="C1635" s="329" t="s">
        <v>174</v>
      </c>
      <c r="D1635" s="329" t="s">
        <v>2971</v>
      </c>
      <c r="E1635" s="335">
        <v>9758.33</v>
      </c>
    </row>
    <row r="1636" spans="1:5" ht="15" x14ac:dyDescent="0.25">
      <c r="A1636" s="331">
        <v>99301</v>
      </c>
      <c r="B1636" s="329" t="s">
        <v>4451</v>
      </c>
      <c r="C1636" s="329" t="s">
        <v>174</v>
      </c>
      <c r="D1636" s="329" t="s">
        <v>2971</v>
      </c>
      <c r="E1636" s="335">
        <v>4784.62</v>
      </c>
    </row>
    <row r="1637" spans="1:5" ht="15" x14ac:dyDescent="0.25">
      <c r="A1637" s="331">
        <v>99302</v>
      </c>
      <c r="B1637" s="329" t="s">
        <v>4452</v>
      </c>
      <c r="C1637" s="329" t="s">
        <v>157</v>
      </c>
      <c r="D1637" s="329" t="s">
        <v>3038</v>
      </c>
      <c r="E1637" s="335">
        <v>2545.14</v>
      </c>
    </row>
    <row r="1638" spans="1:5" ht="15" x14ac:dyDescent="0.25">
      <c r="A1638" s="331">
        <v>99303</v>
      </c>
      <c r="B1638" s="329" t="s">
        <v>4453</v>
      </c>
      <c r="C1638" s="329" t="s">
        <v>174</v>
      </c>
      <c r="D1638" s="329" t="s">
        <v>2971</v>
      </c>
      <c r="E1638" s="335">
        <v>8926.08</v>
      </c>
    </row>
    <row r="1639" spans="1:5" ht="15" x14ac:dyDescent="0.25">
      <c r="A1639" s="331">
        <v>99304</v>
      </c>
      <c r="B1639" s="329" t="s">
        <v>4454</v>
      </c>
      <c r="C1639" s="329" t="s">
        <v>157</v>
      </c>
      <c r="D1639" s="329" t="s">
        <v>3038</v>
      </c>
      <c r="E1639" s="335">
        <v>2367.5700000000002</v>
      </c>
    </row>
    <row r="1640" spans="1:5" ht="15" x14ac:dyDescent="0.25">
      <c r="A1640" s="331">
        <v>99305</v>
      </c>
      <c r="B1640" s="329" t="s">
        <v>4455</v>
      </c>
      <c r="C1640" s="329" t="s">
        <v>174</v>
      </c>
      <c r="D1640" s="329" t="s">
        <v>2971</v>
      </c>
      <c r="E1640" s="335">
        <v>10108.129999999999</v>
      </c>
    </row>
    <row r="1641" spans="1:5" ht="15" x14ac:dyDescent="0.25">
      <c r="A1641" s="331">
        <v>99306</v>
      </c>
      <c r="B1641" s="329" t="s">
        <v>4456</v>
      </c>
      <c r="C1641" s="329" t="s">
        <v>157</v>
      </c>
      <c r="D1641" s="329" t="s">
        <v>3038</v>
      </c>
      <c r="E1641" s="335">
        <v>2545.14</v>
      </c>
    </row>
    <row r="1642" spans="1:5" ht="15" x14ac:dyDescent="0.25">
      <c r="A1642" s="331">
        <v>99307</v>
      </c>
      <c r="B1642" s="329" t="s">
        <v>4457</v>
      </c>
      <c r="C1642" s="329" t="s">
        <v>157</v>
      </c>
      <c r="D1642" s="329" t="s">
        <v>3038</v>
      </c>
      <c r="E1642" s="335">
        <v>1706.53</v>
      </c>
    </row>
    <row r="1643" spans="1:5" ht="15" x14ac:dyDescent="0.25">
      <c r="A1643" s="331">
        <v>99308</v>
      </c>
      <c r="B1643" s="329" t="s">
        <v>4458</v>
      </c>
      <c r="C1643" s="329" t="s">
        <v>174</v>
      </c>
      <c r="D1643" s="329" t="s">
        <v>2971</v>
      </c>
      <c r="E1643" s="335">
        <v>11287.86</v>
      </c>
    </row>
    <row r="1644" spans="1:5" ht="15" x14ac:dyDescent="0.25">
      <c r="A1644" s="331">
        <v>99309</v>
      </c>
      <c r="B1644" s="329" t="s">
        <v>4459</v>
      </c>
      <c r="C1644" s="329" t="s">
        <v>157</v>
      </c>
      <c r="D1644" s="329" t="s">
        <v>3038</v>
      </c>
      <c r="E1644" s="335">
        <v>2725.84</v>
      </c>
    </row>
    <row r="1645" spans="1:5" ht="15" x14ac:dyDescent="0.25">
      <c r="A1645" s="331">
        <v>99310</v>
      </c>
      <c r="B1645" s="329" t="s">
        <v>4460</v>
      </c>
      <c r="C1645" s="329" t="s">
        <v>174</v>
      </c>
      <c r="D1645" s="329" t="s">
        <v>2971</v>
      </c>
      <c r="E1645" s="335">
        <v>11484.09</v>
      </c>
    </row>
    <row r="1646" spans="1:5" ht="15" x14ac:dyDescent="0.25">
      <c r="A1646" s="331">
        <v>99311</v>
      </c>
      <c r="B1646" s="329" t="s">
        <v>4461</v>
      </c>
      <c r="C1646" s="329" t="s">
        <v>157</v>
      </c>
      <c r="D1646" s="329" t="s">
        <v>3038</v>
      </c>
      <c r="E1646" s="335">
        <v>2725.84</v>
      </c>
    </row>
    <row r="1647" spans="1:5" ht="15" x14ac:dyDescent="0.25">
      <c r="A1647" s="331">
        <v>99312</v>
      </c>
      <c r="B1647" s="329" t="s">
        <v>4462</v>
      </c>
      <c r="C1647" s="329" t="s">
        <v>174</v>
      </c>
      <c r="D1647" s="329" t="s">
        <v>2971</v>
      </c>
      <c r="E1647" s="335">
        <v>5625.07</v>
      </c>
    </row>
    <row r="1648" spans="1:5" ht="15" x14ac:dyDescent="0.25">
      <c r="A1648" s="331">
        <v>99313</v>
      </c>
      <c r="B1648" s="329" t="s">
        <v>4463</v>
      </c>
      <c r="C1648" s="329" t="s">
        <v>174</v>
      </c>
      <c r="D1648" s="329" t="s">
        <v>2971</v>
      </c>
      <c r="E1648" s="335">
        <v>12821.97</v>
      </c>
    </row>
    <row r="1649" spans="1:5" ht="15" x14ac:dyDescent="0.25">
      <c r="A1649" s="331">
        <v>99314</v>
      </c>
      <c r="B1649" s="329" t="s">
        <v>4464</v>
      </c>
      <c r="C1649" s="329" t="s">
        <v>157</v>
      </c>
      <c r="D1649" s="329" t="s">
        <v>3038</v>
      </c>
      <c r="E1649" s="335">
        <v>2906.52</v>
      </c>
    </row>
    <row r="1650" spans="1:5" ht="15" x14ac:dyDescent="0.25">
      <c r="A1650" s="331">
        <v>99315</v>
      </c>
      <c r="B1650" s="329" t="s">
        <v>4465</v>
      </c>
      <c r="C1650" s="329" t="s">
        <v>174</v>
      </c>
      <c r="D1650" s="329" t="s">
        <v>2971</v>
      </c>
      <c r="E1650" s="335">
        <v>14353.87</v>
      </c>
    </row>
    <row r="1651" spans="1:5" ht="15" x14ac:dyDescent="0.25">
      <c r="A1651" s="331">
        <v>99317</v>
      </c>
      <c r="B1651" s="329" t="s">
        <v>4466</v>
      </c>
      <c r="C1651" s="329" t="s">
        <v>157</v>
      </c>
      <c r="D1651" s="329" t="s">
        <v>3038</v>
      </c>
      <c r="E1651" s="335">
        <v>1828.65</v>
      </c>
    </row>
    <row r="1652" spans="1:5" ht="15" x14ac:dyDescent="0.25">
      <c r="A1652" s="331">
        <v>99318</v>
      </c>
      <c r="B1652" s="329" t="s">
        <v>4467</v>
      </c>
      <c r="C1652" s="329" t="s">
        <v>157</v>
      </c>
      <c r="D1652" s="329" t="s">
        <v>2971</v>
      </c>
      <c r="E1652" s="334">
        <v>241.21</v>
      </c>
    </row>
    <row r="1653" spans="1:5" ht="15" x14ac:dyDescent="0.25">
      <c r="A1653" s="331">
        <v>99319</v>
      </c>
      <c r="B1653" s="329" t="s">
        <v>4468</v>
      </c>
      <c r="C1653" s="329" t="s">
        <v>157</v>
      </c>
      <c r="D1653" s="329" t="s">
        <v>3038</v>
      </c>
      <c r="E1653" s="334">
        <v>723.8</v>
      </c>
    </row>
    <row r="1654" spans="1:5" ht="15" x14ac:dyDescent="0.25">
      <c r="A1654" s="331">
        <v>99320</v>
      </c>
      <c r="B1654" s="329" t="s">
        <v>4469</v>
      </c>
      <c r="C1654" s="329" t="s">
        <v>174</v>
      </c>
      <c r="D1654" s="329" t="s">
        <v>2971</v>
      </c>
      <c r="E1654" s="335">
        <v>6507.94</v>
      </c>
    </row>
    <row r="1655" spans="1:5" ht="15" x14ac:dyDescent="0.25">
      <c r="A1655" s="331">
        <v>99321</v>
      </c>
      <c r="B1655" s="329" t="s">
        <v>4470</v>
      </c>
      <c r="C1655" s="329" t="s">
        <v>157</v>
      </c>
      <c r="D1655" s="329" t="s">
        <v>3038</v>
      </c>
      <c r="E1655" s="335">
        <v>2006.27</v>
      </c>
    </row>
    <row r="1656" spans="1:5" ht="15" x14ac:dyDescent="0.25">
      <c r="A1656" s="331">
        <v>99322</v>
      </c>
      <c r="B1656" s="329" t="s">
        <v>4471</v>
      </c>
      <c r="C1656" s="329" t="s">
        <v>174</v>
      </c>
      <c r="D1656" s="329" t="s">
        <v>2971</v>
      </c>
      <c r="E1656" s="335">
        <v>7353.76</v>
      </c>
    </row>
    <row r="1657" spans="1:5" ht="15" x14ac:dyDescent="0.25">
      <c r="A1657" s="331">
        <v>99323</v>
      </c>
      <c r="B1657" s="329" t="s">
        <v>4472</v>
      </c>
      <c r="C1657" s="329" t="s">
        <v>157</v>
      </c>
      <c r="D1657" s="329" t="s">
        <v>3038</v>
      </c>
      <c r="E1657" s="335">
        <v>2183.8000000000002</v>
      </c>
    </row>
    <row r="1658" spans="1:5" ht="15" x14ac:dyDescent="0.25">
      <c r="A1658" s="331">
        <v>99324</v>
      </c>
      <c r="B1658" s="329" t="s">
        <v>4473</v>
      </c>
      <c r="C1658" s="329" t="s">
        <v>174</v>
      </c>
      <c r="D1658" s="329" t="s">
        <v>2971</v>
      </c>
      <c r="E1658" s="335">
        <v>8199.64</v>
      </c>
    </row>
    <row r="1659" spans="1:5" ht="15" x14ac:dyDescent="0.25">
      <c r="A1659" s="331">
        <v>99325</v>
      </c>
      <c r="B1659" s="329" t="s">
        <v>4474</v>
      </c>
      <c r="C1659" s="329" t="s">
        <v>157</v>
      </c>
      <c r="D1659" s="329" t="s">
        <v>3038</v>
      </c>
      <c r="E1659" s="335">
        <v>2364.46</v>
      </c>
    </row>
    <row r="1660" spans="1:5" ht="15" x14ac:dyDescent="0.25">
      <c r="A1660" s="331">
        <v>99326</v>
      </c>
      <c r="B1660" s="329" t="s">
        <v>4475</v>
      </c>
      <c r="C1660" s="329" t="s">
        <v>174</v>
      </c>
      <c r="D1660" s="329" t="s">
        <v>2971</v>
      </c>
      <c r="E1660" s="335">
        <v>6685.53</v>
      </c>
    </row>
    <row r="1661" spans="1:5" ht="15" x14ac:dyDescent="0.25">
      <c r="A1661" s="331">
        <v>99327</v>
      </c>
      <c r="B1661" s="329" t="s">
        <v>4476</v>
      </c>
      <c r="C1661" s="329" t="s">
        <v>157</v>
      </c>
      <c r="D1661" s="329" t="s">
        <v>3038</v>
      </c>
      <c r="E1661" s="335">
        <v>3056.74</v>
      </c>
    </row>
    <row r="1662" spans="1:5" ht="15" x14ac:dyDescent="0.25">
      <c r="A1662" s="331">
        <v>101800</v>
      </c>
      <c r="B1662" s="329" t="s">
        <v>4477</v>
      </c>
      <c r="C1662" s="329" t="s">
        <v>174</v>
      </c>
      <c r="D1662" s="329" t="s">
        <v>2971</v>
      </c>
      <c r="E1662" s="335">
        <v>1301.19</v>
      </c>
    </row>
    <row r="1663" spans="1:5" ht="15" x14ac:dyDescent="0.25">
      <c r="A1663" s="331">
        <v>101801</v>
      </c>
      <c r="B1663" s="329" t="s">
        <v>4478</v>
      </c>
      <c r="C1663" s="329" t="s">
        <v>174</v>
      </c>
      <c r="D1663" s="329" t="s">
        <v>2971</v>
      </c>
      <c r="E1663" s="334">
        <v>972.48</v>
      </c>
    </row>
    <row r="1664" spans="1:5" ht="15" x14ac:dyDescent="0.25">
      <c r="A1664" s="331">
        <v>101806</v>
      </c>
      <c r="B1664" s="329" t="s">
        <v>4479</v>
      </c>
      <c r="C1664" s="329" t="s">
        <v>174</v>
      </c>
      <c r="D1664" s="329" t="s">
        <v>2971</v>
      </c>
      <c r="E1664" s="334">
        <v>416.85</v>
      </c>
    </row>
    <row r="1665" spans="1:5" ht="15" x14ac:dyDescent="0.25">
      <c r="A1665" s="331">
        <v>101807</v>
      </c>
      <c r="B1665" s="329" t="s">
        <v>4480</v>
      </c>
      <c r="C1665" s="329" t="s">
        <v>174</v>
      </c>
      <c r="D1665" s="329" t="s">
        <v>2971</v>
      </c>
      <c r="E1665" s="334">
        <v>351.74</v>
      </c>
    </row>
    <row r="1666" spans="1:5" ht="15" x14ac:dyDescent="0.25">
      <c r="A1666" s="331">
        <v>101808</v>
      </c>
      <c r="B1666" s="329" t="s">
        <v>4481</v>
      </c>
      <c r="C1666" s="329" t="s">
        <v>174</v>
      </c>
      <c r="D1666" s="329" t="s">
        <v>2971</v>
      </c>
      <c r="E1666" s="334">
        <v>435.89</v>
      </c>
    </row>
    <row r="1667" spans="1:5" ht="15" x14ac:dyDescent="0.25">
      <c r="A1667" s="331">
        <v>101809</v>
      </c>
      <c r="B1667" s="329" t="s">
        <v>4482</v>
      </c>
      <c r="C1667" s="329" t="s">
        <v>174</v>
      </c>
      <c r="D1667" s="329" t="s">
        <v>2971</v>
      </c>
      <c r="E1667" s="335">
        <v>2322.4499999999998</v>
      </c>
    </row>
    <row r="1668" spans="1:5" ht="15" x14ac:dyDescent="0.25">
      <c r="A1668" s="331">
        <v>102139</v>
      </c>
      <c r="B1668" s="329" t="s">
        <v>4483</v>
      </c>
      <c r="C1668" s="329" t="s">
        <v>174</v>
      </c>
      <c r="D1668" s="329" t="s">
        <v>2971</v>
      </c>
      <c r="E1668" s="335">
        <v>1423.93</v>
      </c>
    </row>
    <row r="1669" spans="1:5" ht="15" x14ac:dyDescent="0.25">
      <c r="A1669" s="331">
        <v>102141</v>
      </c>
      <c r="B1669" s="329" t="s">
        <v>4484</v>
      </c>
      <c r="C1669" s="329" t="s">
        <v>174</v>
      </c>
      <c r="D1669" s="329" t="s">
        <v>2971</v>
      </c>
      <c r="E1669" s="335">
        <v>2286.87</v>
      </c>
    </row>
    <row r="1670" spans="1:5" ht="15" x14ac:dyDescent="0.25">
      <c r="A1670" s="331">
        <v>102142</v>
      </c>
      <c r="B1670" s="329" t="s">
        <v>4485</v>
      </c>
      <c r="C1670" s="329" t="s">
        <v>174</v>
      </c>
      <c r="D1670" s="329" t="s">
        <v>2971</v>
      </c>
      <c r="E1670" s="335">
        <v>2258.19</v>
      </c>
    </row>
    <row r="1671" spans="1:5" ht="15" x14ac:dyDescent="0.25">
      <c r="A1671" s="331">
        <v>102457</v>
      </c>
      <c r="B1671" s="329" t="s">
        <v>4486</v>
      </c>
      <c r="C1671" s="329" t="s">
        <v>174</v>
      </c>
      <c r="D1671" s="329" t="s">
        <v>2971</v>
      </c>
      <c r="E1671" s="335">
        <v>1406.91</v>
      </c>
    </row>
    <row r="1672" spans="1:5" ht="15" x14ac:dyDescent="0.25">
      <c r="A1672" s="331">
        <v>94263</v>
      </c>
      <c r="B1672" s="329" t="s">
        <v>4487</v>
      </c>
      <c r="C1672" s="329" t="s">
        <v>157</v>
      </c>
      <c r="D1672" s="329" t="s">
        <v>2971</v>
      </c>
      <c r="E1672" s="334">
        <v>27.77</v>
      </c>
    </row>
    <row r="1673" spans="1:5" ht="15" x14ac:dyDescent="0.25">
      <c r="A1673" s="331">
        <v>94264</v>
      </c>
      <c r="B1673" s="329" t="s">
        <v>4488</v>
      </c>
      <c r="C1673" s="329" t="s">
        <v>157</v>
      </c>
      <c r="D1673" s="329" t="s">
        <v>2971</v>
      </c>
      <c r="E1673" s="334">
        <v>30.35</v>
      </c>
    </row>
    <row r="1674" spans="1:5" ht="15" x14ac:dyDescent="0.25">
      <c r="A1674" s="331">
        <v>94265</v>
      </c>
      <c r="B1674" s="329" t="s">
        <v>4489</v>
      </c>
      <c r="C1674" s="329" t="s">
        <v>157</v>
      </c>
      <c r="D1674" s="329" t="s">
        <v>2971</v>
      </c>
      <c r="E1674" s="334">
        <v>38.159999999999997</v>
      </c>
    </row>
    <row r="1675" spans="1:5" ht="15" x14ac:dyDescent="0.25">
      <c r="A1675" s="331">
        <v>94266</v>
      </c>
      <c r="B1675" s="329" t="s">
        <v>4490</v>
      </c>
      <c r="C1675" s="329" t="s">
        <v>157</v>
      </c>
      <c r="D1675" s="329" t="s">
        <v>2971</v>
      </c>
      <c r="E1675" s="334">
        <v>41.09</v>
      </c>
    </row>
    <row r="1676" spans="1:5" ht="15" x14ac:dyDescent="0.25">
      <c r="A1676" s="331">
        <v>94267</v>
      </c>
      <c r="B1676" s="329" t="s">
        <v>4491</v>
      </c>
      <c r="C1676" s="329" t="s">
        <v>157</v>
      </c>
      <c r="D1676" s="329" t="s">
        <v>2971</v>
      </c>
      <c r="E1676" s="334">
        <v>46.04</v>
      </c>
    </row>
    <row r="1677" spans="1:5" ht="15" x14ac:dyDescent="0.25">
      <c r="A1677" s="331">
        <v>94268</v>
      </c>
      <c r="B1677" s="329" t="s">
        <v>4492</v>
      </c>
      <c r="C1677" s="329" t="s">
        <v>157</v>
      </c>
      <c r="D1677" s="329" t="s">
        <v>2971</v>
      </c>
      <c r="E1677" s="334">
        <v>49.27</v>
      </c>
    </row>
    <row r="1678" spans="1:5" ht="15" x14ac:dyDescent="0.25">
      <c r="A1678" s="331">
        <v>94269</v>
      </c>
      <c r="B1678" s="329" t="s">
        <v>4493</v>
      </c>
      <c r="C1678" s="329" t="s">
        <v>157</v>
      </c>
      <c r="D1678" s="329" t="s">
        <v>2971</v>
      </c>
      <c r="E1678" s="334">
        <v>67.39</v>
      </c>
    </row>
    <row r="1679" spans="1:5" ht="15" x14ac:dyDescent="0.25">
      <c r="A1679" s="331">
        <v>94270</v>
      </c>
      <c r="B1679" s="329" t="s">
        <v>4494</v>
      </c>
      <c r="C1679" s="329" t="s">
        <v>157</v>
      </c>
      <c r="D1679" s="329" t="s">
        <v>2971</v>
      </c>
      <c r="E1679" s="334">
        <v>71.91</v>
      </c>
    </row>
    <row r="1680" spans="1:5" ht="15" x14ac:dyDescent="0.25">
      <c r="A1680" s="331">
        <v>94271</v>
      </c>
      <c r="B1680" s="329" t="s">
        <v>4495</v>
      </c>
      <c r="C1680" s="329" t="s">
        <v>157</v>
      </c>
      <c r="D1680" s="329" t="s">
        <v>2971</v>
      </c>
      <c r="E1680" s="334">
        <v>82.37</v>
      </c>
    </row>
    <row r="1681" spans="1:5" ht="15" x14ac:dyDescent="0.25">
      <c r="A1681" s="331">
        <v>94272</v>
      </c>
      <c r="B1681" s="329" t="s">
        <v>4496</v>
      </c>
      <c r="C1681" s="329" t="s">
        <v>157</v>
      </c>
      <c r="D1681" s="329" t="s">
        <v>2971</v>
      </c>
      <c r="E1681" s="334">
        <v>88.4</v>
      </c>
    </row>
    <row r="1682" spans="1:5" ht="15" x14ac:dyDescent="0.25">
      <c r="A1682" s="331">
        <v>94273</v>
      </c>
      <c r="B1682" s="329" t="s">
        <v>4497</v>
      </c>
      <c r="C1682" s="329" t="s">
        <v>157</v>
      </c>
      <c r="D1682" s="329" t="s">
        <v>3038</v>
      </c>
      <c r="E1682" s="334">
        <v>49.05</v>
      </c>
    </row>
    <row r="1683" spans="1:5" ht="15" x14ac:dyDescent="0.25">
      <c r="A1683" s="331">
        <v>94274</v>
      </c>
      <c r="B1683" s="329" t="s">
        <v>4498</v>
      </c>
      <c r="C1683" s="329" t="s">
        <v>157</v>
      </c>
      <c r="D1683" s="329" t="s">
        <v>3038</v>
      </c>
      <c r="E1683" s="334">
        <v>51.87</v>
      </c>
    </row>
    <row r="1684" spans="1:5" ht="15" x14ac:dyDescent="0.25">
      <c r="A1684" s="331">
        <v>94275</v>
      </c>
      <c r="B1684" s="329" t="s">
        <v>4499</v>
      </c>
      <c r="C1684" s="329" t="s">
        <v>157</v>
      </c>
      <c r="D1684" s="329" t="s">
        <v>3038</v>
      </c>
      <c r="E1684" s="334">
        <v>47.45</v>
      </c>
    </row>
    <row r="1685" spans="1:5" ht="15" x14ac:dyDescent="0.25">
      <c r="A1685" s="331">
        <v>94276</v>
      </c>
      <c r="B1685" s="329" t="s">
        <v>4500</v>
      </c>
      <c r="C1685" s="329" t="s">
        <v>157</v>
      </c>
      <c r="D1685" s="329" t="s">
        <v>3038</v>
      </c>
      <c r="E1685" s="334">
        <v>50.27</v>
      </c>
    </row>
    <row r="1686" spans="1:5" ht="15" x14ac:dyDescent="0.25">
      <c r="A1686" s="331">
        <v>94277</v>
      </c>
      <c r="B1686" s="329" t="s">
        <v>4501</v>
      </c>
      <c r="C1686" s="329" t="s">
        <v>157</v>
      </c>
      <c r="D1686" s="329" t="s">
        <v>3038</v>
      </c>
      <c r="E1686" s="334">
        <v>38.64</v>
      </c>
    </row>
    <row r="1687" spans="1:5" ht="15" x14ac:dyDescent="0.25">
      <c r="A1687" s="331">
        <v>94278</v>
      </c>
      <c r="B1687" s="329" t="s">
        <v>4502</v>
      </c>
      <c r="C1687" s="329" t="s">
        <v>157</v>
      </c>
      <c r="D1687" s="329" t="s">
        <v>3038</v>
      </c>
      <c r="E1687" s="334">
        <v>41.46</v>
      </c>
    </row>
    <row r="1688" spans="1:5" ht="15" x14ac:dyDescent="0.25">
      <c r="A1688" s="331">
        <v>94279</v>
      </c>
      <c r="B1688" s="329" t="s">
        <v>4503</v>
      </c>
      <c r="C1688" s="329" t="s">
        <v>157</v>
      </c>
      <c r="D1688" s="329" t="s">
        <v>3038</v>
      </c>
      <c r="E1688" s="334">
        <v>46.24</v>
      </c>
    </row>
    <row r="1689" spans="1:5" ht="15" x14ac:dyDescent="0.25">
      <c r="A1689" s="331">
        <v>94280</v>
      </c>
      <c r="B1689" s="329" t="s">
        <v>4504</v>
      </c>
      <c r="C1689" s="329" t="s">
        <v>157</v>
      </c>
      <c r="D1689" s="329" t="s">
        <v>3038</v>
      </c>
      <c r="E1689" s="334">
        <v>49.07</v>
      </c>
    </row>
    <row r="1690" spans="1:5" ht="15" x14ac:dyDescent="0.25">
      <c r="A1690" s="331">
        <v>94281</v>
      </c>
      <c r="B1690" s="329" t="s">
        <v>4505</v>
      </c>
      <c r="C1690" s="329" t="s">
        <v>157</v>
      </c>
      <c r="D1690" s="329" t="s">
        <v>3038</v>
      </c>
      <c r="E1690" s="334">
        <v>45.72</v>
      </c>
    </row>
    <row r="1691" spans="1:5" ht="15" x14ac:dyDescent="0.25">
      <c r="A1691" s="331">
        <v>94282</v>
      </c>
      <c r="B1691" s="329" t="s">
        <v>4506</v>
      </c>
      <c r="C1691" s="329" t="s">
        <v>157</v>
      </c>
      <c r="D1691" s="329" t="s">
        <v>3038</v>
      </c>
      <c r="E1691" s="334">
        <v>54.31</v>
      </c>
    </row>
    <row r="1692" spans="1:5" ht="15" x14ac:dyDescent="0.25">
      <c r="A1692" s="331">
        <v>94283</v>
      </c>
      <c r="B1692" s="329" t="s">
        <v>4507</v>
      </c>
      <c r="C1692" s="329" t="s">
        <v>157</v>
      </c>
      <c r="D1692" s="329" t="s">
        <v>3038</v>
      </c>
      <c r="E1692" s="334">
        <v>60.81</v>
      </c>
    </row>
    <row r="1693" spans="1:5" ht="15" x14ac:dyDescent="0.25">
      <c r="A1693" s="331">
        <v>94284</v>
      </c>
      <c r="B1693" s="329" t="s">
        <v>4508</v>
      </c>
      <c r="C1693" s="329" t="s">
        <v>157</v>
      </c>
      <c r="D1693" s="329" t="s">
        <v>3038</v>
      </c>
      <c r="E1693" s="334">
        <v>69.400000000000006</v>
      </c>
    </row>
    <row r="1694" spans="1:5" ht="15" x14ac:dyDescent="0.25">
      <c r="A1694" s="331">
        <v>94285</v>
      </c>
      <c r="B1694" s="329" t="s">
        <v>4509</v>
      </c>
      <c r="C1694" s="329" t="s">
        <v>157</v>
      </c>
      <c r="D1694" s="329" t="s">
        <v>3038</v>
      </c>
      <c r="E1694" s="334">
        <v>75.489999999999995</v>
      </c>
    </row>
    <row r="1695" spans="1:5" ht="15" x14ac:dyDescent="0.25">
      <c r="A1695" s="331">
        <v>94286</v>
      </c>
      <c r="B1695" s="329" t="s">
        <v>4510</v>
      </c>
      <c r="C1695" s="329" t="s">
        <v>157</v>
      </c>
      <c r="D1695" s="329" t="s">
        <v>3038</v>
      </c>
      <c r="E1695" s="334">
        <v>84.07</v>
      </c>
    </row>
    <row r="1696" spans="1:5" ht="15" x14ac:dyDescent="0.25">
      <c r="A1696" s="331">
        <v>94287</v>
      </c>
      <c r="B1696" s="329" t="s">
        <v>4511</v>
      </c>
      <c r="C1696" s="329" t="s">
        <v>157</v>
      </c>
      <c r="D1696" s="329" t="s">
        <v>3038</v>
      </c>
      <c r="E1696" s="334">
        <v>34.6</v>
      </c>
    </row>
    <row r="1697" spans="1:5" ht="15" x14ac:dyDescent="0.25">
      <c r="A1697" s="331">
        <v>94288</v>
      </c>
      <c r="B1697" s="329" t="s">
        <v>4512</v>
      </c>
      <c r="C1697" s="329" t="s">
        <v>157</v>
      </c>
      <c r="D1697" s="329" t="s">
        <v>3038</v>
      </c>
      <c r="E1697" s="334">
        <v>42.1</v>
      </c>
    </row>
    <row r="1698" spans="1:5" ht="15" x14ac:dyDescent="0.25">
      <c r="A1698" s="331">
        <v>94289</v>
      </c>
      <c r="B1698" s="329" t="s">
        <v>4513</v>
      </c>
      <c r="C1698" s="329" t="s">
        <v>157</v>
      </c>
      <c r="D1698" s="329" t="s">
        <v>3038</v>
      </c>
      <c r="E1698" s="334">
        <v>45.25</v>
      </c>
    </row>
    <row r="1699" spans="1:5" ht="15" x14ac:dyDescent="0.25">
      <c r="A1699" s="331">
        <v>94290</v>
      </c>
      <c r="B1699" s="329" t="s">
        <v>4514</v>
      </c>
      <c r="C1699" s="329" t="s">
        <v>157</v>
      </c>
      <c r="D1699" s="329" t="s">
        <v>3038</v>
      </c>
      <c r="E1699" s="334">
        <v>52.76</v>
      </c>
    </row>
    <row r="1700" spans="1:5" ht="15" x14ac:dyDescent="0.25">
      <c r="A1700" s="331">
        <v>94291</v>
      </c>
      <c r="B1700" s="329" t="s">
        <v>4515</v>
      </c>
      <c r="C1700" s="329" t="s">
        <v>157</v>
      </c>
      <c r="D1700" s="329" t="s">
        <v>3038</v>
      </c>
      <c r="E1700" s="334">
        <v>55.52</v>
      </c>
    </row>
    <row r="1701" spans="1:5" ht="15" x14ac:dyDescent="0.25">
      <c r="A1701" s="331">
        <v>94292</v>
      </c>
      <c r="B1701" s="329" t="s">
        <v>4516</v>
      </c>
      <c r="C1701" s="329" t="s">
        <v>157</v>
      </c>
      <c r="D1701" s="329" t="s">
        <v>3038</v>
      </c>
      <c r="E1701" s="334">
        <v>63.04</v>
      </c>
    </row>
    <row r="1702" spans="1:5" ht="15" x14ac:dyDescent="0.25">
      <c r="A1702" s="331">
        <v>94293</v>
      </c>
      <c r="B1702" s="329" t="s">
        <v>4517</v>
      </c>
      <c r="C1702" s="329" t="s">
        <v>157</v>
      </c>
      <c r="D1702" s="329" t="s">
        <v>3038</v>
      </c>
      <c r="E1702" s="334">
        <v>153.85</v>
      </c>
    </row>
    <row r="1703" spans="1:5" ht="15" x14ac:dyDescent="0.25">
      <c r="A1703" s="331">
        <v>94294</v>
      </c>
      <c r="B1703" s="329" t="s">
        <v>4518</v>
      </c>
      <c r="C1703" s="329" t="s">
        <v>157</v>
      </c>
      <c r="D1703" s="329" t="s">
        <v>3038</v>
      </c>
      <c r="E1703" s="334">
        <v>6.85</v>
      </c>
    </row>
    <row r="1704" spans="1:5" ht="15" x14ac:dyDescent="0.25">
      <c r="A1704" s="331">
        <v>102727</v>
      </c>
      <c r="B1704" s="329" t="s">
        <v>4519</v>
      </c>
      <c r="C1704" s="329" t="s">
        <v>2690</v>
      </c>
      <c r="D1704" s="329" t="s">
        <v>3038</v>
      </c>
      <c r="E1704" s="334">
        <v>72.03</v>
      </c>
    </row>
    <row r="1705" spans="1:5" ht="15" x14ac:dyDescent="0.25">
      <c r="A1705" s="331">
        <v>102728</v>
      </c>
      <c r="B1705" s="329" t="s">
        <v>4520</v>
      </c>
      <c r="C1705" s="329" t="s">
        <v>160</v>
      </c>
      <c r="D1705" s="329" t="s">
        <v>2971</v>
      </c>
      <c r="E1705" s="334">
        <v>17.87</v>
      </c>
    </row>
    <row r="1706" spans="1:5" ht="15" x14ac:dyDescent="0.25">
      <c r="A1706" s="331">
        <v>102729</v>
      </c>
      <c r="B1706" s="329" t="s">
        <v>4521</v>
      </c>
      <c r="C1706" s="329" t="s">
        <v>160</v>
      </c>
      <c r="D1706" s="329" t="s">
        <v>2971</v>
      </c>
      <c r="E1706" s="334">
        <v>17.45</v>
      </c>
    </row>
    <row r="1707" spans="1:5" ht="15" x14ac:dyDescent="0.25">
      <c r="A1707" s="331">
        <v>102730</v>
      </c>
      <c r="B1707" s="329" t="s">
        <v>4522</v>
      </c>
      <c r="C1707" s="329" t="s">
        <v>160</v>
      </c>
      <c r="D1707" s="329" t="s">
        <v>2971</v>
      </c>
      <c r="E1707" s="334">
        <v>15.92</v>
      </c>
    </row>
    <row r="1708" spans="1:5" ht="15" x14ac:dyDescent="0.25">
      <c r="A1708" s="331">
        <v>102731</v>
      </c>
      <c r="B1708" s="329" t="s">
        <v>4523</v>
      </c>
      <c r="C1708" s="329" t="s">
        <v>160</v>
      </c>
      <c r="D1708" s="329" t="s">
        <v>2971</v>
      </c>
      <c r="E1708" s="334">
        <v>13.58</v>
      </c>
    </row>
    <row r="1709" spans="1:5" ht="15" x14ac:dyDescent="0.25">
      <c r="A1709" s="331">
        <v>102732</v>
      </c>
      <c r="B1709" s="329" t="s">
        <v>4524</v>
      </c>
      <c r="C1709" s="329" t="s">
        <v>160</v>
      </c>
      <c r="D1709" s="329" t="s">
        <v>2971</v>
      </c>
      <c r="E1709" s="334">
        <v>13.17</v>
      </c>
    </row>
    <row r="1710" spans="1:5" ht="15" x14ac:dyDescent="0.25">
      <c r="A1710" s="331">
        <v>102733</v>
      </c>
      <c r="B1710" s="329" t="s">
        <v>4525</v>
      </c>
      <c r="C1710" s="329" t="s">
        <v>160</v>
      </c>
      <c r="D1710" s="329" t="s">
        <v>2971</v>
      </c>
      <c r="E1710" s="334">
        <v>15.09</v>
      </c>
    </row>
    <row r="1711" spans="1:5" ht="15" x14ac:dyDescent="0.25">
      <c r="A1711" s="331">
        <v>102734</v>
      </c>
      <c r="B1711" s="329" t="s">
        <v>4526</v>
      </c>
      <c r="C1711" s="329" t="s">
        <v>160</v>
      </c>
      <c r="D1711" s="329" t="s">
        <v>2971</v>
      </c>
      <c r="E1711" s="334">
        <v>17.14</v>
      </c>
    </row>
    <row r="1712" spans="1:5" ht="15" x14ac:dyDescent="0.25">
      <c r="A1712" s="331">
        <v>102735</v>
      </c>
      <c r="B1712" s="329" t="s">
        <v>4527</v>
      </c>
      <c r="C1712" s="329" t="s">
        <v>160</v>
      </c>
      <c r="D1712" s="329" t="s">
        <v>2971</v>
      </c>
      <c r="E1712" s="334">
        <v>16.84</v>
      </c>
    </row>
    <row r="1713" spans="1:5" ht="15" x14ac:dyDescent="0.25">
      <c r="A1713" s="331">
        <v>102736</v>
      </c>
      <c r="B1713" s="329" t="s">
        <v>4528</v>
      </c>
      <c r="C1713" s="329" t="s">
        <v>4180</v>
      </c>
      <c r="D1713" s="329" t="s">
        <v>2971</v>
      </c>
      <c r="E1713" s="334">
        <v>595.38</v>
      </c>
    </row>
    <row r="1714" spans="1:5" ht="15" x14ac:dyDescent="0.25">
      <c r="A1714" s="331">
        <v>102737</v>
      </c>
      <c r="B1714" s="329" t="s">
        <v>4529</v>
      </c>
      <c r="C1714" s="329" t="s">
        <v>174</v>
      </c>
      <c r="D1714" s="329" t="s">
        <v>2971</v>
      </c>
      <c r="E1714" s="335">
        <v>1052.32</v>
      </c>
    </row>
    <row r="1715" spans="1:5" ht="15" x14ac:dyDescent="0.25">
      <c r="A1715" s="331">
        <v>102738</v>
      </c>
      <c r="B1715" s="329" t="s">
        <v>4530</v>
      </c>
      <c r="C1715" s="329" t="s">
        <v>174</v>
      </c>
      <c r="D1715" s="329" t="s">
        <v>2971</v>
      </c>
      <c r="E1715" s="335">
        <v>2195.64</v>
      </c>
    </row>
    <row r="1716" spans="1:5" ht="15" x14ac:dyDescent="0.25">
      <c r="A1716" s="331">
        <v>102739</v>
      </c>
      <c r="B1716" s="329" t="s">
        <v>4531</v>
      </c>
      <c r="C1716" s="329" t="s">
        <v>174</v>
      </c>
      <c r="D1716" s="329" t="s">
        <v>2971</v>
      </c>
      <c r="E1716" s="335">
        <v>3715.41</v>
      </c>
    </row>
    <row r="1717" spans="1:5" ht="15" x14ac:dyDescent="0.25">
      <c r="A1717" s="331">
        <v>102740</v>
      </c>
      <c r="B1717" s="329" t="s">
        <v>4532</v>
      </c>
      <c r="C1717" s="329" t="s">
        <v>174</v>
      </c>
      <c r="D1717" s="329" t="s">
        <v>2971</v>
      </c>
      <c r="E1717" s="335">
        <v>5622.12</v>
      </c>
    </row>
    <row r="1718" spans="1:5" ht="15" x14ac:dyDescent="0.25">
      <c r="A1718" s="331">
        <v>102741</v>
      </c>
      <c r="B1718" s="329" t="s">
        <v>4533</v>
      </c>
      <c r="C1718" s="329" t="s">
        <v>174</v>
      </c>
      <c r="D1718" s="329" t="s">
        <v>2971</v>
      </c>
      <c r="E1718" s="335">
        <v>7959.85</v>
      </c>
    </row>
    <row r="1719" spans="1:5" ht="15" x14ac:dyDescent="0.25">
      <c r="A1719" s="331">
        <v>102742</v>
      </c>
      <c r="B1719" s="329" t="s">
        <v>4534</v>
      </c>
      <c r="C1719" s="329" t="s">
        <v>174</v>
      </c>
      <c r="D1719" s="329" t="s">
        <v>2971</v>
      </c>
      <c r="E1719" s="335">
        <v>13903.86</v>
      </c>
    </row>
    <row r="1720" spans="1:5" ht="15" x14ac:dyDescent="0.25">
      <c r="A1720" s="331">
        <v>102743</v>
      </c>
      <c r="B1720" s="329" t="s">
        <v>4535</v>
      </c>
      <c r="C1720" s="329" t="s">
        <v>174</v>
      </c>
      <c r="D1720" s="329" t="s">
        <v>2971</v>
      </c>
      <c r="E1720" s="335">
        <v>14971.86</v>
      </c>
    </row>
    <row r="1721" spans="1:5" ht="15" x14ac:dyDescent="0.25">
      <c r="A1721" s="331">
        <v>102744</v>
      </c>
      <c r="B1721" s="329" t="s">
        <v>4536</v>
      </c>
      <c r="C1721" s="329" t="s">
        <v>174</v>
      </c>
      <c r="D1721" s="329" t="s">
        <v>2971</v>
      </c>
      <c r="E1721" s="335">
        <v>6796.55</v>
      </c>
    </row>
    <row r="1722" spans="1:5" ht="15" x14ac:dyDescent="0.25">
      <c r="A1722" s="331">
        <v>102745</v>
      </c>
      <c r="B1722" s="329" t="s">
        <v>4537</v>
      </c>
      <c r="C1722" s="329" t="s">
        <v>174</v>
      </c>
      <c r="D1722" s="329" t="s">
        <v>2971</v>
      </c>
      <c r="E1722" s="335">
        <v>9639.7099999999991</v>
      </c>
    </row>
    <row r="1723" spans="1:5" ht="15" x14ac:dyDescent="0.25">
      <c r="A1723" s="331">
        <v>102746</v>
      </c>
      <c r="B1723" s="329" t="s">
        <v>4538</v>
      </c>
      <c r="C1723" s="329" t="s">
        <v>174</v>
      </c>
      <c r="D1723" s="329" t="s">
        <v>2971</v>
      </c>
      <c r="E1723" s="335">
        <v>16866.22</v>
      </c>
    </row>
    <row r="1724" spans="1:5" ht="15" x14ac:dyDescent="0.25">
      <c r="A1724" s="331">
        <v>102747</v>
      </c>
      <c r="B1724" s="329" t="s">
        <v>4539</v>
      </c>
      <c r="C1724" s="329" t="s">
        <v>174</v>
      </c>
      <c r="D1724" s="329" t="s">
        <v>2971</v>
      </c>
      <c r="E1724" s="335">
        <v>8461.23</v>
      </c>
    </row>
    <row r="1725" spans="1:5" ht="15" x14ac:dyDescent="0.25">
      <c r="A1725" s="331">
        <v>102748</v>
      </c>
      <c r="B1725" s="329" t="s">
        <v>4540</v>
      </c>
      <c r="C1725" s="329" t="s">
        <v>174</v>
      </c>
      <c r="D1725" s="329" t="s">
        <v>2971</v>
      </c>
      <c r="E1725" s="335">
        <v>11943.54</v>
      </c>
    </row>
    <row r="1726" spans="1:5" ht="15" x14ac:dyDescent="0.25">
      <c r="A1726" s="331">
        <v>102749</v>
      </c>
      <c r="B1726" s="329" t="s">
        <v>4541</v>
      </c>
      <c r="C1726" s="329" t="s">
        <v>174</v>
      </c>
      <c r="D1726" s="329" t="s">
        <v>2971</v>
      </c>
      <c r="E1726" s="335">
        <v>20692.099999999999</v>
      </c>
    </row>
    <row r="1727" spans="1:5" ht="15" x14ac:dyDescent="0.25">
      <c r="A1727" s="331">
        <v>102750</v>
      </c>
      <c r="B1727" s="329" t="s">
        <v>4542</v>
      </c>
      <c r="C1727" s="329" t="s">
        <v>174</v>
      </c>
      <c r="D1727" s="329" t="s">
        <v>2971</v>
      </c>
      <c r="E1727" s="335">
        <v>2695.53</v>
      </c>
    </row>
    <row r="1728" spans="1:5" ht="15" x14ac:dyDescent="0.25">
      <c r="A1728" s="331">
        <v>102751</v>
      </c>
      <c r="B1728" s="329" t="s">
        <v>4543</v>
      </c>
      <c r="C1728" s="329" t="s">
        <v>174</v>
      </c>
      <c r="D1728" s="329" t="s">
        <v>2971</v>
      </c>
      <c r="E1728" s="335">
        <v>4769</v>
      </c>
    </row>
    <row r="1729" spans="1:5" ht="15" x14ac:dyDescent="0.25">
      <c r="A1729" s="331">
        <v>102752</v>
      </c>
      <c r="B1729" s="329" t="s">
        <v>4544</v>
      </c>
      <c r="C1729" s="329" t="s">
        <v>174</v>
      </c>
      <c r="D1729" s="329" t="s">
        <v>2971</v>
      </c>
      <c r="E1729" s="335">
        <v>7697.52</v>
      </c>
    </row>
    <row r="1730" spans="1:5" ht="15" x14ac:dyDescent="0.25">
      <c r="A1730" s="331">
        <v>102753</v>
      </c>
      <c r="B1730" s="329" t="s">
        <v>4545</v>
      </c>
      <c r="C1730" s="329" t="s">
        <v>174</v>
      </c>
      <c r="D1730" s="329" t="s">
        <v>2971</v>
      </c>
      <c r="E1730" s="335">
        <v>11522.44</v>
      </c>
    </row>
    <row r="1731" spans="1:5" ht="15" x14ac:dyDescent="0.25">
      <c r="A1731" s="331">
        <v>102754</v>
      </c>
      <c r="B1731" s="329" t="s">
        <v>4546</v>
      </c>
      <c r="C1731" s="329" t="s">
        <v>174</v>
      </c>
      <c r="D1731" s="329" t="s">
        <v>2971</v>
      </c>
      <c r="E1731" s="335">
        <v>22123.07</v>
      </c>
    </row>
    <row r="1732" spans="1:5" ht="15" x14ac:dyDescent="0.25">
      <c r="A1732" s="331">
        <v>102755</v>
      </c>
      <c r="B1732" s="329" t="s">
        <v>4547</v>
      </c>
      <c r="C1732" s="329" t="s">
        <v>174</v>
      </c>
      <c r="D1732" s="329" t="s">
        <v>2971</v>
      </c>
      <c r="E1732" s="335">
        <v>10813.68</v>
      </c>
    </row>
    <row r="1733" spans="1:5" ht="15" x14ac:dyDescent="0.25">
      <c r="A1733" s="331">
        <v>102756</v>
      </c>
      <c r="B1733" s="329" t="s">
        <v>4548</v>
      </c>
      <c r="C1733" s="329" t="s">
        <v>174</v>
      </c>
      <c r="D1733" s="329" t="s">
        <v>2971</v>
      </c>
      <c r="E1733" s="335">
        <v>16238.59</v>
      </c>
    </row>
    <row r="1734" spans="1:5" ht="15" x14ac:dyDescent="0.25">
      <c r="A1734" s="331">
        <v>102757</v>
      </c>
      <c r="B1734" s="329" t="s">
        <v>4549</v>
      </c>
      <c r="C1734" s="329" t="s">
        <v>174</v>
      </c>
      <c r="D1734" s="329" t="s">
        <v>2971</v>
      </c>
      <c r="E1734" s="335">
        <v>30502.91</v>
      </c>
    </row>
    <row r="1735" spans="1:5" ht="15" x14ac:dyDescent="0.25">
      <c r="A1735" s="331">
        <v>102758</v>
      </c>
      <c r="B1735" s="329" t="s">
        <v>4550</v>
      </c>
      <c r="C1735" s="329" t="s">
        <v>174</v>
      </c>
      <c r="D1735" s="329" t="s">
        <v>2971</v>
      </c>
      <c r="E1735" s="335">
        <v>13945.14</v>
      </c>
    </row>
    <row r="1736" spans="1:5" ht="15" x14ac:dyDescent="0.25">
      <c r="A1736" s="331">
        <v>102759</v>
      </c>
      <c r="B1736" s="329" t="s">
        <v>4551</v>
      </c>
      <c r="C1736" s="329" t="s">
        <v>174</v>
      </c>
      <c r="D1736" s="329" t="s">
        <v>2971</v>
      </c>
      <c r="E1736" s="335">
        <v>20978.01</v>
      </c>
    </row>
    <row r="1737" spans="1:5" ht="15" x14ac:dyDescent="0.25">
      <c r="A1737" s="331">
        <v>102760</v>
      </c>
      <c r="B1737" s="329" t="s">
        <v>4552</v>
      </c>
      <c r="C1737" s="329" t="s">
        <v>174</v>
      </c>
      <c r="D1737" s="329" t="s">
        <v>2971</v>
      </c>
      <c r="E1737" s="335">
        <v>39035.480000000003</v>
      </c>
    </row>
    <row r="1738" spans="1:5" ht="15" x14ac:dyDescent="0.25">
      <c r="A1738" s="331">
        <v>102761</v>
      </c>
      <c r="B1738" s="329" t="s">
        <v>4553</v>
      </c>
      <c r="C1738" s="329" t="s">
        <v>174</v>
      </c>
      <c r="D1738" s="329" t="s">
        <v>2971</v>
      </c>
      <c r="E1738" s="335">
        <v>12596.82</v>
      </c>
    </row>
    <row r="1739" spans="1:5" ht="15" x14ac:dyDescent="0.25">
      <c r="A1739" s="331">
        <v>102762</v>
      </c>
      <c r="B1739" s="329" t="s">
        <v>4554</v>
      </c>
      <c r="C1739" s="329" t="s">
        <v>174</v>
      </c>
      <c r="D1739" s="329" t="s">
        <v>2971</v>
      </c>
      <c r="E1739" s="335">
        <v>19845.3</v>
      </c>
    </row>
    <row r="1740" spans="1:5" ht="15" x14ac:dyDescent="0.25">
      <c r="A1740" s="331">
        <v>102763</v>
      </c>
      <c r="B1740" s="329" t="s">
        <v>4555</v>
      </c>
      <c r="C1740" s="329" t="s">
        <v>174</v>
      </c>
      <c r="D1740" s="329" t="s">
        <v>2971</v>
      </c>
      <c r="E1740" s="335">
        <v>27904.71</v>
      </c>
    </row>
    <row r="1741" spans="1:5" ht="15" x14ac:dyDescent="0.25">
      <c r="A1741" s="331">
        <v>102764</v>
      </c>
      <c r="B1741" s="329" t="s">
        <v>4556</v>
      </c>
      <c r="C1741" s="329" t="s">
        <v>174</v>
      </c>
      <c r="D1741" s="329" t="s">
        <v>2971</v>
      </c>
      <c r="E1741" s="335">
        <v>40112.83</v>
      </c>
    </row>
    <row r="1742" spans="1:5" ht="15" x14ac:dyDescent="0.25">
      <c r="A1742" s="331">
        <v>102765</v>
      </c>
      <c r="B1742" s="329" t="s">
        <v>4557</v>
      </c>
      <c r="C1742" s="329" t="s">
        <v>174</v>
      </c>
      <c r="D1742" s="329" t="s">
        <v>2971</v>
      </c>
      <c r="E1742" s="335">
        <v>15581.29</v>
      </c>
    </row>
    <row r="1743" spans="1:5" ht="15" x14ac:dyDescent="0.25">
      <c r="A1743" s="331">
        <v>102766</v>
      </c>
      <c r="B1743" s="329" t="s">
        <v>4558</v>
      </c>
      <c r="C1743" s="329" t="s">
        <v>174</v>
      </c>
      <c r="D1743" s="329" t="s">
        <v>2971</v>
      </c>
      <c r="E1743" s="335">
        <v>23997.27</v>
      </c>
    </row>
    <row r="1744" spans="1:5" ht="15" x14ac:dyDescent="0.25">
      <c r="A1744" s="331">
        <v>102767</v>
      </c>
      <c r="B1744" s="329" t="s">
        <v>4559</v>
      </c>
      <c r="C1744" s="329" t="s">
        <v>174</v>
      </c>
      <c r="D1744" s="329" t="s">
        <v>2971</v>
      </c>
      <c r="E1744" s="335">
        <v>34074.559999999998</v>
      </c>
    </row>
    <row r="1745" spans="1:5" ht="15" x14ac:dyDescent="0.25">
      <c r="A1745" s="331">
        <v>102768</v>
      </c>
      <c r="B1745" s="329" t="s">
        <v>4560</v>
      </c>
      <c r="C1745" s="329" t="s">
        <v>174</v>
      </c>
      <c r="D1745" s="329" t="s">
        <v>2971</v>
      </c>
      <c r="E1745" s="335">
        <v>48565.53</v>
      </c>
    </row>
    <row r="1746" spans="1:5" ht="15" x14ac:dyDescent="0.25">
      <c r="A1746" s="331">
        <v>102769</v>
      </c>
      <c r="B1746" s="329" t="s">
        <v>4561</v>
      </c>
      <c r="C1746" s="329" t="s">
        <v>174</v>
      </c>
      <c r="D1746" s="329" t="s">
        <v>2971</v>
      </c>
      <c r="E1746" s="335">
        <v>18065.03</v>
      </c>
    </row>
    <row r="1747" spans="1:5" ht="15" x14ac:dyDescent="0.25">
      <c r="A1747" s="331">
        <v>102770</v>
      </c>
      <c r="B1747" s="329" t="s">
        <v>4562</v>
      </c>
      <c r="C1747" s="329" t="s">
        <v>174</v>
      </c>
      <c r="D1747" s="329" t="s">
        <v>2971</v>
      </c>
      <c r="E1747" s="335">
        <v>28222.720000000001</v>
      </c>
    </row>
    <row r="1748" spans="1:5" ht="15" x14ac:dyDescent="0.25">
      <c r="A1748" s="331">
        <v>102771</v>
      </c>
      <c r="B1748" s="329" t="s">
        <v>4563</v>
      </c>
      <c r="C1748" s="329" t="s">
        <v>174</v>
      </c>
      <c r="D1748" s="329" t="s">
        <v>2971</v>
      </c>
      <c r="E1748" s="335">
        <v>40047.9</v>
      </c>
    </row>
    <row r="1749" spans="1:5" ht="15" x14ac:dyDescent="0.25">
      <c r="A1749" s="331">
        <v>102772</v>
      </c>
      <c r="B1749" s="329" t="s">
        <v>4564</v>
      </c>
      <c r="C1749" s="329" t="s">
        <v>174</v>
      </c>
      <c r="D1749" s="329" t="s">
        <v>2971</v>
      </c>
      <c r="E1749" s="335">
        <v>57714.46</v>
      </c>
    </row>
    <row r="1750" spans="1:5" ht="15" x14ac:dyDescent="0.25">
      <c r="A1750" s="331">
        <v>102773</v>
      </c>
      <c r="B1750" s="329" t="s">
        <v>4565</v>
      </c>
      <c r="C1750" s="329" t="s">
        <v>174</v>
      </c>
      <c r="D1750" s="329" t="s">
        <v>2971</v>
      </c>
      <c r="E1750" s="335">
        <v>6080.02</v>
      </c>
    </row>
    <row r="1751" spans="1:5" ht="15" x14ac:dyDescent="0.25">
      <c r="A1751" s="331">
        <v>102774</v>
      </c>
      <c r="B1751" s="329" t="s">
        <v>4566</v>
      </c>
      <c r="C1751" s="329" t="s">
        <v>174</v>
      </c>
      <c r="D1751" s="329" t="s">
        <v>2971</v>
      </c>
      <c r="E1751" s="335">
        <v>6080.02</v>
      </c>
    </row>
    <row r="1752" spans="1:5" ht="15" x14ac:dyDescent="0.25">
      <c r="A1752" s="331">
        <v>102775</v>
      </c>
      <c r="B1752" s="329" t="s">
        <v>4567</v>
      </c>
      <c r="C1752" s="329" t="s">
        <v>174</v>
      </c>
      <c r="D1752" s="329" t="s">
        <v>2971</v>
      </c>
      <c r="E1752" s="335">
        <v>9074.56</v>
      </c>
    </row>
    <row r="1753" spans="1:5" ht="15" x14ac:dyDescent="0.25">
      <c r="A1753" s="331">
        <v>102776</v>
      </c>
      <c r="B1753" s="329" t="s">
        <v>4568</v>
      </c>
      <c r="C1753" s="329" t="s">
        <v>174</v>
      </c>
      <c r="D1753" s="329" t="s">
        <v>2971</v>
      </c>
      <c r="E1753" s="335">
        <v>9074.56</v>
      </c>
    </row>
    <row r="1754" spans="1:5" ht="15" x14ac:dyDescent="0.25">
      <c r="A1754" s="331">
        <v>102777</v>
      </c>
      <c r="B1754" s="329" t="s">
        <v>4569</v>
      </c>
      <c r="C1754" s="329" t="s">
        <v>174</v>
      </c>
      <c r="D1754" s="329" t="s">
        <v>2971</v>
      </c>
      <c r="E1754" s="335">
        <v>13734.28</v>
      </c>
    </row>
    <row r="1755" spans="1:5" ht="15" x14ac:dyDescent="0.25">
      <c r="A1755" s="331">
        <v>102778</v>
      </c>
      <c r="B1755" s="329" t="s">
        <v>4570</v>
      </c>
      <c r="C1755" s="329" t="s">
        <v>174</v>
      </c>
      <c r="D1755" s="329" t="s">
        <v>2971</v>
      </c>
      <c r="E1755" s="335">
        <v>20916.939999999999</v>
      </c>
    </row>
    <row r="1756" spans="1:5" ht="15" x14ac:dyDescent="0.25">
      <c r="A1756" s="331">
        <v>102779</v>
      </c>
      <c r="B1756" s="329" t="s">
        <v>4571</v>
      </c>
      <c r="C1756" s="329" t="s">
        <v>174</v>
      </c>
      <c r="D1756" s="329" t="s">
        <v>2971</v>
      </c>
      <c r="E1756" s="335">
        <v>6080.02</v>
      </c>
    </row>
    <row r="1757" spans="1:5" ht="15" x14ac:dyDescent="0.25">
      <c r="A1757" s="331">
        <v>102780</v>
      </c>
      <c r="B1757" s="329" t="s">
        <v>4572</v>
      </c>
      <c r="C1757" s="329" t="s">
        <v>174</v>
      </c>
      <c r="D1757" s="329" t="s">
        <v>2971</v>
      </c>
      <c r="E1757" s="335">
        <v>6996.57</v>
      </c>
    </row>
    <row r="1758" spans="1:5" ht="15" x14ac:dyDescent="0.25">
      <c r="A1758" s="331">
        <v>102781</v>
      </c>
      <c r="B1758" s="329" t="s">
        <v>4573</v>
      </c>
      <c r="C1758" s="329" t="s">
        <v>174</v>
      </c>
      <c r="D1758" s="329" t="s">
        <v>2971</v>
      </c>
      <c r="E1758" s="335">
        <v>10365.42</v>
      </c>
    </row>
    <row r="1759" spans="1:5" ht="15" x14ac:dyDescent="0.25">
      <c r="A1759" s="331">
        <v>102782</v>
      </c>
      <c r="B1759" s="329" t="s">
        <v>4574</v>
      </c>
      <c r="C1759" s="329" t="s">
        <v>174</v>
      </c>
      <c r="D1759" s="329" t="s">
        <v>2971</v>
      </c>
      <c r="E1759" s="335">
        <v>11606.21</v>
      </c>
    </row>
    <row r="1760" spans="1:5" ht="15" x14ac:dyDescent="0.25">
      <c r="A1760" s="331">
        <v>102783</v>
      </c>
      <c r="B1760" s="329" t="s">
        <v>4575</v>
      </c>
      <c r="C1760" s="329" t="s">
        <v>174</v>
      </c>
      <c r="D1760" s="329" t="s">
        <v>2971</v>
      </c>
      <c r="E1760" s="335">
        <v>15349.39</v>
      </c>
    </row>
    <row r="1761" spans="1:5" ht="15" x14ac:dyDescent="0.25">
      <c r="A1761" s="331">
        <v>102784</v>
      </c>
      <c r="B1761" s="329" t="s">
        <v>4576</v>
      </c>
      <c r="C1761" s="329" t="s">
        <v>174</v>
      </c>
      <c r="D1761" s="329" t="s">
        <v>2971</v>
      </c>
      <c r="E1761" s="335">
        <v>24508.27</v>
      </c>
    </row>
    <row r="1762" spans="1:5" ht="15" x14ac:dyDescent="0.25">
      <c r="A1762" s="331">
        <v>102785</v>
      </c>
      <c r="B1762" s="329" t="s">
        <v>4577</v>
      </c>
      <c r="C1762" s="329" t="s">
        <v>174</v>
      </c>
      <c r="D1762" s="329" t="s">
        <v>2971</v>
      </c>
      <c r="E1762" s="335">
        <v>6996.57</v>
      </c>
    </row>
    <row r="1763" spans="1:5" ht="15" x14ac:dyDescent="0.25">
      <c r="A1763" s="331">
        <v>102786</v>
      </c>
      <c r="B1763" s="329" t="s">
        <v>4578</v>
      </c>
      <c r="C1763" s="329" t="s">
        <v>174</v>
      </c>
      <c r="D1763" s="329" t="s">
        <v>2971</v>
      </c>
      <c r="E1763" s="335">
        <v>7863.04</v>
      </c>
    </row>
    <row r="1764" spans="1:5" ht="15" x14ac:dyDescent="0.25">
      <c r="A1764" s="331">
        <v>102787</v>
      </c>
      <c r="B1764" s="329" t="s">
        <v>4579</v>
      </c>
      <c r="C1764" s="329" t="s">
        <v>174</v>
      </c>
      <c r="D1764" s="329" t="s">
        <v>2971</v>
      </c>
      <c r="E1764" s="335">
        <v>11606.21</v>
      </c>
    </row>
    <row r="1765" spans="1:5" ht="15" x14ac:dyDescent="0.25">
      <c r="A1765" s="331">
        <v>102788</v>
      </c>
      <c r="B1765" s="329" t="s">
        <v>4580</v>
      </c>
      <c r="C1765" s="329" t="s">
        <v>174</v>
      </c>
      <c r="D1765" s="329" t="s">
        <v>2971</v>
      </c>
      <c r="E1765" s="335">
        <v>12837.6</v>
      </c>
    </row>
    <row r="1766" spans="1:5" ht="15" x14ac:dyDescent="0.25">
      <c r="A1766" s="331">
        <v>102789</v>
      </c>
      <c r="B1766" s="329" t="s">
        <v>4581</v>
      </c>
      <c r="C1766" s="329" t="s">
        <v>174</v>
      </c>
      <c r="D1766" s="329" t="s">
        <v>2971</v>
      </c>
      <c r="E1766" s="335">
        <v>16908.150000000001</v>
      </c>
    </row>
    <row r="1767" spans="1:5" ht="15" x14ac:dyDescent="0.25">
      <c r="A1767" s="331">
        <v>102790</v>
      </c>
      <c r="B1767" s="329" t="s">
        <v>4582</v>
      </c>
      <c r="C1767" s="329" t="s">
        <v>174</v>
      </c>
      <c r="D1767" s="329" t="s">
        <v>2971</v>
      </c>
      <c r="E1767" s="335">
        <v>28256.1</v>
      </c>
    </row>
    <row r="1768" spans="1:5" ht="15" x14ac:dyDescent="0.25">
      <c r="A1768" s="331">
        <v>102791</v>
      </c>
      <c r="B1768" s="329" t="s">
        <v>4583</v>
      </c>
      <c r="C1768" s="329" t="s">
        <v>174</v>
      </c>
      <c r="D1768" s="329" t="s">
        <v>2971</v>
      </c>
      <c r="E1768" s="335">
        <v>22352.47</v>
      </c>
    </row>
    <row r="1769" spans="1:5" ht="15" x14ac:dyDescent="0.25">
      <c r="A1769" s="331">
        <v>102792</v>
      </c>
      <c r="B1769" s="329" t="s">
        <v>4584</v>
      </c>
      <c r="C1769" s="329" t="s">
        <v>174</v>
      </c>
      <c r="D1769" s="329" t="s">
        <v>2971</v>
      </c>
      <c r="E1769" s="335">
        <v>36522.81</v>
      </c>
    </row>
    <row r="1770" spans="1:5" ht="15" x14ac:dyDescent="0.25">
      <c r="A1770" s="331">
        <v>102793</v>
      </c>
      <c r="B1770" s="329" t="s">
        <v>4585</v>
      </c>
      <c r="C1770" s="329" t="s">
        <v>174</v>
      </c>
      <c r="D1770" s="329" t="s">
        <v>2971</v>
      </c>
      <c r="E1770" s="335">
        <v>49437.82</v>
      </c>
    </row>
    <row r="1771" spans="1:5" ht="15" x14ac:dyDescent="0.25">
      <c r="A1771" s="331">
        <v>102794</v>
      </c>
      <c r="B1771" s="329" t="s">
        <v>4586</v>
      </c>
      <c r="C1771" s="329" t="s">
        <v>174</v>
      </c>
      <c r="D1771" s="329" t="s">
        <v>2971</v>
      </c>
      <c r="E1771" s="335">
        <v>70939.62</v>
      </c>
    </row>
    <row r="1772" spans="1:5" ht="15" x14ac:dyDescent="0.25">
      <c r="A1772" s="331">
        <v>102795</v>
      </c>
      <c r="B1772" s="329" t="s">
        <v>4587</v>
      </c>
      <c r="C1772" s="329" t="s">
        <v>174</v>
      </c>
      <c r="D1772" s="329" t="s">
        <v>2971</v>
      </c>
      <c r="E1772" s="335">
        <v>23848.13</v>
      </c>
    </row>
    <row r="1773" spans="1:5" ht="15" x14ac:dyDescent="0.25">
      <c r="A1773" s="331">
        <v>102796</v>
      </c>
      <c r="B1773" s="329" t="s">
        <v>4588</v>
      </c>
      <c r="C1773" s="329" t="s">
        <v>174</v>
      </c>
      <c r="D1773" s="329" t="s">
        <v>2971</v>
      </c>
      <c r="E1773" s="335">
        <v>38660.44</v>
      </c>
    </row>
    <row r="1774" spans="1:5" ht="15" x14ac:dyDescent="0.25">
      <c r="A1774" s="331">
        <v>102797</v>
      </c>
      <c r="B1774" s="329" t="s">
        <v>4589</v>
      </c>
      <c r="C1774" s="329" t="s">
        <v>174</v>
      </c>
      <c r="D1774" s="329" t="s">
        <v>2971</v>
      </c>
      <c r="E1774" s="335">
        <v>54929.93</v>
      </c>
    </row>
    <row r="1775" spans="1:5" ht="15" x14ac:dyDescent="0.25">
      <c r="A1775" s="331">
        <v>102798</v>
      </c>
      <c r="B1775" s="329" t="s">
        <v>4590</v>
      </c>
      <c r="C1775" s="329" t="s">
        <v>174</v>
      </c>
      <c r="D1775" s="329" t="s">
        <v>2971</v>
      </c>
      <c r="E1775" s="335">
        <v>67311.92</v>
      </c>
    </row>
    <row r="1776" spans="1:5" ht="15" x14ac:dyDescent="0.25">
      <c r="A1776" s="331">
        <v>102799</v>
      </c>
      <c r="B1776" s="329" t="s">
        <v>4591</v>
      </c>
      <c r="C1776" s="329" t="s">
        <v>174</v>
      </c>
      <c r="D1776" s="329" t="s">
        <v>2971</v>
      </c>
      <c r="E1776" s="335">
        <v>24347.22</v>
      </c>
    </row>
    <row r="1777" spans="1:5" ht="15" x14ac:dyDescent="0.25">
      <c r="A1777" s="331">
        <v>102800</v>
      </c>
      <c r="B1777" s="329" t="s">
        <v>4592</v>
      </c>
      <c r="C1777" s="329" t="s">
        <v>174</v>
      </c>
      <c r="D1777" s="329" t="s">
        <v>2971</v>
      </c>
      <c r="E1777" s="335">
        <v>42426.37</v>
      </c>
    </row>
    <row r="1778" spans="1:5" ht="15" x14ac:dyDescent="0.25">
      <c r="A1778" s="331">
        <v>102801</v>
      </c>
      <c r="B1778" s="329" t="s">
        <v>4593</v>
      </c>
      <c r="C1778" s="329" t="s">
        <v>174</v>
      </c>
      <c r="D1778" s="329" t="s">
        <v>2971</v>
      </c>
      <c r="E1778" s="335">
        <v>59574.86</v>
      </c>
    </row>
    <row r="1779" spans="1:5" ht="15" x14ac:dyDescent="0.25">
      <c r="A1779" s="331">
        <v>102802</v>
      </c>
      <c r="B1779" s="329" t="s">
        <v>4594</v>
      </c>
      <c r="C1779" s="329" t="s">
        <v>174</v>
      </c>
      <c r="D1779" s="329" t="s">
        <v>2971</v>
      </c>
      <c r="E1779" s="335">
        <v>71487.45</v>
      </c>
    </row>
    <row r="1780" spans="1:5" ht="15" x14ac:dyDescent="0.25">
      <c r="A1780" s="331">
        <v>101570</v>
      </c>
      <c r="B1780" s="329" t="s">
        <v>4595</v>
      </c>
      <c r="C1780" s="329" t="s">
        <v>2690</v>
      </c>
      <c r="D1780" s="329" t="s">
        <v>3038</v>
      </c>
      <c r="E1780" s="334">
        <v>15.11</v>
      </c>
    </row>
    <row r="1781" spans="1:5" ht="15" x14ac:dyDescent="0.25">
      <c r="A1781" s="331">
        <v>101571</v>
      </c>
      <c r="B1781" s="329" t="s">
        <v>4596</v>
      </c>
      <c r="C1781" s="329" t="s">
        <v>2690</v>
      </c>
      <c r="D1781" s="329" t="s">
        <v>3038</v>
      </c>
      <c r="E1781" s="334">
        <v>20.84</v>
      </c>
    </row>
    <row r="1782" spans="1:5" ht="15" x14ac:dyDescent="0.25">
      <c r="A1782" s="331">
        <v>101572</v>
      </c>
      <c r="B1782" s="329" t="s">
        <v>4597</v>
      </c>
      <c r="C1782" s="329" t="s">
        <v>2690</v>
      </c>
      <c r="D1782" s="329" t="s">
        <v>3038</v>
      </c>
      <c r="E1782" s="334">
        <v>11.89</v>
      </c>
    </row>
    <row r="1783" spans="1:5" ht="15" x14ac:dyDescent="0.25">
      <c r="A1783" s="331">
        <v>101573</v>
      </c>
      <c r="B1783" s="329" t="s">
        <v>4598</v>
      </c>
      <c r="C1783" s="329" t="s">
        <v>2690</v>
      </c>
      <c r="D1783" s="329" t="s">
        <v>3038</v>
      </c>
      <c r="E1783" s="334">
        <v>17.62</v>
      </c>
    </row>
    <row r="1784" spans="1:5" ht="15" x14ac:dyDescent="0.25">
      <c r="A1784" s="331">
        <v>101574</v>
      </c>
      <c r="B1784" s="329" t="s">
        <v>4599</v>
      </c>
      <c r="C1784" s="329" t="s">
        <v>2690</v>
      </c>
      <c r="D1784" s="329" t="s">
        <v>3038</v>
      </c>
      <c r="E1784" s="334">
        <v>9.2100000000000009</v>
      </c>
    </row>
    <row r="1785" spans="1:5" ht="15" x14ac:dyDescent="0.25">
      <c r="A1785" s="331">
        <v>101575</v>
      </c>
      <c r="B1785" s="329" t="s">
        <v>4600</v>
      </c>
      <c r="C1785" s="329" t="s">
        <v>2690</v>
      </c>
      <c r="D1785" s="329" t="s">
        <v>3038</v>
      </c>
      <c r="E1785" s="334">
        <v>15.13</v>
      </c>
    </row>
    <row r="1786" spans="1:5" ht="15" x14ac:dyDescent="0.25">
      <c r="A1786" s="331">
        <v>101576</v>
      </c>
      <c r="B1786" s="329" t="s">
        <v>4601</v>
      </c>
      <c r="C1786" s="329" t="s">
        <v>2690</v>
      </c>
      <c r="D1786" s="329" t="s">
        <v>3038</v>
      </c>
      <c r="E1786" s="334">
        <v>26.24</v>
      </c>
    </row>
    <row r="1787" spans="1:5" ht="15" x14ac:dyDescent="0.25">
      <c r="A1787" s="331">
        <v>101577</v>
      </c>
      <c r="B1787" s="329" t="s">
        <v>4602</v>
      </c>
      <c r="C1787" s="329" t="s">
        <v>2690</v>
      </c>
      <c r="D1787" s="329" t="s">
        <v>3038</v>
      </c>
      <c r="E1787" s="334">
        <v>33.51</v>
      </c>
    </row>
    <row r="1788" spans="1:5" ht="15" x14ac:dyDescent="0.25">
      <c r="A1788" s="331">
        <v>101578</v>
      </c>
      <c r="B1788" s="329" t="s">
        <v>4603</v>
      </c>
      <c r="C1788" s="329" t="s">
        <v>2690</v>
      </c>
      <c r="D1788" s="329" t="s">
        <v>3038</v>
      </c>
      <c r="E1788" s="334">
        <v>21.65</v>
      </c>
    </row>
    <row r="1789" spans="1:5" ht="15" x14ac:dyDescent="0.25">
      <c r="A1789" s="331">
        <v>101579</v>
      </c>
      <c r="B1789" s="329" t="s">
        <v>4604</v>
      </c>
      <c r="C1789" s="329" t="s">
        <v>2690</v>
      </c>
      <c r="D1789" s="329" t="s">
        <v>3038</v>
      </c>
      <c r="E1789" s="334">
        <v>28.91</v>
      </c>
    </row>
    <row r="1790" spans="1:5" ht="15" x14ac:dyDescent="0.25">
      <c r="A1790" s="331">
        <v>101580</v>
      </c>
      <c r="B1790" s="329" t="s">
        <v>4605</v>
      </c>
      <c r="C1790" s="329" t="s">
        <v>2690</v>
      </c>
      <c r="D1790" s="329" t="s">
        <v>3038</v>
      </c>
      <c r="E1790" s="334">
        <v>19.12</v>
      </c>
    </row>
    <row r="1791" spans="1:5" ht="15" x14ac:dyDescent="0.25">
      <c r="A1791" s="331">
        <v>101581</v>
      </c>
      <c r="B1791" s="329" t="s">
        <v>4606</v>
      </c>
      <c r="C1791" s="329" t="s">
        <v>2690</v>
      </c>
      <c r="D1791" s="329" t="s">
        <v>3038</v>
      </c>
      <c r="E1791" s="334">
        <v>26.57</v>
      </c>
    </row>
    <row r="1792" spans="1:5" ht="15" x14ac:dyDescent="0.25">
      <c r="A1792" s="331">
        <v>101582</v>
      </c>
      <c r="B1792" s="329" t="s">
        <v>4607</v>
      </c>
      <c r="C1792" s="329" t="s">
        <v>2690</v>
      </c>
      <c r="D1792" s="329" t="s">
        <v>3038</v>
      </c>
      <c r="E1792" s="334">
        <v>42.84</v>
      </c>
    </row>
    <row r="1793" spans="1:5" ht="15" x14ac:dyDescent="0.25">
      <c r="A1793" s="331">
        <v>101583</v>
      </c>
      <c r="B1793" s="329" t="s">
        <v>4608</v>
      </c>
      <c r="C1793" s="329" t="s">
        <v>2690</v>
      </c>
      <c r="D1793" s="329" t="s">
        <v>3038</v>
      </c>
      <c r="E1793" s="334">
        <v>54.01</v>
      </c>
    </row>
    <row r="1794" spans="1:5" ht="15" x14ac:dyDescent="0.25">
      <c r="A1794" s="331">
        <v>101584</v>
      </c>
      <c r="B1794" s="329" t="s">
        <v>4609</v>
      </c>
      <c r="C1794" s="329" t="s">
        <v>2690</v>
      </c>
      <c r="D1794" s="329" t="s">
        <v>3038</v>
      </c>
      <c r="E1794" s="334">
        <v>35.119999999999997</v>
      </c>
    </row>
    <row r="1795" spans="1:5" ht="15" x14ac:dyDescent="0.25">
      <c r="A1795" s="331">
        <v>101585</v>
      </c>
      <c r="B1795" s="329" t="s">
        <v>4610</v>
      </c>
      <c r="C1795" s="329" t="s">
        <v>2690</v>
      </c>
      <c r="D1795" s="329" t="s">
        <v>3038</v>
      </c>
      <c r="E1795" s="334">
        <v>46.3</v>
      </c>
    </row>
    <row r="1796" spans="1:5" ht="15" x14ac:dyDescent="0.25">
      <c r="A1796" s="331">
        <v>101586</v>
      </c>
      <c r="B1796" s="329" t="s">
        <v>4611</v>
      </c>
      <c r="C1796" s="329" t="s">
        <v>2690</v>
      </c>
      <c r="D1796" s="329" t="s">
        <v>3038</v>
      </c>
      <c r="E1796" s="334">
        <v>30.28</v>
      </c>
    </row>
    <row r="1797" spans="1:5" ht="15" x14ac:dyDescent="0.25">
      <c r="A1797" s="331">
        <v>101587</v>
      </c>
      <c r="B1797" s="329" t="s">
        <v>4612</v>
      </c>
      <c r="C1797" s="329" t="s">
        <v>2690</v>
      </c>
      <c r="D1797" s="329" t="s">
        <v>3038</v>
      </c>
      <c r="E1797" s="334">
        <v>41.65</v>
      </c>
    </row>
    <row r="1798" spans="1:5" ht="15" x14ac:dyDescent="0.25">
      <c r="A1798" s="331">
        <v>101588</v>
      </c>
      <c r="B1798" s="329" t="s">
        <v>4613</v>
      </c>
      <c r="C1798" s="329" t="s">
        <v>2690</v>
      </c>
      <c r="D1798" s="329" t="s">
        <v>2971</v>
      </c>
      <c r="E1798" s="334">
        <v>62.95</v>
      </c>
    </row>
    <row r="1799" spans="1:5" ht="15" x14ac:dyDescent="0.25">
      <c r="A1799" s="331">
        <v>101589</v>
      </c>
      <c r="B1799" s="329" t="s">
        <v>4614</v>
      </c>
      <c r="C1799" s="329" t="s">
        <v>2690</v>
      </c>
      <c r="D1799" s="329" t="s">
        <v>2971</v>
      </c>
      <c r="E1799" s="334">
        <v>91.84</v>
      </c>
    </row>
    <row r="1800" spans="1:5" ht="15" x14ac:dyDescent="0.25">
      <c r="A1800" s="331">
        <v>101590</v>
      </c>
      <c r="B1800" s="329" t="s">
        <v>4615</v>
      </c>
      <c r="C1800" s="329" t="s">
        <v>2690</v>
      </c>
      <c r="D1800" s="329" t="s">
        <v>2971</v>
      </c>
      <c r="E1800" s="334">
        <v>47.69</v>
      </c>
    </row>
    <row r="1801" spans="1:5" ht="15" x14ac:dyDescent="0.25">
      <c r="A1801" s="331">
        <v>101591</v>
      </c>
      <c r="B1801" s="329" t="s">
        <v>4616</v>
      </c>
      <c r="C1801" s="329" t="s">
        <v>2690</v>
      </c>
      <c r="D1801" s="329" t="s">
        <v>2971</v>
      </c>
      <c r="E1801" s="334">
        <v>76.569999999999993</v>
      </c>
    </row>
    <row r="1802" spans="1:5" ht="15" x14ac:dyDescent="0.25">
      <c r="A1802" s="331">
        <v>101592</v>
      </c>
      <c r="B1802" s="329" t="s">
        <v>4617</v>
      </c>
      <c r="C1802" s="329" t="s">
        <v>2690</v>
      </c>
      <c r="D1802" s="329" t="s">
        <v>2971</v>
      </c>
      <c r="E1802" s="334">
        <v>33.54</v>
      </c>
    </row>
    <row r="1803" spans="1:5" ht="15" x14ac:dyDescent="0.25">
      <c r="A1803" s="331">
        <v>101593</v>
      </c>
      <c r="B1803" s="329" t="s">
        <v>4618</v>
      </c>
      <c r="C1803" s="329" t="s">
        <v>2690</v>
      </c>
      <c r="D1803" s="329" t="s">
        <v>2971</v>
      </c>
      <c r="E1803" s="334">
        <v>62.59</v>
      </c>
    </row>
    <row r="1804" spans="1:5" ht="15" x14ac:dyDescent="0.25">
      <c r="A1804" s="331">
        <v>101600</v>
      </c>
      <c r="B1804" s="329" t="s">
        <v>4619</v>
      </c>
      <c r="C1804" s="329" t="s">
        <v>2690</v>
      </c>
      <c r="D1804" s="329" t="s">
        <v>2971</v>
      </c>
      <c r="E1804" s="334">
        <v>11.74</v>
      </c>
    </row>
    <row r="1805" spans="1:5" ht="15" x14ac:dyDescent="0.25">
      <c r="A1805" s="331">
        <v>101601</v>
      </c>
      <c r="B1805" s="329" t="s">
        <v>4620</v>
      </c>
      <c r="C1805" s="329" t="s">
        <v>2690</v>
      </c>
      <c r="D1805" s="329" t="s">
        <v>2971</v>
      </c>
      <c r="E1805" s="334">
        <v>17.39</v>
      </c>
    </row>
    <row r="1806" spans="1:5" ht="15" x14ac:dyDescent="0.25">
      <c r="A1806" s="331">
        <v>101602</v>
      </c>
      <c r="B1806" s="329" t="s">
        <v>4621</v>
      </c>
      <c r="C1806" s="329" t="s">
        <v>2690</v>
      </c>
      <c r="D1806" s="329" t="s">
        <v>2971</v>
      </c>
      <c r="E1806" s="334">
        <v>8.7100000000000009</v>
      </c>
    </row>
    <row r="1807" spans="1:5" ht="15" x14ac:dyDescent="0.25">
      <c r="A1807" s="331">
        <v>101603</v>
      </c>
      <c r="B1807" s="329" t="s">
        <v>4622</v>
      </c>
      <c r="C1807" s="329" t="s">
        <v>2690</v>
      </c>
      <c r="D1807" s="329" t="s">
        <v>2971</v>
      </c>
      <c r="E1807" s="334">
        <v>14.35</v>
      </c>
    </row>
    <row r="1808" spans="1:5" ht="15" x14ac:dyDescent="0.25">
      <c r="A1808" s="331">
        <v>101604</v>
      </c>
      <c r="B1808" s="329" t="s">
        <v>4623</v>
      </c>
      <c r="C1808" s="329" t="s">
        <v>2690</v>
      </c>
      <c r="D1808" s="329" t="s">
        <v>2971</v>
      </c>
      <c r="E1808" s="334">
        <v>5.69</v>
      </c>
    </row>
    <row r="1809" spans="1:5" ht="15" x14ac:dyDescent="0.25">
      <c r="A1809" s="331">
        <v>101605</v>
      </c>
      <c r="B1809" s="329" t="s">
        <v>4624</v>
      </c>
      <c r="C1809" s="329" t="s">
        <v>2690</v>
      </c>
      <c r="D1809" s="329" t="s">
        <v>2971</v>
      </c>
      <c r="E1809" s="334">
        <v>11.33</v>
      </c>
    </row>
    <row r="1810" spans="1:5" ht="15" x14ac:dyDescent="0.25">
      <c r="A1810" s="331">
        <v>90788</v>
      </c>
      <c r="B1810" s="329" t="s">
        <v>4625</v>
      </c>
      <c r="C1810" s="329" t="s">
        <v>174</v>
      </c>
      <c r="D1810" s="329" t="s">
        <v>3038</v>
      </c>
      <c r="E1810" s="334">
        <v>713.26</v>
      </c>
    </row>
    <row r="1811" spans="1:5" ht="15" x14ac:dyDescent="0.25">
      <c r="A1811" s="331">
        <v>90789</v>
      </c>
      <c r="B1811" s="329" t="s">
        <v>4626</v>
      </c>
      <c r="C1811" s="329" t="s">
        <v>174</v>
      </c>
      <c r="D1811" s="329" t="s">
        <v>3038</v>
      </c>
      <c r="E1811" s="334">
        <v>714.5</v>
      </c>
    </row>
    <row r="1812" spans="1:5" ht="15" x14ac:dyDescent="0.25">
      <c r="A1812" s="331">
        <v>90790</v>
      </c>
      <c r="B1812" s="329" t="s">
        <v>4627</v>
      </c>
      <c r="C1812" s="329" t="s">
        <v>174</v>
      </c>
      <c r="D1812" s="329" t="s">
        <v>3038</v>
      </c>
      <c r="E1812" s="334">
        <v>736.75</v>
      </c>
    </row>
    <row r="1813" spans="1:5" ht="15" x14ac:dyDescent="0.25">
      <c r="A1813" s="331">
        <v>90791</v>
      </c>
      <c r="B1813" s="329" t="s">
        <v>4628</v>
      </c>
      <c r="C1813" s="329" t="s">
        <v>174</v>
      </c>
      <c r="D1813" s="329" t="s">
        <v>3038</v>
      </c>
      <c r="E1813" s="334">
        <v>862.84</v>
      </c>
    </row>
    <row r="1814" spans="1:5" ht="15" x14ac:dyDescent="0.25">
      <c r="A1814" s="331">
        <v>90793</v>
      </c>
      <c r="B1814" s="329" t="s">
        <v>4629</v>
      </c>
      <c r="C1814" s="329" t="s">
        <v>174</v>
      </c>
      <c r="D1814" s="329" t="s">
        <v>3038</v>
      </c>
      <c r="E1814" s="334">
        <v>913.21</v>
      </c>
    </row>
    <row r="1815" spans="1:5" ht="15" x14ac:dyDescent="0.25">
      <c r="A1815" s="331">
        <v>90794</v>
      </c>
      <c r="B1815" s="329" t="s">
        <v>4630</v>
      </c>
      <c r="C1815" s="329" t="s">
        <v>174</v>
      </c>
      <c r="D1815" s="329" t="s">
        <v>3038</v>
      </c>
      <c r="E1815" s="334">
        <v>604.15</v>
      </c>
    </row>
    <row r="1816" spans="1:5" ht="15" x14ac:dyDescent="0.25">
      <c r="A1816" s="331">
        <v>90795</v>
      </c>
      <c r="B1816" s="329" t="s">
        <v>4631</v>
      </c>
      <c r="C1816" s="329" t="s">
        <v>174</v>
      </c>
      <c r="D1816" s="329" t="s">
        <v>3038</v>
      </c>
      <c r="E1816" s="334">
        <v>609.1</v>
      </c>
    </row>
    <row r="1817" spans="1:5" ht="15" x14ac:dyDescent="0.25">
      <c r="A1817" s="331">
        <v>90796</v>
      </c>
      <c r="B1817" s="329" t="s">
        <v>4632</v>
      </c>
      <c r="C1817" s="329" t="s">
        <v>174</v>
      </c>
      <c r="D1817" s="329" t="s">
        <v>3038</v>
      </c>
      <c r="E1817" s="334">
        <v>614.04</v>
      </c>
    </row>
    <row r="1818" spans="1:5" ht="15" x14ac:dyDescent="0.25">
      <c r="A1818" s="331">
        <v>90797</v>
      </c>
      <c r="B1818" s="329" t="s">
        <v>4633</v>
      </c>
      <c r="C1818" s="329" t="s">
        <v>174</v>
      </c>
      <c r="D1818" s="329" t="s">
        <v>3038</v>
      </c>
      <c r="E1818" s="334">
        <v>618.98</v>
      </c>
    </row>
    <row r="1819" spans="1:5" ht="15" x14ac:dyDescent="0.25">
      <c r="A1819" s="331">
        <v>90798</v>
      </c>
      <c r="B1819" s="329" t="s">
        <v>4634</v>
      </c>
      <c r="C1819" s="329" t="s">
        <v>174</v>
      </c>
      <c r="D1819" s="329" t="s">
        <v>3038</v>
      </c>
      <c r="E1819" s="334">
        <v>904.45</v>
      </c>
    </row>
    <row r="1820" spans="1:5" ht="15" x14ac:dyDescent="0.25">
      <c r="A1820" s="331">
        <v>90799</v>
      </c>
      <c r="B1820" s="329" t="s">
        <v>4635</v>
      </c>
      <c r="C1820" s="329" t="s">
        <v>174</v>
      </c>
      <c r="D1820" s="329" t="s">
        <v>3038</v>
      </c>
      <c r="E1820" s="334">
        <v>932.55</v>
      </c>
    </row>
    <row r="1821" spans="1:5" ht="15" x14ac:dyDescent="0.25">
      <c r="A1821" s="331">
        <v>90801</v>
      </c>
      <c r="B1821" s="329" t="s">
        <v>4636</v>
      </c>
      <c r="C1821" s="329" t="s">
        <v>174</v>
      </c>
      <c r="D1821" s="329" t="s">
        <v>3038</v>
      </c>
      <c r="E1821" s="334">
        <v>183.3</v>
      </c>
    </row>
    <row r="1822" spans="1:5" ht="15" x14ac:dyDescent="0.25">
      <c r="A1822" s="331">
        <v>90806</v>
      </c>
      <c r="B1822" s="329" t="s">
        <v>4637</v>
      </c>
      <c r="C1822" s="329" t="s">
        <v>174</v>
      </c>
      <c r="D1822" s="329" t="s">
        <v>3038</v>
      </c>
      <c r="E1822" s="334">
        <v>250.72</v>
      </c>
    </row>
    <row r="1823" spans="1:5" ht="15" x14ac:dyDescent="0.25">
      <c r="A1823" s="331">
        <v>90820</v>
      </c>
      <c r="B1823" s="329" t="s">
        <v>4638</v>
      </c>
      <c r="C1823" s="329" t="s">
        <v>174</v>
      </c>
      <c r="D1823" s="329" t="s">
        <v>3038</v>
      </c>
      <c r="E1823" s="334">
        <v>275.92</v>
      </c>
    </row>
    <row r="1824" spans="1:5" ht="15" x14ac:dyDescent="0.25">
      <c r="A1824" s="331">
        <v>90821</v>
      </c>
      <c r="B1824" s="329" t="s">
        <v>4639</v>
      </c>
      <c r="C1824" s="329" t="s">
        <v>174</v>
      </c>
      <c r="D1824" s="329" t="s">
        <v>3038</v>
      </c>
      <c r="E1824" s="334">
        <v>280.92</v>
      </c>
    </row>
    <row r="1825" spans="1:5" ht="15" x14ac:dyDescent="0.25">
      <c r="A1825" s="331">
        <v>90822</v>
      </c>
      <c r="B1825" s="329" t="s">
        <v>4640</v>
      </c>
      <c r="C1825" s="329" t="s">
        <v>174</v>
      </c>
      <c r="D1825" s="329" t="s">
        <v>3038</v>
      </c>
      <c r="E1825" s="334">
        <v>300.67</v>
      </c>
    </row>
    <row r="1826" spans="1:5" ht="15" x14ac:dyDescent="0.25">
      <c r="A1826" s="331">
        <v>90823</v>
      </c>
      <c r="B1826" s="329" t="s">
        <v>4641</v>
      </c>
      <c r="C1826" s="329" t="s">
        <v>174</v>
      </c>
      <c r="D1826" s="329" t="s">
        <v>3038</v>
      </c>
      <c r="E1826" s="334">
        <v>369.07</v>
      </c>
    </row>
    <row r="1827" spans="1:5" ht="15" x14ac:dyDescent="0.25">
      <c r="A1827" s="331">
        <v>90824</v>
      </c>
      <c r="B1827" s="329" t="s">
        <v>4642</v>
      </c>
      <c r="C1827" s="329" t="s">
        <v>174</v>
      </c>
      <c r="D1827" s="329" t="s">
        <v>3038</v>
      </c>
      <c r="E1827" s="334">
        <v>526.04999999999995</v>
      </c>
    </row>
    <row r="1828" spans="1:5" ht="15" x14ac:dyDescent="0.25">
      <c r="A1828" s="331">
        <v>90825</v>
      </c>
      <c r="B1828" s="329" t="s">
        <v>4643</v>
      </c>
      <c r="C1828" s="329" t="s">
        <v>174</v>
      </c>
      <c r="D1828" s="329" t="s">
        <v>3038</v>
      </c>
      <c r="E1828" s="334">
        <v>585.38</v>
      </c>
    </row>
    <row r="1829" spans="1:5" ht="15" x14ac:dyDescent="0.25">
      <c r="A1829" s="331">
        <v>90830</v>
      </c>
      <c r="B1829" s="329" t="s">
        <v>4644</v>
      </c>
      <c r="C1829" s="329" t="s">
        <v>174</v>
      </c>
      <c r="D1829" s="329" t="s">
        <v>3038</v>
      </c>
      <c r="E1829" s="334">
        <v>140.55000000000001</v>
      </c>
    </row>
    <row r="1830" spans="1:5" ht="15" x14ac:dyDescent="0.25">
      <c r="A1830" s="331">
        <v>90831</v>
      </c>
      <c r="B1830" s="329" t="s">
        <v>4645</v>
      </c>
      <c r="C1830" s="329" t="s">
        <v>174</v>
      </c>
      <c r="D1830" s="329" t="s">
        <v>3038</v>
      </c>
      <c r="E1830" s="334">
        <v>123.73</v>
      </c>
    </row>
    <row r="1831" spans="1:5" ht="15" x14ac:dyDescent="0.25">
      <c r="A1831" s="331">
        <v>90841</v>
      </c>
      <c r="B1831" s="329" t="s">
        <v>4646</v>
      </c>
      <c r="C1831" s="329" t="s">
        <v>174</v>
      </c>
      <c r="D1831" s="329" t="s">
        <v>3038</v>
      </c>
      <c r="E1831" s="334">
        <v>713.92</v>
      </c>
    </row>
    <row r="1832" spans="1:5" ht="15" x14ac:dyDescent="0.25">
      <c r="A1832" s="331">
        <v>90842</v>
      </c>
      <c r="B1832" s="329" t="s">
        <v>4647</v>
      </c>
      <c r="C1832" s="329" t="s">
        <v>174</v>
      </c>
      <c r="D1832" s="329" t="s">
        <v>3038</v>
      </c>
      <c r="E1832" s="334">
        <v>720.24</v>
      </c>
    </row>
    <row r="1833" spans="1:5" ht="15" x14ac:dyDescent="0.25">
      <c r="A1833" s="331">
        <v>90843</v>
      </c>
      <c r="B1833" s="329" t="s">
        <v>4648</v>
      </c>
      <c r="C1833" s="329" t="s">
        <v>174</v>
      </c>
      <c r="D1833" s="329" t="s">
        <v>3038</v>
      </c>
      <c r="E1833" s="334">
        <v>758.14</v>
      </c>
    </row>
    <row r="1834" spans="1:5" ht="15" x14ac:dyDescent="0.25">
      <c r="A1834" s="331">
        <v>90844</v>
      </c>
      <c r="B1834" s="329" t="s">
        <v>4649</v>
      </c>
      <c r="C1834" s="329" t="s">
        <v>174</v>
      </c>
      <c r="D1834" s="329" t="s">
        <v>3038</v>
      </c>
      <c r="E1834" s="334">
        <v>827.86</v>
      </c>
    </row>
    <row r="1835" spans="1:5" ht="15" x14ac:dyDescent="0.25">
      <c r="A1835" s="331">
        <v>90845</v>
      </c>
      <c r="B1835" s="329" t="s">
        <v>4650</v>
      </c>
      <c r="C1835" s="329" t="s">
        <v>174</v>
      </c>
      <c r="D1835" s="329" t="s">
        <v>3038</v>
      </c>
      <c r="E1835" s="334">
        <v>983.52</v>
      </c>
    </row>
    <row r="1836" spans="1:5" ht="15" x14ac:dyDescent="0.25">
      <c r="A1836" s="331">
        <v>90846</v>
      </c>
      <c r="B1836" s="329" t="s">
        <v>4651</v>
      </c>
      <c r="C1836" s="329" t="s">
        <v>174</v>
      </c>
      <c r="D1836" s="329" t="s">
        <v>3038</v>
      </c>
      <c r="E1836" s="335">
        <v>1044.17</v>
      </c>
    </row>
    <row r="1837" spans="1:5" ht="15" x14ac:dyDescent="0.25">
      <c r="A1837" s="331">
        <v>90847</v>
      </c>
      <c r="B1837" s="329" t="s">
        <v>4652</v>
      </c>
      <c r="C1837" s="329" t="s">
        <v>174</v>
      </c>
      <c r="D1837" s="329" t="s">
        <v>3038</v>
      </c>
      <c r="E1837" s="334">
        <v>590.19000000000005</v>
      </c>
    </row>
    <row r="1838" spans="1:5" ht="15" x14ac:dyDescent="0.25">
      <c r="A1838" s="331">
        <v>90848</v>
      </c>
      <c r="B1838" s="329" t="s">
        <v>4653</v>
      </c>
      <c r="C1838" s="329" t="s">
        <v>174</v>
      </c>
      <c r="D1838" s="329" t="s">
        <v>3038</v>
      </c>
      <c r="E1838" s="334">
        <v>596.51</v>
      </c>
    </row>
    <row r="1839" spans="1:5" ht="15" x14ac:dyDescent="0.25">
      <c r="A1839" s="331">
        <v>90849</v>
      </c>
      <c r="B1839" s="329" t="s">
        <v>4654</v>
      </c>
      <c r="C1839" s="329" t="s">
        <v>174</v>
      </c>
      <c r="D1839" s="329" t="s">
        <v>3038</v>
      </c>
      <c r="E1839" s="334">
        <v>617.59</v>
      </c>
    </row>
    <row r="1840" spans="1:5" ht="15" x14ac:dyDescent="0.25">
      <c r="A1840" s="331">
        <v>90850</v>
      </c>
      <c r="B1840" s="329" t="s">
        <v>4655</v>
      </c>
      <c r="C1840" s="329" t="s">
        <v>174</v>
      </c>
      <c r="D1840" s="329" t="s">
        <v>3038</v>
      </c>
      <c r="E1840" s="334">
        <v>687.31</v>
      </c>
    </row>
    <row r="1841" spans="1:5" ht="15" x14ac:dyDescent="0.25">
      <c r="A1841" s="331">
        <v>90851</v>
      </c>
      <c r="B1841" s="329" t="s">
        <v>4656</v>
      </c>
      <c r="C1841" s="329" t="s">
        <v>174</v>
      </c>
      <c r="D1841" s="329" t="s">
        <v>3038</v>
      </c>
      <c r="E1841" s="334">
        <v>842.97</v>
      </c>
    </row>
    <row r="1842" spans="1:5" ht="15" x14ac:dyDescent="0.25">
      <c r="A1842" s="331">
        <v>90852</v>
      </c>
      <c r="B1842" s="329" t="s">
        <v>4657</v>
      </c>
      <c r="C1842" s="329" t="s">
        <v>174</v>
      </c>
      <c r="D1842" s="329" t="s">
        <v>3038</v>
      </c>
      <c r="E1842" s="334">
        <v>903.62</v>
      </c>
    </row>
    <row r="1843" spans="1:5" ht="15" x14ac:dyDescent="0.25">
      <c r="A1843" s="331">
        <v>91009</v>
      </c>
      <c r="B1843" s="329" t="s">
        <v>4658</v>
      </c>
      <c r="C1843" s="329" t="s">
        <v>174</v>
      </c>
      <c r="D1843" s="329" t="s">
        <v>3038</v>
      </c>
      <c r="E1843" s="334">
        <v>285.64999999999998</v>
      </c>
    </row>
    <row r="1844" spans="1:5" ht="15" x14ac:dyDescent="0.25">
      <c r="A1844" s="331">
        <v>91010</v>
      </c>
      <c r="B1844" s="329" t="s">
        <v>4659</v>
      </c>
      <c r="C1844" s="329" t="s">
        <v>174</v>
      </c>
      <c r="D1844" s="329" t="s">
        <v>3038</v>
      </c>
      <c r="E1844" s="334">
        <v>291.11</v>
      </c>
    </row>
    <row r="1845" spans="1:5" ht="15" x14ac:dyDescent="0.25">
      <c r="A1845" s="331">
        <v>91011</v>
      </c>
      <c r="B1845" s="329" t="s">
        <v>4660</v>
      </c>
      <c r="C1845" s="329" t="s">
        <v>174</v>
      </c>
      <c r="D1845" s="329" t="s">
        <v>3038</v>
      </c>
      <c r="E1845" s="334">
        <v>340.19</v>
      </c>
    </row>
    <row r="1846" spans="1:5" ht="15" x14ac:dyDescent="0.25">
      <c r="A1846" s="331">
        <v>91012</v>
      </c>
      <c r="B1846" s="329" t="s">
        <v>4661</v>
      </c>
      <c r="C1846" s="329" t="s">
        <v>174</v>
      </c>
      <c r="D1846" s="329" t="s">
        <v>3038</v>
      </c>
      <c r="E1846" s="334">
        <v>377.7</v>
      </c>
    </row>
    <row r="1847" spans="1:5" ht="15" x14ac:dyDescent="0.25">
      <c r="A1847" s="331">
        <v>91013</v>
      </c>
      <c r="B1847" s="329" t="s">
        <v>4662</v>
      </c>
      <c r="C1847" s="329" t="s">
        <v>174</v>
      </c>
      <c r="D1847" s="329" t="s">
        <v>3038</v>
      </c>
      <c r="E1847" s="334">
        <v>599.91999999999996</v>
      </c>
    </row>
    <row r="1848" spans="1:5" ht="15" x14ac:dyDescent="0.25">
      <c r="A1848" s="331">
        <v>91014</v>
      </c>
      <c r="B1848" s="329" t="s">
        <v>4663</v>
      </c>
      <c r="C1848" s="329" t="s">
        <v>174</v>
      </c>
      <c r="D1848" s="329" t="s">
        <v>3038</v>
      </c>
      <c r="E1848" s="334">
        <v>606.70000000000005</v>
      </c>
    </row>
    <row r="1849" spans="1:5" ht="15" x14ac:dyDescent="0.25">
      <c r="A1849" s="331">
        <v>91015</v>
      </c>
      <c r="B1849" s="329" t="s">
        <v>4664</v>
      </c>
      <c r="C1849" s="329" t="s">
        <v>174</v>
      </c>
      <c r="D1849" s="329" t="s">
        <v>3038</v>
      </c>
      <c r="E1849" s="334">
        <v>657.11</v>
      </c>
    </row>
    <row r="1850" spans="1:5" ht="15" x14ac:dyDescent="0.25">
      <c r="A1850" s="331">
        <v>91016</v>
      </c>
      <c r="B1850" s="329" t="s">
        <v>4665</v>
      </c>
      <c r="C1850" s="329" t="s">
        <v>174</v>
      </c>
      <c r="D1850" s="329" t="s">
        <v>3038</v>
      </c>
      <c r="E1850" s="334">
        <v>695.94</v>
      </c>
    </row>
    <row r="1851" spans="1:5" ht="15" x14ac:dyDescent="0.25">
      <c r="A1851" s="331">
        <v>91287</v>
      </c>
      <c r="B1851" s="329" t="s">
        <v>4666</v>
      </c>
      <c r="C1851" s="329" t="s">
        <v>174</v>
      </c>
      <c r="D1851" s="329" t="s">
        <v>3038</v>
      </c>
      <c r="E1851" s="334">
        <v>140.93</v>
      </c>
    </row>
    <row r="1852" spans="1:5" ht="15" x14ac:dyDescent="0.25">
      <c r="A1852" s="331">
        <v>91292</v>
      </c>
      <c r="B1852" s="329" t="s">
        <v>4667</v>
      </c>
      <c r="C1852" s="329" t="s">
        <v>174</v>
      </c>
      <c r="D1852" s="329" t="s">
        <v>3038</v>
      </c>
      <c r="E1852" s="334">
        <v>208.35</v>
      </c>
    </row>
    <row r="1853" spans="1:5" ht="15" x14ac:dyDescent="0.25">
      <c r="A1853" s="331">
        <v>91295</v>
      </c>
      <c r="B1853" s="329" t="s">
        <v>4668</v>
      </c>
      <c r="C1853" s="329" t="s">
        <v>174</v>
      </c>
      <c r="D1853" s="329" t="s">
        <v>3038</v>
      </c>
      <c r="E1853" s="334">
        <v>294.07</v>
      </c>
    </row>
    <row r="1854" spans="1:5" ht="15" x14ac:dyDescent="0.25">
      <c r="A1854" s="331">
        <v>91296</v>
      </c>
      <c r="B1854" s="329" t="s">
        <v>4669</v>
      </c>
      <c r="C1854" s="329" t="s">
        <v>174</v>
      </c>
      <c r="D1854" s="329" t="s">
        <v>3038</v>
      </c>
      <c r="E1854" s="334">
        <v>314.64999999999998</v>
      </c>
    </row>
    <row r="1855" spans="1:5" ht="15" x14ac:dyDescent="0.25">
      <c r="A1855" s="331">
        <v>91297</v>
      </c>
      <c r="B1855" s="329" t="s">
        <v>4670</v>
      </c>
      <c r="C1855" s="329" t="s">
        <v>174</v>
      </c>
      <c r="D1855" s="329" t="s">
        <v>3038</v>
      </c>
      <c r="E1855" s="334">
        <v>345.81</v>
      </c>
    </row>
    <row r="1856" spans="1:5" ht="15" x14ac:dyDescent="0.25">
      <c r="A1856" s="331">
        <v>91298</v>
      </c>
      <c r="B1856" s="329" t="s">
        <v>4671</v>
      </c>
      <c r="C1856" s="329" t="s">
        <v>174</v>
      </c>
      <c r="D1856" s="329" t="s">
        <v>2971</v>
      </c>
      <c r="E1856" s="334">
        <v>652.08000000000004</v>
      </c>
    </row>
    <row r="1857" spans="1:5" ht="15" x14ac:dyDescent="0.25">
      <c r="A1857" s="331">
        <v>91299</v>
      </c>
      <c r="B1857" s="329" t="s">
        <v>4672</v>
      </c>
      <c r="C1857" s="329" t="s">
        <v>174</v>
      </c>
      <c r="D1857" s="329" t="s">
        <v>2971</v>
      </c>
      <c r="E1857" s="334">
        <v>907.19</v>
      </c>
    </row>
    <row r="1858" spans="1:5" ht="15" x14ac:dyDescent="0.25">
      <c r="A1858" s="331">
        <v>91304</v>
      </c>
      <c r="B1858" s="329" t="s">
        <v>4673</v>
      </c>
      <c r="C1858" s="329" t="s">
        <v>174</v>
      </c>
      <c r="D1858" s="329" t="s">
        <v>3038</v>
      </c>
      <c r="E1858" s="334">
        <v>83.81</v>
      </c>
    </row>
    <row r="1859" spans="1:5" ht="15" x14ac:dyDescent="0.25">
      <c r="A1859" s="331">
        <v>91305</v>
      </c>
      <c r="B1859" s="329" t="s">
        <v>4674</v>
      </c>
      <c r="C1859" s="329" t="s">
        <v>174</v>
      </c>
      <c r="D1859" s="329" t="s">
        <v>3038</v>
      </c>
      <c r="E1859" s="334">
        <v>84.7</v>
      </c>
    </row>
    <row r="1860" spans="1:5" ht="15" x14ac:dyDescent="0.25">
      <c r="A1860" s="331">
        <v>91306</v>
      </c>
      <c r="B1860" s="329" t="s">
        <v>4675</v>
      </c>
      <c r="C1860" s="329" t="s">
        <v>174</v>
      </c>
      <c r="D1860" s="329" t="s">
        <v>3038</v>
      </c>
      <c r="E1860" s="334">
        <v>123.73</v>
      </c>
    </row>
    <row r="1861" spans="1:5" ht="15" x14ac:dyDescent="0.25">
      <c r="A1861" s="331">
        <v>91307</v>
      </c>
      <c r="B1861" s="329" t="s">
        <v>4676</v>
      </c>
      <c r="C1861" s="329" t="s">
        <v>174</v>
      </c>
      <c r="D1861" s="329" t="s">
        <v>3038</v>
      </c>
      <c r="E1861" s="334">
        <v>71.53</v>
      </c>
    </row>
    <row r="1862" spans="1:5" ht="15" x14ac:dyDescent="0.25">
      <c r="A1862" s="331">
        <v>91312</v>
      </c>
      <c r="B1862" s="329" t="s">
        <v>4677</v>
      </c>
      <c r="C1862" s="329" t="s">
        <v>174</v>
      </c>
      <c r="D1862" s="329" t="s">
        <v>3038</v>
      </c>
      <c r="E1862" s="334">
        <v>614.17999999999995</v>
      </c>
    </row>
    <row r="1863" spans="1:5" ht="15" x14ac:dyDescent="0.25">
      <c r="A1863" s="331">
        <v>91313</v>
      </c>
      <c r="B1863" s="329" t="s">
        <v>4678</v>
      </c>
      <c r="C1863" s="329" t="s">
        <v>174</v>
      </c>
      <c r="D1863" s="329" t="s">
        <v>3038</v>
      </c>
      <c r="E1863" s="334">
        <v>606.95000000000005</v>
      </c>
    </row>
    <row r="1864" spans="1:5" ht="15" x14ac:dyDescent="0.25">
      <c r="A1864" s="331">
        <v>91314</v>
      </c>
      <c r="B1864" s="329" t="s">
        <v>4679</v>
      </c>
      <c r="C1864" s="329" t="s">
        <v>174</v>
      </c>
      <c r="D1864" s="329" t="s">
        <v>3038</v>
      </c>
      <c r="E1864" s="334">
        <v>639.92999999999995</v>
      </c>
    </row>
    <row r="1865" spans="1:5" ht="15" x14ac:dyDescent="0.25">
      <c r="A1865" s="331">
        <v>91315</v>
      </c>
      <c r="B1865" s="329" t="s">
        <v>4680</v>
      </c>
      <c r="C1865" s="329" t="s">
        <v>174</v>
      </c>
      <c r="D1865" s="329" t="s">
        <v>3038</v>
      </c>
      <c r="E1865" s="334">
        <v>709.27</v>
      </c>
    </row>
    <row r="1866" spans="1:5" ht="15" x14ac:dyDescent="0.25">
      <c r="A1866" s="331">
        <v>91316</v>
      </c>
      <c r="B1866" s="329" t="s">
        <v>4681</v>
      </c>
      <c r="C1866" s="329" t="s">
        <v>174</v>
      </c>
      <c r="D1866" s="329" t="s">
        <v>3038</v>
      </c>
      <c r="E1866" s="334">
        <v>865.31</v>
      </c>
    </row>
    <row r="1867" spans="1:5" ht="15" x14ac:dyDescent="0.25">
      <c r="A1867" s="331">
        <v>91317</v>
      </c>
      <c r="B1867" s="329" t="s">
        <v>4682</v>
      </c>
      <c r="C1867" s="329" t="s">
        <v>174</v>
      </c>
      <c r="D1867" s="329" t="s">
        <v>3038</v>
      </c>
      <c r="E1867" s="334">
        <v>925.58</v>
      </c>
    </row>
    <row r="1868" spans="1:5" ht="15" x14ac:dyDescent="0.25">
      <c r="A1868" s="331">
        <v>91318</v>
      </c>
      <c r="B1868" s="329" t="s">
        <v>4683</v>
      </c>
      <c r="C1868" s="329" t="s">
        <v>174</v>
      </c>
      <c r="D1868" s="329" t="s">
        <v>3038</v>
      </c>
      <c r="E1868" s="334">
        <v>529.48</v>
      </c>
    </row>
    <row r="1869" spans="1:5" ht="15" x14ac:dyDescent="0.25">
      <c r="A1869" s="331">
        <v>91319</v>
      </c>
      <c r="B1869" s="329" t="s">
        <v>4684</v>
      </c>
      <c r="C1869" s="329" t="s">
        <v>174</v>
      </c>
      <c r="D1869" s="329" t="s">
        <v>3038</v>
      </c>
      <c r="E1869" s="334">
        <v>535.41999999999996</v>
      </c>
    </row>
    <row r="1870" spans="1:5" ht="15" x14ac:dyDescent="0.25">
      <c r="A1870" s="331">
        <v>91320</v>
      </c>
      <c r="B1870" s="329" t="s">
        <v>4685</v>
      </c>
      <c r="C1870" s="329" t="s">
        <v>174</v>
      </c>
      <c r="D1870" s="329" t="s">
        <v>3038</v>
      </c>
      <c r="E1870" s="334">
        <v>556.12</v>
      </c>
    </row>
    <row r="1871" spans="1:5" ht="15" x14ac:dyDescent="0.25">
      <c r="A1871" s="331">
        <v>91321</v>
      </c>
      <c r="B1871" s="329" t="s">
        <v>4686</v>
      </c>
      <c r="C1871" s="329" t="s">
        <v>174</v>
      </c>
      <c r="D1871" s="329" t="s">
        <v>3038</v>
      </c>
      <c r="E1871" s="334">
        <v>625.46</v>
      </c>
    </row>
    <row r="1872" spans="1:5" ht="15" x14ac:dyDescent="0.25">
      <c r="A1872" s="331">
        <v>91322</v>
      </c>
      <c r="B1872" s="329" t="s">
        <v>4687</v>
      </c>
      <c r="C1872" s="329" t="s">
        <v>174</v>
      </c>
      <c r="D1872" s="329" t="s">
        <v>3038</v>
      </c>
      <c r="E1872" s="334">
        <v>781.5</v>
      </c>
    </row>
    <row r="1873" spans="1:5" ht="15" x14ac:dyDescent="0.25">
      <c r="A1873" s="331">
        <v>91323</v>
      </c>
      <c r="B1873" s="329" t="s">
        <v>4688</v>
      </c>
      <c r="C1873" s="329" t="s">
        <v>174</v>
      </c>
      <c r="D1873" s="329" t="s">
        <v>3038</v>
      </c>
      <c r="E1873" s="334">
        <v>841.77</v>
      </c>
    </row>
    <row r="1874" spans="1:5" ht="15" x14ac:dyDescent="0.25">
      <c r="A1874" s="331">
        <v>91324</v>
      </c>
      <c r="B1874" s="329" t="s">
        <v>4689</v>
      </c>
      <c r="C1874" s="329" t="s">
        <v>174</v>
      </c>
      <c r="D1874" s="329" t="s">
        <v>3038</v>
      </c>
      <c r="E1874" s="334">
        <v>539.21</v>
      </c>
    </row>
    <row r="1875" spans="1:5" ht="15" x14ac:dyDescent="0.25">
      <c r="A1875" s="331">
        <v>91325</v>
      </c>
      <c r="B1875" s="329" t="s">
        <v>4690</v>
      </c>
      <c r="C1875" s="329" t="s">
        <v>174</v>
      </c>
      <c r="D1875" s="329" t="s">
        <v>3038</v>
      </c>
      <c r="E1875" s="334">
        <v>545.61</v>
      </c>
    </row>
    <row r="1876" spans="1:5" ht="15" x14ac:dyDescent="0.25">
      <c r="A1876" s="331">
        <v>91326</v>
      </c>
      <c r="B1876" s="329" t="s">
        <v>4691</v>
      </c>
      <c r="C1876" s="329" t="s">
        <v>174</v>
      </c>
      <c r="D1876" s="329" t="s">
        <v>3038</v>
      </c>
      <c r="E1876" s="334">
        <v>595.64</v>
      </c>
    </row>
    <row r="1877" spans="1:5" ht="15" x14ac:dyDescent="0.25">
      <c r="A1877" s="331">
        <v>91327</v>
      </c>
      <c r="B1877" s="329" t="s">
        <v>4692</v>
      </c>
      <c r="C1877" s="329" t="s">
        <v>174</v>
      </c>
      <c r="D1877" s="329" t="s">
        <v>3038</v>
      </c>
      <c r="E1877" s="334">
        <v>634.09</v>
      </c>
    </row>
    <row r="1878" spans="1:5" ht="15" x14ac:dyDescent="0.25">
      <c r="A1878" s="331">
        <v>91328</v>
      </c>
      <c r="B1878" s="329" t="s">
        <v>4693</v>
      </c>
      <c r="C1878" s="329" t="s">
        <v>174</v>
      </c>
      <c r="D1878" s="329" t="s">
        <v>3038</v>
      </c>
      <c r="E1878" s="334">
        <v>608.34</v>
      </c>
    </row>
    <row r="1879" spans="1:5" ht="15" x14ac:dyDescent="0.25">
      <c r="A1879" s="331">
        <v>91329</v>
      </c>
      <c r="B1879" s="329" t="s">
        <v>4694</v>
      </c>
      <c r="C1879" s="329" t="s">
        <v>174</v>
      </c>
      <c r="D1879" s="329" t="s">
        <v>3038</v>
      </c>
      <c r="E1879" s="334">
        <v>547.63</v>
      </c>
    </row>
    <row r="1880" spans="1:5" ht="15" x14ac:dyDescent="0.25">
      <c r="A1880" s="331">
        <v>91330</v>
      </c>
      <c r="B1880" s="329" t="s">
        <v>4695</v>
      </c>
      <c r="C1880" s="329" t="s">
        <v>174</v>
      </c>
      <c r="D1880" s="329" t="s">
        <v>3038</v>
      </c>
      <c r="E1880" s="334">
        <v>630.24</v>
      </c>
    </row>
    <row r="1881" spans="1:5" ht="15" x14ac:dyDescent="0.25">
      <c r="A1881" s="331">
        <v>91331</v>
      </c>
      <c r="B1881" s="329" t="s">
        <v>4696</v>
      </c>
      <c r="C1881" s="329" t="s">
        <v>174</v>
      </c>
      <c r="D1881" s="329" t="s">
        <v>3038</v>
      </c>
      <c r="E1881" s="334">
        <v>569.15</v>
      </c>
    </row>
    <row r="1882" spans="1:5" ht="15" x14ac:dyDescent="0.25">
      <c r="A1882" s="331">
        <v>91332</v>
      </c>
      <c r="B1882" s="329" t="s">
        <v>4697</v>
      </c>
      <c r="C1882" s="329" t="s">
        <v>174</v>
      </c>
      <c r="D1882" s="329" t="s">
        <v>3038</v>
      </c>
      <c r="E1882" s="334">
        <v>662.73</v>
      </c>
    </row>
    <row r="1883" spans="1:5" ht="15" x14ac:dyDescent="0.25">
      <c r="A1883" s="331">
        <v>91333</v>
      </c>
      <c r="B1883" s="329" t="s">
        <v>4698</v>
      </c>
      <c r="C1883" s="329" t="s">
        <v>174</v>
      </c>
      <c r="D1883" s="329" t="s">
        <v>3038</v>
      </c>
      <c r="E1883" s="334">
        <v>601.26</v>
      </c>
    </row>
    <row r="1884" spans="1:5" ht="15" x14ac:dyDescent="0.25">
      <c r="A1884" s="331">
        <v>91334</v>
      </c>
      <c r="B1884" s="329" t="s">
        <v>4699</v>
      </c>
      <c r="C1884" s="329" t="s">
        <v>174</v>
      </c>
      <c r="D1884" s="329" t="s">
        <v>2971</v>
      </c>
      <c r="E1884" s="334">
        <v>969</v>
      </c>
    </row>
    <row r="1885" spans="1:5" ht="15" x14ac:dyDescent="0.25">
      <c r="A1885" s="331">
        <v>91335</v>
      </c>
      <c r="B1885" s="329" t="s">
        <v>4700</v>
      </c>
      <c r="C1885" s="329" t="s">
        <v>174</v>
      </c>
      <c r="D1885" s="329" t="s">
        <v>2971</v>
      </c>
      <c r="E1885" s="334">
        <v>907.53</v>
      </c>
    </row>
    <row r="1886" spans="1:5" ht="15" x14ac:dyDescent="0.25">
      <c r="A1886" s="331">
        <v>91336</v>
      </c>
      <c r="B1886" s="329" t="s">
        <v>4701</v>
      </c>
      <c r="C1886" s="329" t="s">
        <v>174</v>
      </c>
      <c r="D1886" s="329" t="s">
        <v>2971</v>
      </c>
      <c r="E1886" s="335">
        <v>1224.1099999999999</v>
      </c>
    </row>
    <row r="1887" spans="1:5" ht="15" x14ac:dyDescent="0.25">
      <c r="A1887" s="331">
        <v>91337</v>
      </c>
      <c r="B1887" s="329" t="s">
        <v>4702</v>
      </c>
      <c r="C1887" s="329" t="s">
        <v>174</v>
      </c>
      <c r="D1887" s="329" t="s">
        <v>2971</v>
      </c>
      <c r="E1887" s="335">
        <v>1162.6400000000001</v>
      </c>
    </row>
    <row r="1888" spans="1:5" ht="15" x14ac:dyDescent="0.25">
      <c r="A1888" s="331">
        <v>100659</v>
      </c>
      <c r="B1888" s="329" t="s">
        <v>4703</v>
      </c>
      <c r="C1888" s="329" t="s">
        <v>157</v>
      </c>
      <c r="D1888" s="329" t="s">
        <v>3038</v>
      </c>
      <c r="E1888" s="334">
        <v>6.62</v>
      </c>
    </row>
    <row r="1889" spans="1:5" ht="15" x14ac:dyDescent="0.25">
      <c r="A1889" s="331">
        <v>100660</v>
      </c>
      <c r="B1889" s="329" t="s">
        <v>4704</v>
      </c>
      <c r="C1889" s="329" t="s">
        <v>157</v>
      </c>
      <c r="D1889" s="329" t="s">
        <v>3038</v>
      </c>
      <c r="E1889" s="334">
        <v>4.71</v>
      </c>
    </row>
    <row r="1890" spans="1:5" ht="15" x14ac:dyDescent="0.25">
      <c r="A1890" s="331">
        <v>100675</v>
      </c>
      <c r="B1890" s="329" t="s">
        <v>4705</v>
      </c>
      <c r="C1890" s="329" t="s">
        <v>174</v>
      </c>
      <c r="D1890" s="329" t="s">
        <v>3038</v>
      </c>
      <c r="E1890" s="334">
        <v>814.86</v>
      </c>
    </row>
    <row r="1891" spans="1:5" ht="15" x14ac:dyDescent="0.25">
      <c r="A1891" s="331">
        <v>100676</v>
      </c>
      <c r="B1891" s="329" t="s">
        <v>4706</v>
      </c>
      <c r="C1891" s="329" t="s">
        <v>174</v>
      </c>
      <c r="D1891" s="329" t="s">
        <v>3038</v>
      </c>
      <c r="E1891" s="334">
        <v>118.6</v>
      </c>
    </row>
    <row r="1892" spans="1:5" ht="15" x14ac:dyDescent="0.25">
      <c r="A1892" s="331">
        <v>100678</v>
      </c>
      <c r="B1892" s="329" t="s">
        <v>4707</v>
      </c>
      <c r="C1892" s="329" t="s">
        <v>174</v>
      </c>
      <c r="D1892" s="329" t="s">
        <v>3038</v>
      </c>
      <c r="E1892" s="334">
        <v>723.65</v>
      </c>
    </row>
    <row r="1893" spans="1:5" ht="15" x14ac:dyDescent="0.25">
      <c r="A1893" s="331">
        <v>100679</v>
      </c>
      <c r="B1893" s="329" t="s">
        <v>4708</v>
      </c>
      <c r="C1893" s="329" t="s">
        <v>174</v>
      </c>
      <c r="D1893" s="329" t="s">
        <v>3038</v>
      </c>
      <c r="E1893" s="334">
        <v>623.91</v>
      </c>
    </row>
    <row r="1894" spans="1:5" ht="15" x14ac:dyDescent="0.25">
      <c r="A1894" s="331">
        <v>100680</v>
      </c>
      <c r="B1894" s="329" t="s">
        <v>4709</v>
      </c>
      <c r="C1894" s="329" t="s">
        <v>174</v>
      </c>
      <c r="D1894" s="329" t="s">
        <v>3038</v>
      </c>
      <c r="E1894" s="334">
        <v>730.43</v>
      </c>
    </row>
    <row r="1895" spans="1:5" ht="15" x14ac:dyDescent="0.25">
      <c r="A1895" s="331">
        <v>100681</v>
      </c>
      <c r="B1895" s="329" t="s">
        <v>4710</v>
      </c>
      <c r="C1895" s="329" t="s">
        <v>174</v>
      </c>
      <c r="D1895" s="329" t="s">
        <v>3038</v>
      </c>
      <c r="E1895" s="334">
        <v>753.97</v>
      </c>
    </row>
    <row r="1896" spans="1:5" ht="15" x14ac:dyDescent="0.25">
      <c r="A1896" s="331">
        <v>100682</v>
      </c>
      <c r="B1896" s="329" t="s">
        <v>4711</v>
      </c>
      <c r="C1896" s="329" t="s">
        <v>174</v>
      </c>
      <c r="D1896" s="329" t="s">
        <v>3038</v>
      </c>
      <c r="E1896" s="334">
        <v>640.67999999999995</v>
      </c>
    </row>
    <row r="1897" spans="1:5" ht="15" x14ac:dyDescent="0.25">
      <c r="A1897" s="331">
        <v>100683</v>
      </c>
      <c r="B1897" s="329" t="s">
        <v>4712</v>
      </c>
      <c r="C1897" s="329" t="s">
        <v>174</v>
      </c>
      <c r="D1897" s="329" t="s">
        <v>3038</v>
      </c>
      <c r="E1897" s="334">
        <v>797.66</v>
      </c>
    </row>
    <row r="1898" spans="1:5" ht="15" x14ac:dyDescent="0.25">
      <c r="A1898" s="331">
        <v>100684</v>
      </c>
      <c r="B1898" s="329" t="s">
        <v>4713</v>
      </c>
      <c r="C1898" s="329" t="s">
        <v>174</v>
      </c>
      <c r="D1898" s="329" t="s">
        <v>3038</v>
      </c>
      <c r="E1898" s="334">
        <v>679.45</v>
      </c>
    </row>
    <row r="1899" spans="1:5" ht="15" x14ac:dyDescent="0.25">
      <c r="A1899" s="331">
        <v>100685</v>
      </c>
      <c r="B1899" s="329" t="s">
        <v>4714</v>
      </c>
      <c r="C1899" s="329" t="s">
        <v>174</v>
      </c>
      <c r="D1899" s="329" t="s">
        <v>3038</v>
      </c>
      <c r="E1899" s="334">
        <v>836.49</v>
      </c>
    </row>
    <row r="1900" spans="1:5" ht="15" x14ac:dyDescent="0.25">
      <c r="A1900" s="331">
        <v>100686</v>
      </c>
      <c r="B1900" s="329" t="s">
        <v>4715</v>
      </c>
      <c r="C1900" s="329" t="s">
        <v>174</v>
      </c>
      <c r="D1900" s="329" t="s">
        <v>3038</v>
      </c>
      <c r="E1900" s="334">
        <v>717.9</v>
      </c>
    </row>
    <row r="1901" spans="1:5" ht="15" x14ac:dyDescent="0.25">
      <c r="A1901" s="331">
        <v>100687</v>
      </c>
      <c r="B1901" s="329" t="s">
        <v>4716</v>
      </c>
      <c r="C1901" s="329" t="s">
        <v>174</v>
      </c>
      <c r="D1901" s="329" t="s">
        <v>3038</v>
      </c>
      <c r="E1901" s="334">
        <v>732.07</v>
      </c>
    </row>
    <row r="1902" spans="1:5" ht="15" x14ac:dyDescent="0.25">
      <c r="A1902" s="331">
        <v>100688</v>
      </c>
      <c r="B1902" s="329" t="s">
        <v>4717</v>
      </c>
      <c r="C1902" s="329" t="s">
        <v>174</v>
      </c>
      <c r="D1902" s="329" t="s">
        <v>3038</v>
      </c>
      <c r="E1902" s="334">
        <v>632.33000000000004</v>
      </c>
    </row>
    <row r="1903" spans="1:5" ht="15" x14ac:dyDescent="0.25">
      <c r="A1903" s="331">
        <v>100689</v>
      </c>
      <c r="B1903" s="329" t="s">
        <v>4718</v>
      </c>
      <c r="C1903" s="329" t="s">
        <v>174</v>
      </c>
      <c r="D1903" s="329" t="s">
        <v>3038</v>
      </c>
      <c r="E1903" s="334">
        <v>803.28</v>
      </c>
    </row>
    <row r="1904" spans="1:5" ht="15" x14ac:dyDescent="0.25">
      <c r="A1904" s="331">
        <v>100690</v>
      </c>
      <c r="B1904" s="329" t="s">
        <v>4719</v>
      </c>
      <c r="C1904" s="329" t="s">
        <v>174</v>
      </c>
      <c r="D1904" s="329" t="s">
        <v>3038</v>
      </c>
      <c r="E1904" s="334">
        <v>685.07</v>
      </c>
    </row>
    <row r="1905" spans="1:5" ht="15" x14ac:dyDescent="0.25">
      <c r="A1905" s="331">
        <v>100691</v>
      </c>
      <c r="B1905" s="329" t="s">
        <v>4720</v>
      </c>
      <c r="C1905" s="329" t="s">
        <v>174</v>
      </c>
      <c r="D1905" s="329" t="s">
        <v>2971</v>
      </c>
      <c r="E1905" s="335">
        <v>1109.55</v>
      </c>
    </row>
    <row r="1906" spans="1:5" ht="15" x14ac:dyDescent="0.25">
      <c r="A1906" s="331">
        <v>100692</v>
      </c>
      <c r="B1906" s="329" t="s">
        <v>4721</v>
      </c>
      <c r="C1906" s="329" t="s">
        <v>174</v>
      </c>
      <c r="D1906" s="329" t="s">
        <v>2971</v>
      </c>
      <c r="E1906" s="334">
        <v>991.34</v>
      </c>
    </row>
    <row r="1907" spans="1:5" ht="15" x14ac:dyDescent="0.25">
      <c r="A1907" s="331">
        <v>100693</v>
      </c>
      <c r="B1907" s="329" t="s">
        <v>4722</v>
      </c>
      <c r="C1907" s="329" t="s">
        <v>174</v>
      </c>
      <c r="D1907" s="329" t="s">
        <v>2971</v>
      </c>
      <c r="E1907" s="335">
        <v>1364.66</v>
      </c>
    </row>
    <row r="1908" spans="1:5" ht="15" x14ac:dyDescent="0.25">
      <c r="A1908" s="331">
        <v>100694</v>
      </c>
      <c r="B1908" s="329" t="s">
        <v>4723</v>
      </c>
      <c r="C1908" s="329" t="s">
        <v>174</v>
      </c>
      <c r="D1908" s="329" t="s">
        <v>2971</v>
      </c>
      <c r="E1908" s="335">
        <v>1246.45</v>
      </c>
    </row>
    <row r="1909" spans="1:5" ht="15" x14ac:dyDescent="0.25">
      <c r="A1909" s="331">
        <v>100695</v>
      </c>
      <c r="B1909" s="329" t="s">
        <v>4724</v>
      </c>
      <c r="C1909" s="329" t="s">
        <v>174</v>
      </c>
      <c r="D1909" s="329" t="s">
        <v>3038</v>
      </c>
      <c r="E1909" s="334">
        <v>41.91</v>
      </c>
    </row>
    <row r="1910" spans="1:5" ht="15" x14ac:dyDescent="0.25">
      <c r="A1910" s="331">
        <v>100696</v>
      </c>
      <c r="B1910" s="329" t="s">
        <v>4725</v>
      </c>
      <c r="C1910" s="329" t="s">
        <v>174</v>
      </c>
      <c r="D1910" s="329" t="s">
        <v>3038</v>
      </c>
      <c r="E1910" s="334">
        <v>46.55</v>
      </c>
    </row>
    <row r="1911" spans="1:5" ht="15" x14ac:dyDescent="0.25">
      <c r="A1911" s="331">
        <v>100697</v>
      </c>
      <c r="B1911" s="329" t="s">
        <v>4726</v>
      </c>
      <c r="C1911" s="329" t="s">
        <v>174</v>
      </c>
      <c r="D1911" s="329" t="s">
        <v>3038</v>
      </c>
      <c r="E1911" s="334">
        <v>51.21</v>
      </c>
    </row>
    <row r="1912" spans="1:5" ht="15" x14ac:dyDescent="0.25">
      <c r="A1912" s="331">
        <v>100698</v>
      </c>
      <c r="B1912" s="329" t="s">
        <v>4727</v>
      </c>
      <c r="C1912" s="329" t="s">
        <v>174</v>
      </c>
      <c r="D1912" s="329" t="s">
        <v>3038</v>
      </c>
      <c r="E1912" s="334">
        <v>55.86</v>
      </c>
    </row>
    <row r="1913" spans="1:5" ht="15" x14ac:dyDescent="0.25">
      <c r="A1913" s="331">
        <v>100699</v>
      </c>
      <c r="B1913" s="329" t="s">
        <v>4728</v>
      </c>
      <c r="C1913" s="329" t="s">
        <v>174</v>
      </c>
      <c r="D1913" s="329" t="s">
        <v>3038</v>
      </c>
      <c r="E1913" s="334">
        <v>66.650000000000006</v>
      </c>
    </row>
    <row r="1914" spans="1:5" ht="15" x14ac:dyDescent="0.25">
      <c r="A1914" s="331">
        <v>100700</v>
      </c>
      <c r="B1914" s="329" t="s">
        <v>4729</v>
      </c>
      <c r="C1914" s="329" t="s">
        <v>174</v>
      </c>
      <c r="D1914" s="329" t="s">
        <v>3038</v>
      </c>
      <c r="E1914" s="334">
        <v>640.05999999999995</v>
      </c>
    </row>
    <row r="1915" spans="1:5" ht="15" x14ac:dyDescent="0.25">
      <c r="A1915" s="331">
        <v>100712</v>
      </c>
      <c r="B1915" s="329" t="s">
        <v>4730</v>
      </c>
      <c r="C1915" s="329" t="s">
        <v>174</v>
      </c>
      <c r="D1915" s="329" t="s">
        <v>3038</v>
      </c>
      <c r="E1915" s="334">
        <v>617.14</v>
      </c>
    </row>
    <row r="1916" spans="1:5" ht="15" x14ac:dyDescent="0.25">
      <c r="A1916" s="331">
        <v>100665</v>
      </c>
      <c r="B1916" s="329" t="s">
        <v>4731</v>
      </c>
      <c r="C1916" s="329" t="s">
        <v>2690</v>
      </c>
      <c r="D1916" s="329" t="s">
        <v>2971</v>
      </c>
      <c r="E1916" s="334">
        <v>743.18</v>
      </c>
    </row>
    <row r="1917" spans="1:5" ht="15" x14ac:dyDescent="0.25">
      <c r="A1917" s="331">
        <v>100666</v>
      </c>
      <c r="B1917" s="329" t="s">
        <v>4732</v>
      </c>
      <c r="C1917" s="329" t="s">
        <v>2690</v>
      </c>
      <c r="D1917" s="329" t="s">
        <v>2971</v>
      </c>
      <c r="E1917" s="334">
        <v>586.19000000000005</v>
      </c>
    </row>
    <row r="1918" spans="1:5" ht="15" x14ac:dyDescent="0.25">
      <c r="A1918" s="331">
        <v>100667</v>
      </c>
      <c r="B1918" s="329" t="s">
        <v>4733</v>
      </c>
      <c r="C1918" s="329" t="s">
        <v>2690</v>
      </c>
      <c r="D1918" s="329" t="s">
        <v>2971</v>
      </c>
      <c r="E1918" s="334">
        <v>965.12</v>
      </c>
    </row>
    <row r="1919" spans="1:5" ht="15" x14ac:dyDescent="0.25">
      <c r="A1919" s="331">
        <v>100668</v>
      </c>
      <c r="B1919" s="329" t="s">
        <v>4734</v>
      </c>
      <c r="C1919" s="329" t="s">
        <v>2690</v>
      </c>
      <c r="D1919" s="329" t="s">
        <v>2971</v>
      </c>
      <c r="E1919" s="335">
        <v>1156.08</v>
      </c>
    </row>
    <row r="1920" spans="1:5" ht="15" x14ac:dyDescent="0.25">
      <c r="A1920" s="331">
        <v>100669</v>
      </c>
      <c r="B1920" s="329" t="s">
        <v>4735</v>
      </c>
      <c r="C1920" s="329" t="s">
        <v>2690</v>
      </c>
      <c r="D1920" s="329" t="s">
        <v>2971</v>
      </c>
      <c r="E1920" s="334">
        <v>688.93</v>
      </c>
    </row>
    <row r="1921" spans="1:5" ht="15" x14ac:dyDescent="0.25">
      <c r="A1921" s="331">
        <v>100670</v>
      </c>
      <c r="B1921" s="329" t="s">
        <v>4736</v>
      </c>
      <c r="C1921" s="329" t="s">
        <v>2690</v>
      </c>
      <c r="D1921" s="329" t="s">
        <v>2971</v>
      </c>
      <c r="E1921" s="334">
        <v>927.25</v>
      </c>
    </row>
    <row r="1922" spans="1:5" ht="15" x14ac:dyDescent="0.25">
      <c r="A1922" s="331">
        <v>100671</v>
      </c>
      <c r="B1922" s="329" t="s">
        <v>4737</v>
      </c>
      <c r="C1922" s="329" t="s">
        <v>2690</v>
      </c>
      <c r="D1922" s="329" t="s">
        <v>2971</v>
      </c>
      <c r="E1922" s="335">
        <v>1152.8499999999999</v>
      </c>
    </row>
    <row r="1923" spans="1:5" ht="15" x14ac:dyDescent="0.25">
      <c r="A1923" s="331">
        <v>100672</v>
      </c>
      <c r="B1923" s="329" t="s">
        <v>4738</v>
      </c>
      <c r="C1923" s="329" t="s">
        <v>2690</v>
      </c>
      <c r="D1923" s="329" t="s">
        <v>2971</v>
      </c>
      <c r="E1923" s="334">
        <v>741.24</v>
      </c>
    </row>
    <row r="1924" spans="1:5" ht="15" x14ac:dyDescent="0.25">
      <c r="A1924" s="331">
        <v>100701</v>
      </c>
      <c r="B1924" s="329" t="s">
        <v>4739</v>
      </c>
      <c r="C1924" s="329" t="s">
        <v>2690</v>
      </c>
      <c r="D1924" s="329" t="s">
        <v>3038</v>
      </c>
      <c r="E1924" s="334">
        <v>542.46</v>
      </c>
    </row>
    <row r="1925" spans="1:5" ht="15" x14ac:dyDescent="0.25">
      <c r="A1925" s="331">
        <v>94559</v>
      </c>
      <c r="B1925" s="329" t="s">
        <v>4740</v>
      </c>
      <c r="C1925" s="329" t="s">
        <v>2690</v>
      </c>
      <c r="D1925" s="329" t="s">
        <v>2971</v>
      </c>
      <c r="E1925" s="334">
        <v>715.31</v>
      </c>
    </row>
    <row r="1926" spans="1:5" ht="15" x14ac:dyDescent="0.25">
      <c r="A1926" s="331">
        <v>94562</v>
      </c>
      <c r="B1926" s="329" t="s">
        <v>4741</v>
      </c>
      <c r="C1926" s="329" t="s">
        <v>2690</v>
      </c>
      <c r="D1926" s="329" t="s">
        <v>2971</v>
      </c>
      <c r="E1926" s="334">
        <v>709.41</v>
      </c>
    </row>
    <row r="1927" spans="1:5" ht="15" x14ac:dyDescent="0.25">
      <c r="A1927" s="331">
        <v>94587</v>
      </c>
      <c r="B1927" s="329" t="s">
        <v>4742</v>
      </c>
      <c r="C1927" s="329" t="s">
        <v>157</v>
      </c>
      <c r="D1927" s="329" t="s">
        <v>2971</v>
      </c>
      <c r="E1927" s="334">
        <v>64.680000000000007</v>
      </c>
    </row>
    <row r="1928" spans="1:5" ht="15" x14ac:dyDescent="0.25">
      <c r="A1928" s="331">
        <v>94588</v>
      </c>
      <c r="B1928" s="329" t="s">
        <v>4743</v>
      </c>
      <c r="C1928" s="329" t="s">
        <v>157</v>
      </c>
      <c r="D1928" s="329" t="s">
        <v>2971</v>
      </c>
      <c r="E1928" s="334">
        <v>59.9</v>
      </c>
    </row>
    <row r="1929" spans="1:5" ht="15" x14ac:dyDescent="0.25">
      <c r="A1929" s="331">
        <v>99837</v>
      </c>
      <c r="B1929" s="329" t="s">
        <v>4744</v>
      </c>
      <c r="C1929" s="329" t="s">
        <v>157</v>
      </c>
      <c r="D1929" s="329" t="s">
        <v>2971</v>
      </c>
      <c r="E1929" s="334">
        <v>601.5</v>
      </c>
    </row>
    <row r="1930" spans="1:5" ht="15" x14ac:dyDescent="0.25">
      <c r="A1930" s="331">
        <v>99839</v>
      </c>
      <c r="B1930" s="329" t="s">
        <v>4745</v>
      </c>
      <c r="C1930" s="329" t="s">
        <v>157</v>
      </c>
      <c r="D1930" s="329" t="s">
        <v>2971</v>
      </c>
      <c r="E1930" s="334">
        <v>468.84</v>
      </c>
    </row>
    <row r="1931" spans="1:5" ht="15" x14ac:dyDescent="0.25">
      <c r="A1931" s="331">
        <v>99841</v>
      </c>
      <c r="B1931" s="329" t="s">
        <v>4746</v>
      </c>
      <c r="C1931" s="329" t="s">
        <v>157</v>
      </c>
      <c r="D1931" s="329" t="s">
        <v>2971</v>
      </c>
      <c r="E1931" s="335">
        <v>1236.79</v>
      </c>
    </row>
    <row r="1932" spans="1:5" ht="15" x14ac:dyDescent="0.25">
      <c r="A1932" s="331">
        <v>99855</v>
      </c>
      <c r="B1932" s="329" t="s">
        <v>4747</v>
      </c>
      <c r="C1932" s="329" t="s">
        <v>157</v>
      </c>
      <c r="D1932" s="329" t="s">
        <v>2971</v>
      </c>
      <c r="E1932" s="334">
        <v>110.15</v>
      </c>
    </row>
    <row r="1933" spans="1:5" ht="15" x14ac:dyDescent="0.25">
      <c r="A1933" s="331">
        <v>99857</v>
      </c>
      <c r="B1933" s="329" t="s">
        <v>4748</v>
      </c>
      <c r="C1933" s="329" t="s">
        <v>157</v>
      </c>
      <c r="D1933" s="329" t="s">
        <v>2971</v>
      </c>
      <c r="E1933" s="334">
        <v>67.53</v>
      </c>
    </row>
    <row r="1934" spans="1:5" ht="15" x14ac:dyDescent="0.25">
      <c r="A1934" s="331">
        <v>99861</v>
      </c>
      <c r="B1934" s="329" t="s">
        <v>4749</v>
      </c>
      <c r="C1934" s="329" t="s">
        <v>2690</v>
      </c>
      <c r="D1934" s="329" t="s">
        <v>2971</v>
      </c>
      <c r="E1934" s="334">
        <v>548.04</v>
      </c>
    </row>
    <row r="1935" spans="1:5" ht="15" x14ac:dyDescent="0.25">
      <c r="A1935" s="331">
        <v>99862</v>
      </c>
      <c r="B1935" s="329" t="s">
        <v>4750</v>
      </c>
      <c r="C1935" s="329" t="s">
        <v>2690</v>
      </c>
      <c r="D1935" s="329" t="s">
        <v>2971</v>
      </c>
      <c r="E1935" s="334">
        <v>440.37</v>
      </c>
    </row>
    <row r="1936" spans="1:5" ht="15" x14ac:dyDescent="0.25">
      <c r="A1936" s="331">
        <v>90838</v>
      </c>
      <c r="B1936" s="329" t="s">
        <v>4751</v>
      </c>
      <c r="C1936" s="329" t="s">
        <v>174</v>
      </c>
      <c r="D1936" s="329" t="s">
        <v>3038</v>
      </c>
      <c r="E1936" s="335">
        <v>1193.96</v>
      </c>
    </row>
    <row r="1937" spans="1:5" ht="15" x14ac:dyDescent="0.25">
      <c r="A1937" s="331">
        <v>91338</v>
      </c>
      <c r="B1937" s="329" t="s">
        <v>4752</v>
      </c>
      <c r="C1937" s="329" t="s">
        <v>2690</v>
      </c>
      <c r="D1937" s="329" t="s">
        <v>2971</v>
      </c>
      <c r="E1937" s="334">
        <v>680.3</v>
      </c>
    </row>
    <row r="1938" spans="1:5" ht="15" x14ac:dyDescent="0.25">
      <c r="A1938" s="331">
        <v>91341</v>
      </c>
      <c r="B1938" s="329" t="s">
        <v>4753</v>
      </c>
      <c r="C1938" s="329" t="s">
        <v>2690</v>
      </c>
      <c r="D1938" s="329" t="s">
        <v>2971</v>
      </c>
      <c r="E1938" s="334">
        <v>511.57</v>
      </c>
    </row>
    <row r="1939" spans="1:5" ht="15" x14ac:dyDescent="0.25">
      <c r="A1939" s="331">
        <v>94805</v>
      </c>
      <c r="B1939" s="329" t="s">
        <v>4754</v>
      </c>
      <c r="C1939" s="329" t="s">
        <v>174</v>
      </c>
      <c r="D1939" s="329" t="s">
        <v>2971</v>
      </c>
      <c r="E1939" s="334">
        <v>741.71</v>
      </c>
    </row>
    <row r="1940" spans="1:5" ht="15" x14ac:dyDescent="0.25">
      <c r="A1940" s="331">
        <v>94806</v>
      </c>
      <c r="B1940" s="329" t="s">
        <v>4755</v>
      </c>
      <c r="C1940" s="329" t="s">
        <v>174</v>
      </c>
      <c r="D1940" s="329" t="s">
        <v>3038</v>
      </c>
      <c r="E1940" s="334">
        <v>558.59</v>
      </c>
    </row>
    <row r="1941" spans="1:5" ht="15" x14ac:dyDescent="0.25">
      <c r="A1941" s="331">
        <v>94807</v>
      </c>
      <c r="B1941" s="329" t="s">
        <v>4756</v>
      </c>
      <c r="C1941" s="329" t="s">
        <v>174</v>
      </c>
      <c r="D1941" s="329" t="s">
        <v>3038</v>
      </c>
      <c r="E1941" s="334">
        <v>675.5</v>
      </c>
    </row>
    <row r="1942" spans="1:5" ht="15" x14ac:dyDescent="0.25">
      <c r="A1942" s="331">
        <v>100702</v>
      </c>
      <c r="B1942" s="329" t="s">
        <v>4757</v>
      </c>
      <c r="C1942" s="329" t="s">
        <v>2690</v>
      </c>
      <c r="D1942" s="329" t="s">
        <v>2971</v>
      </c>
      <c r="E1942" s="334">
        <v>394.61</v>
      </c>
    </row>
    <row r="1943" spans="1:5" ht="15" x14ac:dyDescent="0.25">
      <c r="A1943" s="331">
        <v>102188</v>
      </c>
      <c r="B1943" s="329" t="s">
        <v>4758</v>
      </c>
      <c r="C1943" s="329" t="s">
        <v>174</v>
      </c>
      <c r="D1943" s="329" t="s">
        <v>3038</v>
      </c>
      <c r="E1943" s="334">
        <v>775.99</v>
      </c>
    </row>
    <row r="1944" spans="1:5" ht="15" x14ac:dyDescent="0.25">
      <c r="A1944" s="331">
        <v>102189</v>
      </c>
      <c r="B1944" s="329" t="s">
        <v>4759</v>
      </c>
      <c r="C1944" s="329" t="s">
        <v>174</v>
      </c>
      <c r="D1944" s="329" t="s">
        <v>3038</v>
      </c>
      <c r="E1944" s="334">
        <v>195.54</v>
      </c>
    </row>
    <row r="1945" spans="1:5" ht="15" x14ac:dyDescent="0.25">
      <c r="A1945" s="331">
        <v>100703</v>
      </c>
      <c r="B1945" s="329" t="s">
        <v>4760</v>
      </c>
      <c r="C1945" s="329" t="s">
        <v>174</v>
      </c>
      <c r="D1945" s="329" t="s">
        <v>3038</v>
      </c>
      <c r="E1945" s="334">
        <v>30.34</v>
      </c>
    </row>
    <row r="1946" spans="1:5" ht="15" x14ac:dyDescent="0.25">
      <c r="A1946" s="331">
        <v>100704</v>
      </c>
      <c r="B1946" s="329" t="s">
        <v>4761</v>
      </c>
      <c r="C1946" s="329" t="s">
        <v>174</v>
      </c>
      <c r="D1946" s="329" t="s">
        <v>3038</v>
      </c>
      <c r="E1946" s="334">
        <v>66.569999999999993</v>
      </c>
    </row>
    <row r="1947" spans="1:5" ht="15" x14ac:dyDescent="0.25">
      <c r="A1947" s="331">
        <v>100705</v>
      </c>
      <c r="B1947" s="329" t="s">
        <v>4762</v>
      </c>
      <c r="C1947" s="329" t="s">
        <v>174</v>
      </c>
      <c r="D1947" s="329" t="s">
        <v>3038</v>
      </c>
      <c r="E1947" s="334">
        <v>72.760000000000005</v>
      </c>
    </row>
    <row r="1948" spans="1:5" ht="15" x14ac:dyDescent="0.25">
      <c r="A1948" s="331">
        <v>100706</v>
      </c>
      <c r="B1948" s="329" t="s">
        <v>4763</v>
      </c>
      <c r="C1948" s="329" t="s">
        <v>174</v>
      </c>
      <c r="D1948" s="329" t="s">
        <v>3038</v>
      </c>
      <c r="E1948" s="334">
        <v>60.12</v>
      </c>
    </row>
    <row r="1949" spans="1:5" ht="15" x14ac:dyDescent="0.25">
      <c r="A1949" s="331">
        <v>100707</v>
      </c>
      <c r="B1949" s="329" t="s">
        <v>4764</v>
      </c>
      <c r="C1949" s="329" t="s">
        <v>174</v>
      </c>
      <c r="D1949" s="329" t="s">
        <v>3038</v>
      </c>
      <c r="E1949" s="334">
        <v>140.78</v>
      </c>
    </row>
    <row r="1950" spans="1:5" ht="15" x14ac:dyDescent="0.25">
      <c r="A1950" s="331">
        <v>100708</v>
      </c>
      <c r="B1950" s="329" t="s">
        <v>4765</v>
      </c>
      <c r="C1950" s="329" t="s">
        <v>174</v>
      </c>
      <c r="D1950" s="329" t="s">
        <v>3038</v>
      </c>
      <c r="E1950" s="334">
        <v>178.36</v>
      </c>
    </row>
    <row r="1951" spans="1:5" ht="15" x14ac:dyDescent="0.25">
      <c r="A1951" s="331">
        <v>100709</v>
      </c>
      <c r="B1951" s="329" t="s">
        <v>4766</v>
      </c>
      <c r="C1951" s="329" t="s">
        <v>174</v>
      </c>
      <c r="D1951" s="329" t="s">
        <v>3038</v>
      </c>
      <c r="E1951" s="334">
        <v>35.69</v>
      </c>
    </row>
    <row r="1952" spans="1:5" ht="15" x14ac:dyDescent="0.25">
      <c r="A1952" s="331">
        <v>100710</v>
      </c>
      <c r="B1952" s="329" t="s">
        <v>4767</v>
      </c>
      <c r="C1952" s="329" t="s">
        <v>174</v>
      </c>
      <c r="D1952" s="329" t="s">
        <v>3038</v>
      </c>
      <c r="E1952" s="334">
        <v>95.48</v>
      </c>
    </row>
    <row r="1953" spans="1:5" ht="15" x14ac:dyDescent="0.25">
      <c r="A1953" s="331">
        <v>102151</v>
      </c>
      <c r="B1953" s="329" t="s">
        <v>4768</v>
      </c>
      <c r="C1953" s="329" t="s">
        <v>2690</v>
      </c>
      <c r="D1953" s="329" t="s">
        <v>3038</v>
      </c>
      <c r="E1953" s="334">
        <v>176.3</v>
      </c>
    </row>
    <row r="1954" spans="1:5" ht="15" x14ac:dyDescent="0.25">
      <c r="A1954" s="331">
        <v>102152</v>
      </c>
      <c r="B1954" s="329" t="s">
        <v>4769</v>
      </c>
      <c r="C1954" s="329" t="s">
        <v>2690</v>
      </c>
      <c r="D1954" s="329" t="s">
        <v>3038</v>
      </c>
      <c r="E1954" s="334">
        <v>224.96</v>
      </c>
    </row>
    <row r="1955" spans="1:5" ht="15" x14ac:dyDescent="0.25">
      <c r="A1955" s="331">
        <v>102153</v>
      </c>
      <c r="B1955" s="329" t="s">
        <v>4770</v>
      </c>
      <c r="C1955" s="329" t="s">
        <v>2690</v>
      </c>
      <c r="D1955" s="329" t="s">
        <v>3038</v>
      </c>
      <c r="E1955" s="334">
        <v>289.85000000000002</v>
      </c>
    </row>
    <row r="1956" spans="1:5" ht="15" x14ac:dyDescent="0.25">
      <c r="A1956" s="331">
        <v>102154</v>
      </c>
      <c r="B1956" s="329" t="s">
        <v>4771</v>
      </c>
      <c r="C1956" s="329" t="s">
        <v>2690</v>
      </c>
      <c r="D1956" s="329" t="s">
        <v>3038</v>
      </c>
      <c r="E1956" s="334">
        <v>251.5</v>
      </c>
    </row>
    <row r="1957" spans="1:5" ht="15" x14ac:dyDescent="0.25">
      <c r="A1957" s="331">
        <v>102155</v>
      </c>
      <c r="B1957" s="329" t="s">
        <v>4772</v>
      </c>
      <c r="C1957" s="329" t="s">
        <v>2690</v>
      </c>
      <c r="D1957" s="329" t="s">
        <v>3038</v>
      </c>
      <c r="E1957" s="334">
        <v>304.56</v>
      </c>
    </row>
    <row r="1958" spans="1:5" ht="15" x14ac:dyDescent="0.25">
      <c r="A1958" s="331">
        <v>102156</v>
      </c>
      <c r="B1958" s="329" t="s">
        <v>4773</v>
      </c>
      <c r="C1958" s="329" t="s">
        <v>2690</v>
      </c>
      <c r="D1958" s="329" t="s">
        <v>3038</v>
      </c>
      <c r="E1958" s="334">
        <v>294.48</v>
      </c>
    </row>
    <row r="1959" spans="1:5" ht="15" x14ac:dyDescent="0.25">
      <c r="A1959" s="331">
        <v>102157</v>
      </c>
      <c r="B1959" s="329" t="s">
        <v>4774</v>
      </c>
      <c r="C1959" s="329" t="s">
        <v>2690</v>
      </c>
      <c r="D1959" s="329" t="s">
        <v>3038</v>
      </c>
      <c r="E1959" s="334">
        <v>408.04</v>
      </c>
    </row>
    <row r="1960" spans="1:5" ht="15" x14ac:dyDescent="0.25">
      <c r="A1960" s="331">
        <v>102158</v>
      </c>
      <c r="B1960" s="329" t="s">
        <v>4775</v>
      </c>
      <c r="C1960" s="329" t="s">
        <v>2690</v>
      </c>
      <c r="D1960" s="329" t="s">
        <v>3038</v>
      </c>
      <c r="E1960" s="334">
        <v>416.2</v>
      </c>
    </row>
    <row r="1961" spans="1:5" ht="15" x14ac:dyDescent="0.25">
      <c r="A1961" s="331">
        <v>102159</v>
      </c>
      <c r="B1961" s="329" t="s">
        <v>4776</v>
      </c>
      <c r="C1961" s="329" t="s">
        <v>2690</v>
      </c>
      <c r="D1961" s="329" t="s">
        <v>3038</v>
      </c>
      <c r="E1961" s="334">
        <v>498.82</v>
      </c>
    </row>
    <row r="1962" spans="1:5" ht="15" x14ac:dyDescent="0.25">
      <c r="A1962" s="331">
        <v>102160</v>
      </c>
      <c r="B1962" s="329" t="s">
        <v>4777</v>
      </c>
      <c r="C1962" s="329" t="s">
        <v>2690</v>
      </c>
      <c r="D1962" s="329" t="s">
        <v>3038</v>
      </c>
      <c r="E1962" s="334">
        <v>192.52</v>
      </c>
    </row>
    <row r="1963" spans="1:5" ht="15" x14ac:dyDescent="0.25">
      <c r="A1963" s="331">
        <v>102161</v>
      </c>
      <c r="B1963" s="329" t="s">
        <v>4778</v>
      </c>
      <c r="C1963" s="329" t="s">
        <v>2690</v>
      </c>
      <c r="D1963" s="329" t="s">
        <v>2971</v>
      </c>
      <c r="E1963" s="334">
        <v>265.48</v>
      </c>
    </row>
    <row r="1964" spans="1:5" ht="15" x14ac:dyDescent="0.25">
      <c r="A1964" s="331">
        <v>102162</v>
      </c>
      <c r="B1964" s="329" t="s">
        <v>4779</v>
      </c>
      <c r="C1964" s="329" t="s">
        <v>2690</v>
      </c>
      <c r="D1964" s="329" t="s">
        <v>2971</v>
      </c>
      <c r="E1964" s="334">
        <v>314.14</v>
      </c>
    </row>
    <row r="1965" spans="1:5" ht="15" x14ac:dyDescent="0.25">
      <c r="A1965" s="331">
        <v>102163</v>
      </c>
      <c r="B1965" s="329" t="s">
        <v>4780</v>
      </c>
      <c r="C1965" s="329" t="s">
        <v>2690</v>
      </c>
      <c r="D1965" s="329" t="s">
        <v>2971</v>
      </c>
      <c r="E1965" s="334">
        <v>379.03</v>
      </c>
    </row>
    <row r="1966" spans="1:5" ht="15" x14ac:dyDescent="0.25">
      <c r="A1966" s="331">
        <v>102164</v>
      </c>
      <c r="B1966" s="329" t="s">
        <v>4781</v>
      </c>
      <c r="C1966" s="329" t="s">
        <v>2690</v>
      </c>
      <c r="D1966" s="329" t="s">
        <v>2971</v>
      </c>
      <c r="E1966" s="334">
        <v>324.27999999999997</v>
      </c>
    </row>
    <row r="1967" spans="1:5" ht="15" x14ac:dyDescent="0.25">
      <c r="A1967" s="331">
        <v>102165</v>
      </c>
      <c r="B1967" s="329" t="s">
        <v>4782</v>
      </c>
      <c r="C1967" s="329" t="s">
        <v>2690</v>
      </c>
      <c r="D1967" s="329" t="s">
        <v>2971</v>
      </c>
      <c r="E1967" s="334">
        <v>377.34</v>
      </c>
    </row>
    <row r="1968" spans="1:5" ht="15" x14ac:dyDescent="0.25">
      <c r="A1968" s="331">
        <v>102166</v>
      </c>
      <c r="B1968" s="329" t="s">
        <v>4783</v>
      </c>
      <c r="C1968" s="329" t="s">
        <v>2690</v>
      </c>
      <c r="D1968" s="329" t="s">
        <v>2971</v>
      </c>
      <c r="E1968" s="334">
        <v>350.84</v>
      </c>
    </row>
    <row r="1969" spans="1:5" ht="15" x14ac:dyDescent="0.25">
      <c r="A1969" s="331">
        <v>102167</v>
      </c>
      <c r="B1969" s="329" t="s">
        <v>4784</v>
      </c>
      <c r="C1969" s="329" t="s">
        <v>2690</v>
      </c>
      <c r="D1969" s="329" t="s">
        <v>2971</v>
      </c>
      <c r="E1969" s="334">
        <v>464.4</v>
      </c>
    </row>
    <row r="1970" spans="1:5" ht="15" x14ac:dyDescent="0.25">
      <c r="A1970" s="331">
        <v>102168</v>
      </c>
      <c r="B1970" s="329" t="s">
        <v>4785</v>
      </c>
      <c r="C1970" s="329" t="s">
        <v>2690</v>
      </c>
      <c r="D1970" s="329" t="s">
        <v>2971</v>
      </c>
      <c r="E1970" s="334">
        <v>457.98</v>
      </c>
    </row>
    <row r="1971" spans="1:5" ht="15" x14ac:dyDescent="0.25">
      <c r="A1971" s="331">
        <v>102169</v>
      </c>
      <c r="B1971" s="329" t="s">
        <v>4786</v>
      </c>
      <c r="C1971" s="329" t="s">
        <v>2690</v>
      </c>
      <c r="D1971" s="329" t="s">
        <v>2971</v>
      </c>
      <c r="E1971" s="334">
        <v>535.19000000000005</v>
      </c>
    </row>
    <row r="1972" spans="1:5" ht="15" x14ac:dyDescent="0.25">
      <c r="A1972" s="331">
        <v>102170</v>
      </c>
      <c r="B1972" s="329" t="s">
        <v>4787</v>
      </c>
      <c r="C1972" s="329" t="s">
        <v>2690</v>
      </c>
      <c r="D1972" s="329" t="s">
        <v>2971</v>
      </c>
      <c r="E1972" s="334">
        <v>281.7</v>
      </c>
    </row>
    <row r="1973" spans="1:5" ht="15" x14ac:dyDescent="0.25">
      <c r="A1973" s="331">
        <v>102171</v>
      </c>
      <c r="B1973" s="329" t="s">
        <v>4788</v>
      </c>
      <c r="C1973" s="329" t="s">
        <v>2690</v>
      </c>
      <c r="D1973" s="329" t="s">
        <v>2971</v>
      </c>
      <c r="E1973" s="334">
        <v>583.83000000000004</v>
      </c>
    </row>
    <row r="1974" spans="1:5" ht="15" x14ac:dyDescent="0.25">
      <c r="A1974" s="331">
        <v>102172</v>
      </c>
      <c r="B1974" s="329" t="s">
        <v>4789</v>
      </c>
      <c r="C1974" s="329" t="s">
        <v>2690</v>
      </c>
      <c r="D1974" s="329" t="s">
        <v>2971</v>
      </c>
      <c r="E1974" s="334">
        <v>577.95000000000005</v>
      </c>
    </row>
    <row r="1975" spans="1:5" ht="15" x14ac:dyDescent="0.25">
      <c r="A1975" s="331">
        <v>102176</v>
      </c>
      <c r="B1975" s="329" t="s">
        <v>4790</v>
      </c>
      <c r="C1975" s="329" t="s">
        <v>2690</v>
      </c>
      <c r="D1975" s="329" t="s">
        <v>2971</v>
      </c>
      <c r="E1975" s="335">
        <v>1067.3599999999999</v>
      </c>
    </row>
    <row r="1976" spans="1:5" ht="15" x14ac:dyDescent="0.25">
      <c r="A1976" s="331">
        <v>102177</v>
      </c>
      <c r="B1976" s="329" t="s">
        <v>4791</v>
      </c>
      <c r="C1976" s="329" t="s">
        <v>2690</v>
      </c>
      <c r="D1976" s="329" t="s">
        <v>2971</v>
      </c>
      <c r="E1976" s="335">
        <v>2228.92</v>
      </c>
    </row>
    <row r="1977" spans="1:5" ht="15" x14ac:dyDescent="0.25">
      <c r="A1977" s="331">
        <v>102178</v>
      </c>
      <c r="B1977" s="329" t="s">
        <v>4792</v>
      </c>
      <c r="C1977" s="329" t="s">
        <v>2690</v>
      </c>
      <c r="D1977" s="329" t="s">
        <v>2971</v>
      </c>
      <c r="E1977" s="335">
        <v>2573.91</v>
      </c>
    </row>
    <row r="1978" spans="1:5" ht="15" x14ac:dyDescent="0.25">
      <c r="A1978" s="331">
        <v>102179</v>
      </c>
      <c r="B1978" s="329" t="s">
        <v>4793</v>
      </c>
      <c r="C1978" s="329" t="s">
        <v>2690</v>
      </c>
      <c r="D1978" s="329" t="s">
        <v>2971</v>
      </c>
      <c r="E1978" s="334">
        <v>288.86</v>
      </c>
    </row>
    <row r="1979" spans="1:5" ht="15" x14ac:dyDescent="0.25">
      <c r="A1979" s="331">
        <v>102180</v>
      </c>
      <c r="B1979" s="329" t="s">
        <v>4794</v>
      </c>
      <c r="C1979" s="329" t="s">
        <v>2690</v>
      </c>
      <c r="D1979" s="329" t="s">
        <v>2971</v>
      </c>
      <c r="E1979" s="334">
        <v>336.14</v>
      </c>
    </row>
    <row r="1980" spans="1:5" ht="15" x14ac:dyDescent="0.25">
      <c r="A1980" s="331">
        <v>102181</v>
      </c>
      <c r="B1980" s="329" t="s">
        <v>4795</v>
      </c>
      <c r="C1980" s="329" t="s">
        <v>2690</v>
      </c>
      <c r="D1980" s="329" t="s">
        <v>2971</v>
      </c>
      <c r="E1980" s="334">
        <v>400.31</v>
      </c>
    </row>
    <row r="1981" spans="1:5" ht="15" x14ac:dyDescent="0.25">
      <c r="A1981" s="331">
        <v>102182</v>
      </c>
      <c r="B1981" s="329" t="s">
        <v>4796</v>
      </c>
      <c r="C1981" s="329" t="s">
        <v>174</v>
      </c>
      <c r="D1981" s="329" t="s">
        <v>3038</v>
      </c>
      <c r="E1981" s="334">
        <v>835.08</v>
      </c>
    </row>
    <row r="1982" spans="1:5" ht="15" x14ac:dyDescent="0.25">
      <c r="A1982" s="331">
        <v>102183</v>
      </c>
      <c r="B1982" s="329" t="s">
        <v>4797</v>
      </c>
      <c r="C1982" s="329" t="s">
        <v>174</v>
      </c>
      <c r="D1982" s="329" t="s">
        <v>3038</v>
      </c>
      <c r="E1982" s="335">
        <v>1678.17</v>
      </c>
    </row>
    <row r="1983" spans="1:5" ht="15" x14ac:dyDescent="0.25">
      <c r="A1983" s="331">
        <v>102184</v>
      </c>
      <c r="B1983" s="329" t="s">
        <v>4798</v>
      </c>
      <c r="C1983" s="329" t="s">
        <v>174</v>
      </c>
      <c r="D1983" s="329" t="s">
        <v>3038</v>
      </c>
      <c r="E1983" s="335">
        <v>1596.22</v>
      </c>
    </row>
    <row r="1984" spans="1:5" ht="15" x14ac:dyDescent="0.25">
      <c r="A1984" s="331">
        <v>102185</v>
      </c>
      <c r="B1984" s="329" t="s">
        <v>4799</v>
      </c>
      <c r="C1984" s="329" t="s">
        <v>174</v>
      </c>
      <c r="D1984" s="329" t="s">
        <v>3038</v>
      </c>
      <c r="E1984" s="335">
        <v>3200.21</v>
      </c>
    </row>
    <row r="1985" spans="1:5" ht="15" x14ac:dyDescent="0.25">
      <c r="A1985" s="331">
        <v>102190</v>
      </c>
      <c r="B1985" s="329" t="s">
        <v>4800</v>
      </c>
      <c r="C1985" s="329" t="s">
        <v>2690</v>
      </c>
      <c r="D1985" s="329" t="s">
        <v>3038</v>
      </c>
      <c r="E1985" s="334">
        <v>12.28</v>
      </c>
    </row>
    <row r="1986" spans="1:5" ht="15" x14ac:dyDescent="0.25">
      <c r="A1986" s="331">
        <v>102191</v>
      </c>
      <c r="B1986" s="329" t="s">
        <v>4801</v>
      </c>
      <c r="C1986" s="329" t="s">
        <v>2690</v>
      </c>
      <c r="D1986" s="329" t="s">
        <v>3038</v>
      </c>
      <c r="E1986" s="334">
        <v>14.92</v>
      </c>
    </row>
    <row r="1987" spans="1:5" ht="15" x14ac:dyDescent="0.25">
      <c r="A1987" s="331">
        <v>102192</v>
      </c>
      <c r="B1987" s="329" t="s">
        <v>4802</v>
      </c>
      <c r="C1987" s="329" t="s">
        <v>2690</v>
      </c>
      <c r="D1987" s="329" t="s">
        <v>3038</v>
      </c>
      <c r="E1987" s="334">
        <v>10.64</v>
      </c>
    </row>
    <row r="1988" spans="1:5" ht="15" x14ac:dyDescent="0.25">
      <c r="A1988" s="331">
        <v>94569</v>
      </c>
      <c r="B1988" s="329" t="s">
        <v>4803</v>
      </c>
      <c r="C1988" s="329" t="s">
        <v>2690</v>
      </c>
      <c r="D1988" s="329" t="s">
        <v>2971</v>
      </c>
      <c r="E1988" s="334">
        <v>738.74</v>
      </c>
    </row>
    <row r="1989" spans="1:5" ht="15" x14ac:dyDescent="0.25">
      <c r="A1989" s="331">
        <v>94570</v>
      </c>
      <c r="B1989" s="329" t="s">
        <v>4804</v>
      </c>
      <c r="C1989" s="329" t="s">
        <v>2690</v>
      </c>
      <c r="D1989" s="329" t="s">
        <v>2971</v>
      </c>
      <c r="E1989" s="334">
        <v>483.33</v>
      </c>
    </row>
    <row r="1990" spans="1:5" ht="15" x14ac:dyDescent="0.25">
      <c r="A1990" s="331">
        <v>94572</v>
      </c>
      <c r="B1990" s="329" t="s">
        <v>4805</v>
      </c>
      <c r="C1990" s="329" t="s">
        <v>2690</v>
      </c>
      <c r="D1990" s="329" t="s">
        <v>2971</v>
      </c>
      <c r="E1990" s="334">
        <v>694.8</v>
      </c>
    </row>
    <row r="1991" spans="1:5" ht="15" x14ac:dyDescent="0.25">
      <c r="A1991" s="331">
        <v>94573</v>
      </c>
      <c r="B1991" s="329" t="s">
        <v>4806</v>
      </c>
      <c r="C1991" s="329" t="s">
        <v>2690</v>
      </c>
      <c r="D1991" s="329" t="s">
        <v>2971</v>
      </c>
      <c r="E1991" s="334">
        <v>525.48</v>
      </c>
    </row>
    <row r="1992" spans="1:5" ht="15" x14ac:dyDescent="0.25">
      <c r="A1992" s="331">
        <v>94580</v>
      </c>
      <c r="B1992" s="329" t="s">
        <v>4807</v>
      </c>
      <c r="C1992" s="329" t="s">
        <v>2690</v>
      </c>
      <c r="D1992" s="329" t="s">
        <v>3038</v>
      </c>
      <c r="E1992" s="334">
        <v>780.7</v>
      </c>
    </row>
    <row r="1993" spans="1:5" ht="15" x14ac:dyDescent="0.25">
      <c r="A1993" s="331">
        <v>100674</v>
      </c>
      <c r="B1993" s="329" t="s">
        <v>4808</v>
      </c>
      <c r="C1993" s="329" t="s">
        <v>2690</v>
      </c>
      <c r="D1993" s="329" t="s">
        <v>2971</v>
      </c>
      <c r="E1993" s="334">
        <v>504.63</v>
      </c>
    </row>
    <row r="1994" spans="1:5" ht="15" x14ac:dyDescent="0.25">
      <c r="A1994" s="331">
        <v>101096</v>
      </c>
      <c r="B1994" s="329" t="s">
        <v>4809</v>
      </c>
      <c r="C1994" s="329" t="s">
        <v>4180</v>
      </c>
      <c r="D1994" s="329" t="s">
        <v>2971</v>
      </c>
      <c r="E1994" s="334">
        <v>995.94</v>
      </c>
    </row>
    <row r="1995" spans="1:5" ht="15" x14ac:dyDescent="0.25">
      <c r="A1995" s="331">
        <v>101097</v>
      </c>
      <c r="B1995" s="329" t="s">
        <v>4810</v>
      </c>
      <c r="C1995" s="329" t="s">
        <v>4180</v>
      </c>
      <c r="D1995" s="329" t="s">
        <v>2971</v>
      </c>
      <c r="E1995" s="334">
        <v>956.57</v>
      </c>
    </row>
    <row r="1996" spans="1:5" ht="15" x14ac:dyDescent="0.25">
      <c r="A1996" s="331">
        <v>101098</v>
      </c>
      <c r="B1996" s="329" t="s">
        <v>4811</v>
      </c>
      <c r="C1996" s="329" t="s">
        <v>4180</v>
      </c>
      <c r="D1996" s="329" t="s">
        <v>2971</v>
      </c>
      <c r="E1996" s="334">
        <v>914.93</v>
      </c>
    </row>
    <row r="1997" spans="1:5" ht="15" x14ac:dyDescent="0.25">
      <c r="A1997" s="331">
        <v>101099</v>
      </c>
      <c r="B1997" s="329" t="s">
        <v>4812</v>
      </c>
      <c r="C1997" s="329" t="s">
        <v>4180</v>
      </c>
      <c r="D1997" s="329" t="s">
        <v>2971</v>
      </c>
      <c r="E1997" s="334">
        <v>840.41</v>
      </c>
    </row>
    <row r="1998" spans="1:5" ht="15" x14ac:dyDescent="0.25">
      <c r="A1998" s="331">
        <v>101100</v>
      </c>
      <c r="B1998" s="329" t="s">
        <v>4813</v>
      </c>
      <c r="C1998" s="329" t="s">
        <v>4180</v>
      </c>
      <c r="D1998" s="329" t="s">
        <v>2971</v>
      </c>
      <c r="E1998" s="334">
        <v>807.14</v>
      </c>
    </row>
    <row r="1999" spans="1:5" ht="15" x14ac:dyDescent="0.25">
      <c r="A1999" s="331">
        <v>101101</v>
      </c>
      <c r="B1999" s="329" t="s">
        <v>4814</v>
      </c>
      <c r="C1999" s="329" t="s">
        <v>4180</v>
      </c>
      <c r="D1999" s="329" t="s">
        <v>2971</v>
      </c>
      <c r="E1999" s="334">
        <v>794.11</v>
      </c>
    </row>
    <row r="2000" spans="1:5" ht="15" x14ac:dyDescent="0.25">
      <c r="A2000" s="331">
        <v>101102</v>
      </c>
      <c r="B2000" s="329" t="s">
        <v>4815</v>
      </c>
      <c r="C2000" s="329" t="s">
        <v>4180</v>
      </c>
      <c r="D2000" s="329" t="s">
        <v>2971</v>
      </c>
      <c r="E2000" s="334">
        <v>788.88</v>
      </c>
    </row>
    <row r="2001" spans="1:5" ht="15" x14ac:dyDescent="0.25">
      <c r="A2001" s="331">
        <v>101103</v>
      </c>
      <c r="B2001" s="329" t="s">
        <v>4816</v>
      </c>
      <c r="C2001" s="329" t="s">
        <v>4180</v>
      </c>
      <c r="D2001" s="329" t="s">
        <v>2971</v>
      </c>
      <c r="E2001" s="334">
        <v>738</v>
      </c>
    </row>
    <row r="2002" spans="1:5" ht="15" x14ac:dyDescent="0.25">
      <c r="A2002" s="331">
        <v>101104</v>
      </c>
      <c r="B2002" s="329" t="s">
        <v>4817</v>
      </c>
      <c r="C2002" s="329" t="s">
        <v>4180</v>
      </c>
      <c r="D2002" s="329" t="s">
        <v>2971</v>
      </c>
      <c r="E2002" s="335">
        <v>1120.33</v>
      </c>
    </row>
    <row r="2003" spans="1:5" ht="15" x14ac:dyDescent="0.25">
      <c r="A2003" s="331">
        <v>101105</v>
      </c>
      <c r="B2003" s="329" t="s">
        <v>4818</v>
      </c>
      <c r="C2003" s="329" t="s">
        <v>4180</v>
      </c>
      <c r="D2003" s="329" t="s">
        <v>2971</v>
      </c>
      <c r="E2003" s="335">
        <v>1079.05</v>
      </c>
    </row>
    <row r="2004" spans="1:5" ht="15" x14ac:dyDescent="0.25">
      <c r="A2004" s="331">
        <v>101106</v>
      </c>
      <c r="B2004" s="329" t="s">
        <v>4819</v>
      </c>
      <c r="C2004" s="329" t="s">
        <v>4180</v>
      </c>
      <c r="D2004" s="329" t="s">
        <v>2971</v>
      </c>
      <c r="E2004" s="335">
        <v>1034.8499999999999</v>
      </c>
    </row>
    <row r="2005" spans="1:5" ht="15" x14ac:dyDescent="0.25">
      <c r="A2005" s="331">
        <v>101107</v>
      </c>
      <c r="B2005" s="329" t="s">
        <v>4820</v>
      </c>
      <c r="C2005" s="329" t="s">
        <v>4180</v>
      </c>
      <c r="D2005" s="329" t="s">
        <v>2971</v>
      </c>
      <c r="E2005" s="334">
        <v>956.52</v>
      </c>
    </row>
    <row r="2006" spans="1:5" ht="15" x14ac:dyDescent="0.25">
      <c r="A2006" s="331">
        <v>101108</v>
      </c>
      <c r="B2006" s="329" t="s">
        <v>4821</v>
      </c>
      <c r="C2006" s="329" t="s">
        <v>4180</v>
      </c>
      <c r="D2006" s="329" t="s">
        <v>2971</v>
      </c>
      <c r="E2006" s="334">
        <v>927.73</v>
      </c>
    </row>
    <row r="2007" spans="1:5" ht="15" x14ac:dyDescent="0.25">
      <c r="A2007" s="331">
        <v>101109</v>
      </c>
      <c r="B2007" s="329" t="s">
        <v>4822</v>
      </c>
      <c r="C2007" s="329" t="s">
        <v>4180</v>
      </c>
      <c r="D2007" s="329" t="s">
        <v>2971</v>
      </c>
      <c r="E2007" s="334">
        <v>913</v>
      </c>
    </row>
    <row r="2008" spans="1:5" ht="15" x14ac:dyDescent="0.25">
      <c r="A2008" s="331">
        <v>101110</v>
      </c>
      <c r="B2008" s="329" t="s">
        <v>4823</v>
      </c>
      <c r="C2008" s="329" t="s">
        <v>4180</v>
      </c>
      <c r="D2008" s="329" t="s">
        <v>2971</v>
      </c>
      <c r="E2008" s="334">
        <v>905.64</v>
      </c>
    </row>
    <row r="2009" spans="1:5" ht="15" x14ac:dyDescent="0.25">
      <c r="A2009" s="331">
        <v>101111</v>
      </c>
      <c r="B2009" s="329" t="s">
        <v>4824</v>
      </c>
      <c r="C2009" s="329" t="s">
        <v>4180</v>
      </c>
      <c r="D2009" s="329" t="s">
        <v>2971</v>
      </c>
      <c r="E2009" s="334">
        <v>851.38</v>
      </c>
    </row>
    <row r="2010" spans="1:5" ht="15" x14ac:dyDescent="0.25">
      <c r="A2010" s="331">
        <v>101112</v>
      </c>
      <c r="B2010" s="329" t="s">
        <v>4825</v>
      </c>
      <c r="C2010" s="329" t="s">
        <v>4180</v>
      </c>
      <c r="D2010" s="329" t="s">
        <v>2971</v>
      </c>
      <c r="E2010" s="334">
        <v>670.01</v>
      </c>
    </row>
    <row r="2011" spans="1:5" ht="15" x14ac:dyDescent="0.25">
      <c r="A2011" s="331">
        <v>101113</v>
      </c>
      <c r="B2011" s="329" t="s">
        <v>4826</v>
      </c>
      <c r="C2011" s="329" t="s">
        <v>4180</v>
      </c>
      <c r="D2011" s="329" t="s">
        <v>2971</v>
      </c>
      <c r="E2011" s="334">
        <v>799.41</v>
      </c>
    </row>
    <row r="2012" spans="1:5" ht="15" x14ac:dyDescent="0.25">
      <c r="A2012" s="331">
        <v>95601</v>
      </c>
      <c r="B2012" s="329" t="s">
        <v>4827</v>
      </c>
      <c r="C2012" s="329" t="s">
        <v>174</v>
      </c>
      <c r="D2012" s="329" t="s">
        <v>3038</v>
      </c>
      <c r="E2012" s="334">
        <v>9.8800000000000008</v>
      </c>
    </row>
    <row r="2013" spans="1:5" ht="15" x14ac:dyDescent="0.25">
      <c r="A2013" s="331">
        <v>95602</v>
      </c>
      <c r="B2013" s="329" t="s">
        <v>4828</v>
      </c>
      <c r="C2013" s="329" t="s">
        <v>174</v>
      </c>
      <c r="D2013" s="329" t="s">
        <v>3038</v>
      </c>
      <c r="E2013" s="334">
        <v>15.82</v>
      </c>
    </row>
    <row r="2014" spans="1:5" ht="15" x14ac:dyDescent="0.25">
      <c r="A2014" s="331">
        <v>95603</v>
      </c>
      <c r="B2014" s="329" t="s">
        <v>4829</v>
      </c>
      <c r="C2014" s="329" t="s">
        <v>174</v>
      </c>
      <c r="D2014" s="329" t="s">
        <v>3038</v>
      </c>
      <c r="E2014" s="334">
        <v>27</v>
      </c>
    </row>
    <row r="2015" spans="1:5" ht="15" x14ac:dyDescent="0.25">
      <c r="A2015" s="331">
        <v>95604</v>
      </c>
      <c r="B2015" s="329" t="s">
        <v>4830</v>
      </c>
      <c r="C2015" s="329" t="s">
        <v>174</v>
      </c>
      <c r="D2015" s="329" t="s">
        <v>3038</v>
      </c>
      <c r="E2015" s="334">
        <v>41.89</v>
      </c>
    </row>
    <row r="2016" spans="1:5" ht="15" x14ac:dyDescent="0.25">
      <c r="A2016" s="331">
        <v>95605</v>
      </c>
      <c r="B2016" s="329" t="s">
        <v>4831</v>
      </c>
      <c r="C2016" s="329" t="s">
        <v>174</v>
      </c>
      <c r="D2016" s="329" t="s">
        <v>3038</v>
      </c>
      <c r="E2016" s="334">
        <v>76.930000000000007</v>
      </c>
    </row>
    <row r="2017" spans="1:5" ht="15" x14ac:dyDescent="0.25">
      <c r="A2017" s="331">
        <v>95607</v>
      </c>
      <c r="B2017" s="329" t="s">
        <v>4832</v>
      </c>
      <c r="C2017" s="329" t="s">
        <v>174</v>
      </c>
      <c r="D2017" s="329" t="s">
        <v>3038</v>
      </c>
      <c r="E2017" s="334">
        <v>10.88</v>
      </c>
    </row>
    <row r="2018" spans="1:5" ht="15" x14ac:dyDescent="0.25">
      <c r="A2018" s="331">
        <v>95608</v>
      </c>
      <c r="B2018" s="329" t="s">
        <v>4833</v>
      </c>
      <c r="C2018" s="329" t="s">
        <v>174</v>
      </c>
      <c r="D2018" s="329" t="s">
        <v>3038</v>
      </c>
      <c r="E2018" s="334">
        <v>15.79</v>
      </c>
    </row>
    <row r="2019" spans="1:5" ht="15" x14ac:dyDescent="0.25">
      <c r="A2019" s="331">
        <v>95609</v>
      </c>
      <c r="B2019" s="329" t="s">
        <v>4834</v>
      </c>
      <c r="C2019" s="329" t="s">
        <v>174</v>
      </c>
      <c r="D2019" s="329" t="s">
        <v>3038</v>
      </c>
      <c r="E2019" s="334">
        <v>20.010000000000002</v>
      </c>
    </row>
    <row r="2020" spans="1:5" ht="15" x14ac:dyDescent="0.25">
      <c r="A2020" s="331">
        <v>100651</v>
      </c>
      <c r="B2020" s="329" t="s">
        <v>4835</v>
      </c>
      <c r="C2020" s="329" t="s">
        <v>157</v>
      </c>
      <c r="D2020" s="329" t="s">
        <v>2971</v>
      </c>
      <c r="E2020" s="334">
        <v>129.18</v>
      </c>
    </row>
    <row r="2021" spans="1:5" ht="15" x14ac:dyDescent="0.25">
      <c r="A2021" s="331">
        <v>100652</v>
      </c>
      <c r="B2021" s="329" t="s">
        <v>4836</v>
      </c>
      <c r="C2021" s="329" t="s">
        <v>157</v>
      </c>
      <c r="D2021" s="329" t="s">
        <v>2971</v>
      </c>
      <c r="E2021" s="334">
        <v>252.49</v>
      </c>
    </row>
    <row r="2022" spans="1:5" ht="15" x14ac:dyDescent="0.25">
      <c r="A2022" s="331">
        <v>100653</v>
      </c>
      <c r="B2022" s="329" t="s">
        <v>4837</v>
      </c>
      <c r="C2022" s="329" t="s">
        <v>157</v>
      </c>
      <c r="D2022" s="329" t="s">
        <v>2971</v>
      </c>
      <c r="E2022" s="334">
        <v>427.88</v>
      </c>
    </row>
    <row r="2023" spans="1:5" ht="15" x14ac:dyDescent="0.25">
      <c r="A2023" s="331">
        <v>100654</v>
      </c>
      <c r="B2023" s="329" t="s">
        <v>4838</v>
      </c>
      <c r="C2023" s="329" t="s">
        <v>157</v>
      </c>
      <c r="D2023" s="329" t="s">
        <v>2971</v>
      </c>
      <c r="E2023" s="334">
        <v>597.39</v>
      </c>
    </row>
    <row r="2024" spans="1:5" ht="15" x14ac:dyDescent="0.25">
      <c r="A2024" s="331">
        <v>100655</v>
      </c>
      <c r="B2024" s="329" t="s">
        <v>4839</v>
      </c>
      <c r="C2024" s="329" t="s">
        <v>157</v>
      </c>
      <c r="D2024" s="329" t="s">
        <v>2971</v>
      </c>
      <c r="E2024" s="334">
        <v>688.66</v>
      </c>
    </row>
    <row r="2025" spans="1:5" ht="15" x14ac:dyDescent="0.25">
      <c r="A2025" s="331">
        <v>100656</v>
      </c>
      <c r="B2025" s="329" t="s">
        <v>4840</v>
      </c>
      <c r="C2025" s="329" t="s">
        <v>157</v>
      </c>
      <c r="D2025" s="329" t="s">
        <v>2971</v>
      </c>
      <c r="E2025" s="334">
        <v>67.09</v>
      </c>
    </row>
    <row r="2026" spans="1:5" ht="15" x14ac:dyDescent="0.25">
      <c r="A2026" s="331">
        <v>100657</v>
      </c>
      <c r="B2026" s="329" t="s">
        <v>4841</v>
      </c>
      <c r="C2026" s="329" t="s">
        <v>157</v>
      </c>
      <c r="D2026" s="329" t="s">
        <v>2971</v>
      </c>
      <c r="E2026" s="334">
        <v>85.96</v>
      </c>
    </row>
    <row r="2027" spans="1:5" ht="15" x14ac:dyDescent="0.25">
      <c r="A2027" s="331">
        <v>100658</v>
      </c>
      <c r="B2027" s="329" t="s">
        <v>4842</v>
      </c>
      <c r="C2027" s="329" t="s">
        <v>157</v>
      </c>
      <c r="D2027" s="329" t="s">
        <v>2971</v>
      </c>
      <c r="E2027" s="334">
        <v>194.86</v>
      </c>
    </row>
    <row r="2028" spans="1:5" ht="15" x14ac:dyDescent="0.25">
      <c r="A2028" s="331">
        <v>100889</v>
      </c>
      <c r="B2028" s="329" t="s">
        <v>4843</v>
      </c>
      <c r="C2028" s="329" t="s">
        <v>160</v>
      </c>
      <c r="D2028" s="329" t="s">
        <v>2971</v>
      </c>
      <c r="E2028" s="334">
        <v>16.239999999999998</v>
      </c>
    </row>
    <row r="2029" spans="1:5" ht="15" x14ac:dyDescent="0.25">
      <c r="A2029" s="331">
        <v>100890</v>
      </c>
      <c r="B2029" s="329" t="s">
        <v>4844</v>
      </c>
      <c r="C2029" s="329" t="s">
        <v>160</v>
      </c>
      <c r="D2029" s="329" t="s">
        <v>2971</v>
      </c>
      <c r="E2029" s="334">
        <v>16.13</v>
      </c>
    </row>
    <row r="2030" spans="1:5" ht="15" x14ac:dyDescent="0.25">
      <c r="A2030" s="331">
        <v>100892</v>
      </c>
      <c r="B2030" s="329" t="s">
        <v>4845</v>
      </c>
      <c r="C2030" s="329" t="s">
        <v>160</v>
      </c>
      <c r="D2030" s="329" t="s">
        <v>2971</v>
      </c>
      <c r="E2030" s="334">
        <v>15.26</v>
      </c>
    </row>
    <row r="2031" spans="1:5" ht="15" x14ac:dyDescent="0.25">
      <c r="A2031" s="331">
        <v>100893</v>
      </c>
      <c r="B2031" s="329" t="s">
        <v>4846</v>
      </c>
      <c r="C2031" s="329" t="s">
        <v>160</v>
      </c>
      <c r="D2031" s="329" t="s">
        <v>2971</v>
      </c>
      <c r="E2031" s="334">
        <v>15.12</v>
      </c>
    </row>
    <row r="2032" spans="1:5" ht="15" x14ac:dyDescent="0.25">
      <c r="A2032" s="331">
        <v>100894</v>
      </c>
      <c r="B2032" s="329" t="s">
        <v>4847</v>
      </c>
      <c r="C2032" s="329" t="s">
        <v>160</v>
      </c>
      <c r="D2032" s="329" t="s">
        <v>2971</v>
      </c>
      <c r="E2032" s="334">
        <v>15.04</v>
      </c>
    </row>
    <row r="2033" spans="1:5" ht="15" x14ac:dyDescent="0.25">
      <c r="A2033" s="331">
        <v>100896</v>
      </c>
      <c r="B2033" s="329" t="s">
        <v>4848</v>
      </c>
      <c r="C2033" s="329" t="s">
        <v>157</v>
      </c>
      <c r="D2033" s="329" t="s">
        <v>2971</v>
      </c>
      <c r="E2033" s="334">
        <v>55.88</v>
      </c>
    </row>
    <row r="2034" spans="1:5" ht="15" x14ac:dyDescent="0.25">
      <c r="A2034" s="331">
        <v>100897</v>
      </c>
      <c r="B2034" s="329" t="s">
        <v>4849</v>
      </c>
      <c r="C2034" s="329" t="s">
        <v>157</v>
      </c>
      <c r="D2034" s="329" t="s">
        <v>2971</v>
      </c>
      <c r="E2034" s="334">
        <v>112.29</v>
      </c>
    </row>
    <row r="2035" spans="1:5" ht="15" x14ac:dyDescent="0.25">
      <c r="A2035" s="331">
        <v>100898</v>
      </c>
      <c r="B2035" s="329" t="s">
        <v>4850</v>
      </c>
      <c r="C2035" s="329" t="s">
        <v>157</v>
      </c>
      <c r="D2035" s="329" t="s">
        <v>2971</v>
      </c>
      <c r="E2035" s="334">
        <v>222.56</v>
      </c>
    </row>
    <row r="2036" spans="1:5" ht="15" x14ac:dyDescent="0.25">
      <c r="A2036" s="331">
        <v>100899</v>
      </c>
      <c r="B2036" s="329" t="s">
        <v>4851</v>
      </c>
      <c r="C2036" s="329" t="s">
        <v>157</v>
      </c>
      <c r="D2036" s="329" t="s">
        <v>2971</v>
      </c>
      <c r="E2036" s="334">
        <v>71.37</v>
      </c>
    </row>
    <row r="2037" spans="1:5" ht="15" x14ac:dyDescent="0.25">
      <c r="A2037" s="331">
        <v>100900</v>
      </c>
      <c r="B2037" s="329" t="s">
        <v>4852</v>
      </c>
      <c r="C2037" s="329" t="s">
        <v>157</v>
      </c>
      <c r="D2037" s="329" t="s">
        <v>2971</v>
      </c>
      <c r="E2037" s="334">
        <v>254.45</v>
      </c>
    </row>
    <row r="2038" spans="1:5" ht="15" x14ac:dyDescent="0.25">
      <c r="A2038" s="331">
        <v>101173</v>
      </c>
      <c r="B2038" s="329" t="s">
        <v>4853</v>
      </c>
      <c r="C2038" s="329" t="s">
        <v>157</v>
      </c>
      <c r="D2038" s="329" t="s">
        <v>3038</v>
      </c>
      <c r="E2038" s="334">
        <v>52.64</v>
      </c>
    </row>
    <row r="2039" spans="1:5" ht="15" x14ac:dyDescent="0.25">
      <c r="A2039" s="331">
        <v>101174</v>
      </c>
      <c r="B2039" s="329" t="s">
        <v>4854</v>
      </c>
      <c r="C2039" s="329" t="s">
        <v>157</v>
      </c>
      <c r="D2039" s="329" t="s">
        <v>3038</v>
      </c>
      <c r="E2039" s="334">
        <v>69.7</v>
      </c>
    </row>
    <row r="2040" spans="1:5" ht="15" x14ac:dyDescent="0.25">
      <c r="A2040" s="331">
        <v>101175</v>
      </c>
      <c r="B2040" s="329" t="s">
        <v>4855</v>
      </c>
      <c r="C2040" s="329" t="s">
        <v>157</v>
      </c>
      <c r="D2040" s="329" t="s">
        <v>3038</v>
      </c>
      <c r="E2040" s="334">
        <v>95.13</v>
      </c>
    </row>
    <row r="2041" spans="1:5" ht="15" x14ac:dyDescent="0.25">
      <c r="A2041" s="331">
        <v>101176</v>
      </c>
      <c r="B2041" s="329" t="s">
        <v>4856</v>
      </c>
      <c r="C2041" s="329" t="s">
        <v>157</v>
      </c>
      <c r="D2041" s="329" t="s">
        <v>3038</v>
      </c>
      <c r="E2041" s="334">
        <v>129.34</v>
      </c>
    </row>
    <row r="2042" spans="1:5" ht="15" x14ac:dyDescent="0.25">
      <c r="A2042" s="331">
        <v>102521</v>
      </c>
      <c r="B2042" s="329" t="s">
        <v>4857</v>
      </c>
      <c r="C2042" s="329" t="s">
        <v>174</v>
      </c>
      <c r="D2042" s="329" t="s">
        <v>3038</v>
      </c>
      <c r="E2042" s="334">
        <v>63.46</v>
      </c>
    </row>
    <row r="2043" spans="1:5" ht="15" x14ac:dyDescent="0.25">
      <c r="A2043" s="331">
        <v>102522</v>
      </c>
      <c r="B2043" s="329" t="s">
        <v>4858</v>
      </c>
      <c r="C2043" s="329" t="s">
        <v>174</v>
      </c>
      <c r="D2043" s="329" t="s">
        <v>3038</v>
      </c>
      <c r="E2043" s="334">
        <v>93.12</v>
      </c>
    </row>
    <row r="2044" spans="1:5" ht="15" x14ac:dyDescent="0.25">
      <c r="A2044" s="331">
        <v>102523</v>
      </c>
      <c r="B2044" s="329" t="s">
        <v>4859</v>
      </c>
      <c r="C2044" s="329" t="s">
        <v>174</v>
      </c>
      <c r="D2044" s="329" t="s">
        <v>3038</v>
      </c>
      <c r="E2044" s="334">
        <v>122.76</v>
      </c>
    </row>
    <row r="2045" spans="1:5" ht="15" x14ac:dyDescent="0.25">
      <c r="A2045" s="331">
        <v>95240</v>
      </c>
      <c r="B2045" s="329" t="s">
        <v>4860</v>
      </c>
      <c r="C2045" s="329" t="s">
        <v>2690</v>
      </c>
      <c r="D2045" s="329" t="s">
        <v>3038</v>
      </c>
      <c r="E2045" s="334">
        <v>13.59</v>
      </c>
    </row>
    <row r="2046" spans="1:5" ht="15" x14ac:dyDescent="0.25">
      <c r="A2046" s="331">
        <v>95241</v>
      </c>
      <c r="B2046" s="329" t="s">
        <v>4861</v>
      </c>
      <c r="C2046" s="329" t="s">
        <v>2690</v>
      </c>
      <c r="D2046" s="329" t="s">
        <v>3038</v>
      </c>
      <c r="E2046" s="334">
        <v>22.65</v>
      </c>
    </row>
    <row r="2047" spans="1:5" ht="15" x14ac:dyDescent="0.25">
      <c r="A2047" s="331">
        <v>96616</v>
      </c>
      <c r="B2047" s="329" t="s">
        <v>4862</v>
      </c>
      <c r="C2047" s="329" t="s">
        <v>4180</v>
      </c>
      <c r="D2047" s="329" t="s">
        <v>3038</v>
      </c>
      <c r="E2047" s="334">
        <v>470.03</v>
      </c>
    </row>
    <row r="2048" spans="1:5" ht="15" x14ac:dyDescent="0.25">
      <c r="A2048" s="331">
        <v>96617</v>
      </c>
      <c r="B2048" s="329" t="s">
        <v>4863</v>
      </c>
      <c r="C2048" s="329" t="s">
        <v>2690</v>
      </c>
      <c r="D2048" s="329" t="s">
        <v>3038</v>
      </c>
      <c r="E2048" s="334">
        <v>14.09</v>
      </c>
    </row>
    <row r="2049" spans="1:5" ht="15" x14ac:dyDescent="0.25">
      <c r="A2049" s="331">
        <v>96619</v>
      </c>
      <c r="B2049" s="329" t="s">
        <v>4864</v>
      </c>
      <c r="C2049" s="329" t="s">
        <v>2690</v>
      </c>
      <c r="D2049" s="329" t="s">
        <v>3038</v>
      </c>
      <c r="E2049" s="334">
        <v>23.48</v>
      </c>
    </row>
    <row r="2050" spans="1:5" ht="15" x14ac:dyDescent="0.25">
      <c r="A2050" s="331">
        <v>96620</v>
      </c>
      <c r="B2050" s="329" t="s">
        <v>4865</v>
      </c>
      <c r="C2050" s="329" t="s">
        <v>4180</v>
      </c>
      <c r="D2050" s="329" t="s">
        <v>3038</v>
      </c>
      <c r="E2050" s="334">
        <v>453.39</v>
      </c>
    </row>
    <row r="2051" spans="1:5" ht="15" x14ac:dyDescent="0.25">
      <c r="A2051" s="331">
        <v>96621</v>
      </c>
      <c r="B2051" s="329" t="s">
        <v>4866</v>
      </c>
      <c r="C2051" s="329" t="s">
        <v>4180</v>
      </c>
      <c r="D2051" s="329" t="s">
        <v>2971</v>
      </c>
      <c r="E2051" s="334">
        <v>166.68</v>
      </c>
    </row>
    <row r="2052" spans="1:5" ht="15" x14ac:dyDescent="0.25">
      <c r="A2052" s="331">
        <v>96622</v>
      </c>
      <c r="B2052" s="329" t="s">
        <v>4867</v>
      </c>
      <c r="C2052" s="329" t="s">
        <v>4180</v>
      </c>
      <c r="D2052" s="329" t="s">
        <v>2971</v>
      </c>
      <c r="E2052" s="334">
        <v>117.57</v>
      </c>
    </row>
    <row r="2053" spans="1:5" ht="15" x14ac:dyDescent="0.25">
      <c r="A2053" s="331">
        <v>96623</v>
      </c>
      <c r="B2053" s="329" t="s">
        <v>4868</v>
      </c>
      <c r="C2053" s="329" t="s">
        <v>4180</v>
      </c>
      <c r="D2053" s="329" t="s">
        <v>2971</v>
      </c>
      <c r="E2053" s="334">
        <v>155.29</v>
      </c>
    </row>
    <row r="2054" spans="1:5" ht="15" x14ac:dyDescent="0.25">
      <c r="A2054" s="331">
        <v>96624</v>
      </c>
      <c r="B2054" s="329" t="s">
        <v>4869</v>
      </c>
      <c r="C2054" s="329" t="s">
        <v>4180</v>
      </c>
      <c r="D2054" s="329" t="s">
        <v>2971</v>
      </c>
      <c r="E2054" s="334">
        <v>113.55</v>
      </c>
    </row>
    <row r="2055" spans="1:5" ht="15" x14ac:dyDescent="0.25">
      <c r="A2055" s="331">
        <v>97082</v>
      </c>
      <c r="B2055" s="329" t="s">
        <v>4870</v>
      </c>
      <c r="C2055" s="329" t="s">
        <v>4180</v>
      </c>
      <c r="D2055" s="329" t="s">
        <v>3367</v>
      </c>
      <c r="E2055" s="334">
        <v>40.71</v>
      </c>
    </row>
    <row r="2056" spans="1:5" ht="15" x14ac:dyDescent="0.25">
      <c r="A2056" s="331">
        <v>97083</v>
      </c>
      <c r="B2056" s="329" t="s">
        <v>4871</v>
      </c>
      <c r="C2056" s="329" t="s">
        <v>2690</v>
      </c>
      <c r="D2056" s="329" t="s">
        <v>2971</v>
      </c>
      <c r="E2056" s="334">
        <v>2.23</v>
      </c>
    </row>
    <row r="2057" spans="1:5" ht="15" x14ac:dyDescent="0.25">
      <c r="A2057" s="331">
        <v>97084</v>
      </c>
      <c r="B2057" s="329" t="s">
        <v>4872</v>
      </c>
      <c r="C2057" s="329" t="s">
        <v>2690</v>
      </c>
      <c r="D2057" s="329" t="s">
        <v>2971</v>
      </c>
      <c r="E2057" s="334">
        <v>0.45</v>
      </c>
    </row>
    <row r="2058" spans="1:5" ht="15" x14ac:dyDescent="0.25">
      <c r="A2058" s="331">
        <v>97086</v>
      </c>
      <c r="B2058" s="329" t="s">
        <v>4873</v>
      </c>
      <c r="C2058" s="329" t="s">
        <v>2690</v>
      </c>
      <c r="D2058" s="329" t="s">
        <v>3038</v>
      </c>
      <c r="E2058" s="334">
        <v>84.39</v>
      </c>
    </row>
    <row r="2059" spans="1:5" ht="15" x14ac:dyDescent="0.25">
      <c r="A2059" s="331">
        <v>97087</v>
      </c>
      <c r="B2059" s="329" t="s">
        <v>4874</v>
      </c>
      <c r="C2059" s="329" t="s">
        <v>2690</v>
      </c>
      <c r="D2059" s="329" t="s">
        <v>3038</v>
      </c>
      <c r="E2059" s="334">
        <v>2.4700000000000002</v>
      </c>
    </row>
    <row r="2060" spans="1:5" ht="15" x14ac:dyDescent="0.25">
      <c r="A2060" s="331">
        <v>97088</v>
      </c>
      <c r="B2060" s="329" t="s">
        <v>4875</v>
      </c>
      <c r="C2060" s="329" t="s">
        <v>160</v>
      </c>
      <c r="D2060" s="329" t="s">
        <v>3038</v>
      </c>
      <c r="E2060" s="334">
        <v>26.27</v>
      </c>
    </row>
    <row r="2061" spans="1:5" ht="15" x14ac:dyDescent="0.25">
      <c r="A2061" s="331">
        <v>97089</v>
      </c>
      <c r="B2061" s="329" t="s">
        <v>4876</v>
      </c>
      <c r="C2061" s="329" t="s">
        <v>160</v>
      </c>
      <c r="D2061" s="329" t="s">
        <v>3038</v>
      </c>
      <c r="E2061" s="334">
        <v>24.07</v>
      </c>
    </row>
    <row r="2062" spans="1:5" ht="15" x14ac:dyDescent="0.25">
      <c r="A2062" s="331">
        <v>97090</v>
      </c>
      <c r="B2062" s="329" t="s">
        <v>4877</v>
      </c>
      <c r="C2062" s="329" t="s">
        <v>160</v>
      </c>
      <c r="D2062" s="329" t="s">
        <v>3038</v>
      </c>
      <c r="E2062" s="334">
        <v>23.74</v>
      </c>
    </row>
    <row r="2063" spans="1:5" ht="15" x14ac:dyDescent="0.25">
      <c r="A2063" s="331">
        <v>97091</v>
      </c>
      <c r="B2063" s="329" t="s">
        <v>4878</v>
      </c>
      <c r="C2063" s="329" t="s">
        <v>160</v>
      </c>
      <c r="D2063" s="329" t="s">
        <v>3038</v>
      </c>
      <c r="E2063" s="334">
        <v>23.07</v>
      </c>
    </row>
    <row r="2064" spans="1:5" ht="15" x14ac:dyDescent="0.25">
      <c r="A2064" s="331">
        <v>97092</v>
      </c>
      <c r="B2064" s="329" t="s">
        <v>4879</v>
      </c>
      <c r="C2064" s="329" t="s">
        <v>160</v>
      </c>
      <c r="D2064" s="329" t="s">
        <v>3038</v>
      </c>
      <c r="E2064" s="334">
        <v>22.41</v>
      </c>
    </row>
    <row r="2065" spans="1:5" ht="15" x14ac:dyDescent="0.25">
      <c r="A2065" s="331">
        <v>97093</v>
      </c>
      <c r="B2065" s="329" t="s">
        <v>4880</v>
      </c>
      <c r="C2065" s="329" t="s">
        <v>160</v>
      </c>
      <c r="D2065" s="329" t="s">
        <v>3038</v>
      </c>
      <c r="E2065" s="334">
        <v>21.11</v>
      </c>
    </row>
    <row r="2066" spans="1:5" ht="15" x14ac:dyDescent="0.25">
      <c r="A2066" s="331">
        <v>97096</v>
      </c>
      <c r="B2066" s="329" t="s">
        <v>4881</v>
      </c>
      <c r="C2066" s="329" t="s">
        <v>4180</v>
      </c>
      <c r="D2066" s="329" t="s">
        <v>2971</v>
      </c>
      <c r="E2066" s="334">
        <v>591.20000000000005</v>
      </c>
    </row>
    <row r="2067" spans="1:5" ht="15" x14ac:dyDescent="0.25">
      <c r="A2067" s="331">
        <v>97097</v>
      </c>
      <c r="B2067" s="329" t="s">
        <v>4882</v>
      </c>
      <c r="C2067" s="329" t="s">
        <v>2690</v>
      </c>
      <c r="D2067" s="329" t="s">
        <v>2971</v>
      </c>
      <c r="E2067" s="334">
        <v>28.17</v>
      </c>
    </row>
    <row r="2068" spans="1:5" ht="15" x14ac:dyDescent="0.25">
      <c r="A2068" s="331">
        <v>97101</v>
      </c>
      <c r="B2068" s="329" t="s">
        <v>4883</v>
      </c>
      <c r="C2068" s="329" t="s">
        <v>2690</v>
      </c>
      <c r="D2068" s="329" t="s">
        <v>2971</v>
      </c>
      <c r="E2068" s="334">
        <v>191.27</v>
      </c>
    </row>
    <row r="2069" spans="1:5" ht="15" x14ac:dyDescent="0.25">
      <c r="A2069" s="331">
        <v>97102</v>
      </c>
      <c r="B2069" s="329" t="s">
        <v>4884</v>
      </c>
      <c r="C2069" s="329" t="s">
        <v>2690</v>
      </c>
      <c r="D2069" s="329" t="s">
        <v>2971</v>
      </c>
      <c r="E2069" s="334">
        <v>240.31</v>
      </c>
    </row>
    <row r="2070" spans="1:5" ht="15" x14ac:dyDescent="0.25">
      <c r="A2070" s="331">
        <v>97103</v>
      </c>
      <c r="B2070" s="329" t="s">
        <v>4885</v>
      </c>
      <c r="C2070" s="329" t="s">
        <v>2690</v>
      </c>
      <c r="D2070" s="329" t="s">
        <v>2971</v>
      </c>
      <c r="E2070" s="334">
        <v>283.38</v>
      </c>
    </row>
    <row r="2071" spans="1:5" ht="15" x14ac:dyDescent="0.25">
      <c r="A2071" s="331">
        <v>100322</v>
      </c>
      <c r="B2071" s="329" t="s">
        <v>4886</v>
      </c>
      <c r="C2071" s="329" t="s">
        <v>4180</v>
      </c>
      <c r="D2071" s="329" t="s">
        <v>2971</v>
      </c>
      <c r="E2071" s="334">
        <v>108.1</v>
      </c>
    </row>
    <row r="2072" spans="1:5" ht="15" x14ac:dyDescent="0.25">
      <c r="A2072" s="331">
        <v>100323</v>
      </c>
      <c r="B2072" s="329" t="s">
        <v>4887</v>
      </c>
      <c r="C2072" s="329" t="s">
        <v>4180</v>
      </c>
      <c r="D2072" s="329" t="s">
        <v>2971</v>
      </c>
      <c r="E2072" s="334">
        <v>104.78</v>
      </c>
    </row>
    <row r="2073" spans="1:5" ht="15" x14ac:dyDescent="0.25">
      <c r="A2073" s="331">
        <v>100324</v>
      </c>
      <c r="B2073" s="329" t="s">
        <v>4888</v>
      </c>
      <c r="C2073" s="329" t="s">
        <v>4180</v>
      </c>
      <c r="D2073" s="329" t="s">
        <v>2971</v>
      </c>
      <c r="E2073" s="334">
        <v>113.3</v>
      </c>
    </row>
    <row r="2074" spans="1:5" ht="15" x14ac:dyDescent="0.25">
      <c r="A2074" s="331">
        <v>103072</v>
      </c>
      <c r="B2074" s="329" t="s">
        <v>4889</v>
      </c>
      <c r="C2074" s="329" t="s">
        <v>2690</v>
      </c>
      <c r="D2074" s="329" t="s">
        <v>2971</v>
      </c>
      <c r="E2074" s="334">
        <v>337.75</v>
      </c>
    </row>
    <row r="2075" spans="1:5" ht="15" x14ac:dyDescent="0.25">
      <c r="A2075" s="331">
        <v>103073</v>
      </c>
      <c r="B2075" s="329" t="s">
        <v>4890</v>
      </c>
      <c r="C2075" s="329" t="s">
        <v>2690</v>
      </c>
      <c r="D2075" s="329" t="s">
        <v>2971</v>
      </c>
      <c r="E2075" s="334">
        <v>418.75</v>
      </c>
    </row>
    <row r="2076" spans="1:5" ht="15" x14ac:dyDescent="0.25">
      <c r="A2076" s="331">
        <v>103074</v>
      </c>
      <c r="B2076" s="329" t="s">
        <v>4891</v>
      </c>
      <c r="C2076" s="329" t="s">
        <v>2690</v>
      </c>
      <c r="D2076" s="329" t="s">
        <v>2971</v>
      </c>
      <c r="E2076" s="334">
        <v>182.85</v>
      </c>
    </row>
    <row r="2077" spans="1:5" ht="15" x14ac:dyDescent="0.25">
      <c r="A2077" s="331">
        <v>103075</v>
      </c>
      <c r="B2077" s="329" t="s">
        <v>4892</v>
      </c>
      <c r="C2077" s="329" t="s">
        <v>2690</v>
      </c>
      <c r="D2077" s="329" t="s">
        <v>2971</v>
      </c>
      <c r="E2077" s="334">
        <v>211.02</v>
      </c>
    </row>
    <row r="2078" spans="1:5" ht="15" x14ac:dyDescent="0.25">
      <c r="A2078" s="331">
        <v>103076</v>
      </c>
      <c r="B2078" s="329" t="s">
        <v>4893</v>
      </c>
      <c r="C2078" s="329" t="s">
        <v>2690</v>
      </c>
      <c r="D2078" s="329" t="s">
        <v>2971</v>
      </c>
      <c r="E2078" s="334">
        <v>168.57</v>
      </c>
    </row>
    <row r="2079" spans="1:5" ht="15" x14ac:dyDescent="0.25">
      <c r="A2079" s="331">
        <v>103077</v>
      </c>
      <c r="B2079" s="329" t="s">
        <v>4894</v>
      </c>
      <c r="C2079" s="329" t="s">
        <v>2690</v>
      </c>
      <c r="D2079" s="329" t="s">
        <v>2971</v>
      </c>
      <c r="E2079" s="334">
        <v>217.61</v>
      </c>
    </row>
    <row r="2080" spans="1:5" ht="15" x14ac:dyDescent="0.25">
      <c r="A2080" s="331">
        <v>103078</v>
      </c>
      <c r="B2080" s="329" t="s">
        <v>4895</v>
      </c>
      <c r="C2080" s="329" t="s">
        <v>2690</v>
      </c>
      <c r="D2080" s="329" t="s">
        <v>2971</v>
      </c>
      <c r="E2080" s="334">
        <v>260.68</v>
      </c>
    </row>
    <row r="2081" spans="1:5" ht="15" x14ac:dyDescent="0.25">
      <c r="A2081" s="331">
        <v>103079</v>
      </c>
      <c r="B2081" s="329" t="s">
        <v>4896</v>
      </c>
      <c r="C2081" s="329" t="s">
        <v>2690</v>
      </c>
      <c r="D2081" s="329" t="s">
        <v>2971</v>
      </c>
      <c r="E2081" s="334">
        <v>315.05</v>
      </c>
    </row>
    <row r="2082" spans="1:5" ht="15" x14ac:dyDescent="0.25">
      <c r="A2082" s="331">
        <v>103080</v>
      </c>
      <c r="B2082" s="329" t="s">
        <v>4897</v>
      </c>
      <c r="C2082" s="329" t="s">
        <v>2690</v>
      </c>
      <c r="D2082" s="329" t="s">
        <v>2971</v>
      </c>
      <c r="E2082" s="334">
        <v>396.05</v>
      </c>
    </row>
    <row r="2083" spans="1:5" ht="15" x14ac:dyDescent="0.25">
      <c r="A2083" s="331">
        <v>92263</v>
      </c>
      <c r="B2083" s="329" t="s">
        <v>4898</v>
      </c>
      <c r="C2083" s="329" t="s">
        <v>2690</v>
      </c>
      <c r="D2083" s="329" t="s">
        <v>3038</v>
      </c>
      <c r="E2083" s="334">
        <v>133.13999999999999</v>
      </c>
    </row>
    <row r="2084" spans="1:5" ht="15" x14ac:dyDescent="0.25">
      <c r="A2084" s="331">
        <v>92264</v>
      </c>
      <c r="B2084" s="329" t="s">
        <v>4899</v>
      </c>
      <c r="C2084" s="329" t="s">
        <v>2690</v>
      </c>
      <c r="D2084" s="329" t="s">
        <v>3038</v>
      </c>
      <c r="E2084" s="334">
        <v>142.78</v>
      </c>
    </row>
    <row r="2085" spans="1:5" ht="15" x14ac:dyDescent="0.25">
      <c r="A2085" s="331">
        <v>92265</v>
      </c>
      <c r="B2085" s="329" t="s">
        <v>4900</v>
      </c>
      <c r="C2085" s="329" t="s">
        <v>2690</v>
      </c>
      <c r="D2085" s="329" t="s">
        <v>3038</v>
      </c>
      <c r="E2085" s="334">
        <v>94.74</v>
      </c>
    </row>
    <row r="2086" spans="1:5" ht="15" x14ac:dyDescent="0.25">
      <c r="A2086" s="331">
        <v>92266</v>
      </c>
      <c r="B2086" s="329" t="s">
        <v>4901</v>
      </c>
      <c r="C2086" s="329" t="s">
        <v>2690</v>
      </c>
      <c r="D2086" s="329" t="s">
        <v>3038</v>
      </c>
      <c r="E2086" s="334">
        <v>103.01</v>
      </c>
    </row>
    <row r="2087" spans="1:5" ht="15" x14ac:dyDescent="0.25">
      <c r="A2087" s="331">
        <v>92267</v>
      </c>
      <c r="B2087" s="329" t="s">
        <v>4902</v>
      </c>
      <c r="C2087" s="329" t="s">
        <v>2690</v>
      </c>
      <c r="D2087" s="329" t="s">
        <v>3038</v>
      </c>
      <c r="E2087" s="334">
        <v>43.06</v>
      </c>
    </row>
    <row r="2088" spans="1:5" ht="15" x14ac:dyDescent="0.25">
      <c r="A2088" s="331">
        <v>92268</v>
      </c>
      <c r="B2088" s="329" t="s">
        <v>4903</v>
      </c>
      <c r="C2088" s="329" t="s">
        <v>2690</v>
      </c>
      <c r="D2088" s="329" t="s">
        <v>3038</v>
      </c>
      <c r="E2088" s="334">
        <v>50.63</v>
      </c>
    </row>
    <row r="2089" spans="1:5" ht="15" x14ac:dyDescent="0.25">
      <c r="A2089" s="331">
        <v>92269</v>
      </c>
      <c r="B2089" s="329" t="s">
        <v>4904</v>
      </c>
      <c r="C2089" s="329" t="s">
        <v>2690</v>
      </c>
      <c r="D2089" s="329" t="s">
        <v>3038</v>
      </c>
      <c r="E2089" s="334">
        <v>138.93</v>
      </c>
    </row>
    <row r="2090" spans="1:5" ht="15" x14ac:dyDescent="0.25">
      <c r="A2090" s="331">
        <v>92270</v>
      </c>
      <c r="B2090" s="329" t="s">
        <v>4905</v>
      </c>
      <c r="C2090" s="329" t="s">
        <v>2690</v>
      </c>
      <c r="D2090" s="329" t="s">
        <v>3038</v>
      </c>
      <c r="E2090" s="334">
        <v>109.16</v>
      </c>
    </row>
    <row r="2091" spans="1:5" ht="15" x14ac:dyDescent="0.25">
      <c r="A2091" s="331">
        <v>92271</v>
      </c>
      <c r="B2091" s="329" t="s">
        <v>4906</v>
      </c>
      <c r="C2091" s="329" t="s">
        <v>2690</v>
      </c>
      <c r="D2091" s="329" t="s">
        <v>3038</v>
      </c>
      <c r="E2091" s="334">
        <v>63.83</v>
      </c>
    </row>
    <row r="2092" spans="1:5" ht="15" x14ac:dyDescent="0.25">
      <c r="A2092" s="331">
        <v>92272</v>
      </c>
      <c r="B2092" s="329" t="s">
        <v>4907</v>
      </c>
      <c r="C2092" s="329" t="s">
        <v>157</v>
      </c>
      <c r="D2092" s="329" t="s">
        <v>3038</v>
      </c>
      <c r="E2092" s="334">
        <v>29.69</v>
      </c>
    </row>
    <row r="2093" spans="1:5" ht="15" x14ac:dyDescent="0.25">
      <c r="A2093" s="331">
        <v>92273</v>
      </c>
      <c r="B2093" s="329" t="s">
        <v>4908</v>
      </c>
      <c r="C2093" s="329" t="s">
        <v>157</v>
      </c>
      <c r="D2093" s="329" t="s">
        <v>3038</v>
      </c>
      <c r="E2093" s="334">
        <v>13.69</v>
      </c>
    </row>
    <row r="2094" spans="1:5" ht="15" x14ac:dyDescent="0.25">
      <c r="A2094" s="331">
        <v>92409</v>
      </c>
      <c r="B2094" s="329" t="s">
        <v>4909</v>
      </c>
      <c r="C2094" s="329" t="s">
        <v>2690</v>
      </c>
      <c r="D2094" s="329" t="s">
        <v>3038</v>
      </c>
      <c r="E2094" s="334">
        <v>203.46</v>
      </c>
    </row>
    <row r="2095" spans="1:5" ht="15" x14ac:dyDescent="0.25">
      <c r="A2095" s="331">
        <v>92411</v>
      </c>
      <c r="B2095" s="329" t="s">
        <v>4910</v>
      </c>
      <c r="C2095" s="329" t="s">
        <v>2690</v>
      </c>
      <c r="D2095" s="329" t="s">
        <v>3038</v>
      </c>
      <c r="E2095" s="334">
        <v>128.22999999999999</v>
      </c>
    </row>
    <row r="2096" spans="1:5" ht="15" x14ac:dyDescent="0.25">
      <c r="A2096" s="331">
        <v>92413</v>
      </c>
      <c r="B2096" s="329" t="s">
        <v>4911</v>
      </c>
      <c r="C2096" s="329" t="s">
        <v>2690</v>
      </c>
      <c r="D2096" s="329" t="s">
        <v>3038</v>
      </c>
      <c r="E2096" s="334">
        <v>80.38</v>
      </c>
    </row>
    <row r="2097" spans="1:5" ht="15" x14ac:dyDescent="0.25">
      <c r="A2097" s="331">
        <v>92415</v>
      </c>
      <c r="B2097" s="329" t="s">
        <v>4912</v>
      </c>
      <c r="C2097" s="329" t="s">
        <v>2690</v>
      </c>
      <c r="D2097" s="329" t="s">
        <v>3038</v>
      </c>
      <c r="E2097" s="334">
        <v>104.59</v>
      </c>
    </row>
    <row r="2098" spans="1:5" ht="15" x14ac:dyDescent="0.25">
      <c r="A2098" s="331">
        <v>92417</v>
      </c>
      <c r="B2098" s="329" t="s">
        <v>4913</v>
      </c>
      <c r="C2098" s="329" t="s">
        <v>2690</v>
      </c>
      <c r="D2098" s="329" t="s">
        <v>3038</v>
      </c>
      <c r="E2098" s="334">
        <v>119.25</v>
      </c>
    </row>
    <row r="2099" spans="1:5" ht="15" x14ac:dyDescent="0.25">
      <c r="A2099" s="331">
        <v>92419</v>
      </c>
      <c r="B2099" s="329" t="s">
        <v>4914</v>
      </c>
      <c r="C2099" s="329" t="s">
        <v>2690</v>
      </c>
      <c r="D2099" s="329" t="s">
        <v>3038</v>
      </c>
      <c r="E2099" s="334">
        <v>64.489999999999995</v>
      </c>
    </row>
    <row r="2100" spans="1:5" ht="15" x14ac:dyDescent="0.25">
      <c r="A2100" s="331">
        <v>92421</v>
      </c>
      <c r="B2100" s="329" t="s">
        <v>4915</v>
      </c>
      <c r="C2100" s="329" t="s">
        <v>2690</v>
      </c>
      <c r="D2100" s="329" t="s">
        <v>3038</v>
      </c>
      <c r="E2100" s="334">
        <v>75.739999999999995</v>
      </c>
    </row>
    <row r="2101" spans="1:5" ht="15" x14ac:dyDescent="0.25">
      <c r="A2101" s="331">
        <v>92423</v>
      </c>
      <c r="B2101" s="329" t="s">
        <v>4916</v>
      </c>
      <c r="C2101" s="329" t="s">
        <v>2690</v>
      </c>
      <c r="D2101" s="329" t="s">
        <v>3038</v>
      </c>
      <c r="E2101" s="334">
        <v>52.22</v>
      </c>
    </row>
    <row r="2102" spans="1:5" ht="15" x14ac:dyDescent="0.25">
      <c r="A2102" s="331">
        <v>92425</v>
      </c>
      <c r="B2102" s="329" t="s">
        <v>4917</v>
      </c>
      <c r="C2102" s="329" t="s">
        <v>2690</v>
      </c>
      <c r="D2102" s="329" t="s">
        <v>3038</v>
      </c>
      <c r="E2102" s="334">
        <v>61.99</v>
      </c>
    </row>
    <row r="2103" spans="1:5" ht="15" x14ac:dyDescent="0.25">
      <c r="A2103" s="331">
        <v>92427</v>
      </c>
      <c r="B2103" s="329" t="s">
        <v>4918</v>
      </c>
      <c r="C2103" s="329" t="s">
        <v>2690</v>
      </c>
      <c r="D2103" s="329" t="s">
        <v>3038</v>
      </c>
      <c r="E2103" s="334">
        <v>46</v>
      </c>
    </row>
    <row r="2104" spans="1:5" ht="15" x14ac:dyDescent="0.25">
      <c r="A2104" s="331">
        <v>92429</v>
      </c>
      <c r="B2104" s="329" t="s">
        <v>4919</v>
      </c>
      <c r="C2104" s="329" t="s">
        <v>2690</v>
      </c>
      <c r="D2104" s="329" t="s">
        <v>3038</v>
      </c>
      <c r="E2104" s="334">
        <v>55.05</v>
      </c>
    </row>
    <row r="2105" spans="1:5" ht="15" x14ac:dyDescent="0.25">
      <c r="A2105" s="331">
        <v>92431</v>
      </c>
      <c r="B2105" s="329" t="s">
        <v>4920</v>
      </c>
      <c r="C2105" s="329" t="s">
        <v>2690</v>
      </c>
      <c r="D2105" s="329" t="s">
        <v>3038</v>
      </c>
      <c r="E2105" s="334">
        <v>40.31</v>
      </c>
    </row>
    <row r="2106" spans="1:5" ht="15" x14ac:dyDescent="0.25">
      <c r="A2106" s="331">
        <v>92433</v>
      </c>
      <c r="B2106" s="329" t="s">
        <v>4921</v>
      </c>
      <c r="C2106" s="329" t="s">
        <v>2690</v>
      </c>
      <c r="D2106" s="329" t="s">
        <v>3038</v>
      </c>
      <c r="E2106" s="334">
        <v>48.9</v>
      </c>
    </row>
    <row r="2107" spans="1:5" ht="15" x14ac:dyDescent="0.25">
      <c r="A2107" s="331">
        <v>92435</v>
      </c>
      <c r="B2107" s="329" t="s">
        <v>4922</v>
      </c>
      <c r="C2107" s="329" t="s">
        <v>2690</v>
      </c>
      <c r="D2107" s="329" t="s">
        <v>3038</v>
      </c>
      <c r="E2107" s="334">
        <v>38.28</v>
      </c>
    </row>
    <row r="2108" spans="1:5" ht="15" x14ac:dyDescent="0.25">
      <c r="A2108" s="331">
        <v>92437</v>
      </c>
      <c r="B2108" s="329" t="s">
        <v>4923</v>
      </c>
      <c r="C2108" s="329" t="s">
        <v>2690</v>
      </c>
      <c r="D2108" s="329" t="s">
        <v>3038</v>
      </c>
      <c r="E2108" s="334">
        <v>46.59</v>
      </c>
    </row>
    <row r="2109" spans="1:5" ht="15" x14ac:dyDescent="0.25">
      <c r="A2109" s="331">
        <v>92439</v>
      </c>
      <c r="B2109" s="329" t="s">
        <v>4924</v>
      </c>
      <c r="C2109" s="329" t="s">
        <v>2690</v>
      </c>
      <c r="D2109" s="329" t="s">
        <v>3038</v>
      </c>
      <c r="E2109" s="334">
        <v>36.81</v>
      </c>
    </row>
    <row r="2110" spans="1:5" ht="15" x14ac:dyDescent="0.25">
      <c r="A2110" s="331">
        <v>92441</v>
      </c>
      <c r="B2110" s="329" t="s">
        <v>4925</v>
      </c>
      <c r="C2110" s="329" t="s">
        <v>2690</v>
      </c>
      <c r="D2110" s="329" t="s">
        <v>3038</v>
      </c>
      <c r="E2110" s="334">
        <v>44.9</v>
      </c>
    </row>
    <row r="2111" spans="1:5" ht="15" x14ac:dyDescent="0.25">
      <c r="A2111" s="331">
        <v>92443</v>
      </c>
      <c r="B2111" s="329" t="s">
        <v>4926</v>
      </c>
      <c r="C2111" s="329" t="s">
        <v>2690</v>
      </c>
      <c r="D2111" s="329" t="s">
        <v>3038</v>
      </c>
      <c r="E2111" s="334">
        <v>33.65</v>
      </c>
    </row>
    <row r="2112" spans="1:5" ht="15" x14ac:dyDescent="0.25">
      <c r="A2112" s="331">
        <v>92445</v>
      </c>
      <c r="B2112" s="329" t="s">
        <v>4927</v>
      </c>
      <c r="C2112" s="329" t="s">
        <v>2690</v>
      </c>
      <c r="D2112" s="329" t="s">
        <v>3038</v>
      </c>
      <c r="E2112" s="334">
        <v>41.47</v>
      </c>
    </row>
    <row r="2113" spans="1:5" ht="15" x14ac:dyDescent="0.25">
      <c r="A2113" s="331">
        <v>92446</v>
      </c>
      <c r="B2113" s="329" t="s">
        <v>4928</v>
      </c>
      <c r="C2113" s="329" t="s">
        <v>2690</v>
      </c>
      <c r="D2113" s="329" t="s">
        <v>3038</v>
      </c>
      <c r="E2113" s="334">
        <v>196.61</v>
      </c>
    </row>
    <row r="2114" spans="1:5" ht="15" x14ac:dyDescent="0.25">
      <c r="A2114" s="331">
        <v>92447</v>
      </c>
      <c r="B2114" s="329" t="s">
        <v>4929</v>
      </c>
      <c r="C2114" s="329" t="s">
        <v>2690</v>
      </c>
      <c r="D2114" s="329" t="s">
        <v>3038</v>
      </c>
      <c r="E2114" s="334">
        <v>138.44</v>
      </c>
    </row>
    <row r="2115" spans="1:5" ht="15" x14ac:dyDescent="0.25">
      <c r="A2115" s="331">
        <v>92448</v>
      </c>
      <c r="B2115" s="329" t="s">
        <v>4930</v>
      </c>
      <c r="C2115" s="329" t="s">
        <v>2690</v>
      </c>
      <c r="D2115" s="329" t="s">
        <v>3038</v>
      </c>
      <c r="E2115" s="334">
        <v>111.1</v>
      </c>
    </row>
    <row r="2116" spans="1:5" ht="15" x14ac:dyDescent="0.25">
      <c r="A2116" s="331">
        <v>92449</v>
      </c>
      <c r="B2116" s="329" t="s">
        <v>4931</v>
      </c>
      <c r="C2116" s="329" t="s">
        <v>2690</v>
      </c>
      <c r="D2116" s="329" t="s">
        <v>3038</v>
      </c>
      <c r="E2116" s="334">
        <v>209.36</v>
      </c>
    </row>
    <row r="2117" spans="1:5" ht="15" x14ac:dyDescent="0.25">
      <c r="A2117" s="331">
        <v>92450</v>
      </c>
      <c r="B2117" s="329" t="s">
        <v>4932</v>
      </c>
      <c r="C2117" s="329" t="s">
        <v>2690</v>
      </c>
      <c r="D2117" s="329" t="s">
        <v>3038</v>
      </c>
      <c r="E2117" s="334">
        <v>247.54</v>
      </c>
    </row>
    <row r="2118" spans="1:5" ht="15" x14ac:dyDescent="0.25">
      <c r="A2118" s="331">
        <v>92451</v>
      </c>
      <c r="B2118" s="329" t="s">
        <v>4933</v>
      </c>
      <c r="C2118" s="329" t="s">
        <v>2690</v>
      </c>
      <c r="D2118" s="329" t="s">
        <v>3038</v>
      </c>
      <c r="E2118" s="334">
        <v>142.1</v>
      </c>
    </row>
    <row r="2119" spans="1:5" ht="15" x14ac:dyDescent="0.25">
      <c r="A2119" s="331">
        <v>92452</v>
      </c>
      <c r="B2119" s="329" t="s">
        <v>4934</v>
      </c>
      <c r="C2119" s="329" t="s">
        <v>2690</v>
      </c>
      <c r="D2119" s="329" t="s">
        <v>3038</v>
      </c>
      <c r="E2119" s="334">
        <v>122.42</v>
      </c>
    </row>
    <row r="2120" spans="1:5" ht="15" x14ac:dyDescent="0.25">
      <c r="A2120" s="331">
        <v>92453</v>
      </c>
      <c r="B2120" s="329" t="s">
        <v>4935</v>
      </c>
      <c r="C2120" s="329" t="s">
        <v>2690</v>
      </c>
      <c r="D2120" s="329" t="s">
        <v>3038</v>
      </c>
      <c r="E2120" s="334">
        <v>179.66</v>
      </c>
    </row>
    <row r="2121" spans="1:5" ht="15" x14ac:dyDescent="0.25">
      <c r="A2121" s="331">
        <v>92454</v>
      </c>
      <c r="B2121" s="329" t="s">
        <v>4936</v>
      </c>
      <c r="C2121" s="329" t="s">
        <v>2690</v>
      </c>
      <c r="D2121" s="329" t="s">
        <v>3038</v>
      </c>
      <c r="E2121" s="334">
        <v>224.34</v>
      </c>
    </row>
    <row r="2122" spans="1:5" ht="15" x14ac:dyDescent="0.25">
      <c r="A2122" s="331">
        <v>92455</v>
      </c>
      <c r="B2122" s="329" t="s">
        <v>4937</v>
      </c>
      <c r="C2122" s="329" t="s">
        <v>2690</v>
      </c>
      <c r="D2122" s="329" t="s">
        <v>3038</v>
      </c>
      <c r="E2122" s="334">
        <v>116.56</v>
      </c>
    </row>
    <row r="2123" spans="1:5" ht="15" x14ac:dyDescent="0.25">
      <c r="A2123" s="331">
        <v>92456</v>
      </c>
      <c r="B2123" s="329" t="s">
        <v>4938</v>
      </c>
      <c r="C2123" s="329" t="s">
        <v>2690</v>
      </c>
      <c r="D2123" s="329" t="s">
        <v>3038</v>
      </c>
      <c r="E2123" s="334">
        <v>98.42</v>
      </c>
    </row>
    <row r="2124" spans="1:5" ht="15" x14ac:dyDescent="0.25">
      <c r="A2124" s="331">
        <v>92457</v>
      </c>
      <c r="B2124" s="329" t="s">
        <v>4939</v>
      </c>
      <c r="C2124" s="329" t="s">
        <v>2690</v>
      </c>
      <c r="D2124" s="329" t="s">
        <v>3038</v>
      </c>
      <c r="E2124" s="334">
        <v>155.65</v>
      </c>
    </row>
    <row r="2125" spans="1:5" ht="15" x14ac:dyDescent="0.25">
      <c r="A2125" s="331">
        <v>92458</v>
      </c>
      <c r="B2125" s="329" t="s">
        <v>4940</v>
      </c>
      <c r="C2125" s="329" t="s">
        <v>2690</v>
      </c>
      <c r="D2125" s="329" t="s">
        <v>3038</v>
      </c>
      <c r="E2125" s="334">
        <v>209.92</v>
      </c>
    </row>
    <row r="2126" spans="1:5" ht="15" x14ac:dyDescent="0.25">
      <c r="A2126" s="331">
        <v>92459</v>
      </c>
      <c r="B2126" s="329" t="s">
        <v>4941</v>
      </c>
      <c r="C2126" s="329" t="s">
        <v>2690</v>
      </c>
      <c r="D2126" s="329" t="s">
        <v>3038</v>
      </c>
      <c r="E2126" s="334">
        <v>98.59</v>
      </c>
    </row>
    <row r="2127" spans="1:5" ht="15" x14ac:dyDescent="0.25">
      <c r="A2127" s="331">
        <v>92460</v>
      </c>
      <c r="B2127" s="329" t="s">
        <v>4942</v>
      </c>
      <c r="C2127" s="329" t="s">
        <v>2690</v>
      </c>
      <c r="D2127" s="329" t="s">
        <v>3038</v>
      </c>
      <c r="E2127" s="334">
        <v>79.37</v>
      </c>
    </row>
    <row r="2128" spans="1:5" ht="15" x14ac:dyDescent="0.25">
      <c r="A2128" s="331">
        <v>92461</v>
      </c>
      <c r="B2128" s="329" t="s">
        <v>4943</v>
      </c>
      <c r="C2128" s="329" t="s">
        <v>2690</v>
      </c>
      <c r="D2128" s="329" t="s">
        <v>3038</v>
      </c>
      <c r="E2128" s="334">
        <v>143.63</v>
      </c>
    </row>
    <row r="2129" spans="1:5" ht="15" x14ac:dyDescent="0.25">
      <c r="A2129" s="331">
        <v>92462</v>
      </c>
      <c r="B2129" s="329" t="s">
        <v>4944</v>
      </c>
      <c r="C2129" s="329" t="s">
        <v>2690</v>
      </c>
      <c r="D2129" s="329" t="s">
        <v>3038</v>
      </c>
      <c r="E2129" s="334">
        <v>201.06</v>
      </c>
    </row>
    <row r="2130" spans="1:5" ht="15" x14ac:dyDescent="0.25">
      <c r="A2130" s="331">
        <v>92463</v>
      </c>
      <c r="B2130" s="329" t="s">
        <v>4945</v>
      </c>
      <c r="C2130" s="329" t="s">
        <v>2690</v>
      </c>
      <c r="D2130" s="329" t="s">
        <v>3038</v>
      </c>
      <c r="E2130" s="334">
        <v>89.32</v>
      </c>
    </row>
    <row r="2131" spans="1:5" ht="15" x14ac:dyDescent="0.25">
      <c r="A2131" s="331">
        <v>92464</v>
      </c>
      <c r="B2131" s="329" t="s">
        <v>4946</v>
      </c>
      <c r="C2131" s="329" t="s">
        <v>2690</v>
      </c>
      <c r="D2131" s="329" t="s">
        <v>3038</v>
      </c>
      <c r="E2131" s="334">
        <v>74.91</v>
      </c>
    </row>
    <row r="2132" spans="1:5" ht="15" x14ac:dyDescent="0.25">
      <c r="A2132" s="331">
        <v>92465</v>
      </c>
      <c r="B2132" s="329" t="s">
        <v>4947</v>
      </c>
      <c r="C2132" s="329" t="s">
        <v>2690</v>
      </c>
      <c r="D2132" s="329" t="s">
        <v>3038</v>
      </c>
      <c r="E2132" s="334">
        <v>109.85</v>
      </c>
    </row>
    <row r="2133" spans="1:5" ht="15" x14ac:dyDescent="0.25">
      <c r="A2133" s="331">
        <v>92466</v>
      </c>
      <c r="B2133" s="329" t="s">
        <v>4948</v>
      </c>
      <c r="C2133" s="329" t="s">
        <v>2690</v>
      </c>
      <c r="D2133" s="329" t="s">
        <v>3038</v>
      </c>
      <c r="E2133" s="334">
        <v>192.84</v>
      </c>
    </row>
    <row r="2134" spans="1:5" ht="15" x14ac:dyDescent="0.25">
      <c r="A2134" s="331">
        <v>92467</v>
      </c>
      <c r="B2134" s="329" t="s">
        <v>4949</v>
      </c>
      <c r="C2134" s="329" t="s">
        <v>2690</v>
      </c>
      <c r="D2134" s="329" t="s">
        <v>3038</v>
      </c>
      <c r="E2134" s="334">
        <v>69.39</v>
      </c>
    </row>
    <row r="2135" spans="1:5" ht="15" x14ac:dyDescent="0.25">
      <c r="A2135" s="331">
        <v>92468</v>
      </c>
      <c r="B2135" s="329" t="s">
        <v>4950</v>
      </c>
      <c r="C2135" s="329" t="s">
        <v>2690</v>
      </c>
      <c r="D2135" s="329" t="s">
        <v>3038</v>
      </c>
      <c r="E2135" s="334">
        <v>66.680000000000007</v>
      </c>
    </row>
    <row r="2136" spans="1:5" ht="15" x14ac:dyDescent="0.25">
      <c r="A2136" s="331">
        <v>92469</v>
      </c>
      <c r="B2136" s="329" t="s">
        <v>4951</v>
      </c>
      <c r="C2136" s="329" t="s">
        <v>2690</v>
      </c>
      <c r="D2136" s="329" t="s">
        <v>3038</v>
      </c>
      <c r="E2136" s="334">
        <v>99.89</v>
      </c>
    </row>
    <row r="2137" spans="1:5" ht="15" x14ac:dyDescent="0.25">
      <c r="A2137" s="331">
        <v>92470</v>
      </c>
      <c r="B2137" s="329" t="s">
        <v>4952</v>
      </c>
      <c r="C2137" s="329" t="s">
        <v>2690</v>
      </c>
      <c r="D2137" s="329" t="s">
        <v>3038</v>
      </c>
      <c r="E2137" s="334">
        <v>188.47</v>
      </c>
    </row>
    <row r="2138" spans="1:5" ht="15" x14ac:dyDescent="0.25">
      <c r="A2138" s="331">
        <v>92471</v>
      </c>
      <c r="B2138" s="329" t="s">
        <v>4953</v>
      </c>
      <c r="C2138" s="329" t="s">
        <v>2690</v>
      </c>
      <c r="D2138" s="329" t="s">
        <v>3038</v>
      </c>
      <c r="E2138" s="334">
        <v>63.22</v>
      </c>
    </row>
    <row r="2139" spans="1:5" ht="15" x14ac:dyDescent="0.25">
      <c r="A2139" s="331">
        <v>92472</v>
      </c>
      <c r="B2139" s="329" t="s">
        <v>4954</v>
      </c>
      <c r="C2139" s="329" t="s">
        <v>2690</v>
      </c>
      <c r="D2139" s="329" t="s">
        <v>3038</v>
      </c>
      <c r="E2139" s="334">
        <v>62.78</v>
      </c>
    </row>
    <row r="2140" spans="1:5" ht="15" x14ac:dyDescent="0.25">
      <c r="A2140" s="331">
        <v>92473</v>
      </c>
      <c r="B2140" s="329" t="s">
        <v>4955</v>
      </c>
      <c r="C2140" s="329" t="s">
        <v>2690</v>
      </c>
      <c r="D2140" s="329" t="s">
        <v>3038</v>
      </c>
      <c r="E2140" s="334">
        <v>91.87</v>
      </c>
    </row>
    <row r="2141" spans="1:5" ht="15" x14ac:dyDescent="0.25">
      <c r="A2141" s="331">
        <v>92474</v>
      </c>
      <c r="B2141" s="329" t="s">
        <v>4956</v>
      </c>
      <c r="C2141" s="329" t="s">
        <v>2690</v>
      </c>
      <c r="D2141" s="329" t="s">
        <v>3038</v>
      </c>
      <c r="E2141" s="334">
        <v>184.71</v>
      </c>
    </row>
    <row r="2142" spans="1:5" ht="15" x14ac:dyDescent="0.25">
      <c r="A2142" s="331">
        <v>92475</v>
      </c>
      <c r="B2142" s="329" t="s">
        <v>4957</v>
      </c>
      <c r="C2142" s="329" t="s">
        <v>2690</v>
      </c>
      <c r="D2142" s="329" t="s">
        <v>3038</v>
      </c>
      <c r="E2142" s="334">
        <v>58.23</v>
      </c>
    </row>
    <row r="2143" spans="1:5" ht="15" x14ac:dyDescent="0.25">
      <c r="A2143" s="331">
        <v>92476</v>
      </c>
      <c r="B2143" s="329" t="s">
        <v>4958</v>
      </c>
      <c r="C2143" s="329" t="s">
        <v>2690</v>
      </c>
      <c r="D2143" s="329" t="s">
        <v>3038</v>
      </c>
      <c r="E2143" s="334">
        <v>59.48</v>
      </c>
    </row>
    <row r="2144" spans="1:5" ht="15" x14ac:dyDescent="0.25">
      <c r="A2144" s="331">
        <v>92477</v>
      </c>
      <c r="B2144" s="329" t="s">
        <v>4959</v>
      </c>
      <c r="C2144" s="329" t="s">
        <v>2690</v>
      </c>
      <c r="D2144" s="329" t="s">
        <v>3038</v>
      </c>
      <c r="E2144" s="334">
        <v>74.61</v>
      </c>
    </row>
    <row r="2145" spans="1:5" ht="15" x14ac:dyDescent="0.25">
      <c r="A2145" s="331">
        <v>92478</v>
      </c>
      <c r="B2145" s="329" t="s">
        <v>4960</v>
      </c>
      <c r="C2145" s="329" t="s">
        <v>2690</v>
      </c>
      <c r="D2145" s="329" t="s">
        <v>3038</v>
      </c>
      <c r="E2145" s="334">
        <v>177.28</v>
      </c>
    </row>
    <row r="2146" spans="1:5" ht="15" x14ac:dyDescent="0.25">
      <c r="A2146" s="331">
        <v>92479</v>
      </c>
      <c r="B2146" s="329" t="s">
        <v>4961</v>
      </c>
      <c r="C2146" s="329" t="s">
        <v>2690</v>
      </c>
      <c r="D2146" s="329" t="s">
        <v>3038</v>
      </c>
      <c r="E2146" s="334">
        <v>47.49</v>
      </c>
    </row>
    <row r="2147" spans="1:5" ht="15" x14ac:dyDescent="0.25">
      <c r="A2147" s="331">
        <v>92480</v>
      </c>
      <c r="B2147" s="329" t="s">
        <v>4962</v>
      </c>
      <c r="C2147" s="329" t="s">
        <v>2690</v>
      </c>
      <c r="D2147" s="329" t="s">
        <v>3038</v>
      </c>
      <c r="E2147" s="334">
        <v>52.85</v>
      </c>
    </row>
    <row r="2148" spans="1:5" ht="15" x14ac:dyDescent="0.25">
      <c r="A2148" s="331">
        <v>92482</v>
      </c>
      <c r="B2148" s="329" t="s">
        <v>4963</v>
      </c>
      <c r="C2148" s="329" t="s">
        <v>2690</v>
      </c>
      <c r="D2148" s="329" t="s">
        <v>3038</v>
      </c>
      <c r="E2148" s="334">
        <v>209.33</v>
      </c>
    </row>
    <row r="2149" spans="1:5" ht="15" x14ac:dyDescent="0.25">
      <c r="A2149" s="331">
        <v>92484</v>
      </c>
      <c r="B2149" s="329" t="s">
        <v>4964</v>
      </c>
      <c r="C2149" s="329" t="s">
        <v>2690</v>
      </c>
      <c r="D2149" s="329" t="s">
        <v>3038</v>
      </c>
      <c r="E2149" s="334">
        <v>151.85</v>
      </c>
    </row>
    <row r="2150" spans="1:5" ht="15" x14ac:dyDescent="0.25">
      <c r="A2150" s="331">
        <v>92486</v>
      </c>
      <c r="B2150" s="329" t="s">
        <v>4965</v>
      </c>
      <c r="C2150" s="329" t="s">
        <v>2690</v>
      </c>
      <c r="D2150" s="329" t="s">
        <v>3038</v>
      </c>
      <c r="E2150" s="334">
        <v>106.98</v>
      </c>
    </row>
    <row r="2151" spans="1:5" ht="15" x14ac:dyDescent="0.25">
      <c r="A2151" s="331">
        <v>92488</v>
      </c>
      <c r="B2151" s="329" t="s">
        <v>4966</v>
      </c>
      <c r="C2151" s="329" t="s">
        <v>2690</v>
      </c>
      <c r="D2151" s="329" t="s">
        <v>2971</v>
      </c>
      <c r="E2151" s="334">
        <v>73.760000000000005</v>
      </c>
    </row>
    <row r="2152" spans="1:5" ht="15" x14ac:dyDescent="0.25">
      <c r="A2152" s="331">
        <v>92490</v>
      </c>
      <c r="B2152" s="329" t="s">
        <v>4967</v>
      </c>
      <c r="C2152" s="329" t="s">
        <v>2690</v>
      </c>
      <c r="D2152" s="329" t="s">
        <v>2971</v>
      </c>
      <c r="E2152" s="334">
        <v>41.85</v>
      </c>
    </row>
    <row r="2153" spans="1:5" ht="15" x14ac:dyDescent="0.25">
      <c r="A2153" s="331">
        <v>92492</v>
      </c>
      <c r="B2153" s="329" t="s">
        <v>4968</v>
      </c>
      <c r="C2153" s="329" t="s">
        <v>2690</v>
      </c>
      <c r="D2153" s="329" t="s">
        <v>2971</v>
      </c>
      <c r="E2153" s="334">
        <v>71.02</v>
      </c>
    </row>
    <row r="2154" spans="1:5" ht="15" x14ac:dyDescent="0.25">
      <c r="A2154" s="331">
        <v>92494</v>
      </c>
      <c r="B2154" s="329" t="s">
        <v>4969</v>
      </c>
      <c r="C2154" s="329" t="s">
        <v>2690</v>
      </c>
      <c r="D2154" s="329" t="s">
        <v>2971</v>
      </c>
      <c r="E2154" s="334">
        <v>39.42</v>
      </c>
    </row>
    <row r="2155" spans="1:5" ht="15" x14ac:dyDescent="0.25">
      <c r="A2155" s="331">
        <v>92496</v>
      </c>
      <c r="B2155" s="329" t="s">
        <v>4970</v>
      </c>
      <c r="C2155" s="329" t="s">
        <v>2690</v>
      </c>
      <c r="D2155" s="329" t="s">
        <v>2971</v>
      </c>
      <c r="E2155" s="334">
        <v>69.17</v>
      </c>
    </row>
    <row r="2156" spans="1:5" ht="15" x14ac:dyDescent="0.25">
      <c r="A2156" s="331">
        <v>92498</v>
      </c>
      <c r="B2156" s="329" t="s">
        <v>4971</v>
      </c>
      <c r="C2156" s="329" t="s">
        <v>2690</v>
      </c>
      <c r="D2156" s="329" t="s">
        <v>2971</v>
      </c>
      <c r="E2156" s="334">
        <v>37.79</v>
      </c>
    </row>
    <row r="2157" spans="1:5" ht="15" x14ac:dyDescent="0.25">
      <c r="A2157" s="331">
        <v>92500</v>
      </c>
      <c r="B2157" s="329" t="s">
        <v>4972</v>
      </c>
      <c r="C2157" s="329" t="s">
        <v>2690</v>
      </c>
      <c r="D2157" s="329" t="s">
        <v>2971</v>
      </c>
      <c r="E2157" s="334">
        <v>68.13</v>
      </c>
    </row>
    <row r="2158" spans="1:5" ht="15" x14ac:dyDescent="0.25">
      <c r="A2158" s="331">
        <v>92502</v>
      </c>
      <c r="B2158" s="329" t="s">
        <v>4973</v>
      </c>
      <c r="C2158" s="329" t="s">
        <v>2690</v>
      </c>
      <c r="D2158" s="329" t="s">
        <v>2971</v>
      </c>
      <c r="E2158" s="334">
        <v>36.9</v>
      </c>
    </row>
    <row r="2159" spans="1:5" ht="15" x14ac:dyDescent="0.25">
      <c r="A2159" s="331">
        <v>92504</v>
      </c>
      <c r="B2159" s="329" t="s">
        <v>4974</v>
      </c>
      <c r="C2159" s="329" t="s">
        <v>2690</v>
      </c>
      <c r="D2159" s="329" t="s">
        <v>2971</v>
      </c>
      <c r="E2159" s="334">
        <v>41.22</v>
      </c>
    </row>
    <row r="2160" spans="1:5" ht="15" x14ac:dyDescent="0.25">
      <c r="A2160" s="331">
        <v>92506</v>
      </c>
      <c r="B2160" s="329" t="s">
        <v>4975</v>
      </c>
      <c r="C2160" s="329" t="s">
        <v>2690</v>
      </c>
      <c r="D2160" s="329" t="s">
        <v>2971</v>
      </c>
      <c r="E2160" s="334">
        <v>35.33</v>
      </c>
    </row>
    <row r="2161" spans="1:5" ht="15" x14ac:dyDescent="0.25">
      <c r="A2161" s="331">
        <v>92508</v>
      </c>
      <c r="B2161" s="329" t="s">
        <v>4976</v>
      </c>
      <c r="C2161" s="329" t="s">
        <v>2690</v>
      </c>
      <c r="D2161" s="329" t="s">
        <v>2971</v>
      </c>
      <c r="E2161" s="334">
        <v>79.53</v>
      </c>
    </row>
    <row r="2162" spans="1:5" ht="15" x14ac:dyDescent="0.25">
      <c r="A2162" s="331">
        <v>92510</v>
      </c>
      <c r="B2162" s="329" t="s">
        <v>4977</v>
      </c>
      <c r="C2162" s="329" t="s">
        <v>2690</v>
      </c>
      <c r="D2162" s="329" t="s">
        <v>2971</v>
      </c>
      <c r="E2162" s="334">
        <v>44.44</v>
      </c>
    </row>
    <row r="2163" spans="1:5" ht="15" x14ac:dyDescent="0.25">
      <c r="A2163" s="331">
        <v>92512</v>
      </c>
      <c r="B2163" s="329" t="s">
        <v>4978</v>
      </c>
      <c r="C2163" s="329" t="s">
        <v>2690</v>
      </c>
      <c r="D2163" s="329" t="s">
        <v>2971</v>
      </c>
      <c r="E2163" s="334">
        <v>63.85</v>
      </c>
    </row>
    <row r="2164" spans="1:5" ht="15" x14ac:dyDescent="0.25">
      <c r="A2164" s="331">
        <v>92514</v>
      </c>
      <c r="B2164" s="329" t="s">
        <v>4979</v>
      </c>
      <c r="C2164" s="329" t="s">
        <v>2690</v>
      </c>
      <c r="D2164" s="329" t="s">
        <v>2971</v>
      </c>
      <c r="E2164" s="334">
        <v>31.08</v>
      </c>
    </row>
    <row r="2165" spans="1:5" ht="15" x14ac:dyDescent="0.25">
      <c r="A2165" s="331">
        <v>92515</v>
      </c>
      <c r="B2165" s="329" t="s">
        <v>4980</v>
      </c>
      <c r="C2165" s="329" t="s">
        <v>2690</v>
      </c>
      <c r="D2165" s="329" t="s">
        <v>2971</v>
      </c>
      <c r="E2165" s="334">
        <v>57.29</v>
      </c>
    </row>
    <row r="2166" spans="1:5" ht="15" x14ac:dyDescent="0.25">
      <c r="A2166" s="331">
        <v>92518</v>
      </c>
      <c r="B2166" s="329" t="s">
        <v>4981</v>
      </c>
      <c r="C2166" s="329" t="s">
        <v>2690</v>
      </c>
      <c r="D2166" s="329" t="s">
        <v>2971</v>
      </c>
      <c r="E2166" s="334">
        <v>25.55</v>
      </c>
    </row>
    <row r="2167" spans="1:5" ht="15" x14ac:dyDescent="0.25">
      <c r="A2167" s="331">
        <v>92520</v>
      </c>
      <c r="B2167" s="329" t="s">
        <v>4982</v>
      </c>
      <c r="C2167" s="329" t="s">
        <v>2690</v>
      </c>
      <c r="D2167" s="329" t="s">
        <v>2971</v>
      </c>
      <c r="E2167" s="334">
        <v>53.94</v>
      </c>
    </row>
    <row r="2168" spans="1:5" ht="15" x14ac:dyDescent="0.25">
      <c r="A2168" s="331">
        <v>92522</v>
      </c>
      <c r="B2168" s="329" t="s">
        <v>4983</v>
      </c>
      <c r="C2168" s="329" t="s">
        <v>2690</v>
      </c>
      <c r="D2168" s="329" t="s">
        <v>2971</v>
      </c>
      <c r="E2168" s="334">
        <v>22.7</v>
      </c>
    </row>
    <row r="2169" spans="1:5" ht="15" x14ac:dyDescent="0.25">
      <c r="A2169" s="331">
        <v>92524</v>
      </c>
      <c r="B2169" s="329" t="s">
        <v>4984</v>
      </c>
      <c r="C2169" s="329" t="s">
        <v>2690</v>
      </c>
      <c r="D2169" s="329" t="s">
        <v>2971</v>
      </c>
      <c r="E2169" s="334">
        <v>51.67</v>
      </c>
    </row>
    <row r="2170" spans="1:5" ht="15" x14ac:dyDescent="0.25">
      <c r="A2170" s="331">
        <v>92526</v>
      </c>
      <c r="B2170" s="329" t="s">
        <v>4985</v>
      </c>
      <c r="C2170" s="329" t="s">
        <v>2690</v>
      </c>
      <c r="D2170" s="329" t="s">
        <v>2971</v>
      </c>
      <c r="E2170" s="334">
        <v>20.73</v>
      </c>
    </row>
    <row r="2171" spans="1:5" ht="15" x14ac:dyDescent="0.25">
      <c r="A2171" s="331">
        <v>92528</v>
      </c>
      <c r="B2171" s="329" t="s">
        <v>4986</v>
      </c>
      <c r="C2171" s="329" t="s">
        <v>2690</v>
      </c>
      <c r="D2171" s="329" t="s">
        <v>2971</v>
      </c>
      <c r="E2171" s="334">
        <v>50.48</v>
      </c>
    </row>
    <row r="2172" spans="1:5" ht="15" x14ac:dyDescent="0.25">
      <c r="A2172" s="331">
        <v>92530</v>
      </c>
      <c r="B2172" s="329" t="s">
        <v>4987</v>
      </c>
      <c r="C2172" s="329" t="s">
        <v>2690</v>
      </c>
      <c r="D2172" s="329" t="s">
        <v>2971</v>
      </c>
      <c r="E2172" s="334">
        <v>19.73</v>
      </c>
    </row>
    <row r="2173" spans="1:5" ht="15" x14ac:dyDescent="0.25">
      <c r="A2173" s="331">
        <v>92532</v>
      </c>
      <c r="B2173" s="329" t="s">
        <v>4988</v>
      </c>
      <c r="C2173" s="329" t="s">
        <v>2690</v>
      </c>
      <c r="D2173" s="329" t="s">
        <v>2971</v>
      </c>
      <c r="E2173" s="334">
        <v>49.56</v>
      </c>
    </row>
    <row r="2174" spans="1:5" ht="15" x14ac:dyDescent="0.25">
      <c r="A2174" s="331">
        <v>92534</v>
      </c>
      <c r="B2174" s="329" t="s">
        <v>4989</v>
      </c>
      <c r="C2174" s="329" t="s">
        <v>2690</v>
      </c>
      <c r="D2174" s="329" t="s">
        <v>2971</v>
      </c>
      <c r="E2174" s="334">
        <v>19</v>
      </c>
    </row>
    <row r="2175" spans="1:5" ht="15" x14ac:dyDescent="0.25">
      <c r="A2175" s="331">
        <v>92536</v>
      </c>
      <c r="B2175" s="329" t="s">
        <v>4990</v>
      </c>
      <c r="C2175" s="329" t="s">
        <v>2690</v>
      </c>
      <c r="D2175" s="329" t="s">
        <v>2971</v>
      </c>
      <c r="E2175" s="334">
        <v>47.9</v>
      </c>
    </row>
    <row r="2176" spans="1:5" ht="15" x14ac:dyDescent="0.25">
      <c r="A2176" s="331">
        <v>92538</v>
      </c>
      <c r="B2176" s="329" t="s">
        <v>4991</v>
      </c>
      <c r="C2176" s="329" t="s">
        <v>2690</v>
      </c>
      <c r="D2176" s="329" t="s">
        <v>2971</v>
      </c>
      <c r="E2176" s="334">
        <v>17.5</v>
      </c>
    </row>
    <row r="2177" spans="1:5" ht="15" x14ac:dyDescent="0.25">
      <c r="A2177" s="331">
        <v>96252</v>
      </c>
      <c r="B2177" s="329" t="s">
        <v>4992</v>
      </c>
      <c r="C2177" s="329" t="s">
        <v>2690</v>
      </c>
      <c r="D2177" s="329" t="s">
        <v>3038</v>
      </c>
      <c r="E2177" s="334">
        <v>192.99</v>
      </c>
    </row>
    <row r="2178" spans="1:5" ht="15" x14ac:dyDescent="0.25">
      <c r="A2178" s="331">
        <v>96257</v>
      </c>
      <c r="B2178" s="329" t="s">
        <v>4993</v>
      </c>
      <c r="C2178" s="329" t="s">
        <v>2690</v>
      </c>
      <c r="D2178" s="329" t="s">
        <v>3038</v>
      </c>
      <c r="E2178" s="334">
        <v>149.94</v>
      </c>
    </row>
    <row r="2179" spans="1:5" ht="15" x14ac:dyDescent="0.25">
      <c r="A2179" s="331">
        <v>96258</v>
      </c>
      <c r="B2179" s="329" t="s">
        <v>4994</v>
      </c>
      <c r="C2179" s="329" t="s">
        <v>2690</v>
      </c>
      <c r="D2179" s="329" t="s">
        <v>3038</v>
      </c>
      <c r="E2179" s="334">
        <v>141.22</v>
      </c>
    </row>
    <row r="2180" spans="1:5" ht="15" x14ac:dyDescent="0.25">
      <c r="A2180" s="331">
        <v>96259</v>
      </c>
      <c r="B2180" s="329" t="s">
        <v>4995</v>
      </c>
      <c r="C2180" s="329" t="s">
        <v>2690</v>
      </c>
      <c r="D2180" s="329" t="s">
        <v>3038</v>
      </c>
      <c r="E2180" s="334">
        <v>164.98</v>
      </c>
    </row>
    <row r="2181" spans="1:5" ht="15" x14ac:dyDescent="0.25">
      <c r="A2181" s="331">
        <v>96529</v>
      </c>
      <c r="B2181" s="329" t="s">
        <v>4996</v>
      </c>
      <c r="C2181" s="329" t="s">
        <v>2690</v>
      </c>
      <c r="D2181" s="329" t="s">
        <v>3038</v>
      </c>
      <c r="E2181" s="334">
        <v>236.81</v>
      </c>
    </row>
    <row r="2182" spans="1:5" ht="15" x14ac:dyDescent="0.25">
      <c r="A2182" s="331">
        <v>96530</v>
      </c>
      <c r="B2182" s="329" t="s">
        <v>4997</v>
      </c>
      <c r="C2182" s="329" t="s">
        <v>2690</v>
      </c>
      <c r="D2182" s="329" t="s">
        <v>3038</v>
      </c>
      <c r="E2182" s="334">
        <v>126.51</v>
      </c>
    </row>
    <row r="2183" spans="1:5" ht="15" x14ac:dyDescent="0.25">
      <c r="A2183" s="331">
        <v>96531</v>
      </c>
      <c r="B2183" s="329" t="s">
        <v>4998</v>
      </c>
      <c r="C2183" s="329" t="s">
        <v>2690</v>
      </c>
      <c r="D2183" s="329" t="s">
        <v>3038</v>
      </c>
      <c r="E2183" s="334">
        <v>87.77</v>
      </c>
    </row>
    <row r="2184" spans="1:5" ht="15" x14ac:dyDescent="0.25">
      <c r="A2184" s="331">
        <v>96532</v>
      </c>
      <c r="B2184" s="329" t="s">
        <v>4999</v>
      </c>
      <c r="C2184" s="329" t="s">
        <v>2690</v>
      </c>
      <c r="D2184" s="329" t="s">
        <v>3038</v>
      </c>
      <c r="E2184" s="334">
        <v>148.28</v>
      </c>
    </row>
    <row r="2185" spans="1:5" ht="15" x14ac:dyDescent="0.25">
      <c r="A2185" s="331">
        <v>96533</v>
      </c>
      <c r="B2185" s="329" t="s">
        <v>5000</v>
      </c>
      <c r="C2185" s="329" t="s">
        <v>2690</v>
      </c>
      <c r="D2185" s="329" t="s">
        <v>3038</v>
      </c>
      <c r="E2185" s="334">
        <v>77.599999999999994</v>
      </c>
    </row>
    <row r="2186" spans="1:5" ht="15" x14ac:dyDescent="0.25">
      <c r="A2186" s="331">
        <v>96534</v>
      </c>
      <c r="B2186" s="329" t="s">
        <v>5001</v>
      </c>
      <c r="C2186" s="329" t="s">
        <v>2690</v>
      </c>
      <c r="D2186" s="329" t="s">
        <v>3038</v>
      </c>
      <c r="E2186" s="334">
        <v>60.57</v>
      </c>
    </row>
    <row r="2187" spans="1:5" ht="15" x14ac:dyDescent="0.25">
      <c r="A2187" s="331">
        <v>96535</v>
      </c>
      <c r="B2187" s="329" t="s">
        <v>5002</v>
      </c>
      <c r="C2187" s="329" t="s">
        <v>2690</v>
      </c>
      <c r="D2187" s="329" t="s">
        <v>3038</v>
      </c>
      <c r="E2187" s="334">
        <v>102.18</v>
      </c>
    </row>
    <row r="2188" spans="1:5" ht="15" x14ac:dyDescent="0.25">
      <c r="A2188" s="331">
        <v>96536</v>
      </c>
      <c r="B2188" s="329" t="s">
        <v>5003</v>
      </c>
      <c r="C2188" s="329" t="s">
        <v>2690</v>
      </c>
      <c r="D2188" s="329" t="s">
        <v>3038</v>
      </c>
      <c r="E2188" s="334">
        <v>52.19</v>
      </c>
    </row>
    <row r="2189" spans="1:5" ht="15" x14ac:dyDescent="0.25">
      <c r="A2189" s="331">
        <v>96537</v>
      </c>
      <c r="B2189" s="329" t="s">
        <v>5004</v>
      </c>
      <c r="C2189" s="329" t="s">
        <v>2690</v>
      </c>
      <c r="D2189" s="329" t="s">
        <v>3038</v>
      </c>
      <c r="E2189" s="334">
        <v>141.32</v>
      </c>
    </row>
    <row r="2190" spans="1:5" ht="15" x14ac:dyDescent="0.25">
      <c r="A2190" s="331">
        <v>96538</v>
      </c>
      <c r="B2190" s="329" t="s">
        <v>5005</v>
      </c>
      <c r="C2190" s="329" t="s">
        <v>2690</v>
      </c>
      <c r="D2190" s="329" t="s">
        <v>3038</v>
      </c>
      <c r="E2190" s="334">
        <v>204.36</v>
      </c>
    </row>
    <row r="2191" spans="1:5" ht="15" x14ac:dyDescent="0.25">
      <c r="A2191" s="331">
        <v>96539</v>
      </c>
      <c r="B2191" s="329" t="s">
        <v>5006</v>
      </c>
      <c r="C2191" s="329" t="s">
        <v>2690</v>
      </c>
      <c r="D2191" s="329" t="s">
        <v>3038</v>
      </c>
      <c r="E2191" s="334">
        <v>94.1</v>
      </c>
    </row>
    <row r="2192" spans="1:5" ht="15" x14ac:dyDescent="0.25">
      <c r="A2192" s="331">
        <v>96540</v>
      </c>
      <c r="B2192" s="329" t="s">
        <v>5007</v>
      </c>
      <c r="C2192" s="329" t="s">
        <v>2690</v>
      </c>
      <c r="D2192" s="329" t="s">
        <v>3038</v>
      </c>
      <c r="E2192" s="334">
        <v>95.55</v>
      </c>
    </row>
    <row r="2193" spans="1:5" ht="15" x14ac:dyDescent="0.25">
      <c r="A2193" s="331">
        <v>96541</v>
      </c>
      <c r="B2193" s="329" t="s">
        <v>5008</v>
      </c>
      <c r="C2193" s="329" t="s">
        <v>2690</v>
      </c>
      <c r="D2193" s="329" t="s">
        <v>3038</v>
      </c>
      <c r="E2193" s="334">
        <v>139.44</v>
      </c>
    </row>
    <row r="2194" spans="1:5" ht="15" x14ac:dyDescent="0.25">
      <c r="A2194" s="331">
        <v>96542</v>
      </c>
      <c r="B2194" s="329" t="s">
        <v>5009</v>
      </c>
      <c r="C2194" s="329" t="s">
        <v>2690</v>
      </c>
      <c r="D2194" s="329" t="s">
        <v>3038</v>
      </c>
      <c r="E2194" s="334">
        <v>67.38</v>
      </c>
    </row>
    <row r="2195" spans="1:5" ht="15" x14ac:dyDescent="0.25">
      <c r="A2195" s="331">
        <v>96543</v>
      </c>
      <c r="B2195" s="329" t="s">
        <v>372</v>
      </c>
      <c r="C2195" s="329" t="s">
        <v>160</v>
      </c>
      <c r="D2195" s="329" t="s">
        <v>2971</v>
      </c>
      <c r="E2195" s="334">
        <v>19.21</v>
      </c>
    </row>
    <row r="2196" spans="1:5" ht="15" x14ac:dyDescent="0.25">
      <c r="A2196" s="331">
        <v>97747</v>
      </c>
      <c r="B2196" s="329" t="s">
        <v>5010</v>
      </c>
      <c r="C2196" s="329" t="s">
        <v>2690</v>
      </c>
      <c r="D2196" s="329" t="s">
        <v>3038</v>
      </c>
      <c r="E2196" s="334">
        <v>154.34</v>
      </c>
    </row>
    <row r="2197" spans="1:5" ht="15" x14ac:dyDescent="0.25">
      <c r="A2197" s="331">
        <v>101791</v>
      </c>
      <c r="B2197" s="329" t="s">
        <v>5011</v>
      </c>
      <c r="C2197" s="329" t="s">
        <v>157</v>
      </c>
      <c r="D2197" s="329" t="s">
        <v>3038</v>
      </c>
      <c r="E2197" s="334">
        <v>25.12</v>
      </c>
    </row>
    <row r="2198" spans="1:5" ht="15" x14ac:dyDescent="0.25">
      <c r="A2198" s="331">
        <v>101792</v>
      </c>
      <c r="B2198" s="329" t="s">
        <v>5012</v>
      </c>
      <c r="C2198" s="329" t="s">
        <v>4180</v>
      </c>
      <c r="D2198" s="329" t="s">
        <v>3038</v>
      </c>
      <c r="E2198" s="334">
        <v>12.9</v>
      </c>
    </row>
    <row r="2199" spans="1:5" ht="15" x14ac:dyDescent="0.25">
      <c r="A2199" s="331">
        <v>101793</v>
      </c>
      <c r="B2199" s="329" t="s">
        <v>5013</v>
      </c>
      <c r="C2199" s="329" t="s">
        <v>4180</v>
      </c>
      <c r="D2199" s="329" t="s">
        <v>3038</v>
      </c>
      <c r="E2199" s="334">
        <v>21.03</v>
      </c>
    </row>
    <row r="2200" spans="1:5" ht="15" x14ac:dyDescent="0.25">
      <c r="A2200" s="331">
        <v>101969</v>
      </c>
      <c r="B2200" s="329" t="s">
        <v>5014</v>
      </c>
      <c r="C2200" s="329" t="s">
        <v>2690</v>
      </c>
      <c r="D2200" s="329" t="s">
        <v>3038</v>
      </c>
      <c r="E2200" s="334">
        <v>135.22999999999999</v>
      </c>
    </row>
    <row r="2201" spans="1:5" ht="15" x14ac:dyDescent="0.25">
      <c r="A2201" s="331">
        <v>101971</v>
      </c>
      <c r="B2201" s="329" t="s">
        <v>5015</v>
      </c>
      <c r="C2201" s="329" t="s">
        <v>2690</v>
      </c>
      <c r="D2201" s="329" t="s">
        <v>3038</v>
      </c>
      <c r="E2201" s="334">
        <v>126.6</v>
      </c>
    </row>
    <row r="2202" spans="1:5" ht="15" x14ac:dyDescent="0.25">
      <c r="A2202" s="331">
        <v>101973</v>
      </c>
      <c r="B2202" s="329" t="s">
        <v>5016</v>
      </c>
      <c r="C2202" s="329" t="s">
        <v>2690</v>
      </c>
      <c r="D2202" s="329" t="s">
        <v>3038</v>
      </c>
      <c r="E2202" s="334">
        <v>133.87</v>
      </c>
    </row>
    <row r="2203" spans="1:5" ht="15" x14ac:dyDescent="0.25">
      <c r="A2203" s="331">
        <v>101974</v>
      </c>
      <c r="B2203" s="329" t="s">
        <v>5017</v>
      </c>
      <c r="C2203" s="329" t="s">
        <v>2690</v>
      </c>
      <c r="D2203" s="329" t="s">
        <v>3038</v>
      </c>
      <c r="E2203" s="334">
        <v>330.45</v>
      </c>
    </row>
    <row r="2204" spans="1:5" ht="15" x14ac:dyDescent="0.25">
      <c r="A2204" s="331">
        <v>101975</v>
      </c>
      <c r="B2204" s="329" t="s">
        <v>5018</v>
      </c>
      <c r="C2204" s="329" t="s">
        <v>2690</v>
      </c>
      <c r="D2204" s="329" t="s">
        <v>3038</v>
      </c>
      <c r="E2204" s="334">
        <v>282.08999999999997</v>
      </c>
    </row>
    <row r="2205" spans="1:5" ht="15" x14ac:dyDescent="0.25">
      <c r="A2205" s="331">
        <v>101977</v>
      </c>
      <c r="B2205" s="329" t="s">
        <v>5019</v>
      </c>
      <c r="C2205" s="329" t="s">
        <v>2690</v>
      </c>
      <c r="D2205" s="329" t="s">
        <v>3038</v>
      </c>
      <c r="E2205" s="334">
        <v>217.24</v>
      </c>
    </row>
    <row r="2206" spans="1:5" ht="15" x14ac:dyDescent="0.25">
      <c r="A2206" s="331">
        <v>101980</v>
      </c>
      <c r="B2206" s="329" t="s">
        <v>5020</v>
      </c>
      <c r="C2206" s="329" t="s">
        <v>2690</v>
      </c>
      <c r="D2206" s="329" t="s">
        <v>3038</v>
      </c>
      <c r="E2206" s="334">
        <v>199.1</v>
      </c>
    </row>
    <row r="2207" spans="1:5" ht="15" x14ac:dyDescent="0.25">
      <c r="A2207" s="331">
        <v>101981</v>
      </c>
      <c r="B2207" s="329" t="s">
        <v>5021</v>
      </c>
      <c r="C2207" s="329" t="s">
        <v>2690</v>
      </c>
      <c r="D2207" s="329" t="s">
        <v>3038</v>
      </c>
      <c r="E2207" s="334">
        <v>153.85</v>
      </c>
    </row>
    <row r="2208" spans="1:5" ht="15" x14ac:dyDescent="0.25">
      <c r="A2208" s="331">
        <v>101982</v>
      </c>
      <c r="B2208" s="329" t="s">
        <v>5022</v>
      </c>
      <c r="C2208" s="329" t="s">
        <v>2690</v>
      </c>
      <c r="D2208" s="329" t="s">
        <v>3038</v>
      </c>
      <c r="E2208" s="334">
        <v>135.47999999999999</v>
      </c>
    </row>
    <row r="2209" spans="1:5" ht="15" x14ac:dyDescent="0.25">
      <c r="A2209" s="331">
        <v>101983</v>
      </c>
      <c r="B2209" s="329" t="s">
        <v>5023</v>
      </c>
      <c r="C2209" s="329" t="s">
        <v>2690</v>
      </c>
      <c r="D2209" s="329" t="s">
        <v>3038</v>
      </c>
      <c r="E2209" s="334">
        <v>123.91</v>
      </c>
    </row>
    <row r="2210" spans="1:5" ht="15" x14ac:dyDescent="0.25">
      <c r="A2210" s="331">
        <v>101985</v>
      </c>
      <c r="B2210" s="329" t="s">
        <v>5024</v>
      </c>
      <c r="C2210" s="329" t="s">
        <v>2690</v>
      </c>
      <c r="D2210" s="329" t="s">
        <v>3038</v>
      </c>
      <c r="E2210" s="334">
        <v>129.78</v>
      </c>
    </row>
    <row r="2211" spans="1:5" ht="15" x14ac:dyDescent="0.25">
      <c r="A2211" s="331">
        <v>101986</v>
      </c>
      <c r="B2211" s="329" t="s">
        <v>5025</v>
      </c>
      <c r="C2211" s="329" t="s">
        <v>2690</v>
      </c>
      <c r="D2211" s="329" t="s">
        <v>3038</v>
      </c>
      <c r="E2211" s="334">
        <v>118.8</v>
      </c>
    </row>
    <row r="2212" spans="1:5" ht="15" x14ac:dyDescent="0.25">
      <c r="A2212" s="331">
        <v>101987</v>
      </c>
      <c r="B2212" s="329" t="s">
        <v>5026</v>
      </c>
      <c r="C2212" s="329" t="s">
        <v>2690</v>
      </c>
      <c r="D2212" s="329" t="s">
        <v>3038</v>
      </c>
      <c r="E2212" s="334">
        <v>152.97</v>
      </c>
    </row>
    <row r="2213" spans="1:5" ht="15" x14ac:dyDescent="0.25">
      <c r="A2213" s="331">
        <v>101988</v>
      </c>
      <c r="B2213" s="329" t="s">
        <v>5027</v>
      </c>
      <c r="C2213" s="329" t="s">
        <v>2690</v>
      </c>
      <c r="D2213" s="329" t="s">
        <v>3038</v>
      </c>
      <c r="E2213" s="334">
        <v>141.13999999999999</v>
      </c>
    </row>
    <row r="2214" spans="1:5" ht="15" x14ac:dyDescent="0.25">
      <c r="A2214" s="331">
        <v>101989</v>
      </c>
      <c r="B2214" s="329" t="s">
        <v>5028</v>
      </c>
      <c r="C2214" s="329" t="s">
        <v>2690</v>
      </c>
      <c r="D2214" s="329" t="s">
        <v>3038</v>
      </c>
      <c r="E2214" s="334">
        <v>132.61000000000001</v>
      </c>
    </row>
    <row r="2215" spans="1:5" ht="15" x14ac:dyDescent="0.25">
      <c r="A2215" s="331">
        <v>101990</v>
      </c>
      <c r="B2215" s="329" t="s">
        <v>5029</v>
      </c>
      <c r="C2215" s="329" t="s">
        <v>2690</v>
      </c>
      <c r="D2215" s="329" t="s">
        <v>3038</v>
      </c>
      <c r="E2215" s="334">
        <v>143.81</v>
      </c>
    </row>
    <row r="2216" spans="1:5" ht="15" x14ac:dyDescent="0.25">
      <c r="A2216" s="331">
        <v>101991</v>
      </c>
      <c r="B2216" s="329" t="s">
        <v>5030</v>
      </c>
      <c r="C2216" s="329" t="s">
        <v>2690</v>
      </c>
      <c r="D2216" s="329" t="s">
        <v>3038</v>
      </c>
      <c r="E2216" s="334">
        <v>130.79</v>
      </c>
    </row>
    <row r="2217" spans="1:5" ht="15" x14ac:dyDescent="0.25">
      <c r="A2217" s="331">
        <v>101992</v>
      </c>
      <c r="B2217" s="329" t="s">
        <v>5031</v>
      </c>
      <c r="C2217" s="329" t="s">
        <v>2690</v>
      </c>
      <c r="D2217" s="329" t="s">
        <v>3038</v>
      </c>
      <c r="E2217" s="334">
        <v>120.29</v>
      </c>
    </row>
    <row r="2218" spans="1:5" ht="15" x14ac:dyDescent="0.25">
      <c r="A2218" s="331">
        <v>101993</v>
      </c>
      <c r="B2218" s="329" t="s">
        <v>5032</v>
      </c>
      <c r="C2218" s="329" t="s">
        <v>2690</v>
      </c>
      <c r="D2218" s="329" t="s">
        <v>3038</v>
      </c>
      <c r="E2218" s="334">
        <v>178.25</v>
      </c>
    </row>
    <row r="2219" spans="1:5" ht="15" x14ac:dyDescent="0.25">
      <c r="A2219" s="331">
        <v>101994</v>
      </c>
      <c r="B2219" s="329" t="s">
        <v>5033</v>
      </c>
      <c r="C2219" s="329" t="s">
        <v>2690</v>
      </c>
      <c r="D2219" s="329" t="s">
        <v>3038</v>
      </c>
      <c r="E2219" s="334">
        <v>148.63999999999999</v>
      </c>
    </row>
    <row r="2220" spans="1:5" ht="15" x14ac:dyDescent="0.25">
      <c r="A2220" s="331">
        <v>101995</v>
      </c>
      <c r="B2220" s="329" t="s">
        <v>5034</v>
      </c>
      <c r="C2220" s="329" t="s">
        <v>2690</v>
      </c>
      <c r="D2220" s="329" t="s">
        <v>3038</v>
      </c>
      <c r="E2220" s="334">
        <v>139.07</v>
      </c>
    </row>
    <row r="2221" spans="1:5" ht="15" x14ac:dyDescent="0.25">
      <c r="A2221" s="331">
        <v>101996</v>
      </c>
      <c r="B2221" s="329" t="s">
        <v>5035</v>
      </c>
      <c r="C2221" s="329" t="s">
        <v>2690</v>
      </c>
      <c r="D2221" s="329" t="s">
        <v>3038</v>
      </c>
      <c r="E2221" s="334">
        <v>153.99</v>
      </c>
    </row>
    <row r="2222" spans="1:5" ht="15" x14ac:dyDescent="0.25">
      <c r="A2222" s="331">
        <v>101997</v>
      </c>
      <c r="B2222" s="329" t="s">
        <v>5036</v>
      </c>
      <c r="C2222" s="329" t="s">
        <v>2690</v>
      </c>
      <c r="D2222" s="329" t="s">
        <v>3038</v>
      </c>
      <c r="E2222" s="334">
        <v>129.43</v>
      </c>
    </row>
    <row r="2223" spans="1:5" ht="15" x14ac:dyDescent="0.25">
      <c r="A2223" s="331">
        <v>101998</v>
      </c>
      <c r="B2223" s="329" t="s">
        <v>5037</v>
      </c>
      <c r="C2223" s="329" t="s">
        <v>2690</v>
      </c>
      <c r="D2223" s="329" t="s">
        <v>3038</v>
      </c>
      <c r="E2223" s="334">
        <v>118.7</v>
      </c>
    </row>
    <row r="2224" spans="1:5" ht="15" x14ac:dyDescent="0.25">
      <c r="A2224" s="331">
        <v>101999</v>
      </c>
      <c r="B2224" s="329" t="s">
        <v>5038</v>
      </c>
      <c r="C2224" s="329" t="s">
        <v>2690</v>
      </c>
      <c r="D2224" s="329" t="s">
        <v>3038</v>
      </c>
      <c r="E2224" s="334">
        <v>190.36</v>
      </c>
    </row>
    <row r="2225" spans="1:5" ht="15" x14ac:dyDescent="0.25">
      <c r="A2225" s="331">
        <v>102000</v>
      </c>
      <c r="B2225" s="329" t="s">
        <v>5039</v>
      </c>
      <c r="C2225" s="329" t="s">
        <v>2690</v>
      </c>
      <c r="D2225" s="329" t="s">
        <v>3038</v>
      </c>
      <c r="E2225" s="334">
        <v>324.02</v>
      </c>
    </row>
    <row r="2226" spans="1:5" ht="15" x14ac:dyDescent="0.25">
      <c r="A2226" s="331">
        <v>102001</v>
      </c>
      <c r="B2226" s="329" t="s">
        <v>5040</v>
      </c>
      <c r="C2226" s="329" t="s">
        <v>2690</v>
      </c>
      <c r="D2226" s="329" t="s">
        <v>3038</v>
      </c>
      <c r="E2226" s="334">
        <v>279.2</v>
      </c>
    </row>
    <row r="2227" spans="1:5" ht="15" x14ac:dyDescent="0.25">
      <c r="A2227" s="331">
        <v>102002</v>
      </c>
      <c r="B2227" s="329" t="s">
        <v>5041</v>
      </c>
      <c r="C2227" s="329" t="s">
        <v>2690</v>
      </c>
      <c r="D2227" s="329" t="s">
        <v>3038</v>
      </c>
      <c r="E2227" s="334">
        <v>209.61</v>
      </c>
    </row>
    <row r="2228" spans="1:5" ht="15" x14ac:dyDescent="0.25">
      <c r="A2228" s="331">
        <v>102003</v>
      </c>
      <c r="B2228" s="329" t="s">
        <v>5042</v>
      </c>
      <c r="C2228" s="329" t="s">
        <v>2690</v>
      </c>
      <c r="D2228" s="329" t="s">
        <v>3038</v>
      </c>
      <c r="E2228" s="334">
        <v>192.53</v>
      </c>
    </row>
    <row r="2229" spans="1:5" ht="15" x14ac:dyDescent="0.25">
      <c r="A2229" s="331">
        <v>102004</v>
      </c>
      <c r="B2229" s="329" t="s">
        <v>5043</v>
      </c>
      <c r="C2229" s="329" t="s">
        <v>2690</v>
      </c>
      <c r="D2229" s="329" t="s">
        <v>3038</v>
      </c>
      <c r="E2229" s="334">
        <v>149.1</v>
      </c>
    </row>
    <row r="2230" spans="1:5" ht="15" x14ac:dyDescent="0.25">
      <c r="A2230" s="331">
        <v>102005</v>
      </c>
      <c r="B2230" s="329" t="s">
        <v>5044</v>
      </c>
      <c r="C2230" s="329" t="s">
        <v>2690</v>
      </c>
      <c r="D2230" s="329" t="s">
        <v>3038</v>
      </c>
      <c r="E2230" s="334">
        <v>131.32</v>
      </c>
    </row>
    <row r="2231" spans="1:5" ht="15" x14ac:dyDescent="0.25">
      <c r="A2231" s="331">
        <v>102006</v>
      </c>
      <c r="B2231" s="329" t="s">
        <v>5045</v>
      </c>
      <c r="C2231" s="329" t="s">
        <v>2690</v>
      </c>
      <c r="D2231" s="329" t="s">
        <v>3038</v>
      </c>
      <c r="E2231" s="334">
        <v>120.14</v>
      </c>
    </row>
    <row r="2232" spans="1:5" ht="15" x14ac:dyDescent="0.25">
      <c r="A2232" s="331">
        <v>102007</v>
      </c>
      <c r="B2232" s="329" t="s">
        <v>5046</v>
      </c>
      <c r="C2232" s="329" t="s">
        <v>2690</v>
      </c>
      <c r="D2232" s="329" t="s">
        <v>3038</v>
      </c>
      <c r="E2232" s="334">
        <v>324.66000000000003</v>
      </c>
    </row>
    <row r="2233" spans="1:5" ht="15" x14ac:dyDescent="0.25">
      <c r="A2233" s="331">
        <v>102008</v>
      </c>
      <c r="B2233" s="329" t="s">
        <v>5047</v>
      </c>
      <c r="C2233" s="329" t="s">
        <v>2690</v>
      </c>
      <c r="D2233" s="329" t="s">
        <v>3038</v>
      </c>
      <c r="E2233" s="334">
        <v>272.47000000000003</v>
      </c>
    </row>
    <row r="2234" spans="1:5" ht="15" x14ac:dyDescent="0.25">
      <c r="A2234" s="331">
        <v>102009</v>
      </c>
      <c r="B2234" s="329" t="s">
        <v>5048</v>
      </c>
      <c r="C2234" s="329" t="s">
        <v>2690</v>
      </c>
      <c r="D2234" s="329" t="s">
        <v>3038</v>
      </c>
      <c r="E2234" s="334">
        <v>219.37</v>
      </c>
    </row>
    <row r="2235" spans="1:5" ht="15" x14ac:dyDescent="0.25">
      <c r="A2235" s="331">
        <v>102010</v>
      </c>
      <c r="B2235" s="329" t="s">
        <v>5049</v>
      </c>
      <c r="C2235" s="329" t="s">
        <v>2690</v>
      </c>
      <c r="D2235" s="329" t="s">
        <v>3038</v>
      </c>
      <c r="E2235" s="334">
        <v>199.41</v>
      </c>
    </row>
    <row r="2236" spans="1:5" ht="15" x14ac:dyDescent="0.25">
      <c r="A2236" s="331">
        <v>102011</v>
      </c>
      <c r="B2236" s="329" t="s">
        <v>5050</v>
      </c>
      <c r="C2236" s="329" t="s">
        <v>2690</v>
      </c>
      <c r="D2236" s="329" t="s">
        <v>3038</v>
      </c>
      <c r="E2236" s="334">
        <v>153.22</v>
      </c>
    </row>
    <row r="2237" spans="1:5" ht="15" x14ac:dyDescent="0.25">
      <c r="A2237" s="331">
        <v>102012</v>
      </c>
      <c r="B2237" s="329" t="s">
        <v>5051</v>
      </c>
      <c r="C2237" s="329" t="s">
        <v>2690</v>
      </c>
      <c r="D2237" s="329" t="s">
        <v>3038</v>
      </c>
      <c r="E2237" s="334">
        <v>134.19999999999999</v>
      </c>
    </row>
    <row r="2238" spans="1:5" ht="15" x14ac:dyDescent="0.25">
      <c r="A2238" s="331">
        <v>102013</v>
      </c>
      <c r="B2238" s="329" t="s">
        <v>5052</v>
      </c>
      <c r="C2238" s="329" t="s">
        <v>2690</v>
      </c>
      <c r="D2238" s="329" t="s">
        <v>3038</v>
      </c>
      <c r="E2238" s="334">
        <v>123.63</v>
      </c>
    </row>
    <row r="2239" spans="1:5" ht="15" x14ac:dyDescent="0.25">
      <c r="A2239" s="331">
        <v>102014</v>
      </c>
      <c r="B2239" s="329" t="s">
        <v>5053</v>
      </c>
      <c r="C2239" s="329" t="s">
        <v>2690</v>
      </c>
      <c r="D2239" s="329" t="s">
        <v>3038</v>
      </c>
      <c r="E2239" s="334">
        <v>349</v>
      </c>
    </row>
    <row r="2240" spans="1:5" ht="15" x14ac:dyDescent="0.25">
      <c r="A2240" s="331">
        <v>102015</v>
      </c>
      <c r="B2240" s="329" t="s">
        <v>5054</v>
      </c>
      <c r="C2240" s="329" t="s">
        <v>2690</v>
      </c>
      <c r="D2240" s="329" t="s">
        <v>3038</v>
      </c>
      <c r="E2240" s="334">
        <v>293.2</v>
      </c>
    </row>
    <row r="2241" spans="1:5" ht="15" x14ac:dyDescent="0.25">
      <c r="A2241" s="331">
        <v>102016</v>
      </c>
      <c r="B2241" s="329" t="s">
        <v>5055</v>
      </c>
      <c r="C2241" s="329" t="s">
        <v>2690</v>
      </c>
      <c r="D2241" s="329" t="s">
        <v>3038</v>
      </c>
      <c r="E2241" s="334">
        <v>208.34</v>
      </c>
    </row>
    <row r="2242" spans="1:5" ht="15" x14ac:dyDescent="0.25">
      <c r="A2242" s="331">
        <v>102017</v>
      </c>
      <c r="B2242" s="329" t="s">
        <v>5056</v>
      </c>
      <c r="C2242" s="329" t="s">
        <v>2690</v>
      </c>
      <c r="D2242" s="329" t="s">
        <v>3038</v>
      </c>
      <c r="E2242" s="334">
        <v>189.83</v>
      </c>
    </row>
    <row r="2243" spans="1:5" ht="15" x14ac:dyDescent="0.25">
      <c r="A2243" s="331">
        <v>102036</v>
      </c>
      <c r="B2243" s="329" t="s">
        <v>5057</v>
      </c>
      <c r="C2243" s="329" t="s">
        <v>2690</v>
      </c>
      <c r="D2243" s="329" t="s">
        <v>3038</v>
      </c>
      <c r="E2243" s="334">
        <v>146.58000000000001</v>
      </c>
    </row>
    <row r="2244" spans="1:5" ht="15" x14ac:dyDescent="0.25">
      <c r="A2244" s="331">
        <v>102037</v>
      </c>
      <c r="B2244" s="329" t="s">
        <v>5058</v>
      </c>
      <c r="C2244" s="329" t="s">
        <v>2690</v>
      </c>
      <c r="D2244" s="329" t="s">
        <v>3038</v>
      </c>
      <c r="E2244" s="334">
        <v>128.69</v>
      </c>
    </row>
    <row r="2245" spans="1:5" ht="15" x14ac:dyDescent="0.25">
      <c r="A2245" s="331">
        <v>102038</v>
      </c>
      <c r="B2245" s="329" t="s">
        <v>5059</v>
      </c>
      <c r="C2245" s="329" t="s">
        <v>2690</v>
      </c>
      <c r="D2245" s="329" t="s">
        <v>3038</v>
      </c>
      <c r="E2245" s="334">
        <v>118.74</v>
      </c>
    </row>
    <row r="2246" spans="1:5" ht="15" x14ac:dyDescent="0.25">
      <c r="A2246" s="331">
        <v>102039</v>
      </c>
      <c r="B2246" s="329" t="s">
        <v>5060</v>
      </c>
      <c r="C2246" s="329" t="s">
        <v>2690</v>
      </c>
      <c r="D2246" s="329" t="s">
        <v>3038</v>
      </c>
      <c r="E2246" s="334">
        <v>335.98</v>
      </c>
    </row>
    <row r="2247" spans="1:5" ht="15" x14ac:dyDescent="0.25">
      <c r="A2247" s="331">
        <v>102040</v>
      </c>
      <c r="B2247" s="329" t="s">
        <v>5061</v>
      </c>
      <c r="C2247" s="329" t="s">
        <v>2690</v>
      </c>
      <c r="D2247" s="329" t="s">
        <v>3038</v>
      </c>
      <c r="E2247" s="334">
        <v>281.08999999999997</v>
      </c>
    </row>
    <row r="2248" spans="1:5" ht="15" x14ac:dyDescent="0.25">
      <c r="A2248" s="331">
        <v>102041</v>
      </c>
      <c r="B2248" s="329" t="s">
        <v>5062</v>
      </c>
      <c r="C2248" s="329" t="s">
        <v>2690</v>
      </c>
      <c r="D2248" s="329" t="s">
        <v>3038</v>
      </c>
      <c r="E2248" s="334">
        <v>221.66</v>
      </c>
    </row>
    <row r="2249" spans="1:5" ht="15" x14ac:dyDescent="0.25">
      <c r="A2249" s="331">
        <v>102042</v>
      </c>
      <c r="B2249" s="329" t="s">
        <v>5063</v>
      </c>
      <c r="C2249" s="329" t="s">
        <v>2690</v>
      </c>
      <c r="D2249" s="329" t="s">
        <v>3038</v>
      </c>
      <c r="E2249" s="334">
        <v>199.76</v>
      </c>
    </row>
    <row r="2250" spans="1:5" ht="15" x14ac:dyDescent="0.25">
      <c r="A2250" s="331">
        <v>102043</v>
      </c>
      <c r="B2250" s="329" t="s">
        <v>5064</v>
      </c>
      <c r="C2250" s="329" t="s">
        <v>2690</v>
      </c>
      <c r="D2250" s="329" t="s">
        <v>3038</v>
      </c>
      <c r="E2250" s="334">
        <v>153.21</v>
      </c>
    </row>
    <row r="2251" spans="1:5" ht="15" x14ac:dyDescent="0.25">
      <c r="A2251" s="331">
        <v>102044</v>
      </c>
      <c r="B2251" s="329" t="s">
        <v>5065</v>
      </c>
      <c r="C2251" s="329" t="s">
        <v>2690</v>
      </c>
      <c r="D2251" s="329" t="s">
        <v>3038</v>
      </c>
      <c r="E2251" s="334">
        <v>134.84</v>
      </c>
    </row>
    <row r="2252" spans="1:5" ht="15" x14ac:dyDescent="0.25">
      <c r="A2252" s="331">
        <v>102045</v>
      </c>
      <c r="B2252" s="329" t="s">
        <v>5066</v>
      </c>
      <c r="C2252" s="329" t="s">
        <v>2690</v>
      </c>
      <c r="D2252" s="329" t="s">
        <v>3038</v>
      </c>
      <c r="E2252" s="334">
        <v>123.83</v>
      </c>
    </row>
    <row r="2253" spans="1:5" ht="15" x14ac:dyDescent="0.25">
      <c r="A2253" s="331">
        <v>102046</v>
      </c>
      <c r="B2253" s="329" t="s">
        <v>5067</v>
      </c>
      <c r="C2253" s="329" t="s">
        <v>2690</v>
      </c>
      <c r="D2253" s="329" t="s">
        <v>3038</v>
      </c>
      <c r="E2253" s="334">
        <v>351.75</v>
      </c>
    </row>
    <row r="2254" spans="1:5" ht="15" x14ac:dyDescent="0.25">
      <c r="A2254" s="331">
        <v>102047</v>
      </c>
      <c r="B2254" s="329" t="s">
        <v>5068</v>
      </c>
      <c r="C2254" s="329" t="s">
        <v>2690</v>
      </c>
      <c r="D2254" s="329" t="s">
        <v>3038</v>
      </c>
      <c r="E2254" s="334">
        <v>300.3</v>
      </c>
    </row>
    <row r="2255" spans="1:5" ht="15" x14ac:dyDescent="0.25">
      <c r="A2255" s="331">
        <v>102048</v>
      </c>
      <c r="B2255" s="329" t="s">
        <v>5069</v>
      </c>
      <c r="C2255" s="329" t="s">
        <v>2690</v>
      </c>
      <c r="D2255" s="329" t="s">
        <v>3038</v>
      </c>
      <c r="E2255" s="334">
        <v>204.15</v>
      </c>
    </row>
    <row r="2256" spans="1:5" ht="15" x14ac:dyDescent="0.25">
      <c r="A2256" s="331">
        <v>102049</v>
      </c>
      <c r="B2256" s="329" t="s">
        <v>5070</v>
      </c>
      <c r="C2256" s="329" t="s">
        <v>2690</v>
      </c>
      <c r="D2256" s="329" t="s">
        <v>3038</v>
      </c>
      <c r="E2256" s="334">
        <v>183.66</v>
      </c>
    </row>
    <row r="2257" spans="1:5" ht="15" x14ac:dyDescent="0.25">
      <c r="A2257" s="331">
        <v>102050</v>
      </c>
      <c r="B2257" s="329" t="s">
        <v>5071</v>
      </c>
      <c r="C2257" s="329" t="s">
        <v>2690</v>
      </c>
      <c r="D2257" s="329" t="s">
        <v>3038</v>
      </c>
      <c r="E2257" s="334">
        <v>142.16999999999999</v>
      </c>
    </row>
    <row r="2258" spans="1:5" ht="15" x14ac:dyDescent="0.25">
      <c r="A2258" s="331">
        <v>102051</v>
      </c>
      <c r="B2258" s="329" t="s">
        <v>5072</v>
      </c>
      <c r="C2258" s="329" t="s">
        <v>2690</v>
      </c>
      <c r="D2258" s="329" t="s">
        <v>3038</v>
      </c>
      <c r="E2258" s="334">
        <v>124.43</v>
      </c>
    </row>
    <row r="2259" spans="1:5" ht="15" x14ac:dyDescent="0.25">
      <c r="A2259" s="331">
        <v>102052</v>
      </c>
      <c r="B2259" s="329" t="s">
        <v>5073</v>
      </c>
      <c r="C2259" s="329" t="s">
        <v>2690</v>
      </c>
      <c r="D2259" s="329" t="s">
        <v>3038</v>
      </c>
      <c r="E2259" s="334">
        <v>114.57</v>
      </c>
    </row>
    <row r="2260" spans="1:5" ht="15" x14ac:dyDescent="0.25">
      <c r="A2260" s="331">
        <v>102059</v>
      </c>
      <c r="B2260" s="329" t="s">
        <v>5074</v>
      </c>
      <c r="C2260" s="329" t="s">
        <v>2690</v>
      </c>
      <c r="D2260" s="329" t="s">
        <v>3038</v>
      </c>
      <c r="E2260" s="334">
        <v>317.45999999999998</v>
      </c>
    </row>
    <row r="2261" spans="1:5" ht="15" x14ac:dyDescent="0.25">
      <c r="A2261" s="331">
        <v>102060</v>
      </c>
      <c r="B2261" s="329" t="s">
        <v>5075</v>
      </c>
      <c r="C2261" s="329" t="s">
        <v>2690</v>
      </c>
      <c r="D2261" s="329" t="s">
        <v>3038</v>
      </c>
      <c r="E2261" s="334">
        <v>267.97000000000003</v>
      </c>
    </row>
    <row r="2262" spans="1:5" ht="15" x14ac:dyDescent="0.25">
      <c r="A2262" s="331">
        <v>102061</v>
      </c>
      <c r="B2262" s="329" t="s">
        <v>5076</v>
      </c>
      <c r="C2262" s="329" t="s">
        <v>2690</v>
      </c>
      <c r="D2262" s="329" t="s">
        <v>3038</v>
      </c>
      <c r="E2262" s="334">
        <v>206.15</v>
      </c>
    </row>
    <row r="2263" spans="1:5" ht="15" x14ac:dyDescent="0.25">
      <c r="A2263" s="331">
        <v>102062</v>
      </c>
      <c r="B2263" s="329" t="s">
        <v>5077</v>
      </c>
      <c r="C2263" s="329" t="s">
        <v>2690</v>
      </c>
      <c r="D2263" s="329" t="s">
        <v>3038</v>
      </c>
      <c r="E2263" s="334">
        <v>189.55</v>
      </c>
    </row>
    <row r="2264" spans="1:5" ht="15" x14ac:dyDescent="0.25">
      <c r="A2264" s="331">
        <v>102063</v>
      </c>
      <c r="B2264" s="329" t="s">
        <v>5078</v>
      </c>
      <c r="C2264" s="329" t="s">
        <v>2690</v>
      </c>
      <c r="D2264" s="329" t="s">
        <v>3038</v>
      </c>
      <c r="E2264" s="334">
        <v>144.21</v>
      </c>
    </row>
    <row r="2265" spans="1:5" ht="15" x14ac:dyDescent="0.25">
      <c r="A2265" s="331">
        <v>102064</v>
      </c>
      <c r="B2265" s="329" t="s">
        <v>5079</v>
      </c>
      <c r="C2265" s="329" t="s">
        <v>2690</v>
      </c>
      <c r="D2265" s="329" t="s">
        <v>3038</v>
      </c>
      <c r="E2265" s="334">
        <v>125.53</v>
      </c>
    </row>
    <row r="2266" spans="1:5" ht="15" x14ac:dyDescent="0.25">
      <c r="A2266" s="331">
        <v>102065</v>
      </c>
      <c r="B2266" s="329" t="s">
        <v>5080</v>
      </c>
      <c r="C2266" s="329" t="s">
        <v>2690</v>
      </c>
      <c r="D2266" s="329" t="s">
        <v>3038</v>
      </c>
      <c r="E2266" s="334">
        <v>115.18</v>
      </c>
    </row>
    <row r="2267" spans="1:5" ht="15" x14ac:dyDescent="0.25">
      <c r="A2267" s="331">
        <v>102066</v>
      </c>
      <c r="B2267" s="329" t="s">
        <v>5081</v>
      </c>
      <c r="C2267" s="329" t="s">
        <v>2690</v>
      </c>
      <c r="D2267" s="329" t="s">
        <v>3038</v>
      </c>
      <c r="E2267" s="334">
        <v>318.16000000000003</v>
      </c>
    </row>
    <row r="2268" spans="1:5" ht="15" x14ac:dyDescent="0.25">
      <c r="A2268" s="331">
        <v>102067</v>
      </c>
      <c r="B2268" s="329" t="s">
        <v>5082</v>
      </c>
      <c r="C2268" s="329" t="s">
        <v>2690</v>
      </c>
      <c r="D2268" s="329" t="s">
        <v>3038</v>
      </c>
      <c r="E2268" s="334">
        <v>272.83</v>
      </c>
    </row>
    <row r="2269" spans="1:5" ht="15" x14ac:dyDescent="0.25">
      <c r="A2269" s="331">
        <v>102068</v>
      </c>
      <c r="B2269" s="329" t="s">
        <v>5083</v>
      </c>
      <c r="C2269" s="329" t="s">
        <v>2690</v>
      </c>
      <c r="D2269" s="329" t="s">
        <v>3038</v>
      </c>
      <c r="E2269" s="334">
        <v>187.45</v>
      </c>
    </row>
    <row r="2270" spans="1:5" ht="15" x14ac:dyDescent="0.25">
      <c r="A2270" s="331">
        <v>102069</v>
      </c>
      <c r="B2270" s="329" t="s">
        <v>5084</v>
      </c>
      <c r="C2270" s="329" t="s">
        <v>2690</v>
      </c>
      <c r="D2270" s="329" t="s">
        <v>3038</v>
      </c>
      <c r="E2270" s="334">
        <v>172.34</v>
      </c>
    </row>
    <row r="2271" spans="1:5" ht="15" x14ac:dyDescent="0.25">
      <c r="A2271" s="331">
        <v>102070</v>
      </c>
      <c r="B2271" s="329" t="s">
        <v>5085</v>
      </c>
      <c r="C2271" s="329" t="s">
        <v>2690</v>
      </c>
      <c r="D2271" s="329" t="s">
        <v>3038</v>
      </c>
      <c r="E2271" s="334">
        <v>132.44</v>
      </c>
    </row>
    <row r="2272" spans="1:5" ht="15" x14ac:dyDescent="0.25">
      <c r="A2272" s="331">
        <v>102071</v>
      </c>
      <c r="B2272" s="329" t="s">
        <v>5086</v>
      </c>
      <c r="C2272" s="329" t="s">
        <v>2690</v>
      </c>
      <c r="D2272" s="329" t="s">
        <v>3038</v>
      </c>
      <c r="E2272" s="334">
        <v>115.91</v>
      </c>
    </row>
    <row r="2273" spans="1:5" ht="15" x14ac:dyDescent="0.25">
      <c r="A2273" s="331">
        <v>102072</v>
      </c>
      <c r="B2273" s="329" t="s">
        <v>5087</v>
      </c>
      <c r="C2273" s="329" t="s">
        <v>2690</v>
      </c>
      <c r="D2273" s="329" t="s">
        <v>3038</v>
      </c>
      <c r="E2273" s="334">
        <v>114.21</v>
      </c>
    </row>
    <row r="2274" spans="1:5" ht="15" x14ac:dyDescent="0.25">
      <c r="A2274" s="331">
        <v>102073</v>
      </c>
      <c r="B2274" s="329" t="s">
        <v>5088</v>
      </c>
      <c r="C2274" s="329" t="s">
        <v>4180</v>
      </c>
      <c r="D2274" s="329" t="s">
        <v>2971</v>
      </c>
      <c r="E2274" s="335">
        <v>3168.56</v>
      </c>
    </row>
    <row r="2275" spans="1:5" ht="15" x14ac:dyDescent="0.25">
      <c r="A2275" s="331">
        <v>102074</v>
      </c>
      <c r="B2275" s="329" t="s">
        <v>5089</v>
      </c>
      <c r="C2275" s="329" t="s">
        <v>4180</v>
      </c>
      <c r="D2275" s="329" t="s">
        <v>2971</v>
      </c>
      <c r="E2275" s="335">
        <v>4022.46</v>
      </c>
    </row>
    <row r="2276" spans="1:5" ht="15" x14ac:dyDescent="0.25">
      <c r="A2276" s="331">
        <v>102075</v>
      </c>
      <c r="B2276" s="329" t="s">
        <v>5090</v>
      </c>
      <c r="C2276" s="329" t="s">
        <v>4180</v>
      </c>
      <c r="D2276" s="329" t="s">
        <v>2971</v>
      </c>
      <c r="E2276" s="335">
        <v>4296.68</v>
      </c>
    </row>
    <row r="2277" spans="1:5" ht="15" x14ac:dyDescent="0.25">
      <c r="A2277" s="331">
        <v>102076</v>
      </c>
      <c r="B2277" s="329" t="s">
        <v>5091</v>
      </c>
      <c r="C2277" s="329" t="s">
        <v>4180</v>
      </c>
      <c r="D2277" s="329" t="s">
        <v>2971</v>
      </c>
      <c r="E2277" s="335">
        <v>4398.32</v>
      </c>
    </row>
    <row r="2278" spans="1:5" ht="15" x14ac:dyDescent="0.25">
      <c r="A2278" s="331">
        <v>102077</v>
      </c>
      <c r="B2278" s="329" t="s">
        <v>5092</v>
      </c>
      <c r="C2278" s="329" t="s">
        <v>4180</v>
      </c>
      <c r="D2278" s="329" t="s">
        <v>2971</v>
      </c>
      <c r="E2278" s="335">
        <v>4651.32</v>
      </c>
    </row>
    <row r="2279" spans="1:5" ht="15" x14ac:dyDescent="0.25">
      <c r="A2279" s="331">
        <v>102078</v>
      </c>
      <c r="B2279" s="329" t="s">
        <v>5093</v>
      </c>
      <c r="C2279" s="329" t="s">
        <v>4180</v>
      </c>
      <c r="D2279" s="329" t="s">
        <v>2971</v>
      </c>
      <c r="E2279" s="335">
        <v>4652.46</v>
      </c>
    </row>
    <row r="2280" spans="1:5" ht="15" x14ac:dyDescent="0.25">
      <c r="A2280" s="331">
        <v>102079</v>
      </c>
      <c r="B2280" s="329" t="s">
        <v>5094</v>
      </c>
      <c r="C2280" s="329" t="s">
        <v>4180</v>
      </c>
      <c r="D2280" s="329" t="s">
        <v>2971</v>
      </c>
      <c r="E2280" s="335">
        <v>4585.82</v>
      </c>
    </row>
    <row r="2281" spans="1:5" ht="15" x14ac:dyDescent="0.25">
      <c r="A2281" s="331">
        <v>102080</v>
      </c>
      <c r="B2281" s="329" t="s">
        <v>5095</v>
      </c>
      <c r="C2281" s="329" t="s">
        <v>4180</v>
      </c>
      <c r="D2281" s="329" t="s">
        <v>2971</v>
      </c>
      <c r="E2281" s="335">
        <v>4155.51</v>
      </c>
    </row>
    <row r="2282" spans="1:5" ht="15" x14ac:dyDescent="0.25">
      <c r="A2282" s="331">
        <v>102086</v>
      </c>
      <c r="B2282" s="329" t="s">
        <v>5096</v>
      </c>
      <c r="C2282" s="329" t="s">
        <v>2690</v>
      </c>
      <c r="D2282" s="329" t="s">
        <v>3038</v>
      </c>
      <c r="E2282" s="334">
        <v>143.19999999999999</v>
      </c>
    </row>
    <row r="2283" spans="1:5" ht="15" x14ac:dyDescent="0.25">
      <c r="A2283" s="331">
        <v>102087</v>
      </c>
      <c r="B2283" s="329" t="s">
        <v>5097</v>
      </c>
      <c r="C2283" s="329" t="s">
        <v>2690</v>
      </c>
      <c r="D2283" s="329" t="s">
        <v>3038</v>
      </c>
      <c r="E2283" s="334">
        <v>134.24</v>
      </c>
    </row>
    <row r="2284" spans="1:5" ht="15" x14ac:dyDescent="0.25">
      <c r="A2284" s="331">
        <v>102088</v>
      </c>
      <c r="B2284" s="329" t="s">
        <v>5098</v>
      </c>
      <c r="C2284" s="329" t="s">
        <v>2690</v>
      </c>
      <c r="D2284" s="329" t="s">
        <v>3038</v>
      </c>
      <c r="E2284" s="334">
        <v>143.99</v>
      </c>
    </row>
    <row r="2285" spans="1:5" ht="15" x14ac:dyDescent="0.25">
      <c r="A2285" s="331">
        <v>102089</v>
      </c>
      <c r="B2285" s="329" t="s">
        <v>5099</v>
      </c>
      <c r="C2285" s="329" t="s">
        <v>2690</v>
      </c>
      <c r="D2285" s="329" t="s">
        <v>3038</v>
      </c>
      <c r="E2285" s="334">
        <v>123.62</v>
      </c>
    </row>
    <row r="2286" spans="1:5" ht="15" x14ac:dyDescent="0.25">
      <c r="A2286" s="331">
        <v>102090</v>
      </c>
      <c r="B2286" s="329" t="s">
        <v>5100</v>
      </c>
      <c r="C2286" s="329" t="s">
        <v>2690</v>
      </c>
      <c r="D2286" s="329" t="s">
        <v>3038</v>
      </c>
      <c r="E2286" s="334">
        <v>113.46</v>
      </c>
    </row>
    <row r="2287" spans="1:5" ht="15" x14ac:dyDescent="0.25">
      <c r="A2287" s="331">
        <v>102091</v>
      </c>
      <c r="B2287" s="329" t="s">
        <v>5101</v>
      </c>
      <c r="C2287" s="329" t="s">
        <v>2690</v>
      </c>
      <c r="D2287" s="329" t="s">
        <v>3038</v>
      </c>
      <c r="E2287" s="334">
        <v>162.47</v>
      </c>
    </row>
    <row r="2288" spans="1:5" ht="15" x14ac:dyDescent="0.25">
      <c r="A2288" s="331">
        <v>89996</v>
      </c>
      <c r="B2288" s="329" t="s">
        <v>5102</v>
      </c>
      <c r="C2288" s="329" t="s">
        <v>160</v>
      </c>
      <c r="D2288" s="329" t="s">
        <v>3038</v>
      </c>
      <c r="E2288" s="334">
        <v>14.03</v>
      </c>
    </row>
    <row r="2289" spans="1:5" ht="15" x14ac:dyDescent="0.25">
      <c r="A2289" s="331">
        <v>89997</v>
      </c>
      <c r="B2289" s="329" t="s">
        <v>5103</v>
      </c>
      <c r="C2289" s="329" t="s">
        <v>160</v>
      </c>
      <c r="D2289" s="329" t="s">
        <v>3038</v>
      </c>
      <c r="E2289" s="334">
        <v>11.79</v>
      </c>
    </row>
    <row r="2290" spans="1:5" ht="15" x14ac:dyDescent="0.25">
      <c r="A2290" s="331">
        <v>89998</v>
      </c>
      <c r="B2290" s="329" t="s">
        <v>5104</v>
      </c>
      <c r="C2290" s="329" t="s">
        <v>160</v>
      </c>
      <c r="D2290" s="329" t="s">
        <v>3038</v>
      </c>
      <c r="E2290" s="334">
        <v>13.69</v>
      </c>
    </row>
    <row r="2291" spans="1:5" ht="15" x14ac:dyDescent="0.25">
      <c r="A2291" s="331">
        <v>89999</v>
      </c>
      <c r="B2291" s="329" t="s">
        <v>5105</v>
      </c>
      <c r="C2291" s="329" t="s">
        <v>160</v>
      </c>
      <c r="D2291" s="329" t="s">
        <v>3038</v>
      </c>
      <c r="E2291" s="334">
        <v>17.920000000000002</v>
      </c>
    </row>
    <row r="2292" spans="1:5" ht="15" x14ac:dyDescent="0.25">
      <c r="A2292" s="331">
        <v>90000</v>
      </c>
      <c r="B2292" s="329" t="s">
        <v>5106</v>
      </c>
      <c r="C2292" s="329" t="s">
        <v>160</v>
      </c>
      <c r="D2292" s="329" t="s">
        <v>3038</v>
      </c>
      <c r="E2292" s="334">
        <v>15.44</v>
      </c>
    </row>
    <row r="2293" spans="1:5" ht="15" x14ac:dyDescent="0.25">
      <c r="A2293" s="331">
        <v>91593</v>
      </c>
      <c r="B2293" s="329" t="s">
        <v>5107</v>
      </c>
      <c r="C2293" s="329" t="s">
        <v>160</v>
      </c>
      <c r="D2293" s="329" t="s">
        <v>2971</v>
      </c>
      <c r="E2293" s="334">
        <v>16.46</v>
      </c>
    </row>
    <row r="2294" spans="1:5" ht="15" x14ac:dyDescent="0.25">
      <c r="A2294" s="331">
        <v>91594</v>
      </c>
      <c r="B2294" s="329" t="s">
        <v>5108</v>
      </c>
      <c r="C2294" s="329" t="s">
        <v>160</v>
      </c>
      <c r="D2294" s="329" t="s">
        <v>2971</v>
      </c>
      <c r="E2294" s="334">
        <v>16.760000000000002</v>
      </c>
    </row>
    <row r="2295" spans="1:5" ht="15" x14ac:dyDescent="0.25">
      <c r="A2295" s="331">
        <v>91595</v>
      </c>
      <c r="B2295" s="329" t="s">
        <v>5109</v>
      </c>
      <c r="C2295" s="329" t="s">
        <v>160</v>
      </c>
      <c r="D2295" s="329" t="s">
        <v>2971</v>
      </c>
      <c r="E2295" s="334">
        <v>17.14</v>
      </c>
    </row>
    <row r="2296" spans="1:5" ht="15" x14ac:dyDescent="0.25">
      <c r="A2296" s="331">
        <v>91596</v>
      </c>
      <c r="B2296" s="329" t="s">
        <v>5110</v>
      </c>
      <c r="C2296" s="329" t="s">
        <v>160</v>
      </c>
      <c r="D2296" s="329" t="s">
        <v>2971</v>
      </c>
      <c r="E2296" s="334">
        <v>16.68</v>
      </c>
    </row>
    <row r="2297" spans="1:5" ht="15" x14ac:dyDescent="0.25">
      <c r="A2297" s="331">
        <v>91597</v>
      </c>
      <c r="B2297" s="329" t="s">
        <v>5111</v>
      </c>
      <c r="C2297" s="329" t="s">
        <v>160</v>
      </c>
      <c r="D2297" s="329" t="s">
        <v>2971</v>
      </c>
      <c r="E2297" s="334">
        <v>11.5</v>
      </c>
    </row>
    <row r="2298" spans="1:5" ht="15" x14ac:dyDescent="0.25">
      <c r="A2298" s="331">
        <v>91598</v>
      </c>
      <c r="B2298" s="329" t="s">
        <v>5112</v>
      </c>
      <c r="C2298" s="329" t="s">
        <v>160</v>
      </c>
      <c r="D2298" s="329" t="s">
        <v>2971</v>
      </c>
      <c r="E2298" s="334">
        <v>16.13</v>
      </c>
    </row>
    <row r="2299" spans="1:5" ht="15" x14ac:dyDescent="0.25">
      <c r="A2299" s="331">
        <v>91599</v>
      </c>
      <c r="B2299" s="329" t="s">
        <v>5113</v>
      </c>
      <c r="C2299" s="329" t="s">
        <v>160</v>
      </c>
      <c r="D2299" s="329" t="s">
        <v>2971</v>
      </c>
      <c r="E2299" s="334">
        <v>11.84</v>
      </c>
    </row>
    <row r="2300" spans="1:5" ht="15" x14ac:dyDescent="0.25">
      <c r="A2300" s="331">
        <v>91600</v>
      </c>
      <c r="B2300" s="329" t="s">
        <v>5114</v>
      </c>
      <c r="C2300" s="329" t="s">
        <v>160</v>
      </c>
      <c r="D2300" s="329" t="s">
        <v>2971</v>
      </c>
      <c r="E2300" s="334">
        <v>18.399999999999999</v>
      </c>
    </row>
    <row r="2301" spans="1:5" ht="15" x14ac:dyDescent="0.25">
      <c r="A2301" s="331">
        <v>91601</v>
      </c>
      <c r="B2301" s="329" t="s">
        <v>668</v>
      </c>
      <c r="C2301" s="329" t="s">
        <v>160</v>
      </c>
      <c r="D2301" s="329" t="s">
        <v>3038</v>
      </c>
      <c r="E2301" s="334">
        <v>16.43</v>
      </c>
    </row>
    <row r="2302" spans="1:5" ht="15" x14ac:dyDescent="0.25">
      <c r="A2302" s="331">
        <v>91602</v>
      </c>
      <c r="B2302" s="329" t="s">
        <v>5115</v>
      </c>
      <c r="C2302" s="329" t="s">
        <v>160</v>
      </c>
      <c r="D2302" s="329" t="s">
        <v>3038</v>
      </c>
      <c r="E2302" s="334">
        <v>15.84</v>
      </c>
    </row>
    <row r="2303" spans="1:5" ht="15" x14ac:dyDescent="0.25">
      <c r="A2303" s="331">
        <v>91603</v>
      </c>
      <c r="B2303" s="329" t="s">
        <v>5116</v>
      </c>
      <c r="C2303" s="329" t="s">
        <v>160</v>
      </c>
      <c r="D2303" s="329" t="s">
        <v>3038</v>
      </c>
      <c r="E2303" s="334">
        <v>14.95</v>
      </c>
    </row>
    <row r="2304" spans="1:5" ht="15" x14ac:dyDescent="0.25">
      <c r="A2304" s="331">
        <v>92759</v>
      </c>
      <c r="B2304" s="329" t="s">
        <v>430</v>
      </c>
      <c r="C2304" s="329" t="s">
        <v>160</v>
      </c>
      <c r="D2304" s="329" t="s">
        <v>2971</v>
      </c>
      <c r="E2304" s="334">
        <v>17.23</v>
      </c>
    </row>
    <row r="2305" spans="1:5" ht="15" x14ac:dyDescent="0.25">
      <c r="A2305" s="331">
        <v>92760</v>
      </c>
      <c r="B2305" s="329" t="s">
        <v>5117</v>
      </c>
      <c r="C2305" s="329" t="s">
        <v>160</v>
      </c>
      <c r="D2305" s="329" t="s">
        <v>2971</v>
      </c>
      <c r="E2305" s="334">
        <v>17.350000000000001</v>
      </c>
    </row>
    <row r="2306" spans="1:5" ht="15" x14ac:dyDescent="0.25">
      <c r="A2306" s="331">
        <v>92761</v>
      </c>
      <c r="B2306" s="329" t="s">
        <v>5118</v>
      </c>
      <c r="C2306" s="329" t="s">
        <v>160</v>
      </c>
      <c r="D2306" s="329" t="s">
        <v>2971</v>
      </c>
      <c r="E2306" s="334">
        <v>17.07</v>
      </c>
    </row>
    <row r="2307" spans="1:5" ht="15" x14ac:dyDescent="0.25">
      <c r="A2307" s="331">
        <v>92762</v>
      </c>
      <c r="B2307" s="329" t="s">
        <v>5119</v>
      </c>
      <c r="C2307" s="329" t="s">
        <v>160</v>
      </c>
      <c r="D2307" s="329" t="s">
        <v>2971</v>
      </c>
      <c r="E2307" s="334">
        <v>15.63</v>
      </c>
    </row>
    <row r="2308" spans="1:5" ht="15" x14ac:dyDescent="0.25">
      <c r="A2308" s="331">
        <v>92763</v>
      </c>
      <c r="B2308" s="329" t="s">
        <v>432</v>
      </c>
      <c r="C2308" s="329" t="s">
        <v>160</v>
      </c>
      <c r="D2308" s="329" t="s">
        <v>2971</v>
      </c>
      <c r="E2308" s="334">
        <v>13.37</v>
      </c>
    </row>
    <row r="2309" spans="1:5" ht="15" x14ac:dyDescent="0.25">
      <c r="A2309" s="331">
        <v>92764</v>
      </c>
      <c r="B2309" s="329" t="s">
        <v>5120</v>
      </c>
      <c r="C2309" s="329" t="s">
        <v>160</v>
      </c>
      <c r="D2309" s="329" t="s">
        <v>2971</v>
      </c>
      <c r="E2309" s="334">
        <v>13.02</v>
      </c>
    </row>
    <row r="2310" spans="1:5" ht="15" x14ac:dyDescent="0.25">
      <c r="A2310" s="331">
        <v>92765</v>
      </c>
      <c r="B2310" s="329" t="s">
        <v>5121</v>
      </c>
      <c r="C2310" s="329" t="s">
        <v>160</v>
      </c>
      <c r="D2310" s="329" t="s">
        <v>2971</v>
      </c>
      <c r="E2310" s="334">
        <v>15</v>
      </c>
    </row>
    <row r="2311" spans="1:5" ht="15" x14ac:dyDescent="0.25">
      <c r="A2311" s="331">
        <v>92766</v>
      </c>
      <c r="B2311" s="329" t="s">
        <v>5122</v>
      </c>
      <c r="C2311" s="329" t="s">
        <v>160</v>
      </c>
      <c r="D2311" s="329" t="s">
        <v>3038</v>
      </c>
      <c r="E2311" s="334">
        <v>14.82</v>
      </c>
    </row>
    <row r="2312" spans="1:5" ht="15" x14ac:dyDescent="0.25">
      <c r="A2312" s="331">
        <v>92767</v>
      </c>
      <c r="B2312" s="329" t="s">
        <v>5123</v>
      </c>
      <c r="C2312" s="329" t="s">
        <v>160</v>
      </c>
      <c r="D2312" s="329" t="s">
        <v>2971</v>
      </c>
      <c r="E2312" s="334">
        <v>17.510000000000002</v>
      </c>
    </row>
    <row r="2313" spans="1:5" ht="15" x14ac:dyDescent="0.25">
      <c r="A2313" s="331">
        <v>92768</v>
      </c>
      <c r="B2313" s="329" t="s">
        <v>5124</v>
      </c>
      <c r="C2313" s="329" t="s">
        <v>160</v>
      </c>
      <c r="D2313" s="329" t="s">
        <v>2971</v>
      </c>
      <c r="E2313" s="334">
        <v>16.29</v>
      </c>
    </row>
    <row r="2314" spans="1:5" ht="15" x14ac:dyDescent="0.25">
      <c r="A2314" s="331">
        <v>92769</v>
      </c>
      <c r="B2314" s="329" t="s">
        <v>490</v>
      </c>
      <c r="C2314" s="329" t="s">
        <v>160</v>
      </c>
      <c r="D2314" s="329" t="s">
        <v>2971</v>
      </c>
      <c r="E2314" s="334">
        <v>16.62</v>
      </c>
    </row>
    <row r="2315" spans="1:5" ht="15" x14ac:dyDescent="0.25">
      <c r="A2315" s="331">
        <v>92770</v>
      </c>
      <c r="B2315" s="329" t="s">
        <v>495</v>
      </c>
      <c r="C2315" s="329" t="s">
        <v>160</v>
      </c>
      <c r="D2315" s="329" t="s">
        <v>2971</v>
      </c>
      <c r="E2315" s="334">
        <v>16.489999999999998</v>
      </c>
    </row>
    <row r="2316" spans="1:5" ht="15" x14ac:dyDescent="0.25">
      <c r="A2316" s="331">
        <v>92771</v>
      </c>
      <c r="B2316" s="329" t="s">
        <v>5125</v>
      </c>
      <c r="C2316" s="329" t="s">
        <v>160</v>
      </c>
      <c r="D2316" s="329" t="s">
        <v>2971</v>
      </c>
      <c r="E2316" s="334">
        <v>15.17</v>
      </c>
    </row>
    <row r="2317" spans="1:5" ht="15" x14ac:dyDescent="0.25">
      <c r="A2317" s="331">
        <v>92772</v>
      </c>
      <c r="B2317" s="329" t="s">
        <v>5126</v>
      </c>
      <c r="C2317" s="329" t="s">
        <v>160</v>
      </c>
      <c r="D2317" s="329" t="s">
        <v>2971</v>
      </c>
      <c r="E2317" s="334">
        <v>13.01</v>
      </c>
    </row>
    <row r="2318" spans="1:5" ht="15" x14ac:dyDescent="0.25">
      <c r="A2318" s="331">
        <v>92773</v>
      </c>
      <c r="B2318" s="329" t="s">
        <v>5127</v>
      </c>
      <c r="C2318" s="329" t="s">
        <v>160</v>
      </c>
      <c r="D2318" s="329" t="s">
        <v>3038</v>
      </c>
      <c r="E2318" s="334">
        <v>12.76</v>
      </c>
    </row>
    <row r="2319" spans="1:5" ht="15" x14ac:dyDescent="0.25">
      <c r="A2319" s="331">
        <v>92774</v>
      </c>
      <c r="B2319" s="329" t="s">
        <v>5128</v>
      </c>
      <c r="C2319" s="329" t="s">
        <v>160</v>
      </c>
      <c r="D2319" s="329" t="s">
        <v>3038</v>
      </c>
      <c r="E2319" s="334">
        <v>14.82</v>
      </c>
    </row>
    <row r="2320" spans="1:5" ht="15" x14ac:dyDescent="0.25">
      <c r="A2320" s="331">
        <v>92775</v>
      </c>
      <c r="B2320" s="329" t="s">
        <v>5129</v>
      </c>
      <c r="C2320" s="329" t="s">
        <v>160</v>
      </c>
      <c r="D2320" s="329" t="s">
        <v>2971</v>
      </c>
      <c r="E2320" s="334">
        <v>19.21</v>
      </c>
    </row>
    <row r="2321" spans="1:5" ht="15" x14ac:dyDescent="0.25">
      <c r="A2321" s="331">
        <v>92776</v>
      </c>
      <c r="B2321" s="329" t="s">
        <v>2943</v>
      </c>
      <c r="C2321" s="329" t="s">
        <v>160</v>
      </c>
      <c r="D2321" s="329" t="s">
        <v>2971</v>
      </c>
      <c r="E2321" s="334">
        <v>18.87</v>
      </c>
    </row>
    <row r="2322" spans="1:5" ht="15" x14ac:dyDescent="0.25">
      <c r="A2322" s="331">
        <v>92777</v>
      </c>
      <c r="B2322" s="329" t="s">
        <v>2953</v>
      </c>
      <c r="C2322" s="329" t="s">
        <v>160</v>
      </c>
      <c r="D2322" s="329" t="s">
        <v>2971</v>
      </c>
      <c r="E2322" s="334">
        <v>18.2</v>
      </c>
    </row>
    <row r="2323" spans="1:5" ht="15" x14ac:dyDescent="0.25">
      <c r="A2323" s="331">
        <v>92778</v>
      </c>
      <c r="B2323" s="329" t="s">
        <v>2944</v>
      </c>
      <c r="C2323" s="329" t="s">
        <v>160</v>
      </c>
      <c r="D2323" s="329" t="s">
        <v>2971</v>
      </c>
      <c r="E2323" s="334">
        <v>16.48</v>
      </c>
    </row>
    <row r="2324" spans="1:5" ht="15" x14ac:dyDescent="0.25">
      <c r="A2324" s="331">
        <v>92779</v>
      </c>
      <c r="B2324" s="329" t="s">
        <v>2945</v>
      </c>
      <c r="C2324" s="329" t="s">
        <v>160</v>
      </c>
      <c r="D2324" s="329" t="s">
        <v>2971</v>
      </c>
      <c r="E2324" s="334">
        <v>13.99</v>
      </c>
    </row>
    <row r="2325" spans="1:5" ht="15" x14ac:dyDescent="0.25">
      <c r="A2325" s="331">
        <v>92780</v>
      </c>
      <c r="B2325" s="329" t="s">
        <v>2946</v>
      </c>
      <c r="C2325" s="329" t="s">
        <v>160</v>
      </c>
      <c r="D2325" s="329" t="s">
        <v>2971</v>
      </c>
      <c r="E2325" s="334">
        <v>13.45</v>
      </c>
    </row>
    <row r="2326" spans="1:5" ht="15" x14ac:dyDescent="0.25">
      <c r="A2326" s="331">
        <v>92781</v>
      </c>
      <c r="B2326" s="329" t="s">
        <v>2947</v>
      </c>
      <c r="C2326" s="329" t="s">
        <v>160</v>
      </c>
      <c r="D2326" s="329" t="s">
        <v>2971</v>
      </c>
      <c r="E2326" s="334">
        <v>15.27</v>
      </c>
    </row>
    <row r="2327" spans="1:5" ht="15" x14ac:dyDescent="0.25">
      <c r="A2327" s="331">
        <v>92782</v>
      </c>
      <c r="B2327" s="329" t="s">
        <v>5130</v>
      </c>
      <c r="C2327" s="329" t="s">
        <v>160</v>
      </c>
      <c r="D2327" s="329" t="s">
        <v>3038</v>
      </c>
      <c r="E2327" s="334">
        <v>14.99</v>
      </c>
    </row>
    <row r="2328" spans="1:5" ht="15" x14ac:dyDescent="0.25">
      <c r="A2328" s="331">
        <v>92783</v>
      </c>
      <c r="B2328" s="329" t="s">
        <v>1962</v>
      </c>
      <c r="C2328" s="329" t="s">
        <v>160</v>
      </c>
      <c r="D2328" s="329" t="s">
        <v>2971</v>
      </c>
      <c r="E2328" s="334">
        <v>19.190000000000001</v>
      </c>
    </row>
    <row r="2329" spans="1:5" ht="15" x14ac:dyDescent="0.25">
      <c r="A2329" s="331">
        <v>92784</v>
      </c>
      <c r="B2329" s="329" t="s">
        <v>1966</v>
      </c>
      <c r="C2329" s="329" t="s">
        <v>160</v>
      </c>
      <c r="D2329" s="329" t="s">
        <v>2971</v>
      </c>
      <c r="E2329" s="334">
        <v>17.649999999999999</v>
      </c>
    </row>
    <row r="2330" spans="1:5" ht="15" x14ac:dyDescent="0.25">
      <c r="A2330" s="331">
        <v>92785</v>
      </c>
      <c r="B2330" s="329" t="s">
        <v>5131</v>
      </c>
      <c r="C2330" s="329" t="s">
        <v>160</v>
      </c>
      <c r="D2330" s="329" t="s">
        <v>2971</v>
      </c>
      <c r="E2330" s="334">
        <v>17.649999999999999</v>
      </c>
    </row>
    <row r="2331" spans="1:5" ht="15" x14ac:dyDescent="0.25">
      <c r="A2331" s="331">
        <v>92786</v>
      </c>
      <c r="B2331" s="329" t="s">
        <v>5132</v>
      </c>
      <c r="C2331" s="329" t="s">
        <v>160</v>
      </c>
      <c r="D2331" s="329" t="s">
        <v>2971</v>
      </c>
      <c r="E2331" s="334">
        <v>17.25</v>
      </c>
    </row>
    <row r="2332" spans="1:5" ht="15" x14ac:dyDescent="0.25">
      <c r="A2332" s="331">
        <v>92787</v>
      </c>
      <c r="B2332" s="329" t="s">
        <v>5133</v>
      </c>
      <c r="C2332" s="329" t="s">
        <v>160</v>
      </c>
      <c r="D2332" s="329" t="s">
        <v>2971</v>
      </c>
      <c r="E2332" s="334">
        <v>15.72</v>
      </c>
    </row>
    <row r="2333" spans="1:5" ht="15" x14ac:dyDescent="0.25">
      <c r="A2333" s="331">
        <v>92788</v>
      </c>
      <c r="B2333" s="329" t="s">
        <v>5134</v>
      </c>
      <c r="C2333" s="329" t="s">
        <v>160</v>
      </c>
      <c r="D2333" s="329" t="s">
        <v>2971</v>
      </c>
      <c r="E2333" s="334">
        <v>13.4</v>
      </c>
    </row>
    <row r="2334" spans="1:5" ht="15" x14ac:dyDescent="0.25">
      <c r="A2334" s="331">
        <v>92789</v>
      </c>
      <c r="B2334" s="329" t="s">
        <v>5135</v>
      </c>
      <c r="C2334" s="329" t="s">
        <v>160</v>
      </c>
      <c r="D2334" s="329" t="s">
        <v>3038</v>
      </c>
      <c r="E2334" s="334">
        <v>13.02</v>
      </c>
    </row>
    <row r="2335" spans="1:5" ht="15" x14ac:dyDescent="0.25">
      <c r="A2335" s="331">
        <v>92790</v>
      </c>
      <c r="B2335" s="329" t="s">
        <v>5136</v>
      </c>
      <c r="C2335" s="329" t="s">
        <v>160</v>
      </c>
      <c r="D2335" s="329" t="s">
        <v>3038</v>
      </c>
      <c r="E2335" s="334">
        <v>14.97</v>
      </c>
    </row>
    <row r="2336" spans="1:5" ht="15" x14ac:dyDescent="0.25">
      <c r="A2336" s="331">
        <v>92791</v>
      </c>
      <c r="B2336" s="329" t="s">
        <v>374</v>
      </c>
      <c r="C2336" s="329" t="s">
        <v>160</v>
      </c>
      <c r="D2336" s="329" t="s">
        <v>3038</v>
      </c>
      <c r="E2336" s="334">
        <v>14.05</v>
      </c>
    </row>
    <row r="2337" spans="1:5" ht="15" x14ac:dyDescent="0.25">
      <c r="A2337" s="331">
        <v>92792</v>
      </c>
      <c r="B2337" s="329" t="s">
        <v>381</v>
      </c>
      <c r="C2337" s="329" t="s">
        <v>160</v>
      </c>
      <c r="D2337" s="329" t="s">
        <v>3038</v>
      </c>
      <c r="E2337" s="334">
        <v>14.8</v>
      </c>
    </row>
    <row r="2338" spans="1:5" ht="15" x14ac:dyDescent="0.25">
      <c r="A2338" s="331">
        <v>92793</v>
      </c>
      <c r="B2338" s="329" t="s">
        <v>324</v>
      </c>
      <c r="C2338" s="329" t="s">
        <v>160</v>
      </c>
      <c r="D2338" s="329" t="s">
        <v>3038</v>
      </c>
      <c r="E2338" s="334">
        <v>15.04</v>
      </c>
    </row>
    <row r="2339" spans="1:5" ht="15" x14ac:dyDescent="0.25">
      <c r="A2339" s="331">
        <v>92794</v>
      </c>
      <c r="B2339" s="329" t="s">
        <v>389</v>
      </c>
      <c r="C2339" s="329" t="s">
        <v>160</v>
      </c>
      <c r="D2339" s="329" t="s">
        <v>3038</v>
      </c>
      <c r="E2339" s="334">
        <v>14</v>
      </c>
    </row>
    <row r="2340" spans="1:5" ht="15" x14ac:dyDescent="0.25">
      <c r="A2340" s="331">
        <v>92795</v>
      </c>
      <c r="B2340" s="329" t="s">
        <v>329</v>
      </c>
      <c r="C2340" s="329" t="s">
        <v>160</v>
      </c>
      <c r="D2340" s="329" t="s">
        <v>3038</v>
      </c>
      <c r="E2340" s="334">
        <v>12.06</v>
      </c>
    </row>
    <row r="2341" spans="1:5" ht="15" x14ac:dyDescent="0.25">
      <c r="A2341" s="331">
        <v>92796</v>
      </c>
      <c r="B2341" s="329" t="s">
        <v>397</v>
      </c>
      <c r="C2341" s="329" t="s">
        <v>160</v>
      </c>
      <c r="D2341" s="329" t="s">
        <v>3038</v>
      </c>
      <c r="E2341" s="334">
        <v>11.99</v>
      </c>
    </row>
    <row r="2342" spans="1:5" ht="15" x14ac:dyDescent="0.25">
      <c r="A2342" s="331">
        <v>92797</v>
      </c>
      <c r="B2342" s="329" t="s">
        <v>402</v>
      </c>
      <c r="C2342" s="329" t="s">
        <v>160</v>
      </c>
      <c r="D2342" s="329" t="s">
        <v>3038</v>
      </c>
      <c r="E2342" s="334">
        <v>14.16</v>
      </c>
    </row>
    <row r="2343" spans="1:5" ht="15" x14ac:dyDescent="0.25">
      <c r="A2343" s="331">
        <v>92798</v>
      </c>
      <c r="B2343" s="329" t="s">
        <v>5137</v>
      </c>
      <c r="C2343" s="329" t="s">
        <v>160</v>
      </c>
      <c r="D2343" s="329" t="s">
        <v>3038</v>
      </c>
      <c r="E2343" s="334">
        <v>14.14</v>
      </c>
    </row>
    <row r="2344" spans="1:5" ht="15" x14ac:dyDescent="0.25">
      <c r="A2344" s="331">
        <v>92799</v>
      </c>
      <c r="B2344" s="329" t="s">
        <v>1964</v>
      </c>
      <c r="C2344" s="329" t="s">
        <v>160</v>
      </c>
      <c r="D2344" s="329" t="s">
        <v>3038</v>
      </c>
      <c r="E2344" s="334">
        <v>14.37</v>
      </c>
    </row>
    <row r="2345" spans="1:5" ht="15" x14ac:dyDescent="0.25">
      <c r="A2345" s="331">
        <v>92800</v>
      </c>
      <c r="B2345" s="329" t="s">
        <v>1968</v>
      </c>
      <c r="C2345" s="329" t="s">
        <v>160</v>
      </c>
      <c r="D2345" s="329" t="s">
        <v>3038</v>
      </c>
      <c r="E2345" s="334">
        <v>13.68</v>
      </c>
    </row>
    <row r="2346" spans="1:5" ht="15" x14ac:dyDescent="0.25">
      <c r="A2346" s="331">
        <v>92801</v>
      </c>
      <c r="B2346" s="329" t="s">
        <v>492</v>
      </c>
      <c r="C2346" s="329" t="s">
        <v>160</v>
      </c>
      <c r="D2346" s="329" t="s">
        <v>3038</v>
      </c>
      <c r="E2346" s="334">
        <v>14.59</v>
      </c>
    </row>
    <row r="2347" spans="1:5" ht="15" x14ac:dyDescent="0.25">
      <c r="A2347" s="331">
        <v>92802</v>
      </c>
      <c r="B2347" s="329" t="s">
        <v>497</v>
      </c>
      <c r="C2347" s="329" t="s">
        <v>160</v>
      </c>
      <c r="D2347" s="329" t="s">
        <v>3038</v>
      </c>
      <c r="E2347" s="334">
        <v>14.92</v>
      </c>
    </row>
    <row r="2348" spans="1:5" ht="15" x14ac:dyDescent="0.25">
      <c r="A2348" s="331">
        <v>92803</v>
      </c>
      <c r="B2348" s="329" t="s">
        <v>5138</v>
      </c>
      <c r="C2348" s="329" t="s">
        <v>160</v>
      </c>
      <c r="D2348" s="329" t="s">
        <v>3038</v>
      </c>
      <c r="E2348" s="334">
        <v>13.93</v>
      </c>
    </row>
    <row r="2349" spans="1:5" ht="15" x14ac:dyDescent="0.25">
      <c r="A2349" s="331">
        <v>92804</v>
      </c>
      <c r="B2349" s="329" t="s">
        <v>5139</v>
      </c>
      <c r="C2349" s="329" t="s">
        <v>160</v>
      </c>
      <c r="D2349" s="329" t="s">
        <v>3038</v>
      </c>
      <c r="E2349" s="334">
        <v>12.01</v>
      </c>
    </row>
    <row r="2350" spans="1:5" ht="15" x14ac:dyDescent="0.25">
      <c r="A2350" s="331">
        <v>92805</v>
      </c>
      <c r="B2350" s="329" t="s">
        <v>5140</v>
      </c>
      <c r="C2350" s="329" t="s">
        <v>160</v>
      </c>
      <c r="D2350" s="329" t="s">
        <v>3038</v>
      </c>
      <c r="E2350" s="334">
        <v>11.97</v>
      </c>
    </row>
    <row r="2351" spans="1:5" ht="15" x14ac:dyDescent="0.25">
      <c r="A2351" s="331">
        <v>92806</v>
      </c>
      <c r="B2351" s="329" t="s">
        <v>5141</v>
      </c>
      <c r="C2351" s="329" t="s">
        <v>160</v>
      </c>
      <c r="D2351" s="329" t="s">
        <v>3038</v>
      </c>
      <c r="E2351" s="334">
        <v>14.15</v>
      </c>
    </row>
    <row r="2352" spans="1:5" ht="15" x14ac:dyDescent="0.25">
      <c r="A2352" s="331">
        <v>92875</v>
      </c>
      <c r="B2352" s="329" t="s">
        <v>5142</v>
      </c>
      <c r="C2352" s="329" t="s">
        <v>160</v>
      </c>
      <c r="D2352" s="329" t="s">
        <v>3038</v>
      </c>
      <c r="E2352" s="334">
        <v>13.54</v>
      </c>
    </row>
    <row r="2353" spans="1:5" ht="15" x14ac:dyDescent="0.25">
      <c r="A2353" s="331">
        <v>92876</v>
      </c>
      <c r="B2353" s="329" t="s">
        <v>5143</v>
      </c>
      <c r="C2353" s="329" t="s">
        <v>160</v>
      </c>
      <c r="D2353" s="329" t="s">
        <v>3038</v>
      </c>
      <c r="E2353" s="334">
        <v>13.65</v>
      </c>
    </row>
    <row r="2354" spans="1:5" ht="15" x14ac:dyDescent="0.25">
      <c r="A2354" s="331">
        <v>92877</v>
      </c>
      <c r="B2354" s="329" t="s">
        <v>5144</v>
      </c>
      <c r="C2354" s="329" t="s">
        <v>160</v>
      </c>
      <c r="D2354" s="329" t="s">
        <v>3038</v>
      </c>
      <c r="E2354" s="334">
        <v>15.02</v>
      </c>
    </row>
    <row r="2355" spans="1:5" ht="15" x14ac:dyDescent="0.25">
      <c r="A2355" s="331">
        <v>92878</v>
      </c>
      <c r="B2355" s="329" t="s">
        <v>5145</v>
      </c>
      <c r="C2355" s="329" t="s">
        <v>160</v>
      </c>
      <c r="D2355" s="329" t="s">
        <v>3038</v>
      </c>
      <c r="E2355" s="334">
        <v>14.92</v>
      </c>
    </row>
    <row r="2356" spans="1:5" ht="15" x14ac:dyDescent="0.25">
      <c r="A2356" s="331">
        <v>92879</v>
      </c>
      <c r="B2356" s="329" t="s">
        <v>5146</v>
      </c>
      <c r="C2356" s="329" t="s">
        <v>160</v>
      </c>
      <c r="D2356" s="329" t="s">
        <v>3038</v>
      </c>
      <c r="E2356" s="334">
        <v>14.85</v>
      </c>
    </row>
    <row r="2357" spans="1:5" ht="15" x14ac:dyDescent="0.25">
      <c r="A2357" s="331">
        <v>92880</v>
      </c>
      <c r="B2357" s="329" t="s">
        <v>5147</v>
      </c>
      <c r="C2357" s="329" t="s">
        <v>160</v>
      </c>
      <c r="D2357" s="329" t="s">
        <v>3038</v>
      </c>
      <c r="E2357" s="334">
        <v>15.22</v>
      </c>
    </row>
    <row r="2358" spans="1:5" ht="15" x14ac:dyDescent="0.25">
      <c r="A2358" s="331">
        <v>92881</v>
      </c>
      <c r="B2358" s="329" t="s">
        <v>5148</v>
      </c>
      <c r="C2358" s="329" t="s">
        <v>160</v>
      </c>
      <c r="D2358" s="329" t="s">
        <v>3038</v>
      </c>
      <c r="E2358" s="334">
        <v>15.2</v>
      </c>
    </row>
    <row r="2359" spans="1:5" ht="15" x14ac:dyDescent="0.25">
      <c r="A2359" s="331">
        <v>92882</v>
      </c>
      <c r="B2359" s="329" t="s">
        <v>5149</v>
      </c>
      <c r="C2359" s="329" t="s">
        <v>160</v>
      </c>
      <c r="D2359" s="329" t="s">
        <v>2971</v>
      </c>
      <c r="E2359" s="334">
        <v>16.09</v>
      </c>
    </row>
    <row r="2360" spans="1:5" ht="15" x14ac:dyDescent="0.25">
      <c r="A2360" s="331">
        <v>92883</v>
      </c>
      <c r="B2360" s="329" t="s">
        <v>5150</v>
      </c>
      <c r="C2360" s="329" t="s">
        <v>160</v>
      </c>
      <c r="D2360" s="329" t="s">
        <v>2971</v>
      </c>
      <c r="E2360" s="334">
        <v>15.68</v>
      </c>
    </row>
    <row r="2361" spans="1:5" ht="15" x14ac:dyDescent="0.25">
      <c r="A2361" s="331">
        <v>92884</v>
      </c>
      <c r="B2361" s="329" t="s">
        <v>5151</v>
      </c>
      <c r="C2361" s="329" t="s">
        <v>160</v>
      </c>
      <c r="D2361" s="329" t="s">
        <v>2971</v>
      </c>
      <c r="E2361" s="334">
        <v>16.649999999999999</v>
      </c>
    </row>
    <row r="2362" spans="1:5" ht="15" x14ac:dyDescent="0.25">
      <c r="A2362" s="331">
        <v>92885</v>
      </c>
      <c r="B2362" s="329" t="s">
        <v>5152</v>
      </c>
      <c r="C2362" s="329" t="s">
        <v>160</v>
      </c>
      <c r="D2362" s="329" t="s">
        <v>2971</v>
      </c>
      <c r="E2362" s="334">
        <v>16.23</v>
      </c>
    </row>
    <row r="2363" spans="1:5" ht="15" x14ac:dyDescent="0.25">
      <c r="A2363" s="331">
        <v>92886</v>
      </c>
      <c r="B2363" s="329" t="s">
        <v>5153</v>
      </c>
      <c r="C2363" s="329" t="s">
        <v>160</v>
      </c>
      <c r="D2363" s="329" t="s">
        <v>2971</v>
      </c>
      <c r="E2363" s="334">
        <v>15.88</v>
      </c>
    </row>
    <row r="2364" spans="1:5" ht="15" x14ac:dyDescent="0.25">
      <c r="A2364" s="331">
        <v>92887</v>
      </c>
      <c r="B2364" s="329" t="s">
        <v>5154</v>
      </c>
      <c r="C2364" s="329" t="s">
        <v>160</v>
      </c>
      <c r="D2364" s="329" t="s">
        <v>2971</v>
      </c>
      <c r="E2364" s="334">
        <v>16.059999999999999</v>
      </c>
    </row>
    <row r="2365" spans="1:5" ht="15" x14ac:dyDescent="0.25">
      <c r="A2365" s="331">
        <v>92888</v>
      </c>
      <c r="B2365" s="329" t="s">
        <v>5155</v>
      </c>
      <c r="C2365" s="329" t="s">
        <v>160</v>
      </c>
      <c r="D2365" s="329" t="s">
        <v>3038</v>
      </c>
      <c r="E2365" s="334">
        <v>15.88</v>
      </c>
    </row>
    <row r="2366" spans="1:5" ht="15" x14ac:dyDescent="0.25">
      <c r="A2366" s="331">
        <v>92915</v>
      </c>
      <c r="B2366" s="329" t="s">
        <v>5156</v>
      </c>
      <c r="C2366" s="329" t="s">
        <v>160</v>
      </c>
      <c r="D2366" s="329" t="s">
        <v>2971</v>
      </c>
      <c r="E2366" s="334">
        <v>18.22</v>
      </c>
    </row>
    <row r="2367" spans="1:5" ht="15" x14ac:dyDescent="0.25">
      <c r="A2367" s="331">
        <v>92916</v>
      </c>
      <c r="B2367" s="329" t="s">
        <v>5157</v>
      </c>
      <c r="C2367" s="329" t="s">
        <v>160</v>
      </c>
      <c r="D2367" s="329" t="s">
        <v>2971</v>
      </c>
      <c r="E2367" s="334">
        <v>18.11</v>
      </c>
    </row>
    <row r="2368" spans="1:5" ht="15" x14ac:dyDescent="0.25">
      <c r="A2368" s="331">
        <v>92917</v>
      </c>
      <c r="B2368" s="329" t="s">
        <v>5158</v>
      </c>
      <c r="C2368" s="329" t="s">
        <v>160</v>
      </c>
      <c r="D2368" s="329" t="s">
        <v>2971</v>
      </c>
      <c r="E2368" s="334">
        <v>17.63</v>
      </c>
    </row>
    <row r="2369" spans="1:5" ht="15" x14ac:dyDescent="0.25">
      <c r="A2369" s="331">
        <v>92919</v>
      </c>
      <c r="B2369" s="329" t="s">
        <v>5159</v>
      </c>
      <c r="C2369" s="329" t="s">
        <v>160</v>
      </c>
      <c r="D2369" s="329" t="s">
        <v>2971</v>
      </c>
      <c r="E2369" s="334">
        <v>16.059999999999999</v>
      </c>
    </row>
    <row r="2370" spans="1:5" ht="15" x14ac:dyDescent="0.25">
      <c r="A2370" s="331">
        <v>92921</v>
      </c>
      <c r="B2370" s="329" t="s">
        <v>5160</v>
      </c>
      <c r="C2370" s="329" t="s">
        <v>160</v>
      </c>
      <c r="D2370" s="329" t="s">
        <v>2971</v>
      </c>
      <c r="E2370" s="334">
        <v>13.68</v>
      </c>
    </row>
    <row r="2371" spans="1:5" ht="15" x14ac:dyDescent="0.25">
      <c r="A2371" s="331">
        <v>92922</v>
      </c>
      <c r="B2371" s="329" t="s">
        <v>5161</v>
      </c>
      <c r="C2371" s="329" t="s">
        <v>160</v>
      </c>
      <c r="D2371" s="329" t="s">
        <v>2971</v>
      </c>
      <c r="E2371" s="334">
        <v>13.24</v>
      </c>
    </row>
    <row r="2372" spans="1:5" ht="15" x14ac:dyDescent="0.25">
      <c r="A2372" s="331">
        <v>92923</v>
      </c>
      <c r="B2372" s="329" t="s">
        <v>5162</v>
      </c>
      <c r="C2372" s="329" t="s">
        <v>160</v>
      </c>
      <c r="D2372" s="329" t="s">
        <v>2971</v>
      </c>
      <c r="E2372" s="334">
        <v>15.14</v>
      </c>
    </row>
    <row r="2373" spans="1:5" ht="15" x14ac:dyDescent="0.25">
      <c r="A2373" s="331">
        <v>92924</v>
      </c>
      <c r="B2373" s="329" t="s">
        <v>5163</v>
      </c>
      <c r="C2373" s="329" t="s">
        <v>160</v>
      </c>
      <c r="D2373" s="329" t="s">
        <v>3038</v>
      </c>
      <c r="E2373" s="334">
        <v>14.9</v>
      </c>
    </row>
    <row r="2374" spans="1:5" ht="15" x14ac:dyDescent="0.25">
      <c r="A2374" s="331">
        <v>95445</v>
      </c>
      <c r="B2374" s="329" t="s">
        <v>5164</v>
      </c>
      <c r="C2374" s="329" t="s">
        <v>160</v>
      </c>
      <c r="D2374" s="329" t="s">
        <v>3038</v>
      </c>
      <c r="E2374" s="334">
        <v>13</v>
      </c>
    </row>
    <row r="2375" spans="1:5" ht="15" x14ac:dyDescent="0.25">
      <c r="A2375" s="331">
        <v>95446</v>
      </c>
      <c r="B2375" s="329" t="s">
        <v>5165</v>
      </c>
      <c r="C2375" s="329" t="s">
        <v>160</v>
      </c>
      <c r="D2375" s="329" t="s">
        <v>3038</v>
      </c>
      <c r="E2375" s="334">
        <v>14.24</v>
      </c>
    </row>
    <row r="2376" spans="1:5" ht="15" x14ac:dyDescent="0.25">
      <c r="A2376" s="331">
        <v>95448</v>
      </c>
      <c r="B2376" s="329" t="s">
        <v>5166</v>
      </c>
      <c r="C2376" s="329" t="s">
        <v>160</v>
      </c>
      <c r="D2376" s="329" t="s">
        <v>3038</v>
      </c>
      <c r="E2376" s="334">
        <v>15.53</v>
      </c>
    </row>
    <row r="2377" spans="1:5" ht="15" x14ac:dyDescent="0.25">
      <c r="A2377" s="331">
        <v>95576</v>
      </c>
      <c r="B2377" s="329" t="s">
        <v>5167</v>
      </c>
      <c r="C2377" s="329" t="s">
        <v>160</v>
      </c>
      <c r="D2377" s="329" t="s">
        <v>3038</v>
      </c>
      <c r="E2377" s="334">
        <v>16.73</v>
      </c>
    </row>
    <row r="2378" spans="1:5" ht="15" x14ac:dyDescent="0.25">
      <c r="A2378" s="331">
        <v>95577</v>
      </c>
      <c r="B2378" s="329" t="s">
        <v>5168</v>
      </c>
      <c r="C2378" s="329" t="s">
        <v>160</v>
      </c>
      <c r="D2378" s="329" t="s">
        <v>3038</v>
      </c>
      <c r="E2378" s="334">
        <v>15</v>
      </c>
    </row>
    <row r="2379" spans="1:5" ht="15" x14ac:dyDescent="0.25">
      <c r="A2379" s="331">
        <v>95578</v>
      </c>
      <c r="B2379" s="329" t="s">
        <v>5169</v>
      </c>
      <c r="C2379" s="329" t="s">
        <v>160</v>
      </c>
      <c r="D2379" s="329" t="s">
        <v>3038</v>
      </c>
      <c r="E2379" s="334">
        <v>12.78</v>
      </c>
    </row>
    <row r="2380" spans="1:5" ht="15" x14ac:dyDescent="0.25">
      <c r="A2380" s="331">
        <v>95579</v>
      </c>
      <c r="B2380" s="329" t="s">
        <v>5170</v>
      </c>
      <c r="C2380" s="329" t="s">
        <v>160</v>
      </c>
      <c r="D2380" s="329" t="s">
        <v>3038</v>
      </c>
      <c r="E2380" s="334">
        <v>12.58</v>
      </c>
    </row>
    <row r="2381" spans="1:5" ht="15" x14ac:dyDescent="0.25">
      <c r="A2381" s="331">
        <v>95580</v>
      </c>
      <c r="B2381" s="329" t="s">
        <v>5171</v>
      </c>
      <c r="C2381" s="329" t="s">
        <v>160</v>
      </c>
      <c r="D2381" s="329" t="s">
        <v>3038</v>
      </c>
      <c r="E2381" s="334">
        <v>14.71</v>
      </c>
    </row>
    <row r="2382" spans="1:5" ht="15" x14ac:dyDescent="0.25">
      <c r="A2382" s="331">
        <v>95581</v>
      </c>
      <c r="B2382" s="329" t="s">
        <v>5172</v>
      </c>
      <c r="C2382" s="329" t="s">
        <v>160</v>
      </c>
      <c r="D2382" s="329" t="s">
        <v>3038</v>
      </c>
      <c r="E2382" s="334">
        <v>14.68</v>
      </c>
    </row>
    <row r="2383" spans="1:5" ht="15" x14ac:dyDescent="0.25">
      <c r="A2383" s="331">
        <v>95582</v>
      </c>
      <c r="B2383" s="329" t="s">
        <v>5173</v>
      </c>
      <c r="C2383" s="329" t="s">
        <v>160</v>
      </c>
      <c r="D2383" s="329" t="s">
        <v>3038</v>
      </c>
      <c r="E2383" s="334">
        <v>16.059999999999999</v>
      </c>
    </row>
    <row r="2384" spans="1:5" ht="15" x14ac:dyDescent="0.25">
      <c r="A2384" s="331">
        <v>95583</v>
      </c>
      <c r="B2384" s="329" t="s">
        <v>5174</v>
      </c>
      <c r="C2384" s="329" t="s">
        <v>160</v>
      </c>
      <c r="D2384" s="329" t="s">
        <v>3038</v>
      </c>
      <c r="E2384" s="334">
        <v>16.73</v>
      </c>
    </row>
    <row r="2385" spans="1:5" ht="15" x14ac:dyDescent="0.25">
      <c r="A2385" s="331">
        <v>95584</v>
      </c>
      <c r="B2385" s="329" t="s">
        <v>5175</v>
      </c>
      <c r="C2385" s="329" t="s">
        <v>160</v>
      </c>
      <c r="D2385" s="329" t="s">
        <v>3038</v>
      </c>
      <c r="E2385" s="334">
        <v>16.72</v>
      </c>
    </row>
    <row r="2386" spans="1:5" ht="15" x14ac:dyDescent="0.25">
      <c r="A2386" s="331">
        <v>95592</v>
      </c>
      <c r="B2386" s="329" t="s">
        <v>5176</v>
      </c>
      <c r="C2386" s="329" t="s">
        <v>160</v>
      </c>
      <c r="D2386" s="329" t="s">
        <v>3038</v>
      </c>
      <c r="E2386" s="334">
        <v>17.78</v>
      </c>
    </row>
    <row r="2387" spans="1:5" ht="15" x14ac:dyDescent="0.25">
      <c r="A2387" s="331">
        <v>95593</v>
      </c>
      <c r="B2387" s="329" t="s">
        <v>5177</v>
      </c>
      <c r="C2387" s="329" t="s">
        <v>160</v>
      </c>
      <c r="D2387" s="329" t="s">
        <v>3038</v>
      </c>
      <c r="E2387" s="334">
        <v>17.28</v>
      </c>
    </row>
    <row r="2388" spans="1:5" ht="15" x14ac:dyDescent="0.25">
      <c r="A2388" s="331">
        <v>95943</v>
      </c>
      <c r="B2388" s="329" t="s">
        <v>5178</v>
      </c>
      <c r="C2388" s="329" t="s">
        <v>160</v>
      </c>
      <c r="D2388" s="329" t="s">
        <v>2971</v>
      </c>
      <c r="E2388" s="334">
        <v>21.58</v>
      </c>
    </row>
    <row r="2389" spans="1:5" ht="15" x14ac:dyDescent="0.25">
      <c r="A2389" s="331">
        <v>95944</v>
      </c>
      <c r="B2389" s="329" t="s">
        <v>5179</v>
      </c>
      <c r="C2389" s="329" t="s">
        <v>160</v>
      </c>
      <c r="D2389" s="329" t="s">
        <v>2971</v>
      </c>
      <c r="E2389" s="334">
        <v>21.09</v>
      </c>
    </row>
    <row r="2390" spans="1:5" ht="15" x14ac:dyDescent="0.25">
      <c r="A2390" s="331">
        <v>95945</v>
      </c>
      <c r="B2390" s="329" t="s">
        <v>5180</v>
      </c>
      <c r="C2390" s="329" t="s">
        <v>160</v>
      </c>
      <c r="D2390" s="329" t="s">
        <v>2971</v>
      </c>
      <c r="E2390" s="334">
        <v>18.97</v>
      </c>
    </row>
    <row r="2391" spans="1:5" ht="15" x14ac:dyDescent="0.25">
      <c r="A2391" s="331">
        <v>95946</v>
      </c>
      <c r="B2391" s="329" t="s">
        <v>5181</v>
      </c>
      <c r="C2391" s="329" t="s">
        <v>160</v>
      </c>
      <c r="D2391" s="329" t="s">
        <v>2971</v>
      </c>
      <c r="E2391" s="334">
        <v>16.36</v>
      </c>
    </row>
    <row r="2392" spans="1:5" ht="15" x14ac:dyDescent="0.25">
      <c r="A2392" s="331">
        <v>95947</v>
      </c>
      <c r="B2392" s="329" t="s">
        <v>5182</v>
      </c>
      <c r="C2392" s="329" t="s">
        <v>160</v>
      </c>
      <c r="D2392" s="329" t="s">
        <v>2971</v>
      </c>
      <c r="E2392" s="334">
        <v>13.37</v>
      </c>
    </row>
    <row r="2393" spans="1:5" ht="15" x14ac:dyDescent="0.25">
      <c r="A2393" s="331">
        <v>95948</v>
      </c>
      <c r="B2393" s="329" t="s">
        <v>5183</v>
      </c>
      <c r="C2393" s="329" t="s">
        <v>160</v>
      </c>
      <c r="D2393" s="329" t="s">
        <v>2971</v>
      </c>
      <c r="E2393" s="334">
        <v>12.62</v>
      </c>
    </row>
    <row r="2394" spans="1:5" ht="15" x14ac:dyDescent="0.25">
      <c r="A2394" s="331">
        <v>96544</v>
      </c>
      <c r="B2394" s="329" t="s">
        <v>379</v>
      </c>
      <c r="C2394" s="329" t="s">
        <v>160</v>
      </c>
      <c r="D2394" s="329" t="s">
        <v>2971</v>
      </c>
      <c r="E2394" s="334">
        <v>18.829999999999998</v>
      </c>
    </row>
    <row r="2395" spans="1:5" ht="15" x14ac:dyDescent="0.25">
      <c r="A2395" s="331">
        <v>96545</v>
      </c>
      <c r="B2395" s="329" t="s">
        <v>384</v>
      </c>
      <c r="C2395" s="329" t="s">
        <v>160</v>
      </c>
      <c r="D2395" s="329" t="s">
        <v>2971</v>
      </c>
      <c r="E2395" s="334">
        <v>18.21</v>
      </c>
    </row>
    <row r="2396" spans="1:5" ht="15" x14ac:dyDescent="0.25">
      <c r="A2396" s="331">
        <v>96546</v>
      </c>
      <c r="B2396" s="329" t="s">
        <v>387</v>
      </c>
      <c r="C2396" s="329" t="s">
        <v>160</v>
      </c>
      <c r="D2396" s="329" t="s">
        <v>2971</v>
      </c>
      <c r="E2396" s="334">
        <v>16.52</v>
      </c>
    </row>
    <row r="2397" spans="1:5" ht="15" x14ac:dyDescent="0.25">
      <c r="A2397" s="331">
        <v>96547</v>
      </c>
      <c r="B2397" s="329" t="s">
        <v>392</v>
      </c>
      <c r="C2397" s="329" t="s">
        <v>160</v>
      </c>
      <c r="D2397" s="329" t="s">
        <v>2971</v>
      </c>
      <c r="E2397" s="334">
        <v>14.09</v>
      </c>
    </row>
    <row r="2398" spans="1:5" ht="15" x14ac:dyDescent="0.25">
      <c r="A2398" s="331">
        <v>96548</v>
      </c>
      <c r="B2398" s="329" t="s">
        <v>395</v>
      </c>
      <c r="C2398" s="329" t="s">
        <v>160</v>
      </c>
      <c r="D2398" s="329" t="s">
        <v>2971</v>
      </c>
      <c r="E2398" s="334">
        <v>13.6</v>
      </c>
    </row>
    <row r="2399" spans="1:5" ht="15" x14ac:dyDescent="0.25">
      <c r="A2399" s="331">
        <v>96549</v>
      </c>
      <c r="B2399" s="329" t="s">
        <v>400</v>
      </c>
      <c r="C2399" s="329" t="s">
        <v>160</v>
      </c>
      <c r="D2399" s="329" t="s">
        <v>2971</v>
      </c>
      <c r="E2399" s="334">
        <v>15.47</v>
      </c>
    </row>
    <row r="2400" spans="1:5" ht="15" x14ac:dyDescent="0.25">
      <c r="A2400" s="331">
        <v>96550</v>
      </c>
      <c r="B2400" s="329" t="s">
        <v>5184</v>
      </c>
      <c r="C2400" s="329" t="s">
        <v>160</v>
      </c>
      <c r="D2400" s="329" t="s">
        <v>2971</v>
      </c>
      <c r="E2400" s="334">
        <v>15.21</v>
      </c>
    </row>
    <row r="2401" spans="1:5" ht="15" x14ac:dyDescent="0.25">
      <c r="A2401" s="331">
        <v>100064</v>
      </c>
      <c r="B2401" s="329" t="s">
        <v>5185</v>
      </c>
      <c r="C2401" s="329" t="s">
        <v>160</v>
      </c>
      <c r="D2401" s="329" t="s">
        <v>2971</v>
      </c>
      <c r="E2401" s="334">
        <v>16.68</v>
      </c>
    </row>
    <row r="2402" spans="1:5" ht="15" x14ac:dyDescent="0.25">
      <c r="A2402" s="331">
        <v>100066</v>
      </c>
      <c r="B2402" s="329" t="s">
        <v>5186</v>
      </c>
      <c r="C2402" s="329" t="s">
        <v>160</v>
      </c>
      <c r="D2402" s="329" t="s">
        <v>2971</v>
      </c>
      <c r="E2402" s="334">
        <v>16.739999999999998</v>
      </c>
    </row>
    <row r="2403" spans="1:5" ht="15" x14ac:dyDescent="0.25">
      <c r="A2403" s="331">
        <v>100067</v>
      </c>
      <c r="B2403" s="329" t="s">
        <v>5187</v>
      </c>
      <c r="C2403" s="329" t="s">
        <v>160</v>
      </c>
      <c r="D2403" s="329" t="s">
        <v>3038</v>
      </c>
      <c r="E2403" s="334">
        <v>15.35</v>
      </c>
    </row>
    <row r="2404" spans="1:5" ht="15" x14ac:dyDescent="0.25">
      <c r="A2404" s="331">
        <v>100068</v>
      </c>
      <c r="B2404" s="329" t="s">
        <v>5188</v>
      </c>
      <c r="C2404" s="329" t="s">
        <v>160</v>
      </c>
      <c r="D2404" s="329" t="s">
        <v>3038</v>
      </c>
      <c r="E2404" s="334">
        <v>12.88</v>
      </c>
    </row>
    <row r="2405" spans="1:5" ht="15" x14ac:dyDescent="0.25">
      <c r="A2405" s="331">
        <v>102920</v>
      </c>
      <c r="B2405" s="329" t="s">
        <v>5189</v>
      </c>
      <c r="C2405" s="329" t="s">
        <v>160</v>
      </c>
      <c r="D2405" s="329" t="s">
        <v>3038</v>
      </c>
      <c r="E2405" s="334">
        <v>11.58</v>
      </c>
    </row>
    <row r="2406" spans="1:5" ht="15" x14ac:dyDescent="0.25">
      <c r="A2406" s="331">
        <v>102921</v>
      </c>
      <c r="B2406" s="329" t="s">
        <v>5190</v>
      </c>
      <c r="C2406" s="329" t="s">
        <v>160</v>
      </c>
      <c r="D2406" s="329" t="s">
        <v>3038</v>
      </c>
      <c r="E2406" s="334">
        <v>11.38</v>
      </c>
    </row>
    <row r="2407" spans="1:5" ht="15" x14ac:dyDescent="0.25">
      <c r="A2407" s="331">
        <v>102922</v>
      </c>
      <c r="B2407" s="329" t="s">
        <v>5191</v>
      </c>
      <c r="C2407" s="329" t="s">
        <v>160</v>
      </c>
      <c r="D2407" s="329" t="s">
        <v>3038</v>
      </c>
      <c r="E2407" s="334">
        <v>11.93</v>
      </c>
    </row>
    <row r="2408" spans="1:5" ht="15" x14ac:dyDescent="0.25">
      <c r="A2408" s="331">
        <v>102923</v>
      </c>
      <c r="B2408" s="329" t="s">
        <v>5192</v>
      </c>
      <c r="C2408" s="329" t="s">
        <v>160</v>
      </c>
      <c r="D2408" s="329" t="s">
        <v>3038</v>
      </c>
      <c r="E2408" s="334">
        <v>11.25</v>
      </c>
    </row>
    <row r="2409" spans="1:5" ht="15" x14ac:dyDescent="0.25">
      <c r="A2409" s="331">
        <v>103088</v>
      </c>
      <c r="B2409" s="329" t="s">
        <v>5193</v>
      </c>
      <c r="C2409" s="329" t="s">
        <v>160</v>
      </c>
      <c r="D2409" s="329" t="s">
        <v>3038</v>
      </c>
      <c r="E2409" s="334">
        <v>12.69</v>
      </c>
    </row>
    <row r="2410" spans="1:5" ht="15" x14ac:dyDescent="0.25">
      <c r="A2410" s="331">
        <v>89993</v>
      </c>
      <c r="B2410" s="329" t="s">
        <v>5194</v>
      </c>
      <c r="C2410" s="329" t="s">
        <v>4180</v>
      </c>
      <c r="D2410" s="329" t="s">
        <v>3038</v>
      </c>
      <c r="E2410" s="334">
        <v>766.44</v>
      </c>
    </row>
    <row r="2411" spans="1:5" ht="15" x14ac:dyDescent="0.25">
      <c r="A2411" s="331">
        <v>89994</v>
      </c>
      <c r="B2411" s="329" t="s">
        <v>5195</v>
      </c>
      <c r="C2411" s="329" t="s">
        <v>4180</v>
      </c>
      <c r="D2411" s="329" t="s">
        <v>3038</v>
      </c>
      <c r="E2411" s="334">
        <v>673.22</v>
      </c>
    </row>
    <row r="2412" spans="1:5" ht="15" x14ac:dyDescent="0.25">
      <c r="A2412" s="331">
        <v>89995</v>
      </c>
      <c r="B2412" s="329" t="s">
        <v>5196</v>
      </c>
      <c r="C2412" s="329" t="s">
        <v>4180</v>
      </c>
      <c r="D2412" s="329" t="s">
        <v>3038</v>
      </c>
      <c r="E2412" s="334">
        <v>742.59</v>
      </c>
    </row>
    <row r="2413" spans="1:5" ht="15" x14ac:dyDescent="0.25">
      <c r="A2413" s="331">
        <v>90278</v>
      </c>
      <c r="B2413" s="329" t="s">
        <v>5197</v>
      </c>
      <c r="C2413" s="329" t="s">
        <v>4180</v>
      </c>
      <c r="D2413" s="329" t="s">
        <v>3038</v>
      </c>
      <c r="E2413" s="334">
        <v>405.86</v>
      </c>
    </row>
    <row r="2414" spans="1:5" ht="15" x14ac:dyDescent="0.25">
      <c r="A2414" s="331">
        <v>90279</v>
      </c>
      <c r="B2414" s="329" t="s">
        <v>5198</v>
      </c>
      <c r="C2414" s="329" t="s">
        <v>4180</v>
      </c>
      <c r="D2414" s="329" t="s">
        <v>3038</v>
      </c>
      <c r="E2414" s="334">
        <v>450.78</v>
      </c>
    </row>
    <row r="2415" spans="1:5" ht="15" x14ac:dyDescent="0.25">
      <c r="A2415" s="331">
        <v>90280</v>
      </c>
      <c r="B2415" s="329" t="s">
        <v>5199</v>
      </c>
      <c r="C2415" s="329" t="s">
        <v>4180</v>
      </c>
      <c r="D2415" s="329" t="s">
        <v>3038</v>
      </c>
      <c r="E2415" s="334">
        <v>505.58</v>
      </c>
    </row>
    <row r="2416" spans="1:5" ht="15" x14ac:dyDescent="0.25">
      <c r="A2416" s="331">
        <v>90281</v>
      </c>
      <c r="B2416" s="329" t="s">
        <v>5200</v>
      </c>
      <c r="C2416" s="329" t="s">
        <v>4180</v>
      </c>
      <c r="D2416" s="329" t="s">
        <v>3038</v>
      </c>
      <c r="E2416" s="334">
        <v>596.11</v>
      </c>
    </row>
    <row r="2417" spans="1:5" ht="15" x14ac:dyDescent="0.25">
      <c r="A2417" s="331">
        <v>90282</v>
      </c>
      <c r="B2417" s="329" t="s">
        <v>5201</v>
      </c>
      <c r="C2417" s="329" t="s">
        <v>4180</v>
      </c>
      <c r="D2417" s="329" t="s">
        <v>3038</v>
      </c>
      <c r="E2417" s="334">
        <v>398.32</v>
      </c>
    </row>
    <row r="2418" spans="1:5" ht="15" x14ac:dyDescent="0.25">
      <c r="A2418" s="331">
        <v>90283</v>
      </c>
      <c r="B2418" s="329" t="s">
        <v>5202</v>
      </c>
      <c r="C2418" s="329" t="s">
        <v>4180</v>
      </c>
      <c r="D2418" s="329" t="s">
        <v>3038</v>
      </c>
      <c r="E2418" s="334">
        <v>443.39</v>
      </c>
    </row>
    <row r="2419" spans="1:5" ht="15" x14ac:dyDescent="0.25">
      <c r="A2419" s="331">
        <v>90284</v>
      </c>
      <c r="B2419" s="329" t="s">
        <v>5203</v>
      </c>
      <c r="C2419" s="329" t="s">
        <v>4180</v>
      </c>
      <c r="D2419" s="329" t="s">
        <v>3038</v>
      </c>
      <c r="E2419" s="334">
        <v>501.3</v>
      </c>
    </row>
    <row r="2420" spans="1:5" ht="15" x14ac:dyDescent="0.25">
      <c r="A2420" s="331">
        <v>90285</v>
      </c>
      <c r="B2420" s="329" t="s">
        <v>5204</v>
      </c>
      <c r="C2420" s="329" t="s">
        <v>4180</v>
      </c>
      <c r="D2420" s="329" t="s">
        <v>3038</v>
      </c>
      <c r="E2420" s="334">
        <v>596.33000000000004</v>
      </c>
    </row>
    <row r="2421" spans="1:5" ht="15" x14ac:dyDescent="0.25">
      <c r="A2421" s="331">
        <v>92718</v>
      </c>
      <c r="B2421" s="329" t="s">
        <v>5205</v>
      </c>
      <c r="C2421" s="329" t="s">
        <v>4180</v>
      </c>
      <c r="D2421" s="329" t="s">
        <v>2971</v>
      </c>
      <c r="E2421" s="334">
        <v>682.78</v>
      </c>
    </row>
    <row r="2422" spans="1:5" ht="15" x14ac:dyDescent="0.25">
      <c r="A2422" s="331">
        <v>92719</v>
      </c>
      <c r="B2422" s="329" t="s">
        <v>5206</v>
      </c>
      <c r="C2422" s="329" t="s">
        <v>4180</v>
      </c>
      <c r="D2422" s="329" t="s">
        <v>2971</v>
      </c>
      <c r="E2422" s="334">
        <v>566.24</v>
      </c>
    </row>
    <row r="2423" spans="1:5" ht="15" x14ac:dyDescent="0.25">
      <c r="A2423" s="331">
        <v>92720</v>
      </c>
      <c r="B2423" s="329" t="s">
        <v>422</v>
      </c>
      <c r="C2423" s="329" t="s">
        <v>4180</v>
      </c>
      <c r="D2423" s="329" t="s">
        <v>2971</v>
      </c>
      <c r="E2423" s="334">
        <v>607.41999999999996</v>
      </c>
    </row>
    <row r="2424" spans="1:5" ht="15" x14ac:dyDescent="0.25">
      <c r="A2424" s="331">
        <v>92721</v>
      </c>
      <c r="B2424" s="329" t="s">
        <v>5207</v>
      </c>
      <c r="C2424" s="329" t="s">
        <v>4180</v>
      </c>
      <c r="D2424" s="329" t="s">
        <v>2971</v>
      </c>
      <c r="E2424" s="334">
        <v>559.09</v>
      </c>
    </row>
    <row r="2425" spans="1:5" ht="15" x14ac:dyDescent="0.25">
      <c r="A2425" s="331">
        <v>92722</v>
      </c>
      <c r="B2425" s="329" t="s">
        <v>5208</v>
      </c>
      <c r="C2425" s="329" t="s">
        <v>4180</v>
      </c>
      <c r="D2425" s="329" t="s">
        <v>2971</v>
      </c>
      <c r="E2425" s="334">
        <v>604.47</v>
      </c>
    </row>
    <row r="2426" spans="1:5" ht="15" x14ac:dyDescent="0.25">
      <c r="A2426" s="331">
        <v>92723</v>
      </c>
      <c r="B2426" s="329" t="s">
        <v>5209</v>
      </c>
      <c r="C2426" s="329" t="s">
        <v>4180</v>
      </c>
      <c r="D2426" s="329" t="s">
        <v>2971</v>
      </c>
      <c r="E2426" s="334">
        <v>590</v>
      </c>
    </row>
    <row r="2427" spans="1:5" ht="15" x14ac:dyDescent="0.25">
      <c r="A2427" s="331">
        <v>92724</v>
      </c>
      <c r="B2427" s="329" t="s">
        <v>5210</v>
      </c>
      <c r="C2427" s="329" t="s">
        <v>4180</v>
      </c>
      <c r="D2427" s="329" t="s">
        <v>2971</v>
      </c>
      <c r="E2427" s="334">
        <v>587.41</v>
      </c>
    </row>
    <row r="2428" spans="1:5" ht="15" x14ac:dyDescent="0.25">
      <c r="A2428" s="331">
        <v>92725</v>
      </c>
      <c r="B2428" s="329" t="s">
        <v>5211</v>
      </c>
      <c r="C2428" s="329" t="s">
        <v>4180</v>
      </c>
      <c r="D2428" s="329" t="s">
        <v>2971</v>
      </c>
      <c r="E2428" s="334">
        <v>586.29999999999995</v>
      </c>
    </row>
    <row r="2429" spans="1:5" ht="15" x14ac:dyDescent="0.25">
      <c r="A2429" s="331">
        <v>92726</v>
      </c>
      <c r="B2429" s="329" t="s">
        <v>5212</v>
      </c>
      <c r="C2429" s="329" t="s">
        <v>4180</v>
      </c>
      <c r="D2429" s="329" t="s">
        <v>2971</v>
      </c>
      <c r="E2429" s="334">
        <v>584.45000000000005</v>
      </c>
    </row>
    <row r="2430" spans="1:5" ht="15" x14ac:dyDescent="0.25">
      <c r="A2430" s="331">
        <v>92727</v>
      </c>
      <c r="B2430" s="329" t="s">
        <v>5213</v>
      </c>
      <c r="C2430" s="329" t="s">
        <v>4180</v>
      </c>
      <c r="D2430" s="329" t="s">
        <v>2971</v>
      </c>
      <c r="E2430" s="334">
        <v>625.08000000000004</v>
      </c>
    </row>
    <row r="2431" spans="1:5" ht="15" x14ac:dyDescent="0.25">
      <c r="A2431" s="331">
        <v>92728</v>
      </c>
      <c r="B2431" s="329" t="s">
        <v>5214</v>
      </c>
      <c r="C2431" s="329" t="s">
        <v>4180</v>
      </c>
      <c r="D2431" s="329" t="s">
        <v>2971</v>
      </c>
      <c r="E2431" s="334">
        <v>606.5</v>
      </c>
    </row>
    <row r="2432" spans="1:5" ht="15" x14ac:dyDescent="0.25">
      <c r="A2432" s="331">
        <v>92729</v>
      </c>
      <c r="B2432" s="329" t="s">
        <v>5215</v>
      </c>
      <c r="C2432" s="329" t="s">
        <v>4180</v>
      </c>
      <c r="D2432" s="329" t="s">
        <v>2971</v>
      </c>
      <c r="E2432" s="334">
        <v>598.64</v>
      </c>
    </row>
    <row r="2433" spans="1:5" ht="15" x14ac:dyDescent="0.25">
      <c r="A2433" s="331">
        <v>92730</v>
      </c>
      <c r="B2433" s="329" t="s">
        <v>5216</v>
      </c>
      <c r="C2433" s="329" t="s">
        <v>4180</v>
      </c>
      <c r="D2433" s="329" t="s">
        <v>2971</v>
      </c>
      <c r="E2433" s="334">
        <v>585.51</v>
      </c>
    </row>
    <row r="2434" spans="1:5" ht="15" x14ac:dyDescent="0.25">
      <c r="A2434" s="331">
        <v>92731</v>
      </c>
      <c r="B2434" s="329" t="s">
        <v>5217</v>
      </c>
      <c r="C2434" s="329" t="s">
        <v>4180</v>
      </c>
      <c r="D2434" s="329" t="s">
        <v>2971</v>
      </c>
      <c r="E2434" s="334">
        <v>600.70000000000005</v>
      </c>
    </row>
    <row r="2435" spans="1:5" ht="15" x14ac:dyDescent="0.25">
      <c r="A2435" s="331">
        <v>92732</v>
      </c>
      <c r="B2435" s="329" t="s">
        <v>5218</v>
      </c>
      <c r="C2435" s="329" t="s">
        <v>4180</v>
      </c>
      <c r="D2435" s="329" t="s">
        <v>2971</v>
      </c>
      <c r="E2435" s="334">
        <v>587.96</v>
      </c>
    </row>
    <row r="2436" spans="1:5" ht="15" x14ac:dyDescent="0.25">
      <c r="A2436" s="331">
        <v>92733</v>
      </c>
      <c r="B2436" s="329" t="s">
        <v>5219</v>
      </c>
      <c r="C2436" s="329" t="s">
        <v>4180</v>
      </c>
      <c r="D2436" s="329" t="s">
        <v>2971</v>
      </c>
      <c r="E2436" s="334">
        <v>582.54</v>
      </c>
    </row>
    <row r="2437" spans="1:5" ht="15" x14ac:dyDescent="0.25">
      <c r="A2437" s="331">
        <v>92734</v>
      </c>
      <c r="B2437" s="329" t="s">
        <v>5220</v>
      </c>
      <c r="C2437" s="329" t="s">
        <v>4180</v>
      </c>
      <c r="D2437" s="329" t="s">
        <v>2971</v>
      </c>
      <c r="E2437" s="334">
        <v>573.55999999999995</v>
      </c>
    </row>
    <row r="2438" spans="1:5" ht="15" x14ac:dyDescent="0.25">
      <c r="A2438" s="331">
        <v>92735</v>
      </c>
      <c r="B2438" s="329" t="s">
        <v>5221</v>
      </c>
      <c r="C2438" s="329" t="s">
        <v>4180</v>
      </c>
      <c r="D2438" s="329" t="s">
        <v>2971</v>
      </c>
      <c r="E2438" s="334">
        <v>578.78</v>
      </c>
    </row>
    <row r="2439" spans="1:5" ht="15" x14ac:dyDescent="0.25">
      <c r="A2439" s="331">
        <v>92736</v>
      </c>
      <c r="B2439" s="329" t="s">
        <v>5222</v>
      </c>
      <c r="C2439" s="329" t="s">
        <v>4180</v>
      </c>
      <c r="D2439" s="329" t="s">
        <v>2971</v>
      </c>
      <c r="E2439" s="334">
        <v>569.05999999999995</v>
      </c>
    </row>
    <row r="2440" spans="1:5" ht="15" x14ac:dyDescent="0.25">
      <c r="A2440" s="331">
        <v>92739</v>
      </c>
      <c r="B2440" s="329" t="s">
        <v>5223</v>
      </c>
      <c r="C2440" s="329" t="s">
        <v>4180</v>
      </c>
      <c r="D2440" s="329" t="s">
        <v>2971</v>
      </c>
      <c r="E2440" s="334">
        <v>554.97</v>
      </c>
    </row>
    <row r="2441" spans="1:5" ht="15" x14ac:dyDescent="0.25">
      <c r="A2441" s="331">
        <v>92740</v>
      </c>
      <c r="B2441" s="329" t="s">
        <v>5224</v>
      </c>
      <c r="C2441" s="329" t="s">
        <v>4180</v>
      </c>
      <c r="D2441" s="329" t="s">
        <v>2971</v>
      </c>
      <c r="E2441" s="334">
        <v>550.15</v>
      </c>
    </row>
    <row r="2442" spans="1:5" ht="15" x14ac:dyDescent="0.25">
      <c r="A2442" s="331">
        <v>92741</v>
      </c>
      <c r="B2442" s="329" t="s">
        <v>5225</v>
      </c>
      <c r="C2442" s="329" t="s">
        <v>4180</v>
      </c>
      <c r="D2442" s="329" t="s">
        <v>2971</v>
      </c>
      <c r="E2442" s="334">
        <v>726.94</v>
      </c>
    </row>
    <row r="2443" spans="1:5" ht="15" x14ac:dyDescent="0.25">
      <c r="A2443" s="331">
        <v>92742</v>
      </c>
      <c r="B2443" s="329" t="s">
        <v>5226</v>
      </c>
      <c r="C2443" s="329" t="s">
        <v>4180</v>
      </c>
      <c r="D2443" s="329" t="s">
        <v>2971</v>
      </c>
      <c r="E2443" s="334">
        <v>912.83</v>
      </c>
    </row>
    <row r="2444" spans="1:5" ht="15" x14ac:dyDescent="0.25">
      <c r="A2444" s="331">
        <v>92873</v>
      </c>
      <c r="B2444" s="329" t="s">
        <v>5227</v>
      </c>
      <c r="C2444" s="329" t="s">
        <v>4180</v>
      </c>
      <c r="D2444" s="329" t="s">
        <v>2971</v>
      </c>
      <c r="E2444" s="334">
        <v>144.1</v>
      </c>
    </row>
    <row r="2445" spans="1:5" ht="15" x14ac:dyDescent="0.25">
      <c r="A2445" s="331">
        <v>92874</v>
      </c>
      <c r="B2445" s="329" t="s">
        <v>1885</v>
      </c>
      <c r="C2445" s="329" t="s">
        <v>4180</v>
      </c>
      <c r="D2445" s="329" t="s">
        <v>2971</v>
      </c>
      <c r="E2445" s="334">
        <v>23.84</v>
      </c>
    </row>
    <row r="2446" spans="1:5" ht="15" x14ac:dyDescent="0.25">
      <c r="A2446" s="331">
        <v>94962</v>
      </c>
      <c r="B2446" s="329" t="s">
        <v>5228</v>
      </c>
      <c r="C2446" s="329" t="s">
        <v>4180</v>
      </c>
      <c r="D2446" s="329" t="s">
        <v>3038</v>
      </c>
      <c r="E2446" s="334">
        <v>298.74</v>
      </c>
    </row>
    <row r="2447" spans="1:5" ht="15" x14ac:dyDescent="0.25">
      <c r="A2447" s="331">
        <v>94963</v>
      </c>
      <c r="B2447" s="329" t="s">
        <v>5229</v>
      </c>
      <c r="C2447" s="329" t="s">
        <v>4180</v>
      </c>
      <c r="D2447" s="329" t="s">
        <v>3038</v>
      </c>
      <c r="E2447" s="334">
        <v>337.12</v>
      </c>
    </row>
    <row r="2448" spans="1:5" ht="15" x14ac:dyDescent="0.25">
      <c r="A2448" s="331">
        <v>94964</v>
      </c>
      <c r="B2448" s="329" t="s">
        <v>5230</v>
      </c>
      <c r="C2448" s="329" t="s">
        <v>4180</v>
      </c>
      <c r="D2448" s="329" t="s">
        <v>3038</v>
      </c>
      <c r="E2448" s="334">
        <v>371.92</v>
      </c>
    </row>
    <row r="2449" spans="1:5" ht="15" x14ac:dyDescent="0.25">
      <c r="A2449" s="331">
        <v>94965</v>
      </c>
      <c r="B2449" s="329" t="s">
        <v>5231</v>
      </c>
      <c r="C2449" s="329" t="s">
        <v>4180</v>
      </c>
      <c r="D2449" s="329" t="s">
        <v>3038</v>
      </c>
      <c r="E2449" s="334">
        <v>391.19</v>
      </c>
    </row>
    <row r="2450" spans="1:5" ht="15" x14ac:dyDescent="0.25">
      <c r="A2450" s="331">
        <v>94966</v>
      </c>
      <c r="B2450" s="329" t="s">
        <v>5232</v>
      </c>
      <c r="C2450" s="329" t="s">
        <v>4180</v>
      </c>
      <c r="D2450" s="329" t="s">
        <v>3038</v>
      </c>
      <c r="E2450" s="334">
        <v>406.64</v>
      </c>
    </row>
    <row r="2451" spans="1:5" ht="15" x14ac:dyDescent="0.25">
      <c r="A2451" s="331">
        <v>94967</v>
      </c>
      <c r="B2451" s="329" t="s">
        <v>5233</v>
      </c>
      <c r="C2451" s="329" t="s">
        <v>4180</v>
      </c>
      <c r="D2451" s="329" t="s">
        <v>3038</v>
      </c>
      <c r="E2451" s="334">
        <v>469.93</v>
      </c>
    </row>
    <row r="2452" spans="1:5" ht="15" x14ac:dyDescent="0.25">
      <c r="A2452" s="331">
        <v>94968</v>
      </c>
      <c r="B2452" s="329" t="s">
        <v>5234</v>
      </c>
      <c r="C2452" s="329" t="s">
        <v>4180</v>
      </c>
      <c r="D2452" s="329" t="s">
        <v>3038</v>
      </c>
      <c r="E2452" s="334">
        <v>297.82</v>
      </c>
    </row>
    <row r="2453" spans="1:5" ht="15" x14ac:dyDescent="0.25">
      <c r="A2453" s="331">
        <v>94969</v>
      </c>
      <c r="B2453" s="329" t="s">
        <v>5235</v>
      </c>
      <c r="C2453" s="329" t="s">
        <v>4180</v>
      </c>
      <c r="D2453" s="329" t="s">
        <v>3038</v>
      </c>
      <c r="E2453" s="334">
        <v>334.09</v>
      </c>
    </row>
    <row r="2454" spans="1:5" ht="15" x14ac:dyDescent="0.25">
      <c r="A2454" s="331">
        <v>94970</v>
      </c>
      <c r="B2454" s="329" t="s">
        <v>5236</v>
      </c>
      <c r="C2454" s="329" t="s">
        <v>4180</v>
      </c>
      <c r="D2454" s="329" t="s">
        <v>3038</v>
      </c>
      <c r="E2454" s="334">
        <v>365.13</v>
      </c>
    </row>
    <row r="2455" spans="1:5" ht="15" x14ac:dyDescent="0.25">
      <c r="A2455" s="331">
        <v>94971</v>
      </c>
      <c r="B2455" s="329" t="s">
        <v>5237</v>
      </c>
      <c r="C2455" s="329" t="s">
        <v>4180</v>
      </c>
      <c r="D2455" s="329" t="s">
        <v>3038</v>
      </c>
      <c r="E2455" s="334">
        <v>388.37</v>
      </c>
    </row>
    <row r="2456" spans="1:5" ht="15" x14ac:dyDescent="0.25">
      <c r="A2456" s="331">
        <v>94972</v>
      </c>
      <c r="B2456" s="329" t="s">
        <v>5238</v>
      </c>
      <c r="C2456" s="329" t="s">
        <v>4180</v>
      </c>
      <c r="D2456" s="329" t="s">
        <v>3038</v>
      </c>
      <c r="E2456" s="334">
        <v>403.81</v>
      </c>
    </row>
    <row r="2457" spans="1:5" ht="15" x14ac:dyDescent="0.25">
      <c r="A2457" s="331">
        <v>94973</v>
      </c>
      <c r="B2457" s="329" t="s">
        <v>5239</v>
      </c>
      <c r="C2457" s="329" t="s">
        <v>4180</v>
      </c>
      <c r="D2457" s="329" t="s">
        <v>3038</v>
      </c>
      <c r="E2457" s="334">
        <v>466.24</v>
      </c>
    </row>
    <row r="2458" spans="1:5" ht="15" x14ac:dyDescent="0.25">
      <c r="A2458" s="331">
        <v>94974</v>
      </c>
      <c r="B2458" s="329" t="s">
        <v>5240</v>
      </c>
      <c r="C2458" s="329" t="s">
        <v>4180</v>
      </c>
      <c r="D2458" s="329" t="s">
        <v>3038</v>
      </c>
      <c r="E2458" s="334">
        <v>341.58</v>
      </c>
    </row>
    <row r="2459" spans="1:5" ht="15" x14ac:dyDescent="0.25">
      <c r="A2459" s="331">
        <v>94975</v>
      </c>
      <c r="B2459" s="329" t="s">
        <v>5241</v>
      </c>
      <c r="C2459" s="329" t="s">
        <v>4180</v>
      </c>
      <c r="D2459" s="329" t="s">
        <v>3038</v>
      </c>
      <c r="E2459" s="334">
        <v>376.21</v>
      </c>
    </row>
    <row r="2460" spans="1:5" ht="15" x14ac:dyDescent="0.25">
      <c r="A2460" s="331">
        <v>96555</v>
      </c>
      <c r="B2460" s="329" t="s">
        <v>5242</v>
      </c>
      <c r="C2460" s="329" t="s">
        <v>4180</v>
      </c>
      <c r="D2460" s="329" t="s">
        <v>2971</v>
      </c>
      <c r="E2460" s="334">
        <v>541.74</v>
      </c>
    </row>
    <row r="2461" spans="1:5" ht="15" x14ac:dyDescent="0.25">
      <c r="A2461" s="331">
        <v>96556</v>
      </c>
      <c r="B2461" s="329" t="s">
        <v>5243</v>
      </c>
      <c r="C2461" s="329" t="s">
        <v>4180</v>
      </c>
      <c r="D2461" s="329" t="s">
        <v>2971</v>
      </c>
      <c r="E2461" s="334">
        <v>598.44000000000005</v>
      </c>
    </row>
    <row r="2462" spans="1:5" ht="15" x14ac:dyDescent="0.25">
      <c r="A2462" s="331">
        <v>96557</v>
      </c>
      <c r="B2462" s="329" t="s">
        <v>5244</v>
      </c>
      <c r="C2462" s="329" t="s">
        <v>4180</v>
      </c>
      <c r="D2462" s="329" t="s">
        <v>2971</v>
      </c>
      <c r="E2462" s="334">
        <v>641.37</v>
      </c>
    </row>
    <row r="2463" spans="1:5" ht="15" x14ac:dyDescent="0.25">
      <c r="A2463" s="331">
        <v>96558</v>
      </c>
      <c r="B2463" s="329" t="s">
        <v>5245</v>
      </c>
      <c r="C2463" s="329" t="s">
        <v>4180</v>
      </c>
      <c r="D2463" s="329" t="s">
        <v>2971</v>
      </c>
      <c r="E2463" s="334">
        <v>646.49</v>
      </c>
    </row>
    <row r="2464" spans="1:5" ht="15" x14ac:dyDescent="0.25">
      <c r="A2464" s="331">
        <v>99235</v>
      </c>
      <c r="B2464" s="329" t="s">
        <v>5246</v>
      </c>
      <c r="C2464" s="329" t="s">
        <v>4180</v>
      </c>
      <c r="D2464" s="329" t="s">
        <v>3038</v>
      </c>
      <c r="E2464" s="334">
        <v>626.45000000000005</v>
      </c>
    </row>
    <row r="2465" spans="1:5" ht="15" x14ac:dyDescent="0.25">
      <c r="A2465" s="331">
        <v>99431</v>
      </c>
      <c r="B2465" s="329" t="s">
        <v>5247</v>
      </c>
      <c r="C2465" s="329" t="s">
        <v>4180</v>
      </c>
      <c r="D2465" s="329" t="s">
        <v>2971</v>
      </c>
      <c r="E2465" s="334">
        <v>647.51</v>
      </c>
    </row>
    <row r="2466" spans="1:5" ht="15" x14ac:dyDescent="0.25">
      <c r="A2466" s="331">
        <v>99432</v>
      </c>
      <c r="B2466" s="329" t="s">
        <v>5248</v>
      </c>
      <c r="C2466" s="329" t="s">
        <v>4180</v>
      </c>
      <c r="D2466" s="329" t="s">
        <v>2971</v>
      </c>
      <c r="E2466" s="334">
        <v>628.65</v>
      </c>
    </row>
    <row r="2467" spans="1:5" ht="15" x14ac:dyDescent="0.25">
      <c r="A2467" s="331">
        <v>99433</v>
      </c>
      <c r="B2467" s="329" t="s">
        <v>5249</v>
      </c>
      <c r="C2467" s="329" t="s">
        <v>4180</v>
      </c>
      <c r="D2467" s="329" t="s">
        <v>2971</v>
      </c>
      <c r="E2467" s="334">
        <v>680.42</v>
      </c>
    </row>
    <row r="2468" spans="1:5" ht="15" x14ac:dyDescent="0.25">
      <c r="A2468" s="331">
        <v>99434</v>
      </c>
      <c r="B2468" s="329" t="s">
        <v>5250</v>
      </c>
      <c r="C2468" s="329" t="s">
        <v>4180</v>
      </c>
      <c r="D2468" s="329" t="s">
        <v>2971</v>
      </c>
      <c r="E2468" s="334">
        <v>650.71</v>
      </c>
    </row>
    <row r="2469" spans="1:5" ht="15" x14ac:dyDescent="0.25">
      <c r="A2469" s="331">
        <v>99435</v>
      </c>
      <c r="B2469" s="329" t="s">
        <v>5251</v>
      </c>
      <c r="C2469" s="329" t="s">
        <v>4180</v>
      </c>
      <c r="D2469" s="329" t="s">
        <v>2971</v>
      </c>
      <c r="E2469" s="334">
        <v>630.77</v>
      </c>
    </row>
    <row r="2470" spans="1:5" ht="15" x14ac:dyDescent="0.25">
      <c r="A2470" s="331">
        <v>99436</v>
      </c>
      <c r="B2470" s="329" t="s">
        <v>5252</v>
      </c>
      <c r="C2470" s="329" t="s">
        <v>4180</v>
      </c>
      <c r="D2470" s="329" t="s">
        <v>2971</v>
      </c>
      <c r="E2470" s="334">
        <v>695.05</v>
      </c>
    </row>
    <row r="2471" spans="1:5" ht="15" x14ac:dyDescent="0.25">
      <c r="A2471" s="331">
        <v>99437</v>
      </c>
      <c r="B2471" s="329" t="s">
        <v>5253</v>
      </c>
      <c r="C2471" s="329" t="s">
        <v>4180</v>
      </c>
      <c r="D2471" s="329" t="s">
        <v>3038</v>
      </c>
      <c r="E2471" s="334">
        <v>664.09</v>
      </c>
    </row>
    <row r="2472" spans="1:5" ht="15" x14ac:dyDescent="0.25">
      <c r="A2472" s="331">
        <v>99438</v>
      </c>
      <c r="B2472" s="329" t="s">
        <v>5254</v>
      </c>
      <c r="C2472" s="329" t="s">
        <v>4180</v>
      </c>
      <c r="D2472" s="329" t="s">
        <v>3038</v>
      </c>
      <c r="E2472" s="334">
        <v>668.5</v>
      </c>
    </row>
    <row r="2473" spans="1:5" ht="15" x14ac:dyDescent="0.25">
      <c r="A2473" s="331">
        <v>99439</v>
      </c>
      <c r="B2473" s="329" t="s">
        <v>5255</v>
      </c>
      <c r="C2473" s="329" t="s">
        <v>4180</v>
      </c>
      <c r="D2473" s="329" t="s">
        <v>2971</v>
      </c>
      <c r="E2473" s="334">
        <v>636.71</v>
      </c>
    </row>
    <row r="2474" spans="1:5" ht="15" x14ac:dyDescent="0.25">
      <c r="A2474" s="331">
        <v>102473</v>
      </c>
      <c r="B2474" s="329" t="s">
        <v>5256</v>
      </c>
      <c r="C2474" s="329" t="s">
        <v>4180</v>
      </c>
      <c r="D2474" s="329" t="s">
        <v>3038</v>
      </c>
      <c r="E2474" s="334">
        <v>318.5</v>
      </c>
    </row>
    <row r="2475" spans="1:5" ht="15" x14ac:dyDescent="0.25">
      <c r="A2475" s="331">
        <v>102474</v>
      </c>
      <c r="B2475" s="329" t="s">
        <v>5257</v>
      </c>
      <c r="C2475" s="329" t="s">
        <v>4180</v>
      </c>
      <c r="D2475" s="329" t="s">
        <v>3038</v>
      </c>
      <c r="E2475" s="334">
        <v>356.75</v>
      </c>
    </row>
    <row r="2476" spans="1:5" ht="15" x14ac:dyDescent="0.25">
      <c r="A2476" s="331">
        <v>102475</v>
      </c>
      <c r="B2476" s="329" t="s">
        <v>5258</v>
      </c>
      <c r="C2476" s="329" t="s">
        <v>4180</v>
      </c>
      <c r="D2476" s="329" t="s">
        <v>3038</v>
      </c>
      <c r="E2476" s="334">
        <v>394.14</v>
      </c>
    </row>
    <row r="2477" spans="1:5" ht="15" x14ac:dyDescent="0.25">
      <c r="A2477" s="331">
        <v>102476</v>
      </c>
      <c r="B2477" s="329" t="s">
        <v>5259</v>
      </c>
      <c r="C2477" s="329" t="s">
        <v>4180</v>
      </c>
      <c r="D2477" s="329" t="s">
        <v>3038</v>
      </c>
      <c r="E2477" s="334">
        <v>415.66</v>
      </c>
    </row>
    <row r="2478" spans="1:5" ht="15" x14ac:dyDescent="0.25">
      <c r="A2478" s="331">
        <v>102477</v>
      </c>
      <c r="B2478" s="329" t="s">
        <v>5260</v>
      </c>
      <c r="C2478" s="329" t="s">
        <v>4180</v>
      </c>
      <c r="D2478" s="329" t="s">
        <v>3038</v>
      </c>
      <c r="E2478" s="334">
        <v>444.45</v>
      </c>
    </row>
    <row r="2479" spans="1:5" ht="15" x14ac:dyDescent="0.25">
      <c r="A2479" s="331">
        <v>102478</v>
      </c>
      <c r="B2479" s="329" t="s">
        <v>5261</v>
      </c>
      <c r="C2479" s="329" t="s">
        <v>4180</v>
      </c>
      <c r="D2479" s="329" t="s">
        <v>3038</v>
      </c>
      <c r="E2479" s="334">
        <v>497.89</v>
      </c>
    </row>
    <row r="2480" spans="1:5" ht="15" x14ac:dyDescent="0.25">
      <c r="A2480" s="331">
        <v>102479</v>
      </c>
      <c r="B2480" s="329" t="s">
        <v>5262</v>
      </c>
      <c r="C2480" s="329" t="s">
        <v>4180</v>
      </c>
      <c r="D2480" s="329" t="s">
        <v>3038</v>
      </c>
      <c r="E2480" s="334">
        <v>317.52</v>
      </c>
    </row>
    <row r="2481" spans="1:5" ht="15" x14ac:dyDescent="0.25">
      <c r="A2481" s="331">
        <v>102480</v>
      </c>
      <c r="B2481" s="329" t="s">
        <v>5263</v>
      </c>
      <c r="C2481" s="329" t="s">
        <v>4180</v>
      </c>
      <c r="D2481" s="329" t="s">
        <v>3038</v>
      </c>
      <c r="E2481" s="334">
        <v>353.81</v>
      </c>
    </row>
    <row r="2482" spans="1:5" ht="15" x14ac:dyDescent="0.25">
      <c r="A2482" s="331">
        <v>102481</v>
      </c>
      <c r="B2482" s="329" t="s">
        <v>5264</v>
      </c>
      <c r="C2482" s="329" t="s">
        <v>4180</v>
      </c>
      <c r="D2482" s="329" t="s">
        <v>3038</v>
      </c>
      <c r="E2482" s="334">
        <v>387.23</v>
      </c>
    </row>
    <row r="2483" spans="1:5" ht="15" x14ac:dyDescent="0.25">
      <c r="A2483" s="331">
        <v>102482</v>
      </c>
      <c r="B2483" s="329" t="s">
        <v>5265</v>
      </c>
      <c r="C2483" s="329" t="s">
        <v>4180</v>
      </c>
      <c r="D2483" s="329" t="s">
        <v>3038</v>
      </c>
      <c r="E2483" s="334">
        <v>414.98</v>
      </c>
    </row>
    <row r="2484" spans="1:5" ht="15" x14ac:dyDescent="0.25">
      <c r="A2484" s="331">
        <v>102483</v>
      </c>
      <c r="B2484" s="329" t="s">
        <v>5266</v>
      </c>
      <c r="C2484" s="329" t="s">
        <v>4180</v>
      </c>
      <c r="D2484" s="329" t="s">
        <v>3038</v>
      </c>
      <c r="E2484" s="334">
        <v>441.22</v>
      </c>
    </row>
    <row r="2485" spans="1:5" ht="15" x14ac:dyDescent="0.25">
      <c r="A2485" s="331">
        <v>102484</v>
      </c>
      <c r="B2485" s="329" t="s">
        <v>5267</v>
      </c>
      <c r="C2485" s="329" t="s">
        <v>4180</v>
      </c>
      <c r="D2485" s="329" t="s">
        <v>3038</v>
      </c>
      <c r="E2485" s="334">
        <v>498.51</v>
      </c>
    </row>
    <row r="2486" spans="1:5" ht="15" x14ac:dyDescent="0.25">
      <c r="A2486" s="331">
        <v>102485</v>
      </c>
      <c r="B2486" s="329" t="s">
        <v>5268</v>
      </c>
      <c r="C2486" s="329" t="s">
        <v>4180</v>
      </c>
      <c r="D2486" s="329" t="s">
        <v>3038</v>
      </c>
      <c r="E2486" s="334">
        <v>360.98</v>
      </c>
    </row>
    <row r="2487" spans="1:5" ht="15" x14ac:dyDescent="0.25">
      <c r="A2487" s="331">
        <v>102486</v>
      </c>
      <c r="B2487" s="329" t="s">
        <v>5269</v>
      </c>
      <c r="C2487" s="329" t="s">
        <v>4180</v>
      </c>
      <c r="D2487" s="329" t="s">
        <v>3038</v>
      </c>
      <c r="E2487" s="334">
        <v>395.36</v>
      </c>
    </row>
    <row r="2488" spans="1:5" ht="15" x14ac:dyDescent="0.25">
      <c r="A2488" s="331">
        <v>102487</v>
      </c>
      <c r="B2488" s="329" t="s">
        <v>5270</v>
      </c>
      <c r="C2488" s="329" t="s">
        <v>4180</v>
      </c>
      <c r="D2488" s="329" t="s">
        <v>2971</v>
      </c>
      <c r="E2488" s="334">
        <v>426.08</v>
      </c>
    </row>
    <row r="2489" spans="1:5" ht="15" x14ac:dyDescent="0.25">
      <c r="A2489" s="331">
        <v>101963</v>
      </c>
      <c r="B2489" s="329" t="s">
        <v>5271</v>
      </c>
      <c r="C2489" s="329" t="s">
        <v>2690</v>
      </c>
      <c r="D2489" s="329" t="s">
        <v>2971</v>
      </c>
      <c r="E2489" s="334">
        <v>182.75</v>
      </c>
    </row>
    <row r="2490" spans="1:5" ht="15" x14ac:dyDescent="0.25">
      <c r="A2490" s="331">
        <v>101964</v>
      </c>
      <c r="B2490" s="329" t="s">
        <v>5272</v>
      </c>
      <c r="C2490" s="329" t="s">
        <v>2690</v>
      </c>
      <c r="D2490" s="329" t="s">
        <v>2971</v>
      </c>
      <c r="E2490" s="334">
        <v>169.71</v>
      </c>
    </row>
    <row r="2491" spans="1:5" ht="15" x14ac:dyDescent="0.25">
      <c r="A2491" s="331">
        <v>101165</v>
      </c>
      <c r="B2491" s="329" t="s">
        <v>5273</v>
      </c>
      <c r="C2491" s="329" t="s">
        <v>4180</v>
      </c>
      <c r="D2491" s="329" t="s">
        <v>3038</v>
      </c>
      <c r="E2491" s="334">
        <v>704.27</v>
      </c>
    </row>
    <row r="2492" spans="1:5" ht="15" x14ac:dyDescent="0.25">
      <c r="A2492" s="331">
        <v>101166</v>
      </c>
      <c r="B2492" s="329" t="s">
        <v>5274</v>
      </c>
      <c r="C2492" s="329" t="s">
        <v>4180</v>
      </c>
      <c r="D2492" s="329" t="s">
        <v>3038</v>
      </c>
      <c r="E2492" s="334">
        <v>576.20000000000005</v>
      </c>
    </row>
    <row r="2493" spans="1:5" ht="15" x14ac:dyDescent="0.25">
      <c r="A2493" s="331">
        <v>98575</v>
      </c>
      <c r="B2493" s="329" t="s">
        <v>5275</v>
      </c>
      <c r="C2493" s="329" t="s">
        <v>157</v>
      </c>
      <c r="D2493" s="329" t="s">
        <v>3038</v>
      </c>
      <c r="E2493" s="334">
        <v>75.989999999999995</v>
      </c>
    </row>
    <row r="2494" spans="1:5" ht="15" x14ac:dyDescent="0.25">
      <c r="A2494" s="331">
        <v>98576</v>
      </c>
      <c r="B2494" s="329" t="s">
        <v>5276</v>
      </c>
      <c r="C2494" s="329" t="s">
        <v>157</v>
      </c>
      <c r="D2494" s="329" t="s">
        <v>3038</v>
      </c>
      <c r="E2494" s="334">
        <v>20.89</v>
      </c>
    </row>
    <row r="2495" spans="1:5" ht="15" x14ac:dyDescent="0.25">
      <c r="A2495" s="331">
        <v>98577</v>
      </c>
      <c r="B2495" s="329" t="s">
        <v>5277</v>
      </c>
      <c r="C2495" s="329" t="s">
        <v>157</v>
      </c>
      <c r="D2495" s="329" t="s">
        <v>3038</v>
      </c>
      <c r="E2495" s="334">
        <v>31.97</v>
      </c>
    </row>
    <row r="2496" spans="1:5" ht="15" x14ac:dyDescent="0.25">
      <c r="A2496" s="331">
        <v>93182</v>
      </c>
      <c r="B2496" s="329" t="s">
        <v>5278</v>
      </c>
      <c r="C2496" s="329" t="s">
        <v>157</v>
      </c>
      <c r="D2496" s="329" t="s">
        <v>2971</v>
      </c>
      <c r="E2496" s="334">
        <v>37.31</v>
      </c>
    </row>
    <row r="2497" spans="1:5" ht="15" x14ac:dyDescent="0.25">
      <c r="A2497" s="331">
        <v>93183</v>
      </c>
      <c r="B2497" s="329" t="s">
        <v>5279</v>
      </c>
      <c r="C2497" s="329" t="s">
        <v>157</v>
      </c>
      <c r="D2497" s="329" t="s">
        <v>2971</v>
      </c>
      <c r="E2497" s="334">
        <v>48.86</v>
      </c>
    </row>
    <row r="2498" spans="1:5" ht="15" x14ac:dyDescent="0.25">
      <c r="A2498" s="331">
        <v>93184</v>
      </c>
      <c r="B2498" s="329" t="s">
        <v>5280</v>
      </c>
      <c r="C2498" s="329" t="s">
        <v>157</v>
      </c>
      <c r="D2498" s="329" t="s">
        <v>2971</v>
      </c>
      <c r="E2498" s="334">
        <v>27.19</v>
      </c>
    </row>
    <row r="2499" spans="1:5" ht="15" x14ac:dyDescent="0.25">
      <c r="A2499" s="331">
        <v>93185</v>
      </c>
      <c r="B2499" s="329" t="s">
        <v>5281</v>
      </c>
      <c r="C2499" s="329" t="s">
        <v>157</v>
      </c>
      <c r="D2499" s="329" t="s">
        <v>2971</v>
      </c>
      <c r="E2499" s="334">
        <v>48.25</v>
      </c>
    </row>
    <row r="2500" spans="1:5" ht="15" x14ac:dyDescent="0.25">
      <c r="A2500" s="331">
        <v>93186</v>
      </c>
      <c r="B2500" s="329" t="s">
        <v>607</v>
      </c>
      <c r="C2500" s="329" t="s">
        <v>157</v>
      </c>
      <c r="D2500" s="329" t="s">
        <v>2971</v>
      </c>
      <c r="E2500" s="334">
        <v>65.459999999999994</v>
      </c>
    </row>
    <row r="2501" spans="1:5" ht="15" x14ac:dyDescent="0.25">
      <c r="A2501" s="331">
        <v>93187</v>
      </c>
      <c r="B2501" s="329" t="s">
        <v>610</v>
      </c>
      <c r="C2501" s="329" t="s">
        <v>157</v>
      </c>
      <c r="D2501" s="329" t="s">
        <v>2971</v>
      </c>
      <c r="E2501" s="334">
        <v>76.27</v>
      </c>
    </row>
    <row r="2502" spans="1:5" ht="15" x14ac:dyDescent="0.25">
      <c r="A2502" s="331">
        <v>93188</v>
      </c>
      <c r="B2502" s="329" t="s">
        <v>601</v>
      </c>
      <c r="C2502" s="329" t="s">
        <v>157</v>
      </c>
      <c r="D2502" s="329" t="s">
        <v>2971</v>
      </c>
      <c r="E2502" s="334">
        <v>62.24</v>
      </c>
    </row>
    <row r="2503" spans="1:5" ht="15" x14ac:dyDescent="0.25">
      <c r="A2503" s="331">
        <v>93189</v>
      </c>
      <c r="B2503" s="329" t="s">
        <v>604</v>
      </c>
      <c r="C2503" s="329" t="s">
        <v>157</v>
      </c>
      <c r="D2503" s="329" t="s">
        <v>2971</v>
      </c>
      <c r="E2503" s="334">
        <v>77.319999999999993</v>
      </c>
    </row>
    <row r="2504" spans="1:5" ht="15" x14ac:dyDescent="0.25">
      <c r="A2504" s="331">
        <v>93190</v>
      </c>
      <c r="B2504" s="329" t="s">
        <v>5282</v>
      </c>
      <c r="C2504" s="329" t="s">
        <v>157</v>
      </c>
      <c r="D2504" s="329" t="s">
        <v>3038</v>
      </c>
      <c r="E2504" s="334">
        <v>39.979999999999997</v>
      </c>
    </row>
    <row r="2505" spans="1:5" ht="15" x14ac:dyDescent="0.25">
      <c r="A2505" s="331">
        <v>93191</v>
      </c>
      <c r="B2505" s="329" t="s">
        <v>5283</v>
      </c>
      <c r="C2505" s="329" t="s">
        <v>157</v>
      </c>
      <c r="D2505" s="329" t="s">
        <v>3038</v>
      </c>
      <c r="E2505" s="334">
        <v>43.22</v>
      </c>
    </row>
    <row r="2506" spans="1:5" ht="15" x14ac:dyDescent="0.25">
      <c r="A2506" s="331">
        <v>93192</v>
      </c>
      <c r="B2506" s="329" t="s">
        <v>5284</v>
      </c>
      <c r="C2506" s="329" t="s">
        <v>157</v>
      </c>
      <c r="D2506" s="329" t="s">
        <v>3038</v>
      </c>
      <c r="E2506" s="334">
        <v>44.36</v>
      </c>
    </row>
    <row r="2507" spans="1:5" ht="15" x14ac:dyDescent="0.25">
      <c r="A2507" s="331">
        <v>93193</v>
      </c>
      <c r="B2507" s="329" t="s">
        <v>5285</v>
      </c>
      <c r="C2507" s="329" t="s">
        <v>157</v>
      </c>
      <c r="D2507" s="329" t="s">
        <v>3038</v>
      </c>
      <c r="E2507" s="334">
        <v>44.35</v>
      </c>
    </row>
    <row r="2508" spans="1:5" ht="15" x14ac:dyDescent="0.25">
      <c r="A2508" s="331">
        <v>93194</v>
      </c>
      <c r="B2508" s="329" t="s">
        <v>613</v>
      </c>
      <c r="C2508" s="329" t="s">
        <v>157</v>
      </c>
      <c r="D2508" s="329" t="s">
        <v>2971</v>
      </c>
      <c r="E2508" s="334">
        <v>36.659999999999997</v>
      </c>
    </row>
    <row r="2509" spans="1:5" ht="15" x14ac:dyDescent="0.25">
      <c r="A2509" s="331">
        <v>93195</v>
      </c>
      <c r="B2509" s="329" t="s">
        <v>616</v>
      </c>
      <c r="C2509" s="329" t="s">
        <v>157</v>
      </c>
      <c r="D2509" s="329" t="s">
        <v>2971</v>
      </c>
      <c r="E2509" s="334">
        <v>43.8</v>
      </c>
    </row>
    <row r="2510" spans="1:5" ht="15" x14ac:dyDescent="0.25">
      <c r="A2510" s="331">
        <v>93196</v>
      </c>
      <c r="B2510" s="329" t="s">
        <v>5286</v>
      </c>
      <c r="C2510" s="329" t="s">
        <v>157</v>
      </c>
      <c r="D2510" s="329" t="s">
        <v>2971</v>
      </c>
      <c r="E2510" s="334">
        <v>62.58</v>
      </c>
    </row>
    <row r="2511" spans="1:5" ht="15" x14ac:dyDescent="0.25">
      <c r="A2511" s="331">
        <v>93197</v>
      </c>
      <c r="B2511" s="329" t="s">
        <v>5287</v>
      </c>
      <c r="C2511" s="329" t="s">
        <v>157</v>
      </c>
      <c r="D2511" s="329" t="s">
        <v>2971</v>
      </c>
      <c r="E2511" s="334">
        <v>69.84</v>
      </c>
    </row>
    <row r="2512" spans="1:5" ht="15" x14ac:dyDescent="0.25">
      <c r="A2512" s="331">
        <v>93198</v>
      </c>
      <c r="B2512" s="329" t="s">
        <v>5288</v>
      </c>
      <c r="C2512" s="329" t="s">
        <v>157</v>
      </c>
      <c r="D2512" s="329" t="s">
        <v>3038</v>
      </c>
      <c r="E2512" s="334">
        <v>35.119999999999997</v>
      </c>
    </row>
    <row r="2513" spans="1:5" ht="15" x14ac:dyDescent="0.25">
      <c r="A2513" s="331">
        <v>93199</v>
      </c>
      <c r="B2513" s="329" t="s">
        <v>5289</v>
      </c>
      <c r="C2513" s="329" t="s">
        <v>157</v>
      </c>
      <c r="D2513" s="329" t="s">
        <v>3038</v>
      </c>
      <c r="E2513" s="334">
        <v>34.729999999999997</v>
      </c>
    </row>
    <row r="2514" spans="1:5" ht="15" x14ac:dyDescent="0.25">
      <c r="A2514" s="331">
        <v>93200</v>
      </c>
      <c r="B2514" s="329" t="s">
        <v>5290</v>
      </c>
      <c r="C2514" s="329" t="s">
        <v>157</v>
      </c>
      <c r="D2514" s="329" t="s">
        <v>3038</v>
      </c>
      <c r="E2514" s="334">
        <v>2.2400000000000002</v>
      </c>
    </row>
    <row r="2515" spans="1:5" ht="15" x14ac:dyDescent="0.25">
      <c r="A2515" s="331">
        <v>93201</v>
      </c>
      <c r="B2515" s="329" t="s">
        <v>5291</v>
      </c>
      <c r="C2515" s="329" t="s">
        <v>157</v>
      </c>
      <c r="D2515" s="329" t="s">
        <v>3038</v>
      </c>
      <c r="E2515" s="334">
        <v>4.4400000000000004</v>
      </c>
    </row>
    <row r="2516" spans="1:5" ht="15" x14ac:dyDescent="0.25">
      <c r="A2516" s="331">
        <v>93202</v>
      </c>
      <c r="B2516" s="329" t="s">
        <v>594</v>
      </c>
      <c r="C2516" s="329" t="s">
        <v>157</v>
      </c>
      <c r="D2516" s="329" t="s">
        <v>3038</v>
      </c>
      <c r="E2516" s="334">
        <v>21.82</v>
      </c>
    </row>
    <row r="2517" spans="1:5" ht="15" x14ac:dyDescent="0.25">
      <c r="A2517" s="331">
        <v>93203</v>
      </c>
      <c r="B2517" s="329" t="s">
        <v>5292</v>
      </c>
      <c r="C2517" s="329" t="s">
        <v>157</v>
      </c>
      <c r="D2517" s="329" t="s">
        <v>3367</v>
      </c>
      <c r="E2517" s="334">
        <v>13.88</v>
      </c>
    </row>
    <row r="2518" spans="1:5" ht="15" x14ac:dyDescent="0.25">
      <c r="A2518" s="331">
        <v>93204</v>
      </c>
      <c r="B2518" s="329" t="s">
        <v>445</v>
      </c>
      <c r="C2518" s="329" t="s">
        <v>157</v>
      </c>
      <c r="D2518" s="329" t="s">
        <v>2971</v>
      </c>
      <c r="E2518" s="334">
        <v>49.48</v>
      </c>
    </row>
    <row r="2519" spans="1:5" ht="15" x14ac:dyDescent="0.25">
      <c r="A2519" s="331">
        <v>93205</v>
      </c>
      <c r="B2519" s="329" t="s">
        <v>5293</v>
      </c>
      <c r="C2519" s="329" t="s">
        <v>157</v>
      </c>
      <c r="D2519" s="329" t="s">
        <v>3038</v>
      </c>
      <c r="E2519" s="334">
        <v>35.64</v>
      </c>
    </row>
    <row r="2520" spans="1:5" ht="15" x14ac:dyDescent="0.25">
      <c r="A2520" s="331">
        <v>95952</v>
      </c>
      <c r="B2520" s="329" t="s">
        <v>5294</v>
      </c>
      <c r="C2520" s="329" t="s">
        <v>4180</v>
      </c>
      <c r="D2520" s="329" t="s">
        <v>2971</v>
      </c>
      <c r="E2520" s="335">
        <v>2252.04</v>
      </c>
    </row>
    <row r="2521" spans="1:5" ht="15" x14ac:dyDescent="0.25">
      <c r="A2521" s="331">
        <v>95953</v>
      </c>
      <c r="B2521" s="329" t="s">
        <v>5295</v>
      </c>
      <c r="C2521" s="329" t="s">
        <v>4180</v>
      </c>
      <c r="D2521" s="329" t="s">
        <v>2971</v>
      </c>
      <c r="E2521" s="335">
        <v>3359.4</v>
      </c>
    </row>
    <row r="2522" spans="1:5" ht="15" x14ac:dyDescent="0.25">
      <c r="A2522" s="331">
        <v>95954</v>
      </c>
      <c r="B2522" s="329" t="s">
        <v>5296</v>
      </c>
      <c r="C2522" s="329" t="s">
        <v>4180</v>
      </c>
      <c r="D2522" s="329" t="s">
        <v>2971</v>
      </c>
      <c r="E2522" s="335">
        <v>2474.09</v>
      </c>
    </row>
    <row r="2523" spans="1:5" ht="15" x14ac:dyDescent="0.25">
      <c r="A2523" s="331">
        <v>95955</v>
      </c>
      <c r="B2523" s="329" t="s">
        <v>5297</v>
      </c>
      <c r="C2523" s="329" t="s">
        <v>4180</v>
      </c>
      <c r="D2523" s="329" t="s">
        <v>2971</v>
      </c>
      <c r="E2523" s="335">
        <v>2987.79</v>
      </c>
    </row>
    <row r="2524" spans="1:5" ht="15" x14ac:dyDescent="0.25">
      <c r="A2524" s="331">
        <v>95956</v>
      </c>
      <c r="B2524" s="329" t="s">
        <v>5298</v>
      </c>
      <c r="C2524" s="329" t="s">
        <v>4180</v>
      </c>
      <c r="D2524" s="329" t="s">
        <v>2971</v>
      </c>
      <c r="E2524" s="335">
        <v>2404.19</v>
      </c>
    </row>
    <row r="2525" spans="1:5" ht="15" x14ac:dyDescent="0.25">
      <c r="A2525" s="331">
        <v>95957</v>
      </c>
      <c r="B2525" s="329" t="s">
        <v>5299</v>
      </c>
      <c r="C2525" s="329" t="s">
        <v>4180</v>
      </c>
      <c r="D2525" s="329" t="s">
        <v>2971</v>
      </c>
      <c r="E2525" s="335">
        <v>3218.86</v>
      </c>
    </row>
    <row r="2526" spans="1:5" ht="15" x14ac:dyDescent="0.25">
      <c r="A2526" s="331">
        <v>95969</v>
      </c>
      <c r="B2526" s="329" t="s">
        <v>5300</v>
      </c>
      <c r="C2526" s="329" t="s">
        <v>4180</v>
      </c>
      <c r="D2526" s="329" t="s">
        <v>2971</v>
      </c>
      <c r="E2526" s="335">
        <v>2886.52</v>
      </c>
    </row>
    <row r="2527" spans="1:5" ht="15" x14ac:dyDescent="0.25">
      <c r="A2527" s="331">
        <v>97733</v>
      </c>
      <c r="B2527" s="329" t="s">
        <v>5301</v>
      </c>
      <c r="C2527" s="329" t="s">
        <v>4180</v>
      </c>
      <c r="D2527" s="329" t="s">
        <v>2971</v>
      </c>
      <c r="E2527" s="335">
        <v>2683.9</v>
      </c>
    </row>
    <row r="2528" spans="1:5" ht="15" x14ac:dyDescent="0.25">
      <c r="A2528" s="331">
        <v>97734</v>
      </c>
      <c r="B2528" s="329" t="s">
        <v>1349</v>
      </c>
      <c r="C2528" s="329" t="s">
        <v>4180</v>
      </c>
      <c r="D2528" s="329" t="s">
        <v>2971</v>
      </c>
      <c r="E2528" s="335">
        <v>2272.2600000000002</v>
      </c>
    </row>
    <row r="2529" spans="1:5" ht="15" x14ac:dyDescent="0.25">
      <c r="A2529" s="331">
        <v>97735</v>
      </c>
      <c r="B2529" s="329" t="s">
        <v>5302</v>
      </c>
      <c r="C2529" s="329" t="s">
        <v>4180</v>
      </c>
      <c r="D2529" s="329" t="s">
        <v>2971</v>
      </c>
      <c r="E2529" s="335">
        <v>1941.64</v>
      </c>
    </row>
    <row r="2530" spans="1:5" ht="15" x14ac:dyDescent="0.25">
      <c r="A2530" s="331">
        <v>97736</v>
      </c>
      <c r="B2530" s="329" t="s">
        <v>5303</v>
      </c>
      <c r="C2530" s="329" t="s">
        <v>4180</v>
      </c>
      <c r="D2530" s="329" t="s">
        <v>2971</v>
      </c>
      <c r="E2530" s="335">
        <v>1375.21</v>
      </c>
    </row>
    <row r="2531" spans="1:5" ht="15" x14ac:dyDescent="0.25">
      <c r="A2531" s="331">
        <v>97737</v>
      </c>
      <c r="B2531" s="329" t="s">
        <v>5304</v>
      </c>
      <c r="C2531" s="329" t="s">
        <v>4180</v>
      </c>
      <c r="D2531" s="329" t="s">
        <v>2971</v>
      </c>
      <c r="E2531" s="335">
        <v>2890.61</v>
      </c>
    </row>
    <row r="2532" spans="1:5" ht="15" x14ac:dyDescent="0.25">
      <c r="A2532" s="331">
        <v>97738</v>
      </c>
      <c r="B2532" s="329" t="s">
        <v>1992</v>
      </c>
      <c r="C2532" s="329" t="s">
        <v>4180</v>
      </c>
      <c r="D2532" s="329" t="s">
        <v>2971</v>
      </c>
      <c r="E2532" s="335">
        <v>3683.01</v>
      </c>
    </row>
    <row r="2533" spans="1:5" ht="15" x14ac:dyDescent="0.25">
      <c r="A2533" s="331">
        <v>97739</v>
      </c>
      <c r="B2533" s="329" t="s">
        <v>5305</v>
      </c>
      <c r="C2533" s="329" t="s">
        <v>4180</v>
      </c>
      <c r="D2533" s="329" t="s">
        <v>2971</v>
      </c>
      <c r="E2533" s="335">
        <v>2253.5700000000002</v>
      </c>
    </row>
    <row r="2534" spans="1:5" ht="15" x14ac:dyDescent="0.25">
      <c r="A2534" s="331">
        <v>97740</v>
      </c>
      <c r="B2534" s="329" t="s">
        <v>1994</v>
      </c>
      <c r="C2534" s="329" t="s">
        <v>4180</v>
      </c>
      <c r="D2534" s="329" t="s">
        <v>2971</v>
      </c>
      <c r="E2534" s="335">
        <v>1825.77</v>
      </c>
    </row>
    <row r="2535" spans="1:5" ht="15" x14ac:dyDescent="0.25">
      <c r="A2535" s="331">
        <v>98615</v>
      </c>
      <c r="B2535" s="329" t="s">
        <v>5306</v>
      </c>
      <c r="C2535" s="329" t="s">
        <v>2690</v>
      </c>
      <c r="D2535" s="329" t="s">
        <v>2971</v>
      </c>
      <c r="E2535" s="334">
        <v>122.89</v>
      </c>
    </row>
    <row r="2536" spans="1:5" ht="15" x14ac:dyDescent="0.25">
      <c r="A2536" s="331">
        <v>98616</v>
      </c>
      <c r="B2536" s="329" t="s">
        <v>5307</v>
      </c>
      <c r="C2536" s="329" t="s">
        <v>2690</v>
      </c>
      <c r="D2536" s="329" t="s">
        <v>2971</v>
      </c>
      <c r="E2536" s="334">
        <v>100.02</v>
      </c>
    </row>
    <row r="2537" spans="1:5" ht="15" x14ac:dyDescent="0.25">
      <c r="A2537" s="331">
        <v>98617</v>
      </c>
      <c r="B2537" s="329" t="s">
        <v>5308</v>
      </c>
      <c r="C2537" s="329" t="s">
        <v>2690</v>
      </c>
      <c r="D2537" s="329" t="s">
        <v>2971</v>
      </c>
      <c r="E2537" s="334">
        <v>94.03</v>
      </c>
    </row>
    <row r="2538" spans="1:5" ht="15" x14ac:dyDescent="0.25">
      <c r="A2538" s="331">
        <v>98618</v>
      </c>
      <c r="B2538" s="329" t="s">
        <v>5309</v>
      </c>
      <c r="C2538" s="329" t="s">
        <v>2690</v>
      </c>
      <c r="D2538" s="329" t="s">
        <v>2971</v>
      </c>
      <c r="E2538" s="334">
        <v>128.22999999999999</v>
      </c>
    </row>
    <row r="2539" spans="1:5" ht="15" x14ac:dyDescent="0.25">
      <c r="A2539" s="331">
        <v>98619</v>
      </c>
      <c r="B2539" s="329" t="s">
        <v>5310</v>
      </c>
      <c r="C2539" s="329" t="s">
        <v>2690</v>
      </c>
      <c r="D2539" s="329" t="s">
        <v>2971</v>
      </c>
      <c r="E2539" s="334">
        <v>119.1</v>
      </c>
    </row>
    <row r="2540" spans="1:5" ht="15" x14ac:dyDescent="0.25">
      <c r="A2540" s="331">
        <v>98620</v>
      </c>
      <c r="B2540" s="329" t="s">
        <v>5311</v>
      </c>
      <c r="C2540" s="329" t="s">
        <v>2690</v>
      </c>
      <c r="D2540" s="329" t="s">
        <v>2971</v>
      </c>
      <c r="E2540" s="334">
        <v>114.5</v>
      </c>
    </row>
    <row r="2541" spans="1:5" ht="15" x14ac:dyDescent="0.25">
      <c r="A2541" s="331">
        <v>98621</v>
      </c>
      <c r="B2541" s="329" t="s">
        <v>5312</v>
      </c>
      <c r="C2541" s="329" t="s">
        <v>2690</v>
      </c>
      <c r="D2541" s="329" t="s">
        <v>2971</v>
      </c>
      <c r="E2541" s="334">
        <v>148.56</v>
      </c>
    </row>
    <row r="2542" spans="1:5" ht="15" x14ac:dyDescent="0.25">
      <c r="A2542" s="331">
        <v>98622</v>
      </c>
      <c r="B2542" s="329" t="s">
        <v>5313</v>
      </c>
      <c r="C2542" s="329" t="s">
        <v>2690</v>
      </c>
      <c r="D2542" s="329" t="s">
        <v>2971</v>
      </c>
      <c r="E2542" s="334">
        <v>141.21</v>
      </c>
    </row>
    <row r="2543" spans="1:5" ht="15" x14ac:dyDescent="0.25">
      <c r="A2543" s="331">
        <v>98623</v>
      </c>
      <c r="B2543" s="329" t="s">
        <v>5314</v>
      </c>
      <c r="C2543" s="329" t="s">
        <v>2690</v>
      </c>
      <c r="D2543" s="329" t="s">
        <v>2971</v>
      </c>
      <c r="E2543" s="334">
        <v>137.44</v>
      </c>
    </row>
    <row r="2544" spans="1:5" ht="15" x14ac:dyDescent="0.25">
      <c r="A2544" s="331">
        <v>98624</v>
      </c>
      <c r="B2544" s="329" t="s">
        <v>5315</v>
      </c>
      <c r="C2544" s="329" t="s">
        <v>2690</v>
      </c>
      <c r="D2544" s="329" t="s">
        <v>2971</v>
      </c>
      <c r="E2544" s="334">
        <v>170.03</v>
      </c>
    </row>
    <row r="2545" spans="1:5" ht="15" x14ac:dyDescent="0.25">
      <c r="A2545" s="331">
        <v>98625</v>
      </c>
      <c r="B2545" s="329" t="s">
        <v>5316</v>
      </c>
      <c r="C2545" s="329" t="s">
        <v>2690</v>
      </c>
      <c r="D2545" s="329" t="s">
        <v>2971</v>
      </c>
      <c r="E2545" s="334">
        <v>163.78</v>
      </c>
    </row>
    <row r="2546" spans="1:5" ht="15" x14ac:dyDescent="0.25">
      <c r="A2546" s="331">
        <v>98626</v>
      </c>
      <c r="B2546" s="329" t="s">
        <v>5317</v>
      </c>
      <c r="C2546" s="329" t="s">
        <v>2690</v>
      </c>
      <c r="D2546" s="329" t="s">
        <v>2971</v>
      </c>
      <c r="E2546" s="334">
        <v>160.52000000000001</v>
      </c>
    </row>
    <row r="2547" spans="1:5" ht="15" x14ac:dyDescent="0.25">
      <c r="A2547" s="331">
        <v>98655</v>
      </c>
      <c r="B2547" s="329" t="s">
        <v>5318</v>
      </c>
      <c r="C2547" s="329" t="s">
        <v>157</v>
      </c>
      <c r="D2547" s="329" t="s">
        <v>2971</v>
      </c>
      <c r="E2547" s="334">
        <v>609.64</v>
      </c>
    </row>
    <row r="2548" spans="1:5" ht="15" x14ac:dyDescent="0.25">
      <c r="A2548" s="331">
        <v>98656</v>
      </c>
      <c r="B2548" s="329" t="s">
        <v>5319</v>
      </c>
      <c r="C2548" s="329" t="s">
        <v>157</v>
      </c>
      <c r="D2548" s="329" t="s">
        <v>2971</v>
      </c>
      <c r="E2548" s="334">
        <v>617.04999999999995</v>
      </c>
    </row>
    <row r="2549" spans="1:5" ht="15" x14ac:dyDescent="0.25">
      <c r="A2549" s="331">
        <v>98657</v>
      </c>
      <c r="B2549" s="329" t="s">
        <v>5320</v>
      </c>
      <c r="C2549" s="329" t="s">
        <v>157</v>
      </c>
      <c r="D2549" s="329" t="s">
        <v>2971</v>
      </c>
      <c r="E2549" s="334">
        <v>624.45000000000005</v>
      </c>
    </row>
    <row r="2550" spans="1:5" ht="15" x14ac:dyDescent="0.25">
      <c r="A2550" s="331">
        <v>98658</v>
      </c>
      <c r="B2550" s="329" t="s">
        <v>5321</v>
      </c>
      <c r="C2550" s="329" t="s">
        <v>157</v>
      </c>
      <c r="D2550" s="329" t="s">
        <v>2971</v>
      </c>
      <c r="E2550" s="334">
        <v>631.86</v>
      </c>
    </row>
    <row r="2551" spans="1:5" ht="15" x14ac:dyDescent="0.25">
      <c r="A2551" s="331">
        <v>98659</v>
      </c>
      <c r="B2551" s="329" t="s">
        <v>5322</v>
      </c>
      <c r="C2551" s="329" t="s">
        <v>157</v>
      </c>
      <c r="D2551" s="329" t="s">
        <v>2971</v>
      </c>
      <c r="E2551" s="334">
        <v>646.67999999999995</v>
      </c>
    </row>
    <row r="2552" spans="1:5" ht="15" x14ac:dyDescent="0.25">
      <c r="A2552" s="331">
        <v>98746</v>
      </c>
      <c r="B2552" s="329" t="s">
        <v>5323</v>
      </c>
      <c r="C2552" s="329" t="s">
        <v>157</v>
      </c>
      <c r="D2552" s="329" t="s">
        <v>3038</v>
      </c>
      <c r="E2552" s="334">
        <v>44.35</v>
      </c>
    </row>
    <row r="2553" spans="1:5" ht="15" x14ac:dyDescent="0.25">
      <c r="A2553" s="331">
        <v>98749</v>
      </c>
      <c r="B2553" s="329" t="s">
        <v>5324</v>
      </c>
      <c r="C2553" s="329" t="s">
        <v>157</v>
      </c>
      <c r="D2553" s="329" t="s">
        <v>3038</v>
      </c>
      <c r="E2553" s="334">
        <v>53.52</v>
      </c>
    </row>
    <row r="2554" spans="1:5" ht="15" x14ac:dyDescent="0.25">
      <c r="A2554" s="331">
        <v>98750</v>
      </c>
      <c r="B2554" s="329" t="s">
        <v>5325</v>
      </c>
      <c r="C2554" s="329" t="s">
        <v>157</v>
      </c>
      <c r="D2554" s="329" t="s">
        <v>3038</v>
      </c>
      <c r="E2554" s="334">
        <v>64.680000000000007</v>
      </c>
    </row>
    <row r="2555" spans="1:5" ht="15" x14ac:dyDescent="0.25">
      <c r="A2555" s="331">
        <v>98751</v>
      </c>
      <c r="B2555" s="329" t="s">
        <v>5326</v>
      </c>
      <c r="C2555" s="329" t="s">
        <v>157</v>
      </c>
      <c r="D2555" s="329" t="s">
        <v>3038</v>
      </c>
      <c r="E2555" s="334">
        <v>93.81</v>
      </c>
    </row>
    <row r="2556" spans="1:5" ht="15" x14ac:dyDescent="0.25">
      <c r="A2556" s="331">
        <v>98752</v>
      </c>
      <c r="B2556" s="329" t="s">
        <v>5327</v>
      </c>
      <c r="C2556" s="329" t="s">
        <v>157</v>
      </c>
      <c r="D2556" s="329" t="s">
        <v>3038</v>
      </c>
      <c r="E2556" s="334">
        <v>128.97</v>
      </c>
    </row>
    <row r="2557" spans="1:5" ht="15" x14ac:dyDescent="0.25">
      <c r="A2557" s="331">
        <v>98753</v>
      </c>
      <c r="B2557" s="329" t="s">
        <v>5328</v>
      </c>
      <c r="C2557" s="329" t="s">
        <v>157</v>
      </c>
      <c r="D2557" s="329" t="s">
        <v>3038</v>
      </c>
      <c r="E2557" s="334">
        <v>172.75</v>
      </c>
    </row>
    <row r="2558" spans="1:5" ht="15" x14ac:dyDescent="0.25">
      <c r="A2558" s="331">
        <v>100763</v>
      </c>
      <c r="B2558" s="329" t="s">
        <v>5329</v>
      </c>
      <c r="C2558" s="329" t="s">
        <v>160</v>
      </c>
      <c r="D2558" s="329" t="s">
        <v>2971</v>
      </c>
      <c r="E2558" s="334">
        <v>17.22</v>
      </c>
    </row>
    <row r="2559" spans="1:5" ht="15" x14ac:dyDescent="0.25">
      <c r="A2559" s="331">
        <v>100764</v>
      </c>
      <c r="B2559" s="329" t="s">
        <v>5330</v>
      </c>
      <c r="C2559" s="329" t="s">
        <v>160</v>
      </c>
      <c r="D2559" s="329" t="s">
        <v>2971</v>
      </c>
      <c r="E2559" s="334">
        <v>17.12</v>
      </c>
    </row>
    <row r="2560" spans="1:5" ht="15" x14ac:dyDescent="0.25">
      <c r="A2560" s="331">
        <v>100765</v>
      </c>
      <c r="B2560" s="329" t="s">
        <v>5331</v>
      </c>
      <c r="C2560" s="329" t="s">
        <v>160</v>
      </c>
      <c r="D2560" s="329" t="s">
        <v>2971</v>
      </c>
      <c r="E2560" s="334">
        <v>16.649999999999999</v>
      </c>
    </row>
    <row r="2561" spans="1:5" ht="15" x14ac:dyDescent="0.25">
      <c r="A2561" s="331">
        <v>100766</v>
      </c>
      <c r="B2561" s="329" t="s">
        <v>5332</v>
      </c>
      <c r="C2561" s="329" t="s">
        <v>160</v>
      </c>
      <c r="D2561" s="329" t="s">
        <v>2971</v>
      </c>
      <c r="E2561" s="334">
        <v>16.809999999999999</v>
      </c>
    </row>
    <row r="2562" spans="1:5" ht="15" x14ac:dyDescent="0.25">
      <c r="A2562" s="331">
        <v>100767</v>
      </c>
      <c r="B2562" s="329" t="s">
        <v>5333</v>
      </c>
      <c r="C2562" s="329" t="s">
        <v>160</v>
      </c>
      <c r="D2562" s="329" t="s">
        <v>2971</v>
      </c>
      <c r="E2562" s="334">
        <v>15.23</v>
      </c>
    </row>
    <row r="2563" spans="1:5" ht="15" x14ac:dyDescent="0.25">
      <c r="A2563" s="331">
        <v>100768</v>
      </c>
      <c r="B2563" s="329" t="s">
        <v>5334</v>
      </c>
      <c r="C2563" s="329" t="s">
        <v>160</v>
      </c>
      <c r="D2563" s="329" t="s">
        <v>2971</v>
      </c>
      <c r="E2563" s="334">
        <v>18.899999999999999</v>
      </c>
    </row>
    <row r="2564" spans="1:5" ht="15" x14ac:dyDescent="0.25">
      <c r="A2564" s="331">
        <v>100769</v>
      </c>
      <c r="B2564" s="329" t="s">
        <v>5335</v>
      </c>
      <c r="C2564" s="329" t="s">
        <v>160</v>
      </c>
      <c r="D2564" s="329" t="s">
        <v>2971</v>
      </c>
      <c r="E2564" s="334">
        <v>22.35</v>
      </c>
    </row>
    <row r="2565" spans="1:5" ht="15" x14ac:dyDescent="0.25">
      <c r="A2565" s="331">
        <v>100770</v>
      </c>
      <c r="B2565" s="329" t="s">
        <v>5336</v>
      </c>
      <c r="C2565" s="329" t="s">
        <v>160</v>
      </c>
      <c r="D2565" s="329" t="s">
        <v>2971</v>
      </c>
      <c r="E2565" s="334">
        <v>21.8</v>
      </c>
    </row>
    <row r="2566" spans="1:5" ht="15" x14ac:dyDescent="0.25">
      <c r="A2566" s="331">
        <v>100771</v>
      </c>
      <c r="B2566" s="329" t="s">
        <v>5337</v>
      </c>
      <c r="C2566" s="329" t="s">
        <v>160</v>
      </c>
      <c r="D2566" s="329" t="s">
        <v>2971</v>
      </c>
      <c r="E2566" s="334">
        <v>25.23</v>
      </c>
    </row>
    <row r="2567" spans="1:5" ht="15" x14ac:dyDescent="0.25">
      <c r="A2567" s="331">
        <v>100772</v>
      </c>
      <c r="B2567" s="329" t="s">
        <v>5338</v>
      </c>
      <c r="C2567" s="329" t="s">
        <v>160</v>
      </c>
      <c r="D2567" s="329" t="s">
        <v>2971</v>
      </c>
      <c r="E2567" s="334">
        <v>15.72</v>
      </c>
    </row>
    <row r="2568" spans="1:5" ht="15" x14ac:dyDescent="0.25">
      <c r="A2568" s="331">
        <v>100773</v>
      </c>
      <c r="B2568" s="329" t="s">
        <v>5339</v>
      </c>
      <c r="C2568" s="329" t="s">
        <v>160</v>
      </c>
      <c r="D2568" s="329" t="s">
        <v>2971</v>
      </c>
      <c r="E2568" s="334">
        <v>19.46</v>
      </c>
    </row>
    <row r="2569" spans="1:5" ht="15" x14ac:dyDescent="0.25">
      <c r="A2569" s="331">
        <v>100774</v>
      </c>
      <c r="B2569" s="329" t="s">
        <v>5340</v>
      </c>
      <c r="C2569" s="329" t="s">
        <v>160</v>
      </c>
      <c r="D2569" s="329" t="s">
        <v>2971</v>
      </c>
      <c r="E2569" s="334">
        <v>12.78</v>
      </c>
    </row>
    <row r="2570" spans="1:5" ht="15" x14ac:dyDescent="0.25">
      <c r="A2570" s="331">
        <v>100775</v>
      </c>
      <c r="B2570" s="329" t="s">
        <v>5341</v>
      </c>
      <c r="C2570" s="329" t="s">
        <v>160</v>
      </c>
      <c r="D2570" s="329" t="s">
        <v>2971</v>
      </c>
      <c r="E2570" s="334">
        <v>14.35</v>
      </c>
    </row>
    <row r="2571" spans="1:5" ht="15" x14ac:dyDescent="0.25">
      <c r="A2571" s="331">
        <v>100776</v>
      </c>
      <c r="B2571" s="329" t="s">
        <v>5342</v>
      </c>
      <c r="C2571" s="329" t="s">
        <v>160</v>
      </c>
      <c r="D2571" s="329" t="s">
        <v>2971</v>
      </c>
      <c r="E2571" s="334">
        <v>19.5</v>
      </c>
    </row>
    <row r="2572" spans="1:5" ht="15" x14ac:dyDescent="0.25">
      <c r="A2572" s="331">
        <v>100777</v>
      </c>
      <c r="B2572" s="329" t="s">
        <v>5343</v>
      </c>
      <c r="C2572" s="329" t="s">
        <v>160</v>
      </c>
      <c r="D2572" s="329" t="s">
        <v>2971</v>
      </c>
      <c r="E2572" s="334">
        <v>15.35</v>
      </c>
    </row>
    <row r="2573" spans="1:5" ht="15" x14ac:dyDescent="0.25">
      <c r="A2573" s="331">
        <v>100778</v>
      </c>
      <c r="B2573" s="329" t="s">
        <v>5344</v>
      </c>
      <c r="C2573" s="329" t="s">
        <v>160</v>
      </c>
      <c r="D2573" s="329" t="s">
        <v>2971</v>
      </c>
      <c r="E2573" s="334">
        <v>11.38</v>
      </c>
    </row>
    <row r="2574" spans="1:5" ht="15" x14ac:dyDescent="0.25">
      <c r="A2574" s="331">
        <v>98560</v>
      </c>
      <c r="B2574" s="329" t="s">
        <v>5345</v>
      </c>
      <c r="C2574" s="329" t="s">
        <v>2690</v>
      </c>
      <c r="D2574" s="329" t="s">
        <v>3038</v>
      </c>
      <c r="E2574" s="334">
        <v>34.72</v>
      </c>
    </row>
    <row r="2575" spans="1:5" ht="15" x14ac:dyDescent="0.25">
      <c r="A2575" s="331">
        <v>98561</v>
      </c>
      <c r="B2575" s="329" t="s">
        <v>5346</v>
      </c>
      <c r="C2575" s="329" t="s">
        <v>2690</v>
      </c>
      <c r="D2575" s="329" t="s">
        <v>3038</v>
      </c>
      <c r="E2575" s="334">
        <v>30.38</v>
      </c>
    </row>
    <row r="2576" spans="1:5" ht="15" x14ac:dyDescent="0.25">
      <c r="A2576" s="331">
        <v>98562</v>
      </c>
      <c r="B2576" s="329" t="s">
        <v>5347</v>
      </c>
      <c r="C2576" s="329" t="s">
        <v>2690</v>
      </c>
      <c r="D2576" s="329" t="s">
        <v>3038</v>
      </c>
      <c r="E2576" s="334">
        <v>31.2</v>
      </c>
    </row>
    <row r="2577" spans="1:5" ht="15" x14ac:dyDescent="0.25">
      <c r="A2577" s="331">
        <v>98555</v>
      </c>
      <c r="B2577" s="329" t="s">
        <v>5348</v>
      </c>
      <c r="C2577" s="329" t="s">
        <v>2690</v>
      </c>
      <c r="D2577" s="329" t="s">
        <v>3038</v>
      </c>
      <c r="E2577" s="334">
        <v>19.559999999999999</v>
      </c>
    </row>
    <row r="2578" spans="1:5" ht="15" x14ac:dyDescent="0.25">
      <c r="A2578" s="331">
        <v>98556</v>
      </c>
      <c r="B2578" s="329" t="s">
        <v>5349</v>
      </c>
      <c r="C2578" s="329" t="s">
        <v>2690</v>
      </c>
      <c r="D2578" s="329" t="s">
        <v>3038</v>
      </c>
      <c r="E2578" s="334">
        <v>38.69</v>
      </c>
    </row>
    <row r="2579" spans="1:5" ht="15" x14ac:dyDescent="0.25">
      <c r="A2579" s="331">
        <v>98558</v>
      </c>
      <c r="B2579" s="329" t="s">
        <v>5350</v>
      </c>
      <c r="C2579" s="329" t="s">
        <v>174</v>
      </c>
      <c r="D2579" s="329" t="s">
        <v>3038</v>
      </c>
      <c r="E2579" s="334">
        <v>6.02</v>
      </c>
    </row>
    <row r="2580" spans="1:5" ht="15" x14ac:dyDescent="0.25">
      <c r="A2580" s="331">
        <v>98559</v>
      </c>
      <c r="B2580" s="329" t="s">
        <v>5351</v>
      </c>
      <c r="C2580" s="329" t="s">
        <v>157</v>
      </c>
      <c r="D2580" s="329" t="s">
        <v>3038</v>
      </c>
      <c r="E2580" s="334">
        <v>3.95</v>
      </c>
    </row>
    <row r="2581" spans="1:5" ht="15" x14ac:dyDescent="0.25">
      <c r="A2581" s="331">
        <v>98546</v>
      </c>
      <c r="B2581" s="329" t="s">
        <v>5352</v>
      </c>
      <c r="C2581" s="329" t="s">
        <v>2690</v>
      </c>
      <c r="D2581" s="329" t="s">
        <v>3038</v>
      </c>
      <c r="E2581" s="334">
        <v>92.51</v>
      </c>
    </row>
    <row r="2582" spans="1:5" ht="15" x14ac:dyDescent="0.25">
      <c r="A2582" s="331">
        <v>98547</v>
      </c>
      <c r="B2582" s="329" t="s">
        <v>5353</v>
      </c>
      <c r="C2582" s="329" t="s">
        <v>2690</v>
      </c>
      <c r="D2582" s="329" t="s">
        <v>3038</v>
      </c>
      <c r="E2582" s="334">
        <v>174.71</v>
      </c>
    </row>
    <row r="2583" spans="1:5" ht="15" x14ac:dyDescent="0.25">
      <c r="A2583" s="331">
        <v>98553</v>
      </c>
      <c r="B2583" s="329" t="s">
        <v>5354</v>
      </c>
      <c r="C2583" s="329" t="s">
        <v>2690</v>
      </c>
      <c r="D2583" s="329" t="s">
        <v>3038</v>
      </c>
      <c r="E2583" s="334">
        <v>100.25</v>
      </c>
    </row>
    <row r="2584" spans="1:5" ht="15" x14ac:dyDescent="0.25">
      <c r="A2584" s="331">
        <v>98554</v>
      </c>
      <c r="B2584" s="329" t="s">
        <v>5355</v>
      </c>
      <c r="C2584" s="329" t="s">
        <v>2690</v>
      </c>
      <c r="D2584" s="329" t="s">
        <v>3038</v>
      </c>
      <c r="E2584" s="334">
        <v>33.520000000000003</v>
      </c>
    </row>
    <row r="2585" spans="1:5" ht="15" x14ac:dyDescent="0.25">
      <c r="A2585" s="331">
        <v>98557</v>
      </c>
      <c r="B2585" s="329" t="s">
        <v>5356</v>
      </c>
      <c r="C2585" s="329" t="s">
        <v>2690</v>
      </c>
      <c r="D2585" s="329" t="s">
        <v>3038</v>
      </c>
      <c r="E2585" s="334">
        <v>58.5</v>
      </c>
    </row>
    <row r="2586" spans="1:5" ht="15" x14ac:dyDescent="0.25">
      <c r="A2586" s="331">
        <v>98563</v>
      </c>
      <c r="B2586" s="329" t="s">
        <v>5357</v>
      </c>
      <c r="C2586" s="329" t="s">
        <v>2690</v>
      </c>
      <c r="D2586" s="329" t="s">
        <v>3038</v>
      </c>
      <c r="E2586" s="334">
        <v>26.26</v>
      </c>
    </row>
    <row r="2587" spans="1:5" ht="15" x14ac:dyDescent="0.25">
      <c r="A2587" s="331">
        <v>98564</v>
      </c>
      <c r="B2587" s="329" t="s">
        <v>5358</v>
      </c>
      <c r="C2587" s="329" t="s">
        <v>2690</v>
      </c>
      <c r="D2587" s="329" t="s">
        <v>3038</v>
      </c>
      <c r="E2587" s="334">
        <v>37.69</v>
      </c>
    </row>
    <row r="2588" spans="1:5" ht="15" x14ac:dyDescent="0.25">
      <c r="A2588" s="331">
        <v>98565</v>
      </c>
      <c r="B2588" s="329" t="s">
        <v>5359</v>
      </c>
      <c r="C2588" s="329" t="s">
        <v>2690</v>
      </c>
      <c r="D2588" s="329" t="s">
        <v>3038</v>
      </c>
      <c r="E2588" s="334">
        <v>37.42</v>
      </c>
    </row>
    <row r="2589" spans="1:5" ht="15" x14ac:dyDescent="0.25">
      <c r="A2589" s="331">
        <v>98566</v>
      </c>
      <c r="B2589" s="329" t="s">
        <v>5360</v>
      </c>
      <c r="C2589" s="329" t="s">
        <v>2690</v>
      </c>
      <c r="D2589" s="329" t="s">
        <v>3038</v>
      </c>
      <c r="E2589" s="334">
        <v>48.85</v>
      </c>
    </row>
    <row r="2590" spans="1:5" ht="15" x14ac:dyDescent="0.25">
      <c r="A2590" s="331">
        <v>98567</v>
      </c>
      <c r="B2590" s="329" t="s">
        <v>5361</v>
      </c>
      <c r="C2590" s="329" t="s">
        <v>2690</v>
      </c>
      <c r="D2590" s="329" t="s">
        <v>3038</v>
      </c>
      <c r="E2590" s="334">
        <v>47.98</v>
      </c>
    </row>
    <row r="2591" spans="1:5" ht="15" x14ac:dyDescent="0.25">
      <c r="A2591" s="331">
        <v>98568</v>
      </c>
      <c r="B2591" s="329" t="s">
        <v>5362</v>
      </c>
      <c r="C2591" s="329" t="s">
        <v>2690</v>
      </c>
      <c r="D2591" s="329" t="s">
        <v>3038</v>
      </c>
      <c r="E2591" s="334">
        <v>59.39</v>
      </c>
    </row>
    <row r="2592" spans="1:5" ht="15" x14ac:dyDescent="0.25">
      <c r="A2592" s="331">
        <v>98569</v>
      </c>
      <c r="B2592" s="329" t="s">
        <v>5363</v>
      </c>
      <c r="C2592" s="329" t="s">
        <v>2690</v>
      </c>
      <c r="D2592" s="329" t="s">
        <v>3038</v>
      </c>
      <c r="E2592" s="334">
        <v>59.13</v>
      </c>
    </row>
    <row r="2593" spans="1:5" ht="15" x14ac:dyDescent="0.25">
      <c r="A2593" s="331">
        <v>98570</v>
      </c>
      <c r="B2593" s="329" t="s">
        <v>5364</v>
      </c>
      <c r="C2593" s="329" t="s">
        <v>2690</v>
      </c>
      <c r="D2593" s="329" t="s">
        <v>3038</v>
      </c>
      <c r="E2593" s="334">
        <v>70.58</v>
      </c>
    </row>
    <row r="2594" spans="1:5" ht="15" x14ac:dyDescent="0.25">
      <c r="A2594" s="331">
        <v>98571</v>
      </c>
      <c r="B2594" s="329" t="s">
        <v>5365</v>
      </c>
      <c r="C2594" s="329" t="s">
        <v>2690</v>
      </c>
      <c r="D2594" s="329" t="s">
        <v>3038</v>
      </c>
      <c r="E2594" s="334">
        <v>35.14</v>
      </c>
    </row>
    <row r="2595" spans="1:5" ht="15" x14ac:dyDescent="0.25">
      <c r="A2595" s="331">
        <v>98572</v>
      </c>
      <c r="B2595" s="329" t="s">
        <v>5366</v>
      </c>
      <c r="C2595" s="329" t="s">
        <v>2690</v>
      </c>
      <c r="D2595" s="329" t="s">
        <v>3038</v>
      </c>
      <c r="E2595" s="334">
        <v>43.15</v>
      </c>
    </row>
    <row r="2596" spans="1:5" ht="15" x14ac:dyDescent="0.25">
      <c r="A2596" s="331">
        <v>98573</v>
      </c>
      <c r="B2596" s="329" t="s">
        <v>5367</v>
      </c>
      <c r="C2596" s="329" t="s">
        <v>2690</v>
      </c>
      <c r="D2596" s="329" t="s">
        <v>3038</v>
      </c>
      <c r="E2596" s="334">
        <v>54.31</v>
      </c>
    </row>
    <row r="2597" spans="1:5" ht="15" x14ac:dyDescent="0.25">
      <c r="A2597" s="331">
        <v>91831</v>
      </c>
      <c r="B2597" s="329" t="s">
        <v>5368</v>
      </c>
      <c r="C2597" s="329" t="s">
        <v>157</v>
      </c>
      <c r="D2597" s="329" t="s">
        <v>3038</v>
      </c>
      <c r="E2597" s="334">
        <v>6.09</v>
      </c>
    </row>
    <row r="2598" spans="1:5" ht="15" x14ac:dyDescent="0.25">
      <c r="A2598" s="331">
        <v>91833</v>
      </c>
      <c r="B2598" s="329" t="s">
        <v>5369</v>
      </c>
      <c r="C2598" s="329" t="s">
        <v>157</v>
      </c>
      <c r="D2598" s="329" t="s">
        <v>3038</v>
      </c>
      <c r="E2598" s="334">
        <v>6.49</v>
      </c>
    </row>
    <row r="2599" spans="1:5" ht="15" x14ac:dyDescent="0.25">
      <c r="A2599" s="331">
        <v>91834</v>
      </c>
      <c r="B2599" s="329" t="s">
        <v>1335</v>
      </c>
      <c r="C2599" s="329" t="s">
        <v>157</v>
      </c>
      <c r="D2599" s="329" t="s">
        <v>3038</v>
      </c>
      <c r="E2599" s="334">
        <v>6.73</v>
      </c>
    </row>
    <row r="2600" spans="1:5" ht="15" x14ac:dyDescent="0.25">
      <c r="A2600" s="331">
        <v>91835</v>
      </c>
      <c r="B2600" s="329" t="s">
        <v>5370</v>
      </c>
      <c r="C2600" s="329" t="s">
        <v>157</v>
      </c>
      <c r="D2600" s="329" t="s">
        <v>3038</v>
      </c>
      <c r="E2600" s="334">
        <v>7.77</v>
      </c>
    </row>
    <row r="2601" spans="1:5" ht="15" x14ac:dyDescent="0.25">
      <c r="A2601" s="331">
        <v>91836</v>
      </c>
      <c r="B2601" s="329" t="s">
        <v>1341</v>
      </c>
      <c r="C2601" s="329" t="s">
        <v>157</v>
      </c>
      <c r="D2601" s="329" t="s">
        <v>3038</v>
      </c>
      <c r="E2601" s="334">
        <v>8.7799999999999994</v>
      </c>
    </row>
    <row r="2602" spans="1:5" ht="15" x14ac:dyDescent="0.25">
      <c r="A2602" s="331">
        <v>91837</v>
      </c>
      <c r="B2602" s="329" t="s">
        <v>5371</v>
      </c>
      <c r="C2602" s="329" t="s">
        <v>157</v>
      </c>
      <c r="D2602" s="329" t="s">
        <v>3038</v>
      </c>
      <c r="E2602" s="334">
        <v>11.22</v>
      </c>
    </row>
    <row r="2603" spans="1:5" ht="15" x14ac:dyDescent="0.25">
      <c r="A2603" s="331">
        <v>91839</v>
      </c>
      <c r="B2603" s="329" t="s">
        <v>5372</v>
      </c>
      <c r="C2603" s="329" t="s">
        <v>157</v>
      </c>
      <c r="D2603" s="329" t="s">
        <v>3038</v>
      </c>
      <c r="E2603" s="334">
        <v>7.59</v>
      </c>
    </row>
    <row r="2604" spans="1:5" ht="15" x14ac:dyDescent="0.25">
      <c r="A2604" s="331">
        <v>91840</v>
      </c>
      <c r="B2604" s="329" t="s">
        <v>5373</v>
      </c>
      <c r="C2604" s="329" t="s">
        <v>157</v>
      </c>
      <c r="D2604" s="329" t="s">
        <v>3038</v>
      </c>
      <c r="E2604" s="334">
        <v>9.4600000000000009</v>
      </c>
    </row>
    <row r="2605" spans="1:5" ht="15" x14ac:dyDescent="0.25">
      <c r="A2605" s="331">
        <v>91841</v>
      </c>
      <c r="B2605" s="329" t="s">
        <v>5374</v>
      </c>
      <c r="C2605" s="329" t="s">
        <v>157</v>
      </c>
      <c r="D2605" s="329" t="s">
        <v>3038</v>
      </c>
      <c r="E2605" s="334">
        <v>8.9499999999999993</v>
      </c>
    </row>
    <row r="2606" spans="1:5" ht="15" x14ac:dyDescent="0.25">
      <c r="A2606" s="331">
        <v>91842</v>
      </c>
      <c r="B2606" s="329" t="s">
        <v>5375</v>
      </c>
      <c r="C2606" s="329" t="s">
        <v>157</v>
      </c>
      <c r="D2606" s="329" t="s">
        <v>3038</v>
      </c>
      <c r="E2606" s="334">
        <v>4.17</v>
      </c>
    </row>
    <row r="2607" spans="1:5" ht="15" x14ac:dyDescent="0.25">
      <c r="A2607" s="331">
        <v>91843</v>
      </c>
      <c r="B2607" s="329" t="s">
        <v>5376</v>
      </c>
      <c r="C2607" s="329" t="s">
        <v>157</v>
      </c>
      <c r="D2607" s="329" t="s">
        <v>3038</v>
      </c>
      <c r="E2607" s="334">
        <v>4.57</v>
      </c>
    </row>
    <row r="2608" spans="1:5" ht="15" x14ac:dyDescent="0.25">
      <c r="A2608" s="331">
        <v>91844</v>
      </c>
      <c r="B2608" s="329" t="s">
        <v>5377</v>
      </c>
      <c r="C2608" s="329" t="s">
        <v>157</v>
      </c>
      <c r="D2608" s="329" t="s">
        <v>3038</v>
      </c>
      <c r="E2608" s="334">
        <v>4.8099999999999996</v>
      </c>
    </row>
    <row r="2609" spans="1:5" ht="15" x14ac:dyDescent="0.25">
      <c r="A2609" s="331">
        <v>91845</v>
      </c>
      <c r="B2609" s="329" t="s">
        <v>5378</v>
      </c>
      <c r="C2609" s="329" t="s">
        <v>157</v>
      </c>
      <c r="D2609" s="329" t="s">
        <v>3038</v>
      </c>
      <c r="E2609" s="334">
        <v>5.85</v>
      </c>
    </row>
    <row r="2610" spans="1:5" ht="15" x14ac:dyDescent="0.25">
      <c r="A2610" s="331">
        <v>91846</v>
      </c>
      <c r="B2610" s="329" t="s">
        <v>5379</v>
      </c>
      <c r="C2610" s="329" t="s">
        <v>157</v>
      </c>
      <c r="D2610" s="329" t="s">
        <v>3038</v>
      </c>
      <c r="E2610" s="334">
        <v>6.86</v>
      </c>
    </row>
    <row r="2611" spans="1:5" ht="15" x14ac:dyDescent="0.25">
      <c r="A2611" s="331">
        <v>91847</v>
      </c>
      <c r="B2611" s="329" t="s">
        <v>5380</v>
      </c>
      <c r="C2611" s="329" t="s">
        <v>157</v>
      </c>
      <c r="D2611" s="329" t="s">
        <v>3038</v>
      </c>
      <c r="E2611" s="334">
        <v>9.3000000000000007</v>
      </c>
    </row>
    <row r="2612" spans="1:5" ht="15" x14ac:dyDescent="0.25">
      <c r="A2612" s="331">
        <v>91849</v>
      </c>
      <c r="B2612" s="329" t="s">
        <v>5381</v>
      </c>
      <c r="C2612" s="329" t="s">
        <v>157</v>
      </c>
      <c r="D2612" s="329" t="s">
        <v>3038</v>
      </c>
      <c r="E2612" s="334">
        <v>5.67</v>
      </c>
    </row>
    <row r="2613" spans="1:5" ht="15" x14ac:dyDescent="0.25">
      <c r="A2613" s="331">
        <v>91850</v>
      </c>
      <c r="B2613" s="329" t="s">
        <v>5382</v>
      </c>
      <c r="C2613" s="329" t="s">
        <v>157</v>
      </c>
      <c r="D2613" s="329" t="s">
        <v>3038</v>
      </c>
      <c r="E2613" s="334">
        <v>7.59</v>
      </c>
    </row>
    <row r="2614" spans="1:5" ht="15" x14ac:dyDescent="0.25">
      <c r="A2614" s="331">
        <v>91851</v>
      </c>
      <c r="B2614" s="329" t="s">
        <v>5383</v>
      </c>
      <c r="C2614" s="329" t="s">
        <v>157</v>
      </c>
      <c r="D2614" s="329" t="s">
        <v>3038</v>
      </c>
      <c r="E2614" s="334">
        <v>7.08</v>
      </c>
    </row>
    <row r="2615" spans="1:5" ht="15" x14ac:dyDescent="0.25">
      <c r="A2615" s="331">
        <v>91852</v>
      </c>
      <c r="B2615" s="329" t="s">
        <v>5384</v>
      </c>
      <c r="C2615" s="329" t="s">
        <v>157</v>
      </c>
      <c r="D2615" s="329" t="s">
        <v>3038</v>
      </c>
      <c r="E2615" s="334">
        <v>5.85</v>
      </c>
    </row>
    <row r="2616" spans="1:5" ht="15" x14ac:dyDescent="0.25">
      <c r="A2616" s="331">
        <v>91853</v>
      </c>
      <c r="B2616" s="329" t="s">
        <v>5385</v>
      </c>
      <c r="C2616" s="329" t="s">
        <v>157</v>
      </c>
      <c r="D2616" s="329" t="s">
        <v>3038</v>
      </c>
      <c r="E2616" s="334">
        <v>6.22</v>
      </c>
    </row>
    <row r="2617" spans="1:5" ht="15" x14ac:dyDescent="0.25">
      <c r="A2617" s="331">
        <v>91854</v>
      </c>
      <c r="B2617" s="329" t="s">
        <v>5386</v>
      </c>
      <c r="C2617" s="329" t="s">
        <v>157</v>
      </c>
      <c r="D2617" s="329" t="s">
        <v>3038</v>
      </c>
      <c r="E2617" s="334">
        <v>6.47</v>
      </c>
    </row>
    <row r="2618" spans="1:5" ht="15" x14ac:dyDescent="0.25">
      <c r="A2618" s="331">
        <v>91855</v>
      </c>
      <c r="B2618" s="329" t="s">
        <v>5387</v>
      </c>
      <c r="C2618" s="329" t="s">
        <v>157</v>
      </c>
      <c r="D2618" s="329" t="s">
        <v>3038</v>
      </c>
      <c r="E2618" s="334">
        <v>7.43</v>
      </c>
    </row>
    <row r="2619" spans="1:5" ht="15" x14ac:dyDescent="0.25">
      <c r="A2619" s="331">
        <v>91856</v>
      </c>
      <c r="B2619" s="329" t="s">
        <v>5388</v>
      </c>
      <c r="C2619" s="329" t="s">
        <v>157</v>
      </c>
      <c r="D2619" s="329" t="s">
        <v>3038</v>
      </c>
      <c r="E2619" s="334">
        <v>8.43</v>
      </c>
    </row>
    <row r="2620" spans="1:5" ht="15" x14ac:dyDescent="0.25">
      <c r="A2620" s="331">
        <v>91857</v>
      </c>
      <c r="B2620" s="329" t="s">
        <v>5389</v>
      </c>
      <c r="C2620" s="329" t="s">
        <v>157</v>
      </c>
      <c r="D2620" s="329" t="s">
        <v>3038</v>
      </c>
      <c r="E2620" s="334">
        <v>10.68</v>
      </c>
    </row>
    <row r="2621" spans="1:5" ht="15" x14ac:dyDescent="0.25">
      <c r="A2621" s="331">
        <v>91859</v>
      </c>
      <c r="B2621" s="329" t="s">
        <v>5390</v>
      </c>
      <c r="C2621" s="329" t="s">
        <v>157</v>
      </c>
      <c r="D2621" s="329" t="s">
        <v>3038</v>
      </c>
      <c r="E2621" s="334">
        <v>7.32</v>
      </c>
    </row>
    <row r="2622" spans="1:5" ht="15" x14ac:dyDescent="0.25">
      <c r="A2622" s="331">
        <v>91860</v>
      </c>
      <c r="B2622" s="329" t="s">
        <v>5391</v>
      </c>
      <c r="C2622" s="329" t="s">
        <v>157</v>
      </c>
      <c r="D2622" s="329" t="s">
        <v>3038</v>
      </c>
      <c r="E2622" s="334">
        <v>9.15</v>
      </c>
    </row>
    <row r="2623" spans="1:5" ht="15" x14ac:dyDescent="0.25">
      <c r="A2623" s="331">
        <v>91861</v>
      </c>
      <c r="B2623" s="329" t="s">
        <v>5392</v>
      </c>
      <c r="C2623" s="329" t="s">
        <v>157</v>
      </c>
      <c r="D2623" s="329" t="s">
        <v>3038</v>
      </c>
      <c r="E2623" s="334">
        <v>8.68</v>
      </c>
    </row>
    <row r="2624" spans="1:5" ht="15" x14ac:dyDescent="0.25">
      <c r="A2624" s="331">
        <v>91862</v>
      </c>
      <c r="B2624" s="329" t="s">
        <v>5393</v>
      </c>
      <c r="C2624" s="329" t="s">
        <v>157</v>
      </c>
      <c r="D2624" s="329" t="s">
        <v>3038</v>
      </c>
      <c r="E2624" s="334">
        <v>7.38</v>
      </c>
    </row>
    <row r="2625" spans="1:5" ht="15" x14ac:dyDescent="0.25">
      <c r="A2625" s="331">
        <v>91863</v>
      </c>
      <c r="B2625" s="329" t="s">
        <v>5394</v>
      </c>
      <c r="C2625" s="329" t="s">
        <v>157</v>
      </c>
      <c r="D2625" s="329" t="s">
        <v>3038</v>
      </c>
      <c r="E2625" s="334">
        <v>8.61</v>
      </c>
    </row>
    <row r="2626" spans="1:5" ht="15" x14ac:dyDescent="0.25">
      <c r="A2626" s="331">
        <v>91864</v>
      </c>
      <c r="B2626" s="329" t="s">
        <v>5395</v>
      </c>
      <c r="C2626" s="329" t="s">
        <v>157</v>
      </c>
      <c r="D2626" s="329" t="s">
        <v>3038</v>
      </c>
      <c r="E2626" s="334">
        <v>11.36</v>
      </c>
    </row>
    <row r="2627" spans="1:5" ht="15" x14ac:dyDescent="0.25">
      <c r="A2627" s="331">
        <v>91865</v>
      </c>
      <c r="B2627" s="329" t="s">
        <v>5396</v>
      </c>
      <c r="C2627" s="329" t="s">
        <v>157</v>
      </c>
      <c r="D2627" s="329" t="s">
        <v>3038</v>
      </c>
      <c r="E2627" s="334">
        <v>14.08</v>
      </c>
    </row>
    <row r="2628" spans="1:5" ht="15" x14ac:dyDescent="0.25">
      <c r="A2628" s="331">
        <v>91866</v>
      </c>
      <c r="B2628" s="329" t="s">
        <v>5397</v>
      </c>
      <c r="C2628" s="329" t="s">
        <v>157</v>
      </c>
      <c r="D2628" s="329" t="s">
        <v>3038</v>
      </c>
      <c r="E2628" s="334">
        <v>5.57</v>
      </c>
    </row>
    <row r="2629" spans="1:5" ht="15" x14ac:dyDescent="0.25">
      <c r="A2629" s="331">
        <v>91867</v>
      </c>
      <c r="B2629" s="329" t="s">
        <v>5398</v>
      </c>
      <c r="C2629" s="329" t="s">
        <v>157</v>
      </c>
      <c r="D2629" s="329" t="s">
        <v>3038</v>
      </c>
      <c r="E2629" s="334">
        <v>6.79</v>
      </c>
    </row>
    <row r="2630" spans="1:5" ht="15" x14ac:dyDescent="0.25">
      <c r="A2630" s="331">
        <v>91868</v>
      </c>
      <c r="B2630" s="329" t="s">
        <v>5399</v>
      </c>
      <c r="C2630" s="329" t="s">
        <v>157</v>
      </c>
      <c r="D2630" s="329" t="s">
        <v>3038</v>
      </c>
      <c r="E2630" s="334">
        <v>9.5500000000000007</v>
      </c>
    </row>
    <row r="2631" spans="1:5" ht="15" x14ac:dyDescent="0.25">
      <c r="A2631" s="331">
        <v>91869</v>
      </c>
      <c r="B2631" s="329" t="s">
        <v>5400</v>
      </c>
      <c r="C2631" s="329" t="s">
        <v>157</v>
      </c>
      <c r="D2631" s="329" t="s">
        <v>3038</v>
      </c>
      <c r="E2631" s="334">
        <v>12.27</v>
      </c>
    </row>
    <row r="2632" spans="1:5" ht="15" x14ac:dyDescent="0.25">
      <c r="A2632" s="331">
        <v>91870</v>
      </c>
      <c r="B2632" s="329" t="s">
        <v>5401</v>
      </c>
      <c r="C2632" s="329" t="s">
        <v>157</v>
      </c>
      <c r="D2632" s="329" t="s">
        <v>3038</v>
      </c>
      <c r="E2632" s="334">
        <v>7.7</v>
      </c>
    </row>
    <row r="2633" spans="1:5" ht="15" x14ac:dyDescent="0.25">
      <c r="A2633" s="331">
        <v>91871</v>
      </c>
      <c r="B2633" s="329" t="s">
        <v>5402</v>
      </c>
      <c r="C2633" s="329" t="s">
        <v>157</v>
      </c>
      <c r="D2633" s="329" t="s">
        <v>3038</v>
      </c>
      <c r="E2633" s="334">
        <v>8.9700000000000006</v>
      </c>
    </row>
    <row r="2634" spans="1:5" ht="15" x14ac:dyDescent="0.25">
      <c r="A2634" s="331">
        <v>91872</v>
      </c>
      <c r="B2634" s="329" t="s">
        <v>5403</v>
      </c>
      <c r="C2634" s="329" t="s">
        <v>157</v>
      </c>
      <c r="D2634" s="329" t="s">
        <v>3038</v>
      </c>
      <c r="E2634" s="334">
        <v>11.72</v>
      </c>
    </row>
    <row r="2635" spans="1:5" ht="15" x14ac:dyDescent="0.25">
      <c r="A2635" s="331">
        <v>91873</v>
      </c>
      <c r="B2635" s="329" t="s">
        <v>5404</v>
      </c>
      <c r="C2635" s="329" t="s">
        <v>157</v>
      </c>
      <c r="D2635" s="329" t="s">
        <v>3038</v>
      </c>
      <c r="E2635" s="334">
        <v>14.4</v>
      </c>
    </row>
    <row r="2636" spans="1:5" ht="15" x14ac:dyDescent="0.25">
      <c r="A2636" s="331">
        <v>93008</v>
      </c>
      <c r="B2636" s="329" t="s">
        <v>5405</v>
      </c>
      <c r="C2636" s="329" t="s">
        <v>157</v>
      </c>
      <c r="D2636" s="329" t="s">
        <v>3038</v>
      </c>
      <c r="E2636" s="334">
        <v>12.24</v>
      </c>
    </row>
    <row r="2637" spans="1:5" ht="15" x14ac:dyDescent="0.25">
      <c r="A2637" s="331">
        <v>93009</v>
      </c>
      <c r="B2637" s="329" t="s">
        <v>5406</v>
      </c>
      <c r="C2637" s="329" t="s">
        <v>157</v>
      </c>
      <c r="D2637" s="329" t="s">
        <v>3038</v>
      </c>
      <c r="E2637" s="334">
        <v>18.28</v>
      </c>
    </row>
    <row r="2638" spans="1:5" ht="15" x14ac:dyDescent="0.25">
      <c r="A2638" s="331">
        <v>93010</v>
      </c>
      <c r="B2638" s="329" t="s">
        <v>5407</v>
      </c>
      <c r="C2638" s="329" t="s">
        <v>157</v>
      </c>
      <c r="D2638" s="329" t="s">
        <v>3038</v>
      </c>
      <c r="E2638" s="334">
        <v>25.56</v>
      </c>
    </row>
    <row r="2639" spans="1:5" ht="15" x14ac:dyDescent="0.25">
      <c r="A2639" s="331">
        <v>93011</v>
      </c>
      <c r="B2639" s="329" t="s">
        <v>5408</v>
      </c>
      <c r="C2639" s="329" t="s">
        <v>157</v>
      </c>
      <c r="D2639" s="329" t="s">
        <v>3038</v>
      </c>
      <c r="E2639" s="334">
        <v>31.34</v>
      </c>
    </row>
    <row r="2640" spans="1:5" ht="15" x14ac:dyDescent="0.25">
      <c r="A2640" s="331">
        <v>93012</v>
      </c>
      <c r="B2640" s="329" t="s">
        <v>5409</v>
      </c>
      <c r="C2640" s="329" t="s">
        <v>157</v>
      </c>
      <c r="D2640" s="329" t="s">
        <v>3038</v>
      </c>
      <c r="E2640" s="334">
        <v>47.59</v>
      </c>
    </row>
    <row r="2641" spans="1:5" ht="15" x14ac:dyDescent="0.25">
      <c r="A2641" s="331">
        <v>95726</v>
      </c>
      <c r="B2641" s="329" t="s">
        <v>5410</v>
      </c>
      <c r="C2641" s="329" t="s">
        <v>157</v>
      </c>
      <c r="D2641" s="329" t="s">
        <v>3038</v>
      </c>
      <c r="E2641" s="334">
        <v>5.15</v>
      </c>
    </row>
    <row r="2642" spans="1:5" ht="15" x14ac:dyDescent="0.25">
      <c r="A2642" s="331">
        <v>95727</v>
      </c>
      <c r="B2642" s="329" t="s">
        <v>5411</v>
      </c>
      <c r="C2642" s="329" t="s">
        <v>157</v>
      </c>
      <c r="D2642" s="329" t="s">
        <v>3038</v>
      </c>
      <c r="E2642" s="334">
        <v>5.84</v>
      </c>
    </row>
    <row r="2643" spans="1:5" ht="15" x14ac:dyDescent="0.25">
      <c r="A2643" s="331">
        <v>95728</v>
      </c>
      <c r="B2643" s="329" t="s">
        <v>5412</v>
      </c>
      <c r="C2643" s="329" t="s">
        <v>157</v>
      </c>
      <c r="D2643" s="329" t="s">
        <v>3038</v>
      </c>
      <c r="E2643" s="334">
        <v>7.35</v>
      </c>
    </row>
    <row r="2644" spans="1:5" ht="15" x14ac:dyDescent="0.25">
      <c r="A2644" s="331">
        <v>95729</v>
      </c>
      <c r="B2644" s="329" t="s">
        <v>5413</v>
      </c>
      <c r="C2644" s="329" t="s">
        <v>157</v>
      </c>
      <c r="D2644" s="329" t="s">
        <v>3038</v>
      </c>
      <c r="E2644" s="334">
        <v>6.52</v>
      </c>
    </row>
    <row r="2645" spans="1:5" ht="15" x14ac:dyDescent="0.25">
      <c r="A2645" s="331">
        <v>95730</v>
      </c>
      <c r="B2645" s="329" t="s">
        <v>5414</v>
      </c>
      <c r="C2645" s="329" t="s">
        <v>157</v>
      </c>
      <c r="D2645" s="329" t="s">
        <v>3038</v>
      </c>
      <c r="E2645" s="334">
        <v>7.21</v>
      </c>
    </row>
    <row r="2646" spans="1:5" ht="15" x14ac:dyDescent="0.25">
      <c r="A2646" s="331">
        <v>95731</v>
      </c>
      <c r="B2646" s="329" t="s">
        <v>5415</v>
      </c>
      <c r="C2646" s="329" t="s">
        <v>157</v>
      </c>
      <c r="D2646" s="329" t="s">
        <v>3038</v>
      </c>
      <c r="E2646" s="334">
        <v>8.7200000000000006</v>
      </c>
    </row>
    <row r="2647" spans="1:5" ht="15" x14ac:dyDescent="0.25">
      <c r="A2647" s="331">
        <v>95732</v>
      </c>
      <c r="B2647" s="329" t="s">
        <v>5416</v>
      </c>
      <c r="C2647" s="329" t="s">
        <v>174</v>
      </c>
      <c r="D2647" s="329" t="s">
        <v>3038</v>
      </c>
      <c r="E2647" s="334">
        <v>3.27</v>
      </c>
    </row>
    <row r="2648" spans="1:5" ht="15" x14ac:dyDescent="0.25">
      <c r="A2648" s="331">
        <v>95745</v>
      </c>
      <c r="B2648" s="329" t="s">
        <v>5417</v>
      </c>
      <c r="C2648" s="329" t="s">
        <v>157</v>
      </c>
      <c r="D2648" s="329" t="s">
        <v>3038</v>
      </c>
      <c r="E2648" s="334">
        <v>18.27</v>
      </c>
    </row>
    <row r="2649" spans="1:5" ht="15" x14ac:dyDescent="0.25">
      <c r="A2649" s="331">
        <v>95746</v>
      </c>
      <c r="B2649" s="329" t="s">
        <v>5418</v>
      </c>
      <c r="C2649" s="329" t="s">
        <v>157</v>
      </c>
      <c r="D2649" s="329" t="s">
        <v>3038</v>
      </c>
      <c r="E2649" s="334">
        <v>22.73</v>
      </c>
    </row>
    <row r="2650" spans="1:5" ht="15" x14ac:dyDescent="0.25">
      <c r="A2650" s="331">
        <v>95747</v>
      </c>
      <c r="B2650" s="329" t="s">
        <v>5419</v>
      </c>
      <c r="C2650" s="329" t="s">
        <v>157</v>
      </c>
      <c r="D2650" s="329" t="s">
        <v>3038</v>
      </c>
      <c r="E2650" s="334">
        <v>38.299999999999997</v>
      </c>
    </row>
    <row r="2651" spans="1:5" ht="15" x14ac:dyDescent="0.25">
      <c r="A2651" s="331">
        <v>95748</v>
      </c>
      <c r="B2651" s="329" t="s">
        <v>5420</v>
      </c>
      <c r="C2651" s="329" t="s">
        <v>157</v>
      </c>
      <c r="D2651" s="329" t="s">
        <v>3038</v>
      </c>
      <c r="E2651" s="334">
        <v>41</v>
      </c>
    </row>
    <row r="2652" spans="1:5" ht="15" x14ac:dyDescent="0.25">
      <c r="A2652" s="331">
        <v>95749</v>
      </c>
      <c r="B2652" s="329" t="s">
        <v>5421</v>
      </c>
      <c r="C2652" s="329" t="s">
        <v>157</v>
      </c>
      <c r="D2652" s="329" t="s">
        <v>3038</v>
      </c>
      <c r="E2652" s="334">
        <v>22.73</v>
      </c>
    </row>
    <row r="2653" spans="1:5" ht="15" x14ac:dyDescent="0.25">
      <c r="A2653" s="331">
        <v>95750</v>
      </c>
      <c r="B2653" s="329" t="s">
        <v>5422</v>
      </c>
      <c r="C2653" s="329" t="s">
        <v>157</v>
      </c>
      <c r="D2653" s="329" t="s">
        <v>3038</v>
      </c>
      <c r="E2653" s="334">
        <v>27.07</v>
      </c>
    </row>
    <row r="2654" spans="1:5" ht="15" x14ac:dyDescent="0.25">
      <c r="A2654" s="331">
        <v>95751</v>
      </c>
      <c r="B2654" s="329" t="s">
        <v>5423</v>
      </c>
      <c r="C2654" s="329" t="s">
        <v>157</v>
      </c>
      <c r="D2654" s="329" t="s">
        <v>3038</v>
      </c>
      <c r="E2654" s="334">
        <v>42.52</v>
      </c>
    </row>
    <row r="2655" spans="1:5" ht="15" x14ac:dyDescent="0.25">
      <c r="A2655" s="331">
        <v>95752</v>
      </c>
      <c r="B2655" s="329" t="s">
        <v>5424</v>
      </c>
      <c r="C2655" s="329" t="s">
        <v>157</v>
      </c>
      <c r="D2655" s="329" t="s">
        <v>3038</v>
      </c>
      <c r="E2655" s="334">
        <v>45.06</v>
      </c>
    </row>
    <row r="2656" spans="1:5" ht="15" x14ac:dyDescent="0.25">
      <c r="A2656" s="331">
        <v>97667</v>
      </c>
      <c r="B2656" s="329" t="s">
        <v>5425</v>
      </c>
      <c r="C2656" s="329" t="s">
        <v>157</v>
      </c>
      <c r="D2656" s="329" t="s">
        <v>3038</v>
      </c>
      <c r="E2656" s="334">
        <v>5.81</v>
      </c>
    </row>
    <row r="2657" spans="1:5" ht="15" x14ac:dyDescent="0.25">
      <c r="A2657" s="331">
        <v>97668</v>
      </c>
      <c r="B2657" s="329" t="s">
        <v>5426</v>
      </c>
      <c r="C2657" s="329" t="s">
        <v>157</v>
      </c>
      <c r="D2657" s="329" t="s">
        <v>3038</v>
      </c>
      <c r="E2657" s="334">
        <v>8.89</v>
      </c>
    </row>
    <row r="2658" spans="1:5" ht="15" x14ac:dyDescent="0.25">
      <c r="A2658" s="331">
        <v>97669</v>
      </c>
      <c r="B2658" s="329" t="s">
        <v>5427</v>
      </c>
      <c r="C2658" s="329" t="s">
        <v>157</v>
      </c>
      <c r="D2658" s="329" t="s">
        <v>3038</v>
      </c>
      <c r="E2658" s="334">
        <v>14.02</v>
      </c>
    </row>
    <row r="2659" spans="1:5" ht="15" x14ac:dyDescent="0.25">
      <c r="A2659" s="331">
        <v>97670</v>
      </c>
      <c r="B2659" s="329" t="s">
        <v>5428</v>
      </c>
      <c r="C2659" s="329" t="s">
        <v>157</v>
      </c>
      <c r="D2659" s="329" t="s">
        <v>3038</v>
      </c>
      <c r="E2659" s="334">
        <v>18.149999999999999</v>
      </c>
    </row>
    <row r="2660" spans="1:5" ht="15" x14ac:dyDescent="0.25">
      <c r="A2660" s="331">
        <v>91874</v>
      </c>
      <c r="B2660" s="329" t="s">
        <v>5429</v>
      </c>
      <c r="C2660" s="329" t="s">
        <v>174</v>
      </c>
      <c r="D2660" s="329" t="s">
        <v>3038</v>
      </c>
      <c r="E2660" s="334">
        <v>3.35</v>
      </c>
    </row>
    <row r="2661" spans="1:5" ht="15" x14ac:dyDescent="0.25">
      <c r="A2661" s="331">
        <v>91875</v>
      </c>
      <c r="B2661" s="329" t="s">
        <v>5430</v>
      </c>
      <c r="C2661" s="329" t="s">
        <v>174</v>
      </c>
      <c r="D2661" s="329" t="s">
        <v>3038</v>
      </c>
      <c r="E2661" s="334">
        <v>4.45</v>
      </c>
    </row>
    <row r="2662" spans="1:5" ht="15" x14ac:dyDescent="0.25">
      <c r="A2662" s="331">
        <v>91876</v>
      </c>
      <c r="B2662" s="329" t="s">
        <v>5431</v>
      </c>
      <c r="C2662" s="329" t="s">
        <v>174</v>
      </c>
      <c r="D2662" s="329" t="s">
        <v>3038</v>
      </c>
      <c r="E2662" s="334">
        <v>5.89</v>
      </c>
    </row>
    <row r="2663" spans="1:5" ht="15" x14ac:dyDescent="0.25">
      <c r="A2663" s="331">
        <v>91877</v>
      </c>
      <c r="B2663" s="329" t="s">
        <v>5432</v>
      </c>
      <c r="C2663" s="329" t="s">
        <v>174</v>
      </c>
      <c r="D2663" s="329" t="s">
        <v>3038</v>
      </c>
      <c r="E2663" s="334">
        <v>7.87</v>
      </c>
    </row>
    <row r="2664" spans="1:5" ht="15" x14ac:dyDescent="0.25">
      <c r="A2664" s="331">
        <v>91878</v>
      </c>
      <c r="B2664" s="329" t="s">
        <v>5433</v>
      </c>
      <c r="C2664" s="329" t="s">
        <v>174</v>
      </c>
      <c r="D2664" s="329" t="s">
        <v>3038</v>
      </c>
      <c r="E2664" s="334">
        <v>4.28</v>
      </c>
    </row>
    <row r="2665" spans="1:5" ht="15" x14ac:dyDescent="0.25">
      <c r="A2665" s="331">
        <v>91879</v>
      </c>
      <c r="B2665" s="329" t="s">
        <v>5434</v>
      </c>
      <c r="C2665" s="329" t="s">
        <v>174</v>
      </c>
      <c r="D2665" s="329" t="s">
        <v>3038</v>
      </c>
      <c r="E2665" s="334">
        <v>5.37</v>
      </c>
    </row>
    <row r="2666" spans="1:5" ht="15" x14ac:dyDescent="0.25">
      <c r="A2666" s="331">
        <v>91880</v>
      </c>
      <c r="B2666" s="329" t="s">
        <v>5435</v>
      </c>
      <c r="C2666" s="329" t="s">
        <v>174</v>
      </c>
      <c r="D2666" s="329" t="s">
        <v>3038</v>
      </c>
      <c r="E2666" s="334">
        <v>6.83</v>
      </c>
    </row>
    <row r="2667" spans="1:5" ht="15" x14ac:dyDescent="0.25">
      <c r="A2667" s="331">
        <v>91881</v>
      </c>
      <c r="B2667" s="329" t="s">
        <v>5436</v>
      </c>
      <c r="C2667" s="329" t="s">
        <v>174</v>
      </c>
      <c r="D2667" s="329" t="s">
        <v>3038</v>
      </c>
      <c r="E2667" s="334">
        <v>8.81</v>
      </c>
    </row>
    <row r="2668" spans="1:5" ht="15" x14ac:dyDescent="0.25">
      <c r="A2668" s="331">
        <v>91882</v>
      </c>
      <c r="B2668" s="329" t="s">
        <v>5437</v>
      </c>
      <c r="C2668" s="329" t="s">
        <v>174</v>
      </c>
      <c r="D2668" s="329" t="s">
        <v>3038</v>
      </c>
      <c r="E2668" s="334">
        <v>5.29</v>
      </c>
    </row>
    <row r="2669" spans="1:5" ht="15" x14ac:dyDescent="0.25">
      <c r="A2669" s="331">
        <v>91884</v>
      </c>
      <c r="B2669" s="329" t="s">
        <v>5438</v>
      </c>
      <c r="C2669" s="329" t="s">
        <v>174</v>
      </c>
      <c r="D2669" s="329" t="s">
        <v>3038</v>
      </c>
      <c r="E2669" s="334">
        <v>6.13</v>
      </c>
    </row>
    <row r="2670" spans="1:5" ht="15" x14ac:dyDescent="0.25">
      <c r="A2670" s="331">
        <v>91885</v>
      </c>
      <c r="B2670" s="329" t="s">
        <v>5439</v>
      </c>
      <c r="C2670" s="329" t="s">
        <v>174</v>
      </c>
      <c r="D2670" s="329" t="s">
        <v>3038</v>
      </c>
      <c r="E2670" s="334">
        <v>7.28</v>
      </c>
    </row>
    <row r="2671" spans="1:5" ht="15" x14ac:dyDescent="0.25">
      <c r="A2671" s="331">
        <v>91886</v>
      </c>
      <c r="B2671" s="329" t="s">
        <v>5440</v>
      </c>
      <c r="C2671" s="329" t="s">
        <v>174</v>
      </c>
      <c r="D2671" s="329" t="s">
        <v>3038</v>
      </c>
      <c r="E2671" s="334">
        <v>8.9</v>
      </c>
    </row>
    <row r="2672" spans="1:5" ht="15" x14ac:dyDescent="0.25">
      <c r="A2672" s="331">
        <v>91887</v>
      </c>
      <c r="B2672" s="329" t="s">
        <v>5441</v>
      </c>
      <c r="C2672" s="329" t="s">
        <v>174</v>
      </c>
      <c r="D2672" s="329" t="s">
        <v>3038</v>
      </c>
      <c r="E2672" s="334">
        <v>6.33</v>
      </c>
    </row>
    <row r="2673" spans="1:5" ht="15" x14ac:dyDescent="0.25">
      <c r="A2673" s="331">
        <v>91889</v>
      </c>
      <c r="B2673" s="329" t="s">
        <v>5442</v>
      </c>
      <c r="C2673" s="329" t="s">
        <v>174</v>
      </c>
      <c r="D2673" s="329" t="s">
        <v>3038</v>
      </c>
      <c r="E2673" s="334">
        <v>6.08</v>
      </c>
    </row>
    <row r="2674" spans="1:5" ht="15" x14ac:dyDescent="0.25">
      <c r="A2674" s="331">
        <v>91890</v>
      </c>
      <c r="B2674" s="329" t="s">
        <v>5443</v>
      </c>
      <c r="C2674" s="329" t="s">
        <v>174</v>
      </c>
      <c r="D2674" s="329" t="s">
        <v>3038</v>
      </c>
      <c r="E2674" s="334">
        <v>7.49</v>
      </c>
    </row>
    <row r="2675" spans="1:5" ht="15" x14ac:dyDescent="0.25">
      <c r="A2675" s="331">
        <v>91892</v>
      </c>
      <c r="B2675" s="329" t="s">
        <v>5444</v>
      </c>
      <c r="C2675" s="329" t="s">
        <v>174</v>
      </c>
      <c r="D2675" s="329" t="s">
        <v>3038</v>
      </c>
      <c r="E2675" s="334">
        <v>9.15</v>
      </c>
    </row>
    <row r="2676" spans="1:5" ht="15" x14ac:dyDescent="0.25">
      <c r="A2676" s="331">
        <v>91893</v>
      </c>
      <c r="B2676" s="329" t="s">
        <v>5445</v>
      </c>
      <c r="C2676" s="329" t="s">
        <v>174</v>
      </c>
      <c r="D2676" s="329" t="s">
        <v>3038</v>
      </c>
      <c r="E2676" s="334">
        <v>10.27</v>
      </c>
    </row>
    <row r="2677" spans="1:5" ht="15" x14ac:dyDescent="0.25">
      <c r="A2677" s="331">
        <v>91895</v>
      </c>
      <c r="B2677" s="329" t="s">
        <v>5446</v>
      </c>
      <c r="C2677" s="329" t="s">
        <v>174</v>
      </c>
      <c r="D2677" s="329" t="s">
        <v>3038</v>
      </c>
      <c r="E2677" s="334">
        <v>11.96</v>
      </c>
    </row>
    <row r="2678" spans="1:5" ht="15" x14ac:dyDescent="0.25">
      <c r="A2678" s="331">
        <v>91896</v>
      </c>
      <c r="B2678" s="329" t="s">
        <v>5447</v>
      </c>
      <c r="C2678" s="329" t="s">
        <v>174</v>
      </c>
      <c r="D2678" s="329" t="s">
        <v>3038</v>
      </c>
      <c r="E2678" s="334">
        <v>12.5</v>
      </c>
    </row>
    <row r="2679" spans="1:5" ht="15" x14ac:dyDescent="0.25">
      <c r="A2679" s="331">
        <v>91898</v>
      </c>
      <c r="B2679" s="329" t="s">
        <v>5448</v>
      </c>
      <c r="C2679" s="329" t="s">
        <v>174</v>
      </c>
      <c r="D2679" s="329" t="s">
        <v>3038</v>
      </c>
      <c r="E2679" s="334">
        <v>14.31</v>
      </c>
    </row>
    <row r="2680" spans="1:5" ht="15" x14ac:dyDescent="0.25">
      <c r="A2680" s="331">
        <v>91899</v>
      </c>
      <c r="B2680" s="329" t="s">
        <v>5449</v>
      </c>
      <c r="C2680" s="329" t="s">
        <v>174</v>
      </c>
      <c r="D2680" s="329" t="s">
        <v>3038</v>
      </c>
      <c r="E2680" s="334">
        <v>7.68</v>
      </c>
    </row>
    <row r="2681" spans="1:5" ht="15" x14ac:dyDescent="0.25">
      <c r="A2681" s="331">
        <v>91901</v>
      </c>
      <c r="B2681" s="329" t="s">
        <v>5450</v>
      </c>
      <c r="C2681" s="329" t="s">
        <v>174</v>
      </c>
      <c r="D2681" s="329" t="s">
        <v>3038</v>
      </c>
      <c r="E2681" s="334">
        <v>7.43</v>
      </c>
    </row>
    <row r="2682" spans="1:5" ht="15" x14ac:dyDescent="0.25">
      <c r="A2682" s="331">
        <v>91902</v>
      </c>
      <c r="B2682" s="329" t="s">
        <v>5451</v>
      </c>
      <c r="C2682" s="329" t="s">
        <v>174</v>
      </c>
      <c r="D2682" s="329" t="s">
        <v>3038</v>
      </c>
      <c r="E2682" s="334">
        <v>8.84</v>
      </c>
    </row>
    <row r="2683" spans="1:5" ht="15" x14ac:dyDescent="0.25">
      <c r="A2683" s="331">
        <v>91904</v>
      </c>
      <c r="B2683" s="329" t="s">
        <v>5452</v>
      </c>
      <c r="C2683" s="329" t="s">
        <v>174</v>
      </c>
      <c r="D2683" s="329" t="s">
        <v>3038</v>
      </c>
      <c r="E2683" s="334">
        <v>10.5</v>
      </c>
    </row>
    <row r="2684" spans="1:5" ht="15" x14ac:dyDescent="0.25">
      <c r="A2684" s="331">
        <v>91905</v>
      </c>
      <c r="B2684" s="329" t="s">
        <v>5453</v>
      </c>
      <c r="C2684" s="329" t="s">
        <v>174</v>
      </c>
      <c r="D2684" s="329" t="s">
        <v>3038</v>
      </c>
      <c r="E2684" s="334">
        <v>11.63</v>
      </c>
    </row>
    <row r="2685" spans="1:5" ht="15" x14ac:dyDescent="0.25">
      <c r="A2685" s="331">
        <v>91907</v>
      </c>
      <c r="B2685" s="329" t="s">
        <v>5454</v>
      </c>
      <c r="C2685" s="329" t="s">
        <v>174</v>
      </c>
      <c r="D2685" s="329" t="s">
        <v>3038</v>
      </c>
      <c r="E2685" s="334">
        <v>13.32</v>
      </c>
    </row>
    <row r="2686" spans="1:5" ht="15" x14ac:dyDescent="0.25">
      <c r="A2686" s="331">
        <v>91908</v>
      </c>
      <c r="B2686" s="329" t="s">
        <v>5455</v>
      </c>
      <c r="C2686" s="329" t="s">
        <v>174</v>
      </c>
      <c r="D2686" s="329" t="s">
        <v>3038</v>
      </c>
      <c r="E2686" s="334">
        <v>13.88</v>
      </c>
    </row>
    <row r="2687" spans="1:5" ht="15" x14ac:dyDescent="0.25">
      <c r="A2687" s="331">
        <v>91910</v>
      </c>
      <c r="B2687" s="329" t="s">
        <v>5456</v>
      </c>
      <c r="C2687" s="329" t="s">
        <v>174</v>
      </c>
      <c r="D2687" s="329" t="s">
        <v>3038</v>
      </c>
      <c r="E2687" s="334">
        <v>15.69</v>
      </c>
    </row>
    <row r="2688" spans="1:5" ht="15" x14ac:dyDescent="0.25">
      <c r="A2688" s="331">
        <v>91911</v>
      </c>
      <c r="B2688" s="329" t="s">
        <v>5457</v>
      </c>
      <c r="C2688" s="329" t="s">
        <v>174</v>
      </c>
      <c r="D2688" s="329" t="s">
        <v>3038</v>
      </c>
      <c r="E2688" s="334">
        <v>9.24</v>
      </c>
    </row>
    <row r="2689" spans="1:5" ht="15" x14ac:dyDescent="0.25">
      <c r="A2689" s="331">
        <v>91913</v>
      </c>
      <c r="B2689" s="329" t="s">
        <v>5458</v>
      </c>
      <c r="C2689" s="329" t="s">
        <v>174</v>
      </c>
      <c r="D2689" s="329" t="s">
        <v>3038</v>
      </c>
      <c r="E2689" s="334">
        <v>8.99</v>
      </c>
    </row>
    <row r="2690" spans="1:5" ht="15" x14ac:dyDescent="0.25">
      <c r="A2690" s="331">
        <v>91914</v>
      </c>
      <c r="B2690" s="329" t="s">
        <v>5459</v>
      </c>
      <c r="C2690" s="329" t="s">
        <v>174</v>
      </c>
      <c r="D2690" s="329" t="s">
        <v>3038</v>
      </c>
      <c r="E2690" s="334">
        <v>10.039999999999999</v>
      </c>
    </row>
    <row r="2691" spans="1:5" ht="15" x14ac:dyDescent="0.25">
      <c r="A2691" s="331">
        <v>91916</v>
      </c>
      <c r="B2691" s="329" t="s">
        <v>5460</v>
      </c>
      <c r="C2691" s="329" t="s">
        <v>174</v>
      </c>
      <c r="D2691" s="329" t="s">
        <v>3038</v>
      </c>
      <c r="E2691" s="334">
        <v>11.7</v>
      </c>
    </row>
    <row r="2692" spans="1:5" ht="15" x14ac:dyDescent="0.25">
      <c r="A2692" s="331">
        <v>91917</v>
      </c>
      <c r="B2692" s="329" t="s">
        <v>5461</v>
      </c>
      <c r="C2692" s="329" t="s">
        <v>174</v>
      </c>
      <c r="D2692" s="329" t="s">
        <v>3038</v>
      </c>
      <c r="E2692" s="334">
        <v>12.34</v>
      </c>
    </row>
    <row r="2693" spans="1:5" ht="15" x14ac:dyDescent="0.25">
      <c r="A2693" s="331">
        <v>91919</v>
      </c>
      <c r="B2693" s="329" t="s">
        <v>5462</v>
      </c>
      <c r="C2693" s="329" t="s">
        <v>174</v>
      </c>
      <c r="D2693" s="329" t="s">
        <v>3038</v>
      </c>
      <c r="E2693" s="334">
        <v>14.03</v>
      </c>
    </row>
    <row r="2694" spans="1:5" ht="15" x14ac:dyDescent="0.25">
      <c r="A2694" s="331">
        <v>91920</v>
      </c>
      <c r="B2694" s="329" t="s">
        <v>5463</v>
      </c>
      <c r="C2694" s="329" t="s">
        <v>174</v>
      </c>
      <c r="D2694" s="329" t="s">
        <v>3038</v>
      </c>
      <c r="E2694" s="334">
        <v>14.04</v>
      </c>
    </row>
    <row r="2695" spans="1:5" ht="15" x14ac:dyDescent="0.25">
      <c r="A2695" s="331">
        <v>91922</v>
      </c>
      <c r="B2695" s="329" t="s">
        <v>5464</v>
      </c>
      <c r="C2695" s="329" t="s">
        <v>174</v>
      </c>
      <c r="D2695" s="329" t="s">
        <v>3038</v>
      </c>
      <c r="E2695" s="334">
        <v>15.85</v>
      </c>
    </row>
    <row r="2696" spans="1:5" ht="15" x14ac:dyDescent="0.25">
      <c r="A2696" s="331">
        <v>93013</v>
      </c>
      <c r="B2696" s="329" t="s">
        <v>5465</v>
      </c>
      <c r="C2696" s="329" t="s">
        <v>174</v>
      </c>
      <c r="D2696" s="329" t="s">
        <v>3038</v>
      </c>
      <c r="E2696" s="334">
        <v>10.23</v>
      </c>
    </row>
    <row r="2697" spans="1:5" ht="15" x14ac:dyDescent="0.25">
      <c r="A2697" s="331">
        <v>93014</v>
      </c>
      <c r="B2697" s="329" t="s">
        <v>5466</v>
      </c>
      <c r="C2697" s="329" t="s">
        <v>174</v>
      </c>
      <c r="D2697" s="329" t="s">
        <v>3038</v>
      </c>
      <c r="E2697" s="334">
        <v>12.69</v>
      </c>
    </row>
    <row r="2698" spans="1:5" ht="15" x14ac:dyDescent="0.25">
      <c r="A2698" s="331">
        <v>93015</v>
      </c>
      <c r="B2698" s="329" t="s">
        <v>5467</v>
      </c>
      <c r="C2698" s="329" t="s">
        <v>174</v>
      </c>
      <c r="D2698" s="329" t="s">
        <v>3038</v>
      </c>
      <c r="E2698" s="334">
        <v>19.63</v>
      </c>
    </row>
    <row r="2699" spans="1:5" ht="15" x14ac:dyDescent="0.25">
      <c r="A2699" s="331">
        <v>93016</v>
      </c>
      <c r="B2699" s="329" t="s">
        <v>5468</v>
      </c>
      <c r="C2699" s="329" t="s">
        <v>174</v>
      </c>
      <c r="D2699" s="329" t="s">
        <v>3038</v>
      </c>
      <c r="E2699" s="334">
        <v>24.04</v>
      </c>
    </row>
    <row r="2700" spans="1:5" ht="15" x14ac:dyDescent="0.25">
      <c r="A2700" s="331">
        <v>93017</v>
      </c>
      <c r="B2700" s="329" t="s">
        <v>5469</v>
      </c>
      <c r="C2700" s="329" t="s">
        <v>174</v>
      </c>
      <c r="D2700" s="329" t="s">
        <v>3038</v>
      </c>
      <c r="E2700" s="334">
        <v>36.61</v>
      </c>
    </row>
    <row r="2701" spans="1:5" ht="15" x14ac:dyDescent="0.25">
      <c r="A2701" s="331">
        <v>93018</v>
      </c>
      <c r="B2701" s="329" t="s">
        <v>5470</v>
      </c>
      <c r="C2701" s="329" t="s">
        <v>174</v>
      </c>
      <c r="D2701" s="329" t="s">
        <v>3038</v>
      </c>
      <c r="E2701" s="334">
        <v>15.66</v>
      </c>
    </row>
    <row r="2702" spans="1:5" ht="15" x14ac:dyDescent="0.25">
      <c r="A2702" s="331">
        <v>93020</v>
      </c>
      <c r="B2702" s="329" t="s">
        <v>5471</v>
      </c>
      <c r="C2702" s="329" t="s">
        <v>174</v>
      </c>
      <c r="D2702" s="329" t="s">
        <v>3038</v>
      </c>
      <c r="E2702" s="334">
        <v>20.329999999999998</v>
      </c>
    </row>
    <row r="2703" spans="1:5" ht="15" x14ac:dyDescent="0.25">
      <c r="A2703" s="331">
        <v>93022</v>
      </c>
      <c r="B2703" s="329" t="s">
        <v>5472</v>
      </c>
      <c r="C2703" s="329" t="s">
        <v>174</v>
      </c>
      <c r="D2703" s="329" t="s">
        <v>3038</v>
      </c>
      <c r="E2703" s="334">
        <v>34.950000000000003</v>
      </c>
    </row>
    <row r="2704" spans="1:5" ht="15" x14ac:dyDescent="0.25">
      <c r="A2704" s="331">
        <v>93024</v>
      </c>
      <c r="B2704" s="329" t="s">
        <v>5473</v>
      </c>
      <c r="C2704" s="329" t="s">
        <v>174</v>
      </c>
      <c r="D2704" s="329" t="s">
        <v>3038</v>
      </c>
      <c r="E2704" s="334">
        <v>36.58</v>
      </c>
    </row>
    <row r="2705" spans="1:5" ht="15" x14ac:dyDescent="0.25">
      <c r="A2705" s="331">
        <v>93026</v>
      </c>
      <c r="B2705" s="329" t="s">
        <v>5474</v>
      </c>
      <c r="C2705" s="329" t="s">
        <v>174</v>
      </c>
      <c r="D2705" s="329" t="s">
        <v>3038</v>
      </c>
      <c r="E2705" s="334">
        <v>60.86</v>
      </c>
    </row>
    <row r="2706" spans="1:5" ht="15" x14ac:dyDescent="0.25">
      <c r="A2706" s="331">
        <v>95733</v>
      </c>
      <c r="B2706" s="329" t="s">
        <v>5475</v>
      </c>
      <c r="C2706" s="329" t="s">
        <v>174</v>
      </c>
      <c r="D2706" s="329" t="s">
        <v>3038</v>
      </c>
      <c r="E2706" s="334">
        <v>4.28</v>
      </c>
    </row>
    <row r="2707" spans="1:5" ht="15" x14ac:dyDescent="0.25">
      <c r="A2707" s="331">
        <v>95734</v>
      </c>
      <c r="B2707" s="329" t="s">
        <v>5476</v>
      </c>
      <c r="C2707" s="329" t="s">
        <v>174</v>
      </c>
      <c r="D2707" s="329" t="s">
        <v>3038</v>
      </c>
      <c r="E2707" s="334">
        <v>5.71</v>
      </c>
    </row>
    <row r="2708" spans="1:5" ht="15" x14ac:dyDescent="0.25">
      <c r="A2708" s="331">
        <v>95735</v>
      </c>
      <c r="B2708" s="329" t="s">
        <v>5477</v>
      </c>
      <c r="C2708" s="329" t="s">
        <v>174</v>
      </c>
      <c r="D2708" s="329" t="s">
        <v>3038</v>
      </c>
      <c r="E2708" s="334">
        <v>4.7</v>
      </c>
    </row>
    <row r="2709" spans="1:5" ht="15" x14ac:dyDescent="0.25">
      <c r="A2709" s="331">
        <v>95736</v>
      </c>
      <c r="B2709" s="329" t="s">
        <v>5478</v>
      </c>
      <c r="C2709" s="329" t="s">
        <v>174</v>
      </c>
      <c r="D2709" s="329" t="s">
        <v>3038</v>
      </c>
      <c r="E2709" s="334">
        <v>5.54</v>
      </c>
    </row>
    <row r="2710" spans="1:5" ht="15" x14ac:dyDescent="0.25">
      <c r="A2710" s="331">
        <v>95738</v>
      </c>
      <c r="B2710" s="329" t="s">
        <v>5479</v>
      </c>
      <c r="C2710" s="329" t="s">
        <v>174</v>
      </c>
      <c r="D2710" s="329" t="s">
        <v>3038</v>
      </c>
      <c r="E2710" s="334">
        <v>6.74</v>
      </c>
    </row>
    <row r="2711" spans="1:5" ht="15" x14ac:dyDescent="0.25">
      <c r="A2711" s="331">
        <v>95753</v>
      </c>
      <c r="B2711" s="329" t="s">
        <v>5480</v>
      </c>
      <c r="C2711" s="329" t="s">
        <v>174</v>
      </c>
      <c r="D2711" s="329" t="s">
        <v>3038</v>
      </c>
      <c r="E2711" s="334">
        <v>5.39</v>
      </c>
    </row>
    <row r="2712" spans="1:5" ht="15" x14ac:dyDescent="0.25">
      <c r="A2712" s="331">
        <v>95754</v>
      </c>
      <c r="B2712" s="329" t="s">
        <v>5481</v>
      </c>
      <c r="C2712" s="329" t="s">
        <v>174</v>
      </c>
      <c r="D2712" s="329" t="s">
        <v>3038</v>
      </c>
      <c r="E2712" s="334">
        <v>6.67</v>
      </c>
    </row>
    <row r="2713" spans="1:5" ht="15" x14ac:dyDescent="0.25">
      <c r="A2713" s="331">
        <v>95755</v>
      </c>
      <c r="B2713" s="329" t="s">
        <v>5482</v>
      </c>
      <c r="C2713" s="329" t="s">
        <v>174</v>
      </c>
      <c r="D2713" s="329" t="s">
        <v>3038</v>
      </c>
      <c r="E2713" s="334">
        <v>9.8000000000000007</v>
      </c>
    </row>
    <row r="2714" spans="1:5" ht="15" x14ac:dyDescent="0.25">
      <c r="A2714" s="331">
        <v>95756</v>
      </c>
      <c r="B2714" s="329" t="s">
        <v>5483</v>
      </c>
      <c r="C2714" s="329" t="s">
        <v>174</v>
      </c>
      <c r="D2714" s="329" t="s">
        <v>3038</v>
      </c>
      <c r="E2714" s="334">
        <v>13.19</v>
      </c>
    </row>
    <row r="2715" spans="1:5" ht="15" x14ac:dyDescent="0.25">
      <c r="A2715" s="331">
        <v>95757</v>
      </c>
      <c r="B2715" s="329" t="s">
        <v>5484</v>
      </c>
      <c r="C2715" s="329" t="s">
        <v>174</v>
      </c>
      <c r="D2715" s="329" t="s">
        <v>3038</v>
      </c>
      <c r="E2715" s="334">
        <v>7.88</v>
      </c>
    </row>
    <row r="2716" spans="1:5" ht="15" x14ac:dyDescent="0.25">
      <c r="A2716" s="331">
        <v>95758</v>
      </c>
      <c r="B2716" s="329" t="s">
        <v>5485</v>
      </c>
      <c r="C2716" s="329" t="s">
        <v>174</v>
      </c>
      <c r="D2716" s="329" t="s">
        <v>3038</v>
      </c>
      <c r="E2716" s="334">
        <v>8.8699999999999992</v>
      </c>
    </row>
    <row r="2717" spans="1:5" ht="15" x14ac:dyDescent="0.25">
      <c r="A2717" s="331">
        <v>95759</v>
      </c>
      <c r="B2717" s="329" t="s">
        <v>5486</v>
      </c>
      <c r="C2717" s="329" t="s">
        <v>174</v>
      </c>
      <c r="D2717" s="329" t="s">
        <v>3038</v>
      </c>
      <c r="E2717" s="334">
        <v>11.59</v>
      </c>
    </row>
    <row r="2718" spans="1:5" ht="15" x14ac:dyDescent="0.25">
      <c r="A2718" s="331">
        <v>95760</v>
      </c>
      <c r="B2718" s="329" t="s">
        <v>5487</v>
      </c>
      <c r="C2718" s="329" t="s">
        <v>174</v>
      </c>
      <c r="D2718" s="329" t="s">
        <v>3038</v>
      </c>
      <c r="E2718" s="334">
        <v>14.5</v>
      </c>
    </row>
    <row r="2719" spans="1:5" ht="15" x14ac:dyDescent="0.25">
      <c r="A2719" s="331">
        <v>97559</v>
      </c>
      <c r="B2719" s="329" t="s">
        <v>5488</v>
      </c>
      <c r="C2719" s="329" t="s">
        <v>174</v>
      </c>
      <c r="D2719" s="329" t="s">
        <v>3038</v>
      </c>
      <c r="E2719" s="334">
        <v>7.3</v>
      </c>
    </row>
    <row r="2720" spans="1:5" ht="15" x14ac:dyDescent="0.25">
      <c r="A2720" s="331">
        <v>97562</v>
      </c>
      <c r="B2720" s="329" t="s">
        <v>5489</v>
      </c>
      <c r="C2720" s="329" t="s">
        <v>174</v>
      </c>
      <c r="D2720" s="329" t="s">
        <v>3038</v>
      </c>
      <c r="E2720" s="334">
        <v>8.65</v>
      </c>
    </row>
    <row r="2721" spans="1:5" ht="15" x14ac:dyDescent="0.25">
      <c r="A2721" s="331">
        <v>97564</v>
      </c>
      <c r="B2721" s="329" t="s">
        <v>5490</v>
      </c>
      <c r="C2721" s="329" t="s">
        <v>174</v>
      </c>
      <c r="D2721" s="329" t="s">
        <v>3038</v>
      </c>
      <c r="E2721" s="334">
        <v>9.85</v>
      </c>
    </row>
    <row r="2722" spans="1:5" ht="15" x14ac:dyDescent="0.25">
      <c r="A2722" s="331">
        <v>91924</v>
      </c>
      <c r="B2722" s="329" t="s">
        <v>5491</v>
      </c>
      <c r="C2722" s="329" t="s">
        <v>157</v>
      </c>
      <c r="D2722" s="329" t="s">
        <v>3038</v>
      </c>
      <c r="E2722" s="334">
        <v>2.5499999999999998</v>
      </c>
    </row>
    <row r="2723" spans="1:5" ht="15" x14ac:dyDescent="0.25">
      <c r="A2723" s="331">
        <v>91925</v>
      </c>
      <c r="B2723" s="329" t="s">
        <v>5492</v>
      </c>
      <c r="C2723" s="329" t="s">
        <v>157</v>
      </c>
      <c r="D2723" s="329" t="s">
        <v>3038</v>
      </c>
      <c r="E2723" s="334">
        <v>3.78</v>
      </c>
    </row>
    <row r="2724" spans="1:5" ht="15" x14ac:dyDescent="0.25">
      <c r="A2724" s="331">
        <v>91926</v>
      </c>
      <c r="B2724" s="329" t="s">
        <v>1379</v>
      </c>
      <c r="C2724" s="329" t="s">
        <v>157</v>
      </c>
      <c r="D2724" s="329" t="s">
        <v>3038</v>
      </c>
      <c r="E2724" s="334">
        <v>3.78</v>
      </c>
    </row>
    <row r="2725" spans="1:5" ht="15" x14ac:dyDescent="0.25">
      <c r="A2725" s="331">
        <v>91927</v>
      </c>
      <c r="B2725" s="329" t="s">
        <v>5493</v>
      </c>
      <c r="C2725" s="329" t="s">
        <v>157</v>
      </c>
      <c r="D2725" s="329" t="s">
        <v>3038</v>
      </c>
      <c r="E2725" s="334">
        <v>5.15</v>
      </c>
    </row>
    <row r="2726" spans="1:5" ht="15" x14ac:dyDescent="0.25">
      <c r="A2726" s="331">
        <v>91928</v>
      </c>
      <c r="B2726" s="329" t="s">
        <v>1383</v>
      </c>
      <c r="C2726" s="329" t="s">
        <v>157</v>
      </c>
      <c r="D2726" s="329" t="s">
        <v>3038</v>
      </c>
      <c r="E2726" s="334">
        <v>6.32</v>
      </c>
    </row>
    <row r="2727" spans="1:5" ht="15" x14ac:dyDescent="0.25">
      <c r="A2727" s="331">
        <v>91929</v>
      </c>
      <c r="B2727" s="329" t="s">
        <v>5494</v>
      </c>
      <c r="C2727" s="329" t="s">
        <v>157</v>
      </c>
      <c r="D2727" s="329" t="s">
        <v>3038</v>
      </c>
      <c r="E2727" s="334">
        <v>7.28</v>
      </c>
    </row>
    <row r="2728" spans="1:5" ht="15" x14ac:dyDescent="0.25">
      <c r="A2728" s="331">
        <v>91930</v>
      </c>
      <c r="B2728" s="329" t="s">
        <v>5495</v>
      </c>
      <c r="C2728" s="329" t="s">
        <v>157</v>
      </c>
      <c r="D2728" s="329" t="s">
        <v>3038</v>
      </c>
      <c r="E2728" s="334">
        <v>8.6999999999999993</v>
      </c>
    </row>
    <row r="2729" spans="1:5" ht="15" x14ac:dyDescent="0.25">
      <c r="A2729" s="331">
        <v>91931</v>
      </c>
      <c r="B2729" s="329" t="s">
        <v>5496</v>
      </c>
      <c r="C2729" s="329" t="s">
        <v>157</v>
      </c>
      <c r="D2729" s="329" t="s">
        <v>3038</v>
      </c>
      <c r="E2729" s="334">
        <v>9.85</v>
      </c>
    </row>
    <row r="2730" spans="1:5" ht="15" x14ac:dyDescent="0.25">
      <c r="A2730" s="331">
        <v>91932</v>
      </c>
      <c r="B2730" s="329" t="s">
        <v>5497</v>
      </c>
      <c r="C2730" s="329" t="s">
        <v>157</v>
      </c>
      <c r="D2730" s="329" t="s">
        <v>3038</v>
      </c>
      <c r="E2730" s="334">
        <v>14.48</v>
      </c>
    </row>
    <row r="2731" spans="1:5" ht="15" x14ac:dyDescent="0.25">
      <c r="A2731" s="331">
        <v>91933</v>
      </c>
      <c r="B2731" s="329" t="s">
        <v>5498</v>
      </c>
      <c r="C2731" s="329" t="s">
        <v>157</v>
      </c>
      <c r="D2731" s="329" t="s">
        <v>3038</v>
      </c>
      <c r="E2731" s="334">
        <v>15.55</v>
      </c>
    </row>
    <row r="2732" spans="1:5" ht="15" x14ac:dyDescent="0.25">
      <c r="A2732" s="331">
        <v>91934</v>
      </c>
      <c r="B2732" s="329" t="s">
        <v>5499</v>
      </c>
      <c r="C2732" s="329" t="s">
        <v>157</v>
      </c>
      <c r="D2732" s="329" t="s">
        <v>3038</v>
      </c>
      <c r="E2732" s="334">
        <v>22.19</v>
      </c>
    </row>
    <row r="2733" spans="1:5" ht="15" x14ac:dyDescent="0.25">
      <c r="A2733" s="331">
        <v>91935</v>
      </c>
      <c r="B2733" s="329" t="s">
        <v>5500</v>
      </c>
      <c r="C2733" s="329" t="s">
        <v>157</v>
      </c>
      <c r="D2733" s="329" t="s">
        <v>3038</v>
      </c>
      <c r="E2733" s="334">
        <v>23.76</v>
      </c>
    </row>
    <row r="2734" spans="1:5" ht="15" x14ac:dyDescent="0.25">
      <c r="A2734" s="331">
        <v>92979</v>
      </c>
      <c r="B2734" s="329" t="s">
        <v>5501</v>
      </c>
      <c r="C2734" s="329" t="s">
        <v>157</v>
      </c>
      <c r="D2734" s="329" t="s">
        <v>3038</v>
      </c>
      <c r="E2734" s="334">
        <v>10.65</v>
      </c>
    </row>
    <row r="2735" spans="1:5" ht="15" x14ac:dyDescent="0.25">
      <c r="A2735" s="331">
        <v>92980</v>
      </c>
      <c r="B2735" s="329" t="s">
        <v>5502</v>
      </c>
      <c r="C2735" s="329" t="s">
        <v>157</v>
      </c>
      <c r="D2735" s="329" t="s">
        <v>3038</v>
      </c>
      <c r="E2735" s="334">
        <v>11.57</v>
      </c>
    </row>
    <row r="2736" spans="1:5" ht="15" x14ac:dyDescent="0.25">
      <c r="A2736" s="331">
        <v>92981</v>
      </c>
      <c r="B2736" s="329" t="s">
        <v>5503</v>
      </c>
      <c r="C2736" s="329" t="s">
        <v>157</v>
      </c>
      <c r="D2736" s="329" t="s">
        <v>3038</v>
      </c>
      <c r="E2736" s="334">
        <v>16.36</v>
      </c>
    </row>
    <row r="2737" spans="1:5" ht="15" x14ac:dyDescent="0.25">
      <c r="A2737" s="331">
        <v>92982</v>
      </c>
      <c r="B2737" s="329" t="s">
        <v>1363</v>
      </c>
      <c r="C2737" s="329" t="s">
        <v>157</v>
      </c>
      <c r="D2737" s="329" t="s">
        <v>3038</v>
      </c>
      <c r="E2737" s="334">
        <v>17.72</v>
      </c>
    </row>
    <row r="2738" spans="1:5" ht="15" x14ac:dyDescent="0.25">
      <c r="A2738" s="331">
        <v>92983</v>
      </c>
      <c r="B2738" s="329" t="s">
        <v>5504</v>
      </c>
      <c r="C2738" s="329" t="s">
        <v>157</v>
      </c>
      <c r="D2738" s="329" t="s">
        <v>3038</v>
      </c>
      <c r="E2738" s="334">
        <v>27.34</v>
      </c>
    </row>
    <row r="2739" spans="1:5" ht="15" x14ac:dyDescent="0.25">
      <c r="A2739" s="331">
        <v>92984</v>
      </c>
      <c r="B2739" s="329" t="s">
        <v>1358</v>
      </c>
      <c r="C2739" s="329" t="s">
        <v>157</v>
      </c>
      <c r="D2739" s="329" t="s">
        <v>3038</v>
      </c>
      <c r="E2739" s="334">
        <v>28.1</v>
      </c>
    </row>
    <row r="2740" spans="1:5" ht="15" x14ac:dyDescent="0.25">
      <c r="A2740" s="331">
        <v>92985</v>
      </c>
      <c r="B2740" s="329" t="s">
        <v>1367</v>
      </c>
      <c r="C2740" s="329" t="s">
        <v>157</v>
      </c>
      <c r="D2740" s="329" t="s">
        <v>3038</v>
      </c>
      <c r="E2740" s="334">
        <v>37.1</v>
      </c>
    </row>
    <row r="2741" spans="1:5" ht="15" x14ac:dyDescent="0.25">
      <c r="A2741" s="331">
        <v>92986</v>
      </c>
      <c r="B2741" s="329" t="s">
        <v>5505</v>
      </c>
      <c r="C2741" s="329" t="s">
        <v>157</v>
      </c>
      <c r="D2741" s="329" t="s">
        <v>3038</v>
      </c>
      <c r="E2741" s="334">
        <v>38.22</v>
      </c>
    </row>
    <row r="2742" spans="1:5" ht="15" x14ac:dyDescent="0.25">
      <c r="A2742" s="331">
        <v>92987</v>
      </c>
      <c r="B2742" s="329" t="s">
        <v>5506</v>
      </c>
      <c r="C2742" s="329" t="s">
        <v>157</v>
      </c>
      <c r="D2742" s="329" t="s">
        <v>3038</v>
      </c>
      <c r="E2742" s="334">
        <v>53.79</v>
      </c>
    </row>
    <row r="2743" spans="1:5" ht="15" x14ac:dyDescent="0.25">
      <c r="A2743" s="331">
        <v>92988</v>
      </c>
      <c r="B2743" s="329" t="s">
        <v>1371</v>
      </c>
      <c r="C2743" s="329" t="s">
        <v>157</v>
      </c>
      <c r="D2743" s="329" t="s">
        <v>3038</v>
      </c>
      <c r="E2743" s="334">
        <v>53.93</v>
      </c>
    </row>
    <row r="2744" spans="1:5" ht="15" x14ac:dyDescent="0.25">
      <c r="A2744" s="331">
        <v>92989</v>
      </c>
      <c r="B2744" s="329" t="s">
        <v>5507</v>
      </c>
      <c r="C2744" s="329" t="s">
        <v>157</v>
      </c>
      <c r="D2744" s="329" t="s">
        <v>3038</v>
      </c>
      <c r="E2744" s="334">
        <v>75.09</v>
      </c>
    </row>
    <row r="2745" spans="1:5" ht="15" x14ac:dyDescent="0.25">
      <c r="A2745" s="331">
        <v>92990</v>
      </c>
      <c r="B2745" s="329" t="s">
        <v>5508</v>
      </c>
      <c r="C2745" s="329" t="s">
        <v>157</v>
      </c>
      <c r="D2745" s="329" t="s">
        <v>3038</v>
      </c>
      <c r="E2745" s="334">
        <v>74.209999999999994</v>
      </c>
    </row>
    <row r="2746" spans="1:5" ht="15" x14ac:dyDescent="0.25">
      <c r="A2746" s="331">
        <v>92991</v>
      </c>
      <c r="B2746" s="329" t="s">
        <v>5509</v>
      </c>
      <c r="C2746" s="329" t="s">
        <v>157</v>
      </c>
      <c r="D2746" s="329" t="s">
        <v>3038</v>
      </c>
      <c r="E2746" s="334">
        <v>98.12</v>
      </c>
    </row>
    <row r="2747" spans="1:5" ht="15" x14ac:dyDescent="0.25">
      <c r="A2747" s="331">
        <v>92992</v>
      </c>
      <c r="B2747" s="329" t="s">
        <v>1375</v>
      </c>
      <c r="C2747" s="329" t="s">
        <v>157</v>
      </c>
      <c r="D2747" s="329" t="s">
        <v>3038</v>
      </c>
      <c r="E2747" s="334">
        <v>98.19</v>
      </c>
    </row>
    <row r="2748" spans="1:5" ht="15" x14ac:dyDescent="0.25">
      <c r="A2748" s="331">
        <v>92993</v>
      </c>
      <c r="B2748" s="329" t="s">
        <v>5510</v>
      </c>
      <c r="C2748" s="329" t="s">
        <v>157</v>
      </c>
      <c r="D2748" s="329" t="s">
        <v>3038</v>
      </c>
      <c r="E2748" s="334">
        <v>126.06</v>
      </c>
    </row>
    <row r="2749" spans="1:5" ht="15" x14ac:dyDescent="0.25">
      <c r="A2749" s="331">
        <v>92994</v>
      </c>
      <c r="B2749" s="329" t="s">
        <v>5511</v>
      </c>
      <c r="C2749" s="329" t="s">
        <v>157</v>
      </c>
      <c r="D2749" s="329" t="s">
        <v>3038</v>
      </c>
      <c r="E2749" s="334">
        <v>127.33</v>
      </c>
    </row>
    <row r="2750" spans="1:5" ht="15" x14ac:dyDescent="0.25">
      <c r="A2750" s="331">
        <v>92995</v>
      </c>
      <c r="B2750" s="329" t="s">
        <v>5512</v>
      </c>
      <c r="C2750" s="329" t="s">
        <v>157</v>
      </c>
      <c r="D2750" s="329" t="s">
        <v>3038</v>
      </c>
      <c r="E2750" s="334">
        <v>157.02000000000001</v>
      </c>
    </row>
    <row r="2751" spans="1:5" ht="15" x14ac:dyDescent="0.25">
      <c r="A2751" s="331">
        <v>92996</v>
      </c>
      <c r="B2751" s="329" t="s">
        <v>5513</v>
      </c>
      <c r="C2751" s="329" t="s">
        <v>157</v>
      </c>
      <c r="D2751" s="329" t="s">
        <v>3038</v>
      </c>
      <c r="E2751" s="334">
        <v>157.47</v>
      </c>
    </row>
    <row r="2752" spans="1:5" ht="15" x14ac:dyDescent="0.25">
      <c r="A2752" s="331">
        <v>92997</v>
      </c>
      <c r="B2752" s="329" t="s">
        <v>5514</v>
      </c>
      <c r="C2752" s="329" t="s">
        <v>157</v>
      </c>
      <c r="D2752" s="329" t="s">
        <v>3038</v>
      </c>
      <c r="E2752" s="334">
        <v>190.9</v>
      </c>
    </row>
    <row r="2753" spans="1:5" ht="15" x14ac:dyDescent="0.25">
      <c r="A2753" s="331">
        <v>92998</v>
      </c>
      <c r="B2753" s="329" t="s">
        <v>5515</v>
      </c>
      <c r="C2753" s="329" t="s">
        <v>157</v>
      </c>
      <c r="D2753" s="329" t="s">
        <v>3038</v>
      </c>
      <c r="E2753" s="334">
        <v>192.78</v>
      </c>
    </row>
    <row r="2754" spans="1:5" ht="15" x14ac:dyDescent="0.25">
      <c r="A2754" s="331">
        <v>92999</v>
      </c>
      <c r="B2754" s="329" t="s">
        <v>5516</v>
      </c>
      <c r="C2754" s="329" t="s">
        <v>157</v>
      </c>
      <c r="D2754" s="329" t="s">
        <v>3038</v>
      </c>
      <c r="E2754" s="334">
        <v>251.77</v>
      </c>
    </row>
    <row r="2755" spans="1:5" ht="15" x14ac:dyDescent="0.25">
      <c r="A2755" s="331">
        <v>93000</v>
      </c>
      <c r="B2755" s="329" t="s">
        <v>5517</v>
      </c>
      <c r="C2755" s="329" t="s">
        <v>157</v>
      </c>
      <c r="D2755" s="329" t="s">
        <v>3038</v>
      </c>
      <c r="E2755" s="334">
        <v>253.34</v>
      </c>
    </row>
    <row r="2756" spans="1:5" ht="15" x14ac:dyDescent="0.25">
      <c r="A2756" s="331">
        <v>93001</v>
      </c>
      <c r="B2756" s="329" t="s">
        <v>5518</v>
      </c>
      <c r="C2756" s="329" t="s">
        <v>157</v>
      </c>
      <c r="D2756" s="329" t="s">
        <v>3038</v>
      </c>
      <c r="E2756" s="334">
        <v>307.7</v>
      </c>
    </row>
    <row r="2757" spans="1:5" ht="15" x14ac:dyDescent="0.25">
      <c r="A2757" s="331">
        <v>93002</v>
      </c>
      <c r="B2757" s="329" t="s">
        <v>5519</v>
      </c>
      <c r="C2757" s="329" t="s">
        <v>157</v>
      </c>
      <c r="D2757" s="329" t="s">
        <v>3038</v>
      </c>
      <c r="E2757" s="334">
        <v>316.45</v>
      </c>
    </row>
    <row r="2758" spans="1:5" ht="15" x14ac:dyDescent="0.25">
      <c r="A2758" s="331">
        <v>101884</v>
      </c>
      <c r="B2758" s="329" t="s">
        <v>5520</v>
      </c>
      <c r="C2758" s="329" t="s">
        <v>157</v>
      </c>
      <c r="D2758" s="329" t="s">
        <v>3038</v>
      </c>
      <c r="E2758" s="334">
        <v>10.48</v>
      </c>
    </row>
    <row r="2759" spans="1:5" ht="15" x14ac:dyDescent="0.25">
      <c r="A2759" s="331">
        <v>101885</v>
      </c>
      <c r="B2759" s="329" t="s">
        <v>5521</v>
      </c>
      <c r="C2759" s="329" t="s">
        <v>157</v>
      </c>
      <c r="D2759" s="329" t="s">
        <v>3038</v>
      </c>
      <c r="E2759" s="334">
        <v>11.4</v>
      </c>
    </row>
    <row r="2760" spans="1:5" ht="15" x14ac:dyDescent="0.25">
      <c r="A2760" s="331">
        <v>101886</v>
      </c>
      <c r="B2760" s="329" t="s">
        <v>5522</v>
      </c>
      <c r="C2760" s="329" t="s">
        <v>157</v>
      </c>
      <c r="D2760" s="329" t="s">
        <v>3038</v>
      </c>
      <c r="E2760" s="334">
        <v>16.16</v>
      </c>
    </row>
    <row r="2761" spans="1:5" ht="15" x14ac:dyDescent="0.25">
      <c r="A2761" s="331">
        <v>101887</v>
      </c>
      <c r="B2761" s="329" t="s">
        <v>5523</v>
      </c>
      <c r="C2761" s="329" t="s">
        <v>157</v>
      </c>
      <c r="D2761" s="329" t="s">
        <v>3038</v>
      </c>
      <c r="E2761" s="334">
        <v>17.52</v>
      </c>
    </row>
    <row r="2762" spans="1:5" ht="15" x14ac:dyDescent="0.25">
      <c r="A2762" s="331">
        <v>101888</v>
      </c>
      <c r="B2762" s="329" t="s">
        <v>5524</v>
      </c>
      <c r="C2762" s="329" t="s">
        <v>157</v>
      </c>
      <c r="D2762" s="329" t="s">
        <v>3038</v>
      </c>
      <c r="E2762" s="334">
        <v>25.95</v>
      </c>
    </row>
    <row r="2763" spans="1:5" ht="15" x14ac:dyDescent="0.25">
      <c r="A2763" s="331">
        <v>101889</v>
      </c>
      <c r="B2763" s="329" t="s">
        <v>5525</v>
      </c>
      <c r="C2763" s="329" t="s">
        <v>157</v>
      </c>
      <c r="D2763" s="329" t="s">
        <v>3038</v>
      </c>
      <c r="E2763" s="334">
        <v>26.72</v>
      </c>
    </row>
    <row r="2764" spans="1:5" ht="15" x14ac:dyDescent="0.25">
      <c r="A2764" s="331">
        <v>91936</v>
      </c>
      <c r="B2764" s="329" t="s">
        <v>5526</v>
      </c>
      <c r="C2764" s="329" t="s">
        <v>174</v>
      </c>
      <c r="D2764" s="329" t="s">
        <v>3038</v>
      </c>
      <c r="E2764" s="334">
        <v>9.81</v>
      </c>
    </row>
    <row r="2765" spans="1:5" ht="15" x14ac:dyDescent="0.25">
      <c r="A2765" s="331">
        <v>91937</v>
      </c>
      <c r="B2765" s="329" t="s">
        <v>5527</v>
      </c>
      <c r="C2765" s="329" t="s">
        <v>174</v>
      </c>
      <c r="D2765" s="329" t="s">
        <v>3038</v>
      </c>
      <c r="E2765" s="334">
        <v>8.2100000000000009</v>
      </c>
    </row>
    <row r="2766" spans="1:5" ht="15" x14ac:dyDescent="0.25">
      <c r="A2766" s="331">
        <v>91939</v>
      </c>
      <c r="B2766" s="329" t="s">
        <v>5528</v>
      </c>
      <c r="C2766" s="329" t="s">
        <v>174</v>
      </c>
      <c r="D2766" s="329" t="s">
        <v>3038</v>
      </c>
      <c r="E2766" s="334">
        <v>19.22</v>
      </c>
    </row>
    <row r="2767" spans="1:5" ht="15" x14ac:dyDescent="0.25">
      <c r="A2767" s="331">
        <v>91940</v>
      </c>
      <c r="B2767" s="329" t="s">
        <v>5529</v>
      </c>
      <c r="C2767" s="329" t="s">
        <v>174</v>
      </c>
      <c r="D2767" s="329" t="s">
        <v>3038</v>
      </c>
      <c r="E2767" s="334">
        <v>10.44</v>
      </c>
    </row>
    <row r="2768" spans="1:5" ht="15" x14ac:dyDescent="0.25">
      <c r="A2768" s="331">
        <v>91941</v>
      </c>
      <c r="B2768" s="329" t="s">
        <v>5530</v>
      </c>
      <c r="C2768" s="329" t="s">
        <v>174</v>
      </c>
      <c r="D2768" s="329" t="s">
        <v>3038</v>
      </c>
      <c r="E2768" s="334">
        <v>7.15</v>
      </c>
    </row>
    <row r="2769" spans="1:5" ht="15" x14ac:dyDescent="0.25">
      <c r="A2769" s="331">
        <v>91942</v>
      </c>
      <c r="B2769" s="329" t="s">
        <v>5531</v>
      </c>
      <c r="C2769" s="329" t="s">
        <v>174</v>
      </c>
      <c r="D2769" s="329" t="s">
        <v>3038</v>
      </c>
      <c r="E2769" s="334">
        <v>23.84</v>
      </c>
    </row>
    <row r="2770" spans="1:5" ht="15" x14ac:dyDescent="0.25">
      <c r="A2770" s="331">
        <v>91943</v>
      </c>
      <c r="B2770" s="329" t="s">
        <v>5532</v>
      </c>
      <c r="C2770" s="329" t="s">
        <v>174</v>
      </c>
      <c r="D2770" s="329" t="s">
        <v>3038</v>
      </c>
      <c r="E2770" s="334">
        <v>13.73</v>
      </c>
    </row>
    <row r="2771" spans="1:5" ht="15" x14ac:dyDescent="0.25">
      <c r="A2771" s="331">
        <v>91944</v>
      </c>
      <c r="B2771" s="329" t="s">
        <v>5533</v>
      </c>
      <c r="C2771" s="329" t="s">
        <v>174</v>
      </c>
      <c r="D2771" s="329" t="s">
        <v>3038</v>
      </c>
      <c r="E2771" s="334">
        <v>9.9499999999999993</v>
      </c>
    </row>
    <row r="2772" spans="1:5" ht="15" x14ac:dyDescent="0.25">
      <c r="A2772" s="331">
        <v>92865</v>
      </c>
      <c r="B2772" s="329" t="s">
        <v>5534</v>
      </c>
      <c r="C2772" s="329" t="s">
        <v>174</v>
      </c>
      <c r="D2772" s="329" t="s">
        <v>3038</v>
      </c>
      <c r="E2772" s="334">
        <v>8.18</v>
      </c>
    </row>
    <row r="2773" spans="1:5" ht="15" x14ac:dyDescent="0.25">
      <c r="A2773" s="331">
        <v>92866</v>
      </c>
      <c r="B2773" s="329" t="s">
        <v>1327</v>
      </c>
      <c r="C2773" s="329" t="s">
        <v>174</v>
      </c>
      <c r="D2773" s="329" t="s">
        <v>3038</v>
      </c>
      <c r="E2773" s="334">
        <v>6.24</v>
      </c>
    </row>
    <row r="2774" spans="1:5" ht="15" x14ac:dyDescent="0.25">
      <c r="A2774" s="331">
        <v>92867</v>
      </c>
      <c r="B2774" s="329" t="s">
        <v>1319</v>
      </c>
      <c r="C2774" s="329" t="s">
        <v>174</v>
      </c>
      <c r="D2774" s="329" t="s">
        <v>3038</v>
      </c>
      <c r="E2774" s="334">
        <v>18.899999999999999</v>
      </c>
    </row>
    <row r="2775" spans="1:5" ht="15" x14ac:dyDescent="0.25">
      <c r="A2775" s="331">
        <v>92868</v>
      </c>
      <c r="B2775" s="329" t="s">
        <v>5535</v>
      </c>
      <c r="C2775" s="329" t="s">
        <v>174</v>
      </c>
      <c r="D2775" s="329" t="s">
        <v>3038</v>
      </c>
      <c r="E2775" s="334">
        <v>10.119999999999999</v>
      </c>
    </row>
    <row r="2776" spans="1:5" ht="15" x14ac:dyDescent="0.25">
      <c r="A2776" s="331">
        <v>92869</v>
      </c>
      <c r="B2776" s="329" t="s">
        <v>1594</v>
      </c>
      <c r="C2776" s="329" t="s">
        <v>174</v>
      </c>
      <c r="D2776" s="329" t="s">
        <v>3038</v>
      </c>
      <c r="E2776" s="334">
        <v>6.83</v>
      </c>
    </row>
    <row r="2777" spans="1:5" ht="15" x14ac:dyDescent="0.25">
      <c r="A2777" s="331">
        <v>92870</v>
      </c>
      <c r="B2777" s="329" t="s">
        <v>5536</v>
      </c>
      <c r="C2777" s="329" t="s">
        <v>174</v>
      </c>
      <c r="D2777" s="329" t="s">
        <v>3038</v>
      </c>
      <c r="E2777" s="334">
        <v>23.42</v>
      </c>
    </row>
    <row r="2778" spans="1:5" ht="15" x14ac:dyDescent="0.25">
      <c r="A2778" s="331">
        <v>92871</v>
      </c>
      <c r="B2778" s="329" t="s">
        <v>5537</v>
      </c>
      <c r="C2778" s="329" t="s">
        <v>174</v>
      </c>
      <c r="D2778" s="329" t="s">
        <v>3038</v>
      </c>
      <c r="E2778" s="334">
        <v>13.31</v>
      </c>
    </row>
    <row r="2779" spans="1:5" ht="15" x14ac:dyDescent="0.25">
      <c r="A2779" s="331">
        <v>92872</v>
      </c>
      <c r="B2779" s="329" t="s">
        <v>5538</v>
      </c>
      <c r="C2779" s="329" t="s">
        <v>174</v>
      </c>
      <c r="D2779" s="329" t="s">
        <v>3038</v>
      </c>
      <c r="E2779" s="334">
        <v>9.5299999999999994</v>
      </c>
    </row>
    <row r="2780" spans="1:5" ht="15" x14ac:dyDescent="0.25">
      <c r="A2780" s="331">
        <v>95777</v>
      </c>
      <c r="B2780" s="329" t="s">
        <v>5539</v>
      </c>
      <c r="C2780" s="329" t="s">
        <v>174</v>
      </c>
      <c r="D2780" s="329" t="s">
        <v>3038</v>
      </c>
      <c r="E2780" s="334">
        <v>21.15</v>
      </c>
    </row>
    <row r="2781" spans="1:5" ht="15" x14ac:dyDescent="0.25">
      <c r="A2781" s="331">
        <v>95778</v>
      </c>
      <c r="B2781" s="329" t="s">
        <v>5540</v>
      </c>
      <c r="C2781" s="329" t="s">
        <v>174</v>
      </c>
      <c r="D2781" s="329" t="s">
        <v>3038</v>
      </c>
      <c r="E2781" s="334">
        <v>21.73</v>
      </c>
    </row>
    <row r="2782" spans="1:5" ht="15" x14ac:dyDescent="0.25">
      <c r="A2782" s="331">
        <v>95779</v>
      </c>
      <c r="B2782" s="329" t="s">
        <v>5541</v>
      </c>
      <c r="C2782" s="329" t="s">
        <v>174</v>
      </c>
      <c r="D2782" s="329" t="s">
        <v>3038</v>
      </c>
      <c r="E2782" s="334">
        <v>19.78</v>
      </c>
    </row>
    <row r="2783" spans="1:5" ht="15" x14ac:dyDescent="0.25">
      <c r="A2783" s="331">
        <v>95780</v>
      </c>
      <c r="B2783" s="329" t="s">
        <v>5542</v>
      </c>
      <c r="C2783" s="329" t="s">
        <v>174</v>
      </c>
      <c r="D2783" s="329" t="s">
        <v>3038</v>
      </c>
      <c r="E2783" s="334">
        <v>24.3</v>
      </c>
    </row>
    <row r="2784" spans="1:5" ht="15" x14ac:dyDescent="0.25">
      <c r="A2784" s="331">
        <v>95781</v>
      </c>
      <c r="B2784" s="329" t="s">
        <v>5543</v>
      </c>
      <c r="C2784" s="329" t="s">
        <v>174</v>
      </c>
      <c r="D2784" s="329" t="s">
        <v>3038</v>
      </c>
      <c r="E2784" s="334">
        <v>24.73</v>
      </c>
    </row>
    <row r="2785" spans="1:5" ht="15" x14ac:dyDescent="0.25">
      <c r="A2785" s="331">
        <v>95782</v>
      </c>
      <c r="B2785" s="329" t="s">
        <v>5544</v>
      </c>
      <c r="C2785" s="329" t="s">
        <v>174</v>
      </c>
      <c r="D2785" s="329" t="s">
        <v>3038</v>
      </c>
      <c r="E2785" s="334">
        <v>25.86</v>
      </c>
    </row>
    <row r="2786" spans="1:5" ht="15" x14ac:dyDescent="0.25">
      <c r="A2786" s="331">
        <v>95785</v>
      </c>
      <c r="B2786" s="329" t="s">
        <v>5545</v>
      </c>
      <c r="C2786" s="329" t="s">
        <v>174</v>
      </c>
      <c r="D2786" s="329" t="s">
        <v>3038</v>
      </c>
      <c r="E2786" s="334">
        <v>29.64</v>
      </c>
    </row>
    <row r="2787" spans="1:5" ht="15" x14ac:dyDescent="0.25">
      <c r="A2787" s="331">
        <v>95787</v>
      </c>
      <c r="B2787" s="329" t="s">
        <v>5546</v>
      </c>
      <c r="C2787" s="329" t="s">
        <v>174</v>
      </c>
      <c r="D2787" s="329" t="s">
        <v>3038</v>
      </c>
      <c r="E2787" s="334">
        <v>21.14</v>
      </c>
    </row>
    <row r="2788" spans="1:5" ht="15" x14ac:dyDescent="0.25">
      <c r="A2788" s="331">
        <v>95789</v>
      </c>
      <c r="B2788" s="329" t="s">
        <v>5547</v>
      </c>
      <c r="C2788" s="329" t="s">
        <v>174</v>
      </c>
      <c r="D2788" s="329" t="s">
        <v>3038</v>
      </c>
      <c r="E2788" s="334">
        <v>26.71</v>
      </c>
    </row>
    <row r="2789" spans="1:5" ht="15" x14ac:dyDescent="0.25">
      <c r="A2789" s="331">
        <v>95791</v>
      </c>
      <c r="B2789" s="329" t="s">
        <v>5548</v>
      </c>
      <c r="C2789" s="329" t="s">
        <v>174</v>
      </c>
      <c r="D2789" s="329" t="s">
        <v>3038</v>
      </c>
      <c r="E2789" s="334">
        <v>35.06</v>
      </c>
    </row>
    <row r="2790" spans="1:5" ht="15" x14ac:dyDescent="0.25">
      <c r="A2790" s="331">
        <v>95795</v>
      </c>
      <c r="B2790" s="329" t="s">
        <v>5549</v>
      </c>
      <c r="C2790" s="329" t="s">
        <v>174</v>
      </c>
      <c r="D2790" s="329" t="s">
        <v>3038</v>
      </c>
      <c r="E2790" s="334">
        <v>24.39</v>
      </c>
    </row>
    <row r="2791" spans="1:5" ht="15" x14ac:dyDescent="0.25">
      <c r="A2791" s="331">
        <v>95796</v>
      </c>
      <c r="B2791" s="329" t="s">
        <v>5550</v>
      </c>
      <c r="C2791" s="329" t="s">
        <v>174</v>
      </c>
      <c r="D2791" s="329" t="s">
        <v>3038</v>
      </c>
      <c r="E2791" s="334">
        <v>31.44</v>
      </c>
    </row>
    <row r="2792" spans="1:5" ht="15" x14ac:dyDescent="0.25">
      <c r="A2792" s="331">
        <v>95797</v>
      </c>
      <c r="B2792" s="329" t="s">
        <v>5551</v>
      </c>
      <c r="C2792" s="329" t="s">
        <v>174</v>
      </c>
      <c r="D2792" s="329" t="s">
        <v>3038</v>
      </c>
      <c r="E2792" s="334">
        <v>40.6</v>
      </c>
    </row>
    <row r="2793" spans="1:5" ht="15" x14ac:dyDescent="0.25">
      <c r="A2793" s="331">
        <v>95801</v>
      </c>
      <c r="B2793" s="329" t="s">
        <v>5552</v>
      </c>
      <c r="C2793" s="329" t="s">
        <v>174</v>
      </c>
      <c r="D2793" s="329" t="s">
        <v>3038</v>
      </c>
      <c r="E2793" s="334">
        <v>29.49</v>
      </c>
    </row>
    <row r="2794" spans="1:5" ht="15" x14ac:dyDescent="0.25">
      <c r="A2794" s="331">
        <v>95802</v>
      </c>
      <c r="B2794" s="329" t="s">
        <v>5553</v>
      </c>
      <c r="C2794" s="329" t="s">
        <v>174</v>
      </c>
      <c r="D2794" s="329" t="s">
        <v>3038</v>
      </c>
      <c r="E2794" s="334">
        <v>33.03</v>
      </c>
    </row>
    <row r="2795" spans="1:5" ht="15" x14ac:dyDescent="0.25">
      <c r="A2795" s="331">
        <v>95803</v>
      </c>
      <c r="B2795" s="329" t="s">
        <v>5554</v>
      </c>
      <c r="C2795" s="329" t="s">
        <v>174</v>
      </c>
      <c r="D2795" s="329" t="s">
        <v>3038</v>
      </c>
      <c r="E2795" s="334">
        <v>44.7</v>
      </c>
    </row>
    <row r="2796" spans="1:5" ht="15" x14ac:dyDescent="0.25">
      <c r="A2796" s="331">
        <v>95804</v>
      </c>
      <c r="B2796" s="329" t="s">
        <v>5555</v>
      </c>
      <c r="C2796" s="329" t="s">
        <v>174</v>
      </c>
      <c r="D2796" s="329" t="s">
        <v>3038</v>
      </c>
      <c r="E2796" s="334">
        <v>18.02</v>
      </c>
    </row>
    <row r="2797" spans="1:5" ht="15" x14ac:dyDescent="0.25">
      <c r="A2797" s="331">
        <v>95805</v>
      </c>
      <c r="B2797" s="329" t="s">
        <v>5556</v>
      </c>
      <c r="C2797" s="329" t="s">
        <v>174</v>
      </c>
      <c r="D2797" s="329" t="s">
        <v>3038</v>
      </c>
      <c r="E2797" s="334">
        <v>18.170000000000002</v>
      </c>
    </row>
    <row r="2798" spans="1:5" ht="15" x14ac:dyDescent="0.25">
      <c r="A2798" s="331">
        <v>95806</v>
      </c>
      <c r="B2798" s="329" t="s">
        <v>5557</v>
      </c>
      <c r="C2798" s="329" t="s">
        <v>174</v>
      </c>
      <c r="D2798" s="329" t="s">
        <v>3038</v>
      </c>
      <c r="E2798" s="334">
        <v>18.77</v>
      </c>
    </row>
    <row r="2799" spans="1:5" ht="15" x14ac:dyDescent="0.25">
      <c r="A2799" s="331">
        <v>95807</v>
      </c>
      <c r="B2799" s="329" t="s">
        <v>5558</v>
      </c>
      <c r="C2799" s="329" t="s">
        <v>174</v>
      </c>
      <c r="D2799" s="329" t="s">
        <v>3038</v>
      </c>
      <c r="E2799" s="334">
        <v>20.62</v>
      </c>
    </row>
    <row r="2800" spans="1:5" ht="15" x14ac:dyDescent="0.25">
      <c r="A2800" s="331">
        <v>95808</v>
      </c>
      <c r="B2800" s="329" t="s">
        <v>5559</v>
      </c>
      <c r="C2800" s="329" t="s">
        <v>174</v>
      </c>
      <c r="D2800" s="329" t="s">
        <v>3038</v>
      </c>
      <c r="E2800" s="334">
        <v>21.08</v>
      </c>
    </row>
    <row r="2801" spans="1:5" ht="15" x14ac:dyDescent="0.25">
      <c r="A2801" s="331">
        <v>95809</v>
      </c>
      <c r="B2801" s="329" t="s">
        <v>5560</v>
      </c>
      <c r="C2801" s="329" t="s">
        <v>174</v>
      </c>
      <c r="D2801" s="329" t="s">
        <v>3038</v>
      </c>
      <c r="E2801" s="334">
        <v>23.26</v>
      </c>
    </row>
    <row r="2802" spans="1:5" ht="15" x14ac:dyDescent="0.25">
      <c r="A2802" s="331">
        <v>95810</v>
      </c>
      <c r="B2802" s="329" t="s">
        <v>5561</v>
      </c>
      <c r="C2802" s="329" t="s">
        <v>174</v>
      </c>
      <c r="D2802" s="329" t="s">
        <v>3038</v>
      </c>
      <c r="E2802" s="334">
        <v>11.92</v>
      </c>
    </row>
    <row r="2803" spans="1:5" ht="15" x14ac:dyDescent="0.25">
      <c r="A2803" s="331">
        <v>95811</v>
      </c>
      <c r="B2803" s="329" t="s">
        <v>5562</v>
      </c>
      <c r="C2803" s="329" t="s">
        <v>174</v>
      </c>
      <c r="D2803" s="329" t="s">
        <v>3038</v>
      </c>
      <c r="E2803" s="334">
        <v>12.38</v>
      </c>
    </row>
    <row r="2804" spans="1:5" ht="15" x14ac:dyDescent="0.25">
      <c r="A2804" s="331">
        <v>95812</v>
      </c>
      <c r="B2804" s="329" t="s">
        <v>5563</v>
      </c>
      <c r="C2804" s="329" t="s">
        <v>174</v>
      </c>
      <c r="D2804" s="329" t="s">
        <v>3038</v>
      </c>
      <c r="E2804" s="334">
        <v>14.55</v>
      </c>
    </row>
    <row r="2805" spans="1:5" ht="15" x14ac:dyDescent="0.25">
      <c r="A2805" s="331">
        <v>95813</v>
      </c>
      <c r="B2805" s="329" t="s">
        <v>5564</v>
      </c>
      <c r="C2805" s="329" t="s">
        <v>174</v>
      </c>
      <c r="D2805" s="329" t="s">
        <v>3038</v>
      </c>
      <c r="E2805" s="334">
        <v>14.19</v>
      </c>
    </row>
    <row r="2806" spans="1:5" ht="15" x14ac:dyDescent="0.25">
      <c r="A2806" s="331">
        <v>95814</v>
      </c>
      <c r="B2806" s="329" t="s">
        <v>5565</v>
      </c>
      <c r="C2806" s="329" t="s">
        <v>174</v>
      </c>
      <c r="D2806" s="329" t="s">
        <v>3038</v>
      </c>
      <c r="E2806" s="334">
        <v>14.87</v>
      </c>
    </row>
    <row r="2807" spans="1:5" ht="15" x14ac:dyDescent="0.25">
      <c r="A2807" s="331">
        <v>95815</v>
      </c>
      <c r="B2807" s="329" t="s">
        <v>5566</v>
      </c>
      <c r="C2807" s="329" t="s">
        <v>174</v>
      </c>
      <c r="D2807" s="329" t="s">
        <v>3038</v>
      </c>
      <c r="E2807" s="334">
        <v>19.100000000000001</v>
      </c>
    </row>
    <row r="2808" spans="1:5" ht="15" x14ac:dyDescent="0.25">
      <c r="A2808" s="331">
        <v>95816</v>
      </c>
      <c r="B2808" s="329" t="s">
        <v>5567</v>
      </c>
      <c r="C2808" s="329" t="s">
        <v>174</v>
      </c>
      <c r="D2808" s="329" t="s">
        <v>3038</v>
      </c>
      <c r="E2808" s="334">
        <v>25.37</v>
      </c>
    </row>
    <row r="2809" spans="1:5" ht="15" x14ac:dyDescent="0.25">
      <c r="A2809" s="331">
        <v>95817</v>
      </c>
      <c r="B2809" s="329" t="s">
        <v>5568</v>
      </c>
      <c r="C2809" s="329" t="s">
        <v>174</v>
      </c>
      <c r="D2809" s="329" t="s">
        <v>3038</v>
      </c>
      <c r="E2809" s="334">
        <v>25.91</v>
      </c>
    </row>
    <row r="2810" spans="1:5" ht="15" x14ac:dyDescent="0.25">
      <c r="A2810" s="331">
        <v>95818</v>
      </c>
      <c r="B2810" s="329" t="s">
        <v>5569</v>
      </c>
      <c r="C2810" s="329" t="s">
        <v>174</v>
      </c>
      <c r="D2810" s="329" t="s">
        <v>3038</v>
      </c>
      <c r="E2810" s="334">
        <v>31.61</v>
      </c>
    </row>
    <row r="2811" spans="1:5" ht="15" x14ac:dyDescent="0.25">
      <c r="A2811" s="331">
        <v>97881</v>
      </c>
      <c r="B2811" s="329" t="s">
        <v>5570</v>
      </c>
      <c r="C2811" s="329" t="s">
        <v>174</v>
      </c>
      <c r="D2811" s="329" t="s">
        <v>2971</v>
      </c>
      <c r="E2811" s="334">
        <v>113.4</v>
      </c>
    </row>
    <row r="2812" spans="1:5" ht="15" x14ac:dyDescent="0.25">
      <c r="A2812" s="331">
        <v>97882</v>
      </c>
      <c r="B2812" s="329" t="s">
        <v>5571</v>
      </c>
      <c r="C2812" s="329" t="s">
        <v>174</v>
      </c>
      <c r="D2812" s="329" t="s">
        <v>2971</v>
      </c>
      <c r="E2812" s="334">
        <v>178.5</v>
      </c>
    </row>
    <row r="2813" spans="1:5" ht="15" x14ac:dyDescent="0.25">
      <c r="A2813" s="331">
        <v>97883</v>
      </c>
      <c r="B2813" s="329" t="s">
        <v>5572</v>
      </c>
      <c r="C2813" s="329" t="s">
        <v>174</v>
      </c>
      <c r="D2813" s="329" t="s">
        <v>2971</v>
      </c>
      <c r="E2813" s="334">
        <v>344.49</v>
      </c>
    </row>
    <row r="2814" spans="1:5" ht="15" x14ac:dyDescent="0.25">
      <c r="A2814" s="331">
        <v>97884</v>
      </c>
      <c r="B2814" s="329" t="s">
        <v>5573</v>
      </c>
      <c r="C2814" s="329" t="s">
        <v>174</v>
      </c>
      <c r="D2814" s="329" t="s">
        <v>2971</v>
      </c>
      <c r="E2814" s="334">
        <v>676.82</v>
      </c>
    </row>
    <row r="2815" spans="1:5" ht="15" x14ac:dyDescent="0.25">
      <c r="A2815" s="331">
        <v>97885</v>
      </c>
      <c r="B2815" s="329" t="s">
        <v>5574</v>
      </c>
      <c r="C2815" s="329" t="s">
        <v>174</v>
      </c>
      <c r="D2815" s="329" t="s">
        <v>2971</v>
      </c>
      <c r="E2815" s="335">
        <v>1049.97</v>
      </c>
    </row>
    <row r="2816" spans="1:5" ht="15" x14ac:dyDescent="0.25">
      <c r="A2816" s="331">
        <v>97886</v>
      </c>
      <c r="B2816" s="329" t="s">
        <v>5575</v>
      </c>
      <c r="C2816" s="329" t="s">
        <v>174</v>
      </c>
      <c r="D2816" s="329" t="s">
        <v>2971</v>
      </c>
      <c r="E2816" s="334">
        <v>147.05000000000001</v>
      </c>
    </row>
    <row r="2817" spans="1:5" ht="15" x14ac:dyDescent="0.25">
      <c r="A2817" s="331">
        <v>97887</v>
      </c>
      <c r="B2817" s="329" t="s">
        <v>5576</v>
      </c>
      <c r="C2817" s="329" t="s">
        <v>174</v>
      </c>
      <c r="D2817" s="329" t="s">
        <v>2971</v>
      </c>
      <c r="E2817" s="334">
        <v>233.05</v>
      </c>
    </row>
    <row r="2818" spans="1:5" ht="15" x14ac:dyDescent="0.25">
      <c r="A2818" s="331">
        <v>97888</v>
      </c>
      <c r="B2818" s="329" t="s">
        <v>5577</v>
      </c>
      <c r="C2818" s="329" t="s">
        <v>174</v>
      </c>
      <c r="D2818" s="329" t="s">
        <v>2971</v>
      </c>
      <c r="E2818" s="334">
        <v>456.76</v>
      </c>
    </row>
    <row r="2819" spans="1:5" ht="15" x14ac:dyDescent="0.25">
      <c r="A2819" s="331">
        <v>97889</v>
      </c>
      <c r="B2819" s="329" t="s">
        <v>5578</v>
      </c>
      <c r="C2819" s="329" t="s">
        <v>174</v>
      </c>
      <c r="D2819" s="329" t="s">
        <v>2971</v>
      </c>
      <c r="E2819" s="334">
        <v>610.32000000000005</v>
      </c>
    </row>
    <row r="2820" spans="1:5" ht="15" x14ac:dyDescent="0.25">
      <c r="A2820" s="331">
        <v>97890</v>
      </c>
      <c r="B2820" s="329" t="s">
        <v>5579</v>
      </c>
      <c r="C2820" s="329" t="s">
        <v>174</v>
      </c>
      <c r="D2820" s="329" t="s">
        <v>2971</v>
      </c>
      <c r="E2820" s="334">
        <v>719.79</v>
      </c>
    </row>
    <row r="2821" spans="1:5" ht="15" x14ac:dyDescent="0.25">
      <c r="A2821" s="331">
        <v>97891</v>
      </c>
      <c r="B2821" s="329" t="s">
        <v>5580</v>
      </c>
      <c r="C2821" s="329" t="s">
        <v>174</v>
      </c>
      <c r="D2821" s="329" t="s">
        <v>2971</v>
      </c>
      <c r="E2821" s="334">
        <v>157.08000000000001</v>
      </c>
    </row>
    <row r="2822" spans="1:5" ht="15" x14ac:dyDescent="0.25">
      <c r="A2822" s="331">
        <v>97892</v>
      </c>
      <c r="B2822" s="329" t="s">
        <v>5581</v>
      </c>
      <c r="C2822" s="329" t="s">
        <v>174</v>
      </c>
      <c r="D2822" s="329" t="s">
        <v>2971</v>
      </c>
      <c r="E2822" s="334">
        <v>296.12</v>
      </c>
    </row>
    <row r="2823" spans="1:5" ht="15" x14ac:dyDescent="0.25">
      <c r="A2823" s="331">
        <v>97893</v>
      </c>
      <c r="B2823" s="329" t="s">
        <v>5582</v>
      </c>
      <c r="C2823" s="329" t="s">
        <v>174</v>
      </c>
      <c r="D2823" s="329" t="s">
        <v>2971</v>
      </c>
      <c r="E2823" s="334">
        <v>405.47</v>
      </c>
    </row>
    <row r="2824" spans="1:5" ht="15" x14ac:dyDescent="0.25">
      <c r="A2824" s="331">
        <v>97894</v>
      </c>
      <c r="B2824" s="329" t="s">
        <v>5583</v>
      </c>
      <c r="C2824" s="329" t="s">
        <v>174</v>
      </c>
      <c r="D2824" s="329" t="s">
        <v>2971</v>
      </c>
      <c r="E2824" s="334">
        <v>471.56</v>
      </c>
    </row>
    <row r="2825" spans="1:5" ht="15" x14ac:dyDescent="0.25">
      <c r="A2825" s="331">
        <v>93653</v>
      </c>
      <c r="B2825" s="329" t="s">
        <v>5584</v>
      </c>
      <c r="C2825" s="329" t="s">
        <v>174</v>
      </c>
      <c r="D2825" s="329" t="s">
        <v>3038</v>
      </c>
      <c r="E2825" s="334">
        <v>10.81</v>
      </c>
    </row>
    <row r="2826" spans="1:5" ht="15" x14ac:dyDescent="0.25">
      <c r="A2826" s="331">
        <v>93654</v>
      </c>
      <c r="B2826" s="329" t="s">
        <v>5585</v>
      </c>
      <c r="C2826" s="329" t="s">
        <v>174</v>
      </c>
      <c r="D2826" s="329" t="s">
        <v>3038</v>
      </c>
      <c r="E2826" s="334">
        <v>11.21</v>
      </c>
    </row>
    <row r="2827" spans="1:5" ht="15" x14ac:dyDescent="0.25">
      <c r="A2827" s="331">
        <v>93655</v>
      </c>
      <c r="B2827" s="329" t="s">
        <v>5586</v>
      </c>
      <c r="C2827" s="329" t="s">
        <v>174</v>
      </c>
      <c r="D2827" s="329" t="s">
        <v>3038</v>
      </c>
      <c r="E2827" s="334">
        <v>12.05</v>
      </c>
    </row>
    <row r="2828" spans="1:5" ht="15" x14ac:dyDescent="0.25">
      <c r="A2828" s="331">
        <v>93656</v>
      </c>
      <c r="B2828" s="329" t="s">
        <v>5587</v>
      </c>
      <c r="C2828" s="329" t="s">
        <v>174</v>
      </c>
      <c r="D2828" s="329" t="s">
        <v>3038</v>
      </c>
      <c r="E2828" s="334">
        <v>12.05</v>
      </c>
    </row>
    <row r="2829" spans="1:5" ht="15" x14ac:dyDescent="0.25">
      <c r="A2829" s="331">
        <v>93657</v>
      </c>
      <c r="B2829" s="329" t="s">
        <v>5588</v>
      </c>
      <c r="C2829" s="329" t="s">
        <v>174</v>
      </c>
      <c r="D2829" s="329" t="s">
        <v>3038</v>
      </c>
      <c r="E2829" s="334">
        <v>13.05</v>
      </c>
    </row>
    <row r="2830" spans="1:5" ht="15" x14ac:dyDescent="0.25">
      <c r="A2830" s="331">
        <v>93658</v>
      </c>
      <c r="B2830" s="329" t="s">
        <v>5589</v>
      </c>
      <c r="C2830" s="329" t="s">
        <v>174</v>
      </c>
      <c r="D2830" s="329" t="s">
        <v>3038</v>
      </c>
      <c r="E2830" s="334">
        <v>18.87</v>
      </c>
    </row>
    <row r="2831" spans="1:5" ht="15" x14ac:dyDescent="0.25">
      <c r="A2831" s="331">
        <v>93659</v>
      </c>
      <c r="B2831" s="329" t="s">
        <v>5590</v>
      </c>
      <c r="C2831" s="329" t="s">
        <v>174</v>
      </c>
      <c r="D2831" s="329" t="s">
        <v>3038</v>
      </c>
      <c r="E2831" s="334">
        <v>20.86</v>
      </c>
    </row>
    <row r="2832" spans="1:5" ht="15" x14ac:dyDescent="0.25">
      <c r="A2832" s="331">
        <v>93660</v>
      </c>
      <c r="B2832" s="329" t="s">
        <v>5591</v>
      </c>
      <c r="C2832" s="329" t="s">
        <v>174</v>
      </c>
      <c r="D2832" s="329" t="s">
        <v>3038</v>
      </c>
      <c r="E2832" s="334">
        <v>54.76</v>
      </c>
    </row>
    <row r="2833" spans="1:5" ht="15" x14ac:dyDescent="0.25">
      <c r="A2833" s="331">
        <v>93661</v>
      </c>
      <c r="B2833" s="329" t="s">
        <v>5592</v>
      </c>
      <c r="C2833" s="329" t="s">
        <v>174</v>
      </c>
      <c r="D2833" s="329" t="s">
        <v>3038</v>
      </c>
      <c r="E2833" s="334">
        <v>55.57</v>
      </c>
    </row>
    <row r="2834" spans="1:5" ht="15" x14ac:dyDescent="0.25">
      <c r="A2834" s="331">
        <v>93662</v>
      </c>
      <c r="B2834" s="329" t="s">
        <v>5593</v>
      </c>
      <c r="C2834" s="329" t="s">
        <v>174</v>
      </c>
      <c r="D2834" s="329" t="s">
        <v>3038</v>
      </c>
      <c r="E2834" s="334">
        <v>57.25</v>
      </c>
    </row>
    <row r="2835" spans="1:5" ht="15" x14ac:dyDescent="0.25">
      <c r="A2835" s="331">
        <v>93663</v>
      </c>
      <c r="B2835" s="329" t="s">
        <v>5594</v>
      </c>
      <c r="C2835" s="329" t="s">
        <v>174</v>
      </c>
      <c r="D2835" s="329" t="s">
        <v>3038</v>
      </c>
      <c r="E2835" s="334">
        <v>57.25</v>
      </c>
    </row>
    <row r="2836" spans="1:5" ht="15" x14ac:dyDescent="0.25">
      <c r="A2836" s="331">
        <v>93664</v>
      </c>
      <c r="B2836" s="329" t="s">
        <v>5595</v>
      </c>
      <c r="C2836" s="329" t="s">
        <v>174</v>
      </c>
      <c r="D2836" s="329" t="s">
        <v>3038</v>
      </c>
      <c r="E2836" s="334">
        <v>59.26</v>
      </c>
    </row>
    <row r="2837" spans="1:5" ht="15" x14ac:dyDescent="0.25">
      <c r="A2837" s="331">
        <v>93665</v>
      </c>
      <c r="B2837" s="329" t="s">
        <v>5596</v>
      </c>
      <c r="C2837" s="329" t="s">
        <v>174</v>
      </c>
      <c r="D2837" s="329" t="s">
        <v>3038</v>
      </c>
      <c r="E2837" s="334">
        <v>61.54</v>
      </c>
    </row>
    <row r="2838" spans="1:5" ht="15" x14ac:dyDescent="0.25">
      <c r="A2838" s="331">
        <v>93666</v>
      </c>
      <c r="B2838" s="329" t="s">
        <v>5597</v>
      </c>
      <c r="C2838" s="329" t="s">
        <v>174</v>
      </c>
      <c r="D2838" s="329" t="s">
        <v>3038</v>
      </c>
      <c r="E2838" s="334">
        <v>65.52</v>
      </c>
    </row>
    <row r="2839" spans="1:5" ht="15" x14ac:dyDescent="0.25">
      <c r="A2839" s="331">
        <v>93667</v>
      </c>
      <c r="B2839" s="329" t="s">
        <v>5598</v>
      </c>
      <c r="C2839" s="329" t="s">
        <v>174</v>
      </c>
      <c r="D2839" s="329" t="s">
        <v>3038</v>
      </c>
      <c r="E2839" s="334">
        <v>68.16</v>
      </c>
    </row>
    <row r="2840" spans="1:5" ht="15" x14ac:dyDescent="0.25">
      <c r="A2840" s="331">
        <v>93668</v>
      </c>
      <c r="B2840" s="329" t="s">
        <v>5599</v>
      </c>
      <c r="C2840" s="329" t="s">
        <v>174</v>
      </c>
      <c r="D2840" s="329" t="s">
        <v>3038</v>
      </c>
      <c r="E2840" s="334">
        <v>69.36</v>
      </c>
    </row>
    <row r="2841" spans="1:5" ht="15" x14ac:dyDescent="0.25">
      <c r="A2841" s="331">
        <v>93669</v>
      </c>
      <c r="B2841" s="329" t="s">
        <v>5600</v>
      </c>
      <c r="C2841" s="329" t="s">
        <v>174</v>
      </c>
      <c r="D2841" s="329" t="s">
        <v>3038</v>
      </c>
      <c r="E2841" s="334">
        <v>71.89</v>
      </c>
    </row>
    <row r="2842" spans="1:5" ht="15" x14ac:dyDescent="0.25">
      <c r="A2842" s="331">
        <v>93670</v>
      </c>
      <c r="B2842" s="329" t="s">
        <v>5601</v>
      </c>
      <c r="C2842" s="329" t="s">
        <v>174</v>
      </c>
      <c r="D2842" s="329" t="s">
        <v>3038</v>
      </c>
      <c r="E2842" s="334">
        <v>71.89</v>
      </c>
    </row>
    <row r="2843" spans="1:5" ht="15" x14ac:dyDescent="0.25">
      <c r="A2843" s="331">
        <v>93671</v>
      </c>
      <c r="B2843" s="329" t="s">
        <v>5602</v>
      </c>
      <c r="C2843" s="329" t="s">
        <v>174</v>
      </c>
      <c r="D2843" s="329" t="s">
        <v>3038</v>
      </c>
      <c r="E2843" s="334">
        <v>74.900000000000006</v>
      </c>
    </row>
    <row r="2844" spans="1:5" ht="15" x14ac:dyDescent="0.25">
      <c r="A2844" s="331">
        <v>93672</v>
      </c>
      <c r="B2844" s="329" t="s">
        <v>5603</v>
      </c>
      <c r="C2844" s="329" t="s">
        <v>174</v>
      </c>
      <c r="D2844" s="329" t="s">
        <v>3038</v>
      </c>
      <c r="E2844" s="334">
        <v>79.5</v>
      </c>
    </row>
    <row r="2845" spans="1:5" ht="15" x14ac:dyDescent="0.25">
      <c r="A2845" s="331">
        <v>93673</v>
      </c>
      <c r="B2845" s="329" t="s">
        <v>5604</v>
      </c>
      <c r="C2845" s="329" t="s">
        <v>174</v>
      </c>
      <c r="D2845" s="329" t="s">
        <v>3038</v>
      </c>
      <c r="E2845" s="334">
        <v>85.48</v>
      </c>
    </row>
    <row r="2846" spans="1:5" ht="15" x14ac:dyDescent="0.25">
      <c r="A2846" s="331">
        <v>97359</v>
      </c>
      <c r="B2846" s="329" t="s">
        <v>5605</v>
      </c>
      <c r="C2846" s="329" t="s">
        <v>174</v>
      </c>
      <c r="D2846" s="329" t="s">
        <v>3038</v>
      </c>
      <c r="E2846" s="335">
        <v>2597.37</v>
      </c>
    </row>
    <row r="2847" spans="1:5" ht="15" x14ac:dyDescent="0.25">
      <c r="A2847" s="331">
        <v>97360</v>
      </c>
      <c r="B2847" s="329" t="s">
        <v>5606</v>
      </c>
      <c r="C2847" s="329" t="s">
        <v>174</v>
      </c>
      <c r="D2847" s="329" t="s">
        <v>3038</v>
      </c>
      <c r="E2847" s="335">
        <v>5011.68</v>
      </c>
    </row>
    <row r="2848" spans="1:5" ht="15" x14ac:dyDescent="0.25">
      <c r="A2848" s="331">
        <v>97361</v>
      </c>
      <c r="B2848" s="329" t="s">
        <v>5607</v>
      </c>
      <c r="C2848" s="329" t="s">
        <v>174</v>
      </c>
      <c r="D2848" s="329" t="s">
        <v>3038</v>
      </c>
      <c r="E2848" s="335">
        <v>6682.24</v>
      </c>
    </row>
    <row r="2849" spans="1:5" ht="15" x14ac:dyDescent="0.25">
      <c r="A2849" s="331">
        <v>97362</v>
      </c>
      <c r="B2849" s="329" t="s">
        <v>5608</v>
      </c>
      <c r="C2849" s="329" t="s">
        <v>174</v>
      </c>
      <c r="D2849" s="329" t="s">
        <v>3038</v>
      </c>
      <c r="E2849" s="335">
        <v>1917.35</v>
      </c>
    </row>
    <row r="2850" spans="1:5" ht="15" x14ac:dyDescent="0.25">
      <c r="A2850" s="331">
        <v>101875</v>
      </c>
      <c r="B2850" s="329" t="s">
        <v>5609</v>
      </c>
      <c r="C2850" s="329" t="s">
        <v>174</v>
      </c>
      <c r="D2850" s="329" t="s">
        <v>3038</v>
      </c>
      <c r="E2850" s="334">
        <v>404.37</v>
      </c>
    </row>
    <row r="2851" spans="1:5" ht="15" x14ac:dyDescent="0.25">
      <c r="A2851" s="331">
        <v>101876</v>
      </c>
      <c r="B2851" s="329" t="s">
        <v>5610</v>
      </c>
      <c r="C2851" s="329" t="s">
        <v>174</v>
      </c>
      <c r="D2851" s="329" t="s">
        <v>3038</v>
      </c>
      <c r="E2851" s="334">
        <v>57.6</v>
      </c>
    </row>
    <row r="2852" spans="1:5" ht="15" x14ac:dyDescent="0.25">
      <c r="A2852" s="331">
        <v>101877</v>
      </c>
      <c r="B2852" s="329" t="s">
        <v>5611</v>
      </c>
      <c r="C2852" s="329" t="s">
        <v>174</v>
      </c>
      <c r="D2852" s="329" t="s">
        <v>3038</v>
      </c>
      <c r="E2852" s="334">
        <v>39.51</v>
      </c>
    </row>
    <row r="2853" spans="1:5" ht="15" x14ac:dyDescent="0.25">
      <c r="A2853" s="331">
        <v>101878</v>
      </c>
      <c r="B2853" s="329" t="s">
        <v>5612</v>
      </c>
      <c r="C2853" s="329" t="s">
        <v>174</v>
      </c>
      <c r="D2853" s="329" t="s">
        <v>3038</v>
      </c>
      <c r="E2853" s="334">
        <v>545.84</v>
      </c>
    </row>
    <row r="2854" spans="1:5" ht="15" x14ac:dyDescent="0.25">
      <c r="A2854" s="331">
        <v>101879</v>
      </c>
      <c r="B2854" s="329" t="s">
        <v>5613</v>
      </c>
      <c r="C2854" s="329" t="s">
        <v>174</v>
      </c>
      <c r="D2854" s="329" t="s">
        <v>3038</v>
      </c>
      <c r="E2854" s="334">
        <v>588.48</v>
      </c>
    </row>
    <row r="2855" spans="1:5" ht="15" x14ac:dyDescent="0.25">
      <c r="A2855" s="331">
        <v>101880</v>
      </c>
      <c r="B2855" s="329" t="s">
        <v>5614</v>
      </c>
      <c r="C2855" s="329" t="s">
        <v>174</v>
      </c>
      <c r="D2855" s="329" t="s">
        <v>3038</v>
      </c>
      <c r="E2855" s="334">
        <v>676.9</v>
      </c>
    </row>
    <row r="2856" spans="1:5" ht="15" x14ac:dyDescent="0.25">
      <c r="A2856" s="331">
        <v>101881</v>
      </c>
      <c r="B2856" s="329" t="s">
        <v>5615</v>
      </c>
      <c r="C2856" s="329" t="s">
        <v>174</v>
      </c>
      <c r="D2856" s="329" t="s">
        <v>3038</v>
      </c>
      <c r="E2856" s="334">
        <v>979.14</v>
      </c>
    </row>
    <row r="2857" spans="1:5" ht="15" x14ac:dyDescent="0.25">
      <c r="A2857" s="331">
        <v>101882</v>
      </c>
      <c r="B2857" s="329" t="s">
        <v>5616</v>
      </c>
      <c r="C2857" s="329" t="s">
        <v>174</v>
      </c>
      <c r="D2857" s="329" t="s">
        <v>3038</v>
      </c>
      <c r="E2857" s="335">
        <v>1395.72</v>
      </c>
    </row>
    <row r="2858" spans="1:5" ht="15" x14ac:dyDescent="0.25">
      <c r="A2858" s="331">
        <v>101883</v>
      </c>
      <c r="B2858" s="329" t="s">
        <v>5617</v>
      </c>
      <c r="C2858" s="329" t="s">
        <v>174</v>
      </c>
      <c r="D2858" s="329" t="s">
        <v>3038</v>
      </c>
      <c r="E2858" s="334">
        <v>560.62</v>
      </c>
    </row>
    <row r="2859" spans="1:5" ht="15" x14ac:dyDescent="0.25">
      <c r="A2859" s="331">
        <v>101890</v>
      </c>
      <c r="B2859" s="329" t="s">
        <v>5618</v>
      </c>
      <c r="C2859" s="329" t="s">
        <v>174</v>
      </c>
      <c r="D2859" s="329" t="s">
        <v>3038</v>
      </c>
      <c r="E2859" s="334">
        <v>14.67</v>
      </c>
    </row>
    <row r="2860" spans="1:5" ht="15" x14ac:dyDescent="0.25">
      <c r="A2860" s="331">
        <v>101891</v>
      </c>
      <c r="B2860" s="329" t="s">
        <v>5619</v>
      </c>
      <c r="C2860" s="329" t="s">
        <v>174</v>
      </c>
      <c r="D2860" s="329" t="s">
        <v>3038</v>
      </c>
      <c r="E2860" s="334">
        <v>25</v>
      </c>
    </row>
    <row r="2861" spans="1:5" ht="15" x14ac:dyDescent="0.25">
      <c r="A2861" s="331">
        <v>101892</v>
      </c>
      <c r="B2861" s="329" t="s">
        <v>5620</v>
      </c>
      <c r="C2861" s="329" t="s">
        <v>174</v>
      </c>
      <c r="D2861" s="329" t="s">
        <v>3038</v>
      </c>
      <c r="E2861" s="334">
        <v>68.239999999999995</v>
      </c>
    </row>
    <row r="2862" spans="1:5" ht="15" x14ac:dyDescent="0.25">
      <c r="A2862" s="331">
        <v>101893</v>
      </c>
      <c r="B2862" s="329" t="s">
        <v>5621</v>
      </c>
      <c r="C2862" s="329" t="s">
        <v>174</v>
      </c>
      <c r="D2862" s="329" t="s">
        <v>3038</v>
      </c>
      <c r="E2862" s="334">
        <v>86.73</v>
      </c>
    </row>
    <row r="2863" spans="1:5" ht="15" x14ac:dyDescent="0.25">
      <c r="A2863" s="331">
        <v>101894</v>
      </c>
      <c r="B2863" s="329" t="s">
        <v>5622</v>
      </c>
      <c r="C2863" s="329" t="s">
        <v>174</v>
      </c>
      <c r="D2863" s="329" t="s">
        <v>3038</v>
      </c>
      <c r="E2863" s="334">
        <v>140.66999999999999</v>
      </c>
    </row>
    <row r="2864" spans="1:5" ht="15" x14ac:dyDescent="0.25">
      <c r="A2864" s="331">
        <v>101895</v>
      </c>
      <c r="B2864" s="329" t="s">
        <v>5623</v>
      </c>
      <c r="C2864" s="329" t="s">
        <v>174</v>
      </c>
      <c r="D2864" s="329" t="s">
        <v>3038</v>
      </c>
      <c r="E2864" s="334">
        <v>395.86</v>
      </c>
    </row>
    <row r="2865" spans="1:5" ht="15" x14ac:dyDescent="0.25">
      <c r="A2865" s="331">
        <v>101896</v>
      </c>
      <c r="B2865" s="329" t="s">
        <v>5624</v>
      </c>
      <c r="C2865" s="329" t="s">
        <v>174</v>
      </c>
      <c r="D2865" s="329" t="s">
        <v>3038</v>
      </c>
      <c r="E2865" s="334">
        <v>604.22</v>
      </c>
    </row>
    <row r="2866" spans="1:5" ht="15" x14ac:dyDescent="0.25">
      <c r="A2866" s="331">
        <v>101897</v>
      </c>
      <c r="B2866" s="329" t="s">
        <v>5625</v>
      </c>
      <c r="C2866" s="329" t="s">
        <v>174</v>
      </c>
      <c r="D2866" s="329" t="s">
        <v>3038</v>
      </c>
      <c r="E2866" s="334">
        <v>977.67</v>
      </c>
    </row>
    <row r="2867" spans="1:5" ht="15" x14ac:dyDescent="0.25">
      <c r="A2867" s="331">
        <v>101898</v>
      </c>
      <c r="B2867" s="329" t="s">
        <v>5626</v>
      </c>
      <c r="C2867" s="329" t="s">
        <v>174</v>
      </c>
      <c r="D2867" s="329" t="s">
        <v>3038</v>
      </c>
      <c r="E2867" s="335">
        <v>1316.51</v>
      </c>
    </row>
    <row r="2868" spans="1:5" ht="15" x14ac:dyDescent="0.25">
      <c r="A2868" s="331">
        <v>101899</v>
      </c>
      <c r="B2868" s="329" t="s">
        <v>5627</v>
      </c>
      <c r="C2868" s="329" t="s">
        <v>174</v>
      </c>
      <c r="D2868" s="329" t="s">
        <v>3038</v>
      </c>
      <c r="E2868" s="335">
        <v>2122.4899999999998</v>
      </c>
    </row>
    <row r="2869" spans="1:5" ht="15" x14ac:dyDescent="0.25">
      <c r="A2869" s="331">
        <v>101900</v>
      </c>
      <c r="B2869" s="329" t="s">
        <v>5628</v>
      </c>
      <c r="C2869" s="329" t="s">
        <v>174</v>
      </c>
      <c r="D2869" s="329" t="s">
        <v>3038</v>
      </c>
      <c r="E2869" s="335">
        <v>4456.97</v>
      </c>
    </row>
    <row r="2870" spans="1:5" ht="15" x14ac:dyDescent="0.25">
      <c r="A2870" s="331">
        <v>101901</v>
      </c>
      <c r="B2870" s="329" t="s">
        <v>5629</v>
      </c>
      <c r="C2870" s="329" t="s">
        <v>174</v>
      </c>
      <c r="D2870" s="329" t="s">
        <v>3038</v>
      </c>
      <c r="E2870" s="334">
        <v>142.07</v>
      </c>
    </row>
    <row r="2871" spans="1:5" ht="15" x14ac:dyDescent="0.25">
      <c r="A2871" s="331">
        <v>101902</v>
      </c>
      <c r="B2871" s="329" t="s">
        <v>5630</v>
      </c>
      <c r="C2871" s="329" t="s">
        <v>174</v>
      </c>
      <c r="D2871" s="329" t="s">
        <v>3038</v>
      </c>
      <c r="E2871" s="334">
        <v>175.15</v>
      </c>
    </row>
    <row r="2872" spans="1:5" ht="15" x14ac:dyDescent="0.25">
      <c r="A2872" s="331">
        <v>101903</v>
      </c>
      <c r="B2872" s="329" t="s">
        <v>5631</v>
      </c>
      <c r="C2872" s="329" t="s">
        <v>174</v>
      </c>
      <c r="D2872" s="329" t="s">
        <v>3038</v>
      </c>
      <c r="E2872" s="334">
        <v>366.03</v>
      </c>
    </row>
    <row r="2873" spans="1:5" ht="15" x14ac:dyDescent="0.25">
      <c r="A2873" s="331">
        <v>101904</v>
      </c>
      <c r="B2873" s="329" t="s">
        <v>5632</v>
      </c>
      <c r="C2873" s="329" t="s">
        <v>174</v>
      </c>
      <c r="D2873" s="329" t="s">
        <v>3038</v>
      </c>
      <c r="E2873" s="335">
        <v>1359.01</v>
      </c>
    </row>
    <row r="2874" spans="1:5" ht="15" x14ac:dyDescent="0.25">
      <c r="A2874" s="331">
        <v>101938</v>
      </c>
      <c r="B2874" s="329" t="s">
        <v>5633</v>
      </c>
      <c r="C2874" s="329" t="s">
        <v>174</v>
      </c>
      <c r="D2874" s="329" t="s">
        <v>3038</v>
      </c>
      <c r="E2874" s="334">
        <v>77.52</v>
      </c>
    </row>
    <row r="2875" spans="1:5" ht="15" x14ac:dyDescent="0.25">
      <c r="A2875" s="331">
        <v>101946</v>
      </c>
      <c r="B2875" s="329" t="s">
        <v>5634</v>
      </c>
      <c r="C2875" s="329" t="s">
        <v>174</v>
      </c>
      <c r="D2875" s="329" t="s">
        <v>3038</v>
      </c>
      <c r="E2875" s="334">
        <v>110.41</v>
      </c>
    </row>
    <row r="2876" spans="1:5" ht="15" x14ac:dyDescent="0.25">
      <c r="A2876" s="331">
        <v>91945</v>
      </c>
      <c r="B2876" s="329" t="s">
        <v>5635</v>
      </c>
      <c r="C2876" s="329" t="s">
        <v>174</v>
      </c>
      <c r="D2876" s="329" t="s">
        <v>3038</v>
      </c>
      <c r="E2876" s="334">
        <v>7.05</v>
      </c>
    </row>
    <row r="2877" spans="1:5" ht="15" x14ac:dyDescent="0.25">
      <c r="A2877" s="331">
        <v>91946</v>
      </c>
      <c r="B2877" s="329" t="s">
        <v>1389</v>
      </c>
      <c r="C2877" s="329" t="s">
        <v>174</v>
      </c>
      <c r="D2877" s="329" t="s">
        <v>3038</v>
      </c>
      <c r="E2877" s="334">
        <v>5.98</v>
      </c>
    </row>
    <row r="2878" spans="1:5" ht="15" x14ac:dyDescent="0.25">
      <c r="A2878" s="331">
        <v>91947</v>
      </c>
      <c r="B2878" s="329" t="s">
        <v>5636</v>
      </c>
      <c r="C2878" s="329" t="s">
        <v>174</v>
      </c>
      <c r="D2878" s="329" t="s">
        <v>3038</v>
      </c>
      <c r="E2878" s="334">
        <v>5.33</v>
      </c>
    </row>
    <row r="2879" spans="1:5" ht="15" x14ac:dyDescent="0.25">
      <c r="A2879" s="331">
        <v>91949</v>
      </c>
      <c r="B2879" s="329" t="s">
        <v>5637</v>
      </c>
      <c r="C2879" s="329" t="s">
        <v>174</v>
      </c>
      <c r="D2879" s="329" t="s">
        <v>3038</v>
      </c>
      <c r="E2879" s="334">
        <v>11.02</v>
      </c>
    </row>
    <row r="2880" spans="1:5" ht="15" x14ac:dyDescent="0.25">
      <c r="A2880" s="331">
        <v>91950</v>
      </c>
      <c r="B2880" s="329" t="s">
        <v>5638</v>
      </c>
      <c r="C2880" s="329" t="s">
        <v>174</v>
      </c>
      <c r="D2880" s="329" t="s">
        <v>3038</v>
      </c>
      <c r="E2880" s="334">
        <v>9.74</v>
      </c>
    </row>
    <row r="2881" spans="1:5" ht="15" x14ac:dyDescent="0.25">
      <c r="A2881" s="331">
        <v>91951</v>
      </c>
      <c r="B2881" s="329" t="s">
        <v>5639</v>
      </c>
      <c r="C2881" s="329" t="s">
        <v>174</v>
      </c>
      <c r="D2881" s="329" t="s">
        <v>3038</v>
      </c>
      <c r="E2881" s="334">
        <v>8.9700000000000006</v>
      </c>
    </row>
    <row r="2882" spans="1:5" ht="15" x14ac:dyDescent="0.25">
      <c r="A2882" s="331">
        <v>91952</v>
      </c>
      <c r="B2882" s="329" t="s">
        <v>1416</v>
      </c>
      <c r="C2882" s="329" t="s">
        <v>174</v>
      </c>
      <c r="D2882" s="329" t="s">
        <v>3038</v>
      </c>
      <c r="E2882" s="334">
        <v>13.05</v>
      </c>
    </row>
    <row r="2883" spans="1:5" ht="15" x14ac:dyDescent="0.25">
      <c r="A2883" s="331">
        <v>91953</v>
      </c>
      <c r="B2883" s="329" t="s">
        <v>1414</v>
      </c>
      <c r="C2883" s="329" t="s">
        <v>174</v>
      </c>
      <c r="D2883" s="329" t="s">
        <v>3038</v>
      </c>
      <c r="E2883" s="334">
        <v>19.03</v>
      </c>
    </row>
    <row r="2884" spans="1:5" ht="15" x14ac:dyDescent="0.25">
      <c r="A2884" s="331">
        <v>91954</v>
      </c>
      <c r="B2884" s="329" t="s">
        <v>1421</v>
      </c>
      <c r="C2884" s="329" t="s">
        <v>174</v>
      </c>
      <c r="D2884" s="329" t="s">
        <v>3038</v>
      </c>
      <c r="E2884" s="334">
        <v>17.489999999999998</v>
      </c>
    </row>
    <row r="2885" spans="1:5" ht="15" x14ac:dyDescent="0.25">
      <c r="A2885" s="331">
        <v>91955</v>
      </c>
      <c r="B2885" s="329" t="s">
        <v>1419</v>
      </c>
      <c r="C2885" s="329" t="s">
        <v>174</v>
      </c>
      <c r="D2885" s="329" t="s">
        <v>3038</v>
      </c>
      <c r="E2885" s="334">
        <v>23.47</v>
      </c>
    </row>
    <row r="2886" spans="1:5" ht="15" x14ac:dyDescent="0.25">
      <c r="A2886" s="331">
        <v>91956</v>
      </c>
      <c r="B2886" s="329" t="s">
        <v>5640</v>
      </c>
      <c r="C2886" s="329" t="s">
        <v>174</v>
      </c>
      <c r="D2886" s="329" t="s">
        <v>3038</v>
      </c>
      <c r="E2886" s="334">
        <v>28.57</v>
      </c>
    </row>
    <row r="2887" spans="1:5" ht="15" x14ac:dyDescent="0.25">
      <c r="A2887" s="331">
        <v>91957</v>
      </c>
      <c r="B2887" s="329" t="s">
        <v>5641</v>
      </c>
      <c r="C2887" s="329" t="s">
        <v>174</v>
      </c>
      <c r="D2887" s="329" t="s">
        <v>3038</v>
      </c>
      <c r="E2887" s="334">
        <v>34.549999999999997</v>
      </c>
    </row>
    <row r="2888" spans="1:5" ht="15" x14ac:dyDescent="0.25">
      <c r="A2888" s="331">
        <v>91958</v>
      </c>
      <c r="B2888" s="329" t="s">
        <v>5642</v>
      </c>
      <c r="C2888" s="329" t="s">
        <v>174</v>
      </c>
      <c r="D2888" s="329" t="s">
        <v>3038</v>
      </c>
      <c r="E2888" s="334">
        <v>24.17</v>
      </c>
    </row>
    <row r="2889" spans="1:5" ht="15" x14ac:dyDescent="0.25">
      <c r="A2889" s="331">
        <v>91959</v>
      </c>
      <c r="B2889" s="329" t="s">
        <v>5643</v>
      </c>
      <c r="C2889" s="329" t="s">
        <v>174</v>
      </c>
      <c r="D2889" s="329" t="s">
        <v>3038</v>
      </c>
      <c r="E2889" s="334">
        <v>30.15</v>
      </c>
    </row>
    <row r="2890" spans="1:5" ht="15" x14ac:dyDescent="0.25">
      <c r="A2890" s="331">
        <v>91960</v>
      </c>
      <c r="B2890" s="329" t="s">
        <v>1411</v>
      </c>
      <c r="C2890" s="329" t="s">
        <v>174</v>
      </c>
      <c r="D2890" s="329" t="s">
        <v>3038</v>
      </c>
      <c r="E2890" s="334">
        <v>33.020000000000003</v>
      </c>
    </row>
    <row r="2891" spans="1:5" ht="15" x14ac:dyDescent="0.25">
      <c r="A2891" s="331">
        <v>91961</v>
      </c>
      <c r="B2891" s="329" t="s">
        <v>1409</v>
      </c>
      <c r="C2891" s="329" t="s">
        <v>174</v>
      </c>
      <c r="D2891" s="329" t="s">
        <v>3038</v>
      </c>
      <c r="E2891" s="334">
        <v>39</v>
      </c>
    </row>
    <row r="2892" spans="1:5" ht="15" x14ac:dyDescent="0.25">
      <c r="A2892" s="331">
        <v>91962</v>
      </c>
      <c r="B2892" s="329" t="s">
        <v>5644</v>
      </c>
      <c r="C2892" s="329" t="s">
        <v>174</v>
      </c>
      <c r="D2892" s="329" t="s">
        <v>3038</v>
      </c>
      <c r="E2892" s="334">
        <v>44.14</v>
      </c>
    </row>
    <row r="2893" spans="1:5" ht="15" x14ac:dyDescent="0.25">
      <c r="A2893" s="331">
        <v>91963</v>
      </c>
      <c r="B2893" s="329" t="s">
        <v>5645</v>
      </c>
      <c r="C2893" s="329" t="s">
        <v>174</v>
      </c>
      <c r="D2893" s="329" t="s">
        <v>3038</v>
      </c>
      <c r="E2893" s="334">
        <v>50.12</v>
      </c>
    </row>
    <row r="2894" spans="1:5" ht="15" x14ac:dyDescent="0.25">
      <c r="A2894" s="331">
        <v>91964</v>
      </c>
      <c r="B2894" s="329" t="s">
        <v>1424</v>
      </c>
      <c r="C2894" s="329" t="s">
        <v>174</v>
      </c>
      <c r="D2894" s="329" t="s">
        <v>3038</v>
      </c>
      <c r="E2894" s="334">
        <v>39.69</v>
      </c>
    </row>
    <row r="2895" spans="1:5" ht="15" x14ac:dyDescent="0.25">
      <c r="A2895" s="331">
        <v>91965</v>
      </c>
      <c r="B2895" s="329" t="s">
        <v>5646</v>
      </c>
      <c r="C2895" s="329" t="s">
        <v>174</v>
      </c>
      <c r="D2895" s="329" t="s">
        <v>3038</v>
      </c>
      <c r="E2895" s="334">
        <v>45.67</v>
      </c>
    </row>
    <row r="2896" spans="1:5" ht="15" x14ac:dyDescent="0.25">
      <c r="A2896" s="331">
        <v>91966</v>
      </c>
      <c r="B2896" s="329" t="s">
        <v>5647</v>
      </c>
      <c r="C2896" s="329" t="s">
        <v>174</v>
      </c>
      <c r="D2896" s="329" t="s">
        <v>3038</v>
      </c>
      <c r="E2896" s="334">
        <v>35.29</v>
      </c>
    </row>
    <row r="2897" spans="1:5" ht="15" x14ac:dyDescent="0.25">
      <c r="A2897" s="331">
        <v>91967</v>
      </c>
      <c r="B2897" s="329" t="s">
        <v>5648</v>
      </c>
      <c r="C2897" s="329" t="s">
        <v>174</v>
      </c>
      <c r="D2897" s="329" t="s">
        <v>3038</v>
      </c>
      <c r="E2897" s="334">
        <v>41.27</v>
      </c>
    </row>
    <row r="2898" spans="1:5" ht="15" x14ac:dyDescent="0.25">
      <c r="A2898" s="331">
        <v>91968</v>
      </c>
      <c r="B2898" s="329" t="s">
        <v>5649</v>
      </c>
      <c r="C2898" s="329" t="s">
        <v>174</v>
      </c>
      <c r="D2898" s="329" t="s">
        <v>3038</v>
      </c>
      <c r="E2898" s="334">
        <v>48.54</v>
      </c>
    </row>
    <row r="2899" spans="1:5" ht="15" x14ac:dyDescent="0.25">
      <c r="A2899" s="331">
        <v>91969</v>
      </c>
      <c r="B2899" s="329" t="s">
        <v>5650</v>
      </c>
      <c r="C2899" s="329" t="s">
        <v>174</v>
      </c>
      <c r="D2899" s="329" t="s">
        <v>3038</v>
      </c>
      <c r="E2899" s="334">
        <v>54.52</v>
      </c>
    </row>
    <row r="2900" spans="1:5" ht="15" x14ac:dyDescent="0.25">
      <c r="A2900" s="331">
        <v>91970</v>
      </c>
      <c r="B2900" s="329" t="s">
        <v>5651</v>
      </c>
      <c r="C2900" s="329" t="s">
        <v>174</v>
      </c>
      <c r="D2900" s="329" t="s">
        <v>3038</v>
      </c>
      <c r="E2900" s="334">
        <v>51.04</v>
      </c>
    </row>
    <row r="2901" spans="1:5" ht="15" x14ac:dyDescent="0.25">
      <c r="A2901" s="331">
        <v>91971</v>
      </c>
      <c r="B2901" s="329" t="s">
        <v>5652</v>
      </c>
      <c r="C2901" s="329" t="s">
        <v>174</v>
      </c>
      <c r="D2901" s="329" t="s">
        <v>3038</v>
      </c>
      <c r="E2901" s="334">
        <v>60.78</v>
      </c>
    </row>
    <row r="2902" spans="1:5" ht="15" x14ac:dyDescent="0.25">
      <c r="A2902" s="331">
        <v>91972</v>
      </c>
      <c r="B2902" s="329" t="s">
        <v>5653</v>
      </c>
      <c r="C2902" s="329" t="s">
        <v>174</v>
      </c>
      <c r="D2902" s="329" t="s">
        <v>3038</v>
      </c>
      <c r="E2902" s="334">
        <v>55.48</v>
      </c>
    </row>
    <row r="2903" spans="1:5" ht="15" x14ac:dyDescent="0.25">
      <c r="A2903" s="331">
        <v>91973</v>
      </c>
      <c r="B2903" s="329" t="s">
        <v>5654</v>
      </c>
      <c r="C2903" s="329" t="s">
        <v>174</v>
      </c>
      <c r="D2903" s="329" t="s">
        <v>3038</v>
      </c>
      <c r="E2903" s="334">
        <v>65.22</v>
      </c>
    </row>
    <row r="2904" spans="1:5" ht="15" x14ac:dyDescent="0.25">
      <c r="A2904" s="331">
        <v>91974</v>
      </c>
      <c r="B2904" s="329" t="s">
        <v>5655</v>
      </c>
      <c r="C2904" s="329" t="s">
        <v>174</v>
      </c>
      <c r="D2904" s="329" t="s">
        <v>3038</v>
      </c>
      <c r="E2904" s="334">
        <v>46.6</v>
      </c>
    </row>
    <row r="2905" spans="1:5" ht="15" x14ac:dyDescent="0.25">
      <c r="A2905" s="331">
        <v>91975</v>
      </c>
      <c r="B2905" s="329" t="s">
        <v>5656</v>
      </c>
      <c r="C2905" s="329" t="s">
        <v>174</v>
      </c>
      <c r="D2905" s="329" t="s">
        <v>3038</v>
      </c>
      <c r="E2905" s="334">
        <v>56.34</v>
      </c>
    </row>
    <row r="2906" spans="1:5" ht="15" x14ac:dyDescent="0.25">
      <c r="A2906" s="331">
        <v>91976</v>
      </c>
      <c r="B2906" s="329" t="s">
        <v>5657</v>
      </c>
      <c r="C2906" s="329" t="s">
        <v>174</v>
      </c>
      <c r="D2906" s="329" t="s">
        <v>3038</v>
      </c>
      <c r="E2906" s="334">
        <v>68.91</v>
      </c>
    </row>
    <row r="2907" spans="1:5" ht="15" x14ac:dyDescent="0.25">
      <c r="A2907" s="331">
        <v>91977</v>
      </c>
      <c r="B2907" s="329" t="s">
        <v>5658</v>
      </c>
      <c r="C2907" s="329" t="s">
        <v>174</v>
      </c>
      <c r="D2907" s="329" t="s">
        <v>3038</v>
      </c>
      <c r="E2907" s="334">
        <v>78.650000000000006</v>
      </c>
    </row>
    <row r="2908" spans="1:5" ht="15" x14ac:dyDescent="0.25">
      <c r="A2908" s="331">
        <v>91978</v>
      </c>
      <c r="B2908" s="329" t="s">
        <v>5659</v>
      </c>
      <c r="C2908" s="329" t="s">
        <v>174</v>
      </c>
      <c r="D2908" s="329" t="s">
        <v>3038</v>
      </c>
      <c r="E2908" s="334">
        <v>28.62</v>
      </c>
    </row>
    <row r="2909" spans="1:5" ht="15" x14ac:dyDescent="0.25">
      <c r="A2909" s="331">
        <v>91979</v>
      </c>
      <c r="B2909" s="329" t="s">
        <v>5660</v>
      </c>
      <c r="C2909" s="329" t="s">
        <v>174</v>
      </c>
      <c r="D2909" s="329" t="s">
        <v>3038</v>
      </c>
      <c r="E2909" s="334">
        <v>34.6</v>
      </c>
    </row>
    <row r="2910" spans="1:5" ht="15" x14ac:dyDescent="0.25">
      <c r="A2910" s="331">
        <v>91980</v>
      </c>
      <c r="B2910" s="329" t="s">
        <v>5661</v>
      </c>
      <c r="C2910" s="329" t="s">
        <v>174</v>
      </c>
      <c r="D2910" s="329" t="s">
        <v>3038</v>
      </c>
      <c r="E2910" s="334">
        <v>27.6</v>
      </c>
    </row>
    <row r="2911" spans="1:5" ht="15" x14ac:dyDescent="0.25">
      <c r="A2911" s="331">
        <v>91981</v>
      </c>
      <c r="B2911" s="329" t="s">
        <v>5662</v>
      </c>
      <c r="C2911" s="329" t="s">
        <v>174</v>
      </c>
      <c r="D2911" s="329" t="s">
        <v>3038</v>
      </c>
      <c r="E2911" s="334">
        <v>33.58</v>
      </c>
    </row>
    <row r="2912" spans="1:5" ht="15" x14ac:dyDescent="0.25">
      <c r="A2912" s="331">
        <v>91982</v>
      </c>
      <c r="B2912" s="329" t="s">
        <v>5663</v>
      </c>
      <c r="C2912" s="329" t="s">
        <v>174</v>
      </c>
      <c r="D2912" s="329" t="s">
        <v>3038</v>
      </c>
      <c r="E2912" s="334">
        <v>71.760000000000005</v>
      </c>
    </row>
    <row r="2913" spans="1:5" ht="15" x14ac:dyDescent="0.25">
      <c r="A2913" s="331">
        <v>91983</v>
      </c>
      <c r="B2913" s="329" t="s">
        <v>5664</v>
      </c>
      <c r="C2913" s="329" t="s">
        <v>174</v>
      </c>
      <c r="D2913" s="329" t="s">
        <v>3038</v>
      </c>
      <c r="E2913" s="334">
        <v>77.739999999999995</v>
      </c>
    </row>
    <row r="2914" spans="1:5" ht="15" x14ac:dyDescent="0.25">
      <c r="A2914" s="331">
        <v>91984</v>
      </c>
      <c r="B2914" s="329" t="s">
        <v>5665</v>
      </c>
      <c r="C2914" s="329" t="s">
        <v>174</v>
      </c>
      <c r="D2914" s="329" t="s">
        <v>3038</v>
      </c>
      <c r="E2914" s="334">
        <v>12.11</v>
      </c>
    </row>
    <row r="2915" spans="1:5" ht="15" x14ac:dyDescent="0.25">
      <c r="A2915" s="331">
        <v>91985</v>
      </c>
      <c r="B2915" s="329" t="s">
        <v>5666</v>
      </c>
      <c r="C2915" s="329" t="s">
        <v>174</v>
      </c>
      <c r="D2915" s="329" t="s">
        <v>3038</v>
      </c>
      <c r="E2915" s="334">
        <v>18.09</v>
      </c>
    </row>
    <row r="2916" spans="1:5" ht="15" x14ac:dyDescent="0.25">
      <c r="A2916" s="331">
        <v>91986</v>
      </c>
      <c r="B2916" s="329" t="s">
        <v>5667</v>
      </c>
      <c r="C2916" s="329" t="s">
        <v>174</v>
      </c>
      <c r="D2916" s="329" t="s">
        <v>3038</v>
      </c>
      <c r="E2916" s="334">
        <v>26.86</v>
      </c>
    </row>
    <row r="2917" spans="1:5" ht="15" x14ac:dyDescent="0.25">
      <c r="A2917" s="331">
        <v>91987</v>
      </c>
      <c r="B2917" s="329" t="s">
        <v>5668</v>
      </c>
      <c r="C2917" s="329" t="s">
        <v>174</v>
      </c>
      <c r="D2917" s="329" t="s">
        <v>3038</v>
      </c>
      <c r="E2917" s="334">
        <v>32.840000000000003</v>
      </c>
    </row>
    <row r="2918" spans="1:5" ht="15" x14ac:dyDescent="0.25">
      <c r="A2918" s="331">
        <v>91988</v>
      </c>
      <c r="B2918" s="329" t="s">
        <v>5669</v>
      </c>
      <c r="C2918" s="329" t="s">
        <v>174</v>
      </c>
      <c r="D2918" s="329" t="s">
        <v>3038</v>
      </c>
      <c r="E2918" s="334">
        <v>15.53</v>
      </c>
    </row>
    <row r="2919" spans="1:5" ht="15" x14ac:dyDescent="0.25">
      <c r="A2919" s="331">
        <v>91989</v>
      </c>
      <c r="B2919" s="329" t="s">
        <v>5670</v>
      </c>
      <c r="C2919" s="329" t="s">
        <v>174</v>
      </c>
      <c r="D2919" s="329" t="s">
        <v>3038</v>
      </c>
      <c r="E2919" s="334">
        <v>21.51</v>
      </c>
    </row>
    <row r="2920" spans="1:5" ht="15" x14ac:dyDescent="0.25">
      <c r="A2920" s="331">
        <v>91990</v>
      </c>
      <c r="B2920" s="329" t="s">
        <v>1391</v>
      </c>
      <c r="C2920" s="329" t="s">
        <v>174</v>
      </c>
      <c r="D2920" s="329" t="s">
        <v>3038</v>
      </c>
      <c r="E2920" s="334">
        <v>22.6</v>
      </c>
    </row>
    <row r="2921" spans="1:5" ht="15" x14ac:dyDescent="0.25">
      <c r="A2921" s="331">
        <v>91991</v>
      </c>
      <c r="B2921" s="329" t="s">
        <v>5671</v>
      </c>
      <c r="C2921" s="329" t="s">
        <v>174</v>
      </c>
      <c r="D2921" s="329" t="s">
        <v>3038</v>
      </c>
      <c r="E2921" s="334">
        <v>24.44</v>
      </c>
    </row>
    <row r="2922" spans="1:5" ht="15" x14ac:dyDescent="0.25">
      <c r="A2922" s="331">
        <v>91992</v>
      </c>
      <c r="B2922" s="329" t="s">
        <v>1387</v>
      </c>
      <c r="C2922" s="329" t="s">
        <v>174</v>
      </c>
      <c r="D2922" s="329" t="s">
        <v>3038</v>
      </c>
      <c r="E2922" s="334">
        <v>28.58</v>
      </c>
    </row>
    <row r="2923" spans="1:5" ht="15" x14ac:dyDescent="0.25">
      <c r="A2923" s="331">
        <v>91993</v>
      </c>
      <c r="B2923" s="329" t="s">
        <v>5672</v>
      </c>
      <c r="C2923" s="329" t="s">
        <v>174</v>
      </c>
      <c r="D2923" s="329" t="s">
        <v>3038</v>
      </c>
      <c r="E2923" s="334">
        <v>30.42</v>
      </c>
    </row>
    <row r="2924" spans="1:5" ht="15" x14ac:dyDescent="0.25">
      <c r="A2924" s="331">
        <v>91994</v>
      </c>
      <c r="B2924" s="329" t="s">
        <v>5673</v>
      </c>
      <c r="C2924" s="329" t="s">
        <v>174</v>
      </c>
      <c r="D2924" s="329" t="s">
        <v>3038</v>
      </c>
      <c r="E2924" s="334">
        <v>16.53</v>
      </c>
    </row>
    <row r="2925" spans="1:5" ht="15" x14ac:dyDescent="0.25">
      <c r="A2925" s="331">
        <v>91995</v>
      </c>
      <c r="B2925" s="329" t="s">
        <v>1396</v>
      </c>
      <c r="C2925" s="329" t="s">
        <v>174</v>
      </c>
      <c r="D2925" s="329" t="s">
        <v>3038</v>
      </c>
      <c r="E2925" s="334">
        <v>18.37</v>
      </c>
    </row>
    <row r="2926" spans="1:5" ht="15" x14ac:dyDescent="0.25">
      <c r="A2926" s="331">
        <v>91996</v>
      </c>
      <c r="B2926" s="329" t="s">
        <v>5674</v>
      </c>
      <c r="C2926" s="329" t="s">
        <v>174</v>
      </c>
      <c r="D2926" s="329" t="s">
        <v>3038</v>
      </c>
      <c r="E2926" s="334">
        <v>22.51</v>
      </c>
    </row>
    <row r="2927" spans="1:5" ht="15" x14ac:dyDescent="0.25">
      <c r="A2927" s="331">
        <v>91997</v>
      </c>
      <c r="B2927" s="329" t="s">
        <v>1394</v>
      </c>
      <c r="C2927" s="329" t="s">
        <v>174</v>
      </c>
      <c r="D2927" s="329" t="s">
        <v>3038</v>
      </c>
      <c r="E2927" s="334">
        <v>24.35</v>
      </c>
    </row>
    <row r="2928" spans="1:5" ht="15" x14ac:dyDescent="0.25">
      <c r="A2928" s="331">
        <v>91998</v>
      </c>
      <c r="B2928" s="329" t="s">
        <v>5675</v>
      </c>
      <c r="C2928" s="329" t="s">
        <v>174</v>
      </c>
      <c r="D2928" s="329" t="s">
        <v>3038</v>
      </c>
      <c r="E2928" s="334">
        <v>14.18</v>
      </c>
    </row>
    <row r="2929" spans="1:5" ht="15" x14ac:dyDescent="0.25">
      <c r="A2929" s="331">
        <v>91999</v>
      </c>
      <c r="B2929" s="329" t="s">
        <v>1401</v>
      </c>
      <c r="C2929" s="329" t="s">
        <v>174</v>
      </c>
      <c r="D2929" s="329" t="s">
        <v>3038</v>
      </c>
      <c r="E2929" s="334">
        <v>16.02</v>
      </c>
    </row>
    <row r="2930" spans="1:5" ht="15" x14ac:dyDescent="0.25">
      <c r="A2930" s="331">
        <v>92000</v>
      </c>
      <c r="B2930" s="329" t="s">
        <v>5676</v>
      </c>
      <c r="C2930" s="329" t="s">
        <v>174</v>
      </c>
      <c r="D2930" s="329" t="s">
        <v>3038</v>
      </c>
      <c r="E2930" s="334">
        <v>20.16</v>
      </c>
    </row>
    <row r="2931" spans="1:5" ht="15" x14ac:dyDescent="0.25">
      <c r="A2931" s="331">
        <v>92001</v>
      </c>
      <c r="B2931" s="329" t="s">
        <v>1399</v>
      </c>
      <c r="C2931" s="329" t="s">
        <v>174</v>
      </c>
      <c r="D2931" s="329" t="s">
        <v>3038</v>
      </c>
      <c r="E2931" s="334">
        <v>22</v>
      </c>
    </row>
    <row r="2932" spans="1:5" ht="15" x14ac:dyDescent="0.25">
      <c r="A2932" s="331">
        <v>92002</v>
      </c>
      <c r="B2932" s="329" t="s">
        <v>5677</v>
      </c>
      <c r="C2932" s="329" t="s">
        <v>174</v>
      </c>
      <c r="D2932" s="329" t="s">
        <v>3038</v>
      </c>
      <c r="E2932" s="334">
        <v>31.1</v>
      </c>
    </row>
    <row r="2933" spans="1:5" ht="15" x14ac:dyDescent="0.25">
      <c r="A2933" s="331">
        <v>92003</v>
      </c>
      <c r="B2933" s="329" t="s">
        <v>5678</v>
      </c>
      <c r="C2933" s="329" t="s">
        <v>174</v>
      </c>
      <c r="D2933" s="329" t="s">
        <v>3038</v>
      </c>
      <c r="E2933" s="334">
        <v>34.78</v>
      </c>
    </row>
    <row r="2934" spans="1:5" ht="15" x14ac:dyDescent="0.25">
      <c r="A2934" s="331">
        <v>92004</v>
      </c>
      <c r="B2934" s="329" t="s">
        <v>5679</v>
      </c>
      <c r="C2934" s="329" t="s">
        <v>174</v>
      </c>
      <c r="D2934" s="329" t="s">
        <v>3038</v>
      </c>
      <c r="E2934" s="334">
        <v>37.08</v>
      </c>
    </row>
    <row r="2935" spans="1:5" ht="15" x14ac:dyDescent="0.25">
      <c r="A2935" s="331">
        <v>92005</v>
      </c>
      <c r="B2935" s="329" t="s">
        <v>5680</v>
      </c>
      <c r="C2935" s="329" t="s">
        <v>174</v>
      </c>
      <c r="D2935" s="329" t="s">
        <v>3038</v>
      </c>
      <c r="E2935" s="334">
        <v>40.76</v>
      </c>
    </row>
    <row r="2936" spans="1:5" ht="15" x14ac:dyDescent="0.25">
      <c r="A2936" s="331">
        <v>92006</v>
      </c>
      <c r="B2936" s="329" t="s">
        <v>1406</v>
      </c>
      <c r="C2936" s="329" t="s">
        <v>174</v>
      </c>
      <c r="D2936" s="329" t="s">
        <v>3038</v>
      </c>
      <c r="E2936" s="334">
        <v>26.38</v>
      </c>
    </row>
    <row r="2937" spans="1:5" ht="15" x14ac:dyDescent="0.25">
      <c r="A2937" s="331">
        <v>92007</v>
      </c>
      <c r="B2937" s="329" t="s">
        <v>5681</v>
      </c>
      <c r="C2937" s="329" t="s">
        <v>174</v>
      </c>
      <c r="D2937" s="329" t="s">
        <v>3038</v>
      </c>
      <c r="E2937" s="334">
        <v>30.06</v>
      </c>
    </row>
    <row r="2938" spans="1:5" ht="15" x14ac:dyDescent="0.25">
      <c r="A2938" s="331">
        <v>92008</v>
      </c>
      <c r="B2938" s="329" t="s">
        <v>1404</v>
      </c>
      <c r="C2938" s="329" t="s">
        <v>174</v>
      </c>
      <c r="D2938" s="329" t="s">
        <v>3038</v>
      </c>
      <c r="E2938" s="334">
        <v>32.36</v>
      </c>
    </row>
    <row r="2939" spans="1:5" ht="15" x14ac:dyDescent="0.25">
      <c r="A2939" s="331">
        <v>92009</v>
      </c>
      <c r="B2939" s="329" t="s">
        <v>5682</v>
      </c>
      <c r="C2939" s="329" t="s">
        <v>174</v>
      </c>
      <c r="D2939" s="329" t="s">
        <v>3038</v>
      </c>
      <c r="E2939" s="334">
        <v>36.04</v>
      </c>
    </row>
    <row r="2940" spans="1:5" ht="15" x14ac:dyDescent="0.25">
      <c r="A2940" s="331">
        <v>92010</v>
      </c>
      <c r="B2940" s="329" t="s">
        <v>5683</v>
      </c>
      <c r="C2940" s="329" t="s">
        <v>174</v>
      </c>
      <c r="D2940" s="329" t="s">
        <v>3038</v>
      </c>
      <c r="E2940" s="334">
        <v>45.66</v>
      </c>
    </row>
    <row r="2941" spans="1:5" ht="15" x14ac:dyDescent="0.25">
      <c r="A2941" s="331">
        <v>92011</v>
      </c>
      <c r="B2941" s="329" t="s">
        <v>5684</v>
      </c>
      <c r="C2941" s="329" t="s">
        <v>174</v>
      </c>
      <c r="D2941" s="329" t="s">
        <v>3038</v>
      </c>
      <c r="E2941" s="334">
        <v>51.18</v>
      </c>
    </row>
    <row r="2942" spans="1:5" ht="15" x14ac:dyDescent="0.25">
      <c r="A2942" s="331">
        <v>92012</v>
      </c>
      <c r="B2942" s="329" t="s">
        <v>5685</v>
      </c>
      <c r="C2942" s="329" t="s">
        <v>174</v>
      </c>
      <c r="D2942" s="329" t="s">
        <v>3038</v>
      </c>
      <c r="E2942" s="334">
        <v>51.64</v>
      </c>
    </row>
    <row r="2943" spans="1:5" ht="15" x14ac:dyDescent="0.25">
      <c r="A2943" s="331">
        <v>92013</v>
      </c>
      <c r="B2943" s="329" t="s">
        <v>5686</v>
      </c>
      <c r="C2943" s="329" t="s">
        <v>174</v>
      </c>
      <c r="D2943" s="329" t="s">
        <v>3038</v>
      </c>
      <c r="E2943" s="334">
        <v>57.16</v>
      </c>
    </row>
    <row r="2944" spans="1:5" ht="15" x14ac:dyDescent="0.25">
      <c r="A2944" s="331">
        <v>92014</v>
      </c>
      <c r="B2944" s="329" t="s">
        <v>5687</v>
      </c>
      <c r="C2944" s="329" t="s">
        <v>174</v>
      </c>
      <c r="D2944" s="329" t="s">
        <v>3038</v>
      </c>
      <c r="E2944" s="334">
        <v>38.590000000000003</v>
      </c>
    </row>
    <row r="2945" spans="1:5" ht="15" x14ac:dyDescent="0.25">
      <c r="A2945" s="331">
        <v>92015</v>
      </c>
      <c r="B2945" s="329" t="s">
        <v>5688</v>
      </c>
      <c r="C2945" s="329" t="s">
        <v>174</v>
      </c>
      <c r="D2945" s="329" t="s">
        <v>3038</v>
      </c>
      <c r="E2945" s="334">
        <v>44.11</v>
      </c>
    </row>
    <row r="2946" spans="1:5" ht="15" x14ac:dyDescent="0.25">
      <c r="A2946" s="331">
        <v>92016</v>
      </c>
      <c r="B2946" s="329" t="s">
        <v>5689</v>
      </c>
      <c r="C2946" s="329" t="s">
        <v>174</v>
      </c>
      <c r="D2946" s="329" t="s">
        <v>3038</v>
      </c>
      <c r="E2946" s="334">
        <v>44.57</v>
      </c>
    </row>
    <row r="2947" spans="1:5" ht="15" x14ac:dyDescent="0.25">
      <c r="A2947" s="331">
        <v>92017</v>
      </c>
      <c r="B2947" s="329" t="s">
        <v>5690</v>
      </c>
      <c r="C2947" s="329" t="s">
        <v>174</v>
      </c>
      <c r="D2947" s="329" t="s">
        <v>3038</v>
      </c>
      <c r="E2947" s="334">
        <v>50.09</v>
      </c>
    </row>
    <row r="2948" spans="1:5" ht="15" x14ac:dyDescent="0.25">
      <c r="A2948" s="331">
        <v>92018</v>
      </c>
      <c r="B2948" s="329" t="s">
        <v>5691</v>
      </c>
      <c r="C2948" s="329" t="s">
        <v>174</v>
      </c>
      <c r="D2948" s="329" t="s">
        <v>3038</v>
      </c>
      <c r="E2948" s="334">
        <v>51.12</v>
      </c>
    </row>
    <row r="2949" spans="1:5" ht="15" x14ac:dyDescent="0.25">
      <c r="A2949" s="331">
        <v>92019</v>
      </c>
      <c r="B2949" s="329" t="s">
        <v>5692</v>
      </c>
      <c r="C2949" s="329" t="s">
        <v>174</v>
      </c>
      <c r="D2949" s="329" t="s">
        <v>3038</v>
      </c>
      <c r="E2949" s="334">
        <v>60.86</v>
      </c>
    </row>
    <row r="2950" spans="1:5" ht="15" x14ac:dyDescent="0.25">
      <c r="A2950" s="331">
        <v>92020</v>
      </c>
      <c r="B2950" s="329" t="s">
        <v>5693</v>
      </c>
      <c r="C2950" s="329" t="s">
        <v>174</v>
      </c>
      <c r="D2950" s="329" t="s">
        <v>3038</v>
      </c>
      <c r="E2950" s="334">
        <v>75.709999999999994</v>
      </c>
    </row>
    <row r="2951" spans="1:5" ht="15" x14ac:dyDescent="0.25">
      <c r="A2951" s="331">
        <v>92021</v>
      </c>
      <c r="B2951" s="329" t="s">
        <v>5694</v>
      </c>
      <c r="C2951" s="329" t="s">
        <v>174</v>
      </c>
      <c r="D2951" s="329" t="s">
        <v>3038</v>
      </c>
      <c r="E2951" s="334">
        <v>85.45</v>
      </c>
    </row>
    <row r="2952" spans="1:5" ht="15" x14ac:dyDescent="0.25">
      <c r="A2952" s="331">
        <v>92022</v>
      </c>
      <c r="B2952" s="329" t="s">
        <v>5695</v>
      </c>
      <c r="C2952" s="329" t="s">
        <v>174</v>
      </c>
      <c r="D2952" s="329" t="s">
        <v>3038</v>
      </c>
      <c r="E2952" s="334">
        <v>27.61</v>
      </c>
    </row>
    <row r="2953" spans="1:5" ht="15" x14ac:dyDescent="0.25">
      <c r="A2953" s="331">
        <v>92023</v>
      </c>
      <c r="B2953" s="329" t="s">
        <v>5696</v>
      </c>
      <c r="C2953" s="329" t="s">
        <v>174</v>
      </c>
      <c r="D2953" s="329" t="s">
        <v>3038</v>
      </c>
      <c r="E2953" s="334">
        <v>33.590000000000003</v>
      </c>
    </row>
    <row r="2954" spans="1:5" ht="15" x14ac:dyDescent="0.25">
      <c r="A2954" s="331">
        <v>92024</v>
      </c>
      <c r="B2954" s="329" t="s">
        <v>5697</v>
      </c>
      <c r="C2954" s="329" t="s">
        <v>174</v>
      </c>
      <c r="D2954" s="329" t="s">
        <v>3038</v>
      </c>
      <c r="E2954" s="334">
        <v>42.22</v>
      </c>
    </row>
    <row r="2955" spans="1:5" ht="15" x14ac:dyDescent="0.25">
      <c r="A2955" s="331">
        <v>92025</v>
      </c>
      <c r="B2955" s="329" t="s">
        <v>5698</v>
      </c>
      <c r="C2955" s="329" t="s">
        <v>174</v>
      </c>
      <c r="D2955" s="329" t="s">
        <v>3038</v>
      </c>
      <c r="E2955" s="334">
        <v>48.2</v>
      </c>
    </row>
    <row r="2956" spans="1:5" ht="15" x14ac:dyDescent="0.25">
      <c r="A2956" s="331">
        <v>92026</v>
      </c>
      <c r="B2956" s="329" t="s">
        <v>5699</v>
      </c>
      <c r="C2956" s="329" t="s">
        <v>174</v>
      </c>
      <c r="D2956" s="329" t="s">
        <v>3038</v>
      </c>
      <c r="E2956" s="334">
        <v>38.729999999999997</v>
      </c>
    </row>
    <row r="2957" spans="1:5" ht="15" x14ac:dyDescent="0.25">
      <c r="A2957" s="331">
        <v>92027</v>
      </c>
      <c r="B2957" s="329" t="s">
        <v>5700</v>
      </c>
      <c r="C2957" s="329" t="s">
        <v>174</v>
      </c>
      <c r="D2957" s="329" t="s">
        <v>3038</v>
      </c>
      <c r="E2957" s="334">
        <v>44.71</v>
      </c>
    </row>
    <row r="2958" spans="1:5" ht="15" x14ac:dyDescent="0.25">
      <c r="A2958" s="331">
        <v>92028</v>
      </c>
      <c r="B2958" s="329" t="s">
        <v>5701</v>
      </c>
      <c r="C2958" s="329" t="s">
        <v>174</v>
      </c>
      <c r="D2958" s="329" t="s">
        <v>3038</v>
      </c>
      <c r="E2958" s="334">
        <v>32.06</v>
      </c>
    </row>
    <row r="2959" spans="1:5" ht="15" x14ac:dyDescent="0.25">
      <c r="A2959" s="331">
        <v>92029</v>
      </c>
      <c r="B2959" s="329" t="s">
        <v>5702</v>
      </c>
      <c r="C2959" s="329" t="s">
        <v>174</v>
      </c>
      <c r="D2959" s="329" t="s">
        <v>3038</v>
      </c>
      <c r="E2959" s="334">
        <v>38.04</v>
      </c>
    </row>
    <row r="2960" spans="1:5" ht="15" x14ac:dyDescent="0.25">
      <c r="A2960" s="331">
        <v>92030</v>
      </c>
      <c r="B2960" s="329" t="s">
        <v>5703</v>
      </c>
      <c r="C2960" s="329" t="s">
        <v>174</v>
      </c>
      <c r="D2960" s="329" t="s">
        <v>3038</v>
      </c>
      <c r="E2960" s="334">
        <v>46.62</v>
      </c>
    </row>
    <row r="2961" spans="1:5" ht="15" x14ac:dyDescent="0.25">
      <c r="A2961" s="331">
        <v>92031</v>
      </c>
      <c r="B2961" s="329" t="s">
        <v>5704</v>
      </c>
      <c r="C2961" s="329" t="s">
        <v>174</v>
      </c>
      <c r="D2961" s="329" t="s">
        <v>3038</v>
      </c>
      <c r="E2961" s="334">
        <v>52.6</v>
      </c>
    </row>
    <row r="2962" spans="1:5" ht="15" x14ac:dyDescent="0.25">
      <c r="A2962" s="331">
        <v>92032</v>
      </c>
      <c r="B2962" s="329" t="s">
        <v>5705</v>
      </c>
      <c r="C2962" s="329" t="s">
        <v>174</v>
      </c>
      <c r="D2962" s="329" t="s">
        <v>3038</v>
      </c>
      <c r="E2962" s="334">
        <v>47.58</v>
      </c>
    </row>
    <row r="2963" spans="1:5" ht="15" x14ac:dyDescent="0.25">
      <c r="A2963" s="331">
        <v>92033</v>
      </c>
      <c r="B2963" s="329" t="s">
        <v>5706</v>
      </c>
      <c r="C2963" s="329" t="s">
        <v>174</v>
      </c>
      <c r="D2963" s="329" t="s">
        <v>3038</v>
      </c>
      <c r="E2963" s="334">
        <v>53.56</v>
      </c>
    </row>
    <row r="2964" spans="1:5" ht="15" x14ac:dyDescent="0.25">
      <c r="A2964" s="331">
        <v>92034</v>
      </c>
      <c r="B2964" s="329" t="s">
        <v>5707</v>
      </c>
      <c r="C2964" s="329" t="s">
        <v>174</v>
      </c>
      <c r="D2964" s="329" t="s">
        <v>3038</v>
      </c>
      <c r="E2964" s="334">
        <v>43.18</v>
      </c>
    </row>
    <row r="2965" spans="1:5" ht="15" x14ac:dyDescent="0.25">
      <c r="A2965" s="331">
        <v>92035</v>
      </c>
      <c r="B2965" s="329" t="s">
        <v>5708</v>
      </c>
      <c r="C2965" s="329" t="s">
        <v>174</v>
      </c>
      <c r="D2965" s="329" t="s">
        <v>3038</v>
      </c>
      <c r="E2965" s="334">
        <v>49.16</v>
      </c>
    </row>
    <row r="2966" spans="1:5" ht="15" x14ac:dyDescent="0.25">
      <c r="A2966" s="331">
        <v>97583</v>
      </c>
      <c r="B2966" s="329" t="s">
        <v>5709</v>
      </c>
      <c r="C2966" s="329" t="s">
        <v>174</v>
      </c>
      <c r="D2966" s="329" t="s">
        <v>2971</v>
      </c>
      <c r="E2966" s="334">
        <v>75.67</v>
      </c>
    </row>
    <row r="2967" spans="1:5" ht="15" x14ac:dyDescent="0.25">
      <c r="A2967" s="331">
        <v>97584</v>
      </c>
      <c r="B2967" s="329" t="s">
        <v>5710</v>
      </c>
      <c r="C2967" s="329" t="s">
        <v>174</v>
      </c>
      <c r="D2967" s="329" t="s">
        <v>2971</v>
      </c>
      <c r="E2967" s="334">
        <v>107.46</v>
      </c>
    </row>
    <row r="2968" spans="1:5" ht="15" x14ac:dyDescent="0.25">
      <c r="A2968" s="331">
        <v>97585</v>
      </c>
      <c r="B2968" s="329" t="s">
        <v>5711</v>
      </c>
      <c r="C2968" s="329" t="s">
        <v>174</v>
      </c>
      <c r="D2968" s="329" t="s">
        <v>2971</v>
      </c>
      <c r="E2968" s="334">
        <v>102.67</v>
      </c>
    </row>
    <row r="2969" spans="1:5" ht="15" x14ac:dyDescent="0.25">
      <c r="A2969" s="331">
        <v>97586</v>
      </c>
      <c r="B2969" s="329" t="s">
        <v>5712</v>
      </c>
      <c r="C2969" s="329" t="s">
        <v>174</v>
      </c>
      <c r="D2969" s="329" t="s">
        <v>2971</v>
      </c>
      <c r="E2969" s="334">
        <v>141.06</v>
      </c>
    </row>
    <row r="2970" spans="1:5" ht="15" x14ac:dyDescent="0.25">
      <c r="A2970" s="331">
        <v>97587</v>
      </c>
      <c r="B2970" s="329" t="s">
        <v>5713</v>
      </c>
      <c r="C2970" s="329" t="s">
        <v>174</v>
      </c>
      <c r="D2970" s="329" t="s">
        <v>2971</v>
      </c>
      <c r="E2970" s="334">
        <v>261.85000000000002</v>
      </c>
    </row>
    <row r="2971" spans="1:5" ht="15" x14ac:dyDescent="0.25">
      <c r="A2971" s="331">
        <v>97589</v>
      </c>
      <c r="B2971" s="329" t="s">
        <v>5714</v>
      </c>
      <c r="C2971" s="329" t="s">
        <v>174</v>
      </c>
      <c r="D2971" s="329" t="s">
        <v>2971</v>
      </c>
      <c r="E2971" s="334">
        <v>28.42</v>
      </c>
    </row>
    <row r="2972" spans="1:5" ht="15" x14ac:dyDescent="0.25">
      <c r="A2972" s="331">
        <v>97590</v>
      </c>
      <c r="B2972" s="329" t="s">
        <v>5715</v>
      </c>
      <c r="C2972" s="329" t="s">
        <v>174</v>
      </c>
      <c r="D2972" s="329" t="s">
        <v>2971</v>
      </c>
      <c r="E2972" s="334">
        <v>81.47</v>
      </c>
    </row>
    <row r="2973" spans="1:5" ht="15" x14ac:dyDescent="0.25">
      <c r="A2973" s="331">
        <v>97591</v>
      </c>
      <c r="B2973" s="329" t="s">
        <v>5716</v>
      </c>
      <c r="C2973" s="329" t="s">
        <v>174</v>
      </c>
      <c r="D2973" s="329" t="s">
        <v>2971</v>
      </c>
      <c r="E2973" s="334">
        <v>103.84</v>
      </c>
    </row>
    <row r="2974" spans="1:5" ht="15" x14ac:dyDescent="0.25">
      <c r="A2974" s="331">
        <v>97592</v>
      </c>
      <c r="B2974" s="329" t="s">
        <v>5717</v>
      </c>
      <c r="C2974" s="329" t="s">
        <v>174</v>
      </c>
      <c r="D2974" s="329" t="s">
        <v>3038</v>
      </c>
      <c r="E2974" s="334">
        <v>29.36</v>
      </c>
    </row>
    <row r="2975" spans="1:5" ht="15" x14ac:dyDescent="0.25">
      <c r="A2975" s="331">
        <v>97593</v>
      </c>
      <c r="B2975" s="329" t="s">
        <v>5718</v>
      </c>
      <c r="C2975" s="329" t="s">
        <v>174</v>
      </c>
      <c r="D2975" s="329" t="s">
        <v>2971</v>
      </c>
      <c r="E2975" s="334">
        <v>123.1</v>
      </c>
    </row>
    <row r="2976" spans="1:5" ht="15" x14ac:dyDescent="0.25">
      <c r="A2976" s="331">
        <v>97594</v>
      </c>
      <c r="B2976" s="329" t="s">
        <v>5719</v>
      </c>
      <c r="C2976" s="329" t="s">
        <v>174</v>
      </c>
      <c r="D2976" s="329" t="s">
        <v>2971</v>
      </c>
      <c r="E2976" s="334">
        <v>105.59</v>
      </c>
    </row>
    <row r="2977" spans="1:5" ht="15" x14ac:dyDescent="0.25">
      <c r="A2977" s="331">
        <v>97595</v>
      </c>
      <c r="B2977" s="329" t="s">
        <v>5720</v>
      </c>
      <c r="C2977" s="329" t="s">
        <v>174</v>
      </c>
      <c r="D2977" s="329" t="s">
        <v>2971</v>
      </c>
      <c r="E2977" s="334">
        <v>88.72</v>
      </c>
    </row>
    <row r="2978" spans="1:5" ht="15" x14ac:dyDescent="0.25">
      <c r="A2978" s="331">
        <v>97596</v>
      </c>
      <c r="B2978" s="329" t="s">
        <v>5721</v>
      </c>
      <c r="C2978" s="329" t="s">
        <v>174</v>
      </c>
      <c r="D2978" s="329" t="s">
        <v>2971</v>
      </c>
      <c r="E2978" s="334">
        <v>60.06</v>
      </c>
    </row>
    <row r="2979" spans="1:5" ht="15" x14ac:dyDescent="0.25">
      <c r="A2979" s="331">
        <v>97597</v>
      </c>
      <c r="B2979" s="329" t="s">
        <v>5722</v>
      </c>
      <c r="C2979" s="329" t="s">
        <v>174</v>
      </c>
      <c r="D2979" s="329" t="s">
        <v>2971</v>
      </c>
      <c r="E2979" s="334">
        <v>61.34</v>
      </c>
    </row>
    <row r="2980" spans="1:5" ht="15" x14ac:dyDescent="0.25">
      <c r="A2980" s="331">
        <v>97598</v>
      </c>
      <c r="B2980" s="329" t="s">
        <v>5723</v>
      </c>
      <c r="C2980" s="329" t="s">
        <v>174</v>
      </c>
      <c r="D2980" s="329" t="s">
        <v>2971</v>
      </c>
      <c r="E2980" s="334">
        <v>57.68</v>
      </c>
    </row>
    <row r="2981" spans="1:5" ht="15" x14ac:dyDescent="0.25">
      <c r="A2981" s="331">
        <v>97599</v>
      </c>
      <c r="B2981" s="329" t="s">
        <v>5724</v>
      </c>
      <c r="C2981" s="329" t="s">
        <v>174</v>
      </c>
      <c r="D2981" s="329" t="s">
        <v>3038</v>
      </c>
      <c r="E2981" s="334">
        <v>22.3</v>
      </c>
    </row>
    <row r="2982" spans="1:5" ht="15" x14ac:dyDescent="0.25">
      <c r="A2982" s="331">
        <v>97609</v>
      </c>
      <c r="B2982" s="329" t="s">
        <v>5725</v>
      </c>
      <c r="C2982" s="329" t="s">
        <v>174</v>
      </c>
      <c r="D2982" s="329" t="s">
        <v>3038</v>
      </c>
      <c r="E2982" s="334">
        <v>13.26</v>
      </c>
    </row>
    <row r="2983" spans="1:5" ht="15" x14ac:dyDescent="0.25">
      <c r="A2983" s="331">
        <v>97610</v>
      </c>
      <c r="B2983" s="329" t="s">
        <v>5726</v>
      </c>
      <c r="C2983" s="329" t="s">
        <v>174</v>
      </c>
      <c r="D2983" s="329" t="s">
        <v>3038</v>
      </c>
      <c r="E2983" s="334">
        <v>14.2</v>
      </c>
    </row>
    <row r="2984" spans="1:5" ht="15" x14ac:dyDescent="0.25">
      <c r="A2984" s="331">
        <v>97611</v>
      </c>
      <c r="B2984" s="329" t="s">
        <v>5727</v>
      </c>
      <c r="C2984" s="329" t="s">
        <v>174</v>
      </c>
      <c r="D2984" s="329" t="s">
        <v>3038</v>
      </c>
      <c r="E2984" s="334">
        <v>16.260000000000002</v>
      </c>
    </row>
    <row r="2985" spans="1:5" ht="15" x14ac:dyDescent="0.25">
      <c r="A2985" s="331">
        <v>97612</v>
      </c>
      <c r="B2985" s="329" t="s">
        <v>5728</v>
      </c>
      <c r="C2985" s="329" t="s">
        <v>174</v>
      </c>
      <c r="D2985" s="329" t="s">
        <v>3038</v>
      </c>
      <c r="E2985" s="334">
        <v>17.559999999999999</v>
      </c>
    </row>
    <row r="2986" spans="1:5" ht="15" x14ac:dyDescent="0.25">
      <c r="A2986" s="331">
        <v>97613</v>
      </c>
      <c r="B2986" s="329" t="s">
        <v>5729</v>
      </c>
      <c r="C2986" s="329" t="s">
        <v>174</v>
      </c>
      <c r="D2986" s="329" t="s">
        <v>3038</v>
      </c>
      <c r="E2986" s="334">
        <v>21.88</v>
      </c>
    </row>
    <row r="2987" spans="1:5" ht="15" x14ac:dyDescent="0.25">
      <c r="A2987" s="331">
        <v>97614</v>
      </c>
      <c r="B2987" s="329" t="s">
        <v>5730</v>
      </c>
      <c r="C2987" s="329" t="s">
        <v>174</v>
      </c>
      <c r="D2987" s="329" t="s">
        <v>3038</v>
      </c>
      <c r="E2987" s="334">
        <v>37.47</v>
      </c>
    </row>
    <row r="2988" spans="1:5" ht="15" x14ac:dyDescent="0.25">
      <c r="A2988" s="331">
        <v>97615</v>
      </c>
      <c r="B2988" s="329" t="s">
        <v>5731</v>
      </c>
      <c r="C2988" s="329" t="s">
        <v>174</v>
      </c>
      <c r="D2988" s="329" t="s">
        <v>2971</v>
      </c>
      <c r="E2988" s="334">
        <v>45.1</v>
      </c>
    </row>
    <row r="2989" spans="1:5" ht="15" x14ac:dyDescent="0.25">
      <c r="A2989" s="331">
        <v>97616</v>
      </c>
      <c r="B2989" s="329" t="s">
        <v>5732</v>
      </c>
      <c r="C2989" s="329" t="s">
        <v>174</v>
      </c>
      <c r="D2989" s="329" t="s">
        <v>2971</v>
      </c>
      <c r="E2989" s="334">
        <v>52.28</v>
      </c>
    </row>
    <row r="2990" spans="1:5" ht="15" x14ac:dyDescent="0.25">
      <c r="A2990" s="331">
        <v>97617</v>
      </c>
      <c r="B2990" s="329" t="s">
        <v>5733</v>
      </c>
      <c r="C2990" s="329" t="s">
        <v>174</v>
      </c>
      <c r="D2990" s="329" t="s">
        <v>2971</v>
      </c>
      <c r="E2990" s="334">
        <v>52.07</v>
      </c>
    </row>
    <row r="2991" spans="1:5" ht="15" x14ac:dyDescent="0.25">
      <c r="A2991" s="331">
        <v>97618</v>
      </c>
      <c r="B2991" s="329" t="s">
        <v>5734</v>
      </c>
      <c r="C2991" s="329" t="s">
        <v>174</v>
      </c>
      <c r="D2991" s="329" t="s">
        <v>2971</v>
      </c>
      <c r="E2991" s="334">
        <v>46.92</v>
      </c>
    </row>
    <row r="2992" spans="1:5" ht="15" x14ac:dyDescent="0.25">
      <c r="A2992" s="331">
        <v>100902</v>
      </c>
      <c r="B2992" s="329" t="s">
        <v>5735</v>
      </c>
      <c r="C2992" s="329" t="s">
        <v>174</v>
      </c>
      <c r="D2992" s="329" t="s">
        <v>3038</v>
      </c>
      <c r="E2992" s="334">
        <v>21.66</v>
      </c>
    </row>
    <row r="2993" spans="1:5" ht="15" x14ac:dyDescent="0.25">
      <c r="A2993" s="331">
        <v>100903</v>
      </c>
      <c r="B2993" s="329" t="s">
        <v>5736</v>
      </c>
      <c r="C2993" s="329" t="s">
        <v>174</v>
      </c>
      <c r="D2993" s="329" t="s">
        <v>3038</v>
      </c>
      <c r="E2993" s="334">
        <v>25.81</v>
      </c>
    </row>
    <row r="2994" spans="1:5" ht="15" x14ac:dyDescent="0.25">
      <c r="A2994" s="331">
        <v>100904</v>
      </c>
      <c r="B2994" s="329" t="s">
        <v>5737</v>
      </c>
      <c r="C2994" s="329" t="s">
        <v>174</v>
      </c>
      <c r="D2994" s="329" t="s">
        <v>2971</v>
      </c>
      <c r="E2994" s="334">
        <v>75.67</v>
      </c>
    </row>
    <row r="2995" spans="1:5" ht="15" x14ac:dyDescent="0.25">
      <c r="A2995" s="331">
        <v>100905</v>
      </c>
      <c r="B2995" s="329" t="s">
        <v>5738</v>
      </c>
      <c r="C2995" s="329" t="s">
        <v>174</v>
      </c>
      <c r="D2995" s="329" t="s">
        <v>2971</v>
      </c>
      <c r="E2995" s="334">
        <v>205.35</v>
      </c>
    </row>
    <row r="2996" spans="1:5" ht="15" x14ac:dyDescent="0.25">
      <c r="A2996" s="331">
        <v>100906</v>
      </c>
      <c r="B2996" s="329" t="s">
        <v>5739</v>
      </c>
      <c r="C2996" s="329" t="s">
        <v>174</v>
      </c>
      <c r="D2996" s="329" t="s">
        <v>2971</v>
      </c>
      <c r="E2996" s="334">
        <v>282.13</v>
      </c>
    </row>
    <row r="2997" spans="1:5" ht="15" x14ac:dyDescent="0.25">
      <c r="A2997" s="331">
        <v>100919</v>
      </c>
      <c r="B2997" s="329" t="s">
        <v>5740</v>
      </c>
      <c r="C2997" s="329" t="s">
        <v>174</v>
      </c>
      <c r="D2997" s="329" t="s">
        <v>3038</v>
      </c>
      <c r="E2997" s="334">
        <v>42.56</v>
      </c>
    </row>
    <row r="2998" spans="1:5" ht="15" x14ac:dyDescent="0.25">
      <c r="A2998" s="331">
        <v>100920</v>
      </c>
      <c r="B2998" s="329" t="s">
        <v>5741</v>
      </c>
      <c r="C2998" s="329" t="s">
        <v>174</v>
      </c>
      <c r="D2998" s="329" t="s">
        <v>3038</v>
      </c>
      <c r="E2998" s="334">
        <v>71.31</v>
      </c>
    </row>
    <row r="2999" spans="1:5" ht="15" x14ac:dyDescent="0.25">
      <c r="A2999" s="331">
        <v>100921</v>
      </c>
      <c r="B2999" s="329" t="s">
        <v>5742</v>
      </c>
      <c r="C2999" s="329" t="s">
        <v>174</v>
      </c>
      <c r="D2999" s="329" t="s">
        <v>2971</v>
      </c>
      <c r="E2999" s="334">
        <v>53.96</v>
      </c>
    </row>
    <row r="3000" spans="1:5" ht="15" x14ac:dyDescent="0.25">
      <c r="A3000" s="331">
        <v>100922</v>
      </c>
      <c r="B3000" s="329" t="s">
        <v>5743</v>
      </c>
      <c r="C3000" s="329" t="s">
        <v>174</v>
      </c>
      <c r="D3000" s="329" t="s">
        <v>2971</v>
      </c>
      <c r="E3000" s="334">
        <v>38.950000000000003</v>
      </c>
    </row>
    <row r="3001" spans="1:5" ht="15" x14ac:dyDescent="0.25">
      <c r="A3001" s="331">
        <v>100923</v>
      </c>
      <c r="B3001" s="329" t="s">
        <v>5744</v>
      </c>
      <c r="C3001" s="329" t="s">
        <v>174</v>
      </c>
      <c r="D3001" s="329" t="s">
        <v>2971</v>
      </c>
      <c r="E3001" s="334">
        <v>45.8</v>
      </c>
    </row>
    <row r="3002" spans="1:5" ht="15" x14ac:dyDescent="0.25">
      <c r="A3002" s="331">
        <v>101489</v>
      </c>
      <c r="B3002" s="329" t="s">
        <v>5745</v>
      </c>
      <c r="C3002" s="329" t="s">
        <v>174</v>
      </c>
      <c r="D3002" s="329" t="s">
        <v>2971</v>
      </c>
      <c r="E3002" s="335">
        <v>1097.57</v>
      </c>
    </row>
    <row r="3003" spans="1:5" ht="15" x14ac:dyDescent="0.25">
      <c r="A3003" s="331">
        <v>101490</v>
      </c>
      <c r="B3003" s="329" t="s">
        <v>5746</v>
      </c>
      <c r="C3003" s="329" t="s">
        <v>174</v>
      </c>
      <c r="D3003" s="329" t="s">
        <v>2971</v>
      </c>
      <c r="E3003" s="335">
        <v>1187.8800000000001</v>
      </c>
    </row>
    <row r="3004" spans="1:5" ht="15" x14ac:dyDescent="0.25">
      <c r="A3004" s="331">
        <v>101491</v>
      </c>
      <c r="B3004" s="329" t="s">
        <v>5747</v>
      </c>
      <c r="C3004" s="329" t="s">
        <v>174</v>
      </c>
      <c r="D3004" s="329" t="s">
        <v>2971</v>
      </c>
      <c r="E3004" s="335">
        <v>1235.6199999999999</v>
      </c>
    </row>
    <row r="3005" spans="1:5" ht="15" x14ac:dyDescent="0.25">
      <c r="A3005" s="331">
        <v>101492</v>
      </c>
      <c r="B3005" s="329" t="s">
        <v>5748</v>
      </c>
      <c r="C3005" s="329" t="s">
        <v>174</v>
      </c>
      <c r="D3005" s="329" t="s">
        <v>2971</v>
      </c>
      <c r="E3005" s="335">
        <v>1368.3</v>
      </c>
    </row>
    <row r="3006" spans="1:5" ht="15" x14ac:dyDescent="0.25">
      <c r="A3006" s="331">
        <v>101493</v>
      </c>
      <c r="B3006" s="329" t="s">
        <v>5749</v>
      </c>
      <c r="C3006" s="329" t="s">
        <v>174</v>
      </c>
      <c r="D3006" s="329" t="s">
        <v>2971</v>
      </c>
      <c r="E3006" s="335">
        <v>1087.68</v>
      </c>
    </row>
    <row r="3007" spans="1:5" ht="15" x14ac:dyDescent="0.25">
      <c r="A3007" s="331">
        <v>101494</v>
      </c>
      <c r="B3007" s="329" t="s">
        <v>5750</v>
      </c>
      <c r="C3007" s="329" t="s">
        <v>174</v>
      </c>
      <c r="D3007" s="329" t="s">
        <v>2971</v>
      </c>
      <c r="E3007" s="335">
        <v>1177.99</v>
      </c>
    </row>
    <row r="3008" spans="1:5" ht="15" x14ac:dyDescent="0.25">
      <c r="A3008" s="331">
        <v>101495</v>
      </c>
      <c r="B3008" s="329" t="s">
        <v>5751</v>
      </c>
      <c r="C3008" s="329" t="s">
        <v>174</v>
      </c>
      <c r="D3008" s="329" t="s">
        <v>2971</v>
      </c>
      <c r="E3008" s="335">
        <v>1225.73</v>
      </c>
    </row>
    <row r="3009" spans="1:5" ht="15" x14ac:dyDescent="0.25">
      <c r="A3009" s="331">
        <v>101496</v>
      </c>
      <c r="B3009" s="329" t="s">
        <v>5752</v>
      </c>
      <c r="C3009" s="329" t="s">
        <v>174</v>
      </c>
      <c r="D3009" s="329" t="s">
        <v>2971</v>
      </c>
      <c r="E3009" s="335">
        <v>1358.41</v>
      </c>
    </row>
    <row r="3010" spans="1:5" ht="15" x14ac:dyDescent="0.25">
      <c r="A3010" s="331">
        <v>101497</v>
      </c>
      <c r="B3010" s="329" t="s">
        <v>5753</v>
      </c>
      <c r="C3010" s="329" t="s">
        <v>174</v>
      </c>
      <c r="D3010" s="329" t="s">
        <v>2971</v>
      </c>
      <c r="E3010" s="335">
        <v>1312.98</v>
      </c>
    </row>
    <row r="3011" spans="1:5" ht="15" x14ac:dyDescent="0.25">
      <c r="A3011" s="331">
        <v>101498</v>
      </c>
      <c r="B3011" s="329" t="s">
        <v>5754</v>
      </c>
      <c r="C3011" s="329" t="s">
        <v>174</v>
      </c>
      <c r="D3011" s="329" t="s">
        <v>2971</v>
      </c>
      <c r="E3011" s="335">
        <v>1449.68</v>
      </c>
    </row>
    <row r="3012" spans="1:5" ht="15" x14ac:dyDescent="0.25">
      <c r="A3012" s="331">
        <v>101499</v>
      </c>
      <c r="B3012" s="329" t="s">
        <v>5755</v>
      </c>
      <c r="C3012" s="329" t="s">
        <v>174</v>
      </c>
      <c r="D3012" s="329" t="s">
        <v>2971</v>
      </c>
      <c r="E3012" s="335">
        <v>1521.94</v>
      </c>
    </row>
    <row r="3013" spans="1:5" ht="15" x14ac:dyDescent="0.25">
      <c r="A3013" s="331">
        <v>101500</v>
      </c>
      <c r="B3013" s="329" t="s">
        <v>5756</v>
      </c>
      <c r="C3013" s="329" t="s">
        <v>174</v>
      </c>
      <c r="D3013" s="329" t="s">
        <v>2971</v>
      </c>
      <c r="E3013" s="335">
        <v>1711.8</v>
      </c>
    </row>
    <row r="3014" spans="1:5" ht="15" x14ac:dyDescent="0.25">
      <c r="A3014" s="331">
        <v>101501</v>
      </c>
      <c r="B3014" s="329" t="s">
        <v>5757</v>
      </c>
      <c r="C3014" s="329" t="s">
        <v>174</v>
      </c>
      <c r="D3014" s="329" t="s">
        <v>2971</v>
      </c>
      <c r="E3014" s="335">
        <v>1308.72</v>
      </c>
    </row>
    <row r="3015" spans="1:5" ht="15" x14ac:dyDescent="0.25">
      <c r="A3015" s="331">
        <v>101502</v>
      </c>
      <c r="B3015" s="329" t="s">
        <v>5758</v>
      </c>
      <c r="C3015" s="329" t="s">
        <v>174</v>
      </c>
      <c r="D3015" s="329" t="s">
        <v>2971</v>
      </c>
      <c r="E3015" s="335">
        <v>1445.42</v>
      </c>
    </row>
    <row r="3016" spans="1:5" ht="15" x14ac:dyDescent="0.25">
      <c r="A3016" s="331">
        <v>101503</v>
      </c>
      <c r="B3016" s="329" t="s">
        <v>5759</v>
      </c>
      <c r="C3016" s="329" t="s">
        <v>174</v>
      </c>
      <c r="D3016" s="329" t="s">
        <v>2971</v>
      </c>
      <c r="E3016" s="335">
        <v>1517.68</v>
      </c>
    </row>
    <row r="3017" spans="1:5" ht="15" x14ac:dyDescent="0.25">
      <c r="A3017" s="331">
        <v>101504</v>
      </c>
      <c r="B3017" s="329" t="s">
        <v>5760</v>
      </c>
      <c r="C3017" s="329" t="s">
        <v>174</v>
      </c>
      <c r="D3017" s="329" t="s">
        <v>2971</v>
      </c>
      <c r="E3017" s="335">
        <v>1707.54</v>
      </c>
    </row>
    <row r="3018" spans="1:5" ht="15" x14ac:dyDescent="0.25">
      <c r="A3018" s="331">
        <v>101505</v>
      </c>
      <c r="B3018" s="329" t="s">
        <v>5761</v>
      </c>
      <c r="C3018" s="329" t="s">
        <v>174</v>
      </c>
      <c r="D3018" s="329" t="s">
        <v>2971</v>
      </c>
      <c r="E3018" s="335">
        <v>1419.25</v>
      </c>
    </row>
    <row r="3019" spans="1:5" ht="15" x14ac:dyDescent="0.25">
      <c r="A3019" s="331">
        <v>101506</v>
      </c>
      <c r="B3019" s="329" t="s">
        <v>5762</v>
      </c>
      <c r="C3019" s="329" t="s">
        <v>174</v>
      </c>
      <c r="D3019" s="329" t="s">
        <v>2971</v>
      </c>
      <c r="E3019" s="335">
        <v>1601.51</v>
      </c>
    </row>
    <row r="3020" spans="1:5" ht="15" x14ac:dyDescent="0.25">
      <c r="A3020" s="331">
        <v>101507</v>
      </c>
      <c r="B3020" s="329" t="s">
        <v>5763</v>
      </c>
      <c r="C3020" s="329" t="s">
        <v>174</v>
      </c>
      <c r="D3020" s="329" t="s">
        <v>2971</v>
      </c>
      <c r="E3020" s="335">
        <v>1697.86</v>
      </c>
    </row>
    <row r="3021" spans="1:5" ht="15" x14ac:dyDescent="0.25">
      <c r="A3021" s="331">
        <v>101508</v>
      </c>
      <c r="B3021" s="329" t="s">
        <v>5764</v>
      </c>
      <c r="C3021" s="329" t="s">
        <v>174</v>
      </c>
      <c r="D3021" s="329" t="s">
        <v>2971</v>
      </c>
      <c r="E3021" s="335">
        <v>1943.88</v>
      </c>
    </row>
    <row r="3022" spans="1:5" ht="15" x14ac:dyDescent="0.25">
      <c r="A3022" s="331">
        <v>101509</v>
      </c>
      <c r="B3022" s="329" t="s">
        <v>5765</v>
      </c>
      <c r="C3022" s="329" t="s">
        <v>174</v>
      </c>
      <c r="D3022" s="329" t="s">
        <v>2971</v>
      </c>
      <c r="E3022" s="335">
        <v>1559.62</v>
      </c>
    </row>
    <row r="3023" spans="1:5" ht="15" x14ac:dyDescent="0.25">
      <c r="A3023" s="331">
        <v>101510</v>
      </c>
      <c r="B3023" s="329" t="s">
        <v>5766</v>
      </c>
      <c r="C3023" s="329" t="s">
        <v>174</v>
      </c>
      <c r="D3023" s="329" t="s">
        <v>2971</v>
      </c>
      <c r="E3023" s="335">
        <v>1741.88</v>
      </c>
    </row>
    <row r="3024" spans="1:5" ht="15" x14ac:dyDescent="0.25">
      <c r="A3024" s="331">
        <v>101511</v>
      </c>
      <c r="B3024" s="329" t="s">
        <v>5767</v>
      </c>
      <c r="C3024" s="329" t="s">
        <v>174</v>
      </c>
      <c r="D3024" s="329" t="s">
        <v>2971</v>
      </c>
      <c r="E3024" s="335">
        <v>1838.23</v>
      </c>
    </row>
    <row r="3025" spans="1:5" ht="15" x14ac:dyDescent="0.25">
      <c r="A3025" s="331">
        <v>101512</v>
      </c>
      <c r="B3025" s="329" t="s">
        <v>5768</v>
      </c>
      <c r="C3025" s="329" t="s">
        <v>174</v>
      </c>
      <c r="D3025" s="329" t="s">
        <v>2971</v>
      </c>
      <c r="E3025" s="335">
        <v>2084.25</v>
      </c>
    </row>
    <row r="3026" spans="1:5" ht="15" x14ac:dyDescent="0.25">
      <c r="A3026" s="331">
        <v>101513</v>
      </c>
      <c r="B3026" s="329" t="s">
        <v>5769</v>
      </c>
      <c r="C3026" s="329" t="s">
        <v>174</v>
      </c>
      <c r="D3026" s="329" t="s">
        <v>3038</v>
      </c>
      <c r="E3026" s="334">
        <v>635.76</v>
      </c>
    </row>
    <row r="3027" spans="1:5" ht="15" x14ac:dyDescent="0.25">
      <c r="A3027" s="331">
        <v>101514</v>
      </c>
      <c r="B3027" s="329" t="s">
        <v>5770</v>
      </c>
      <c r="C3027" s="329" t="s">
        <v>174</v>
      </c>
      <c r="D3027" s="329" t="s">
        <v>3038</v>
      </c>
      <c r="E3027" s="334">
        <v>744.13</v>
      </c>
    </row>
    <row r="3028" spans="1:5" ht="15" x14ac:dyDescent="0.25">
      <c r="A3028" s="331">
        <v>101515</v>
      </c>
      <c r="B3028" s="329" t="s">
        <v>5771</v>
      </c>
      <c r="C3028" s="329" t="s">
        <v>174</v>
      </c>
      <c r="D3028" s="329" t="s">
        <v>3038</v>
      </c>
      <c r="E3028" s="334">
        <v>801.42</v>
      </c>
    </row>
    <row r="3029" spans="1:5" ht="15" x14ac:dyDescent="0.25">
      <c r="A3029" s="331">
        <v>101516</v>
      </c>
      <c r="B3029" s="329" t="s">
        <v>5772</v>
      </c>
      <c r="C3029" s="329" t="s">
        <v>174</v>
      </c>
      <c r="D3029" s="329" t="s">
        <v>3038</v>
      </c>
      <c r="E3029" s="334">
        <v>935</v>
      </c>
    </row>
    <row r="3030" spans="1:5" ht="15" x14ac:dyDescent="0.25">
      <c r="A3030" s="331">
        <v>101517</v>
      </c>
      <c r="B3030" s="329" t="s">
        <v>5773</v>
      </c>
      <c r="C3030" s="329" t="s">
        <v>174</v>
      </c>
      <c r="D3030" s="329" t="s">
        <v>3038</v>
      </c>
      <c r="E3030" s="334">
        <v>625.88</v>
      </c>
    </row>
    <row r="3031" spans="1:5" ht="15" x14ac:dyDescent="0.25">
      <c r="A3031" s="331">
        <v>101518</v>
      </c>
      <c r="B3031" s="329" t="s">
        <v>5774</v>
      </c>
      <c r="C3031" s="329" t="s">
        <v>174</v>
      </c>
      <c r="D3031" s="329" t="s">
        <v>3038</v>
      </c>
      <c r="E3031" s="334">
        <v>734.25</v>
      </c>
    </row>
    <row r="3032" spans="1:5" ht="15" x14ac:dyDescent="0.25">
      <c r="A3032" s="331">
        <v>101519</v>
      </c>
      <c r="B3032" s="329" t="s">
        <v>5775</v>
      </c>
      <c r="C3032" s="329" t="s">
        <v>174</v>
      </c>
      <c r="D3032" s="329" t="s">
        <v>3038</v>
      </c>
      <c r="E3032" s="334">
        <v>791.54</v>
      </c>
    </row>
    <row r="3033" spans="1:5" ht="15" x14ac:dyDescent="0.25">
      <c r="A3033" s="331">
        <v>101520</v>
      </c>
      <c r="B3033" s="329" t="s">
        <v>5776</v>
      </c>
      <c r="C3033" s="329" t="s">
        <v>174</v>
      </c>
      <c r="D3033" s="329" t="s">
        <v>3038</v>
      </c>
      <c r="E3033" s="334">
        <v>925.12</v>
      </c>
    </row>
    <row r="3034" spans="1:5" ht="15" x14ac:dyDescent="0.25">
      <c r="A3034" s="331">
        <v>101521</v>
      </c>
      <c r="B3034" s="329" t="s">
        <v>5777</v>
      </c>
      <c r="C3034" s="329" t="s">
        <v>174</v>
      </c>
      <c r="D3034" s="329" t="s">
        <v>3038</v>
      </c>
      <c r="E3034" s="334">
        <v>865.95</v>
      </c>
    </row>
    <row r="3035" spans="1:5" ht="15" x14ac:dyDescent="0.25">
      <c r="A3035" s="331">
        <v>101522</v>
      </c>
      <c r="B3035" s="329" t="s">
        <v>5778</v>
      </c>
      <c r="C3035" s="329" t="s">
        <v>174</v>
      </c>
      <c r="D3035" s="329" t="s">
        <v>3038</v>
      </c>
      <c r="E3035" s="335">
        <v>1028.5</v>
      </c>
    </row>
    <row r="3036" spans="1:5" ht="15" x14ac:dyDescent="0.25">
      <c r="A3036" s="331">
        <v>101523</v>
      </c>
      <c r="B3036" s="329" t="s">
        <v>5779</v>
      </c>
      <c r="C3036" s="329" t="s">
        <v>174</v>
      </c>
      <c r="D3036" s="329" t="s">
        <v>3038</v>
      </c>
      <c r="E3036" s="335">
        <v>1114.44</v>
      </c>
    </row>
    <row r="3037" spans="1:5" ht="15" x14ac:dyDescent="0.25">
      <c r="A3037" s="331">
        <v>101524</v>
      </c>
      <c r="B3037" s="329" t="s">
        <v>5780</v>
      </c>
      <c r="C3037" s="329" t="s">
        <v>174</v>
      </c>
      <c r="D3037" s="329" t="s">
        <v>3038</v>
      </c>
      <c r="E3037" s="335">
        <v>1314.81</v>
      </c>
    </row>
    <row r="3038" spans="1:5" ht="15" x14ac:dyDescent="0.25">
      <c r="A3038" s="331">
        <v>101525</v>
      </c>
      <c r="B3038" s="329" t="s">
        <v>5781</v>
      </c>
      <c r="C3038" s="329" t="s">
        <v>174</v>
      </c>
      <c r="D3038" s="329" t="s">
        <v>3038</v>
      </c>
      <c r="E3038" s="334">
        <v>861.7</v>
      </c>
    </row>
    <row r="3039" spans="1:5" ht="15" x14ac:dyDescent="0.25">
      <c r="A3039" s="331">
        <v>101526</v>
      </c>
      <c r="B3039" s="329" t="s">
        <v>5782</v>
      </c>
      <c r="C3039" s="329" t="s">
        <v>174</v>
      </c>
      <c r="D3039" s="329" t="s">
        <v>3038</v>
      </c>
      <c r="E3039" s="335">
        <v>1024.25</v>
      </c>
    </row>
    <row r="3040" spans="1:5" ht="15" x14ac:dyDescent="0.25">
      <c r="A3040" s="331">
        <v>101527</v>
      </c>
      <c r="B3040" s="329" t="s">
        <v>5783</v>
      </c>
      <c r="C3040" s="329" t="s">
        <v>174</v>
      </c>
      <c r="D3040" s="329" t="s">
        <v>3038</v>
      </c>
      <c r="E3040" s="335">
        <v>1110.19</v>
      </c>
    </row>
    <row r="3041" spans="1:5" ht="15" x14ac:dyDescent="0.25">
      <c r="A3041" s="331">
        <v>101528</v>
      </c>
      <c r="B3041" s="329" t="s">
        <v>5784</v>
      </c>
      <c r="C3041" s="329" t="s">
        <v>174</v>
      </c>
      <c r="D3041" s="329" t="s">
        <v>3038</v>
      </c>
      <c r="E3041" s="335">
        <v>1310.56</v>
      </c>
    </row>
    <row r="3042" spans="1:5" ht="15" x14ac:dyDescent="0.25">
      <c r="A3042" s="331">
        <v>101529</v>
      </c>
      <c r="B3042" s="329" t="s">
        <v>5785</v>
      </c>
      <c r="C3042" s="329" t="s">
        <v>174</v>
      </c>
      <c r="D3042" s="329" t="s">
        <v>3038</v>
      </c>
      <c r="E3042" s="334">
        <v>988.54</v>
      </c>
    </row>
    <row r="3043" spans="1:5" ht="15" x14ac:dyDescent="0.25">
      <c r="A3043" s="331">
        <v>101530</v>
      </c>
      <c r="B3043" s="329" t="s">
        <v>5786</v>
      </c>
      <c r="C3043" s="329" t="s">
        <v>174</v>
      </c>
      <c r="D3043" s="329" t="s">
        <v>3038</v>
      </c>
      <c r="E3043" s="335">
        <v>1205.28</v>
      </c>
    </row>
    <row r="3044" spans="1:5" ht="15" x14ac:dyDescent="0.25">
      <c r="A3044" s="331">
        <v>101531</v>
      </c>
      <c r="B3044" s="329" t="s">
        <v>5787</v>
      </c>
      <c r="C3044" s="329" t="s">
        <v>174</v>
      </c>
      <c r="D3044" s="329" t="s">
        <v>3038</v>
      </c>
      <c r="E3044" s="335">
        <v>1319.86</v>
      </c>
    </row>
    <row r="3045" spans="1:5" ht="15" x14ac:dyDescent="0.25">
      <c r="A3045" s="331">
        <v>101532</v>
      </c>
      <c r="B3045" s="329" t="s">
        <v>5788</v>
      </c>
      <c r="C3045" s="329" t="s">
        <v>174</v>
      </c>
      <c r="D3045" s="329" t="s">
        <v>3038</v>
      </c>
      <c r="E3045" s="335">
        <v>1587.02</v>
      </c>
    </row>
    <row r="3046" spans="1:5" ht="15" x14ac:dyDescent="0.25">
      <c r="A3046" s="331">
        <v>101533</v>
      </c>
      <c r="B3046" s="329" t="s">
        <v>5789</v>
      </c>
      <c r="C3046" s="329" t="s">
        <v>174</v>
      </c>
      <c r="D3046" s="329" t="s">
        <v>3038</v>
      </c>
      <c r="E3046" s="335">
        <v>1128.92</v>
      </c>
    </row>
    <row r="3047" spans="1:5" ht="15" x14ac:dyDescent="0.25">
      <c r="A3047" s="331">
        <v>101534</v>
      </c>
      <c r="B3047" s="329" t="s">
        <v>5790</v>
      </c>
      <c r="C3047" s="329" t="s">
        <v>174</v>
      </c>
      <c r="D3047" s="329" t="s">
        <v>3038</v>
      </c>
      <c r="E3047" s="335">
        <v>1345.66</v>
      </c>
    </row>
    <row r="3048" spans="1:5" ht="15" x14ac:dyDescent="0.25">
      <c r="A3048" s="331">
        <v>101535</v>
      </c>
      <c r="B3048" s="329" t="s">
        <v>5791</v>
      </c>
      <c r="C3048" s="329" t="s">
        <v>174</v>
      </c>
      <c r="D3048" s="329" t="s">
        <v>3038</v>
      </c>
      <c r="E3048" s="335">
        <v>1460.24</v>
      </c>
    </row>
    <row r="3049" spans="1:5" ht="15" x14ac:dyDescent="0.25">
      <c r="A3049" s="331">
        <v>101536</v>
      </c>
      <c r="B3049" s="329" t="s">
        <v>5792</v>
      </c>
      <c r="C3049" s="329" t="s">
        <v>174</v>
      </c>
      <c r="D3049" s="329" t="s">
        <v>3038</v>
      </c>
      <c r="E3049" s="335">
        <v>1727.4</v>
      </c>
    </row>
    <row r="3050" spans="1:5" ht="15" x14ac:dyDescent="0.25">
      <c r="A3050" s="331">
        <v>101537</v>
      </c>
      <c r="B3050" s="329" t="s">
        <v>5793</v>
      </c>
      <c r="C3050" s="329" t="s">
        <v>174</v>
      </c>
      <c r="D3050" s="329" t="s">
        <v>3038</v>
      </c>
      <c r="E3050" s="334">
        <v>105.59</v>
      </c>
    </row>
    <row r="3051" spans="1:5" ht="15" x14ac:dyDescent="0.25">
      <c r="A3051" s="331">
        <v>101538</v>
      </c>
      <c r="B3051" s="329" t="s">
        <v>5794</v>
      </c>
      <c r="C3051" s="329" t="s">
        <v>174</v>
      </c>
      <c r="D3051" s="329" t="s">
        <v>2971</v>
      </c>
      <c r="E3051" s="334">
        <v>45.87</v>
      </c>
    </row>
    <row r="3052" spans="1:5" ht="15" x14ac:dyDescent="0.25">
      <c r="A3052" s="331">
        <v>101539</v>
      </c>
      <c r="B3052" s="329" t="s">
        <v>5795</v>
      </c>
      <c r="C3052" s="329" t="s">
        <v>174</v>
      </c>
      <c r="D3052" s="329" t="s">
        <v>2971</v>
      </c>
      <c r="E3052" s="334">
        <v>73.42</v>
      </c>
    </row>
    <row r="3053" spans="1:5" ht="15" x14ac:dyDescent="0.25">
      <c r="A3053" s="331">
        <v>101540</v>
      </c>
      <c r="B3053" s="329" t="s">
        <v>5796</v>
      </c>
      <c r="C3053" s="329" t="s">
        <v>174</v>
      </c>
      <c r="D3053" s="329" t="s">
        <v>2971</v>
      </c>
      <c r="E3053" s="334">
        <v>126.41</v>
      </c>
    </row>
    <row r="3054" spans="1:5" ht="15" x14ac:dyDescent="0.25">
      <c r="A3054" s="331">
        <v>101541</v>
      </c>
      <c r="B3054" s="329" t="s">
        <v>5797</v>
      </c>
      <c r="C3054" s="329" t="s">
        <v>174</v>
      </c>
      <c r="D3054" s="329" t="s">
        <v>2971</v>
      </c>
      <c r="E3054" s="334">
        <v>164.27</v>
      </c>
    </row>
    <row r="3055" spans="1:5" ht="15" x14ac:dyDescent="0.25">
      <c r="A3055" s="331">
        <v>101542</v>
      </c>
      <c r="B3055" s="329" t="s">
        <v>5798</v>
      </c>
      <c r="C3055" s="329" t="s">
        <v>174</v>
      </c>
      <c r="D3055" s="329" t="s">
        <v>2971</v>
      </c>
      <c r="E3055" s="334">
        <v>33.909999999999997</v>
      </c>
    </row>
    <row r="3056" spans="1:5" ht="15" x14ac:dyDescent="0.25">
      <c r="A3056" s="331">
        <v>101543</v>
      </c>
      <c r="B3056" s="329" t="s">
        <v>5799</v>
      </c>
      <c r="C3056" s="329" t="s">
        <v>174</v>
      </c>
      <c r="D3056" s="329" t="s">
        <v>2971</v>
      </c>
      <c r="E3056" s="334">
        <v>58.96</v>
      </c>
    </row>
    <row r="3057" spans="1:5" ht="15" x14ac:dyDescent="0.25">
      <c r="A3057" s="331">
        <v>101544</v>
      </c>
      <c r="B3057" s="329" t="s">
        <v>5800</v>
      </c>
      <c r="C3057" s="329" t="s">
        <v>174</v>
      </c>
      <c r="D3057" s="329" t="s">
        <v>2971</v>
      </c>
      <c r="E3057" s="334">
        <v>95.51</v>
      </c>
    </row>
    <row r="3058" spans="1:5" ht="15" x14ac:dyDescent="0.25">
      <c r="A3058" s="331">
        <v>101545</v>
      </c>
      <c r="B3058" s="329" t="s">
        <v>5801</v>
      </c>
      <c r="C3058" s="329" t="s">
        <v>174</v>
      </c>
      <c r="D3058" s="329" t="s">
        <v>2971</v>
      </c>
      <c r="E3058" s="334">
        <v>140.68</v>
      </c>
    </row>
    <row r="3059" spans="1:5" ht="15" x14ac:dyDescent="0.25">
      <c r="A3059" s="331">
        <v>101546</v>
      </c>
      <c r="B3059" s="329" t="s">
        <v>5802</v>
      </c>
      <c r="C3059" s="329" t="s">
        <v>174</v>
      </c>
      <c r="D3059" s="329" t="s">
        <v>2971</v>
      </c>
      <c r="E3059" s="334">
        <v>27.91</v>
      </c>
    </row>
    <row r="3060" spans="1:5" ht="15" x14ac:dyDescent="0.25">
      <c r="A3060" s="331">
        <v>101547</v>
      </c>
      <c r="B3060" s="329" t="s">
        <v>5803</v>
      </c>
      <c r="C3060" s="329" t="s">
        <v>174</v>
      </c>
      <c r="D3060" s="329" t="s">
        <v>2971</v>
      </c>
      <c r="E3060" s="334">
        <v>88.41</v>
      </c>
    </row>
    <row r="3061" spans="1:5" ht="15" x14ac:dyDescent="0.25">
      <c r="A3061" s="331">
        <v>101548</v>
      </c>
      <c r="B3061" s="329" t="s">
        <v>5804</v>
      </c>
      <c r="C3061" s="329" t="s">
        <v>174</v>
      </c>
      <c r="D3061" s="329" t="s">
        <v>2971</v>
      </c>
      <c r="E3061" s="334">
        <v>6.57</v>
      </c>
    </row>
    <row r="3062" spans="1:5" ht="15" x14ac:dyDescent="0.25">
      <c r="A3062" s="331">
        <v>101549</v>
      </c>
      <c r="B3062" s="329" t="s">
        <v>5805</v>
      </c>
      <c r="C3062" s="329" t="s">
        <v>174</v>
      </c>
      <c r="D3062" s="329" t="s">
        <v>3038</v>
      </c>
      <c r="E3062" s="334">
        <v>12.69</v>
      </c>
    </row>
    <row r="3063" spans="1:5" ht="15" x14ac:dyDescent="0.25">
      <c r="A3063" s="331">
        <v>101553</v>
      </c>
      <c r="B3063" s="329" t="s">
        <v>5806</v>
      </c>
      <c r="C3063" s="329" t="s">
        <v>174</v>
      </c>
      <c r="D3063" s="329" t="s">
        <v>3038</v>
      </c>
      <c r="E3063" s="334">
        <v>16.21</v>
      </c>
    </row>
    <row r="3064" spans="1:5" ht="15" x14ac:dyDescent="0.25">
      <c r="A3064" s="331">
        <v>101554</v>
      </c>
      <c r="B3064" s="329" t="s">
        <v>5807</v>
      </c>
      <c r="C3064" s="329" t="s">
        <v>174</v>
      </c>
      <c r="D3064" s="329" t="s">
        <v>3038</v>
      </c>
      <c r="E3064" s="334">
        <v>11.02</v>
      </c>
    </row>
    <row r="3065" spans="1:5" ht="15" x14ac:dyDescent="0.25">
      <c r="A3065" s="331">
        <v>101555</v>
      </c>
      <c r="B3065" s="329" t="s">
        <v>5808</v>
      </c>
      <c r="C3065" s="329" t="s">
        <v>174</v>
      </c>
      <c r="D3065" s="329" t="s">
        <v>3038</v>
      </c>
      <c r="E3065" s="334">
        <v>6.28</v>
      </c>
    </row>
    <row r="3066" spans="1:5" ht="15" x14ac:dyDescent="0.25">
      <c r="A3066" s="331">
        <v>101556</v>
      </c>
      <c r="B3066" s="329" t="s">
        <v>5809</v>
      </c>
      <c r="C3066" s="329" t="s">
        <v>174</v>
      </c>
      <c r="D3066" s="329" t="s">
        <v>3038</v>
      </c>
      <c r="E3066" s="334">
        <v>5.53</v>
      </c>
    </row>
    <row r="3067" spans="1:5" ht="15" x14ac:dyDescent="0.25">
      <c r="A3067" s="331">
        <v>101560</v>
      </c>
      <c r="B3067" s="329" t="s">
        <v>5810</v>
      </c>
      <c r="C3067" s="329" t="s">
        <v>157</v>
      </c>
      <c r="D3067" s="329" t="s">
        <v>3038</v>
      </c>
      <c r="E3067" s="334">
        <v>11.45</v>
      </c>
    </row>
    <row r="3068" spans="1:5" ht="15" x14ac:dyDescent="0.25">
      <c r="A3068" s="331">
        <v>101561</v>
      </c>
      <c r="B3068" s="329" t="s">
        <v>5811</v>
      </c>
      <c r="C3068" s="329" t="s">
        <v>157</v>
      </c>
      <c r="D3068" s="329" t="s">
        <v>3038</v>
      </c>
      <c r="E3068" s="334">
        <v>17.55</v>
      </c>
    </row>
    <row r="3069" spans="1:5" ht="15" x14ac:dyDescent="0.25">
      <c r="A3069" s="331">
        <v>101562</v>
      </c>
      <c r="B3069" s="329" t="s">
        <v>5812</v>
      </c>
      <c r="C3069" s="329" t="s">
        <v>157</v>
      </c>
      <c r="D3069" s="329" t="s">
        <v>3038</v>
      </c>
      <c r="E3069" s="334">
        <v>26.7</v>
      </c>
    </row>
    <row r="3070" spans="1:5" ht="15" x14ac:dyDescent="0.25">
      <c r="A3070" s="331">
        <v>101563</v>
      </c>
      <c r="B3070" s="329" t="s">
        <v>5813</v>
      </c>
      <c r="C3070" s="329" t="s">
        <v>157</v>
      </c>
      <c r="D3070" s="329" t="s">
        <v>3038</v>
      </c>
      <c r="E3070" s="334">
        <v>36.78</v>
      </c>
    </row>
    <row r="3071" spans="1:5" ht="15" x14ac:dyDescent="0.25">
      <c r="A3071" s="331">
        <v>101564</v>
      </c>
      <c r="B3071" s="329" t="s">
        <v>5814</v>
      </c>
      <c r="C3071" s="329" t="s">
        <v>157</v>
      </c>
      <c r="D3071" s="329" t="s">
        <v>3038</v>
      </c>
      <c r="E3071" s="334">
        <v>52.41</v>
      </c>
    </row>
    <row r="3072" spans="1:5" ht="15" x14ac:dyDescent="0.25">
      <c r="A3072" s="331">
        <v>101565</v>
      </c>
      <c r="B3072" s="329" t="s">
        <v>5815</v>
      </c>
      <c r="C3072" s="329" t="s">
        <v>157</v>
      </c>
      <c r="D3072" s="329" t="s">
        <v>3038</v>
      </c>
      <c r="E3072" s="334">
        <v>72.59</v>
      </c>
    </row>
    <row r="3073" spans="1:5" ht="15" x14ac:dyDescent="0.25">
      <c r="A3073" s="331">
        <v>101567</v>
      </c>
      <c r="B3073" s="329" t="s">
        <v>5816</v>
      </c>
      <c r="C3073" s="329" t="s">
        <v>157</v>
      </c>
      <c r="D3073" s="329" t="s">
        <v>3038</v>
      </c>
      <c r="E3073" s="334">
        <v>96.41</v>
      </c>
    </row>
    <row r="3074" spans="1:5" ht="15" x14ac:dyDescent="0.25">
      <c r="A3074" s="331">
        <v>101568</v>
      </c>
      <c r="B3074" s="329" t="s">
        <v>5817</v>
      </c>
      <c r="C3074" s="329" t="s">
        <v>157</v>
      </c>
      <c r="D3074" s="329" t="s">
        <v>3038</v>
      </c>
      <c r="E3074" s="334">
        <v>125.49</v>
      </c>
    </row>
    <row r="3075" spans="1:5" ht="15" x14ac:dyDescent="0.25">
      <c r="A3075" s="331">
        <v>101626</v>
      </c>
      <c r="B3075" s="329" t="s">
        <v>5818</v>
      </c>
      <c r="C3075" s="329" t="s">
        <v>174</v>
      </c>
      <c r="D3075" s="329" t="s">
        <v>2971</v>
      </c>
      <c r="E3075" s="334">
        <v>154.16</v>
      </c>
    </row>
    <row r="3076" spans="1:5" ht="15" x14ac:dyDescent="0.25">
      <c r="A3076" s="331">
        <v>101627</v>
      </c>
      <c r="B3076" s="329" t="s">
        <v>5819</v>
      </c>
      <c r="C3076" s="329" t="s">
        <v>174</v>
      </c>
      <c r="D3076" s="329" t="s">
        <v>2971</v>
      </c>
      <c r="E3076" s="334">
        <v>241.09</v>
      </c>
    </row>
    <row r="3077" spans="1:5" ht="15" x14ac:dyDescent="0.25">
      <c r="A3077" s="331">
        <v>101628</v>
      </c>
      <c r="B3077" s="329" t="s">
        <v>5820</v>
      </c>
      <c r="C3077" s="329" t="s">
        <v>174</v>
      </c>
      <c r="D3077" s="329" t="s">
        <v>2971</v>
      </c>
      <c r="E3077" s="334">
        <v>113.94</v>
      </c>
    </row>
    <row r="3078" spans="1:5" ht="15" x14ac:dyDescent="0.25">
      <c r="A3078" s="331">
        <v>101629</v>
      </c>
      <c r="B3078" s="329" t="s">
        <v>5821</v>
      </c>
      <c r="C3078" s="329" t="s">
        <v>174</v>
      </c>
      <c r="D3078" s="329" t="s">
        <v>2971</v>
      </c>
      <c r="E3078" s="334">
        <v>134.65</v>
      </c>
    </row>
    <row r="3079" spans="1:5" ht="15" x14ac:dyDescent="0.25">
      <c r="A3079" s="331">
        <v>101630</v>
      </c>
      <c r="B3079" s="329" t="s">
        <v>5822</v>
      </c>
      <c r="C3079" s="329" t="s">
        <v>174</v>
      </c>
      <c r="D3079" s="329" t="s">
        <v>2971</v>
      </c>
      <c r="E3079" s="334">
        <v>55.68</v>
      </c>
    </row>
    <row r="3080" spans="1:5" ht="15" x14ac:dyDescent="0.25">
      <c r="A3080" s="331">
        <v>101631</v>
      </c>
      <c r="B3080" s="329" t="s">
        <v>5823</v>
      </c>
      <c r="C3080" s="329" t="s">
        <v>174</v>
      </c>
      <c r="D3080" s="329" t="s">
        <v>3038</v>
      </c>
      <c r="E3080" s="334">
        <v>22.56</v>
      </c>
    </row>
    <row r="3081" spans="1:5" ht="15" x14ac:dyDescent="0.25">
      <c r="A3081" s="331">
        <v>101632</v>
      </c>
      <c r="B3081" s="329" t="s">
        <v>5824</v>
      </c>
      <c r="C3081" s="329" t="s">
        <v>174</v>
      </c>
      <c r="D3081" s="329" t="s">
        <v>2971</v>
      </c>
      <c r="E3081" s="334">
        <v>34.6</v>
      </c>
    </row>
    <row r="3082" spans="1:5" ht="15" x14ac:dyDescent="0.25">
      <c r="A3082" s="331">
        <v>101633</v>
      </c>
      <c r="B3082" s="329" t="s">
        <v>5825</v>
      </c>
      <c r="C3082" s="329" t="s">
        <v>174</v>
      </c>
      <c r="D3082" s="329" t="s">
        <v>2971</v>
      </c>
      <c r="E3082" s="334">
        <v>81.86</v>
      </c>
    </row>
    <row r="3083" spans="1:5" ht="15" x14ac:dyDescent="0.25">
      <c r="A3083" s="331">
        <v>101636</v>
      </c>
      <c r="B3083" s="329" t="s">
        <v>5826</v>
      </c>
      <c r="C3083" s="329" t="s">
        <v>174</v>
      </c>
      <c r="D3083" s="329" t="s">
        <v>2971</v>
      </c>
      <c r="E3083" s="334">
        <v>123.34</v>
      </c>
    </row>
    <row r="3084" spans="1:5" ht="15" x14ac:dyDescent="0.25">
      <c r="A3084" s="331">
        <v>101637</v>
      </c>
      <c r="B3084" s="329" t="s">
        <v>5827</v>
      </c>
      <c r="C3084" s="329" t="s">
        <v>174</v>
      </c>
      <c r="D3084" s="329" t="s">
        <v>2971</v>
      </c>
      <c r="E3084" s="334">
        <v>116.34</v>
      </c>
    </row>
    <row r="3085" spans="1:5" ht="15" x14ac:dyDescent="0.25">
      <c r="A3085" s="331">
        <v>101640</v>
      </c>
      <c r="B3085" s="329" t="s">
        <v>5828</v>
      </c>
      <c r="C3085" s="329" t="s">
        <v>174</v>
      </c>
      <c r="D3085" s="329" t="s">
        <v>3038</v>
      </c>
      <c r="E3085" s="334">
        <v>60.42</v>
      </c>
    </row>
    <row r="3086" spans="1:5" ht="15" x14ac:dyDescent="0.25">
      <c r="A3086" s="331">
        <v>101641</v>
      </c>
      <c r="B3086" s="329" t="s">
        <v>5829</v>
      </c>
      <c r="C3086" s="329" t="s">
        <v>174</v>
      </c>
      <c r="D3086" s="329" t="s">
        <v>3038</v>
      </c>
      <c r="E3086" s="334">
        <v>31.31</v>
      </c>
    </row>
    <row r="3087" spans="1:5" ht="15" x14ac:dyDescent="0.25">
      <c r="A3087" s="331">
        <v>101642</v>
      </c>
      <c r="B3087" s="329" t="s">
        <v>5830</v>
      </c>
      <c r="C3087" s="329" t="s">
        <v>174</v>
      </c>
      <c r="D3087" s="329" t="s">
        <v>3038</v>
      </c>
      <c r="E3087" s="334">
        <v>15.72</v>
      </c>
    </row>
    <row r="3088" spans="1:5" ht="15" x14ac:dyDescent="0.25">
      <c r="A3088" s="331">
        <v>101643</v>
      </c>
      <c r="B3088" s="329" t="s">
        <v>5831</v>
      </c>
      <c r="C3088" s="329" t="s">
        <v>174</v>
      </c>
      <c r="D3088" s="329" t="s">
        <v>3038</v>
      </c>
      <c r="E3088" s="334">
        <v>27.33</v>
      </c>
    </row>
    <row r="3089" spans="1:5" ht="15" x14ac:dyDescent="0.25">
      <c r="A3089" s="331">
        <v>101644</v>
      </c>
      <c r="B3089" s="329" t="s">
        <v>5832</v>
      </c>
      <c r="C3089" s="329" t="s">
        <v>174</v>
      </c>
      <c r="D3089" s="329" t="s">
        <v>3038</v>
      </c>
      <c r="E3089" s="334">
        <v>36.97</v>
      </c>
    </row>
    <row r="3090" spans="1:5" ht="15" x14ac:dyDescent="0.25">
      <c r="A3090" s="331">
        <v>101645</v>
      </c>
      <c r="B3090" s="329" t="s">
        <v>5833</v>
      </c>
      <c r="C3090" s="329" t="s">
        <v>174</v>
      </c>
      <c r="D3090" s="329" t="s">
        <v>3038</v>
      </c>
      <c r="E3090" s="334">
        <v>17.52</v>
      </c>
    </row>
    <row r="3091" spans="1:5" ht="15" x14ac:dyDescent="0.25">
      <c r="A3091" s="331">
        <v>101646</v>
      </c>
      <c r="B3091" s="329" t="s">
        <v>5834</v>
      </c>
      <c r="C3091" s="329" t="s">
        <v>174</v>
      </c>
      <c r="D3091" s="329" t="s">
        <v>3038</v>
      </c>
      <c r="E3091" s="334">
        <v>23.25</v>
      </c>
    </row>
    <row r="3092" spans="1:5" ht="15" x14ac:dyDescent="0.25">
      <c r="A3092" s="331">
        <v>101647</v>
      </c>
      <c r="B3092" s="329" t="s">
        <v>5835</v>
      </c>
      <c r="C3092" s="329" t="s">
        <v>174</v>
      </c>
      <c r="D3092" s="329" t="s">
        <v>3038</v>
      </c>
      <c r="E3092" s="334">
        <v>42.69</v>
      </c>
    </row>
    <row r="3093" spans="1:5" ht="15" x14ac:dyDescent="0.25">
      <c r="A3093" s="331">
        <v>101648</v>
      </c>
      <c r="B3093" s="329" t="s">
        <v>5836</v>
      </c>
      <c r="C3093" s="329" t="s">
        <v>174</v>
      </c>
      <c r="D3093" s="329" t="s">
        <v>3038</v>
      </c>
      <c r="E3093" s="334">
        <v>33.020000000000003</v>
      </c>
    </row>
    <row r="3094" spans="1:5" ht="15" x14ac:dyDescent="0.25">
      <c r="A3094" s="331">
        <v>101649</v>
      </c>
      <c r="B3094" s="329" t="s">
        <v>5837</v>
      </c>
      <c r="C3094" s="329" t="s">
        <v>174</v>
      </c>
      <c r="D3094" s="329" t="s">
        <v>3038</v>
      </c>
      <c r="E3094" s="334">
        <v>38.049999999999997</v>
      </c>
    </row>
    <row r="3095" spans="1:5" ht="15" x14ac:dyDescent="0.25">
      <c r="A3095" s="331">
        <v>101650</v>
      </c>
      <c r="B3095" s="329" t="s">
        <v>5838</v>
      </c>
      <c r="C3095" s="329" t="s">
        <v>174</v>
      </c>
      <c r="D3095" s="329" t="s">
        <v>3038</v>
      </c>
      <c r="E3095" s="334">
        <v>44.22</v>
      </c>
    </row>
    <row r="3096" spans="1:5" ht="15" x14ac:dyDescent="0.25">
      <c r="A3096" s="331">
        <v>101651</v>
      </c>
      <c r="B3096" s="329" t="s">
        <v>5839</v>
      </c>
      <c r="C3096" s="329" t="s">
        <v>174</v>
      </c>
      <c r="D3096" s="329" t="s">
        <v>2971</v>
      </c>
      <c r="E3096" s="334">
        <v>48.59</v>
      </c>
    </row>
    <row r="3097" spans="1:5" ht="15" x14ac:dyDescent="0.25">
      <c r="A3097" s="331">
        <v>101652</v>
      </c>
      <c r="B3097" s="329" t="s">
        <v>5840</v>
      </c>
      <c r="C3097" s="329" t="s">
        <v>174</v>
      </c>
      <c r="D3097" s="329" t="s">
        <v>2971</v>
      </c>
      <c r="E3097" s="334">
        <v>446.89</v>
      </c>
    </row>
    <row r="3098" spans="1:5" ht="15" x14ac:dyDescent="0.25">
      <c r="A3098" s="331">
        <v>101653</v>
      </c>
      <c r="B3098" s="329" t="s">
        <v>5841</v>
      </c>
      <c r="C3098" s="329" t="s">
        <v>174</v>
      </c>
      <c r="D3098" s="329" t="s">
        <v>2971</v>
      </c>
      <c r="E3098" s="334">
        <v>229.71</v>
      </c>
    </row>
    <row r="3099" spans="1:5" ht="15" x14ac:dyDescent="0.25">
      <c r="A3099" s="331">
        <v>101654</v>
      </c>
      <c r="B3099" s="329" t="s">
        <v>5842</v>
      </c>
      <c r="C3099" s="329" t="s">
        <v>174</v>
      </c>
      <c r="D3099" s="329" t="s">
        <v>2971</v>
      </c>
      <c r="E3099" s="334">
        <v>238.95</v>
      </c>
    </row>
    <row r="3100" spans="1:5" ht="15" x14ac:dyDescent="0.25">
      <c r="A3100" s="331">
        <v>101655</v>
      </c>
      <c r="B3100" s="329" t="s">
        <v>5843</v>
      </c>
      <c r="C3100" s="329" t="s">
        <v>174</v>
      </c>
      <c r="D3100" s="329" t="s">
        <v>2971</v>
      </c>
      <c r="E3100" s="334">
        <v>394.91</v>
      </c>
    </row>
    <row r="3101" spans="1:5" ht="15" x14ac:dyDescent="0.25">
      <c r="A3101" s="331">
        <v>101656</v>
      </c>
      <c r="B3101" s="329" t="s">
        <v>5844</v>
      </c>
      <c r="C3101" s="329" t="s">
        <v>174</v>
      </c>
      <c r="D3101" s="329" t="s">
        <v>2971</v>
      </c>
      <c r="E3101" s="334">
        <v>431.33</v>
      </c>
    </row>
    <row r="3102" spans="1:5" ht="15" x14ac:dyDescent="0.25">
      <c r="A3102" s="331">
        <v>101657</v>
      </c>
      <c r="B3102" s="329" t="s">
        <v>5845</v>
      </c>
      <c r="C3102" s="329" t="s">
        <v>174</v>
      </c>
      <c r="D3102" s="329" t="s">
        <v>2971</v>
      </c>
      <c r="E3102" s="334">
        <v>508.9</v>
      </c>
    </row>
    <row r="3103" spans="1:5" ht="15" x14ac:dyDescent="0.25">
      <c r="A3103" s="331">
        <v>101658</v>
      </c>
      <c r="B3103" s="329" t="s">
        <v>5846</v>
      </c>
      <c r="C3103" s="329" t="s">
        <v>174</v>
      </c>
      <c r="D3103" s="329" t="s">
        <v>2971</v>
      </c>
      <c r="E3103" s="334">
        <v>668.4</v>
      </c>
    </row>
    <row r="3104" spans="1:5" ht="15" x14ac:dyDescent="0.25">
      <c r="A3104" s="331">
        <v>101659</v>
      </c>
      <c r="B3104" s="329" t="s">
        <v>5847</v>
      </c>
      <c r="C3104" s="329" t="s">
        <v>174</v>
      </c>
      <c r="D3104" s="329" t="s">
        <v>2971</v>
      </c>
      <c r="E3104" s="334">
        <v>767.6</v>
      </c>
    </row>
    <row r="3105" spans="1:5" ht="15" x14ac:dyDescent="0.25">
      <c r="A3105" s="331">
        <v>101660</v>
      </c>
      <c r="B3105" s="329" t="s">
        <v>5848</v>
      </c>
      <c r="C3105" s="329" t="s">
        <v>174</v>
      </c>
      <c r="D3105" s="329" t="s">
        <v>2971</v>
      </c>
      <c r="E3105" s="335">
        <v>1235.9000000000001</v>
      </c>
    </row>
    <row r="3106" spans="1:5" ht="15" x14ac:dyDescent="0.25">
      <c r="A3106" s="331">
        <v>101661</v>
      </c>
      <c r="B3106" s="329" t="s">
        <v>5849</v>
      </c>
      <c r="C3106" s="329" t="s">
        <v>174</v>
      </c>
      <c r="D3106" s="329" t="s">
        <v>2971</v>
      </c>
      <c r="E3106" s="334">
        <v>80.59</v>
      </c>
    </row>
    <row r="3107" spans="1:5" ht="15" x14ac:dyDescent="0.25">
      <c r="A3107" s="331">
        <v>101662</v>
      </c>
      <c r="B3107" s="329" t="s">
        <v>5850</v>
      </c>
      <c r="C3107" s="329" t="s">
        <v>174</v>
      </c>
      <c r="D3107" s="329" t="s">
        <v>2971</v>
      </c>
      <c r="E3107" s="334">
        <v>608.9</v>
      </c>
    </row>
    <row r="3108" spans="1:5" ht="15" x14ac:dyDescent="0.25">
      <c r="A3108" s="331">
        <v>101663</v>
      </c>
      <c r="B3108" s="329" t="s">
        <v>5851</v>
      </c>
      <c r="C3108" s="329" t="s">
        <v>174</v>
      </c>
      <c r="D3108" s="329" t="s">
        <v>2971</v>
      </c>
      <c r="E3108" s="334">
        <v>17.41</v>
      </c>
    </row>
    <row r="3109" spans="1:5" ht="15" x14ac:dyDescent="0.25">
      <c r="A3109" s="331">
        <v>101664</v>
      </c>
      <c r="B3109" s="329" t="s">
        <v>5852</v>
      </c>
      <c r="C3109" s="329" t="s">
        <v>174</v>
      </c>
      <c r="D3109" s="329" t="s">
        <v>2971</v>
      </c>
      <c r="E3109" s="334">
        <v>18.22</v>
      </c>
    </row>
    <row r="3110" spans="1:5" ht="15" x14ac:dyDescent="0.25">
      <c r="A3110" s="331">
        <v>101665</v>
      </c>
      <c r="B3110" s="329" t="s">
        <v>5853</v>
      </c>
      <c r="C3110" s="329" t="s">
        <v>174</v>
      </c>
      <c r="D3110" s="329" t="s">
        <v>2971</v>
      </c>
      <c r="E3110" s="334">
        <v>21.69</v>
      </c>
    </row>
    <row r="3111" spans="1:5" ht="15" x14ac:dyDescent="0.25">
      <c r="A3111" s="331">
        <v>101666</v>
      </c>
      <c r="B3111" s="329" t="s">
        <v>5854</v>
      </c>
      <c r="C3111" s="329" t="s">
        <v>174</v>
      </c>
      <c r="D3111" s="329" t="s">
        <v>2971</v>
      </c>
      <c r="E3111" s="334">
        <v>330.05</v>
      </c>
    </row>
    <row r="3112" spans="1:5" ht="15" x14ac:dyDescent="0.25">
      <c r="A3112" s="331">
        <v>102085</v>
      </c>
      <c r="B3112" s="329" t="s">
        <v>5855</v>
      </c>
      <c r="C3112" s="329" t="s">
        <v>174</v>
      </c>
      <c r="D3112" s="329" t="s">
        <v>2971</v>
      </c>
      <c r="E3112" s="334">
        <v>173.87</v>
      </c>
    </row>
    <row r="3113" spans="1:5" ht="15" x14ac:dyDescent="0.25">
      <c r="A3113" s="331">
        <v>100578</v>
      </c>
      <c r="B3113" s="329" t="s">
        <v>5856</v>
      </c>
      <c r="C3113" s="329" t="s">
        <v>174</v>
      </c>
      <c r="D3113" s="329" t="s">
        <v>2971</v>
      </c>
      <c r="E3113" s="334">
        <v>373.32</v>
      </c>
    </row>
    <row r="3114" spans="1:5" ht="15" x14ac:dyDescent="0.25">
      <c r="A3114" s="331">
        <v>100579</v>
      </c>
      <c r="B3114" s="329" t="s">
        <v>5857</v>
      </c>
      <c r="C3114" s="329" t="s">
        <v>174</v>
      </c>
      <c r="D3114" s="329" t="s">
        <v>2971</v>
      </c>
      <c r="E3114" s="334">
        <v>410.13</v>
      </c>
    </row>
    <row r="3115" spans="1:5" ht="15" x14ac:dyDescent="0.25">
      <c r="A3115" s="331">
        <v>100580</v>
      </c>
      <c r="B3115" s="329" t="s">
        <v>5858</v>
      </c>
      <c r="C3115" s="329" t="s">
        <v>174</v>
      </c>
      <c r="D3115" s="329" t="s">
        <v>2971</v>
      </c>
      <c r="E3115" s="334">
        <v>441.91</v>
      </c>
    </row>
    <row r="3116" spans="1:5" ht="15" x14ac:dyDescent="0.25">
      <c r="A3116" s="331">
        <v>100581</v>
      </c>
      <c r="B3116" s="329" t="s">
        <v>5859</v>
      </c>
      <c r="C3116" s="329" t="s">
        <v>174</v>
      </c>
      <c r="D3116" s="329" t="s">
        <v>2971</v>
      </c>
      <c r="E3116" s="334">
        <v>428.4</v>
      </c>
    </row>
    <row r="3117" spans="1:5" ht="15" x14ac:dyDescent="0.25">
      <c r="A3117" s="331">
        <v>100582</v>
      </c>
      <c r="B3117" s="329" t="s">
        <v>5860</v>
      </c>
      <c r="C3117" s="329" t="s">
        <v>174</v>
      </c>
      <c r="D3117" s="329" t="s">
        <v>2971</v>
      </c>
      <c r="E3117" s="334">
        <v>485.6</v>
      </c>
    </row>
    <row r="3118" spans="1:5" ht="15" x14ac:dyDescent="0.25">
      <c r="A3118" s="331">
        <v>100583</v>
      </c>
      <c r="B3118" s="329" t="s">
        <v>5861</v>
      </c>
      <c r="C3118" s="329" t="s">
        <v>174</v>
      </c>
      <c r="D3118" s="329" t="s">
        <v>2971</v>
      </c>
      <c r="E3118" s="334">
        <v>447.71</v>
      </c>
    </row>
    <row r="3119" spans="1:5" ht="15" x14ac:dyDescent="0.25">
      <c r="A3119" s="331">
        <v>100584</v>
      </c>
      <c r="B3119" s="329" t="s">
        <v>5862</v>
      </c>
      <c r="C3119" s="329" t="s">
        <v>174</v>
      </c>
      <c r="D3119" s="329" t="s">
        <v>2971</v>
      </c>
      <c r="E3119" s="334">
        <v>482.16</v>
      </c>
    </row>
    <row r="3120" spans="1:5" ht="15" x14ac:dyDescent="0.25">
      <c r="A3120" s="331">
        <v>100585</v>
      </c>
      <c r="B3120" s="329" t="s">
        <v>5863</v>
      </c>
      <c r="C3120" s="329" t="s">
        <v>174</v>
      </c>
      <c r="D3120" s="329" t="s">
        <v>2971</v>
      </c>
      <c r="E3120" s="334">
        <v>485.44</v>
      </c>
    </row>
    <row r="3121" spans="1:5" ht="15" x14ac:dyDescent="0.25">
      <c r="A3121" s="331">
        <v>100586</v>
      </c>
      <c r="B3121" s="329" t="s">
        <v>5864</v>
      </c>
      <c r="C3121" s="329" t="s">
        <v>174</v>
      </c>
      <c r="D3121" s="329" t="s">
        <v>2971</v>
      </c>
      <c r="E3121" s="334">
        <v>540.39</v>
      </c>
    </row>
    <row r="3122" spans="1:5" ht="15" x14ac:dyDescent="0.25">
      <c r="A3122" s="331">
        <v>100587</v>
      </c>
      <c r="B3122" s="329" t="s">
        <v>5865</v>
      </c>
      <c r="C3122" s="329" t="s">
        <v>174</v>
      </c>
      <c r="D3122" s="329" t="s">
        <v>2971</v>
      </c>
      <c r="E3122" s="334">
        <v>524.25</v>
      </c>
    </row>
    <row r="3123" spans="1:5" ht="15" x14ac:dyDescent="0.25">
      <c r="A3123" s="331">
        <v>100588</v>
      </c>
      <c r="B3123" s="329" t="s">
        <v>5866</v>
      </c>
      <c r="C3123" s="329" t="s">
        <v>174</v>
      </c>
      <c r="D3123" s="329" t="s">
        <v>2971</v>
      </c>
      <c r="E3123" s="334">
        <v>566.97</v>
      </c>
    </row>
    <row r="3124" spans="1:5" ht="15" x14ac:dyDescent="0.25">
      <c r="A3124" s="331">
        <v>100589</v>
      </c>
      <c r="B3124" s="329" t="s">
        <v>5867</v>
      </c>
      <c r="C3124" s="329" t="s">
        <v>174</v>
      </c>
      <c r="D3124" s="329" t="s">
        <v>2971</v>
      </c>
      <c r="E3124" s="334">
        <v>573.11</v>
      </c>
    </row>
    <row r="3125" spans="1:5" ht="15" x14ac:dyDescent="0.25">
      <c r="A3125" s="331">
        <v>100590</v>
      </c>
      <c r="B3125" s="329" t="s">
        <v>5868</v>
      </c>
      <c r="C3125" s="329" t="s">
        <v>174</v>
      </c>
      <c r="D3125" s="329" t="s">
        <v>2971</v>
      </c>
      <c r="E3125" s="334">
        <v>615.20000000000005</v>
      </c>
    </row>
    <row r="3126" spans="1:5" ht="15" x14ac:dyDescent="0.25">
      <c r="A3126" s="331">
        <v>100591</v>
      </c>
      <c r="B3126" s="329" t="s">
        <v>5869</v>
      </c>
      <c r="C3126" s="329" t="s">
        <v>174</v>
      </c>
      <c r="D3126" s="329" t="s">
        <v>2971</v>
      </c>
      <c r="E3126" s="334">
        <v>574.32000000000005</v>
      </c>
    </row>
    <row r="3127" spans="1:5" ht="15" x14ac:dyDescent="0.25">
      <c r="A3127" s="331">
        <v>100592</v>
      </c>
      <c r="B3127" s="329" t="s">
        <v>5870</v>
      </c>
      <c r="C3127" s="329" t="s">
        <v>174</v>
      </c>
      <c r="D3127" s="329" t="s">
        <v>2971</v>
      </c>
      <c r="E3127" s="334">
        <v>609.23</v>
      </c>
    </row>
    <row r="3128" spans="1:5" ht="15" x14ac:dyDescent="0.25">
      <c r="A3128" s="331">
        <v>100593</v>
      </c>
      <c r="B3128" s="329" t="s">
        <v>5871</v>
      </c>
      <c r="C3128" s="329" t="s">
        <v>174</v>
      </c>
      <c r="D3128" s="329" t="s">
        <v>2971</v>
      </c>
      <c r="E3128" s="334">
        <v>615.04999999999995</v>
      </c>
    </row>
    <row r="3129" spans="1:5" ht="15" x14ac:dyDescent="0.25">
      <c r="A3129" s="331">
        <v>100594</v>
      </c>
      <c r="B3129" s="329" t="s">
        <v>5872</v>
      </c>
      <c r="C3129" s="329" t="s">
        <v>174</v>
      </c>
      <c r="D3129" s="329" t="s">
        <v>2971</v>
      </c>
      <c r="E3129" s="334">
        <v>674.34</v>
      </c>
    </row>
    <row r="3130" spans="1:5" ht="15" x14ac:dyDescent="0.25">
      <c r="A3130" s="331">
        <v>100595</v>
      </c>
      <c r="B3130" s="329" t="s">
        <v>5873</v>
      </c>
      <c r="C3130" s="329" t="s">
        <v>174</v>
      </c>
      <c r="D3130" s="329" t="s">
        <v>2971</v>
      </c>
      <c r="E3130" s="334">
        <v>737.18</v>
      </c>
    </row>
    <row r="3131" spans="1:5" ht="15" x14ac:dyDescent="0.25">
      <c r="A3131" s="331">
        <v>100596</v>
      </c>
      <c r="B3131" s="329" t="s">
        <v>5874</v>
      </c>
      <c r="C3131" s="329" t="s">
        <v>174</v>
      </c>
      <c r="D3131" s="329" t="s">
        <v>2971</v>
      </c>
      <c r="E3131" s="334">
        <v>817.27</v>
      </c>
    </row>
    <row r="3132" spans="1:5" ht="15" x14ac:dyDescent="0.25">
      <c r="A3132" s="331">
        <v>100597</v>
      </c>
      <c r="B3132" s="329" t="s">
        <v>5875</v>
      </c>
      <c r="C3132" s="329" t="s">
        <v>174</v>
      </c>
      <c r="D3132" s="329" t="s">
        <v>2971</v>
      </c>
      <c r="E3132" s="334">
        <v>845.8</v>
      </c>
    </row>
    <row r="3133" spans="1:5" ht="15" x14ac:dyDescent="0.25">
      <c r="A3133" s="331">
        <v>100598</v>
      </c>
      <c r="B3133" s="329" t="s">
        <v>5876</v>
      </c>
      <c r="C3133" s="329" t="s">
        <v>174</v>
      </c>
      <c r="D3133" s="329" t="s">
        <v>2971</v>
      </c>
      <c r="E3133" s="334">
        <v>911.85</v>
      </c>
    </row>
    <row r="3134" spans="1:5" ht="15" x14ac:dyDescent="0.25">
      <c r="A3134" s="331">
        <v>100599</v>
      </c>
      <c r="B3134" s="329" t="s">
        <v>5877</v>
      </c>
      <c r="C3134" s="329" t="s">
        <v>174</v>
      </c>
      <c r="D3134" s="329" t="s">
        <v>2971</v>
      </c>
      <c r="E3134" s="334">
        <v>393.43</v>
      </c>
    </row>
    <row r="3135" spans="1:5" ht="15" x14ac:dyDescent="0.25">
      <c r="A3135" s="331">
        <v>100600</v>
      </c>
      <c r="B3135" s="329" t="s">
        <v>5878</v>
      </c>
      <c r="C3135" s="329" t="s">
        <v>174</v>
      </c>
      <c r="D3135" s="329" t="s">
        <v>2971</v>
      </c>
      <c r="E3135" s="334">
        <v>460.02</v>
      </c>
    </row>
    <row r="3136" spans="1:5" ht="15" x14ac:dyDescent="0.25">
      <c r="A3136" s="331">
        <v>100601</v>
      </c>
      <c r="B3136" s="329" t="s">
        <v>5879</v>
      </c>
      <c r="C3136" s="329" t="s">
        <v>174</v>
      </c>
      <c r="D3136" s="329" t="s">
        <v>2971</v>
      </c>
      <c r="E3136" s="334">
        <v>575.21</v>
      </c>
    </row>
    <row r="3137" spans="1:5" ht="15" x14ac:dyDescent="0.25">
      <c r="A3137" s="331">
        <v>100602</v>
      </c>
      <c r="B3137" s="329" t="s">
        <v>5880</v>
      </c>
      <c r="C3137" s="329" t="s">
        <v>174</v>
      </c>
      <c r="D3137" s="329" t="s">
        <v>2971</v>
      </c>
      <c r="E3137" s="334">
        <v>718.87</v>
      </c>
    </row>
    <row r="3138" spans="1:5" ht="15" x14ac:dyDescent="0.25">
      <c r="A3138" s="331">
        <v>100603</v>
      </c>
      <c r="B3138" s="329" t="s">
        <v>5881</v>
      </c>
      <c r="C3138" s="329" t="s">
        <v>174</v>
      </c>
      <c r="D3138" s="329" t="s">
        <v>2971</v>
      </c>
      <c r="E3138" s="335">
        <v>1087.46</v>
      </c>
    </row>
    <row r="3139" spans="1:5" ht="15" x14ac:dyDescent="0.25">
      <c r="A3139" s="331">
        <v>100604</v>
      </c>
      <c r="B3139" s="329" t="s">
        <v>5882</v>
      </c>
      <c r="C3139" s="329" t="s">
        <v>174</v>
      </c>
      <c r="D3139" s="329" t="s">
        <v>2971</v>
      </c>
      <c r="E3139" s="334">
        <v>489.94</v>
      </c>
    </row>
    <row r="3140" spans="1:5" ht="15" x14ac:dyDescent="0.25">
      <c r="A3140" s="331">
        <v>100605</v>
      </c>
      <c r="B3140" s="329" t="s">
        <v>5883</v>
      </c>
      <c r="C3140" s="329" t="s">
        <v>174</v>
      </c>
      <c r="D3140" s="329" t="s">
        <v>2971</v>
      </c>
      <c r="E3140" s="334">
        <v>754.45</v>
      </c>
    </row>
    <row r="3141" spans="1:5" ht="15" x14ac:dyDescent="0.25">
      <c r="A3141" s="331">
        <v>100606</v>
      </c>
      <c r="B3141" s="329" t="s">
        <v>5884</v>
      </c>
      <c r="C3141" s="329" t="s">
        <v>174</v>
      </c>
      <c r="D3141" s="329" t="s">
        <v>2971</v>
      </c>
      <c r="E3141" s="335">
        <v>1130.3</v>
      </c>
    </row>
    <row r="3142" spans="1:5" ht="15" x14ac:dyDescent="0.25">
      <c r="A3142" s="331">
        <v>100607</v>
      </c>
      <c r="B3142" s="329" t="s">
        <v>5885</v>
      </c>
      <c r="C3142" s="329" t="s">
        <v>174</v>
      </c>
      <c r="D3142" s="329" t="s">
        <v>2971</v>
      </c>
      <c r="E3142" s="334">
        <v>504.22</v>
      </c>
    </row>
    <row r="3143" spans="1:5" ht="15" x14ac:dyDescent="0.25">
      <c r="A3143" s="331">
        <v>100608</v>
      </c>
      <c r="B3143" s="329" t="s">
        <v>5886</v>
      </c>
      <c r="C3143" s="329" t="s">
        <v>174</v>
      </c>
      <c r="D3143" s="329" t="s">
        <v>2971</v>
      </c>
      <c r="E3143" s="334">
        <v>772.02</v>
      </c>
    </row>
    <row r="3144" spans="1:5" ht="15" x14ac:dyDescent="0.25">
      <c r="A3144" s="331">
        <v>100609</v>
      </c>
      <c r="B3144" s="329" t="s">
        <v>5887</v>
      </c>
      <c r="C3144" s="329" t="s">
        <v>174</v>
      </c>
      <c r="D3144" s="329" t="s">
        <v>2971</v>
      </c>
      <c r="E3144" s="335">
        <v>1153.02</v>
      </c>
    </row>
    <row r="3145" spans="1:5" ht="15" x14ac:dyDescent="0.25">
      <c r="A3145" s="331">
        <v>100610</v>
      </c>
      <c r="B3145" s="329" t="s">
        <v>5888</v>
      </c>
      <c r="C3145" s="329" t="s">
        <v>174</v>
      </c>
      <c r="D3145" s="329" t="s">
        <v>2971</v>
      </c>
      <c r="E3145" s="334">
        <v>518.48</v>
      </c>
    </row>
    <row r="3146" spans="1:5" ht="15" x14ac:dyDescent="0.25">
      <c r="A3146" s="331">
        <v>100611</v>
      </c>
      <c r="B3146" s="329" t="s">
        <v>5889</v>
      </c>
      <c r="C3146" s="329" t="s">
        <v>174</v>
      </c>
      <c r="D3146" s="329" t="s">
        <v>2971</v>
      </c>
      <c r="E3146" s="334">
        <v>638.66</v>
      </c>
    </row>
    <row r="3147" spans="1:5" ht="15" x14ac:dyDescent="0.25">
      <c r="A3147" s="331">
        <v>100612</v>
      </c>
      <c r="B3147" s="329" t="s">
        <v>5890</v>
      </c>
      <c r="C3147" s="329" t="s">
        <v>174</v>
      </c>
      <c r="D3147" s="329" t="s">
        <v>2971</v>
      </c>
      <c r="E3147" s="334">
        <v>789.28</v>
      </c>
    </row>
    <row r="3148" spans="1:5" ht="15" x14ac:dyDescent="0.25">
      <c r="A3148" s="331">
        <v>100613</v>
      </c>
      <c r="B3148" s="329" t="s">
        <v>5891</v>
      </c>
      <c r="C3148" s="329" t="s">
        <v>174</v>
      </c>
      <c r="D3148" s="329" t="s">
        <v>2971</v>
      </c>
      <c r="E3148" s="335">
        <v>1175.18</v>
      </c>
    </row>
    <row r="3149" spans="1:5" ht="15" x14ac:dyDescent="0.25">
      <c r="A3149" s="331">
        <v>100614</v>
      </c>
      <c r="B3149" s="329" t="s">
        <v>5892</v>
      </c>
      <c r="C3149" s="329" t="s">
        <v>174</v>
      </c>
      <c r="D3149" s="329" t="s">
        <v>2971</v>
      </c>
      <c r="E3149" s="334">
        <v>669.9</v>
      </c>
    </row>
    <row r="3150" spans="1:5" ht="15" x14ac:dyDescent="0.25">
      <c r="A3150" s="331">
        <v>100615</v>
      </c>
      <c r="B3150" s="329" t="s">
        <v>5893</v>
      </c>
      <c r="C3150" s="329" t="s">
        <v>174</v>
      </c>
      <c r="D3150" s="329" t="s">
        <v>2971</v>
      </c>
      <c r="E3150" s="334">
        <v>823.55</v>
      </c>
    </row>
    <row r="3151" spans="1:5" ht="15" x14ac:dyDescent="0.25">
      <c r="A3151" s="331">
        <v>100616</v>
      </c>
      <c r="B3151" s="329" t="s">
        <v>5894</v>
      </c>
      <c r="C3151" s="329" t="s">
        <v>174</v>
      </c>
      <c r="D3151" s="329" t="s">
        <v>2971</v>
      </c>
      <c r="E3151" s="335">
        <v>1221.51</v>
      </c>
    </row>
    <row r="3152" spans="1:5" ht="15" x14ac:dyDescent="0.25">
      <c r="A3152" s="331">
        <v>100617</v>
      </c>
      <c r="B3152" s="329" t="s">
        <v>5895</v>
      </c>
      <c r="C3152" s="329" t="s">
        <v>174</v>
      </c>
      <c r="D3152" s="329" t="s">
        <v>2971</v>
      </c>
      <c r="E3152" s="334">
        <v>857.62</v>
      </c>
    </row>
    <row r="3153" spans="1:5" ht="15" x14ac:dyDescent="0.25">
      <c r="A3153" s="331">
        <v>100618</v>
      </c>
      <c r="B3153" s="329" t="s">
        <v>5896</v>
      </c>
      <c r="C3153" s="329" t="s">
        <v>174</v>
      </c>
      <c r="D3153" s="329" t="s">
        <v>2971</v>
      </c>
      <c r="E3153" s="335">
        <v>1272.71</v>
      </c>
    </row>
    <row r="3154" spans="1:5" ht="15" x14ac:dyDescent="0.25">
      <c r="A3154" s="331">
        <v>100619</v>
      </c>
      <c r="B3154" s="329" t="s">
        <v>5897</v>
      </c>
      <c r="C3154" s="329" t="s">
        <v>174</v>
      </c>
      <c r="D3154" s="329" t="s">
        <v>2971</v>
      </c>
      <c r="E3154" s="334">
        <v>535.91</v>
      </c>
    </row>
    <row r="3155" spans="1:5" ht="15" x14ac:dyDescent="0.25">
      <c r="A3155" s="331">
        <v>100620</v>
      </c>
      <c r="B3155" s="329" t="s">
        <v>5898</v>
      </c>
      <c r="C3155" s="329" t="s">
        <v>174</v>
      </c>
      <c r="D3155" s="329" t="s">
        <v>2971</v>
      </c>
      <c r="E3155" s="335">
        <v>3352.51</v>
      </c>
    </row>
    <row r="3156" spans="1:5" ht="15" x14ac:dyDescent="0.25">
      <c r="A3156" s="331">
        <v>100621</v>
      </c>
      <c r="B3156" s="329" t="s">
        <v>5899</v>
      </c>
      <c r="C3156" s="329" t="s">
        <v>174</v>
      </c>
      <c r="D3156" s="329" t="s">
        <v>2971</v>
      </c>
      <c r="E3156" s="335">
        <v>3839.68</v>
      </c>
    </row>
    <row r="3157" spans="1:5" ht="15" x14ac:dyDescent="0.25">
      <c r="A3157" s="331">
        <v>100622</v>
      </c>
      <c r="B3157" s="329" t="s">
        <v>5900</v>
      </c>
      <c r="C3157" s="329" t="s">
        <v>174</v>
      </c>
      <c r="D3157" s="329" t="s">
        <v>2971</v>
      </c>
      <c r="E3157" s="335">
        <v>2628.39</v>
      </c>
    </row>
    <row r="3158" spans="1:5" ht="15" x14ac:dyDescent="0.25">
      <c r="A3158" s="331">
        <v>100623</v>
      </c>
      <c r="B3158" s="329" t="s">
        <v>5901</v>
      </c>
      <c r="C3158" s="329" t="s">
        <v>174</v>
      </c>
      <c r="D3158" s="329" t="s">
        <v>2971</v>
      </c>
      <c r="E3158" s="335">
        <v>2804.92</v>
      </c>
    </row>
    <row r="3159" spans="1:5" ht="15" x14ac:dyDescent="0.25">
      <c r="A3159" s="331">
        <v>97600</v>
      </c>
      <c r="B3159" s="329" t="s">
        <v>5902</v>
      </c>
      <c r="C3159" s="329" t="s">
        <v>174</v>
      </c>
      <c r="D3159" s="329" t="s">
        <v>2971</v>
      </c>
      <c r="E3159" s="334">
        <v>298</v>
      </c>
    </row>
    <row r="3160" spans="1:5" ht="15" x14ac:dyDescent="0.25">
      <c r="A3160" s="331">
        <v>97601</v>
      </c>
      <c r="B3160" s="329" t="s">
        <v>5903</v>
      </c>
      <c r="C3160" s="329" t="s">
        <v>174</v>
      </c>
      <c r="D3160" s="329" t="s">
        <v>2971</v>
      </c>
      <c r="E3160" s="334">
        <v>309.61</v>
      </c>
    </row>
    <row r="3161" spans="1:5" ht="15" x14ac:dyDescent="0.25">
      <c r="A3161" s="331">
        <v>97605</v>
      </c>
      <c r="B3161" s="329" t="s">
        <v>5904</v>
      </c>
      <c r="C3161" s="329" t="s">
        <v>174</v>
      </c>
      <c r="D3161" s="329" t="s">
        <v>2971</v>
      </c>
      <c r="E3161" s="334">
        <v>80.209999999999994</v>
      </c>
    </row>
    <row r="3162" spans="1:5" ht="15" x14ac:dyDescent="0.25">
      <c r="A3162" s="331">
        <v>97606</v>
      </c>
      <c r="B3162" s="329" t="s">
        <v>5905</v>
      </c>
      <c r="C3162" s="329" t="s">
        <v>174</v>
      </c>
      <c r="D3162" s="329" t="s">
        <v>2971</v>
      </c>
      <c r="E3162" s="334">
        <v>83.21</v>
      </c>
    </row>
    <row r="3163" spans="1:5" ht="15" x14ac:dyDescent="0.25">
      <c r="A3163" s="331">
        <v>97607</v>
      </c>
      <c r="B3163" s="329" t="s">
        <v>5906</v>
      </c>
      <c r="C3163" s="329" t="s">
        <v>174</v>
      </c>
      <c r="D3163" s="329" t="s">
        <v>2971</v>
      </c>
      <c r="E3163" s="334">
        <v>96.99</v>
      </c>
    </row>
    <row r="3164" spans="1:5" ht="15" x14ac:dyDescent="0.25">
      <c r="A3164" s="331">
        <v>97608</v>
      </c>
      <c r="B3164" s="329" t="s">
        <v>5907</v>
      </c>
      <c r="C3164" s="329" t="s">
        <v>174</v>
      </c>
      <c r="D3164" s="329" t="s">
        <v>2971</v>
      </c>
      <c r="E3164" s="334">
        <v>99.99</v>
      </c>
    </row>
    <row r="3165" spans="1:5" ht="15" x14ac:dyDescent="0.25">
      <c r="A3165" s="331">
        <v>102102</v>
      </c>
      <c r="B3165" s="329" t="s">
        <v>5908</v>
      </c>
      <c r="C3165" s="329" t="s">
        <v>174</v>
      </c>
      <c r="D3165" s="329" t="s">
        <v>2971</v>
      </c>
      <c r="E3165" s="335">
        <v>9173.26</v>
      </c>
    </row>
    <row r="3166" spans="1:5" ht="15" x14ac:dyDescent="0.25">
      <c r="A3166" s="331">
        <v>102103</v>
      </c>
      <c r="B3166" s="329" t="s">
        <v>5909</v>
      </c>
      <c r="C3166" s="329" t="s">
        <v>174</v>
      </c>
      <c r="D3166" s="329" t="s">
        <v>2971</v>
      </c>
      <c r="E3166" s="335">
        <v>10218.57</v>
      </c>
    </row>
    <row r="3167" spans="1:5" ht="15" x14ac:dyDescent="0.25">
      <c r="A3167" s="331">
        <v>102104</v>
      </c>
      <c r="B3167" s="329" t="s">
        <v>5910</v>
      </c>
      <c r="C3167" s="329" t="s">
        <v>174</v>
      </c>
      <c r="D3167" s="329" t="s">
        <v>2971</v>
      </c>
      <c r="E3167" s="335">
        <v>13135.79</v>
      </c>
    </row>
    <row r="3168" spans="1:5" ht="15" x14ac:dyDescent="0.25">
      <c r="A3168" s="331">
        <v>102105</v>
      </c>
      <c r="B3168" s="329" t="s">
        <v>5911</v>
      </c>
      <c r="C3168" s="329" t="s">
        <v>174</v>
      </c>
      <c r="D3168" s="329" t="s">
        <v>2971</v>
      </c>
      <c r="E3168" s="335">
        <v>16167.05</v>
      </c>
    </row>
    <row r="3169" spans="1:5" ht="15" x14ac:dyDescent="0.25">
      <c r="A3169" s="331">
        <v>102106</v>
      </c>
      <c r="B3169" s="329" t="s">
        <v>5912</v>
      </c>
      <c r="C3169" s="329" t="s">
        <v>174</v>
      </c>
      <c r="D3169" s="329" t="s">
        <v>2971</v>
      </c>
      <c r="E3169" s="335">
        <v>20307.68</v>
      </c>
    </row>
    <row r="3170" spans="1:5" ht="15" x14ac:dyDescent="0.25">
      <c r="A3170" s="331">
        <v>102107</v>
      </c>
      <c r="B3170" s="329" t="s">
        <v>5913</v>
      </c>
      <c r="C3170" s="329" t="s">
        <v>174</v>
      </c>
      <c r="D3170" s="329" t="s">
        <v>2971</v>
      </c>
      <c r="E3170" s="335">
        <v>28376.66</v>
      </c>
    </row>
    <row r="3171" spans="1:5" ht="15" x14ac:dyDescent="0.25">
      <c r="A3171" s="331">
        <v>102108</v>
      </c>
      <c r="B3171" s="329" t="s">
        <v>5914</v>
      </c>
      <c r="C3171" s="329" t="s">
        <v>174</v>
      </c>
      <c r="D3171" s="329" t="s">
        <v>2971</v>
      </c>
      <c r="E3171" s="335">
        <v>33060.910000000003</v>
      </c>
    </row>
    <row r="3172" spans="1:5" ht="15" x14ac:dyDescent="0.25">
      <c r="A3172" s="331">
        <v>102109</v>
      </c>
      <c r="B3172" s="329" t="s">
        <v>5915</v>
      </c>
      <c r="C3172" s="329" t="s">
        <v>174</v>
      </c>
      <c r="D3172" s="329" t="s">
        <v>3038</v>
      </c>
      <c r="E3172" s="334">
        <v>58.66</v>
      </c>
    </row>
    <row r="3173" spans="1:5" ht="15" x14ac:dyDescent="0.25">
      <c r="A3173" s="331">
        <v>102110</v>
      </c>
      <c r="B3173" s="329" t="s">
        <v>5916</v>
      </c>
      <c r="C3173" s="329" t="s">
        <v>174</v>
      </c>
      <c r="D3173" s="329" t="s">
        <v>3038</v>
      </c>
      <c r="E3173" s="334">
        <v>207.67</v>
      </c>
    </row>
    <row r="3174" spans="1:5" ht="15" x14ac:dyDescent="0.25">
      <c r="A3174" s="331">
        <v>93128</v>
      </c>
      <c r="B3174" s="329" t="s">
        <v>5917</v>
      </c>
      <c r="C3174" s="329" t="s">
        <v>174</v>
      </c>
      <c r="D3174" s="329" t="s">
        <v>3038</v>
      </c>
      <c r="E3174" s="334">
        <v>107.93</v>
      </c>
    </row>
    <row r="3175" spans="1:5" ht="15" x14ac:dyDescent="0.25">
      <c r="A3175" s="331">
        <v>93137</v>
      </c>
      <c r="B3175" s="329" t="s">
        <v>5918</v>
      </c>
      <c r="C3175" s="329" t="s">
        <v>174</v>
      </c>
      <c r="D3175" s="329" t="s">
        <v>3038</v>
      </c>
      <c r="E3175" s="334">
        <v>129.76</v>
      </c>
    </row>
    <row r="3176" spans="1:5" ht="15" x14ac:dyDescent="0.25">
      <c r="A3176" s="331">
        <v>93138</v>
      </c>
      <c r="B3176" s="329" t="s">
        <v>5919</v>
      </c>
      <c r="C3176" s="329" t="s">
        <v>174</v>
      </c>
      <c r="D3176" s="329" t="s">
        <v>3038</v>
      </c>
      <c r="E3176" s="334">
        <v>123.08</v>
      </c>
    </row>
    <row r="3177" spans="1:5" ht="15" x14ac:dyDescent="0.25">
      <c r="A3177" s="331">
        <v>93139</v>
      </c>
      <c r="B3177" s="329" t="s">
        <v>5920</v>
      </c>
      <c r="C3177" s="329" t="s">
        <v>174</v>
      </c>
      <c r="D3177" s="329" t="s">
        <v>3038</v>
      </c>
      <c r="E3177" s="334">
        <v>160.03</v>
      </c>
    </row>
    <row r="3178" spans="1:5" ht="15" x14ac:dyDescent="0.25">
      <c r="A3178" s="331">
        <v>93140</v>
      </c>
      <c r="B3178" s="329" t="s">
        <v>5921</v>
      </c>
      <c r="C3178" s="329" t="s">
        <v>174</v>
      </c>
      <c r="D3178" s="329" t="s">
        <v>3038</v>
      </c>
      <c r="E3178" s="334">
        <v>150.22</v>
      </c>
    </row>
    <row r="3179" spans="1:5" ht="15" x14ac:dyDescent="0.25">
      <c r="A3179" s="331">
        <v>93141</v>
      </c>
      <c r="B3179" s="329" t="s">
        <v>5922</v>
      </c>
      <c r="C3179" s="329" t="s">
        <v>174</v>
      </c>
      <c r="D3179" s="329" t="s">
        <v>3038</v>
      </c>
      <c r="E3179" s="334">
        <v>137.61000000000001</v>
      </c>
    </row>
    <row r="3180" spans="1:5" ht="15" x14ac:dyDescent="0.25">
      <c r="A3180" s="331">
        <v>93142</v>
      </c>
      <c r="B3180" s="329" t="s">
        <v>5923</v>
      </c>
      <c r="C3180" s="329" t="s">
        <v>174</v>
      </c>
      <c r="D3180" s="329" t="s">
        <v>3038</v>
      </c>
      <c r="E3180" s="334">
        <v>152.18</v>
      </c>
    </row>
    <row r="3181" spans="1:5" ht="15" x14ac:dyDescent="0.25">
      <c r="A3181" s="331">
        <v>93143</v>
      </c>
      <c r="B3181" s="329" t="s">
        <v>5924</v>
      </c>
      <c r="C3181" s="329" t="s">
        <v>174</v>
      </c>
      <c r="D3181" s="329" t="s">
        <v>3038</v>
      </c>
      <c r="E3181" s="334">
        <v>139.44999999999999</v>
      </c>
    </row>
    <row r="3182" spans="1:5" ht="15" x14ac:dyDescent="0.25">
      <c r="A3182" s="331">
        <v>93144</v>
      </c>
      <c r="B3182" s="329" t="s">
        <v>5925</v>
      </c>
      <c r="C3182" s="329" t="s">
        <v>174</v>
      </c>
      <c r="D3182" s="329" t="s">
        <v>3038</v>
      </c>
      <c r="E3182" s="334">
        <v>196.63</v>
      </c>
    </row>
    <row r="3183" spans="1:5" ht="15" x14ac:dyDescent="0.25">
      <c r="A3183" s="331">
        <v>93145</v>
      </c>
      <c r="B3183" s="329" t="s">
        <v>5926</v>
      </c>
      <c r="C3183" s="329" t="s">
        <v>174</v>
      </c>
      <c r="D3183" s="329" t="s">
        <v>3038</v>
      </c>
      <c r="E3183" s="334">
        <v>170.11</v>
      </c>
    </row>
    <row r="3184" spans="1:5" ht="15" x14ac:dyDescent="0.25">
      <c r="A3184" s="331">
        <v>93146</v>
      </c>
      <c r="B3184" s="329" t="s">
        <v>5927</v>
      </c>
      <c r="C3184" s="329" t="s">
        <v>174</v>
      </c>
      <c r="D3184" s="329" t="s">
        <v>3038</v>
      </c>
      <c r="E3184" s="334">
        <v>185.27</v>
      </c>
    </row>
    <row r="3185" spans="1:5" ht="15" x14ac:dyDescent="0.25">
      <c r="A3185" s="331">
        <v>93147</v>
      </c>
      <c r="B3185" s="329" t="s">
        <v>5928</v>
      </c>
      <c r="C3185" s="329" t="s">
        <v>174</v>
      </c>
      <c r="D3185" s="329" t="s">
        <v>3038</v>
      </c>
      <c r="E3185" s="334">
        <v>212.45</v>
      </c>
    </row>
    <row r="3186" spans="1:5" ht="15" x14ac:dyDescent="0.25">
      <c r="A3186" s="331">
        <v>96971</v>
      </c>
      <c r="B3186" s="329" t="s">
        <v>5929</v>
      </c>
      <c r="C3186" s="329" t="s">
        <v>157</v>
      </c>
      <c r="D3186" s="329" t="s">
        <v>2971</v>
      </c>
      <c r="E3186" s="334">
        <v>26.91</v>
      </c>
    </row>
    <row r="3187" spans="1:5" ht="15" x14ac:dyDescent="0.25">
      <c r="A3187" s="331">
        <v>96972</v>
      </c>
      <c r="B3187" s="329" t="s">
        <v>5930</v>
      </c>
      <c r="C3187" s="329" t="s">
        <v>157</v>
      </c>
      <c r="D3187" s="329" t="s">
        <v>2971</v>
      </c>
      <c r="E3187" s="334">
        <v>37.78</v>
      </c>
    </row>
    <row r="3188" spans="1:5" ht="15" x14ac:dyDescent="0.25">
      <c r="A3188" s="331">
        <v>96973</v>
      </c>
      <c r="B3188" s="329" t="s">
        <v>5931</v>
      </c>
      <c r="C3188" s="329" t="s">
        <v>157</v>
      </c>
      <c r="D3188" s="329" t="s">
        <v>2971</v>
      </c>
      <c r="E3188" s="334">
        <v>48.59</v>
      </c>
    </row>
    <row r="3189" spans="1:5" ht="15" x14ac:dyDescent="0.25">
      <c r="A3189" s="331">
        <v>96974</v>
      </c>
      <c r="B3189" s="329" t="s">
        <v>1698</v>
      </c>
      <c r="C3189" s="329" t="s">
        <v>157</v>
      </c>
      <c r="D3189" s="329" t="s">
        <v>2971</v>
      </c>
      <c r="E3189" s="334">
        <v>63.18</v>
      </c>
    </row>
    <row r="3190" spans="1:5" ht="15" x14ac:dyDescent="0.25">
      <c r="A3190" s="331">
        <v>96975</v>
      </c>
      <c r="B3190" s="329" t="s">
        <v>5932</v>
      </c>
      <c r="C3190" s="329" t="s">
        <v>157</v>
      </c>
      <c r="D3190" s="329" t="s">
        <v>2971</v>
      </c>
      <c r="E3190" s="334">
        <v>83.14</v>
      </c>
    </row>
    <row r="3191" spans="1:5" ht="15" x14ac:dyDescent="0.25">
      <c r="A3191" s="331">
        <v>96976</v>
      </c>
      <c r="B3191" s="329" t="s">
        <v>5933</v>
      </c>
      <c r="C3191" s="329" t="s">
        <v>157</v>
      </c>
      <c r="D3191" s="329" t="s">
        <v>2971</v>
      </c>
      <c r="E3191" s="334">
        <v>110.18</v>
      </c>
    </row>
    <row r="3192" spans="1:5" ht="15" x14ac:dyDescent="0.25">
      <c r="A3192" s="331">
        <v>96977</v>
      </c>
      <c r="B3192" s="329" t="s">
        <v>5934</v>
      </c>
      <c r="C3192" s="329" t="s">
        <v>157</v>
      </c>
      <c r="D3192" s="329" t="s">
        <v>3038</v>
      </c>
      <c r="E3192" s="334">
        <v>46.64</v>
      </c>
    </row>
    <row r="3193" spans="1:5" ht="15" x14ac:dyDescent="0.25">
      <c r="A3193" s="331">
        <v>96978</v>
      </c>
      <c r="B3193" s="329" t="s">
        <v>5935</v>
      </c>
      <c r="C3193" s="329" t="s">
        <v>157</v>
      </c>
      <c r="D3193" s="329" t="s">
        <v>3038</v>
      </c>
      <c r="E3193" s="334">
        <v>65.489999999999995</v>
      </c>
    </row>
    <row r="3194" spans="1:5" ht="15" x14ac:dyDescent="0.25">
      <c r="A3194" s="331">
        <v>96979</v>
      </c>
      <c r="B3194" s="329" t="s">
        <v>5936</v>
      </c>
      <c r="C3194" s="329" t="s">
        <v>157</v>
      </c>
      <c r="D3194" s="329" t="s">
        <v>3038</v>
      </c>
      <c r="E3194" s="334">
        <v>91.93</v>
      </c>
    </row>
    <row r="3195" spans="1:5" ht="15" x14ac:dyDescent="0.25">
      <c r="A3195" s="331">
        <v>96984</v>
      </c>
      <c r="B3195" s="329" t="s">
        <v>5937</v>
      </c>
      <c r="C3195" s="329" t="s">
        <v>174</v>
      </c>
      <c r="D3195" s="329" t="s">
        <v>3038</v>
      </c>
      <c r="E3195" s="334">
        <v>41.32</v>
      </c>
    </row>
    <row r="3196" spans="1:5" ht="15" x14ac:dyDescent="0.25">
      <c r="A3196" s="331">
        <v>96985</v>
      </c>
      <c r="B3196" s="329" t="s">
        <v>5938</v>
      </c>
      <c r="C3196" s="329" t="s">
        <v>174</v>
      </c>
      <c r="D3196" s="329" t="s">
        <v>3038</v>
      </c>
      <c r="E3196" s="334">
        <v>52.96</v>
      </c>
    </row>
    <row r="3197" spans="1:5" ht="15" x14ac:dyDescent="0.25">
      <c r="A3197" s="331">
        <v>96986</v>
      </c>
      <c r="B3197" s="329" t="s">
        <v>1704</v>
      </c>
      <c r="C3197" s="329" t="s">
        <v>174</v>
      </c>
      <c r="D3197" s="329" t="s">
        <v>3038</v>
      </c>
      <c r="E3197" s="334">
        <v>79.03</v>
      </c>
    </row>
    <row r="3198" spans="1:5" ht="15" x14ac:dyDescent="0.25">
      <c r="A3198" s="331">
        <v>96987</v>
      </c>
      <c r="B3198" s="329" t="s">
        <v>5939</v>
      </c>
      <c r="C3198" s="329" t="s">
        <v>174</v>
      </c>
      <c r="D3198" s="329" t="s">
        <v>3038</v>
      </c>
      <c r="E3198" s="334">
        <v>90.86</v>
      </c>
    </row>
    <row r="3199" spans="1:5" ht="15" x14ac:dyDescent="0.25">
      <c r="A3199" s="331">
        <v>96988</v>
      </c>
      <c r="B3199" s="329" t="s">
        <v>5940</v>
      </c>
      <c r="C3199" s="329" t="s">
        <v>174</v>
      </c>
      <c r="D3199" s="329" t="s">
        <v>3038</v>
      </c>
      <c r="E3199" s="334">
        <v>165.51</v>
      </c>
    </row>
    <row r="3200" spans="1:5" ht="15" x14ac:dyDescent="0.25">
      <c r="A3200" s="331">
        <v>96989</v>
      </c>
      <c r="B3200" s="329" t="s">
        <v>5941</v>
      </c>
      <c r="C3200" s="329" t="s">
        <v>174</v>
      </c>
      <c r="D3200" s="329" t="s">
        <v>3038</v>
      </c>
      <c r="E3200" s="334">
        <v>138.6</v>
      </c>
    </row>
    <row r="3201" spans="1:5" ht="15" x14ac:dyDescent="0.25">
      <c r="A3201" s="331">
        <v>98463</v>
      </c>
      <c r="B3201" s="329" t="s">
        <v>1700</v>
      </c>
      <c r="C3201" s="329" t="s">
        <v>174</v>
      </c>
      <c r="D3201" s="329" t="s">
        <v>2971</v>
      </c>
      <c r="E3201" s="334">
        <v>18.41</v>
      </c>
    </row>
    <row r="3202" spans="1:5" ht="15" x14ac:dyDescent="0.25">
      <c r="A3202" s="331">
        <v>96765</v>
      </c>
      <c r="B3202" s="329" t="s">
        <v>5942</v>
      </c>
      <c r="C3202" s="329" t="s">
        <v>174</v>
      </c>
      <c r="D3202" s="329" t="s">
        <v>2971</v>
      </c>
      <c r="E3202" s="335">
        <v>1338.17</v>
      </c>
    </row>
    <row r="3203" spans="1:5" ht="15" x14ac:dyDescent="0.25">
      <c r="A3203" s="331">
        <v>101905</v>
      </c>
      <c r="B3203" s="329" t="s">
        <v>5943</v>
      </c>
      <c r="C3203" s="329" t="s">
        <v>174</v>
      </c>
      <c r="D3203" s="329" t="s">
        <v>2971</v>
      </c>
      <c r="E3203" s="334">
        <v>157.31</v>
      </c>
    </row>
    <row r="3204" spans="1:5" ht="15" x14ac:dyDescent="0.25">
      <c r="A3204" s="331">
        <v>101906</v>
      </c>
      <c r="B3204" s="329" t="s">
        <v>5944</v>
      </c>
      <c r="C3204" s="329" t="s">
        <v>174</v>
      </c>
      <c r="D3204" s="329" t="s">
        <v>2971</v>
      </c>
      <c r="E3204" s="334">
        <v>465.12</v>
      </c>
    </row>
    <row r="3205" spans="1:5" ht="15" x14ac:dyDescent="0.25">
      <c r="A3205" s="331">
        <v>101907</v>
      </c>
      <c r="B3205" s="329" t="s">
        <v>5945</v>
      </c>
      <c r="C3205" s="329" t="s">
        <v>174</v>
      </c>
      <c r="D3205" s="329" t="s">
        <v>2971</v>
      </c>
      <c r="E3205" s="334">
        <v>502.63</v>
      </c>
    </row>
    <row r="3206" spans="1:5" ht="15" x14ac:dyDescent="0.25">
      <c r="A3206" s="331">
        <v>101908</v>
      </c>
      <c r="B3206" s="329" t="s">
        <v>5946</v>
      </c>
      <c r="C3206" s="329" t="s">
        <v>174</v>
      </c>
      <c r="D3206" s="329" t="s">
        <v>2971</v>
      </c>
      <c r="E3206" s="334">
        <v>152.62</v>
      </c>
    </row>
    <row r="3207" spans="1:5" ht="15" x14ac:dyDescent="0.25">
      <c r="A3207" s="331">
        <v>101909</v>
      </c>
      <c r="B3207" s="329" t="s">
        <v>5947</v>
      </c>
      <c r="C3207" s="329" t="s">
        <v>174</v>
      </c>
      <c r="D3207" s="329" t="s">
        <v>2971</v>
      </c>
      <c r="E3207" s="334">
        <v>177.63</v>
      </c>
    </row>
    <row r="3208" spans="1:5" ht="15" x14ac:dyDescent="0.25">
      <c r="A3208" s="331">
        <v>101910</v>
      </c>
      <c r="B3208" s="329" t="s">
        <v>5948</v>
      </c>
      <c r="C3208" s="329" t="s">
        <v>174</v>
      </c>
      <c r="D3208" s="329" t="s">
        <v>2971</v>
      </c>
      <c r="E3208" s="334">
        <v>208.87</v>
      </c>
    </row>
    <row r="3209" spans="1:5" ht="15" x14ac:dyDescent="0.25">
      <c r="A3209" s="331">
        <v>101911</v>
      </c>
      <c r="B3209" s="329" t="s">
        <v>5949</v>
      </c>
      <c r="C3209" s="329" t="s">
        <v>174</v>
      </c>
      <c r="D3209" s="329" t="s">
        <v>2971</v>
      </c>
      <c r="E3209" s="334">
        <v>240.12</v>
      </c>
    </row>
    <row r="3210" spans="1:5" ht="15" x14ac:dyDescent="0.25">
      <c r="A3210" s="331">
        <v>101912</v>
      </c>
      <c r="B3210" s="329" t="s">
        <v>5950</v>
      </c>
      <c r="C3210" s="329" t="s">
        <v>174</v>
      </c>
      <c r="D3210" s="329" t="s">
        <v>3038</v>
      </c>
      <c r="E3210" s="335">
        <v>1299.4100000000001</v>
      </c>
    </row>
    <row r="3211" spans="1:5" ht="15" x14ac:dyDescent="0.25">
      <c r="A3211" s="331">
        <v>101913</v>
      </c>
      <c r="B3211" s="329" t="s">
        <v>5951</v>
      </c>
      <c r="C3211" s="329" t="s">
        <v>174</v>
      </c>
      <c r="D3211" s="329" t="s">
        <v>3038</v>
      </c>
      <c r="E3211" s="334">
        <v>426.49</v>
      </c>
    </row>
    <row r="3212" spans="1:5" ht="15" x14ac:dyDescent="0.25">
      <c r="A3212" s="331">
        <v>101914</v>
      </c>
      <c r="B3212" s="329" t="s">
        <v>5952</v>
      </c>
      <c r="C3212" s="329" t="s">
        <v>174</v>
      </c>
      <c r="D3212" s="329" t="s">
        <v>3038</v>
      </c>
      <c r="E3212" s="334">
        <v>372.11</v>
      </c>
    </row>
    <row r="3213" spans="1:5" ht="15" x14ac:dyDescent="0.25">
      <c r="A3213" s="331">
        <v>101915</v>
      </c>
      <c r="B3213" s="329" t="s">
        <v>5953</v>
      </c>
      <c r="C3213" s="329" t="s">
        <v>174</v>
      </c>
      <c r="D3213" s="329" t="s">
        <v>3038</v>
      </c>
      <c r="E3213" s="334">
        <v>354.4</v>
      </c>
    </row>
    <row r="3214" spans="1:5" ht="15" x14ac:dyDescent="0.25">
      <c r="A3214" s="331">
        <v>101916</v>
      </c>
      <c r="B3214" s="329" t="s">
        <v>5954</v>
      </c>
      <c r="C3214" s="329" t="s">
        <v>174</v>
      </c>
      <c r="D3214" s="329" t="s">
        <v>2971</v>
      </c>
      <c r="E3214" s="335">
        <v>2747.06</v>
      </c>
    </row>
    <row r="3215" spans="1:5" ht="15" x14ac:dyDescent="0.25">
      <c r="A3215" s="331">
        <v>101917</v>
      </c>
      <c r="B3215" s="329" t="s">
        <v>5955</v>
      </c>
      <c r="C3215" s="329" t="s">
        <v>174</v>
      </c>
      <c r="D3215" s="329" t="s">
        <v>2971</v>
      </c>
      <c r="E3215" s="334">
        <v>114.56</v>
      </c>
    </row>
    <row r="3216" spans="1:5" ht="15" x14ac:dyDescent="0.25">
      <c r="A3216" s="331">
        <v>98261</v>
      </c>
      <c r="B3216" s="329" t="s">
        <v>5956</v>
      </c>
      <c r="C3216" s="329" t="s">
        <v>157</v>
      </c>
      <c r="D3216" s="329" t="s">
        <v>3038</v>
      </c>
      <c r="E3216" s="334">
        <v>2.96</v>
      </c>
    </row>
    <row r="3217" spans="1:5" ht="15" x14ac:dyDescent="0.25">
      <c r="A3217" s="331">
        <v>98262</v>
      </c>
      <c r="B3217" s="329" t="s">
        <v>5957</v>
      </c>
      <c r="C3217" s="329" t="s">
        <v>157</v>
      </c>
      <c r="D3217" s="329" t="s">
        <v>3038</v>
      </c>
      <c r="E3217" s="334">
        <v>3.79</v>
      </c>
    </row>
    <row r="3218" spans="1:5" ht="15" x14ac:dyDescent="0.25">
      <c r="A3218" s="331">
        <v>98263</v>
      </c>
      <c r="B3218" s="329" t="s">
        <v>5958</v>
      </c>
      <c r="C3218" s="329" t="s">
        <v>157</v>
      </c>
      <c r="D3218" s="329" t="s">
        <v>3038</v>
      </c>
      <c r="E3218" s="334">
        <v>4.82</v>
      </c>
    </row>
    <row r="3219" spans="1:5" ht="15" x14ac:dyDescent="0.25">
      <c r="A3219" s="331">
        <v>98264</v>
      </c>
      <c r="B3219" s="329" t="s">
        <v>5959</v>
      </c>
      <c r="C3219" s="329" t="s">
        <v>157</v>
      </c>
      <c r="D3219" s="329" t="s">
        <v>3038</v>
      </c>
      <c r="E3219" s="334">
        <v>5.63</v>
      </c>
    </row>
    <row r="3220" spans="1:5" ht="15" x14ac:dyDescent="0.25">
      <c r="A3220" s="331">
        <v>98265</v>
      </c>
      <c r="B3220" s="329" t="s">
        <v>5960</v>
      </c>
      <c r="C3220" s="329" t="s">
        <v>157</v>
      </c>
      <c r="D3220" s="329" t="s">
        <v>3038</v>
      </c>
      <c r="E3220" s="334">
        <v>6.85</v>
      </c>
    </row>
    <row r="3221" spans="1:5" ht="15" x14ac:dyDescent="0.25">
      <c r="A3221" s="331">
        <v>98266</v>
      </c>
      <c r="B3221" s="329" t="s">
        <v>5961</v>
      </c>
      <c r="C3221" s="329" t="s">
        <v>157</v>
      </c>
      <c r="D3221" s="329" t="s">
        <v>3038</v>
      </c>
      <c r="E3221" s="334">
        <v>7.58</v>
      </c>
    </row>
    <row r="3222" spans="1:5" ht="15" x14ac:dyDescent="0.25">
      <c r="A3222" s="331">
        <v>98267</v>
      </c>
      <c r="B3222" s="329" t="s">
        <v>5962</v>
      </c>
      <c r="C3222" s="329" t="s">
        <v>157</v>
      </c>
      <c r="D3222" s="329" t="s">
        <v>3038</v>
      </c>
      <c r="E3222" s="334">
        <v>13.34</v>
      </c>
    </row>
    <row r="3223" spans="1:5" ht="15" x14ac:dyDescent="0.25">
      <c r="A3223" s="331">
        <v>98268</v>
      </c>
      <c r="B3223" s="329" t="s">
        <v>5963</v>
      </c>
      <c r="C3223" s="329" t="s">
        <v>157</v>
      </c>
      <c r="D3223" s="329" t="s">
        <v>3038</v>
      </c>
      <c r="E3223" s="334">
        <v>23.47</v>
      </c>
    </row>
    <row r="3224" spans="1:5" ht="15" x14ac:dyDescent="0.25">
      <c r="A3224" s="331">
        <v>98269</v>
      </c>
      <c r="B3224" s="329" t="s">
        <v>5964</v>
      </c>
      <c r="C3224" s="329" t="s">
        <v>157</v>
      </c>
      <c r="D3224" s="329" t="s">
        <v>3038</v>
      </c>
      <c r="E3224" s="334">
        <v>31.09</v>
      </c>
    </row>
    <row r="3225" spans="1:5" ht="15" x14ac:dyDescent="0.25">
      <c r="A3225" s="331">
        <v>98270</v>
      </c>
      <c r="B3225" s="329" t="s">
        <v>5965</v>
      </c>
      <c r="C3225" s="329" t="s">
        <v>157</v>
      </c>
      <c r="D3225" s="329" t="s">
        <v>3038</v>
      </c>
      <c r="E3225" s="334">
        <v>52.73</v>
      </c>
    </row>
    <row r="3226" spans="1:5" ht="15" x14ac:dyDescent="0.25">
      <c r="A3226" s="331">
        <v>98271</v>
      </c>
      <c r="B3226" s="329" t="s">
        <v>5966</v>
      </c>
      <c r="C3226" s="329" t="s">
        <v>157</v>
      </c>
      <c r="D3226" s="329" t="s">
        <v>3038</v>
      </c>
      <c r="E3226" s="334">
        <v>83.94</v>
      </c>
    </row>
    <row r="3227" spans="1:5" ht="15" x14ac:dyDescent="0.25">
      <c r="A3227" s="331">
        <v>98272</v>
      </c>
      <c r="B3227" s="329" t="s">
        <v>5967</v>
      </c>
      <c r="C3227" s="329" t="s">
        <v>157</v>
      </c>
      <c r="D3227" s="329" t="s">
        <v>3038</v>
      </c>
      <c r="E3227" s="334">
        <v>201.87</v>
      </c>
    </row>
    <row r="3228" spans="1:5" ht="15" x14ac:dyDescent="0.25">
      <c r="A3228" s="331">
        <v>98273</v>
      </c>
      <c r="B3228" s="329" t="s">
        <v>5968</v>
      </c>
      <c r="C3228" s="329" t="s">
        <v>157</v>
      </c>
      <c r="D3228" s="329" t="s">
        <v>3038</v>
      </c>
      <c r="E3228" s="334">
        <v>3.68</v>
      </c>
    </row>
    <row r="3229" spans="1:5" ht="15" x14ac:dyDescent="0.25">
      <c r="A3229" s="331">
        <v>98274</v>
      </c>
      <c r="B3229" s="329" t="s">
        <v>5969</v>
      </c>
      <c r="C3229" s="329" t="s">
        <v>157</v>
      </c>
      <c r="D3229" s="329" t="s">
        <v>3038</v>
      </c>
      <c r="E3229" s="334">
        <v>4.91</v>
      </c>
    </row>
    <row r="3230" spans="1:5" ht="15" x14ac:dyDescent="0.25">
      <c r="A3230" s="331">
        <v>98275</v>
      </c>
      <c r="B3230" s="329" t="s">
        <v>5970</v>
      </c>
      <c r="C3230" s="329" t="s">
        <v>157</v>
      </c>
      <c r="D3230" s="329" t="s">
        <v>3038</v>
      </c>
      <c r="E3230" s="334">
        <v>5.63</v>
      </c>
    </row>
    <row r="3231" spans="1:5" ht="15" x14ac:dyDescent="0.25">
      <c r="A3231" s="331">
        <v>98276</v>
      </c>
      <c r="B3231" s="329" t="s">
        <v>5971</v>
      </c>
      <c r="C3231" s="329" t="s">
        <v>157</v>
      </c>
      <c r="D3231" s="329" t="s">
        <v>3038</v>
      </c>
      <c r="E3231" s="334">
        <v>11.39</v>
      </c>
    </row>
    <row r="3232" spans="1:5" ht="15" x14ac:dyDescent="0.25">
      <c r="A3232" s="331">
        <v>98277</v>
      </c>
      <c r="B3232" s="329" t="s">
        <v>5972</v>
      </c>
      <c r="C3232" s="329" t="s">
        <v>157</v>
      </c>
      <c r="D3232" s="329" t="s">
        <v>3038</v>
      </c>
      <c r="E3232" s="334">
        <v>21.53</v>
      </c>
    </row>
    <row r="3233" spans="1:5" ht="15" x14ac:dyDescent="0.25">
      <c r="A3233" s="331">
        <v>98278</v>
      </c>
      <c r="B3233" s="329" t="s">
        <v>5973</v>
      </c>
      <c r="C3233" s="329" t="s">
        <v>157</v>
      </c>
      <c r="D3233" s="329" t="s">
        <v>3038</v>
      </c>
      <c r="E3233" s="334">
        <v>29.14</v>
      </c>
    </row>
    <row r="3234" spans="1:5" ht="15" x14ac:dyDescent="0.25">
      <c r="A3234" s="331">
        <v>98279</v>
      </c>
      <c r="B3234" s="329" t="s">
        <v>5974</v>
      </c>
      <c r="C3234" s="329" t="s">
        <v>157</v>
      </c>
      <c r="D3234" s="329" t="s">
        <v>3038</v>
      </c>
      <c r="E3234" s="334">
        <v>50.78</v>
      </c>
    </row>
    <row r="3235" spans="1:5" ht="15" x14ac:dyDescent="0.25">
      <c r="A3235" s="331">
        <v>98280</v>
      </c>
      <c r="B3235" s="329" t="s">
        <v>5975</v>
      </c>
      <c r="C3235" s="329" t="s">
        <v>157</v>
      </c>
      <c r="D3235" s="329" t="s">
        <v>3038</v>
      </c>
      <c r="E3235" s="334">
        <v>5.47</v>
      </c>
    </row>
    <row r="3236" spans="1:5" ht="15" x14ac:dyDescent="0.25">
      <c r="A3236" s="331">
        <v>98281</v>
      </c>
      <c r="B3236" s="329" t="s">
        <v>5976</v>
      </c>
      <c r="C3236" s="329" t="s">
        <v>157</v>
      </c>
      <c r="D3236" s="329" t="s">
        <v>3038</v>
      </c>
      <c r="E3236" s="334">
        <v>6.3</v>
      </c>
    </row>
    <row r="3237" spans="1:5" ht="15" x14ac:dyDescent="0.25">
      <c r="A3237" s="331">
        <v>98282</v>
      </c>
      <c r="B3237" s="329" t="s">
        <v>5977</v>
      </c>
      <c r="C3237" s="329" t="s">
        <v>157</v>
      </c>
      <c r="D3237" s="329" t="s">
        <v>3038</v>
      </c>
      <c r="E3237" s="334">
        <v>7.32</v>
      </c>
    </row>
    <row r="3238" spans="1:5" ht="15" x14ac:dyDescent="0.25">
      <c r="A3238" s="331">
        <v>98283</v>
      </c>
      <c r="B3238" s="329" t="s">
        <v>5978</v>
      </c>
      <c r="C3238" s="329" t="s">
        <v>157</v>
      </c>
      <c r="D3238" s="329" t="s">
        <v>3038</v>
      </c>
      <c r="E3238" s="334">
        <v>8.1300000000000008</v>
      </c>
    </row>
    <row r="3239" spans="1:5" ht="15" x14ac:dyDescent="0.25">
      <c r="A3239" s="331">
        <v>98284</v>
      </c>
      <c r="B3239" s="329" t="s">
        <v>5979</v>
      </c>
      <c r="C3239" s="329" t="s">
        <v>157</v>
      </c>
      <c r="D3239" s="329" t="s">
        <v>3038</v>
      </c>
      <c r="E3239" s="334">
        <v>9.35</v>
      </c>
    </row>
    <row r="3240" spans="1:5" ht="15" x14ac:dyDescent="0.25">
      <c r="A3240" s="331">
        <v>98285</v>
      </c>
      <c r="B3240" s="329" t="s">
        <v>5980</v>
      </c>
      <c r="C3240" s="329" t="s">
        <v>157</v>
      </c>
      <c r="D3240" s="329" t="s">
        <v>3038</v>
      </c>
      <c r="E3240" s="334">
        <v>10.08</v>
      </c>
    </row>
    <row r="3241" spans="1:5" ht="15" x14ac:dyDescent="0.25">
      <c r="A3241" s="331">
        <v>98286</v>
      </c>
      <c r="B3241" s="329" t="s">
        <v>5981</v>
      </c>
      <c r="C3241" s="329" t="s">
        <v>157</v>
      </c>
      <c r="D3241" s="329" t="s">
        <v>3038</v>
      </c>
      <c r="E3241" s="334">
        <v>15.85</v>
      </c>
    </row>
    <row r="3242" spans="1:5" ht="15" x14ac:dyDescent="0.25">
      <c r="A3242" s="331">
        <v>98287</v>
      </c>
      <c r="B3242" s="329" t="s">
        <v>5982</v>
      </c>
      <c r="C3242" s="329" t="s">
        <v>157</v>
      </c>
      <c r="D3242" s="329" t="s">
        <v>3038</v>
      </c>
      <c r="E3242" s="334">
        <v>1.46</v>
      </c>
    </row>
    <row r="3243" spans="1:5" ht="15" x14ac:dyDescent="0.25">
      <c r="A3243" s="331">
        <v>98288</v>
      </c>
      <c r="B3243" s="329" t="s">
        <v>5983</v>
      </c>
      <c r="C3243" s="329" t="s">
        <v>157</v>
      </c>
      <c r="D3243" s="329" t="s">
        <v>3038</v>
      </c>
      <c r="E3243" s="334">
        <v>2.29</v>
      </c>
    </row>
    <row r="3244" spans="1:5" ht="15" x14ac:dyDescent="0.25">
      <c r="A3244" s="331">
        <v>98289</v>
      </c>
      <c r="B3244" s="329" t="s">
        <v>5984</v>
      </c>
      <c r="C3244" s="329" t="s">
        <v>157</v>
      </c>
      <c r="D3244" s="329" t="s">
        <v>3038</v>
      </c>
      <c r="E3244" s="334">
        <v>3.32</v>
      </c>
    </row>
    <row r="3245" spans="1:5" ht="15" x14ac:dyDescent="0.25">
      <c r="A3245" s="331">
        <v>98290</v>
      </c>
      <c r="B3245" s="329" t="s">
        <v>5985</v>
      </c>
      <c r="C3245" s="329" t="s">
        <v>157</v>
      </c>
      <c r="D3245" s="329" t="s">
        <v>3038</v>
      </c>
      <c r="E3245" s="334">
        <v>4.12</v>
      </c>
    </row>
    <row r="3246" spans="1:5" ht="15" x14ac:dyDescent="0.25">
      <c r="A3246" s="331">
        <v>98291</v>
      </c>
      <c r="B3246" s="329" t="s">
        <v>5986</v>
      </c>
      <c r="C3246" s="329" t="s">
        <v>157</v>
      </c>
      <c r="D3246" s="329" t="s">
        <v>3038</v>
      </c>
      <c r="E3246" s="334">
        <v>5.35</v>
      </c>
    </row>
    <row r="3247" spans="1:5" ht="15" x14ac:dyDescent="0.25">
      <c r="A3247" s="331">
        <v>98292</v>
      </c>
      <c r="B3247" s="329" t="s">
        <v>5987</v>
      </c>
      <c r="C3247" s="329" t="s">
        <v>157</v>
      </c>
      <c r="D3247" s="329" t="s">
        <v>3038</v>
      </c>
      <c r="E3247" s="334">
        <v>6.08</v>
      </c>
    </row>
    <row r="3248" spans="1:5" ht="15" x14ac:dyDescent="0.25">
      <c r="A3248" s="331">
        <v>98293</v>
      </c>
      <c r="B3248" s="329" t="s">
        <v>5988</v>
      </c>
      <c r="C3248" s="329" t="s">
        <v>157</v>
      </c>
      <c r="D3248" s="329" t="s">
        <v>3038</v>
      </c>
      <c r="E3248" s="334">
        <v>11.84</v>
      </c>
    </row>
    <row r="3249" spans="1:5" ht="15" x14ac:dyDescent="0.25">
      <c r="A3249" s="331">
        <v>98400</v>
      </c>
      <c r="B3249" s="329" t="s">
        <v>5989</v>
      </c>
      <c r="C3249" s="329" t="s">
        <v>157</v>
      </c>
      <c r="D3249" s="329" t="s">
        <v>3038</v>
      </c>
      <c r="E3249" s="334">
        <v>16.440000000000001</v>
      </c>
    </row>
    <row r="3250" spans="1:5" ht="15" x14ac:dyDescent="0.25">
      <c r="A3250" s="331">
        <v>98401</v>
      </c>
      <c r="B3250" s="329" t="s">
        <v>5990</v>
      </c>
      <c r="C3250" s="329" t="s">
        <v>157</v>
      </c>
      <c r="D3250" s="329" t="s">
        <v>3038</v>
      </c>
      <c r="E3250" s="334">
        <v>26.81</v>
      </c>
    </row>
    <row r="3251" spans="1:5" ht="15" x14ac:dyDescent="0.25">
      <c r="A3251" s="331">
        <v>98402</v>
      </c>
      <c r="B3251" s="329" t="s">
        <v>5991</v>
      </c>
      <c r="C3251" s="329" t="s">
        <v>157</v>
      </c>
      <c r="D3251" s="329" t="s">
        <v>3038</v>
      </c>
      <c r="E3251" s="334">
        <v>35.520000000000003</v>
      </c>
    </row>
    <row r="3252" spans="1:5" ht="15" x14ac:dyDescent="0.25">
      <c r="A3252" s="331">
        <v>100556</v>
      </c>
      <c r="B3252" s="329" t="s">
        <v>5992</v>
      </c>
      <c r="C3252" s="329" t="s">
        <v>174</v>
      </c>
      <c r="D3252" s="329" t="s">
        <v>3038</v>
      </c>
      <c r="E3252" s="334">
        <v>35.25</v>
      </c>
    </row>
    <row r="3253" spans="1:5" ht="15" x14ac:dyDescent="0.25">
      <c r="A3253" s="331">
        <v>100557</v>
      </c>
      <c r="B3253" s="329" t="s">
        <v>5993</v>
      </c>
      <c r="C3253" s="329" t="s">
        <v>174</v>
      </c>
      <c r="D3253" s="329" t="s">
        <v>3038</v>
      </c>
      <c r="E3253" s="334">
        <v>483.28</v>
      </c>
    </row>
    <row r="3254" spans="1:5" ht="15" x14ac:dyDescent="0.25">
      <c r="A3254" s="331">
        <v>100560</v>
      </c>
      <c r="B3254" s="329" t="s">
        <v>5994</v>
      </c>
      <c r="C3254" s="329" t="s">
        <v>174</v>
      </c>
      <c r="D3254" s="329" t="s">
        <v>3038</v>
      </c>
      <c r="E3254" s="334">
        <v>96.05</v>
      </c>
    </row>
    <row r="3255" spans="1:5" ht="15" x14ac:dyDescent="0.25">
      <c r="A3255" s="331">
        <v>100561</v>
      </c>
      <c r="B3255" s="329" t="s">
        <v>5995</v>
      </c>
      <c r="C3255" s="329" t="s">
        <v>174</v>
      </c>
      <c r="D3255" s="329" t="s">
        <v>3038</v>
      </c>
      <c r="E3255" s="334">
        <v>183.23</v>
      </c>
    </row>
    <row r="3256" spans="1:5" ht="15" x14ac:dyDescent="0.25">
      <c r="A3256" s="331">
        <v>100562</v>
      </c>
      <c r="B3256" s="329" t="s">
        <v>5996</v>
      </c>
      <c r="C3256" s="329" t="s">
        <v>174</v>
      </c>
      <c r="D3256" s="329" t="s">
        <v>3038</v>
      </c>
      <c r="E3256" s="334">
        <v>288.68</v>
      </c>
    </row>
    <row r="3257" spans="1:5" ht="15" x14ac:dyDescent="0.25">
      <c r="A3257" s="331">
        <v>100563</v>
      </c>
      <c r="B3257" s="329" t="s">
        <v>5997</v>
      </c>
      <c r="C3257" s="329" t="s">
        <v>174</v>
      </c>
      <c r="D3257" s="329" t="s">
        <v>3038</v>
      </c>
      <c r="E3257" s="334">
        <v>420.3</v>
      </c>
    </row>
    <row r="3258" spans="1:5" ht="15" x14ac:dyDescent="0.25">
      <c r="A3258" s="331">
        <v>101795</v>
      </c>
      <c r="B3258" s="329" t="s">
        <v>5998</v>
      </c>
      <c r="C3258" s="329" t="s">
        <v>174</v>
      </c>
      <c r="D3258" s="329" t="s">
        <v>2971</v>
      </c>
      <c r="E3258" s="334">
        <v>434.9</v>
      </c>
    </row>
    <row r="3259" spans="1:5" ht="15" x14ac:dyDescent="0.25">
      <c r="A3259" s="331">
        <v>101798</v>
      </c>
      <c r="B3259" s="329" t="s">
        <v>5999</v>
      </c>
      <c r="C3259" s="329" t="s">
        <v>174</v>
      </c>
      <c r="D3259" s="329" t="s">
        <v>2971</v>
      </c>
      <c r="E3259" s="334">
        <v>368.54</v>
      </c>
    </row>
    <row r="3260" spans="1:5" ht="15" x14ac:dyDescent="0.25">
      <c r="A3260" s="331">
        <v>101799</v>
      </c>
      <c r="B3260" s="329" t="s">
        <v>6000</v>
      </c>
      <c r="C3260" s="329" t="s">
        <v>174</v>
      </c>
      <c r="D3260" s="329" t="s">
        <v>2971</v>
      </c>
      <c r="E3260" s="334">
        <v>907.66</v>
      </c>
    </row>
    <row r="3261" spans="1:5" ht="15" x14ac:dyDescent="0.25">
      <c r="A3261" s="331">
        <v>98397</v>
      </c>
      <c r="B3261" s="329" t="s">
        <v>6001</v>
      </c>
      <c r="C3261" s="329" t="s">
        <v>2690</v>
      </c>
      <c r="D3261" s="329" t="s">
        <v>3038</v>
      </c>
      <c r="E3261" s="334">
        <v>8.7200000000000006</v>
      </c>
    </row>
    <row r="3262" spans="1:5" ht="15" x14ac:dyDescent="0.25">
      <c r="A3262" s="331">
        <v>101936</v>
      </c>
      <c r="B3262" s="329" t="s">
        <v>6002</v>
      </c>
      <c r="C3262" s="329" t="s">
        <v>174</v>
      </c>
      <c r="D3262" s="329" t="s">
        <v>2971</v>
      </c>
      <c r="E3262" s="335">
        <v>5366.15</v>
      </c>
    </row>
    <row r="3263" spans="1:5" ht="15" x14ac:dyDescent="0.25">
      <c r="A3263" s="331">
        <v>101937</v>
      </c>
      <c r="B3263" s="329" t="s">
        <v>6003</v>
      </c>
      <c r="C3263" s="329" t="s">
        <v>174</v>
      </c>
      <c r="D3263" s="329" t="s">
        <v>2971</v>
      </c>
      <c r="E3263" s="335">
        <v>9624.83</v>
      </c>
    </row>
    <row r="3264" spans="1:5" ht="15" x14ac:dyDescent="0.25">
      <c r="A3264" s="331">
        <v>98294</v>
      </c>
      <c r="B3264" s="329" t="s">
        <v>6004</v>
      </c>
      <c r="C3264" s="329" t="s">
        <v>157</v>
      </c>
      <c r="D3264" s="329" t="s">
        <v>3038</v>
      </c>
      <c r="E3264" s="334">
        <v>2.08</v>
      </c>
    </row>
    <row r="3265" spans="1:5" ht="15" x14ac:dyDescent="0.25">
      <c r="A3265" s="331">
        <v>98295</v>
      </c>
      <c r="B3265" s="329" t="s">
        <v>6005</v>
      </c>
      <c r="C3265" s="329" t="s">
        <v>157</v>
      </c>
      <c r="D3265" s="329" t="s">
        <v>3038</v>
      </c>
      <c r="E3265" s="334">
        <v>1.63</v>
      </c>
    </row>
    <row r="3266" spans="1:5" ht="15" x14ac:dyDescent="0.25">
      <c r="A3266" s="331">
        <v>98296</v>
      </c>
      <c r="B3266" s="329" t="s">
        <v>1616</v>
      </c>
      <c r="C3266" s="329" t="s">
        <v>157</v>
      </c>
      <c r="D3266" s="329" t="s">
        <v>3038</v>
      </c>
      <c r="E3266" s="334">
        <v>3.2</v>
      </c>
    </row>
    <row r="3267" spans="1:5" ht="15" x14ac:dyDescent="0.25">
      <c r="A3267" s="331">
        <v>98297</v>
      </c>
      <c r="B3267" s="329" t="s">
        <v>6006</v>
      </c>
      <c r="C3267" s="329" t="s">
        <v>157</v>
      </c>
      <c r="D3267" s="329" t="s">
        <v>3038</v>
      </c>
      <c r="E3267" s="334">
        <v>2.48</v>
      </c>
    </row>
    <row r="3268" spans="1:5" ht="15" x14ac:dyDescent="0.25">
      <c r="A3268" s="331">
        <v>98301</v>
      </c>
      <c r="B3268" s="329" t="s">
        <v>6007</v>
      </c>
      <c r="C3268" s="329" t="s">
        <v>174</v>
      </c>
      <c r="D3268" s="329" t="s">
        <v>3038</v>
      </c>
      <c r="E3268" s="334">
        <v>438.77</v>
      </c>
    </row>
    <row r="3269" spans="1:5" ht="15" x14ac:dyDescent="0.25">
      <c r="A3269" s="331">
        <v>98302</v>
      </c>
      <c r="B3269" s="329" t="s">
        <v>1624</v>
      </c>
      <c r="C3269" s="329" t="s">
        <v>174</v>
      </c>
      <c r="D3269" s="329" t="s">
        <v>3038</v>
      </c>
      <c r="E3269" s="334">
        <v>615.96</v>
      </c>
    </row>
    <row r="3270" spans="1:5" ht="15" x14ac:dyDescent="0.25">
      <c r="A3270" s="331">
        <v>98304</v>
      </c>
      <c r="B3270" s="329" t="s">
        <v>6008</v>
      </c>
      <c r="C3270" s="329" t="s">
        <v>174</v>
      </c>
      <c r="D3270" s="329" t="s">
        <v>3038</v>
      </c>
      <c r="E3270" s="334">
        <v>958.63</v>
      </c>
    </row>
    <row r="3271" spans="1:5" ht="15" x14ac:dyDescent="0.25">
      <c r="A3271" s="331">
        <v>98307</v>
      </c>
      <c r="B3271" s="329" t="s">
        <v>1620</v>
      </c>
      <c r="C3271" s="329" t="s">
        <v>174</v>
      </c>
      <c r="D3271" s="329" t="s">
        <v>3038</v>
      </c>
      <c r="E3271" s="334">
        <v>36.79</v>
      </c>
    </row>
    <row r="3272" spans="1:5" ht="15" x14ac:dyDescent="0.25">
      <c r="A3272" s="331">
        <v>98308</v>
      </c>
      <c r="B3272" s="329" t="s">
        <v>6009</v>
      </c>
      <c r="C3272" s="329" t="s">
        <v>174</v>
      </c>
      <c r="D3272" s="329" t="s">
        <v>3038</v>
      </c>
      <c r="E3272" s="334">
        <v>23.73</v>
      </c>
    </row>
    <row r="3273" spans="1:5" ht="15" x14ac:dyDescent="0.25">
      <c r="A3273" s="331">
        <v>98593</v>
      </c>
      <c r="B3273" s="329" t="s">
        <v>6010</v>
      </c>
      <c r="C3273" s="329" t="s">
        <v>174</v>
      </c>
      <c r="D3273" s="329" t="s">
        <v>3038</v>
      </c>
      <c r="E3273" s="334">
        <v>746.99</v>
      </c>
    </row>
    <row r="3274" spans="1:5" ht="15" x14ac:dyDescent="0.25">
      <c r="A3274" s="331">
        <v>89355</v>
      </c>
      <c r="B3274" s="329" t="s">
        <v>1130</v>
      </c>
      <c r="C3274" s="329" t="s">
        <v>157</v>
      </c>
      <c r="D3274" s="329" t="s">
        <v>3038</v>
      </c>
      <c r="E3274" s="334">
        <v>13.44</v>
      </c>
    </row>
    <row r="3275" spans="1:5" ht="15" x14ac:dyDescent="0.25">
      <c r="A3275" s="331">
        <v>89356</v>
      </c>
      <c r="B3275" s="329" t="s">
        <v>1163</v>
      </c>
      <c r="C3275" s="329" t="s">
        <v>157</v>
      </c>
      <c r="D3275" s="329" t="s">
        <v>3038</v>
      </c>
      <c r="E3275" s="334">
        <v>15.96</v>
      </c>
    </row>
    <row r="3276" spans="1:5" ht="15" x14ac:dyDescent="0.25">
      <c r="A3276" s="331">
        <v>89357</v>
      </c>
      <c r="B3276" s="329" t="s">
        <v>1202</v>
      </c>
      <c r="C3276" s="329" t="s">
        <v>157</v>
      </c>
      <c r="D3276" s="329" t="s">
        <v>3038</v>
      </c>
      <c r="E3276" s="334">
        <v>23.5</v>
      </c>
    </row>
    <row r="3277" spans="1:5" ht="15" x14ac:dyDescent="0.25">
      <c r="A3277" s="331">
        <v>89401</v>
      </c>
      <c r="B3277" s="329" t="s">
        <v>1132</v>
      </c>
      <c r="C3277" s="329" t="s">
        <v>157</v>
      </c>
      <c r="D3277" s="329" t="s">
        <v>3038</v>
      </c>
      <c r="E3277" s="334">
        <v>6.35</v>
      </c>
    </row>
    <row r="3278" spans="1:5" ht="15" x14ac:dyDescent="0.25">
      <c r="A3278" s="331">
        <v>89402</v>
      </c>
      <c r="B3278" s="329" t="s">
        <v>1165</v>
      </c>
      <c r="C3278" s="329" t="s">
        <v>157</v>
      </c>
      <c r="D3278" s="329" t="s">
        <v>3038</v>
      </c>
      <c r="E3278" s="334">
        <v>7.81</v>
      </c>
    </row>
    <row r="3279" spans="1:5" ht="15" x14ac:dyDescent="0.25">
      <c r="A3279" s="331">
        <v>89403</v>
      </c>
      <c r="B3279" s="329" t="s">
        <v>1204</v>
      </c>
      <c r="C3279" s="329" t="s">
        <v>157</v>
      </c>
      <c r="D3279" s="329" t="s">
        <v>3038</v>
      </c>
      <c r="E3279" s="334">
        <v>13.73</v>
      </c>
    </row>
    <row r="3280" spans="1:5" ht="15" x14ac:dyDescent="0.25">
      <c r="A3280" s="331">
        <v>89446</v>
      </c>
      <c r="B3280" s="329" t="s">
        <v>1167</v>
      </c>
      <c r="C3280" s="329" t="s">
        <v>157</v>
      </c>
      <c r="D3280" s="329" t="s">
        <v>3038</v>
      </c>
      <c r="E3280" s="334">
        <v>4.71</v>
      </c>
    </row>
    <row r="3281" spans="1:5" ht="15" x14ac:dyDescent="0.25">
      <c r="A3281" s="331">
        <v>89447</v>
      </c>
      <c r="B3281" s="329" t="s">
        <v>1206</v>
      </c>
      <c r="C3281" s="329" t="s">
        <v>157</v>
      </c>
      <c r="D3281" s="329" t="s">
        <v>3038</v>
      </c>
      <c r="E3281" s="334">
        <v>10.09</v>
      </c>
    </row>
    <row r="3282" spans="1:5" ht="15" x14ac:dyDescent="0.25">
      <c r="A3282" s="331">
        <v>89448</v>
      </c>
      <c r="B3282" s="329" t="s">
        <v>1243</v>
      </c>
      <c r="C3282" s="329" t="s">
        <v>157</v>
      </c>
      <c r="D3282" s="329" t="s">
        <v>3038</v>
      </c>
      <c r="E3282" s="334">
        <v>14.55</v>
      </c>
    </row>
    <row r="3283" spans="1:5" ht="15" x14ac:dyDescent="0.25">
      <c r="A3283" s="331">
        <v>89449</v>
      </c>
      <c r="B3283" s="329" t="s">
        <v>1264</v>
      </c>
      <c r="C3283" s="329" t="s">
        <v>157</v>
      </c>
      <c r="D3283" s="329" t="s">
        <v>3038</v>
      </c>
      <c r="E3283" s="334">
        <v>16.72</v>
      </c>
    </row>
    <row r="3284" spans="1:5" ht="15" x14ac:dyDescent="0.25">
      <c r="A3284" s="331">
        <v>89450</v>
      </c>
      <c r="B3284" s="329" t="s">
        <v>6011</v>
      </c>
      <c r="C3284" s="329" t="s">
        <v>157</v>
      </c>
      <c r="D3284" s="329" t="s">
        <v>3038</v>
      </c>
      <c r="E3284" s="334">
        <v>27.74</v>
      </c>
    </row>
    <row r="3285" spans="1:5" ht="15" x14ac:dyDescent="0.25">
      <c r="A3285" s="331">
        <v>89451</v>
      </c>
      <c r="B3285" s="329" t="s">
        <v>1289</v>
      </c>
      <c r="C3285" s="329" t="s">
        <v>157</v>
      </c>
      <c r="D3285" s="329" t="s">
        <v>3038</v>
      </c>
      <c r="E3285" s="334">
        <v>46.01</v>
      </c>
    </row>
    <row r="3286" spans="1:5" ht="15" x14ac:dyDescent="0.25">
      <c r="A3286" s="331">
        <v>89452</v>
      </c>
      <c r="B3286" s="329" t="s">
        <v>1302</v>
      </c>
      <c r="C3286" s="329" t="s">
        <v>157</v>
      </c>
      <c r="D3286" s="329" t="s">
        <v>3038</v>
      </c>
      <c r="E3286" s="334">
        <v>57.33</v>
      </c>
    </row>
    <row r="3287" spans="1:5" ht="15" x14ac:dyDescent="0.25">
      <c r="A3287" s="331">
        <v>89508</v>
      </c>
      <c r="B3287" s="329" t="s">
        <v>6012</v>
      </c>
      <c r="C3287" s="329" t="s">
        <v>157</v>
      </c>
      <c r="D3287" s="329" t="s">
        <v>3038</v>
      </c>
      <c r="E3287" s="334">
        <v>18.489999999999998</v>
      </c>
    </row>
    <row r="3288" spans="1:5" ht="15" x14ac:dyDescent="0.25">
      <c r="A3288" s="331">
        <v>89509</v>
      </c>
      <c r="B3288" s="329" t="s">
        <v>6013</v>
      </c>
      <c r="C3288" s="329" t="s">
        <v>157</v>
      </c>
      <c r="D3288" s="329" t="s">
        <v>3038</v>
      </c>
      <c r="E3288" s="334">
        <v>25.53</v>
      </c>
    </row>
    <row r="3289" spans="1:5" ht="15" x14ac:dyDescent="0.25">
      <c r="A3289" s="331">
        <v>89511</v>
      </c>
      <c r="B3289" s="329" t="s">
        <v>6014</v>
      </c>
      <c r="C3289" s="329" t="s">
        <v>157</v>
      </c>
      <c r="D3289" s="329" t="s">
        <v>3038</v>
      </c>
      <c r="E3289" s="334">
        <v>37.57</v>
      </c>
    </row>
    <row r="3290" spans="1:5" ht="15" x14ac:dyDescent="0.25">
      <c r="A3290" s="331">
        <v>89512</v>
      </c>
      <c r="B3290" s="329" t="s">
        <v>6015</v>
      </c>
      <c r="C3290" s="329" t="s">
        <v>157</v>
      </c>
      <c r="D3290" s="329" t="s">
        <v>3038</v>
      </c>
      <c r="E3290" s="334">
        <v>60.55</v>
      </c>
    </row>
    <row r="3291" spans="1:5" ht="15" x14ac:dyDescent="0.25">
      <c r="A3291" s="331">
        <v>89576</v>
      </c>
      <c r="B3291" s="329" t="s">
        <v>6016</v>
      </c>
      <c r="C3291" s="329" t="s">
        <v>157</v>
      </c>
      <c r="D3291" s="329" t="s">
        <v>3038</v>
      </c>
      <c r="E3291" s="334">
        <v>24.54</v>
      </c>
    </row>
    <row r="3292" spans="1:5" ht="15" x14ac:dyDescent="0.25">
      <c r="A3292" s="331">
        <v>89578</v>
      </c>
      <c r="B3292" s="329" t="s">
        <v>6017</v>
      </c>
      <c r="C3292" s="329" t="s">
        <v>157</v>
      </c>
      <c r="D3292" s="329" t="s">
        <v>3038</v>
      </c>
      <c r="E3292" s="334">
        <v>42.47</v>
      </c>
    </row>
    <row r="3293" spans="1:5" ht="15" x14ac:dyDescent="0.25">
      <c r="A3293" s="331">
        <v>89580</v>
      </c>
      <c r="B3293" s="329" t="s">
        <v>6018</v>
      </c>
      <c r="C3293" s="329" t="s">
        <v>157</v>
      </c>
      <c r="D3293" s="329" t="s">
        <v>3038</v>
      </c>
      <c r="E3293" s="334">
        <v>84.19</v>
      </c>
    </row>
    <row r="3294" spans="1:5" ht="15" x14ac:dyDescent="0.25">
      <c r="A3294" s="331">
        <v>89633</v>
      </c>
      <c r="B3294" s="329" t="s">
        <v>6019</v>
      </c>
      <c r="C3294" s="329" t="s">
        <v>157</v>
      </c>
      <c r="D3294" s="329" t="s">
        <v>3038</v>
      </c>
      <c r="E3294" s="334">
        <v>18.95</v>
      </c>
    </row>
    <row r="3295" spans="1:5" ht="15" x14ac:dyDescent="0.25">
      <c r="A3295" s="331">
        <v>89634</v>
      </c>
      <c r="B3295" s="329" t="s">
        <v>6020</v>
      </c>
      <c r="C3295" s="329" t="s">
        <v>157</v>
      </c>
      <c r="D3295" s="329" t="s">
        <v>3038</v>
      </c>
      <c r="E3295" s="334">
        <v>29.35</v>
      </c>
    </row>
    <row r="3296" spans="1:5" ht="15" x14ac:dyDescent="0.25">
      <c r="A3296" s="331">
        <v>89635</v>
      </c>
      <c r="B3296" s="329" t="s">
        <v>6021</v>
      </c>
      <c r="C3296" s="329" t="s">
        <v>157</v>
      </c>
      <c r="D3296" s="329" t="s">
        <v>3038</v>
      </c>
      <c r="E3296" s="334">
        <v>42.64</v>
      </c>
    </row>
    <row r="3297" spans="1:5" ht="15" x14ac:dyDescent="0.25">
      <c r="A3297" s="331">
        <v>89636</v>
      </c>
      <c r="B3297" s="329" t="s">
        <v>6022</v>
      </c>
      <c r="C3297" s="329" t="s">
        <v>157</v>
      </c>
      <c r="D3297" s="329" t="s">
        <v>3038</v>
      </c>
      <c r="E3297" s="334">
        <v>52.03</v>
      </c>
    </row>
    <row r="3298" spans="1:5" ht="15" x14ac:dyDescent="0.25">
      <c r="A3298" s="331">
        <v>89711</v>
      </c>
      <c r="B3298" s="329" t="s">
        <v>1024</v>
      </c>
      <c r="C3298" s="329" t="s">
        <v>157</v>
      </c>
      <c r="D3298" s="329" t="s">
        <v>3038</v>
      </c>
      <c r="E3298" s="334">
        <v>15.14</v>
      </c>
    </row>
    <row r="3299" spans="1:5" ht="15" x14ac:dyDescent="0.25">
      <c r="A3299" s="331">
        <v>89712</v>
      </c>
      <c r="B3299" s="329" t="s">
        <v>997</v>
      </c>
      <c r="C3299" s="329" t="s">
        <v>157</v>
      </c>
      <c r="D3299" s="329" t="s">
        <v>3038</v>
      </c>
      <c r="E3299" s="334">
        <v>23.64</v>
      </c>
    </row>
    <row r="3300" spans="1:5" ht="15" x14ac:dyDescent="0.25">
      <c r="A3300" s="331">
        <v>89713</v>
      </c>
      <c r="B3300" s="329" t="s">
        <v>6023</v>
      </c>
      <c r="C3300" s="329" t="s">
        <v>157</v>
      </c>
      <c r="D3300" s="329" t="s">
        <v>3038</v>
      </c>
      <c r="E3300" s="334">
        <v>36.270000000000003</v>
      </c>
    </row>
    <row r="3301" spans="1:5" ht="15" x14ac:dyDescent="0.25">
      <c r="A3301" s="331">
        <v>89714</v>
      </c>
      <c r="B3301" s="329" t="s">
        <v>960</v>
      </c>
      <c r="C3301" s="329" t="s">
        <v>157</v>
      </c>
      <c r="D3301" s="329" t="s">
        <v>3038</v>
      </c>
      <c r="E3301" s="334">
        <v>46.2</v>
      </c>
    </row>
    <row r="3302" spans="1:5" ht="15" x14ac:dyDescent="0.25">
      <c r="A3302" s="331">
        <v>89716</v>
      </c>
      <c r="B3302" s="329" t="s">
        <v>6024</v>
      </c>
      <c r="C3302" s="329" t="s">
        <v>157</v>
      </c>
      <c r="D3302" s="329" t="s">
        <v>3038</v>
      </c>
      <c r="E3302" s="334">
        <v>22</v>
      </c>
    </row>
    <row r="3303" spans="1:5" ht="15" x14ac:dyDescent="0.25">
      <c r="A3303" s="331">
        <v>89717</v>
      </c>
      <c r="B3303" s="329" t="s">
        <v>6025</v>
      </c>
      <c r="C3303" s="329" t="s">
        <v>157</v>
      </c>
      <c r="D3303" s="329" t="s">
        <v>3038</v>
      </c>
      <c r="E3303" s="334">
        <v>33.979999999999997</v>
      </c>
    </row>
    <row r="3304" spans="1:5" ht="15" x14ac:dyDescent="0.25">
      <c r="A3304" s="331">
        <v>89770</v>
      </c>
      <c r="B3304" s="329" t="s">
        <v>6026</v>
      </c>
      <c r="C3304" s="329" t="s">
        <v>157</v>
      </c>
      <c r="D3304" s="329" t="s">
        <v>3038</v>
      </c>
      <c r="E3304" s="334">
        <v>38.03</v>
      </c>
    </row>
    <row r="3305" spans="1:5" ht="15" x14ac:dyDescent="0.25">
      <c r="A3305" s="331">
        <v>89771</v>
      </c>
      <c r="B3305" s="329" t="s">
        <v>6027</v>
      </c>
      <c r="C3305" s="329" t="s">
        <v>157</v>
      </c>
      <c r="D3305" s="329" t="s">
        <v>3038</v>
      </c>
      <c r="E3305" s="334">
        <v>52</v>
      </c>
    </row>
    <row r="3306" spans="1:5" ht="15" x14ac:dyDescent="0.25">
      <c r="A3306" s="331">
        <v>89773</v>
      </c>
      <c r="B3306" s="329" t="s">
        <v>6028</v>
      </c>
      <c r="C3306" s="329" t="s">
        <v>157</v>
      </c>
      <c r="D3306" s="329" t="s">
        <v>3038</v>
      </c>
      <c r="E3306" s="334">
        <v>121.23</v>
      </c>
    </row>
    <row r="3307" spans="1:5" ht="15" x14ac:dyDescent="0.25">
      <c r="A3307" s="331">
        <v>89775</v>
      </c>
      <c r="B3307" s="329" t="s">
        <v>6029</v>
      </c>
      <c r="C3307" s="329" t="s">
        <v>157</v>
      </c>
      <c r="D3307" s="329" t="s">
        <v>3038</v>
      </c>
      <c r="E3307" s="334">
        <v>191.62</v>
      </c>
    </row>
    <row r="3308" spans="1:5" ht="15" x14ac:dyDescent="0.25">
      <c r="A3308" s="331">
        <v>89798</v>
      </c>
      <c r="B3308" s="329" t="s">
        <v>6030</v>
      </c>
      <c r="C3308" s="329" t="s">
        <v>157</v>
      </c>
      <c r="D3308" s="329" t="s">
        <v>3038</v>
      </c>
      <c r="E3308" s="334">
        <v>11.73</v>
      </c>
    </row>
    <row r="3309" spans="1:5" ht="15" x14ac:dyDescent="0.25">
      <c r="A3309" s="331">
        <v>89799</v>
      </c>
      <c r="B3309" s="329" t="s">
        <v>6031</v>
      </c>
      <c r="C3309" s="329" t="s">
        <v>157</v>
      </c>
      <c r="D3309" s="329" t="s">
        <v>3038</v>
      </c>
      <c r="E3309" s="334">
        <v>18.78</v>
      </c>
    </row>
    <row r="3310" spans="1:5" ht="15" x14ac:dyDescent="0.25">
      <c r="A3310" s="331">
        <v>89800</v>
      </c>
      <c r="B3310" s="329" t="s">
        <v>962</v>
      </c>
      <c r="C3310" s="329" t="s">
        <v>157</v>
      </c>
      <c r="D3310" s="329" t="s">
        <v>3038</v>
      </c>
      <c r="E3310" s="334">
        <v>22.92</v>
      </c>
    </row>
    <row r="3311" spans="1:5" ht="15" x14ac:dyDescent="0.25">
      <c r="A3311" s="331">
        <v>89848</v>
      </c>
      <c r="B3311" s="329" t="s">
        <v>964</v>
      </c>
      <c r="C3311" s="329" t="s">
        <v>157</v>
      </c>
      <c r="D3311" s="329" t="s">
        <v>3038</v>
      </c>
      <c r="E3311" s="334">
        <v>26.82</v>
      </c>
    </row>
    <row r="3312" spans="1:5" ht="15" x14ac:dyDescent="0.25">
      <c r="A3312" s="331">
        <v>89849</v>
      </c>
      <c r="B3312" s="329" t="s">
        <v>947</v>
      </c>
      <c r="C3312" s="329" t="s">
        <v>157</v>
      </c>
      <c r="D3312" s="329" t="s">
        <v>3038</v>
      </c>
      <c r="E3312" s="334">
        <v>54.92</v>
      </c>
    </row>
    <row r="3313" spans="1:5" ht="15" x14ac:dyDescent="0.25">
      <c r="A3313" s="331">
        <v>89865</v>
      </c>
      <c r="B3313" s="329" t="s">
        <v>1072</v>
      </c>
      <c r="C3313" s="329" t="s">
        <v>157</v>
      </c>
      <c r="D3313" s="329" t="s">
        <v>3038</v>
      </c>
      <c r="E3313" s="334">
        <v>10.210000000000001</v>
      </c>
    </row>
    <row r="3314" spans="1:5" ht="15" x14ac:dyDescent="0.25">
      <c r="A3314" s="331">
        <v>91784</v>
      </c>
      <c r="B3314" s="329" t="s">
        <v>1128</v>
      </c>
      <c r="C3314" s="329" t="s">
        <v>157</v>
      </c>
      <c r="D3314" s="329" t="s">
        <v>3038</v>
      </c>
      <c r="E3314" s="334">
        <v>32.75</v>
      </c>
    </row>
    <row r="3315" spans="1:5" ht="15" x14ac:dyDescent="0.25">
      <c r="A3315" s="331">
        <v>91785</v>
      </c>
      <c r="B3315" s="329" t="s">
        <v>1161</v>
      </c>
      <c r="C3315" s="329" t="s">
        <v>157</v>
      </c>
      <c r="D3315" s="329" t="s">
        <v>2971</v>
      </c>
      <c r="E3315" s="334">
        <v>32.58</v>
      </c>
    </row>
    <row r="3316" spans="1:5" ht="15" x14ac:dyDescent="0.25">
      <c r="A3316" s="331">
        <v>91786</v>
      </c>
      <c r="B3316" s="329" t="s">
        <v>1200</v>
      </c>
      <c r="C3316" s="329" t="s">
        <v>157</v>
      </c>
      <c r="D3316" s="329" t="s">
        <v>3038</v>
      </c>
      <c r="E3316" s="334">
        <v>25.11</v>
      </c>
    </row>
    <row r="3317" spans="1:5" ht="15" x14ac:dyDescent="0.25">
      <c r="A3317" s="331">
        <v>91787</v>
      </c>
      <c r="B3317" s="329" t="s">
        <v>1241</v>
      </c>
      <c r="C3317" s="329" t="s">
        <v>157</v>
      </c>
      <c r="D3317" s="329" t="s">
        <v>2971</v>
      </c>
      <c r="E3317" s="334">
        <v>30.31</v>
      </c>
    </row>
    <row r="3318" spans="1:5" ht="15" x14ac:dyDescent="0.25">
      <c r="A3318" s="331">
        <v>91788</v>
      </c>
      <c r="B3318" s="329" t="s">
        <v>1262</v>
      </c>
      <c r="C3318" s="329" t="s">
        <v>157</v>
      </c>
      <c r="D3318" s="329" t="s">
        <v>2971</v>
      </c>
      <c r="E3318" s="334">
        <v>38.03</v>
      </c>
    </row>
    <row r="3319" spans="1:5" ht="15" x14ac:dyDescent="0.25">
      <c r="A3319" s="331">
        <v>91789</v>
      </c>
      <c r="B3319" s="329" t="s">
        <v>6032</v>
      </c>
      <c r="C3319" s="329" t="s">
        <v>157</v>
      </c>
      <c r="D3319" s="329" t="s">
        <v>3038</v>
      </c>
      <c r="E3319" s="334">
        <v>44.39</v>
      </c>
    </row>
    <row r="3320" spans="1:5" ht="15" x14ac:dyDescent="0.25">
      <c r="A3320" s="331">
        <v>91790</v>
      </c>
      <c r="B3320" s="329" t="s">
        <v>6033</v>
      </c>
      <c r="C3320" s="329" t="s">
        <v>157</v>
      </c>
      <c r="D3320" s="329" t="s">
        <v>2971</v>
      </c>
      <c r="E3320" s="334">
        <v>65.31</v>
      </c>
    </row>
    <row r="3321" spans="1:5" ht="15" x14ac:dyDescent="0.25">
      <c r="A3321" s="331">
        <v>91791</v>
      </c>
      <c r="B3321" s="329" t="s">
        <v>6034</v>
      </c>
      <c r="C3321" s="329" t="s">
        <v>157</v>
      </c>
      <c r="D3321" s="329" t="s">
        <v>2971</v>
      </c>
      <c r="E3321" s="334">
        <v>90.08</v>
      </c>
    </row>
    <row r="3322" spans="1:5" ht="15" x14ac:dyDescent="0.25">
      <c r="A3322" s="331">
        <v>91792</v>
      </c>
      <c r="B3322" s="329" t="s">
        <v>1022</v>
      </c>
      <c r="C3322" s="329" t="s">
        <v>157</v>
      </c>
      <c r="D3322" s="329" t="s">
        <v>2971</v>
      </c>
      <c r="E3322" s="334">
        <v>44.58</v>
      </c>
    </row>
    <row r="3323" spans="1:5" ht="15" x14ac:dyDescent="0.25">
      <c r="A3323" s="331">
        <v>91793</v>
      </c>
      <c r="B3323" s="329" t="s">
        <v>995</v>
      </c>
      <c r="C3323" s="329" t="s">
        <v>157</v>
      </c>
      <c r="D3323" s="329" t="s">
        <v>2971</v>
      </c>
      <c r="E3323" s="334">
        <v>75.45</v>
      </c>
    </row>
    <row r="3324" spans="1:5" ht="15" x14ac:dyDescent="0.25">
      <c r="A3324" s="331">
        <v>91794</v>
      </c>
      <c r="B3324" s="329" t="s">
        <v>6035</v>
      </c>
      <c r="C3324" s="329" t="s">
        <v>157</v>
      </c>
      <c r="D3324" s="329" t="s">
        <v>2971</v>
      </c>
      <c r="E3324" s="334">
        <v>37.35</v>
      </c>
    </row>
    <row r="3325" spans="1:5" ht="15" x14ac:dyDescent="0.25">
      <c r="A3325" s="331">
        <v>91795</v>
      </c>
      <c r="B3325" s="329" t="s">
        <v>958</v>
      </c>
      <c r="C3325" s="329" t="s">
        <v>157</v>
      </c>
      <c r="D3325" s="329" t="s">
        <v>2971</v>
      </c>
      <c r="E3325" s="334">
        <v>61.73</v>
      </c>
    </row>
    <row r="3326" spans="1:5" ht="15" x14ac:dyDescent="0.25">
      <c r="A3326" s="331">
        <v>91796</v>
      </c>
      <c r="B3326" s="329" t="s">
        <v>945</v>
      </c>
      <c r="C3326" s="329" t="s">
        <v>157</v>
      </c>
      <c r="D3326" s="329" t="s">
        <v>3038</v>
      </c>
      <c r="E3326" s="334">
        <v>65.95</v>
      </c>
    </row>
    <row r="3327" spans="1:5" ht="15" x14ac:dyDescent="0.25">
      <c r="A3327" s="331">
        <v>92275</v>
      </c>
      <c r="B3327" s="329" t="s">
        <v>6036</v>
      </c>
      <c r="C3327" s="329" t="s">
        <v>157</v>
      </c>
      <c r="D3327" s="329" t="s">
        <v>2971</v>
      </c>
      <c r="E3327" s="334">
        <v>60.11</v>
      </c>
    </row>
    <row r="3328" spans="1:5" ht="15" x14ac:dyDescent="0.25">
      <c r="A3328" s="331">
        <v>92276</v>
      </c>
      <c r="B3328" s="329" t="s">
        <v>6037</v>
      </c>
      <c r="C3328" s="329" t="s">
        <v>157</v>
      </c>
      <c r="D3328" s="329" t="s">
        <v>2971</v>
      </c>
      <c r="E3328" s="334">
        <v>76.16</v>
      </c>
    </row>
    <row r="3329" spans="1:5" ht="15" x14ac:dyDescent="0.25">
      <c r="A3329" s="331">
        <v>92277</v>
      </c>
      <c r="B3329" s="329" t="s">
        <v>6038</v>
      </c>
      <c r="C3329" s="329" t="s">
        <v>157</v>
      </c>
      <c r="D3329" s="329" t="s">
        <v>2971</v>
      </c>
      <c r="E3329" s="334">
        <v>110.13</v>
      </c>
    </row>
    <row r="3330" spans="1:5" ht="15" x14ac:dyDescent="0.25">
      <c r="A3330" s="331">
        <v>92278</v>
      </c>
      <c r="B3330" s="329" t="s">
        <v>6039</v>
      </c>
      <c r="C3330" s="329" t="s">
        <v>157</v>
      </c>
      <c r="D3330" s="329" t="s">
        <v>2971</v>
      </c>
      <c r="E3330" s="334">
        <v>148.32</v>
      </c>
    </row>
    <row r="3331" spans="1:5" ht="15" x14ac:dyDescent="0.25">
      <c r="A3331" s="331">
        <v>92279</v>
      </c>
      <c r="B3331" s="329" t="s">
        <v>6040</v>
      </c>
      <c r="C3331" s="329" t="s">
        <v>157</v>
      </c>
      <c r="D3331" s="329" t="s">
        <v>2971</v>
      </c>
      <c r="E3331" s="334">
        <v>214.6</v>
      </c>
    </row>
    <row r="3332" spans="1:5" ht="15" x14ac:dyDescent="0.25">
      <c r="A3332" s="331">
        <v>92280</v>
      </c>
      <c r="B3332" s="329" t="s">
        <v>6041</v>
      </c>
      <c r="C3332" s="329" t="s">
        <v>157</v>
      </c>
      <c r="D3332" s="329" t="s">
        <v>2971</v>
      </c>
      <c r="E3332" s="334">
        <v>301.68</v>
      </c>
    </row>
    <row r="3333" spans="1:5" ht="15" x14ac:dyDescent="0.25">
      <c r="A3333" s="331">
        <v>92281</v>
      </c>
      <c r="B3333" s="329" t="s">
        <v>6042</v>
      </c>
      <c r="C3333" s="329" t="s">
        <v>157</v>
      </c>
      <c r="D3333" s="329" t="s">
        <v>2971</v>
      </c>
      <c r="E3333" s="334">
        <v>165.04</v>
      </c>
    </row>
    <row r="3334" spans="1:5" ht="15" x14ac:dyDescent="0.25">
      <c r="A3334" s="331">
        <v>92282</v>
      </c>
      <c r="B3334" s="329" t="s">
        <v>6043</v>
      </c>
      <c r="C3334" s="329" t="s">
        <v>157</v>
      </c>
      <c r="D3334" s="329" t="s">
        <v>2971</v>
      </c>
      <c r="E3334" s="334">
        <v>185.37</v>
      </c>
    </row>
    <row r="3335" spans="1:5" ht="15" x14ac:dyDescent="0.25">
      <c r="A3335" s="331">
        <v>92283</v>
      </c>
      <c r="B3335" s="329" t="s">
        <v>6044</v>
      </c>
      <c r="C3335" s="329" t="s">
        <v>157</v>
      </c>
      <c r="D3335" s="329" t="s">
        <v>2971</v>
      </c>
      <c r="E3335" s="334">
        <v>248.35</v>
      </c>
    </row>
    <row r="3336" spans="1:5" ht="15" x14ac:dyDescent="0.25">
      <c r="A3336" s="331">
        <v>92284</v>
      </c>
      <c r="B3336" s="329" t="s">
        <v>6045</v>
      </c>
      <c r="C3336" s="329" t="s">
        <v>157</v>
      </c>
      <c r="D3336" s="329" t="s">
        <v>2971</v>
      </c>
      <c r="E3336" s="334">
        <v>306</v>
      </c>
    </row>
    <row r="3337" spans="1:5" ht="15" x14ac:dyDescent="0.25">
      <c r="A3337" s="331">
        <v>92285</v>
      </c>
      <c r="B3337" s="329" t="s">
        <v>6046</v>
      </c>
      <c r="C3337" s="329" t="s">
        <v>157</v>
      </c>
      <c r="D3337" s="329" t="s">
        <v>2971</v>
      </c>
      <c r="E3337" s="334">
        <v>403.13</v>
      </c>
    </row>
    <row r="3338" spans="1:5" ht="15" x14ac:dyDescent="0.25">
      <c r="A3338" s="331">
        <v>92286</v>
      </c>
      <c r="B3338" s="329" t="s">
        <v>6047</v>
      </c>
      <c r="C3338" s="329" t="s">
        <v>157</v>
      </c>
      <c r="D3338" s="329" t="s">
        <v>2971</v>
      </c>
      <c r="E3338" s="334">
        <v>492.86</v>
      </c>
    </row>
    <row r="3339" spans="1:5" ht="15" x14ac:dyDescent="0.25">
      <c r="A3339" s="331">
        <v>92305</v>
      </c>
      <c r="B3339" s="329" t="s">
        <v>6048</v>
      </c>
      <c r="C3339" s="329" t="s">
        <v>157</v>
      </c>
      <c r="D3339" s="329" t="s">
        <v>2971</v>
      </c>
      <c r="E3339" s="334">
        <v>37.97</v>
      </c>
    </row>
    <row r="3340" spans="1:5" ht="15" x14ac:dyDescent="0.25">
      <c r="A3340" s="331">
        <v>92306</v>
      </c>
      <c r="B3340" s="329" t="s">
        <v>6049</v>
      </c>
      <c r="C3340" s="329" t="s">
        <v>157</v>
      </c>
      <c r="D3340" s="329" t="s">
        <v>2971</v>
      </c>
      <c r="E3340" s="334">
        <v>63.13</v>
      </c>
    </row>
    <row r="3341" spans="1:5" ht="15" x14ac:dyDescent="0.25">
      <c r="A3341" s="331">
        <v>92307</v>
      </c>
      <c r="B3341" s="329" t="s">
        <v>6050</v>
      </c>
      <c r="C3341" s="329" t="s">
        <v>157</v>
      </c>
      <c r="D3341" s="329" t="s">
        <v>2971</v>
      </c>
      <c r="E3341" s="334">
        <v>79.400000000000006</v>
      </c>
    </row>
    <row r="3342" spans="1:5" ht="15" x14ac:dyDescent="0.25">
      <c r="A3342" s="331">
        <v>92308</v>
      </c>
      <c r="B3342" s="329" t="s">
        <v>6051</v>
      </c>
      <c r="C3342" s="329" t="s">
        <v>157</v>
      </c>
      <c r="D3342" s="329" t="s">
        <v>2971</v>
      </c>
      <c r="E3342" s="334">
        <v>61.26</v>
      </c>
    </row>
    <row r="3343" spans="1:5" ht="15" x14ac:dyDescent="0.25">
      <c r="A3343" s="331">
        <v>92309</v>
      </c>
      <c r="B3343" s="329" t="s">
        <v>6052</v>
      </c>
      <c r="C3343" s="329" t="s">
        <v>157</v>
      </c>
      <c r="D3343" s="329" t="s">
        <v>2971</v>
      </c>
      <c r="E3343" s="334">
        <v>169.58</v>
      </c>
    </row>
    <row r="3344" spans="1:5" ht="15" x14ac:dyDescent="0.25">
      <c r="A3344" s="331">
        <v>92310</v>
      </c>
      <c r="B3344" s="329" t="s">
        <v>6053</v>
      </c>
      <c r="C3344" s="329" t="s">
        <v>157</v>
      </c>
      <c r="D3344" s="329" t="s">
        <v>2971</v>
      </c>
      <c r="E3344" s="334">
        <v>190.17</v>
      </c>
    </row>
    <row r="3345" spans="1:5" ht="15" x14ac:dyDescent="0.25">
      <c r="A3345" s="331">
        <v>92320</v>
      </c>
      <c r="B3345" s="329" t="s">
        <v>6054</v>
      </c>
      <c r="C3345" s="329" t="s">
        <v>157</v>
      </c>
      <c r="D3345" s="329" t="s">
        <v>2971</v>
      </c>
      <c r="E3345" s="334">
        <v>44.6</v>
      </c>
    </row>
    <row r="3346" spans="1:5" ht="15" x14ac:dyDescent="0.25">
      <c r="A3346" s="331">
        <v>92321</v>
      </c>
      <c r="B3346" s="329" t="s">
        <v>6055</v>
      </c>
      <c r="C3346" s="329" t="s">
        <v>157</v>
      </c>
      <c r="D3346" s="329" t="s">
        <v>2971</v>
      </c>
      <c r="E3346" s="334">
        <v>74.52</v>
      </c>
    </row>
    <row r="3347" spans="1:5" ht="15" x14ac:dyDescent="0.25">
      <c r="A3347" s="331">
        <v>92322</v>
      </c>
      <c r="B3347" s="329" t="s">
        <v>6056</v>
      </c>
      <c r="C3347" s="329" t="s">
        <v>157</v>
      </c>
      <c r="D3347" s="329" t="s">
        <v>2971</v>
      </c>
      <c r="E3347" s="334">
        <v>94.94</v>
      </c>
    </row>
    <row r="3348" spans="1:5" ht="15" x14ac:dyDescent="0.25">
      <c r="A3348" s="331">
        <v>92323</v>
      </c>
      <c r="B3348" s="329" t="s">
        <v>6057</v>
      </c>
      <c r="C3348" s="329" t="s">
        <v>157</v>
      </c>
      <c r="D3348" s="329" t="s">
        <v>2971</v>
      </c>
      <c r="E3348" s="334">
        <v>66.31</v>
      </c>
    </row>
    <row r="3349" spans="1:5" ht="15" x14ac:dyDescent="0.25">
      <c r="A3349" s="331">
        <v>92324</v>
      </c>
      <c r="B3349" s="329" t="s">
        <v>6058</v>
      </c>
      <c r="C3349" s="329" t="s">
        <v>157</v>
      </c>
      <c r="D3349" s="329" t="s">
        <v>2971</v>
      </c>
      <c r="E3349" s="334">
        <v>179.39</v>
      </c>
    </row>
    <row r="3350" spans="1:5" ht="15" x14ac:dyDescent="0.25">
      <c r="A3350" s="331">
        <v>92325</v>
      </c>
      <c r="B3350" s="329" t="s">
        <v>6059</v>
      </c>
      <c r="C3350" s="329" t="s">
        <v>157</v>
      </c>
      <c r="D3350" s="329" t="s">
        <v>2971</v>
      </c>
      <c r="E3350" s="334">
        <v>204.09</v>
      </c>
    </row>
    <row r="3351" spans="1:5" ht="15" x14ac:dyDescent="0.25">
      <c r="A3351" s="331">
        <v>92335</v>
      </c>
      <c r="B3351" s="329" t="s">
        <v>6060</v>
      </c>
      <c r="C3351" s="329" t="s">
        <v>157</v>
      </c>
      <c r="D3351" s="329" t="s">
        <v>2971</v>
      </c>
      <c r="E3351" s="334">
        <v>114.13</v>
      </c>
    </row>
    <row r="3352" spans="1:5" ht="15" x14ac:dyDescent="0.25">
      <c r="A3352" s="331">
        <v>92336</v>
      </c>
      <c r="B3352" s="329" t="s">
        <v>6061</v>
      </c>
      <c r="C3352" s="329" t="s">
        <v>157</v>
      </c>
      <c r="D3352" s="329" t="s">
        <v>2971</v>
      </c>
      <c r="E3352" s="334">
        <v>140.91</v>
      </c>
    </row>
    <row r="3353" spans="1:5" ht="15" x14ac:dyDescent="0.25">
      <c r="A3353" s="331">
        <v>92337</v>
      </c>
      <c r="B3353" s="329" t="s">
        <v>6062</v>
      </c>
      <c r="C3353" s="329" t="s">
        <v>157</v>
      </c>
      <c r="D3353" s="329" t="s">
        <v>2971</v>
      </c>
      <c r="E3353" s="334">
        <v>187.57</v>
      </c>
    </row>
    <row r="3354" spans="1:5" ht="15" x14ac:dyDescent="0.25">
      <c r="A3354" s="331">
        <v>92338</v>
      </c>
      <c r="B3354" s="329" t="s">
        <v>6063</v>
      </c>
      <c r="C3354" s="329" t="s">
        <v>157</v>
      </c>
      <c r="D3354" s="329" t="s">
        <v>2971</v>
      </c>
      <c r="E3354" s="334">
        <v>116.36</v>
      </c>
    </row>
    <row r="3355" spans="1:5" ht="15" x14ac:dyDescent="0.25">
      <c r="A3355" s="331">
        <v>92339</v>
      </c>
      <c r="B3355" s="329" t="s">
        <v>6064</v>
      </c>
      <c r="C3355" s="329" t="s">
        <v>157</v>
      </c>
      <c r="D3355" s="329" t="s">
        <v>2971</v>
      </c>
      <c r="E3355" s="334">
        <v>178.99</v>
      </c>
    </row>
    <row r="3356" spans="1:5" ht="15" x14ac:dyDescent="0.25">
      <c r="A3356" s="331">
        <v>92341</v>
      </c>
      <c r="B3356" s="329" t="s">
        <v>6065</v>
      </c>
      <c r="C3356" s="329" t="s">
        <v>157</v>
      </c>
      <c r="D3356" s="329" t="s">
        <v>2971</v>
      </c>
      <c r="E3356" s="334">
        <v>120.75</v>
      </c>
    </row>
    <row r="3357" spans="1:5" ht="15" x14ac:dyDescent="0.25">
      <c r="A3357" s="331">
        <v>92342</v>
      </c>
      <c r="B3357" s="329" t="s">
        <v>6066</v>
      </c>
      <c r="C3357" s="329" t="s">
        <v>157</v>
      </c>
      <c r="D3357" s="329" t="s">
        <v>2971</v>
      </c>
      <c r="E3357" s="334">
        <v>147.57</v>
      </c>
    </row>
    <row r="3358" spans="1:5" ht="15" x14ac:dyDescent="0.25">
      <c r="A3358" s="331">
        <v>92343</v>
      </c>
      <c r="B3358" s="329" t="s">
        <v>6067</v>
      </c>
      <c r="C3358" s="329" t="s">
        <v>157</v>
      </c>
      <c r="D3358" s="329" t="s">
        <v>2971</v>
      </c>
      <c r="E3358" s="334">
        <v>194.29</v>
      </c>
    </row>
    <row r="3359" spans="1:5" ht="15" x14ac:dyDescent="0.25">
      <c r="A3359" s="331">
        <v>92359</v>
      </c>
      <c r="B3359" s="329" t="s">
        <v>6068</v>
      </c>
      <c r="C3359" s="329" t="s">
        <v>157</v>
      </c>
      <c r="D3359" s="329" t="s">
        <v>2971</v>
      </c>
      <c r="E3359" s="334">
        <v>56.98</v>
      </c>
    </row>
    <row r="3360" spans="1:5" ht="15" x14ac:dyDescent="0.25">
      <c r="A3360" s="331">
        <v>92360</v>
      </c>
      <c r="B3360" s="329" t="s">
        <v>6069</v>
      </c>
      <c r="C3360" s="329" t="s">
        <v>157</v>
      </c>
      <c r="D3360" s="329" t="s">
        <v>2971</v>
      </c>
      <c r="E3360" s="334">
        <v>76.22</v>
      </c>
    </row>
    <row r="3361" spans="1:5" ht="15" x14ac:dyDescent="0.25">
      <c r="A3361" s="331">
        <v>92361</v>
      </c>
      <c r="B3361" s="329" t="s">
        <v>6070</v>
      </c>
      <c r="C3361" s="329" t="s">
        <v>157</v>
      </c>
      <c r="D3361" s="329" t="s">
        <v>2971</v>
      </c>
      <c r="E3361" s="334">
        <v>102.63</v>
      </c>
    </row>
    <row r="3362" spans="1:5" ht="15" x14ac:dyDescent="0.25">
      <c r="A3362" s="331">
        <v>92362</v>
      </c>
      <c r="B3362" s="329" t="s">
        <v>6071</v>
      </c>
      <c r="C3362" s="329" t="s">
        <v>157</v>
      </c>
      <c r="D3362" s="329" t="s">
        <v>2971</v>
      </c>
      <c r="E3362" s="334">
        <v>164.73</v>
      </c>
    </row>
    <row r="3363" spans="1:5" ht="15" x14ac:dyDescent="0.25">
      <c r="A3363" s="331">
        <v>92364</v>
      </c>
      <c r="B3363" s="329" t="s">
        <v>6072</v>
      </c>
      <c r="C3363" s="329" t="s">
        <v>157</v>
      </c>
      <c r="D3363" s="329" t="s">
        <v>2971</v>
      </c>
      <c r="E3363" s="334">
        <v>68.73</v>
      </c>
    </row>
    <row r="3364" spans="1:5" ht="15" x14ac:dyDescent="0.25">
      <c r="A3364" s="331">
        <v>92365</v>
      </c>
      <c r="B3364" s="329" t="s">
        <v>6073</v>
      </c>
      <c r="C3364" s="329" t="s">
        <v>157</v>
      </c>
      <c r="D3364" s="329" t="s">
        <v>2971</v>
      </c>
      <c r="E3364" s="334">
        <v>79.44</v>
      </c>
    </row>
    <row r="3365" spans="1:5" ht="15" x14ac:dyDescent="0.25">
      <c r="A3365" s="331">
        <v>92366</v>
      </c>
      <c r="B3365" s="329" t="s">
        <v>6074</v>
      </c>
      <c r="C3365" s="329" t="s">
        <v>157</v>
      </c>
      <c r="D3365" s="329" t="s">
        <v>2971</v>
      </c>
      <c r="E3365" s="334">
        <v>112.55</v>
      </c>
    </row>
    <row r="3366" spans="1:5" ht="15" x14ac:dyDescent="0.25">
      <c r="A3366" s="331">
        <v>92367</v>
      </c>
      <c r="B3366" s="329" t="s">
        <v>6075</v>
      </c>
      <c r="C3366" s="329" t="s">
        <v>157</v>
      </c>
      <c r="D3366" s="329" t="s">
        <v>2971</v>
      </c>
      <c r="E3366" s="334">
        <v>139.01</v>
      </c>
    </row>
    <row r="3367" spans="1:5" ht="15" x14ac:dyDescent="0.25">
      <c r="A3367" s="331">
        <v>92368</v>
      </c>
      <c r="B3367" s="329" t="s">
        <v>6076</v>
      </c>
      <c r="C3367" s="329" t="s">
        <v>157</v>
      </c>
      <c r="D3367" s="329" t="s">
        <v>2971</v>
      </c>
      <c r="E3367" s="334">
        <v>185.39</v>
      </c>
    </row>
    <row r="3368" spans="1:5" ht="15" x14ac:dyDescent="0.25">
      <c r="A3368" s="331">
        <v>92645</v>
      </c>
      <c r="B3368" s="329" t="s">
        <v>6077</v>
      </c>
      <c r="C3368" s="329" t="s">
        <v>157</v>
      </c>
      <c r="D3368" s="329" t="s">
        <v>2971</v>
      </c>
      <c r="E3368" s="334">
        <v>59.44</v>
      </c>
    </row>
    <row r="3369" spans="1:5" ht="15" x14ac:dyDescent="0.25">
      <c r="A3369" s="331">
        <v>92646</v>
      </c>
      <c r="B3369" s="329" t="s">
        <v>6078</v>
      </c>
      <c r="C3369" s="329" t="s">
        <v>157</v>
      </c>
      <c r="D3369" s="329" t="s">
        <v>2971</v>
      </c>
      <c r="E3369" s="334">
        <v>78.680000000000007</v>
      </c>
    </row>
    <row r="3370" spans="1:5" ht="15" x14ac:dyDescent="0.25">
      <c r="A3370" s="331">
        <v>92648</v>
      </c>
      <c r="B3370" s="329" t="s">
        <v>6079</v>
      </c>
      <c r="C3370" s="329" t="s">
        <v>157</v>
      </c>
      <c r="D3370" s="329" t="s">
        <v>2971</v>
      </c>
      <c r="E3370" s="334">
        <v>86.03</v>
      </c>
    </row>
    <row r="3371" spans="1:5" ht="15" x14ac:dyDescent="0.25">
      <c r="A3371" s="331">
        <v>92649</v>
      </c>
      <c r="B3371" s="329" t="s">
        <v>6080</v>
      </c>
      <c r="C3371" s="329" t="s">
        <v>157</v>
      </c>
      <c r="D3371" s="329" t="s">
        <v>2971</v>
      </c>
      <c r="E3371" s="334">
        <v>105.1</v>
      </c>
    </row>
    <row r="3372" spans="1:5" ht="15" x14ac:dyDescent="0.25">
      <c r="A3372" s="331">
        <v>92650</v>
      </c>
      <c r="B3372" s="329" t="s">
        <v>6081</v>
      </c>
      <c r="C3372" s="329" t="s">
        <v>157</v>
      </c>
      <c r="D3372" s="329" t="s">
        <v>2971</v>
      </c>
      <c r="E3372" s="334">
        <v>167.19</v>
      </c>
    </row>
    <row r="3373" spans="1:5" ht="15" x14ac:dyDescent="0.25">
      <c r="A3373" s="331">
        <v>92652</v>
      </c>
      <c r="B3373" s="329" t="s">
        <v>6082</v>
      </c>
      <c r="C3373" s="329" t="s">
        <v>157</v>
      </c>
      <c r="D3373" s="329" t="s">
        <v>2971</v>
      </c>
      <c r="E3373" s="334">
        <v>71.75</v>
      </c>
    </row>
    <row r="3374" spans="1:5" ht="15" x14ac:dyDescent="0.25">
      <c r="A3374" s="331">
        <v>92653</v>
      </c>
      <c r="B3374" s="329" t="s">
        <v>6083</v>
      </c>
      <c r="C3374" s="329" t="s">
        <v>157</v>
      </c>
      <c r="D3374" s="329" t="s">
        <v>2971</v>
      </c>
      <c r="E3374" s="334">
        <v>82.49</v>
      </c>
    </row>
    <row r="3375" spans="1:5" ht="15" x14ac:dyDescent="0.25">
      <c r="A3375" s="331">
        <v>92654</v>
      </c>
      <c r="B3375" s="329" t="s">
        <v>6084</v>
      </c>
      <c r="C3375" s="329" t="s">
        <v>157</v>
      </c>
      <c r="D3375" s="329" t="s">
        <v>2971</v>
      </c>
      <c r="E3375" s="334">
        <v>115.6</v>
      </c>
    </row>
    <row r="3376" spans="1:5" ht="15" x14ac:dyDescent="0.25">
      <c r="A3376" s="331">
        <v>92655</v>
      </c>
      <c r="B3376" s="329" t="s">
        <v>6085</v>
      </c>
      <c r="C3376" s="329" t="s">
        <v>157</v>
      </c>
      <c r="D3376" s="329" t="s">
        <v>2971</v>
      </c>
      <c r="E3376" s="334">
        <v>142.13</v>
      </c>
    </row>
    <row r="3377" spans="1:5" ht="15" x14ac:dyDescent="0.25">
      <c r="A3377" s="331">
        <v>92656</v>
      </c>
      <c r="B3377" s="329" t="s">
        <v>6086</v>
      </c>
      <c r="C3377" s="329" t="s">
        <v>157</v>
      </c>
      <c r="D3377" s="329" t="s">
        <v>2971</v>
      </c>
      <c r="E3377" s="334">
        <v>188.5</v>
      </c>
    </row>
    <row r="3378" spans="1:5" ht="15" x14ac:dyDescent="0.25">
      <c r="A3378" s="331">
        <v>92687</v>
      </c>
      <c r="B3378" s="329" t="s">
        <v>6087</v>
      </c>
      <c r="C3378" s="329" t="s">
        <v>157</v>
      </c>
      <c r="D3378" s="329" t="s">
        <v>2971</v>
      </c>
      <c r="E3378" s="334">
        <v>32.08</v>
      </c>
    </row>
    <row r="3379" spans="1:5" ht="15" x14ac:dyDescent="0.25">
      <c r="A3379" s="331">
        <v>92688</v>
      </c>
      <c r="B3379" s="329" t="s">
        <v>6088</v>
      </c>
      <c r="C3379" s="329" t="s">
        <v>157</v>
      </c>
      <c r="D3379" s="329" t="s">
        <v>2971</v>
      </c>
      <c r="E3379" s="334">
        <v>43.01</v>
      </c>
    </row>
    <row r="3380" spans="1:5" ht="15" x14ac:dyDescent="0.25">
      <c r="A3380" s="331">
        <v>92689</v>
      </c>
      <c r="B3380" s="329" t="s">
        <v>6089</v>
      </c>
      <c r="C3380" s="329" t="s">
        <v>157</v>
      </c>
      <c r="D3380" s="329" t="s">
        <v>2971</v>
      </c>
      <c r="E3380" s="334">
        <v>41.12</v>
      </c>
    </row>
    <row r="3381" spans="1:5" ht="15" x14ac:dyDescent="0.25">
      <c r="A3381" s="331">
        <v>92690</v>
      </c>
      <c r="B3381" s="329" t="s">
        <v>6090</v>
      </c>
      <c r="C3381" s="329" t="s">
        <v>157</v>
      </c>
      <c r="D3381" s="329" t="s">
        <v>2971</v>
      </c>
      <c r="E3381" s="334">
        <v>58.11</v>
      </c>
    </row>
    <row r="3382" spans="1:5" ht="15" x14ac:dyDescent="0.25">
      <c r="A3382" s="331">
        <v>92691</v>
      </c>
      <c r="B3382" s="329" t="s">
        <v>6091</v>
      </c>
      <c r="C3382" s="329" t="s">
        <v>157</v>
      </c>
      <c r="D3382" s="329" t="s">
        <v>2971</v>
      </c>
      <c r="E3382" s="334">
        <v>73.36</v>
      </c>
    </row>
    <row r="3383" spans="1:5" ht="15" x14ac:dyDescent="0.25">
      <c r="A3383" s="331">
        <v>94462</v>
      </c>
      <c r="B3383" s="329" t="s">
        <v>6092</v>
      </c>
      <c r="C3383" s="329" t="s">
        <v>157</v>
      </c>
      <c r="D3383" s="329" t="s">
        <v>2971</v>
      </c>
      <c r="E3383" s="334">
        <v>115.67</v>
      </c>
    </row>
    <row r="3384" spans="1:5" ht="15" x14ac:dyDescent="0.25">
      <c r="A3384" s="331">
        <v>94463</v>
      </c>
      <c r="B3384" s="329" t="s">
        <v>6093</v>
      </c>
      <c r="C3384" s="329" t="s">
        <v>157</v>
      </c>
      <c r="D3384" s="329" t="s">
        <v>2971</v>
      </c>
      <c r="E3384" s="334">
        <v>139.19</v>
      </c>
    </row>
    <row r="3385" spans="1:5" ht="15" x14ac:dyDescent="0.25">
      <c r="A3385" s="331">
        <v>94464</v>
      </c>
      <c r="B3385" s="329" t="s">
        <v>6094</v>
      </c>
      <c r="C3385" s="329" t="s">
        <v>157</v>
      </c>
      <c r="D3385" s="329" t="s">
        <v>2971</v>
      </c>
      <c r="E3385" s="334">
        <v>199.37</v>
      </c>
    </row>
    <row r="3386" spans="1:5" ht="15" x14ac:dyDescent="0.25">
      <c r="A3386" s="331">
        <v>94602</v>
      </c>
      <c r="B3386" s="329" t="s">
        <v>6095</v>
      </c>
      <c r="C3386" s="329" t="s">
        <v>157</v>
      </c>
      <c r="D3386" s="329" t="s">
        <v>2971</v>
      </c>
      <c r="E3386" s="334">
        <v>218.58</v>
      </c>
    </row>
    <row r="3387" spans="1:5" ht="15" x14ac:dyDescent="0.25">
      <c r="A3387" s="331">
        <v>94603</v>
      </c>
      <c r="B3387" s="329" t="s">
        <v>6096</v>
      </c>
      <c r="C3387" s="329" t="s">
        <v>157</v>
      </c>
      <c r="D3387" s="329" t="s">
        <v>2971</v>
      </c>
      <c r="E3387" s="334">
        <v>299.27999999999997</v>
      </c>
    </row>
    <row r="3388" spans="1:5" ht="15" x14ac:dyDescent="0.25">
      <c r="A3388" s="331">
        <v>94604</v>
      </c>
      <c r="B3388" s="329" t="s">
        <v>6097</v>
      </c>
      <c r="C3388" s="329" t="s">
        <v>157</v>
      </c>
      <c r="D3388" s="329" t="s">
        <v>2971</v>
      </c>
      <c r="E3388" s="334">
        <v>413.36</v>
      </c>
    </row>
    <row r="3389" spans="1:5" ht="15" x14ac:dyDescent="0.25">
      <c r="A3389" s="331">
        <v>94605</v>
      </c>
      <c r="B3389" s="329" t="s">
        <v>6098</v>
      </c>
      <c r="C3389" s="329" t="s">
        <v>157</v>
      </c>
      <c r="D3389" s="329" t="s">
        <v>2971</v>
      </c>
      <c r="E3389" s="334">
        <v>598.54999999999995</v>
      </c>
    </row>
    <row r="3390" spans="1:5" ht="15" x14ac:dyDescent="0.25">
      <c r="A3390" s="331">
        <v>94648</v>
      </c>
      <c r="B3390" s="329" t="s">
        <v>178</v>
      </c>
      <c r="C3390" s="329" t="s">
        <v>157</v>
      </c>
      <c r="D3390" s="329" t="s">
        <v>3038</v>
      </c>
      <c r="E3390" s="334">
        <v>8.2799999999999994</v>
      </c>
    </row>
    <row r="3391" spans="1:5" ht="15" x14ac:dyDescent="0.25">
      <c r="A3391" s="331">
        <v>94649</v>
      </c>
      <c r="B3391" s="329" t="s">
        <v>6099</v>
      </c>
      <c r="C3391" s="329" t="s">
        <v>157</v>
      </c>
      <c r="D3391" s="329" t="s">
        <v>3038</v>
      </c>
      <c r="E3391" s="334">
        <v>13.45</v>
      </c>
    </row>
    <row r="3392" spans="1:5" ht="15" x14ac:dyDescent="0.25">
      <c r="A3392" s="331">
        <v>94650</v>
      </c>
      <c r="B3392" s="329" t="s">
        <v>6100</v>
      </c>
      <c r="C3392" s="329" t="s">
        <v>157</v>
      </c>
      <c r="D3392" s="329" t="s">
        <v>3038</v>
      </c>
      <c r="E3392" s="334">
        <v>19.25</v>
      </c>
    </row>
    <row r="3393" spans="1:5" ht="15" x14ac:dyDescent="0.25">
      <c r="A3393" s="331">
        <v>94651</v>
      </c>
      <c r="B3393" s="329" t="s">
        <v>6101</v>
      </c>
      <c r="C3393" s="329" t="s">
        <v>157</v>
      </c>
      <c r="D3393" s="329" t="s">
        <v>3038</v>
      </c>
      <c r="E3393" s="334">
        <v>21.19</v>
      </c>
    </row>
    <row r="3394" spans="1:5" ht="15" x14ac:dyDescent="0.25">
      <c r="A3394" s="331">
        <v>94652</v>
      </c>
      <c r="B3394" s="329" t="s">
        <v>6102</v>
      </c>
      <c r="C3394" s="329" t="s">
        <v>157</v>
      </c>
      <c r="D3394" s="329" t="s">
        <v>3038</v>
      </c>
      <c r="E3394" s="334">
        <v>34.49</v>
      </c>
    </row>
    <row r="3395" spans="1:5" ht="15" x14ac:dyDescent="0.25">
      <c r="A3395" s="331">
        <v>94653</v>
      </c>
      <c r="B3395" s="329" t="s">
        <v>6103</v>
      </c>
      <c r="C3395" s="329" t="s">
        <v>157</v>
      </c>
      <c r="D3395" s="329" t="s">
        <v>3038</v>
      </c>
      <c r="E3395" s="334">
        <v>51.32</v>
      </c>
    </row>
    <row r="3396" spans="1:5" ht="15" x14ac:dyDescent="0.25">
      <c r="A3396" s="331">
        <v>94654</v>
      </c>
      <c r="B3396" s="329" t="s">
        <v>6104</v>
      </c>
      <c r="C3396" s="329" t="s">
        <v>157</v>
      </c>
      <c r="D3396" s="329" t="s">
        <v>3038</v>
      </c>
      <c r="E3396" s="334">
        <v>66.38</v>
      </c>
    </row>
    <row r="3397" spans="1:5" ht="15" x14ac:dyDescent="0.25">
      <c r="A3397" s="331">
        <v>94655</v>
      </c>
      <c r="B3397" s="329" t="s">
        <v>6105</v>
      </c>
      <c r="C3397" s="329" t="s">
        <v>157</v>
      </c>
      <c r="D3397" s="329" t="s">
        <v>3038</v>
      </c>
      <c r="E3397" s="334">
        <v>96.34</v>
      </c>
    </row>
    <row r="3398" spans="1:5" ht="15" x14ac:dyDescent="0.25">
      <c r="A3398" s="331">
        <v>94716</v>
      </c>
      <c r="B3398" s="329" t="s">
        <v>6106</v>
      </c>
      <c r="C3398" s="329" t="s">
        <v>157</v>
      </c>
      <c r="D3398" s="329" t="s">
        <v>3038</v>
      </c>
      <c r="E3398" s="334">
        <v>22.05</v>
      </c>
    </row>
    <row r="3399" spans="1:5" ht="15" x14ac:dyDescent="0.25">
      <c r="A3399" s="331">
        <v>94717</v>
      </c>
      <c r="B3399" s="329" t="s">
        <v>6107</v>
      </c>
      <c r="C3399" s="329" t="s">
        <v>157</v>
      </c>
      <c r="D3399" s="329" t="s">
        <v>3038</v>
      </c>
      <c r="E3399" s="334">
        <v>33.07</v>
      </c>
    </row>
    <row r="3400" spans="1:5" ht="15" x14ac:dyDescent="0.25">
      <c r="A3400" s="331">
        <v>94718</v>
      </c>
      <c r="B3400" s="329" t="s">
        <v>6108</v>
      </c>
      <c r="C3400" s="329" t="s">
        <v>157</v>
      </c>
      <c r="D3400" s="329" t="s">
        <v>3038</v>
      </c>
      <c r="E3400" s="334">
        <v>40.79</v>
      </c>
    </row>
    <row r="3401" spans="1:5" ht="15" x14ac:dyDescent="0.25">
      <c r="A3401" s="331">
        <v>94719</v>
      </c>
      <c r="B3401" s="329" t="s">
        <v>6109</v>
      </c>
      <c r="C3401" s="329" t="s">
        <v>157</v>
      </c>
      <c r="D3401" s="329" t="s">
        <v>3038</v>
      </c>
      <c r="E3401" s="334">
        <v>54.01</v>
      </c>
    </row>
    <row r="3402" spans="1:5" ht="15" x14ac:dyDescent="0.25">
      <c r="A3402" s="331">
        <v>94720</v>
      </c>
      <c r="B3402" s="329" t="s">
        <v>6110</v>
      </c>
      <c r="C3402" s="329" t="s">
        <v>157</v>
      </c>
      <c r="D3402" s="329" t="s">
        <v>3038</v>
      </c>
      <c r="E3402" s="334">
        <v>81.11</v>
      </c>
    </row>
    <row r="3403" spans="1:5" ht="15" x14ac:dyDescent="0.25">
      <c r="A3403" s="331">
        <v>94721</v>
      </c>
      <c r="B3403" s="329" t="s">
        <v>6111</v>
      </c>
      <c r="C3403" s="329" t="s">
        <v>157</v>
      </c>
      <c r="D3403" s="329" t="s">
        <v>3038</v>
      </c>
      <c r="E3403" s="334">
        <v>119.86</v>
      </c>
    </row>
    <row r="3404" spans="1:5" ht="15" x14ac:dyDescent="0.25">
      <c r="A3404" s="331">
        <v>94722</v>
      </c>
      <c r="B3404" s="329" t="s">
        <v>6112</v>
      </c>
      <c r="C3404" s="329" t="s">
        <v>157</v>
      </c>
      <c r="D3404" s="329" t="s">
        <v>3038</v>
      </c>
      <c r="E3404" s="334">
        <v>208</v>
      </c>
    </row>
    <row r="3405" spans="1:5" ht="15" x14ac:dyDescent="0.25">
      <c r="A3405" s="331">
        <v>95697</v>
      </c>
      <c r="B3405" s="329" t="s">
        <v>6113</v>
      </c>
      <c r="C3405" s="329" t="s">
        <v>157</v>
      </c>
      <c r="D3405" s="329" t="s">
        <v>2971</v>
      </c>
      <c r="E3405" s="334">
        <v>83.55</v>
      </c>
    </row>
    <row r="3406" spans="1:5" ht="15" x14ac:dyDescent="0.25">
      <c r="A3406" s="331">
        <v>96635</v>
      </c>
      <c r="B3406" s="329" t="s">
        <v>6114</v>
      </c>
      <c r="C3406" s="329" t="s">
        <v>157</v>
      </c>
      <c r="D3406" s="329" t="s">
        <v>2971</v>
      </c>
      <c r="E3406" s="334">
        <v>24.86</v>
      </c>
    </row>
    <row r="3407" spans="1:5" ht="15" x14ac:dyDescent="0.25">
      <c r="A3407" s="331">
        <v>96636</v>
      </c>
      <c r="B3407" s="329" t="s">
        <v>6115</v>
      </c>
      <c r="C3407" s="329" t="s">
        <v>157</v>
      </c>
      <c r="D3407" s="329" t="s">
        <v>2971</v>
      </c>
      <c r="E3407" s="334">
        <v>25.98</v>
      </c>
    </row>
    <row r="3408" spans="1:5" ht="15" x14ac:dyDescent="0.25">
      <c r="A3408" s="331">
        <v>96644</v>
      </c>
      <c r="B3408" s="329" t="s">
        <v>6116</v>
      </c>
      <c r="C3408" s="329" t="s">
        <v>157</v>
      </c>
      <c r="D3408" s="329" t="s">
        <v>2971</v>
      </c>
      <c r="E3408" s="334">
        <v>17.98</v>
      </c>
    </row>
    <row r="3409" spans="1:5" ht="15" x14ac:dyDescent="0.25">
      <c r="A3409" s="331">
        <v>96645</v>
      </c>
      <c r="B3409" s="329" t="s">
        <v>6117</v>
      </c>
      <c r="C3409" s="329" t="s">
        <v>157</v>
      </c>
      <c r="D3409" s="329" t="s">
        <v>2971</v>
      </c>
      <c r="E3409" s="334">
        <v>23.07</v>
      </c>
    </row>
    <row r="3410" spans="1:5" ht="15" x14ac:dyDescent="0.25">
      <c r="A3410" s="331">
        <v>96646</v>
      </c>
      <c r="B3410" s="329" t="s">
        <v>6118</v>
      </c>
      <c r="C3410" s="329" t="s">
        <v>157</v>
      </c>
      <c r="D3410" s="329" t="s">
        <v>2971</v>
      </c>
      <c r="E3410" s="334">
        <v>35.619999999999997</v>
      </c>
    </row>
    <row r="3411" spans="1:5" ht="15" x14ac:dyDescent="0.25">
      <c r="A3411" s="331">
        <v>96647</v>
      </c>
      <c r="B3411" s="329" t="s">
        <v>6119</v>
      </c>
      <c r="C3411" s="329" t="s">
        <v>157</v>
      </c>
      <c r="D3411" s="329" t="s">
        <v>2971</v>
      </c>
      <c r="E3411" s="334">
        <v>16.739999999999998</v>
      </c>
    </row>
    <row r="3412" spans="1:5" ht="15" x14ac:dyDescent="0.25">
      <c r="A3412" s="331">
        <v>96648</v>
      </c>
      <c r="B3412" s="329" t="s">
        <v>6120</v>
      </c>
      <c r="C3412" s="329" t="s">
        <v>157</v>
      </c>
      <c r="D3412" s="329" t="s">
        <v>2971</v>
      </c>
      <c r="E3412" s="334">
        <v>29.72</v>
      </c>
    </row>
    <row r="3413" spans="1:5" ht="15" x14ac:dyDescent="0.25">
      <c r="A3413" s="331">
        <v>96649</v>
      </c>
      <c r="B3413" s="329" t="s">
        <v>6121</v>
      </c>
      <c r="C3413" s="329" t="s">
        <v>157</v>
      </c>
      <c r="D3413" s="329" t="s">
        <v>2971</v>
      </c>
      <c r="E3413" s="334">
        <v>43.04</v>
      </c>
    </row>
    <row r="3414" spans="1:5" ht="15" x14ac:dyDescent="0.25">
      <c r="A3414" s="331">
        <v>96668</v>
      </c>
      <c r="B3414" s="329" t="s">
        <v>6122</v>
      </c>
      <c r="C3414" s="329" t="s">
        <v>157</v>
      </c>
      <c r="D3414" s="329" t="s">
        <v>2971</v>
      </c>
      <c r="E3414" s="334">
        <v>13.18</v>
      </c>
    </row>
    <row r="3415" spans="1:5" ht="15" x14ac:dyDescent="0.25">
      <c r="A3415" s="331">
        <v>96669</v>
      </c>
      <c r="B3415" s="329" t="s">
        <v>6123</v>
      </c>
      <c r="C3415" s="329" t="s">
        <v>157</v>
      </c>
      <c r="D3415" s="329" t="s">
        <v>2971</v>
      </c>
      <c r="E3415" s="334">
        <v>16.440000000000001</v>
      </c>
    </row>
    <row r="3416" spans="1:5" ht="15" x14ac:dyDescent="0.25">
      <c r="A3416" s="331">
        <v>96670</v>
      </c>
      <c r="B3416" s="329" t="s">
        <v>6124</v>
      </c>
      <c r="C3416" s="329" t="s">
        <v>157</v>
      </c>
      <c r="D3416" s="329" t="s">
        <v>2971</v>
      </c>
      <c r="E3416" s="334">
        <v>25</v>
      </c>
    </row>
    <row r="3417" spans="1:5" ht="15" x14ac:dyDescent="0.25">
      <c r="A3417" s="331">
        <v>96671</v>
      </c>
      <c r="B3417" s="329" t="s">
        <v>6125</v>
      </c>
      <c r="C3417" s="329" t="s">
        <v>157</v>
      </c>
      <c r="D3417" s="329" t="s">
        <v>2971</v>
      </c>
      <c r="E3417" s="334">
        <v>33.32</v>
      </c>
    </row>
    <row r="3418" spans="1:5" ht="15" x14ac:dyDescent="0.25">
      <c r="A3418" s="331">
        <v>96672</v>
      </c>
      <c r="B3418" s="329" t="s">
        <v>6126</v>
      </c>
      <c r="C3418" s="329" t="s">
        <v>157</v>
      </c>
      <c r="D3418" s="329" t="s">
        <v>2971</v>
      </c>
      <c r="E3418" s="334">
        <v>48.79</v>
      </c>
    </row>
    <row r="3419" spans="1:5" ht="15" x14ac:dyDescent="0.25">
      <c r="A3419" s="331">
        <v>96673</v>
      </c>
      <c r="B3419" s="329" t="s">
        <v>6127</v>
      </c>
      <c r="C3419" s="329" t="s">
        <v>157</v>
      </c>
      <c r="D3419" s="329" t="s">
        <v>2971</v>
      </c>
      <c r="E3419" s="334">
        <v>80.3</v>
      </c>
    </row>
    <row r="3420" spans="1:5" ht="15" x14ac:dyDescent="0.25">
      <c r="A3420" s="331">
        <v>96674</v>
      </c>
      <c r="B3420" s="329" t="s">
        <v>6128</v>
      </c>
      <c r="C3420" s="329" t="s">
        <v>157</v>
      </c>
      <c r="D3420" s="329" t="s">
        <v>2971</v>
      </c>
      <c r="E3420" s="334">
        <v>112.73</v>
      </c>
    </row>
    <row r="3421" spans="1:5" ht="15" x14ac:dyDescent="0.25">
      <c r="A3421" s="331">
        <v>96675</v>
      </c>
      <c r="B3421" s="329" t="s">
        <v>6129</v>
      </c>
      <c r="C3421" s="329" t="s">
        <v>157</v>
      </c>
      <c r="D3421" s="329" t="s">
        <v>2971</v>
      </c>
      <c r="E3421" s="334">
        <v>197.16</v>
      </c>
    </row>
    <row r="3422" spans="1:5" ht="15" x14ac:dyDescent="0.25">
      <c r="A3422" s="331">
        <v>96676</v>
      </c>
      <c r="B3422" s="329" t="s">
        <v>6130</v>
      </c>
      <c r="C3422" s="329" t="s">
        <v>157</v>
      </c>
      <c r="D3422" s="329" t="s">
        <v>2971</v>
      </c>
      <c r="E3422" s="334">
        <v>13.15</v>
      </c>
    </row>
    <row r="3423" spans="1:5" ht="15" x14ac:dyDescent="0.25">
      <c r="A3423" s="331">
        <v>96677</v>
      </c>
      <c r="B3423" s="329" t="s">
        <v>6131</v>
      </c>
      <c r="C3423" s="329" t="s">
        <v>157</v>
      </c>
      <c r="D3423" s="329" t="s">
        <v>2971</v>
      </c>
      <c r="E3423" s="334">
        <v>21.81</v>
      </c>
    </row>
    <row r="3424" spans="1:5" ht="15" x14ac:dyDescent="0.25">
      <c r="A3424" s="331">
        <v>96678</v>
      </c>
      <c r="B3424" s="329" t="s">
        <v>6132</v>
      </c>
      <c r="C3424" s="329" t="s">
        <v>157</v>
      </c>
      <c r="D3424" s="329" t="s">
        <v>2971</v>
      </c>
      <c r="E3424" s="334">
        <v>30.27</v>
      </c>
    </row>
    <row r="3425" spans="1:5" ht="15" x14ac:dyDescent="0.25">
      <c r="A3425" s="331">
        <v>96679</v>
      </c>
      <c r="B3425" s="329" t="s">
        <v>6133</v>
      </c>
      <c r="C3425" s="329" t="s">
        <v>157</v>
      </c>
      <c r="D3425" s="329" t="s">
        <v>2971</v>
      </c>
      <c r="E3425" s="334">
        <v>44.14</v>
      </c>
    </row>
    <row r="3426" spans="1:5" ht="15" x14ac:dyDescent="0.25">
      <c r="A3426" s="331">
        <v>96680</v>
      </c>
      <c r="B3426" s="329" t="s">
        <v>6134</v>
      </c>
      <c r="C3426" s="329" t="s">
        <v>157</v>
      </c>
      <c r="D3426" s="329" t="s">
        <v>2971</v>
      </c>
      <c r="E3426" s="334">
        <v>59.13</v>
      </c>
    </row>
    <row r="3427" spans="1:5" ht="15" x14ac:dyDescent="0.25">
      <c r="A3427" s="331">
        <v>96681</v>
      </c>
      <c r="B3427" s="329" t="s">
        <v>6135</v>
      </c>
      <c r="C3427" s="329" t="s">
        <v>157</v>
      </c>
      <c r="D3427" s="329" t="s">
        <v>2971</v>
      </c>
      <c r="E3427" s="334">
        <v>111.65</v>
      </c>
    </row>
    <row r="3428" spans="1:5" ht="15" x14ac:dyDescent="0.25">
      <c r="A3428" s="331">
        <v>96682</v>
      </c>
      <c r="B3428" s="329" t="s">
        <v>6136</v>
      </c>
      <c r="C3428" s="329" t="s">
        <v>157</v>
      </c>
      <c r="D3428" s="329" t="s">
        <v>2971</v>
      </c>
      <c r="E3428" s="334">
        <v>164.91</v>
      </c>
    </row>
    <row r="3429" spans="1:5" ht="15" x14ac:dyDescent="0.25">
      <c r="A3429" s="331">
        <v>96683</v>
      </c>
      <c r="B3429" s="329" t="s">
        <v>6137</v>
      </c>
      <c r="C3429" s="329" t="s">
        <v>157</v>
      </c>
      <c r="D3429" s="329" t="s">
        <v>2971</v>
      </c>
      <c r="E3429" s="334">
        <v>225.11</v>
      </c>
    </row>
    <row r="3430" spans="1:5" ht="15" x14ac:dyDescent="0.25">
      <c r="A3430" s="331">
        <v>96718</v>
      </c>
      <c r="B3430" s="329" t="s">
        <v>6138</v>
      </c>
      <c r="C3430" s="329" t="s">
        <v>157</v>
      </c>
      <c r="D3430" s="329" t="s">
        <v>2971</v>
      </c>
      <c r="E3430" s="334">
        <v>8.91</v>
      </c>
    </row>
    <row r="3431" spans="1:5" ht="15" x14ac:dyDescent="0.25">
      <c r="A3431" s="331">
        <v>96719</v>
      </c>
      <c r="B3431" s="329" t="s">
        <v>6139</v>
      </c>
      <c r="C3431" s="329" t="s">
        <v>157</v>
      </c>
      <c r="D3431" s="329" t="s">
        <v>2971</v>
      </c>
      <c r="E3431" s="334">
        <v>15.88</v>
      </c>
    </row>
    <row r="3432" spans="1:5" ht="15" x14ac:dyDescent="0.25">
      <c r="A3432" s="331">
        <v>96720</v>
      </c>
      <c r="B3432" s="329" t="s">
        <v>6140</v>
      </c>
      <c r="C3432" s="329" t="s">
        <v>157</v>
      </c>
      <c r="D3432" s="329" t="s">
        <v>2971</v>
      </c>
      <c r="E3432" s="334">
        <v>19.41</v>
      </c>
    </row>
    <row r="3433" spans="1:5" ht="15" x14ac:dyDescent="0.25">
      <c r="A3433" s="331">
        <v>96721</v>
      </c>
      <c r="B3433" s="329" t="s">
        <v>6141</v>
      </c>
      <c r="C3433" s="329" t="s">
        <v>157</v>
      </c>
      <c r="D3433" s="329" t="s">
        <v>2971</v>
      </c>
      <c r="E3433" s="334">
        <v>27.09</v>
      </c>
    </row>
    <row r="3434" spans="1:5" ht="15" x14ac:dyDescent="0.25">
      <c r="A3434" s="331">
        <v>96722</v>
      </c>
      <c r="B3434" s="329" t="s">
        <v>6142</v>
      </c>
      <c r="C3434" s="329" t="s">
        <v>157</v>
      </c>
      <c r="D3434" s="329" t="s">
        <v>2971</v>
      </c>
      <c r="E3434" s="334">
        <v>36.53</v>
      </c>
    </row>
    <row r="3435" spans="1:5" ht="15" x14ac:dyDescent="0.25">
      <c r="A3435" s="331">
        <v>96723</v>
      </c>
      <c r="B3435" s="329" t="s">
        <v>6143</v>
      </c>
      <c r="C3435" s="329" t="s">
        <v>157</v>
      </c>
      <c r="D3435" s="329" t="s">
        <v>2971</v>
      </c>
      <c r="E3435" s="334">
        <v>49.95</v>
      </c>
    </row>
    <row r="3436" spans="1:5" ht="15" x14ac:dyDescent="0.25">
      <c r="A3436" s="331">
        <v>96724</v>
      </c>
      <c r="B3436" s="329" t="s">
        <v>6144</v>
      </c>
      <c r="C3436" s="329" t="s">
        <v>157</v>
      </c>
      <c r="D3436" s="329" t="s">
        <v>2971</v>
      </c>
      <c r="E3436" s="334">
        <v>81.489999999999995</v>
      </c>
    </row>
    <row r="3437" spans="1:5" ht="15" x14ac:dyDescent="0.25">
      <c r="A3437" s="331">
        <v>96725</v>
      </c>
      <c r="B3437" s="329" t="s">
        <v>6145</v>
      </c>
      <c r="C3437" s="329" t="s">
        <v>157</v>
      </c>
      <c r="D3437" s="329" t="s">
        <v>2971</v>
      </c>
      <c r="E3437" s="334">
        <v>109.47</v>
      </c>
    </row>
    <row r="3438" spans="1:5" ht="15" x14ac:dyDescent="0.25">
      <c r="A3438" s="331">
        <v>96726</v>
      </c>
      <c r="B3438" s="329" t="s">
        <v>6146</v>
      </c>
      <c r="C3438" s="329" t="s">
        <v>157</v>
      </c>
      <c r="D3438" s="329" t="s">
        <v>2971</v>
      </c>
      <c r="E3438" s="334">
        <v>178.92</v>
      </c>
    </row>
    <row r="3439" spans="1:5" ht="15" x14ac:dyDescent="0.25">
      <c r="A3439" s="331">
        <v>96727</v>
      </c>
      <c r="B3439" s="329" t="s">
        <v>6147</v>
      </c>
      <c r="C3439" s="329" t="s">
        <v>157</v>
      </c>
      <c r="D3439" s="329" t="s">
        <v>2971</v>
      </c>
      <c r="E3439" s="334">
        <v>13.14</v>
      </c>
    </row>
    <row r="3440" spans="1:5" ht="15" x14ac:dyDescent="0.25">
      <c r="A3440" s="331">
        <v>96728</v>
      </c>
      <c r="B3440" s="329" t="s">
        <v>6148</v>
      </c>
      <c r="C3440" s="329" t="s">
        <v>157</v>
      </c>
      <c r="D3440" s="329" t="s">
        <v>2971</v>
      </c>
      <c r="E3440" s="334">
        <v>16.25</v>
      </c>
    </row>
    <row r="3441" spans="1:5" ht="15" x14ac:dyDescent="0.25">
      <c r="A3441" s="331">
        <v>96729</v>
      </c>
      <c r="B3441" s="329" t="s">
        <v>6149</v>
      </c>
      <c r="C3441" s="329" t="s">
        <v>157</v>
      </c>
      <c r="D3441" s="329" t="s">
        <v>2971</v>
      </c>
      <c r="E3441" s="334">
        <v>25.24</v>
      </c>
    </row>
    <row r="3442" spans="1:5" ht="15" x14ac:dyDescent="0.25">
      <c r="A3442" s="331">
        <v>96730</v>
      </c>
      <c r="B3442" s="329" t="s">
        <v>6150</v>
      </c>
      <c r="C3442" s="329" t="s">
        <v>157</v>
      </c>
      <c r="D3442" s="329" t="s">
        <v>2971</v>
      </c>
      <c r="E3442" s="334">
        <v>32.76</v>
      </c>
    </row>
    <row r="3443" spans="1:5" ht="15" x14ac:dyDescent="0.25">
      <c r="A3443" s="331">
        <v>96731</v>
      </c>
      <c r="B3443" s="329" t="s">
        <v>6151</v>
      </c>
      <c r="C3443" s="329" t="s">
        <v>157</v>
      </c>
      <c r="D3443" s="329" t="s">
        <v>2971</v>
      </c>
      <c r="E3443" s="334">
        <v>47.73</v>
      </c>
    </row>
    <row r="3444" spans="1:5" ht="15" x14ac:dyDescent="0.25">
      <c r="A3444" s="331">
        <v>96732</v>
      </c>
      <c r="B3444" s="329" t="s">
        <v>6152</v>
      </c>
      <c r="C3444" s="329" t="s">
        <v>157</v>
      </c>
      <c r="D3444" s="329" t="s">
        <v>2971</v>
      </c>
      <c r="E3444" s="334">
        <v>60.46</v>
      </c>
    </row>
    <row r="3445" spans="1:5" ht="15" x14ac:dyDescent="0.25">
      <c r="A3445" s="331">
        <v>96733</v>
      </c>
      <c r="B3445" s="329" t="s">
        <v>6153</v>
      </c>
      <c r="C3445" s="329" t="s">
        <v>157</v>
      </c>
      <c r="D3445" s="329" t="s">
        <v>2971</v>
      </c>
      <c r="E3445" s="334">
        <v>111.94</v>
      </c>
    </row>
    <row r="3446" spans="1:5" ht="15" x14ac:dyDescent="0.25">
      <c r="A3446" s="331">
        <v>96734</v>
      </c>
      <c r="B3446" s="329" t="s">
        <v>6154</v>
      </c>
      <c r="C3446" s="329" t="s">
        <v>157</v>
      </c>
      <c r="D3446" s="329" t="s">
        <v>2971</v>
      </c>
      <c r="E3446" s="334">
        <v>158.81</v>
      </c>
    </row>
    <row r="3447" spans="1:5" ht="15" x14ac:dyDescent="0.25">
      <c r="A3447" s="331">
        <v>96735</v>
      </c>
      <c r="B3447" s="329" t="s">
        <v>6155</v>
      </c>
      <c r="C3447" s="329" t="s">
        <v>157</v>
      </c>
      <c r="D3447" s="329" t="s">
        <v>2971</v>
      </c>
      <c r="E3447" s="334">
        <v>204.82</v>
      </c>
    </row>
    <row r="3448" spans="1:5" ht="15" x14ac:dyDescent="0.25">
      <c r="A3448" s="331">
        <v>96794</v>
      </c>
      <c r="B3448" s="329" t="s">
        <v>6156</v>
      </c>
      <c r="C3448" s="329" t="s">
        <v>157</v>
      </c>
      <c r="D3448" s="329" t="s">
        <v>2971</v>
      </c>
      <c r="E3448" s="334">
        <v>7.38</v>
      </c>
    </row>
    <row r="3449" spans="1:5" ht="15" x14ac:dyDescent="0.25">
      <c r="A3449" s="331">
        <v>96795</v>
      </c>
      <c r="B3449" s="329" t="s">
        <v>6157</v>
      </c>
      <c r="C3449" s="329" t="s">
        <v>157</v>
      </c>
      <c r="D3449" s="329" t="s">
        <v>2971</v>
      </c>
      <c r="E3449" s="334">
        <v>9.44</v>
      </c>
    </row>
    <row r="3450" spans="1:5" ht="15" x14ac:dyDescent="0.25">
      <c r="A3450" s="331">
        <v>96796</v>
      </c>
      <c r="B3450" s="329" t="s">
        <v>6158</v>
      </c>
      <c r="C3450" s="329" t="s">
        <v>157</v>
      </c>
      <c r="D3450" s="329" t="s">
        <v>2971</v>
      </c>
      <c r="E3450" s="334">
        <v>13.33</v>
      </c>
    </row>
    <row r="3451" spans="1:5" ht="15" x14ac:dyDescent="0.25">
      <c r="A3451" s="331">
        <v>96797</v>
      </c>
      <c r="B3451" s="329" t="s">
        <v>6159</v>
      </c>
      <c r="C3451" s="329" t="s">
        <v>157</v>
      </c>
      <c r="D3451" s="329" t="s">
        <v>2971</v>
      </c>
      <c r="E3451" s="334">
        <v>20.36</v>
      </c>
    </row>
    <row r="3452" spans="1:5" ht="15" x14ac:dyDescent="0.25">
      <c r="A3452" s="331">
        <v>96798</v>
      </c>
      <c r="B3452" s="329" t="s">
        <v>6160</v>
      </c>
      <c r="C3452" s="329" t="s">
        <v>157</v>
      </c>
      <c r="D3452" s="329" t="s">
        <v>2971</v>
      </c>
      <c r="E3452" s="334">
        <v>7.47</v>
      </c>
    </row>
    <row r="3453" spans="1:5" ht="15" x14ac:dyDescent="0.25">
      <c r="A3453" s="331">
        <v>96799</v>
      </c>
      <c r="B3453" s="329" t="s">
        <v>6161</v>
      </c>
      <c r="C3453" s="329" t="s">
        <v>157</v>
      </c>
      <c r="D3453" s="329" t="s">
        <v>2971</v>
      </c>
      <c r="E3453" s="334">
        <v>9.98</v>
      </c>
    </row>
    <row r="3454" spans="1:5" ht="15" x14ac:dyDescent="0.25">
      <c r="A3454" s="331">
        <v>96800</v>
      </c>
      <c r="B3454" s="329" t="s">
        <v>6162</v>
      </c>
      <c r="C3454" s="329" t="s">
        <v>157</v>
      </c>
      <c r="D3454" s="329" t="s">
        <v>2971</v>
      </c>
      <c r="E3454" s="334">
        <v>14.46</v>
      </c>
    </row>
    <row r="3455" spans="1:5" ht="15" x14ac:dyDescent="0.25">
      <c r="A3455" s="331">
        <v>96801</v>
      </c>
      <c r="B3455" s="329" t="s">
        <v>6163</v>
      </c>
      <c r="C3455" s="329" t="s">
        <v>157</v>
      </c>
      <c r="D3455" s="329" t="s">
        <v>2971</v>
      </c>
      <c r="E3455" s="334">
        <v>22.3</v>
      </c>
    </row>
    <row r="3456" spans="1:5" ht="15" x14ac:dyDescent="0.25">
      <c r="A3456" s="331">
        <v>97327</v>
      </c>
      <c r="B3456" s="329" t="s">
        <v>6164</v>
      </c>
      <c r="C3456" s="329" t="s">
        <v>157</v>
      </c>
      <c r="D3456" s="329" t="s">
        <v>2971</v>
      </c>
      <c r="E3456" s="334">
        <v>30.76</v>
      </c>
    </row>
    <row r="3457" spans="1:5" ht="15" x14ac:dyDescent="0.25">
      <c r="A3457" s="331">
        <v>97328</v>
      </c>
      <c r="B3457" s="329" t="s">
        <v>6165</v>
      </c>
      <c r="C3457" s="329" t="s">
        <v>157</v>
      </c>
      <c r="D3457" s="329" t="s">
        <v>2971</v>
      </c>
      <c r="E3457" s="334">
        <v>54.07</v>
      </c>
    </row>
    <row r="3458" spans="1:5" ht="15" x14ac:dyDescent="0.25">
      <c r="A3458" s="331">
        <v>97329</v>
      </c>
      <c r="B3458" s="329" t="s">
        <v>6166</v>
      </c>
      <c r="C3458" s="329" t="s">
        <v>157</v>
      </c>
      <c r="D3458" s="329" t="s">
        <v>2971</v>
      </c>
      <c r="E3458" s="334">
        <v>67.91</v>
      </c>
    </row>
    <row r="3459" spans="1:5" ht="15" x14ac:dyDescent="0.25">
      <c r="A3459" s="331">
        <v>97330</v>
      </c>
      <c r="B3459" s="329" t="s">
        <v>6167</v>
      </c>
      <c r="C3459" s="329" t="s">
        <v>157</v>
      </c>
      <c r="D3459" s="329" t="s">
        <v>2971</v>
      </c>
      <c r="E3459" s="334">
        <v>83.09</v>
      </c>
    </row>
    <row r="3460" spans="1:5" ht="15" x14ac:dyDescent="0.25">
      <c r="A3460" s="331">
        <v>97331</v>
      </c>
      <c r="B3460" s="329" t="s">
        <v>6168</v>
      </c>
      <c r="C3460" s="329" t="s">
        <v>157</v>
      </c>
      <c r="D3460" s="329" t="s">
        <v>2971</v>
      </c>
      <c r="E3460" s="334">
        <v>30.98</v>
      </c>
    </row>
    <row r="3461" spans="1:5" ht="15" x14ac:dyDescent="0.25">
      <c r="A3461" s="331">
        <v>97332</v>
      </c>
      <c r="B3461" s="329" t="s">
        <v>6169</v>
      </c>
      <c r="C3461" s="329" t="s">
        <v>157</v>
      </c>
      <c r="D3461" s="329" t="s">
        <v>2971</v>
      </c>
      <c r="E3461" s="334">
        <v>54.32</v>
      </c>
    </row>
    <row r="3462" spans="1:5" ht="15" x14ac:dyDescent="0.25">
      <c r="A3462" s="331">
        <v>97333</v>
      </c>
      <c r="B3462" s="329" t="s">
        <v>6170</v>
      </c>
      <c r="C3462" s="329" t="s">
        <v>157</v>
      </c>
      <c r="D3462" s="329" t="s">
        <v>2971</v>
      </c>
      <c r="E3462" s="334">
        <v>68.22</v>
      </c>
    </row>
    <row r="3463" spans="1:5" ht="15" x14ac:dyDescent="0.25">
      <c r="A3463" s="331">
        <v>97334</v>
      </c>
      <c r="B3463" s="329" t="s">
        <v>6171</v>
      </c>
      <c r="C3463" s="329" t="s">
        <v>157</v>
      </c>
      <c r="D3463" s="329" t="s">
        <v>2971</v>
      </c>
      <c r="E3463" s="334">
        <v>83.43</v>
      </c>
    </row>
    <row r="3464" spans="1:5" ht="15" x14ac:dyDescent="0.25">
      <c r="A3464" s="331">
        <v>97335</v>
      </c>
      <c r="B3464" s="329" t="s">
        <v>6172</v>
      </c>
      <c r="C3464" s="329" t="s">
        <v>157</v>
      </c>
      <c r="D3464" s="329" t="s">
        <v>2971</v>
      </c>
      <c r="E3464" s="334">
        <v>86.87</v>
      </c>
    </row>
    <row r="3465" spans="1:5" ht="15" x14ac:dyDescent="0.25">
      <c r="A3465" s="331">
        <v>97336</v>
      </c>
      <c r="B3465" s="329" t="s">
        <v>6173</v>
      </c>
      <c r="C3465" s="329" t="s">
        <v>157</v>
      </c>
      <c r="D3465" s="329" t="s">
        <v>2971</v>
      </c>
      <c r="E3465" s="334">
        <v>110.38</v>
      </c>
    </row>
    <row r="3466" spans="1:5" ht="15" x14ac:dyDescent="0.25">
      <c r="A3466" s="331">
        <v>97337</v>
      </c>
      <c r="B3466" s="329" t="s">
        <v>6174</v>
      </c>
      <c r="C3466" s="329" t="s">
        <v>157</v>
      </c>
      <c r="D3466" s="329" t="s">
        <v>2971</v>
      </c>
      <c r="E3466" s="334">
        <v>166.15</v>
      </c>
    </row>
    <row r="3467" spans="1:5" ht="15" x14ac:dyDescent="0.25">
      <c r="A3467" s="331">
        <v>97338</v>
      </c>
      <c r="B3467" s="329" t="s">
        <v>6175</v>
      </c>
      <c r="C3467" s="329" t="s">
        <v>157</v>
      </c>
      <c r="D3467" s="329" t="s">
        <v>2971</v>
      </c>
      <c r="E3467" s="334">
        <v>199.79</v>
      </c>
    </row>
    <row r="3468" spans="1:5" ht="15" x14ac:dyDescent="0.25">
      <c r="A3468" s="331">
        <v>97339</v>
      </c>
      <c r="B3468" s="329" t="s">
        <v>6176</v>
      </c>
      <c r="C3468" s="329" t="s">
        <v>157</v>
      </c>
      <c r="D3468" s="329" t="s">
        <v>2971</v>
      </c>
      <c r="E3468" s="334">
        <v>214.6</v>
      </c>
    </row>
    <row r="3469" spans="1:5" ht="15" x14ac:dyDescent="0.25">
      <c r="A3469" s="331">
        <v>97340</v>
      </c>
      <c r="B3469" s="329" t="s">
        <v>6177</v>
      </c>
      <c r="C3469" s="329" t="s">
        <v>157</v>
      </c>
      <c r="D3469" s="329" t="s">
        <v>2971</v>
      </c>
      <c r="E3469" s="334">
        <v>215.13</v>
      </c>
    </row>
    <row r="3470" spans="1:5" ht="15" x14ac:dyDescent="0.25">
      <c r="A3470" s="331">
        <v>97341</v>
      </c>
      <c r="B3470" s="329" t="s">
        <v>6178</v>
      </c>
      <c r="C3470" s="329" t="s">
        <v>157</v>
      </c>
      <c r="D3470" s="329" t="s">
        <v>2971</v>
      </c>
      <c r="E3470" s="334">
        <v>56.67</v>
      </c>
    </row>
    <row r="3471" spans="1:5" ht="15" x14ac:dyDescent="0.25">
      <c r="A3471" s="331">
        <v>97342</v>
      </c>
      <c r="B3471" s="329" t="s">
        <v>6179</v>
      </c>
      <c r="C3471" s="329" t="s">
        <v>157</v>
      </c>
      <c r="D3471" s="329" t="s">
        <v>2971</v>
      </c>
      <c r="E3471" s="334">
        <v>89.89</v>
      </c>
    </row>
    <row r="3472" spans="1:5" ht="15" x14ac:dyDescent="0.25">
      <c r="A3472" s="331">
        <v>97343</v>
      </c>
      <c r="B3472" s="329" t="s">
        <v>6180</v>
      </c>
      <c r="C3472" s="329" t="s">
        <v>157</v>
      </c>
      <c r="D3472" s="329" t="s">
        <v>2971</v>
      </c>
      <c r="E3472" s="334">
        <v>113.62</v>
      </c>
    </row>
    <row r="3473" spans="1:5" ht="15" x14ac:dyDescent="0.25">
      <c r="A3473" s="331">
        <v>97344</v>
      </c>
      <c r="B3473" s="329" t="s">
        <v>6181</v>
      </c>
      <c r="C3473" s="329" t="s">
        <v>157</v>
      </c>
      <c r="D3473" s="329" t="s">
        <v>2971</v>
      </c>
      <c r="E3473" s="334">
        <v>63.3</v>
      </c>
    </row>
    <row r="3474" spans="1:5" ht="15" x14ac:dyDescent="0.25">
      <c r="A3474" s="331">
        <v>97345</v>
      </c>
      <c r="B3474" s="329" t="s">
        <v>6182</v>
      </c>
      <c r="C3474" s="329" t="s">
        <v>157</v>
      </c>
      <c r="D3474" s="329" t="s">
        <v>2971</v>
      </c>
      <c r="E3474" s="334">
        <v>101.28</v>
      </c>
    </row>
    <row r="3475" spans="1:5" ht="15" x14ac:dyDescent="0.25">
      <c r="A3475" s="331">
        <v>97346</v>
      </c>
      <c r="B3475" s="329" t="s">
        <v>6183</v>
      </c>
      <c r="C3475" s="329" t="s">
        <v>157</v>
      </c>
      <c r="D3475" s="329" t="s">
        <v>2971</v>
      </c>
      <c r="E3475" s="334">
        <v>129.16</v>
      </c>
    </row>
    <row r="3476" spans="1:5" ht="15" x14ac:dyDescent="0.25">
      <c r="A3476" s="331">
        <v>97347</v>
      </c>
      <c r="B3476" s="329" t="s">
        <v>6184</v>
      </c>
      <c r="C3476" s="329" t="s">
        <v>157</v>
      </c>
      <c r="D3476" s="329" t="s">
        <v>2971</v>
      </c>
      <c r="E3476" s="334">
        <v>104.81</v>
      </c>
    </row>
    <row r="3477" spans="1:5" ht="15" x14ac:dyDescent="0.25">
      <c r="A3477" s="331">
        <v>97348</v>
      </c>
      <c r="B3477" s="329" t="s">
        <v>6185</v>
      </c>
      <c r="C3477" s="329" t="s">
        <v>157</v>
      </c>
      <c r="D3477" s="329" t="s">
        <v>2971</v>
      </c>
      <c r="E3477" s="334">
        <v>144.91</v>
      </c>
    </row>
    <row r="3478" spans="1:5" ht="15" x14ac:dyDescent="0.25">
      <c r="A3478" s="331">
        <v>97349</v>
      </c>
      <c r="B3478" s="329" t="s">
        <v>6186</v>
      </c>
      <c r="C3478" s="329" t="s">
        <v>157</v>
      </c>
      <c r="D3478" s="329" t="s">
        <v>2971</v>
      </c>
      <c r="E3478" s="334">
        <v>209.14</v>
      </c>
    </row>
    <row r="3479" spans="1:5" ht="15" x14ac:dyDescent="0.25">
      <c r="A3479" s="331">
        <v>97350</v>
      </c>
      <c r="B3479" s="329" t="s">
        <v>6187</v>
      </c>
      <c r="C3479" s="329" t="s">
        <v>157</v>
      </c>
      <c r="D3479" s="329" t="s">
        <v>2971</v>
      </c>
      <c r="E3479" s="334">
        <v>254.03</v>
      </c>
    </row>
    <row r="3480" spans="1:5" ht="15" x14ac:dyDescent="0.25">
      <c r="A3480" s="331">
        <v>97351</v>
      </c>
      <c r="B3480" s="329" t="s">
        <v>6188</v>
      </c>
      <c r="C3480" s="329" t="s">
        <v>157</v>
      </c>
      <c r="D3480" s="329" t="s">
        <v>2971</v>
      </c>
      <c r="E3480" s="334">
        <v>351.43</v>
      </c>
    </row>
    <row r="3481" spans="1:5" ht="15" x14ac:dyDescent="0.25">
      <c r="A3481" s="331">
        <v>97352</v>
      </c>
      <c r="B3481" s="329" t="s">
        <v>6189</v>
      </c>
      <c r="C3481" s="329" t="s">
        <v>157</v>
      </c>
      <c r="D3481" s="329" t="s">
        <v>2971</v>
      </c>
      <c r="E3481" s="334">
        <v>455.63</v>
      </c>
    </row>
    <row r="3482" spans="1:5" ht="15" x14ac:dyDescent="0.25">
      <c r="A3482" s="331">
        <v>97353</v>
      </c>
      <c r="B3482" s="329" t="s">
        <v>6190</v>
      </c>
      <c r="C3482" s="329" t="s">
        <v>157</v>
      </c>
      <c r="D3482" s="329" t="s">
        <v>2971</v>
      </c>
      <c r="E3482" s="334">
        <v>67.290000000000006</v>
      </c>
    </row>
    <row r="3483" spans="1:5" ht="15" x14ac:dyDescent="0.25">
      <c r="A3483" s="331">
        <v>97354</v>
      </c>
      <c r="B3483" s="329" t="s">
        <v>6191</v>
      </c>
      <c r="C3483" s="329" t="s">
        <v>157</v>
      </c>
      <c r="D3483" s="329" t="s">
        <v>2971</v>
      </c>
      <c r="E3483" s="334">
        <v>107.83</v>
      </c>
    </row>
    <row r="3484" spans="1:5" ht="15" x14ac:dyDescent="0.25">
      <c r="A3484" s="331">
        <v>97355</v>
      </c>
      <c r="B3484" s="329" t="s">
        <v>6192</v>
      </c>
      <c r="C3484" s="329" t="s">
        <v>157</v>
      </c>
      <c r="D3484" s="329" t="s">
        <v>2971</v>
      </c>
      <c r="E3484" s="334">
        <v>148.15</v>
      </c>
    </row>
    <row r="3485" spans="1:5" ht="15" x14ac:dyDescent="0.25">
      <c r="A3485" s="331">
        <v>97356</v>
      </c>
      <c r="B3485" s="329" t="s">
        <v>6193</v>
      </c>
      <c r="C3485" s="329" t="s">
        <v>157</v>
      </c>
      <c r="D3485" s="329" t="s">
        <v>2971</v>
      </c>
      <c r="E3485" s="334">
        <v>73.92</v>
      </c>
    </row>
    <row r="3486" spans="1:5" ht="15" x14ac:dyDescent="0.25">
      <c r="A3486" s="331">
        <v>97357</v>
      </c>
      <c r="B3486" s="329" t="s">
        <v>6194</v>
      </c>
      <c r="C3486" s="329" t="s">
        <v>157</v>
      </c>
      <c r="D3486" s="329" t="s">
        <v>2971</v>
      </c>
      <c r="E3486" s="334">
        <v>119.22</v>
      </c>
    </row>
    <row r="3487" spans="1:5" ht="15" x14ac:dyDescent="0.25">
      <c r="A3487" s="331">
        <v>97358</v>
      </c>
      <c r="B3487" s="329" t="s">
        <v>6195</v>
      </c>
      <c r="C3487" s="329" t="s">
        <v>157</v>
      </c>
      <c r="D3487" s="329" t="s">
        <v>2971</v>
      </c>
      <c r="E3487" s="334">
        <v>163.69</v>
      </c>
    </row>
    <row r="3488" spans="1:5" ht="15" x14ac:dyDescent="0.25">
      <c r="A3488" s="331">
        <v>97498</v>
      </c>
      <c r="B3488" s="329" t="s">
        <v>6196</v>
      </c>
      <c r="C3488" s="329" t="s">
        <v>157</v>
      </c>
      <c r="D3488" s="329" t="s">
        <v>2971</v>
      </c>
      <c r="E3488" s="334">
        <v>55.17</v>
      </c>
    </row>
    <row r="3489" spans="1:5" ht="15" x14ac:dyDescent="0.25">
      <c r="A3489" s="331">
        <v>97535</v>
      </c>
      <c r="B3489" s="329" t="s">
        <v>6197</v>
      </c>
      <c r="C3489" s="329" t="s">
        <v>157</v>
      </c>
      <c r="D3489" s="329" t="s">
        <v>2971</v>
      </c>
      <c r="E3489" s="334">
        <v>58.2</v>
      </c>
    </row>
    <row r="3490" spans="1:5" ht="15" x14ac:dyDescent="0.25">
      <c r="A3490" s="331">
        <v>97536</v>
      </c>
      <c r="B3490" s="329" t="s">
        <v>6198</v>
      </c>
      <c r="C3490" s="329" t="s">
        <v>157</v>
      </c>
      <c r="D3490" s="329" t="s">
        <v>2971</v>
      </c>
      <c r="E3490" s="334">
        <v>65.14</v>
      </c>
    </row>
    <row r="3491" spans="1:5" ht="15" x14ac:dyDescent="0.25">
      <c r="A3491" s="331">
        <v>100788</v>
      </c>
      <c r="B3491" s="329" t="s">
        <v>6199</v>
      </c>
      <c r="C3491" s="329" t="s">
        <v>174</v>
      </c>
      <c r="D3491" s="329" t="s">
        <v>2971</v>
      </c>
      <c r="E3491" s="334">
        <v>433.44</v>
      </c>
    </row>
    <row r="3492" spans="1:5" ht="15" x14ac:dyDescent="0.25">
      <c r="A3492" s="331">
        <v>100791</v>
      </c>
      <c r="B3492" s="329" t="s">
        <v>6200</v>
      </c>
      <c r="C3492" s="329" t="s">
        <v>157</v>
      </c>
      <c r="D3492" s="329" t="s">
        <v>2971</v>
      </c>
      <c r="E3492" s="334">
        <v>15.14</v>
      </c>
    </row>
    <row r="3493" spans="1:5" ht="15" x14ac:dyDescent="0.25">
      <c r="A3493" s="331">
        <v>100792</v>
      </c>
      <c r="B3493" s="329" t="s">
        <v>6201</v>
      </c>
      <c r="C3493" s="329" t="s">
        <v>157</v>
      </c>
      <c r="D3493" s="329" t="s">
        <v>2971</v>
      </c>
      <c r="E3493" s="334">
        <v>22.58</v>
      </c>
    </row>
    <row r="3494" spans="1:5" ht="15" x14ac:dyDescent="0.25">
      <c r="A3494" s="331">
        <v>100793</v>
      </c>
      <c r="B3494" s="329" t="s">
        <v>6202</v>
      </c>
      <c r="C3494" s="329" t="s">
        <v>157</v>
      </c>
      <c r="D3494" s="329" t="s">
        <v>2971</v>
      </c>
      <c r="E3494" s="334">
        <v>30.16</v>
      </c>
    </row>
    <row r="3495" spans="1:5" ht="15" x14ac:dyDescent="0.25">
      <c r="A3495" s="331">
        <v>100794</v>
      </c>
      <c r="B3495" s="329" t="s">
        <v>6203</v>
      </c>
      <c r="C3495" s="329" t="s">
        <v>157</v>
      </c>
      <c r="D3495" s="329" t="s">
        <v>2971</v>
      </c>
      <c r="E3495" s="334">
        <v>40.92</v>
      </c>
    </row>
    <row r="3496" spans="1:5" ht="15" x14ac:dyDescent="0.25">
      <c r="A3496" s="331">
        <v>100799</v>
      </c>
      <c r="B3496" s="329" t="s">
        <v>6204</v>
      </c>
      <c r="C3496" s="329" t="s">
        <v>157</v>
      </c>
      <c r="D3496" s="329" t="s">
        <v>2971</v>
      </c>
      <c r="E3496" s="334">
        <v>15.45</v>
      </c>
    </row>
    <row r="3497" spans="1:5" ht="15" x14ac:dyDescent="0.25">
      <c r="A3497" s="331">
        <v>100800</v>
      </c>
      <c r="B3497" s="329" t="s">
        <v>6205</v>
      </c>
      <c r="C3497" s="329" t="s">
        <v>157</v>
      </c>
      <c r="D3497" s="329" t="s">
        <v>2971</v>
      </c>
      <c r="E3497" s="334">
        <v>22.9</v>
      </c>
    </row>
    <row r="3498" spans="1:5" ht="15" x14ac:dyDescent="0.25">
      <c r="A3498" s="331">
        <v>100801</v>
      </c>
      <c r="B3498" s="329" t="s">
        <v>6206</v>
      </c>
      <c r="C3498" s="329" t="s">
        <v>157</v>
      </c>
      <c r="D3498" s="329" t="s">
        <v>2971</v>
      </c>
      <c r="E3498" s="334">
        <v>30.47</v>
      </c>
    </row>
    <row r="3499" spans="1:5" ht="15" x14ac:dyDescent="0.25">
      <c r="A3499" s="331">
        <v>100802</v>
      </c>
      <c r="B3499" s="329" t="s">
        <v>6207</v>
      </c>
      <c r="C3499" s="329" t="s">
        <v>157</v>
      </c>
      <c r="D3499" s="329" t="s">
        <v>2971</v>
      </c>
      <c r="E3499" s="334">
        <v>41.23</v>
      </c>
    </row>
    <row r="3500" spans="1:5" ht="15" x14ac:dyDescent="0.25">
      <c r="A3500" s="331">
        <v>100803</v>
      </c>
      <c r="B3500" s="329" t="s">
        <v>6208</v>
      </c>
      <c r="C3500" s="329" t="s">
        <v>157</v>
      </c>
      <c r="D3500" s="329" t="s">
        <v>2971</v>
      </c>
      <c r="E3500" s="334">
        <v>14.49</v>
      </c>
    </row>
    <row r="3501" spans="1:5" ht="15" x14ac:dyDescent="0.25">
      <c r="A3501" s="331">
        <v>100804</v>
      </c>
      <c r="B3501" s="329" t="s">
        <v>6209</v>
      </c>
      <c r="C3501" s="329" t="s">
        <v>157</v>
      </c>
      <c r="D3501" s="329" t="s">
        <v>2971</v>
      </c>
      <c r="E3501" s="334">
        <v>21.81</v>
      </c>
    </row>
    <row r="3502" spans="1:5" ht="15" x14ac:dyDescent="0.25">
      <c r="A3502" s="331">
        <v>100805</v>
      </c>
      <c r="B3502" s="329" t="s">
        <v>6210</v>
      </c>
      <c r="C3502" s="329" t="s">
        <v>157</v>
      </c>
      <c r="D3502" s="329" t="s">
        <v>2971</v>
      </c>
      <c r="E3502" s="334">
        <v>29.25</v>
      </c>
    </row>
    <row r="3503" spans="1:5" ht="15" x14ac:dyDescent="0.25">
      <c r="A3503" s="331">
        <v>100806</v>
      </c>
      <c r="B3503" s="329" t="s">
        <v>6211</v>
      </c>
      <c r="C3503" s="329" t="s">
        <v>157</v>
      </c>
      <c r="D3503" s="329" t="s">
        <v>2971</v>
      </c>
      <c r="E3503" s="334">
        <v>39.799999999999997</v>
      </c>
    </row>
    <row r="3504" spans="1:5" ht="15" x14ac:dyDescent="0.25">
      <c r="A3504" s="331">
        <v>100807</v>
      </c>
      <c r="B3504" s="329" t="s">
        <v>6212</v>
      </c>
      <c r="C3504" s="329" t="s">
        <v>157</v>
      </c>
      <c r="D3504" s="329" t="s">
        <v>2971</v>
      </c>
      <c r="E3504" s="334">
        <v>19.11</v>
      </c>
    </row>
    <row r="3505" spans="1:5" ht="15" x14ac:dyDescent="0.25">
      <c r="A3505" s="331">
        <v>100808</v>
      </c>
      <c r="B3505" s="329" t="s">
        <v>6213</v>
      </c>
      <c r="C3505" s="329" t="s">
        <v>157</v>
      </c>
      <c r="D3505" s="329" t="s">
        <v>2971</v>
      </c>
      <c r="E3505" s="334">
        <v>27.24</v>
      </c>
    </row>
    <row r="3506" spans="1:5" ht="15" x14ac:dyDescent="0.25">
      <c r="A3506" s="331">
        <v>100809</v>
      </c>
      <c r="B3506" s="329" t="s">
        <v>6214</v>
      </c>
      <c r="C3506" s="329" t="s">
        <v>157</v>
      </c>
      <c r="D3506" s="329" t="s">
        <v>2971</v>
      </c>
      <c r="E3506" s="334">
        <v>35.67</v>
      </c>
    </row>
    <row r="3507" spans="1:5" ht="15" x14ac:dyDescent="0.25">
      <c r="A3507" s="331">
        <v>100810</v>
      </c>
      <c r="B3507" s="329" t="s">
        <v>6215</v>
      </c>
      <c r="C3507" s="329" t="s">
        <v>157</v>
      </c>
      <c r="D3507" s="329" t="s">
        <v>2971</v>
      </c>
      <c r="E3507" s="334">
        <v>47.62</v>
      </c>
    </row>
    <row r="3508" spans="1:5" ht="15" x14ac:dyDescent="0.25">
      <c r="A3508" s="331">
        <v>101918</v>
      </c>
      <c r="B3508" s="329" t="s">
        <v>6216</v>
      </c>
      <c r="C3508" s="329" t="s">
        <v>157</v>
      </c>
      <c r="D3508" s="329" t="s">
        <v>2971</v>
      </c>
      <c r="E3508" s="334">
        <v>262.86</v>
      </c>
    </row>
    <row r="3509" spans="1:5" ht="15" x14ac:dyDescent="0.25">
      <c r="A3509" s="331">
        <v>101919</v>
      </c>
      <c r="B3509" s="329" t="s">
        <v>6217</v>
      </c>
      <c r="C3509" s="329" t="s">
        <v>174</v>
      </c>
      <c r="D3509" s="329" t="s">
        <v>3038</v>
      </c>
      <c r="E3509" s="334">
        <v>308.92</v>
      </c>
    </row>
    <row r="3510" spans="1:5" ht="15" x14ac:dyDescent="0.25">
      <c r="A3510" s="331">
        <v>101920</v>
      </c>
      <c r="B3510" s="329" t="s">
        <v>6218</v>
      </c>
      <c r="C3510" s="329" t="s">
        <v>174</v>
      </c>
      <c r="D3510" s="329" t="s">
        <v>3038</v>
      </c>
      <c r="E3510" s="334">
        <v>144.4</v>
      </c>
    </row>
    <row r="3511" spans="1:5" ht="15" x14ac:dyDescent="0.25">
      <c r="A3511" s="331">
        <v>101921</v>
      </c>
      <c r="B3511" s="329" t="s">
        <v>6219</v>
      </c>
      <c r="C3511" s="329" t="s">
        <v>174</v>
      </c>
      <c r="D3511" s="329" t="s">
        <v>3038</v>
      </c>
      <c r="E3511" s="334">
        <v>165.59</v>
      </c>
    </row>
    <row r="3512" spans="1:5" ht="15" x14ac:dyDescent="0.25">
      <c r="A3512" s="331">
        <v>101922</v>
      </c>
      <c r="B3512" s="329" t="s">
        <v>6220</v>
      </c>
      <c r="C3512" s="329" t="s">
        <v>174</v>
      </c>
      <c r="D3512" s="329" t="s">
        <v>3038</v>
      </c>
      <c r="E3512" s="334">
        <v>165.59</v>
      </c>
    </row>
    <row r="3513" spans="1:5" ht="15" x14ac:dyDescent="0.25">
      <c r="A3513" s="331">
        <v>101923</v>
      </c>
      <c r="B3513" s="329" t="s">
        <v>6221</v>
      </c>
      <c r="C3513" s="329" t="s">
        <v>174</v>
      </c>
      <c r="D3513" s="329" t="s">
        <v>3038</v>
      </c>
      <c r="E3513" s="334">
        <v>165.59</v>
      </c>
    </row>
    <row r="3514" spans="1:5" ht="15" x14ac:dyDescent="0.25">
      <c r="A3514" s="331">
        <v>101924</v>
      </c>
      <c r="B3514" s="329" t="s">
        <v>6222</v>
      </c>
      <c r="C3514" s="329" t="s">
        <v>174</v>
      </c>
      <c r="D3514" s="329" t="s">
        <v>3038</v>
      </c>
      <c r="E3514" s="334">
        <v>135.54</v>
      </c>
    </row>
    <row r="3515" spans="1:5" ht="15" x14ac:dyDescent="0.25">
      <c r="A3515" s="331">
        <v>101925</v>
      </c>
      <c r="B3515" s="329" t="s">
        <v>6223</v>
      </c>
      <c r="C3515" s="329" t="s">
        <v>174</v>
      </c>
      <c r="D3515" s="329" t="s">
        <v>3038</v>
      </c>
      <c r="E3515" s="334">
        <v>227.5</v>
      </c>
    </row>
    <row r="3516" spans="1:5" ht="15" x14ac:dyDescent="0.25">
      <c r="A3516" s="331">
        <v>101926</v>
      </c>
      <c r="B3516" s="329" t="s">
        <v>6224</v>
      </c>
      <c r="C3516" s="329" t="s">
        <v>174</v>
      </c>
      <c r="D3516" s="329" t="s">
        <v>3038</v>
      </c>
      <c r="E3516" s="334">
        <v>292.99</v>
      </c>
    </row>
    <row r="3517" spans="1:5" ht="15" x14ac:dyDescent="0.25">
      <c r="A3517" s="331">
        <v>101927</v>
      </c>
      <c r="B3517" s="329" t="s">
        <v>6225</v>
      </c>
      <c r="C3517" s="329" t="s">
        <v>157</v>
      </c>
      <c r="D3517" s="329" t="s">
        <v>2971</v>
      </c>
      <c r="E3517" s="334">
        <v>253.44</v>
      </c>
    </row>
    <row r="3518" spans="1:5" ht="15" x14ac:dyDescent="0.25">
      <c r="A3518" s="331">
        <v>101928</v>
      </c>
      <c r="B3518" s="329" t="s">
        <v>6226</v>
      </c>
      <c r="C3518" s="329" t="s">
        <v>174</v>
      </c>
      <c r="D3518" s="329" t="s">
        <v>3038</v>
      </c>
      <c r="E3518" s="334">
        <v>312.52</v>
      </c>
    </row>
    <row r="3519" spans="1:5" ht="15" x14ac:dyDescent="0.25">
      <c r="A3519" s="331">
        <v>101929</v>
      </c>
      <c r="B3519" s="329" t="s">
        <v>6227</v>
      </c>
      <c r="C3519" s="329" t="s">
        <v>174</v>
      </c>
      <c r="D3519" s="329" t="s">
        <v>3038</v>
      </c>
      <c r="E3519" s="334">
        <v>148</v>
      </c>
    </row>
    <row r="3520" spans="1:5" ht="15" x14ac:dyDescent="0.25">
      <c r="A3520" s="331">
        <v>101930</v>
      </c>
      <c r="B3520" s="329" t="s">
        <v>6228</v>
      </c>
      <c r="C3520" s="329" t="s">
        <v>174</v>
      </c>
      <c r="D3520" s="329" t="s">
        <v>3038</v>
      </c>
      <c r="E3520" s="334">
        <v>169.19</v>
      </c>
    </row>
    <row r="3521" spans="1:5" ht="15" x14ac:dyDescent="0.25">
      <c r="A3521" s="331">
        <v>101931</v>
      </c>
      <c r="B3521" s="329" t="s">
        <v>6229</v>
      </c>
      <c r="C3521" s="329" t="s">
        <v>174</v>
      </c>
      <c r="D3521" s="329" t="s">
        <v>3038</v>
      </c>
      <c r="E3521" s="334">
        <v>169.19</v>
      </c>
    </row>
    <row r="3522" spans="1:5" ht="15" x14ac:dyDescent="0.25">
      <c r="A3522" s="331">
        <v>101932</v>
      </c>
      <c r="B3522" s="329" t="s">
        <v>6230</v>
      </c>
      <c r="C3522" s="329" t="s">
        <v>174</v>
      </c>
      <c r="D3522" s="329" t="s">
        <v>3038</v>
      </c>
      <c r="E3522" s="334">
        <v>169.19</v>
      </c>
    </row>
    <row r="3523" spans="1:5" ht="15" x14ac:dyDescent="0.25">
      <c r="A3523" s="331">
        <v>101933</v>
      </c>
      <c r="B3523" s="329" t="s">
        <v>6231</v>
      </c>
      <c r="C3523" s="329" t="s">
        <v>174</v>
      </c>
      <c r="D3523" s="329" t="s">
        <v>3038</v>
      </c>
      <c r="E3523" s="334">
        <v>139.13999999999999</v>
      </c>
    </row>
    <row r="3524" spans="1:5" ht="15" x14ac:dyDescent="0.25">
      <c r="A3524" s="331">
        <v>101934</v>
      </c>
      <c r="B3524" s="329" t="s">
        <v>6232</v>
      </c>
      <c r="C3524" s="329" t="s">
        <v>174</v>
      </c>
      <c r="D3524" s="329" t="s">
        <v>3038</v>
      </c>
      <c r="E3524" s="334">
        <v>232.92</v>
      </c>
    </row>
    <row r="3525" spans="1:5" ht="15" x14ac:dyDescent="0.25">
      <c r="A3525" s="331">
        <v>101935</v>
      </c>
      <c r="B3525" s="329" t="s">
        <v>6233</v>
      </c>
      <c r="C3525" s="329" t="s">
        <v>174</v>
      </c>
      <c r="D3525" s="329" t="s">
        <v>3038</v>
      </c>
      <c r="E3525" s="334">
        <v>300.2</v>
      </c>
    </row>
    <row r="3526" spans="1:5" ht="15" x14ac:dyDescent="0.25">
      <c r="A3526" s="331">
        <v>89358</v>
      </c>
      <c r="B3526" s="329" t="s">
        <v>1134</v>
      </c>
      <c r="C3526" s="329" t="s">
        <v>174</v>
      </c>
      <c r="D3526" s="329" t="s">
        <v>3038</v>
      </c>
      <c r="E3526" s="334">
        <v>5.53</v>
      </c>
    </row>
    <row r="3527" spans="1:5" ht="15" x14ac:dyDescent="0.25">
      <c r="A3527" s="331">
        <v>89359</v>
      </c>
      <c r="B3527" s="329" t="s">
        <v>6234</v>
      </c>
      <c r="C3527" s="329" t="s">
        <v>174</v>
      </c>
      <c r="D3527" s="329" t="s">
        <v>3038</v>
      </c>
      <c r="E3527" s="334">
        <v>5.91</v>
      </c>
    </row>
    <row r="3528" spans="1:5" ht="15" x14ac:dyDescent="0.25">
      <c r="A3528" s="331">
        <v>89360</v>
      </c>
      <c r="B3528" s="329" t="s">
        <v>6235</v>
      </c>
      <c r="C3528" s="329" t="s">
        <v>174</v>
      </c>
      <c r="D3528" s="329" t="s">
        <v>3038</v>
      </c>
      <c r="E3528" s="334">
        <v>7.51</v>
      </c>
    </row>
    <row r="3529" spans="1:5" ht="15" x14ac:dyDescent="0.25">
      <c r="A3529" s="331">
        <v>89361</v>
      </c>
      <c r="B3529" s="329" t="s">
        <v>6236</v>
      </c>
      <c r="C3529" s="329" t="s">
        <v>174</v>
      </c>
      <c r="D3529" s="329" t="s">
        <v>3038</v>
      </c>
      <c r="E3529" s="334">
        <v>6.88</v>
      </c>
    </row>
    <row r="3530" spans="1:5" ht="15" x14ac:dyDescent="0.25">
      <c r="A3530" s="331">
        <v>89362</v>
      </c>
      <c r="B3530" s="329" t="s">
        <v>1169</v>
      </c>
      <c r="C3530" s="329" t="s">
        <v>174</v>
      </c>
      <c r="D3530" s="329" t="s">
        <v>3038</v>
      </c>
      <c r="E3530" s="334">
        <v>6.63</v>
      </c>
    </row>
    <row r="3531" spans="1:5" ht="15" x14ac:dyDescent="0.25">
      <c r="A3531" s="331">
        <v>89363</v>
      </c>
      <c r="B3531" s="329" t="s">
        <v>6237</v>
      </c>
      <c r="C3531" s="329" t="s">
        <v>174</v>
      </c>
      <c r="D3531" s="329" t="s">
        <v>3038</v>
      </c>
      <c r="E3531" s="334">
        <v>7.45</v>
      </c>
    </row>
    <row r="3532" spans="1:5" ht="15" x14ac:dyDescent="0.25">
      <c r="A3532" s="331">
        <v>89364</v>
      </c>
      <c r="B3532" s="329" t="s">
        <v>6238</v>
      </c>
      <c r="C3532" s="329" t="s">
        <v>174</v>
      </c>
      <c r="D3532" s="329" t="s">
        <v>3038</v>
      </c>
      <c r="E3532" s="334">
        <v>9.14</v>
      </c>
    </row>
    <row r="3533" spans="1:5" ht="15" x14ac:dyDescent="0.25">
      <c r="A3533" s="331">
        <v>89365</v>
      </c>
      <c r="B3533" s="329" t="s">
        <v>6239</v>
      </c>
      <c r="C3533" s="329" t="s">
        <v>174</v>
      </c>
      <c r="D3533" s="329" t="s">
        <v>3038</v>
      </c>
      <c r="E3533" s="334">
        <v>8.39</v>
      </c>
    </row>
    <row r="3534" spans="1:5" ht="15" x14ac:dyDescent="0.25">
      <c r="A3534" s="331">
        <v>89366</v>
      </c>
      <c r="B3534" s="329" t="s">
        <v>1171</v>
      </c>
      <c r="C3534" s="329" t="s">
        <v>174</v>
      </c>
      <c r="D3534" s="329" t="s">
        <v>3038</v>
      </c>
      <c r="E3534" s="334">
        <v>13.62</v>
      </c>
    </row>
    <row r="3535" spans="1:5" ht="15" x14ac:dyDescent="0.25">
      <c r="A3535" s="331">
        <v>89367</v>
      </c>
      <c r="B3535" s="329" t="s">
        <v>6240</v>
      </c>
      <c r="C3535" s="329" t="s">
        <v>174</v>
      </c>
      <c r="D3535" s="329" t="s">
        <v>3038</v>
      </c>
      <c r="E3535" s="334">
        <v>9.5</v>
      </c>
    </row>
    <row r="3536" spans="1:5" ht="15" x14ac:dyDescent="0.25">
      <c r="A3536" s="331">
        <v>89368</v>
      </c>
      <c r="B3536" s="329" t="s">
        <v>6241</v>
      </c>
      <c r="C3536" s="329" t="s">
        <v>174</v>
      </c>
      <c r="D3536" s="329" t="s">
        <v>3038</v>
      </c>
      <c r="E3536" s="334">
        <v>11.8</v>
      </c>
    </row>
    <row r="3537" spans="1:5" ht="15" x14ac:dyDescent="0.25">
      <c r="A3537" s="331">
        <v>89369</v>
      </c>
      <c r="B3537" s="329" t="s">
        <v>6242</v>
      </c>
      <c r="C3537" s="329" t="s">
        <v>174</v>
      </c>
      <c r="D3537" s="329" t="s">
        <v>3038</v>
      </c>
      <c r="E3537" s="334">
        <v>14.65</v>
      </c>
    </row>
    <row r="3538" spans="1:5" ht="15" x14ac:dyDescent="0.25">
      <c r="A3538" s="331">
        <v>89370</v>
      </c>
      <c r="B3538" s="329" t="s">
        <v>6243</v>
      </c>
      <c r="C3538" s="329" t="s">
        <v>174</v>
      </c>
      <c r="D3538" s="329" t="s">
        <v>3038</v>
      </c>
      <c r="E3538" s="334">
        <v>11.32</v>
      </c>
    </row>
    <row r="3539" spans="1:5" ht="15" x14ac:dyDescent="0.25">
      <c r="A3539" s="331">
        <v>89371</v>
      </c>
      <c r="B3539" s="329" t="s">
        <v>1136</v>
      </c>
      <c r="C3539" s="329" t="s">
        <v>174</v>
      </c>
      <c r="D3539" s="329" t="s">
        <v>3038</v>
      </c>
      <c r="E3539" s="334">
        <v>4.3099999999999996</v>
      </c>
    </row>
    <row r="3540" spans="1:5" ht="15" x14ac:dyDescent="0.25">
      <c r="A3540" s="331">
        <v>89372</v>
      </c>
      <c r="B3540" s="329" t="s">
        <v>6244</v>
      </c>
      <c r="C3540" s="329" t="s">
        <v>174</v>
      </c>
      <c r="D3540" s="329" t="s">
        <v>3038</v>
      </c>
      <c r="E3540" s="334">
        <v>11.89</v>
      </c>
    </row>
    <row r="3541" spans="1:5" ht="15" x14ac:dyDescent="0.25">
      <c r="A3541" s="331">
        <v>89373</v>
      </c>
      <c r="B3541" s="329" t="s">
        <v>1138</v>
      </c>
      <c r="C3541" s="329" t="s">
        <v>174</v>
      </c>
      <c r="D3541" s="329" t="s">
        <v>3038</v>
      </c>
      <c r="E3541" s="334">
        <v>5</v>
      </c>
    </row>
    <row r="3542" spans="1:5" ht="15" x14ac:dyDescent="0.25">
      <c r="A3542" s="331">
        <v>89374</v>
      </c>
      <c r="B3542" s="329" t="s">
        <v>1140</v>
      </c>
      <c r="C3542" s="329" t="s">
        <v>174</v>
      </c>
      <c r="D3542" s="329" t="s">
        <v>3038</v>
      </c>
      <c r="E3542" s="334">
        <v>9.11</v>
      </c>
    </row>
    <row r="3543" spans="1:5" ht="15" x14ac:dyDescent="0.25">
      <c r="A3543" s="331">
        <v>89375</v>
      </c>
      <c r="B3543" s="329" t="s">
        <v>6245</v>
      </c>
      <c r="C3543" s="329" t="s">
        <v>174</v>
      </c>
      <c r="D3543" s="329" t="s">
        <v>3038</v>
      </c>
      <c r="E3543" s="334">
        <v>11.59</v>
      </c>
    </row>
    <row r="3544" spans="1:5" ht="15" x14ac:dyDescent="0.25">
      <c r="A3544" s="331">
        <v>89376</v>
      </c>
      <c r="B3544" s="329" t="s">
        <v>1142</v>
      </c>
      <c r="C3544" s="329" t="s">
        <v>174</v>
      </c>
      <c r="D3544" s="329" t="s">
        <v>3038</v>
      </c>
      <c r="E3544" s="334">
        <v>4.38</v>
      </c>
    </row>
    <row r="3545" spans="1:5" ht="15" x14ac:dyDescent="0.25">
      <c r="A3545" s="331">
        <v>89377</v>
      </c>
      <c r="B3545" s="329" t="s">
        <v>6246</v>
      </c>
      <c r="C3545" s="329" t="s">
        <v>174</v>
      </c>
      <c r="D3545" s="329" t="s">
        <v>3038</v>
      </c>
      <c r="E3545" s="334">
        <v>8.0500000000000007</v>
      </c>
    </row>
    <row r="3546" spans="1:5" ht="15" x14ac:dyDescent="0.25">
      <c r="A3546" s="331">
        <v>89378</v>
      </c>
      <c r="B3546" s="329" t="s">
        <v>1173</v>
      </c>
      <c r="C3546" s="329" t="s">
        <v>174</v>
      </c>
      <c r="D3546" s="329" t="s">
        <v>3038</v>
      </c>
      <c r="E3546" s="334">
        <v>5.13</v>
      </c>
    </row>
    <row r="3547" spans="1:5" ht="15" x14ac:dyDescent="0.25">
      <c r="A3547" s="331">
        <v>89379</v>
      </c>
      <c r="B3547" s="329" t="s">
        <v>6247</v>
      </c>
      <c r="C3547" s="329" t="s">
        <v>174</v>
      </c>
      <c r="D3547" s="329" t="s">
        <v>3038</v>
      </c>
      <c r="E3547" s="334">
        <v>15.24</v>
      </c>
    </row>
    <row r="3548" spans="1:5" ht="15" x14ac:dyDescent="0.25">
      <c r="A3548" s="331">
        <v>89380</v>
      </c>
      <c r="B3548" s="329" t="s">
        <v>6248</v>
      </c>
      <c r="C3548" s="329" t="s">
        <v>174</v>
      </c>
      <c r="D3548" s="329" t="s">
        <v>3038</v>
      </c>
      <c r="E3548" s="334">
        <v>8.23</v>
      </c>
    </row>
    <row r="3549" spans="1:5" ht="15" x14ac:dyDescent="0.25">
      <c r="A3549" s="331">
        <v>89381</v>
      </c>
      <c r="B3549" s="329" t="s">
        <v>6249</v>
      </c>
      <c r="C3549" s="329" t="s">
        <v>174</v>
      </c>
      <c r="D3549" s="329" t="s">
        <v>3038</v>
      </c>
      <c r="E3549" s="334">
        <v>11.52</v>
      </c>
    </row>
    <row r="3550" spans="1:5" ht="15" x14ac:dyDescent="0.25">
      <c r="A3550" s="331">
        <v>89382</v>
      </c>
      <c r="B3550" s="329" t="s">
        <v>6250</v>
      </c>
      <c r="C3550" s="329" t="s">
        <v>174</v>
      </c>
      <c r="D3550" s="329" t="s">
        <v>3038</v>
      </c>
      <c r="E3550" s="334">
        <v>13.83</v>
      </c>
    </row>
    <row r="3551" spans="1:5" ht="15" x14ac:dyDescent="0.25">
      <c r="A3551" s="331">
        <v>89383</v>
      </c>
      <c r="B3551" s="329" t="s">
        <v>1175</v>
      </c>
      <c r="C3551" s="329" t="s">
        <v>174</v>
      </c>
      <c r="D3551" s="329" t="s">
        <v>3038</v>
      </c>
      <c r="E3551" s="334">
        <v>5.23</v>
      </c>
    </row>
    <row r="3552" spans="1:5" ht="15" x14ac:dyDescent="0.25">
      <c r="A3552" s="331">
        <v>89384</v>
      </c>
      <c r="B3552" s="329" t="s">
        <v>6251</v>
      </c>
      <c r="C3552" s="329" t="s">
        <v>174</v>
      </c>
      <c r="D3552" s="329" t="s">
        <v>3038</v>
      </c>
      <c r="E3552" s="334">
        <v>11.69</v>
      </c>
    </row>
    <row r="3553" spans="1:5" ht="15" x14ac:dyDescent="0.25">
      <c r="A3553" s="331">
        <v>89385</v>
      </c>
      <c r="B3553" s="329" t="s">
        <v>6252</v>
      </c>
      <c r="C3553" s="329" t="s">
        <v>174</v>
      </c>
      <c r="D3553" s="329" t="s">
        <v>3038</v>
      </c>
      <c r="E3553" s="334">
        <v>6.03</v>
      </c>
    </row>
    <row r="3554" spans="1:5" ht="15" x14ac:dyDescent="0.25">
      <c r="A3554" s="331">
        <v>89386</v>
      </c>
      <c r="B3554" s="329" t="s">
        <v>1208</v>
      </c>
      <c r="C3554" s="329" t="s">
        <v>174</v>
      </c>
      <c r="D3554" s="329" t="s">
        <v>3038</v>
      </c>
      <c r="E3554" s="334">
        <v>7.35</v>
      </c>
    </row>
    <row r="3555" spans="1:5" ht="15" x14ac:dyDescent="0.25">
      <c r="A3555" s="331">
        <v>89387</v>
      </c>
      <c r="B3555" s="329" t="s">
        <v>6253</v>
      </c>
      <c r="C3555" s="329" t="s">
        <v>174</v>
      </c>
      <c r="D3555" s="329" t="s">
        <v>3038</v>
      </c>
      <c r="E3555" s="334">
        <v>31.46</v>
      </c>
    </row>
    <row r="3556" spans="1:5" ht="15" x14ac:dyDescent="0.25">
      <c r="A3556" s="331">
        <v>89388</v>
      </c>
      <c r="B3556" s="329" t="s">
        <v>1210</v>
      </c>
      <c r="C3556" s="329" t="s">
        <v>174</v>
      </c>
      <c r="D3556" s="329" t="s">
        <v>3038</v>
      </c>
      <c r="E3556" s="334">
        <v>10.08</v>
      </c>
    </row>
    <row r="3557" spans="1:5" ht="15" x14ac:dyDescent="0.25">
      <c r="A3557" s="331">
        <v>89389</v>
      </c>
      <c r="B3557" s="329" t="s">
        <v>6254</v>
      </c>
      <c r="C3557" s="329" t="s">
        <v>174</v>
      </c>
      <c r="D3557" s="329" t="s">
        <v>3038</v>
      </c>
      <c r="E3557" s="334">
        <v>11.01</v>
      </c>
    </row>
    <row r="3558" spans="1:5" ht="15" x14ac:dyDescent="0.25">
      <c r="A3558" s="331">
        <v>89390</v>
      </c>
      <c r="B3558" s="329" t="s">
        <v>6255</v>
      </c>
      <c r="C3558" s="329" t="s">
        <v>174</v>
      </c>
      <c r="D3558" s="329" t="s">
        <v>3038</v>
      </c>
      <c r="E3558" s="334">
        <v>20.95</v>
      </c>
    </row>
    <row r="3559" spans="1:5" ht="15" x14ac:dyDescent="0.25">
      <c r="A3559" s="331">
        <v>89391</v>
      </c>
      <c r="B3559" s="329" t="s">
        <v>6256</v>
      </c>
      <c r="C3559" s="329" t="s">
        <v>174</v>
      </c>
      <c r="D3559" s="329" t="s">
        <v>3038</v>
      </c>
      <c r="E3559" s="334">
        <v>7.24</v>
      </c>
    </row>
    <row r="3560" spans="1:5" ht="15" x14ac:dyDescent="0.25">
      <c r="A3560" s="331">
        <v>89392</v>
      </c>
      <c r="B3560" s="329" t="s">
        <v>6257</v>
      </c>
      <c r="C3560" s="329" t="s">
        <v>174</v>
      </c>
      <c r="D3560" s="329" t="s">
        <v>3038</v>
      </c>
      <c r="E3560" s="334">
        <v>25.1</v>
      </c>
    </row>
    <row r="3561" spans="1:5" ht="15" x14ac:dyDescent="0.25">
      <c r="A3561" s="331">
        <v>89393</v>
      </c>
      <c r="B3561" s="329" t="s">
        <v>1144</v>
      </c>
      <c r="C3561" s="329" t="s">
        <v>174</v>
      </c>
      <c r="D3561" s="329" t="s">
        <v>3038</v>
      </c>
      <c r="E3561" s="334">
        <v>7.79</v>
      </c>
    </row>
    <row r="3562" spans="1:5" ht="15" x14ac:dyDescent="0.25">
      <c r="A3562" s="331">
        <v>89394</v>
      </c>
      <c r="B3562" s="329" t="s">
        <v>6258</v>
      </c>
      <c r="C3562" s="329" t="s">
        <v>174</v>
      </c>
      <c r="D3562" s="329" t="s">
        <v>3038</v>
      </c>
      <c r="E3562" s="334">
        <v>17.25</v>
      </c>
    </row>
    <row r="3563" spans="1:5" ht="15" x14ac:dyDescent="0.25">
      <c r="A3563" s="331">
        <v>89395</v>
      </c>
      <c r="B3563" s="329" t="s">
        <v>1177</v>
      </c>
      <c r="C3563" s="329" t="s">
        <v>174</v>
      </c>
      <c r="D3563" s="329" t="s">
        <v>3038</v>
      </c>
      <c r="E3563" s="334">
        <v>9.39</v>
      </c>
    </row>
    <row r="3564" spans="1:5" ht="15" x14ac:dyDescent="0.25">
      <c r="A3564" s="331">
        <v>89396</v>
      </c>
      <c r="B3564" s="329" t="s">
        <v>1179</v>
      </c>
      <c r="C3564" s="329" t="s">
        <v>174</v>
      </c>
      <c r="D3564" s="329" t="s">
        <v>3038</v>
      </c>
      <c r="E3564" s="334">
        <v>17.489999999999998</v>
      </c>
    </row>
    <row r="3565" spans="1:5" ht="15" x14ac:dyDescent="0.25">
      <c r="A3565" s="331">
        <v>89397</v>
      </c>
      <c r="B3565" s="329" t="s">
        <v>1146</v>
      </c>
      <c r="C3565" s="329" t="s">
        <v>174</v>
      </c>
      <c r="D3565" s="329" t="s">
        <v>3038</v>
      </c>
      <c r="E3565" s="334">
        <v>11.55</v>
      </c>
    </row>
    <row r="3566" spans="1:5" ht="15" x14ac:dyDescent="0.25">
      <c r="A3566" s="331">
        <v>89398</v>
      </c>
      <c r="B3566" s="329" t="s">
        <v>1212</v>
      </c>
      <c r="C3566" s="329" t="s">
        <v>174</v>
      </c>
      <c r="D3566" s="329" t="s">
        <v>3038</v>
      </c>
      <c r="E3566" s="334">
        <v>14.28</v>
      </c>
    </row>
    <row r="3567" spans="1:5" ht="15" x14ac:dyDescent="0.25">
      <c r="A3567" s="331">
        <v>89399</v>
      </c>
      <c r="B3567" s="329" t="s">
        <v>6259</v>
      </c>
      <c r="C3567" s="329" t="s">
        <v>174</v>
      </c>
      <c r="D3567" s="329" t="s">
        <v>3038</v>
      </c>
      <c r="E3567" s="334">
        <v>28.02</v>
      </c>
    </row>
    <row r="3568" spans="1:5" ht="15" x14ac:dyDescent="0.25">
      <c r="A3568" s="331">
        <v>89400</v>
      </c>
      <c r="B3568" s="329" t="s">
        <v>1181</v>
      </c>
      <c r="C3568" s="329" t="s">
        <v>174</v>
      </c>
      <c r="D3568" s="329" t="s">
        <v>3038</v>
      </c>
      <c r="E3568" s="334">
        <v>16.420000000000002</v>
      </c>
    </row>
    <row r="3569" spans="1:5" ht="15" x14ac:dyDescent="0.25">
      <c r="A3569" s="331">
        <v>89404</v>
      </c>
      <c r="B3569" s="329" t="s">
        <v>1148</v>
      </c>
      <c r="C3569" s="329" t="s">
        <v>174</v>
      </c>
      <c r="D3569" s="329" t="s">
        <v>3038</v>
      </c>
      <c r="E3569" s="334">
        <v>3.87</v>
      </c>
    </row>
    <row r="3570" spans="1:5" ht="15" x14ac:dyDescent="0.25">
      <c r="A3570" s="331">
        <v>89405</v>
      </c>
      <c r="B3570" s="329" t="s">
        <v>1150</v>
      </c>
      <c r="C3570" s="329" t="s">
        <v>174</v>
      </c>
      <c r="D3570" s="329" t="s">
        <v>3038</v>
      </c>
      <c r="E3570" s="334">
        <v>4.25</v>
      </c>
    </row>
    <row r="3571" spans="1:5" ht="15" x14ac:dyDescent="0.25">
      <c r="A3571" s="331">
        <v>89406</v>
      </c>
      <c r="B3571" s="329" t="s">
        <v>6260</v>
      </c>
      <c r="C3571" s="329" t="s">
        <v>174</v>
      </c>
      <c r="D3571" s="329" t="s">
        <v>3038</v>
      </c>
      <c r="E3571" s="334">
        <v>5.85</v>
      </c>
    </row>
    <row r="3572" spans="1:5" ht="15" x14ac:dyDescent="0.25">
      <c r="A3572" s="331">
        <v>89407</v>
      </c>
      <c r="B3572" s="329" t="s">
        <v>6261</v>
      </c>
      <c r="C3572" s="329" t="s">
        <v>174</v>
      </c>
      <c r="D3572" s="329" t="s">
        <v>3038</v>
      </c>
      <c r="E3572" s="334">
        <v>5.22</v>
      </c>
    </row>
    <row r="3573" spans="1:5" ht="15" x14ac:dyDescent="0.25">
      <c r="A3573" s="331">
        <v>89408</v>
      </c>
      <c r="B3573" s="329" t="s">
        <v>181</v>
      </c>
      <c r="C3573" s="329" t="s">
        <v>174</v>
      </c>
      <c r="D3573" s="329" t="s">
        <v>3038</v>
      </c>
      <c r="E3573" s="334">
        <v>4.72</v>
      </c>
    </row>
    <row r="3574" spans="1:5" ht="15" x14ac:dyDescent="0.25">
      <c r="A3574" s="331">
        <v>89409</v>
      </c>
      <c r="B3574" s="329" t="s">
        <v>6262</v>
      </c>
      <c r="C3574" s="329" t="s">
        <v>174</v>
      </c>
      <c r="D3574" s="329" t="s">
        <v>3038</v>
      </c>
      <c r="E3574" s="334">
        <v>5.54</v>
      </c>
    </row>
    <row r="3575" spans="1:5" ht="15" x14ac:dyDescent="0.25">
      <c r="A3575" s="331">
        <v>89410</v>
      </c>
      <c r="B3575" s="329" t="s">
        <v>6263</v>
      </c>
      <c r="C3575" s="329" t="s">
        <v>174</v>
      </c>
      <c r="D3575" s="329" t="s">
        <v>3038</v>
      </c>
      <c r="E3575" s="334">
        <v>7.23</v>
      </c>
    </row>
    <row r="3576" spans="1:5" ht="15" x14ac:dyDescent="0.25">
      <c r="A3576" s="331">
        <v>89411</v>
      </c>
      <c r="B3576" s="329" t="s">
        <v>6264</v>
      </c>
      <c r="C3576" s="329" t="s">
        <v>174</v>
      </c>
      <c r="D3576" s="329" t="s">
        <v>3038</v>
      </c>
      <c r="E3576" s="334">
        <v>6.48</v>
      </c>
    </row>
    <row r="3577" spans="1:5" ht="15" x14ac:dyDescent="0.25">
      <c r="A3577" s="331">
        <v>89412</v>
      </c>
      <c r="B3577" s="329" t="s">
        <v>6265</v>
      </c>
      <c r="C3577" s="329" t="s">
        <v>174</v>
      </c>
      <c r="D3577" s="329" t="s">
        <v>3038</v>
      </c>
      <c r="E3577" s="334">
        <v>7.51</v>
      </c>
    </row>
    <row r="3578" spans="1:5" ht="15" x14ac:dyDescent="0.25">
      <c r="A3578" s="331">
        <v>89413</v>
      </c>
      <c r="B3578" s="329" t="s">
        <v>1214</v>
      </c>
      <c r="C3578" s="329" t="s">
        <v>174</v>
      </c>
      <c r="D3578" s="329" t="s">
        <v>3038</v>
      </c>
      <c r="E3578" s="334">
        <v>7.19</v>
      </c>
    </row>
    <row r="3579" spans="1:5" ht="15" x14ac:dyDescent="0.25">
      <c r="A3579" s="331">
        <v>89414</v>
      </c>
      <c r="B3579" s="329" t="s">
        <v>1216</v>
      </c>
      <c r="C3579" s="329" t="s">
        <v>174</v>
      </c>
      <c r="D3579" s="329" t="s">
        <v>3038</v>
      </c>
      <c r="E3579" s="334">
        <v>9.49</v>
      </c>
    </row>
    <row r="3580" spans="1:5" ht="15" x14ac:dyDescent="0.25">
      <c r="A3580" s="331">
        <v>89415</v>
      </c>
      <c r="B3580" s="329" t="s">
        <v>6266</v>
      </c>
      <c r="C3580" s="329" t="s">
        <v>174</v>
      </c>
      <c r="D3580" s="329" t="s">
        <v>3038</v>
      </c>
      <c r="E3580" s="334">
        <v>12.34</v>
      </c>
    </row>
    <row r="3581" spans="1:5" ht="15" x14ac:dyDescent="0.25">
      <c r="A3581" s="331">
        <v>89416</v>
      </c>
      <c r="B3581" s="329" t="s">
        <v>6267</v>
      </c>
      <c r="C3581" s="329" t="s">
        <v>174</v>
      </c>
      <c r="D3581" s="329" t="s">
        <v>3038</v>
      </c>
      <c r="E3581" s="334">
        <v>9.01</v>
      </c>
    </row>
    <row r="3582" spans="1:5" ht="15" x14ac:dyDescent="0.25">
      <c r="A3582" s="331">
        <v>89417</v>
      </c>
      <c r="B3582" s="329" t="s">
        <v>1152</v>
      </c>
      <c r="C3582" s="329" t="s">
        <v>174</v>
      </c>
      <c r="D3582" s="329" t="s">
        <v>3038</v>
      </c>
      <c r="E3582" s="334">
        <v>3.22</v>
      </c>
    </row>
    <row r="3583" spans="1:5" ht="15" x14ac:dyDescent="0.25">
      <c r="A3583" s="331">
        <v>89418</v>
      </c>
      <c r="B3583" s="329" t="s">
        <v>6268</v>
      </c>
      <c r="C3583" s="329" t="s">
        <v>174</v>
      </c>
      <c r="D3583" s="329" t="s">
        <v>3038</v>
      </c>
      <c r="E3583" s="334">
        <v>10.8</v>
      </c>
    </row>
    <row r="3584" spans="1:5" ht="15" x14ac:dyDescent="0.25">
      <c r="A3584" s="331">
        <v>89419</v>
      </c>
      <c r="B3584" s="329" t="s">
        <v>6269</v>
      </c>
      <c r="C3584" s="329" t="s">
        <v>174</v>
      </c>
      <c r="D3584" s="329" t="s">
        <v>3038</v>
      </c>
      <c r="E3584" s="334">
        <v>3.91</v>
      </c>
    </row>
    <row r="3585" spans="1:5" ht="15" x14ac:dyDescent="0.25">
      <c r="A3585" s="331">
        <v>89420</v>
      </c>
      <c r="B3585" s="329" t="s">
        <v>6270</v>
      </c>
      <c r="C3585" s="329" t="s">
        <v>174</v>
      </c>
      <c r="D3585" s="329" t="s">
        <v>3038</v>
      </c>
      <c r="E3585" s="334">
        <v>8.02</v>
      </c>
    </row>
    <row r="3586" spans="1:5" ht="15" x14ac:dyDescent="0.25">
      <c r="A3586" s="331">
        <v>89421</v>
      </c>
      <c r="B3586" s="329" t="s">
        <v>6271</v>
      </c>
      <c r="C3586" s="329" t="s">
        <v>174</v>
      </c>
      <c r="D3586" s="329" t="s">
        <v>3038</v>
      </c>
      <c r="E3586" s="334">
        <v>10.5</v>
      </c>
    </row>
    <row r="3587" spans="1:5" ht="15" x14ac:dyDescent="0.25">
      <c r="A3587" s="331">
        <v>89422</v>
      </c>
      <c r="B3587" s="329" t="s">
        <v>1154</v>
      </c>
      <c r="C3587" s="329" t="s">
        <v>174</v>
      </c>
      <c r="D3587" s="329" t="s">
        <v>3038</v>
      </c>
      <c r="E3587" s="334">
        <v>3.29</v>
      </c>
    </row>
    <row r="3588" spans="1:5" ht="15" x14ac:dyDescent="0.25">
      <c r="A3588" s="331">
        <v>89423</v>
      </c>
      <c r="B3588" s="329" t="s">
        <v>6272</v>
      </c>
      <c r="C3588" s="329" t="s">
        <v>174</v>
      </c>
      <c r="D3588" s="329" t="s">
        <v>3038</v>
      </c>
      <c r="E3588" s="334">
        <v>7.47</v>
      </c>
    </row>
    <row r="3589" spans="1:5" ht="15" x14ac:dyDescent="0.25">
      <c r="A3589" s="331">
        <v>89424</v>
      </c>
      <c r="B3589" s="329" t="s">
        <v>1183</v>
      </c>
      <c r="C3589" s="329" t="s">
        <v>174</v>
      </c>
      <c r="D3589" s="329" t="s">
        <v>3038</v>
      </c>
      <c r="E3589" s="334">
        <v>3.84</v>
      </c>
    </row>
    <row r="3590" spans="1:5" ht="15" x14ac:dyDescent="0.25">
      <c r="A3590" s="331">
        <v>89425</v>
      </c>
      <c r="B3590" s="329" t="s">
        <v>6273</v>
      </c>
      <c r="C3590" s="329" t="s">
        <v>174</v>
      </c>
      <c r="D3590" s="329" t="s">
        <v>3038</v>
      </c>
      <c r="E3590" s="334">
        <v>13.95</v>
      </c>
    </row>
    <row r="3591" spans="1:5" ht="15" x14ac:dyDescent="0.25">
      <c r="A3591" s="331">
        <v>89426</v>
      </c>
      <c r="B3591" s="329" t="s">
        <v>6274</v>
      </c>
      <c r="C3591" s="329" t="s">
        <v>174</v>
      </c>
      <c r="D3591" s="329" t="s">
        <v>3038</v>
      </c>
      <c r="E3591" s="334">
        <v>6.94</v>
      </c>
    </row>
    <row r="3592" spans="1:5" ht="15" x14ac:dyDescent="0.25">
      <c r="A3592" s="331">
        <v>89427</v>
      </c>
      <c r="B3592" s="329" t="s">
        <v>6275</v>
      </c>
      <c r="C3592" s="329" t="s">
        <v>174</v>
      </c>
      <c r="D3592" s="329" t="s">
        <v>3038</v>
      </c>
      <c r="E3592" s="334">
        <v>10.23</v>
      </c>
    </row>
    <row r="3593" spans="1:5" ht="15" x14ac:dyDescent="0.25">
      <c r="A3593" s="331">
        <v>89428</v>
      </c>
      <c r="B3593" s="329" t="s">
        <v>6276</v>
      </c>
      <c r="C3593" s="329" t="s">
        <v>174</v>
      </c>
      <c r="D3593" s="329" t="s">
        <v>3038</v>
      </c>
      <c r="E3593" s="334">
        <v>12.54</v>
      </c>
    </row>
    <row r="3594" spans="1:5" ht="15" x14ac:dyDescent="0.25">
      <c r="A3594" s="331">
        <v>89429</v>
      </c>
      <c r="B3594" s="329" t="s">
        <v>6277</v>
      </c>
      <c r="C3594" s="329" t="s">
        <v>174</v>
      </c>
      <c r="D3594" s="329" t="s">
        <v>3038</v>
      </c>
      <c r="E3594" s="334">
        <v>3.94</v>
      </c>
    </row>
    <row r="3595" spans="1:5" ht="15" x14ac:dyDescent="0.25">
      <c r="A3595" s="331">
        <v>89430</v>
      </c>
      <c r="B3595" s="329" t="s">
        <v>6278</v>
      </c>
      <c r="C3595" s="329" t="s">
        <v>174</v>
      </c>
      <c r="D3595" s="329" t="s">
        <v>3038</v>
      </c>
      <c r="E3595" s="334">
        <v>10.4</v>
      </c>
    </row>
    <row r="3596" spans="1:5" ht="15" x14ac:dyDescent="0.25">
      <c r="A3596" s="331">
        <v>89431</v>
      </c>
      <c r="B3596" s="329" t="s">
        <v>1218</v>
      </c>
      <c r="C3596" s="329" t="s">
        <v>174</v>
      </c>
      <c r="D3596" s="329" t="s">
        <v>3038</v>
      </c>
      <c r="E3596" s="334">
        <v>5.79</v>
      </c>
    </row>
    <row r="3597" spans="1:5" ht="15" x14ac:dyDescent="0.25">
      <c r="A3597" s="331">
        <v>89432</v>
      </c>
      <c r="B3597" s="329" t="s">
        <v>6279</v>
      </c>
      <c r="C3597" s="329" t="s">
        <v>174</v>
      </c>
      <c r="D3597" s="329" t="s">
        <v>3038</v>
      </c>
      <c r="E3597" s="334">
        <v>29.9</v>
      </c>
    </row>
    <row r="3598" spans="1:5" ht="15" x14ac:dyDescent="0.25">
      <c r="A3598" s="331">
        <v>89433</v>
      </c>
      <c r="B3598" s="329" t="s">
        <v>6280</v>
      </c>
      <c r="C3598" s="329" t="s">
        <v>174</v>
      </c>
      <c r="D3598" s="329" t="s">
        <v>3038</v>
      </c>
      <c r="E3598" s="334">
        <v>8.52</v>
      </c>
    </row>
    <row r="3599" spans="1:5" ht="15" x14ac:dyDescent="0.25">
      <c r="A3599" s="331">
        <v>89434</v>
      </c>
      <c r="B3599" s="329" t="s">
        <v>6281</v>
      </c>
      <c r="C3599" s="329" t="s">
        <v>174</v>
      </c>
      <c r="D3599" s="329" t="s">
        <v>3038</v>
      </c>
      <c r="E3599" s="334">
        <v>9.4499999999999993</v>
      </c>
    </row>
    <row r="3600" spans="1:5" ht="15" x14ac:dyDescent="0.25">
      <c r="A3600" s="331">
        <v>89435</v>
      </c>
      <c r="B3600" s="329" t="s">
        <v>1220</v>
      </c>
      <c r="C3600" s="329" t="s">
        <v>174</v>
      </c>
      <c r="D3600" s="329" t="s">
        <v>3038</v>
      </c>
      <c r="E3600" s="334">
        <v>19.39</v>
      </c>
    </row>
    <row r="3601" spans="1:5" ht="15" x14ac:dyDescent="0.25">
      <c r="A3601" s="331">
        <v>89436</v>
      </c>
      <c r="B3601" s="329" t="s">
        <v>1222</v>
      </c>
      <c r="C3601" s="329" t="s">
        <v>174</v>
      </c>
      <c r="D3601" s="329" t="s">
        <v>3038</v>
      </c>
      <c r="E3601" s="334">
        <v>5.68</v>
      </c>
    </row>
    <row r="3602" spans="1:5" ht="15" x14ac:dyDescent="0.25">
      <c r="A3602" s="331">
        <v>89437</v>
      </c>
      <c r="B3602" s="329" t="s">
        <v>6282</v>
      </c>
      <c r="C3602" s="329" t="s">
        <v>174</v>
      </c>
      <c r="D3602" s="329" t="s">
        <v>3038</v>
      </c>
      <c r="E3602" s="334">
        <v>23.54</v>
      </c>
    </row>
    <row r="3603" spans="1:5" ht="15" x14ac:dyDescent="0.25">
      <c r="A3603" s="331">
        <v>89438</v>
      </c>
      <c r="B3603" s="329" t="s">
        <v>1156</v>
      </c>
      <c r="C3603" s="329" t="s">
        <v>174</v>
      </c>
      <c r="D3603" s="329" t="s">
        <v>3038</v>
      </c>
      <c r="E3603" s="334">
        <v>5.58</v>
      </c>
    </row>
    <row r="3604" spans="1:5" ht="15" x14ac:dyDescent="0.25">
      <c r="A3604" s="331">
        <v>89439</v>
      </c>
      <c r="B3604" s="329" t="s">
        <v>6283</v>
      </c>
      <c r="C3604" s="329" t="s">
        <v>174</v>
      </c>
      <c r="D3604" s="329" t="s">
        <v>3038</v>
      </c>
      <c r="E3604" s="334">
        <v>7.75</v>
      </c>
    </row>
    <row r="3605" spans="1:5" ht="15" x14ac:dyDescent="0.25">
      <c r="A3605" s="331">
        <v>89440</v>
      </c>
      <c r="B3605" s="329" t="s">
        <v>1185</v>
      </c>
      <c r="C3605" s="329" t="s">
        <v>174</v>
      </c>
      <c r="D3605" s="329" t="s">
        <v>3038</v>
      </c>
      <c r="E3605" s="334">
        <v>6.82</v>
      </c>
    </row>
    <row r="3606" spans="1:5" ht="15" x14ac:dyDescent="0.25">
      <c r="A3606" s="331">
        <v>89441</v>
      </c>
      <c r="B3606" s="329" t="s">
        <v>6284</v>
      </c>
      <c r="C3606" s="329" t="s">
        <v>174</v>
      </c>
      <c r="D3606" s="329" t="s">
        <v>3038</v>
      </c>
      <c r="E3606" s="334">
        <v>14.92</v>
      </c>
    </row>
    <row r="3607" spans="1:5" ht="15" x14ac:dyDescent="0.25">
      <c r="A3607" s="331">
        <v>89442</v>
      </c>
      <c r="B3607" s="329" t="s">
        <v>1158</v>
      </c>
      <c r="C3607" s="329" t="s">
        <v>174</v>
      </c>
      <c r="D3607" s="329" t="s">
        <v>3038</v>
      </c>
      <c r="E3607" s="334">
        <v>8.98</v>
      </c>
    </row>
    <row r="3608" spans="1:5" ht="15" x14ac:dyDescent="0.25">
      <c r="A3608" s="331">
        <v>89443</v>
      </c>
      <c r="B3608" s="329" t="s">
        <v>1224</v>
      </c>
      <c r="C3608" s="329" t="s">
        <v>174</v>
      </c>
      <c r="D3608" s="329" t="s">
        <v>3038</v>
      </c>
      <c r="E3608" s="334">
        <v>11.24</v>
      </c>
    </row>
    <row r="3609" spans="1:5" ht="15" x14ac:dyDescent="0.25">
      <c r="A3609" s="331">
        <v>89444</v>
      </c>
      <c r="B3609" s="329" t="s">
        <v>6285</v>
      </c>
      <c r="C3609" s="329" t="s">
        <v>174</v>
      </c>
      <c r="D3609" s="329" t="s">
        <v>3038</v>
      </c>
      <c r="E3609" s="334">
        <v>24.98</v>
      </c>
    </row>
    <row r="3610" spans="1:5" ht="15" x14ac:dyDescent="0.25">
      <c r="A3610" s="331">
        <v>89445</v>
      </c>
      <c r="B3610" s="329" t="s">
        <v>1187</v>
      </c>
      <c r="C3610" s="329" t="s">
        <v>174</v>
      </c>
      <c r="D3610" s="329" t="s">
        <v>3038</v>
      </c>
      <c r="E3610" s="334">
        <v>13.38</v>
      </c>
    </row>
    <row r="3611" spans="1:5" ht="15" x14ac:dyDescent="0.25">
      <c r="A3611" s="331">
        <v>89481</v>
      </c>
      <c r="B3611" s="329" t="s">
        <v>1189</v>
      </c>
      <c r="C3611" s="329" t="s">
        <v>174</v>
      </c>
      <c r="D3611" s="329" t="s">
        <v>3038</v>
      </c>
      <c r="E3611" s="334">
        <v>3.74</v>
      </c>
    </row>
    <row r="3612" spans="1:5" ht="15" x14ac:dyDescent="0.25">
      <c r="A3612" s="331">
        <v>89485</v>
      </c>
      <c r="B3612" s="329" t="s">
        <v>6286</v>
      </c>
      <c r="C3612" s="329" t="s">
        <v>174</v>
      </c>
      <c r="D3612" s="329" t="s">
        <v>3038</v>
      </c>
      <c r="E3612" s="334">
        <v>4.5599999999999996</v>
      </c>
    </row>
    <row r="3613" spans="1:5" ht="15" x14ac:dyDescent="0.25">
      <c r="A3613" s="331">
        <v>89489</v>
      </c>
      <c r="B3613" s="329" t="s">
        <v>6287</v>
      </c>
      <c r="C3613" s="329" t="s">
        <v>174</v>
      </c>
      <c r="D3613" s="329" t="s">
        <v>3038</v>
      </c>
      <c r="E3613" s="334">
        <v>6.25</v>
      </c>
    </row>
    <row r="3614" spans="1:5" ht="15" x14ac:dyDescent="0.25">
      <c r="A3614" s="331">
        <v>89490</v>
      </c>
      <c r="B3614" s="329" t="s">
        <v>6288</v>
      </c>
      <c r="C3614" s="329" t="s">
        <v>174</v>
      </c>
      <c r="D3614" s="329" t="s">
        <v>3038</v>
      </c>
      <c r="E3614" s="334">
        <v>5.5</v>
      </c>
    </row>
    <row r="3615" spans="1:5" ht="15" x14ac:dyDescent="0.25">
      <c r="A3615" s="331">
        <v>89492</v>
      </c>
      <c r="B3615" s="329" t="s">
        <v>1226</v>
      </c>
      <c r="C3615" s="329" t="s">
        <v>174</v>
      </c>
      <c r="D3615" s="329" t="s">
        <v>3038</v>
      </c>
      <c r="E3615" s="334">
        <v>6.09</v>
      </c>
    </row>
    <row r="3616" spans="1:5" ht="15" x14ac:dyDescent="0.25">
      <c r="A3616" s="331">
        <v>89493</v>
      </c>
      <c r="B3616" s="329" t="s">
        <v>6289</v>
      </c>
      <c r="C3616" s="329" t="s">
        <v>174</v>
      </c>
      <c r="D3616" s="329" t="s">
        <v>3038</v>
      </c>
      <c r="E3616" s="334">
        <v>8.39</v>
      </c>
    </row>
    <row r="3617" spans="1:5" ht="15" x14ac:dyDescent="0.25">
      <c r="A3617" s="331">
        <v>89494</v>
      </c>
      <c r="B3617" s="329" t="s">
        <v>6290</v>
      </c>
      <c r="C3617" s="329" t="s">
        <v>174</v>
      </c>
      <c r="D3617" s="329" t="s">
        <v>3038</v>
      </c>
      <c r="E3617" s="334">
        <v>11.24</v>
      </c>
    </row>
    <row r="3618" spans="1:5" ht="15" x14ac:dyDescent="0.25">
      <c r="A3618" s="331">
        <v>89496</v>
      </c>
      <c r="B3618" s="329" t="s">
        <v>6291</v>
      </c>
      <c r="C3618" s="329" t="s">
        <v>174</v>
      </c>
      <c r="D3618" s="329" t="s">
        <v>3038</v>
      </c>
      <c r="E3618" s="334">
        <v>7.91</v>
      </c>
    </row>
    <row r="3619" spans="1:5" ht="15" x14ac:dyDescent="0.25">
      <c r="A3619" s="331">
        <v>89497</v>
      </c>
      <c r="B3619" s="329" t="s">
        <v>1245</v>
      </c>
      <c r="C3619" s="329" t="s">
        <v>174</v>
      </c>
      <c r="D3619" s="329" t="s">
        <v>3038</v>
      </c>
      <c r="E3619" s="334">
        <v>10.26</v>
      </c>
    </row>
    <row r="3620" spans="1:5" ht="15" x14ac:dyDescent="0.25">
      <c r="A3620" s="331">
        <v>89498</v>
      </c>
      <c r="B3620" s="329" t="s">
        <v>1247</v>
      </c>
      <c r="C3620" s="329" t="s">
        <v>174</v>
      </c>
      <c r="D3620" s="329" t="s">
        <v>3038</v>
      </c>
      <c r="E3620" s="334">
        <v>11.3</v>
      </c>
    </row>
    <row r="3621" spans="1:5" ht="15" x14ac:dyDescent="0.25">
      <c r="A3621" s="331">
        <v>89499</v>
      </c>
      <c r="B3621" s="329" t="s">
        <v>6292</v>
      </c>
      <c r="C3621" s="329" t="s">
        <v>174</v>
      </c>
      <c r="D3621" s="329" t="s">
        <v>3038</v>
      </c>
      <c r="E3621" s="334">
        <v>18</v>
      </c>
    </row>
    <row r="3622" spans="1:5" ht="15" x14ac:dyDescent="0.25">
      <c r="A3622" s="331">
        <v>89500</v>
      </c>
      <c r="B3622" s="329" t="s">
        <v>6293</v>
      </c>
      <c r="C3622" s="329" t="s">
        <v>174</v>
      </c>
      <c r="D3622" s="329" t="s">
        <v>3038</v>
      </c>
      <c r="E3622" s="334">
        <v>11.51</v>
      </c>
    </row>
    <row r="3623" spans="1:5" ht="15" x14ac:dyDescent="0.25">
      <c r="A3623" s="331">
        <v>89501</v>
      </c>
      <c r="B3623" s="329" t="s">
        <v>1266</v>
      </c>
      <c r="C3623" s="329" t="s">
        <v>174</v>
      </c>
      <c r="D3623" s="329" t="s">
        <v>3038</v>
      </c>
      <c r="E3623" s="334">
        <v>12.34</v>
      </c>
    </row>
    <row r="3624" spans="1:5" ht="15" x14ac:dyDescent="0.25">
      <c r="A3624" s="331">
        <v>89502</v>
      </c>
      <c r="B3624" s="329" t="s">
        <v>1268</v>
      </c>
      <c r="C3624" s="329" t="s">
        <v>174</v>
      </c>
      <c r="D3624" s="329" t="s">
        <v>3038</v>
      </c>
      <c r="E3624" s="334">
        <v>14.24</v>
      </c>
    </row>
    <row r="3625" spans="1:5" ht="15" x14ac:dyDescent="0.25">
      <c r="A3625" s="331">
        <v>89503</v>
      </c>
      <c r="B3625" s="329" t="s">
        <v>6294</v>
      </c>
      <c r="C3625" s="329" t="s">
        <v>174</v>
      </c>
      <c r="D3625" s="329" t="s">
        <v>3038</v>
      </c>
      <c r="E3625" s="334">
        <v>22.54</v>
      </c>
    </row>
    <row r="3626" spans="1:5" ht="15" x14ac:dyDescent="0.25">
      <c r="A3626" s="331">
        <v>89504</v>
      </c>
      <c r="B3626" s="329" t="s">
        <v>6295</v>
      </c>
      <c r="C3626" s="329" t="s">
        <v>174</v>
      </c>
      <c r="D3626" s="329" t="s">
        <v>3038</v>
      </c>
      <c r="E3626" s="334">
        <v>19.53</v>
      </c>
    </row>
    <row r="3627" spans="1:5" ht="15" x14ac:dyDescent="0.25">
      <c r="A3627" s="331">
        <v>89505</v>
      </c>
      <c r="B3627" s="329" t="s">
        <v>6296</v>
      </c>
      <c r="C3627" s="329" t="s">
        <v>174</v>
      </c>
      <c r="D3627" s="329" t="s">
        <v>3038</v>
      </c>
      <c r="E3627" s="334">
        <v>34.1</v>
      </c>
    </row>
    <row r="3628" spans="1:5" ht="15" x14ac:dyDescent="0.25">
      <c r="A3628" s="331">
        <v>89506</v>
      </c>
      <c r="B3628" s="329" t="s">
        <v>6297</v>
      </c>
      <c r="C3628" s="329" t="s">
        <v>174</v>
      </c>
      <c r="D3628" s="329" t="s">
        <v>3038</v>
      </c>
      <c r="E3628" s="334">
        <v>38.630000000000003</v>
      </c>
    </row>
    <row r="3629" spans="1:5" ht="15" x14ac:dyDescent="0.25">
      <c r="A3629" s="331">
        <v>89507</v>
      </c>
      <c r="B3629" s="329" t="s">
        <v>6298</v>
      </c>
      <c r="C3629" s="329" t="s">
        <v>174</v>
      </c>
      <c r="D3629" s="329" t="s">
        <v>3038</v>
      </c>
      <c r="E3629" s="334">
        <v>48.07</v>
      </c>
    </row>
    <row r="3630" spans="1:5" ht="15" x14ac:dyDescent="0.25">
      <c r="A3630" s="331">
        <v>89510</v>
      </c>
      <c r="B3630" s="329" t="s">
        <v>6299</v>
      </c>
      <c r="C3630" s="329" t="s">
        <v>174</v>
      </c>
      <c r="D3630" s="329" t="s">
        <v>3038</v>
      </c>
      <c r="E3630" s="334">
        <v>30.76</v>
      </c>
    </row>
    <row r="3631" spans="1:5" ht="15" x14ac:dyDescent="0.25">
      <c r="A3631" s="331">
        <v>89513</v>
      </c>
      <c r="B3631" s="329" t="s">
        <v>1283</v>
      </c>
      <c r="C3631" s="329" t="s">
        <v>174</v>
      </c>
      <c r="D3631" s="329" t="s">
        <v>3038</v>
      </c>
      <c r="E3631" s="334">
        <v>109.7</v>
      </c>
    </row>
    <row r="3632" spans="1:5" ht="15" x14ac:dyDescent="0.25">
      <c r="A3632" s="331">
        <v>89514</v>
      </c>
      <c r="B3632" s="329" t="s">
        <v>6300</v>
      </c>
      <c r="C3632" s="329" t="s">
        <v>174</v>
      </c>
      <c r="D3632" s="329" t="s">
        <v>3038</v>
      </c>
      <c r="E3632" s="334">
        <v>9.41</v>
      </c>
    </row>
    <row r="3633" spans="1:5" ht="15" x14ac:dyDescent="0.25">
      <c r="A3633" s="331">
        <v>89515</v>
      </c>
      <c r="B3633" s="329" t="s">
        <v>1291</v>
      </c>
      <c r="C3633" s="329" t="s">
        <v>174</v>
      </c>
      <c r="D3633" s="329" t="s">
        <v>3038</v>
      </c>
      <c r="E3633" s="334">
        <v>82.1</v>
      </c>
    </row>
    <row r="3634" spans="1:5" ht="15" x14ac:dyDescent="0.25">
      <c r="A3634" s="331">
        <v>89516</v>
      </c>
      <c r="B3634" s="329" t="s">
        <v>6301</v>
      </c>
      <c r="C3634" s="329" t="s">
        <v>174</v>
      </c>
      <c r="D3634" s="329" t="s">
        <v>3038</v>
      </c>
      <c r="E3634" s="334">
        <v>8.08</v>
      </c>
    </row>
    <row r="3635" spans="1:5" ht="15" x14ac:dyDescent="0.25">
      <c r="A3635" s="331">
        <v>89517</v>
      </c>
      <c r="B3635" s="329" t="s">
        <v>6302</v>
      </c>
      <c r="C3635" s="329" t="s">
        <v>174</v>
      </c>
      <c r="D3635" s="329" t="s">
        <v>3038</v>
      </c>
      <c r="E3635" s="334">
        <v>68.680000000000007</v>
      </c>
    </row>
    <row r="3636" spans="1:5" ht="15" x14ac:dyDescent="0.25">
      <c r="A3636" s="331">
        <v>89518</v>
      </c>
      <c r="B3636" s="329" t="s">
        <v>6303</v>
      </c>
      <c r="C3636" s="329" t="s">
        <v>174</v>
      </c>
      <c r="D3636" s="329" t="s">
        <v>3038</v>
      </c>
      <c r="E3636" s="334">
        <v>14.29</v>
      </c>
    </row>
    <row r="3637" spans="1:5" ht="15" x14ac:dyDescent="0.25">
      <c r="A3637" s="331">
        <v>89519</v>
      </c>
      <c r="B3637" s="329" t="s">
        <v>6304</v>
      </c>
      <c r="C3637" s="329" t="s">
        <v>174</v>
      </c>
      <c r="D3637" s="329" t="s">
        <v>3038</v>
      </c>
      <c r="E3637" s="334">
        <v>45.51</v>
      </c>
    </row>
    <row r="3638" spans="1:5" ht="15" x14ac:dyDescent="0.25">
      <c r="A3638" s="331">
        <v>89520</v>
      </c>
      <c r="B3638" s="329" t="s">
        <v>6305</v>
      </c>
      <c r="C3638" s="329" t="s">
        <v>174</v>
      </c>
      <c r="D3638" s="329" t="s">
        <v>3038</v>
      </c>
      <c r="E3638" s="334">
        <v>12.54</v>
      </c>
    </row>
    <row r="3639" spans="1:5" ht="15" x14ac:dyDescent="0.25">
      <c r="A3639" s="331">
        <v>89521</v>
      </c>
      <c r="B3639" s="329" t="s">
        <v>1300</v>
      </c>
      <c r="C3639" s="329" t="s">
        <v>174</v>
      </c>
      <c r="D3639" s="329" t="s">
        <v>3038</v>
      </c>
      <c r="E3639" s="334">
        <v>129.41999999999999</v>
      </c>
    </row>
    <row r="3640" spans="1:5" ht="15" x14ac:dyDescent="0.25">
      <c r="A3640" s="331">
        <v>89522</v>
      </c>
      <c r="B3640" s="329" t="s">
        <v>6306</v>
      </c>
      <c r="C3640" s="329" t="s">
        <v>174</v>
      </c>
      <c r="D3640" s="329" t="s">
        <v>3038</v>
      </c>
      <c r="E3640" s="334">
        <v>29.1</v>
      </c>
    </row>
    <row r="3641" spans="1:5" ht="15" x14ac:dyDescent="0.25">
      <c r="A3641" s="331">
        <v>89523</v>
      </c>
      <c r="B3641" s="329" t="s">
        <v>1304</v>
      </c>
      <c r="C3641" s="329" t="s">
        <v>174</v>
      </c>
      <c r="D3641" s="329" t="s">
        <v>3038</v>
      </c>
      <c r="E3641" s="334">
        <v>96.92</v>
      </c>
    </row>
    <row r="3642" spans="1:5" ht="15" x14ac:dyDescent="0.25">
      <c r="A3642" s="331">
        <v>89524</v>
      </c>
      <c r="B3642" s="329" t="s">
        <v>6307</v>
      </c>
      <c r="C3642" s="329" t="s">
        <v>174</v>
      </c>
      <c r="D3642" s="329" t="s">
        <v>3038</v>
      </c>
      <c r="E3642" s="334">
        <v>25.74</v>
      </c>
    </row>
    <row r="3643" spans="1:5" ht="15" x14ac:dyDescent="0.25">
      <c r="A3643" s="331">
        <v>89525</v>
      </c>
      <c r="B3643" s="329" t="s">
        <v>6308</v>
      </c>
      <c r="C3643" s="329" t="s">
        <v>174</v>
      </c>
      <c r="D3643" s="329" t="s">
        <v>3038</v>
      </c>
      <c r="E3643" s="334">
        <v>95.27</v>
      </c>
    </row>
    <row r="3644" spans="1:5" ht="15" x14ac:dyDescent="0.25">
      <c r="A3644" s="331">
        <v>89526</v>
      </c>
      <c r="B3644" s="329" t="s">
        <v>6309</v>
      </c>
      <c r="C3644" s="329" t="s">
        <v>174</v>
      </c>
      <c r="D3644" s="329" t="s">
        <v>3038</v>
      </c>
      <c r="E3644" s="334">
        <v>37.97</v>
      </c>
    </row>
    <row r="3645" spans="1:5" ht="15" x14ac:dyDescent="0.25">
      <c r="A3645" s="331">
        <v>89527</v>
      </c>
      <c r="B3645" s="329" t="s">
        <v>6310</v>
      </c>
      <c r="C3645" s="329" t="s">
        <v>174</v>
      </c>
      <c r="D3645" s="329" t="s">
        <v>3038</v>
      </c>
      <c r="E3645" s="334">
        <v>72.48</v>
      </c>
    </row>
    <row r="3646" spans="1:5" ht="15" x14ac:dyDescent="0.25">
      <c r="A3646" s="331">
        <v>89528</v>
      </c>
      <c r="B3646" s="329" t="s">
        <v>1191</v>
      </c>
      <c r="C3646" s="329" t="s">
        <v>174</v>
      </c>
      <c r="D3646" s="329" t="s">
        <v>3038</v>
      </c>
      <c r="E3646" s="334">
        <v>3.18</v>
      </c>
    </row>
    <row r="3647" spans="1:5" ht="15" x14ac:dyDescent="0.25">
      <c r="A3647" s="331">
        <v>89529</v>
      </c>
      <c r="B3647" s="329" t="s">
        <v>6311</v>
      </c>
      <c r="C3647" s="329" t="s">
        <v>174</v>
      </c>
      <c r="D3647" s="329" t="s">
        <v>3038</v>
      </c>
      <c r="E3647" s="334">
        <v>42.68</v>
      </c>
    </row>
    <row r="3648" spans="1:5" ht="15" x14ac:dyDescent="0.25">
      <c r="A3648" s="331">
        <v>89530</v>
      </c>
      <c r="B3648" s="329" t="s">
        <v>6312</v>
      </c>
      <c r="C3648" s="329" t="s">
        <v>174</v>
      </c>
      <c r="D3648" s="329" t="s">
        <v>3038</v>
      </c>
      <c r="E3648" s="334">
        <v>13.29</v>
      </c>
    </row>
    <row r="3649" spans="1:5" ht="15" x14ac:dyDescent="0.25">
      <c r="A3649" s="331">
        <v>89531</v>
      </c>
      <c r="B3649" s="329" t="s">
        <v>6313</v>
      </c>
      <c r="C3649" s="329" t="s">
        <v>174</v>
      </c>
      <c r="D3649" s="329" t="s">
        <v>3038</v>
      </c>
      <c r="E3649" s="334">
        <v>34.520000000000003</v>
      </c>
    </row>
    <row r="3650" spans="1:5" ht="15" x14ac:dyDescent="0.25">
      <c r="A3650" s="331">
        <v>89532</v>
      </c>
      <c r="B3650" s="329" t="s">
        <v>1193</v>
      </c>
      <c r="C3650" s="329" t="s">
        <v>174</v>
      </c>
      <c r="D3650" s="329" t="s">
        <v>3038</v>
      </c>
      <c r="E3650" s="334">
        <v>6.28</v>
      </c>
    </row>
    <row r="3651" spans="1:5" ht="15" x14ac:dyDescent="0.25">
      <c r="A3651" s="331">
        <v>89533</v>
      </c>
      <c r="B3651" s="329" t="s">
        <v>6314</v>
      </c>
      <c r="C3651" s="329" t="s">
        <v>174</v>
      </c>
      <c r="D3651" s="329" t="s">
        <v>3038</v>
      </c>
      <c r="E3651" s="334">
        <v>34.520000000000003</v>
      </c>
    </row>
    <row r="3652" spans="1:5" ht="15" x14ac:dyDescent="0.25">
      <c r="A3652" s="331">
        <v>89534</v>
      </c>
      <c r="B3652" s="329" t="s">
        <v>6315</v>
      </c>
      <c r="C3652" s="329" t="s">
        <v>174</v>
      </c>
      <c r="D3652" s="329" t="s">
        <v>3038</v>
      </c>
      <c r="E3652" s="334">
        <v>4.08</v>
      </c>
    </row>
    <row r="3653" spans="1:5" ht="15" x14ac:dyDescent="0.25">
      <c r="A3653" s="331">
        <v>89535</v>
      </c>
      <c r="B3653" s="329" t="s">
        <v>6316</v>
      </c>
      <c r="C3653" s="329" t="s">
        <v>174</v>
      </c>
      <c r="D3653" s="329" t="s">
        <v>3038</v>
      </c>
      <c r="E3653" s="334">
        <v>55.48</v>
      </c>
    </row>
    <row r="3654" spans="1:5" ht="15" x14ac:dyDescent="0.25">
      <c r="A3654" s="331">
        <v>89536</v>
      </c>
      <c r="B3654" s="329" t="s">
        <v>6317</v>
      </c>
      <c r="C3654" s="329" t="s">
        <v>174</v>
      </c>
      <c r="D3654" s="329" t="s">
        <v>3038</v>
      </c>
      <c r="E3654" s="334">
        <v>11.88</v>
      </c>
    </row>
    <row r="3655" spans="1:5" ht="15" x14ac:dyDescent="0.25">
      <c r="A3655" s="331">
        <v>89538</v>
      </c>
      <c r="B3655" s="329" t="s">
        <v>6318</v>
      </c>
      <c r="C3655" s="329" t="s">
        <v>174</v>
      </c>
      <c r="D3655" s="329" t="s">
        <v>3038</v>
      </c>
      <c r="E3655" s="334">
        <v>3.28</v>
      </c>
    </row>
    <row r="3656" spans="1:5" ht="15" x14ac:dyDescent="0.25">
      <c r="A3656" s="331">
        <v>89539</v>
      </c>
      <c r="B3656" s="329" t="s">
        <v>6319</v>
      </c>
      <c r="C3656" s="329" t="s">
        <v>174</v>
      </c>
      <c r="D3656" s="329" t="s">
        <v>3038</v>
      </c>
      <c r="E3656" s="334">
        <v>36.79</v>
      </c>
    </row>
    <row r="3657" spans="1:5" ht="15" x14ac:dyDescent="0.25">
      <c r="A3657" s="331">
        <v>89540</v>
      </c>
      <c r="B3657" s="329" t="s">
        <v>6320</v>
      </c>
      <c r="C3657" s="329" t="s">
        <v>174</v>
      </c>
      <c r="D3657" s="329" t="s">
        <v>3038</v>
      </c>
      <c r="E3657" s="334">
        <v>9.74</v>
      </c>
    </row>
    <row r="3658" spans="1:5" ht="15" x14ac:dyDescent="0.25">
      <c r="A3658" s="331">
        <v>89541</v>
      </c>
      <c r="B3658" s="329" t="s">
        <v>1228</v>
      </c>
      <c r="C3658" s="329" t="s">
        <v>174</v>
      </c>
      <c r="D3658" s="329" t="s">
        <v>3038</v>
      </c>
      <c r="E3658" s="334">
        <v>5.07</v>
      </c>
    </row>
    <row r="3659" spans="1:5" ht="15" x14ac:dyDescent="0.25">
      <c r="A3659" s="331">
        <v>89542</v>
      </c>
      <c r="B3659" s="329" t="s">
        <v>6321</v>
      </c>
      <c r="C3659" s="329" t="s">
        <v>174</v>
      </c>
      <c r="D3659" s="329" t="s">
        <v>3038</v>
      </c>
      <c r="E3659" s="334">
        <v>29.18</v>
      </c>
    </row>
    <row r="3660" spans="1:5" ht="15" x14ac:dyDescent="0.25">
      <c r="A3660" s="331">
        <v>89544</v>
      </c>
      <c r="B3660" s="329" t="s">
        <v>6322</v>
      </c>
      <c r="C3660" s="329" t="s">
        <v>174</v>
      </c>
      <c r="D3660" s="329" t="s">
        <v>3038</v>
      </c>
      <c r="E3660" s="334">
        <v>8.42</v>
      </c>
    </row>
    <row r="3661" spans="1:5" ht="15" x14ac:dyDescent="0.25">
      <c r="A3661" s="331">
        <v>89545</v>
      </c>
      <c r="B3661" s="329" t="s">
        <v>6323</v>
      </c>
      <c r="C3661" s="329" t="s">
        <v>174</v>
      </c>
      <c r="D3661" s="329" t="s">
        <v>3038</v>
      </c>
      <c r="E3661" s="334">
        <v>13.29</v>
      </c>
    </row>
    <row r="3662" spans="1:5" ht="15" x14ac:dyDescent="0.25">
      <c r="A3662" s="331">
        <v>89546</v>
      </c>
      <c r="B3662" s="329" t="s">
        <v>6324</v>
      </c>
      <c r="C3662" s="329" t="s">
        <v>174</v>
      </c>
      <c r="D3662" s="329" t="s">
        <v>3038</v>
      </c>
      <c r="E3662" s="334">
        <v>11.52</v>
      </c>
    </row>
    <row r="3663" spans="1:5" ht="15" x14ac:dyDescent="0.25">
      <c r="A3663" s="331">
        <v>89547</v>
      </c>
      <c r="B3663" s="329" t="s">
        <v>6325</v>
      </c>
      <c r="C3663" s="329" t="s">
        <v>174</v>
      </c>
      <c r="D3663" s="329" t="s">
        <v>3038</v>
      </c>
      <c r="E3663" s="334">
        <v>20.16</v>
      </c>
    </row>
    <row r="3664" spans="1:5" ht="15" x14ac:dyDescent="0.25">
      <c r="A3664" s="331">
        <v>89548</v>
      </c>
      <c r="B3664" s="329" t="s">
        <v>6326</v>
      </c>
      <c r="C3664" s="329" t="s">
        <v>174</v>
      </c>
      <c r="D3664" s="329" t="s">
        <v>3038</v>
      </c>
      <c r="E3664" s="334">
        <v>21.83</v>
      </c>
    </row>
    <row r="3665" spans="1:5" ht="15" x14ac:dyDescent="0.25">
      <c r="A3665" s="331">
        <v>89549</v>
      </c>
      <c r="B3665" s="329" t="s">
        <v>6327</v>
      </c>
      <c r="C3665" s="329" t="s">
        <v>174</v>
      </c>
      <c r="D3665" s="329" t="s">
        <v>3038</v>
      </c>
      <c r="E3665" s="334">
        <v>15.69</v>
      </c>
    </row>
    <row r="3666" spans="1:5" ht="15" x14ac:dyDescent="0.25">
      <c r="A3666" s="331">
        <v>89550</v>
      </c>
      <c r="B3666" s="329" t="s">
        <v>6328</v>
      </c>
      <c r="C3666" s="329" t="s">
        <v>174</v>
      </c>
      <c r="D3666" s="329" t="s">
        <v>3038</v>
      </c>
      <c r="E3666" s="334">
        <v>38.479999999999997</v>
      </c>
    </row>
    <row r="3667" spans="1:5" ht="15" x14ac:dyDescent="0.25">
      <c r="A3667" s="331">
        <v>89551</v>
      </c>
      <c r="B3667" s="329" t="s">
        <v>6329</v>
      </c>
      <c r="C3667" s="329" t="s">
        <v>174</v>
      </c>
      <c r="D3667" s="329" t="s">
        <v>3038</v>
      </c>
      <c r="E3667" s="334">
        <v>8.73</v>
      </c>
    </row>
    <row r="3668" spans="1:5" ht="15" x14ac:dyDescent="0.25">
      <c r="A3668" s="331">
        <v>89552</v>
      </c>
      <c r="B3668" s="329" t="s">
        <v>6330</v>
      </c>
      <c r="C3668" s="329" t="s">
        <v>174</v>
      </c>
      <c r="D3668" s="329" t="s">
        <v>3038</v>
      </c>
      <c r="E3668" s="334">
        <v>18.670000000000002</v>
      </c>
    </row>
    <row r="3669" spans="1:5" ht="15" x14ac:dyDescent="0.25">
      <c r="A3669" s="331">
        <v>89553</v>
      </c>
      <c r="B3669" s="329" t="s">
        <v>1230</v>
      </c>
      <c r="C3669" s="329" t="s">
        <v>174</v>
      </c>
      <c r="D3669" s="329" t="s">
        <v>3038</v>
      </c>
      <c r="E3669" s="334">
        <v>4.96</v>
      </c>
    </row>
    <row r="3670" spans="1:5" ht="15" x14ac:dyDescent="0.25">
      <c r="A3670" s="331">
        <v>89554</v>
      </c>
      <c r="B3670" s="329" t="s">
        <v>6331</v>
      </c>
      <c r="C3670" s="329" t="s">
        <v>174</v>
      </c>
      <c r="D3670" s="329" t="s">
        <v>3038</v>
      </c>
      <c r="E3670" s="334">
        <v>24.45</v>
      </c>
    </row>
    <row r="3671" spans="1:5" ht="15" x14ac:dyDescent="0.25">
      <c r="A3671" s="331">
        <v>89555</v>
      </c>
      <c r="B3671" s="329" t="s">
        <v>6332</v>
      </c>
      <c r="C3671" s="329" t="s">
        <v>174</v>
      </c>
      <c r="D3671" s="329" t="s">
        <v>3038</v>
      </c>
      <c r="E3671" s="334">
        <v>22.82</v>
      </c>
    </row>
    <row r="3672" spans="1:5" ht="15" x14ac:dyDescent="0.25">
      <c r="A3672" s="331">
        <v>89556</v>
      </c>
      <c r="B3672" s="329" t="s">
        <v>6333</v>
      </c>
      <c r="C3672" s="329" t="s">
        <v>174</v>
      </c>
      <c r="D3672" s="329" t="s">
        <v>3038</v>
      </c>
      <c r="E3672" s="334">
        <v>35.869999999999997</v>
      </c>
    </row>
    <row r="3673" spans="1:5" ht="15" x14ac:dyDescent="0.25">
      <c r="A3673" s="331">
        <v>89557</v>
      </c>
      <c r="B3673" s="329" t="s">
        <v>6334</v>
      </c>
      <c r="C3673" s="329" t="s">
        <v>174</v>
      </c>
      <c r="D3673" s="329" t="s">
        <v>3038</v>
      </c>
      <c r="E3673" s="334">
        <v>28.37</v>
      </c>
    </row>
    <row r="3674" spans="1:5" ht="15" x14ac:dyDescent="0.25">
      <c r="A3674" s="331">
        <v>89558</v>
      </c>
      <c r="B3674" s="329" t="s">
        <v>1249</v>
      </c>
      <c r="C3674" s="329" t="s">
        <v>174</v>
      </c>
      <c r="D3674" s="329" t="s">
        <v>3038</v>
      </c>
      <c r="E3674" s="334">
        <v>7.97</v>
      </c>
    </row>
    <row r="3675" spans="1:5" ht="15" x14ac:dyDescent="0.25">
      <c r="A3675" s="331">
        <v>89559</v>
      </c>
      <c r="B3675" s="329" t="s">
        <v>6335</v>
      </c>
      <c r="C3675" s="329" t="s">
        <v>174</v>
      </c>
      <c r="D3675" s="329" t="s">
        <v>3038</v>
      </c>
      <c r="E3675" s="334">
        <v>63.09</v>
      </c>
    </row>
    <row r="3676" spans="1:5" ht="15" x14ac:dyDescent="0.25">
      <c r="A3676" s="331">
        <v>89561</v>
      </c>
      <c r="B3676" s="329" t="s">
        <v>6336</v>
      </c>
      <c r="C3676" s="329" t="s">
        <v>174</v>
      </c>
      <c r="D3676" s="329" t="s">
        <v>3038</v>
      </c>
      <c r="E3676" s="334">
        <v>12.06</v>
      </c>
    </row>
    <row r="3677" spans="1:5" ht="15" x14ac:dyDescent="0.25">
      <c r="A3677" s="331">
        <v>89562</v>
      </c>
      <c r="B3677" s="329" t="s">
        <v>1232</v>
      </c>
      <c r="C3677" s="329" t="s">
        <v>174</v>
      </c>
      <c r="D3677" s="329" t="s">
        <v>3038</v>
      </c>
      <c r="E3677" s="334">
        <v>8.56</v>
      </c>
    </row>
    <row r="3678" spans="1:5" ht="15" x14ac:dyDescent="0.25">
      <c r="A3678" s="331">
        <v>89563</v>
      </c>
      <c r="B3678" s="329" t="s">
        <v>6337</v>
      </c>
      <c r="C3678" s="329" t="s">
        <v>174</v>
      </c>
      <c r="D3678" s="329" t="s">
        <v>3038</v>
      </c>
      <c r="E3678" s="334">
        <v>21.87</v>
      </c>
    </row>
    <row r="3679" spans="1:5" ht="15" x14ac:dyDescent="0.25">
      <c r="A3679" s="331">
        <v>89564</v>
      </c>
      <c r="B3679" s="329" t="s">
        <v>6338</v>
      </c>
      <c r="C3679" s="329" t="s">
        <v>174</v>
      </c>
      <c r="D3679" s="329" t="s">
        <v>3038</v>
      </c>
      <c r="E3679" s="334">
        <v>16.43</v>
      </c>
    </row>
    <row r="3680" spans="1:5" ht="15" x14ac:dyDescent="0.25">
      <c r="A3680" s="331">
        <v>89565</v>
      </c>
      <c r="B3680" s="329" t="s">
        <v>6339</v>
      </c>
      <c r="C3680" s="329" t="s">
        <v>174</v>
      </c>
      <c r="D3680" s="329" t="s">
        <v>3038</v>
      </c>
      <c r="E3680" s="334">
        <v>53.9</v>
      </c>
    </row>
    <row r="3681" spans="1:5" ht="15" x14ac:dyDescent="0.25">
      <c r="A3681" s="331">
        <v>89566</v>
      </c>
      <c r="B3681" s="329" t="s">
        <v>6340</v>
      </c>
      <c r="C3681" s="329" t="s">
        <v>174</v>
      </c>
      <c r="D3681" s="329" t="s">
        <v>3038</v>
      </c>
      <c r="E3681" s="334">
        <v>46.66</v>
      </c>
    </row>
    <row r="3682" spans="1:5" ht="15" x14ac:dyDescent="0.25">
      <c r="A3682" s="331">
        <v>89567</v>
      </c>
      <c r="B3682" s="329" t="s">
        <v>6341</v>
      </c>
      <c r="C3682" s="329" t="s">
        <v>174</v>
      </c>
      <c r="D3682" s="329" t="s">
        <v>3038</v>
      </c>
      <c r="E3682" s="334">
        <v>78.77</v>
      </c>
    </row>
    <row r="3683" spans="1:5" ht="15" x14ac:dyDescent="0.25">
      <c r="A3683" s="331">
        <v>89568</v>
      </c>
      <c r="B3683" s="329" t="s">
        <v>1251</v>
      </c>
      <c r="C3683" s="329" t="s">
        <v>174</v>
      </c>
      <c r="D3683" s="329" t="s">
        <v>3038</v>
      </c>
      <c r="E3683" s="334">
        <v>34.28</v>
      </c>
    </row>
    <row r="3684" spans="1:5" ht="15" x14ac:dyDescent="0.25">
      <c r="A3684" s="331">
        <v>89569</v>
      </c>
      <c r="B3684" s="329" t="s">
        <v>6342</v>
      </c>
      <c r="C3684" s="329" t="s">
        <v>174</v>
      </c>
      <c r="D3684" s="329" t="s">
        <v>3038</v>
      </c>
      <c r="E3684" s="334">
        <v>74.36</v>
      </c>
    </row>
    <row r="3685" spans="1:5" ht="15" x14ac:dyDescent="0.25">
      <c r="A3685" s="331">
        <v>89570</v>
      </c>
      <c r="B3685" s="329" t="s">
        <v>1253</v>
      </c>
      <c r="C3685" s="329" t="s">
        <v>174</v>
      </c>
      <c r="D3685" s="329" t="s">
        <v>3038</v>
      </c>
      <c r="E3685" s="334">
        <v>11.31</v>
      </c>
    </row>
    <row r="3686" spans="1:5" ht="15" x14ac:dyDescent="0.25">
      <c r="A3686" s="331">
        <v>89571</v>
      </c>
      <c r="B3686" s="329" t="s">
        <v>6343</v>
      </c>
      <c r="C3686" s="329" t="s">
        <v>174</v>
      </c>
      <c r="D3686" s="329" t="s">
        <v>3038</v>
      </c>
      <c r="E3686" s="334">
        <v>72.42</v>
      </c>
    </row>
    <row r="3687" spans="1:5" ht="15" x14ac:dyDescent="0.25">
      <c r="A3687" s="331">
        <v>89572</v>
      </c>
      <c r="B3687" s="329" t="s">
        <v>1255</v>
      </c>
      <c r="C3687" s="329" t="s">
        <v>174</v>
      </c>
      <c r="D3687" s="329" t="s">
        <v>3038</v>
      </c>
      <c r="E3687" s="334">
        <v>7.49</v>
      </c>
    </row>
    <row r="3688" spans="1:5" ht="15" x14ac:dyDescent="0.25">
      <c r="A3688" s="331">
        <v>89573</v>
      </c>
      <c r="B3688" s="329" t="s">
        <v>6344</v>
      </c>
      <c r="C3688" s="329" t="s">
        <v>174</v>
      </c>
      <c r="D3688" s="329" t="s">
        <v>3038</v>
      </c>
      <c r="E3688" s="334">
        <v>65.77</v>
      </c>
    </row>
    <row r="3689" spans="1:5" ht="15" x14ac:dyDescent="0.25">
      <c r="A3689" s="331">
        <v>89574</v>
      </c>
      <c r="B3689" s="329" t="s">
        <v>6345</v>
      </c>
      <c r="C3689" s="329" t="s">
        <v>174</v>
      </c>
      <c r="D3689" s="329" t="s">
        <v>3038</v>
      </c>
      <c r="E3689" s="334">
        <v>128.68</v>
      </c>
    </row>
    <row r="3690" spans="1:5" ht="15" x14ac:dyDescent="0.25">
      <c r="A3690" s="331">
        <v>89575</v>
      </c>
      <c r="B3690" s="329" t="s">
        <v>1270</v>
      </c>
      <c r="C3690" s="329" t="s">
        <v>174</v>
      </c>
      <c r="D3690" s="329" t="s">
        <v>3038</v>
      </c>
      <c r="E3690" s="334">
        <v>10.15</v>
      </c>
    </row>
    <row r="3691" spans="1:5" ht="15" x14ac:dyDescent="0.25">
      <c r="A3691" s="331">
        <v>89577</v>
      </c>
      <c r="B3691" s="329" t="s">
        <v>6346</v>
      </c>
      <c r="C3691" s="329" t="s">
        <v>174</v>
      </c>
      <c r="D3691" s="329" t="s">
        <v>3038</v>
      </c>
      <c r="E3691" s="334">
        <v>34.93</v>
      </c>
    </row>
    <row r="3692" spans="1:5" ht="15" x14ac:dyDescent="0.25">
      <c r="A3692" s="331">
        <v>89579</v>
      </c>
      <c r="B3692" s="329" t="s">
        <v>6347</v>
      </c>
      <c r="C3692" s="329" t="s">
        <v>174</v>
      </c>
      <c r="D3692" s="329" t="s">
        <v>3038</v>
      </c>
      <c r="E3692" s="334">
        <v>10.43</v>
      </c>
    </row>
    <row r="3693" spans="1:5" ht="15" x14ac:dyDescent="0.25">
      <c r="A3693" s="331">
        <v>89581</v>
      </c>
      <c r="B3693" s="329" t="s">
        <v>6348</v>
      </c>
      <c r="C3693" s="329" t="s">
        <v>174</v>
      </c>
      <c r="D3693" s="329" t="s">
        <v>3038</v>
      </c>
      <c r="E3693" s="334">
        <v>27.85</v>
      </c>
    </row>
    <row r="3694" spans="1:5" ht="15" x14ac:dyDescent="0.25">
      <c r="A3694" s="331">
        <v>89582</v>
      </c>
      <c r="B3694" s="329" t="s">
        <v>6349</v>
      </c>
      <c r="C3694" s="329" t="s">
        <v>174</v>
      </c>
      <c r="D3694" s="329" t="s">
        <v>3038</v>
      </c>
      <c r="E3694" s="334">
        <v>24.49</v>
      </c>
    </row>
    <row r="3695" spans="1:5" ht="15" x14ac:dyDescent="0.25">
      <c r="A3695" s="331">
        <v>89583</v>
      </c>
      <c r="B3695" s="329" t="s">
        <v>6350</v>
      </c>
      <c r="C3695" s="329" t="s">
        <v>174</v>
      </c>
      <c r="D3695" s="329" t="s">
        <v>3038</v>
      </c>
      <c r="E3695" s="334">
        <v>36.72</v>
      </c>
    </row>
    <row r="3696" spans="1:5" ht="15" x14ac:dyDescent="0.25">
      <c r="A3696" s="331">
        <v>89584</v>
      </c>
      <c r="B3696" s="329" t="s">
        <v>6351</v>
      </c>
      <c r="C3696" s="329" t="s">
        <v>174</v>
      </c>
      <c r="D3696" s="329" t="s">
        <v>3038</v>
      </c>
      <c r="E3696" s="334">
        <v>41.43</v>
      </c>
    </row>
    <row r="3697" spans="1:5" ht="15" x14ac:dyDescent="0.25">
      <c r="A3697" s="331">
        <v>89585</v>
      </c>
      <c r="B3697" s="329" t="s">
        <v>6352</v>
      </c>
      <c r="C3697" s="329" t="s">
        <v>174</v>
      </c>
      <c r="D3697" s="329" t="s">
        <v>3038</v>
      </c>
      <c r="E3697" s="334">
        <v>33.270000000000003</v>
      </c>
    </row>
    <row r="3698" spans="1:5" ht="15" x14ac:dyDescent="0.25">
      <c r="A3698" s="331">
        <v>89586</v>
      </c>
      <c r="B3698" s="329" t="s">
        <v>6353</v>
      </c>
      <c r="C3698" s="329" t="s">
        <v>174</v>
      </c>
      <c r="D3698" s="329" t="s">
        <v>3038</v>
      </c>
      <c r="E3698" s="334">
        <v>33.270000000000003</v>
      </c>
    </row>
    <row r="3699" spans="1:5" ht="15" x14ac:dyDescent="0.25">
      <c r="A3699" s="331">
        <v>89587</v>
      </c>
      <c r="B3699" s="329" t="s">
        <v>6354</v>
      </c>
      <c r="C3699" s="329" t="s">
        <v>174</v>
      </c>
      <c r="D3699" s="329" t="s">
        <v>3038</v>
      </c>
      <c r="E3699" s="334">
        <v>54.23</v>
      </c>
    </row>
    <row r="3700" spans="1:5" ht="15" x14ac:dyDescent="0.25">
      <c r="A3700" s="331">
        <v>89589</v>
      </c>
      <c r="B3700" s="329" t="s">
        <v>6355</v>
      </c>
      <c r="C3700" s="329" t="s">
        <v>174</v>
      </c>
      <c r="D3700" s="329" t="s">
        <v>3038</v>
      </c>
      <c r="E3700" s="334">
        <v>35.54</v>
      </c>
    </row>
    <row r="3701" spans="1:5" ht="15" x14ac:dyDescent="0.25">
      <c r="A3701" s="331">
        <v>89590</v>
      </c>
      <c r="B3701" s="329" t="s">
        <v>6356</v>
      </c>
      <c r="C3701" s="329" t="s">
        <v>174</v>
      </c>
      <c r="D3701" s="329" t="s">
        <v>3038</v>
      </c>
      <c r="E3701" s="334">
        <v>135.15</v>
      </c>
    </row>
    <row r="3702" spans="1:5" ht="15" x14ac:dyDescent="0.25">
      <c r="A3702" s="331">
        <v>89591</v>
      </c>
      <c r="B3702" s="329" t="s">
        <v>6357</v>
      </c>
      <c r="C3702" s="329" t="s">
        <v>174</v>
      </c>
      <c r="D3702" s="329" t="s">
        <v>3038</v>
      </c>
      <c r="E3702" s="334">
        <v>111.71</v>
      </c>
    </row>
    <row r="3703" spans="1:5" ht="15" x14ac:dyDescent="0.25">
      <c r="A3703" s="331">
        <v>89592</v>
      </c>
      <c r="B3703" s="329" t="s">
        <v>6358</v>
      </c>
      <c r="C3703" s="329" t="s">
        <v>174</v>
      </c>
      <c r="D3703" s="329" t="s">
        <v>3038</v>
      </c>
      <c r="E3703" s="334">
        <v>179.88</v>
      </c>
    </row>
    <row r="3704" spans="1:5" ht="15" x14ac:dyDescent="0.25">
      <c r="A3704" s="331">
        <v>89593</v>
      </c>
      <c r="B3704" s="329" t="s">
        <v>6359</v>
      </c>
      <c r="C3704" s="329" t="s">
        <v>174</v>
      </c>
      <c r="D3704" s="329" t="s">
        <v>3038</v>
      </c>
      <c r="E3704" s="334">
        <v>31.51</v>
      </c>
    </row>
    <row r="3705" spans="1:5" ht="15" x14ac:dyDescent="0.25">
      <c r="A3705" s="331">
        <v>89594</v>
      </c>
      <c r="B3705" s="329" t="s">
        <v>1272</v>
      </c>
      <c r="C3705" s="329" t="s">
        <v>174</v>
      </c>
      <c r="D3705" s="329" t="s">
        <v>3038</v>
      </c>
      <c r="E3705" s="334">
        <v>38.26</v>
      </c>
    </row>
    <row r="3706" spans="1:5" ht="15" x14ac:dyDescent="0.25">
      <c r="A3706" s="331">
        <v>89595</v>
      </c>
      <c r="B3706" s="329" t="s">
        <v>6360</v>
      </c>
      <c r="C3706" s="329" t="s">
        <v>174</v>
      </c>
      <c r="D3706" s="329" t="s">
        <v>3038</v>
      </c>
      <c r="E3706" s="334">
        <v>13.92</v>
      </c>
    </row>
    <row r="3707" spans="1:5" ht="15" x14ac:dyDescent="0.25">
      <c r="A3707" s="331">
        <v>89596</v>
      </c>
      <c r="B3707" s="329" t="s">
        <v>1274</v>
      </c>
      <c r="C3707" s="329" t="s">
        <v>174</v>
      </c>
      <c r="D3707" s="329" t="s">
        <v>3038</v>
      </c>
      <c r="E3707" s="334">
        <v>9.9499999999999993</v>
      </c>
    </row>
    <row r="3708" spans="1:5" ht="15" x14ac:dyDescent="0.25">
      <c r="A3708" s="331">
        <v>89597</v>
      </c>
      <c r="B3708" s="329" t="s">
        <v>6361</v>
      </c>
      <c r="C3708" s="329" t="s">
        <v>174</v>
      </c>
      <c r="D3708" s="329" t="s">
        <v>3038</v>
      </c>
      <c r="E3708" s="334">
        <v>19.5</v>
      </c>
    </row>
    <row r="3709" spans="1:5" ht="15" x14ac:dyDescent="0.25">
      <c r="A3709" s="331">
        <v>89598</v>
      </c>
      <c r="B3709" s="329" t="s">
        <v>6362</v>
      </c>
      <c r="C3709" s="329" t="s">
        <v>174</v>
      </c>
      <c r="D3709" s="329" t="s">
        <v>3038</v>
      </c>
      <c r="E3709" s="334">
        <v>53.07</v>
      </c>
    </row>
    <row r="3710" spans="1:5" ht="15" x14ac:dyDescent="0.25">
      <c r="A3710" s="331">
        <v>89599</v>
      </c>
      <c r="B3710" s="329" t="s">
        <v>6363</v>
      </c>
      <c r="C3710" s="329" t="s">
        <v>174</v>
      </c>
      <c r="D3710" s="329" t="s">
        <v>3038</v>
      </c>
      <c r="E3710" s="334">
        <v>19.22</v>
      </c>
    </row>
    <row r="3711" spans="1:5" ht="15" x14ac:dyDescent="0.25">
      <c r="A3711" s="331">
        <v>89600</v>
      </c>
      <c r="B3711" s="329" t="s">
        <v>6364</v>
      </c>
      <c r="C3711" s="329" t="s">
        <v>174</v>
      </c>
      <c r="D3711" s="329" t="s">
        <v>3038</v>
      </c>
      <c r="E3711" s="334">
        <v>20.89</v>
      </c>
    </row>
    <row r="3712" spans="1:5" ht="15" x14ac:dyDescent="0.25">
      <c r="A3712" s="331">
        <v>89605</v>
      </c>
      <c r="B3712" s="329" t="s">
        <v>6365</v>
      </c>
      <c r="C3712" s="329" t="s">
        <v>174</v>
      </c>
      <c r="D3712" s="329" t="s">
        <v>3038</v>
      </c>
      <c r="E3712" s="334">
        <v>19</v>
      </c>
    </row>
    <row r="3713" spans="1:5" ht="15" x14ac:dyDescent="0.25">
      <c r="A3713" s="331">
        <v>89609</v>
      </c>
      <c r="B3713" s="329" t="s">
        <v>6366</v>
      </c>
      <c r="C3713" s="329" t="s">
        <v>174</v>
      </c>
      <c r="D3713" s="329" t="s">
        <v>3038</v>
      </c>
      <c r="E3713" s="334">
        <v>89.82</v>
      </c>
    </row>
    <row r="3714" spans="1:5" ht="15" x14ac:dyDescent="0.25">
      <c r="A3714" s="331">
        <v>89610</v>
      </c>
      <c r="B3714" s="329" t="s">
        <v>6367</v>
      </c>
      <c r="C3714" s="329" t="s">
        <v>174</v>
      </c>
      <c r="D3714" s="329" t="s">
        <v>3038</v>
      </c>
      <c r="E3714" s="334">
        <v>19.510000000000002</v>
      </c>
    </row>
    <row r="3715" spans="1:5" ht="15" x14ac:dyDescent="0.25">
      <c r="A3715" s="331">
        <v>89611</v>
      </c>
      <c r="B3715" s="329" t="s">
        <v>1293</v>
      </c>
      <c r="C3715" s="329" t="s">
        <v>174</v>
      </c>
      <c r="D3715" s="329" t="s">
        <v>3038</v>
      </c>
      <c r="E3715" s="334">
        <v>32.39</v>
      </c>
    </row>
    <row r="3716" spans="1:5" ht="15" x14ac:dyDescent="0.25">
      <c r="A3716" s="331">
        <v>89612</v>
      </c>
      <c r="B3716" s="329" t="s">
        <v>1281</v>
      </c>
      <c r="C3716" s="329" t="s">
        <v>174</v>
      </c>
      <c r="D3716" s="329" t="s">
        <v>3038</v>
      </c>
      <c r="E3716" s="334">
        <v>177.86</v>
      </c>
    </row>
    <row r="3717" spans="1:5" ht="15" x14ac:dyDescent="0.25">
      <c r="A3717" s="331">
        <v>89613</v>
      </c>
      <c r="B3717" s="329" t="s">
        <v>1285</v>
      </c>
      <c r="C3717" s="329" t="s">
        <v>174</v>
      </c>
      <c r="D3717" s="329" t="s">
        <v>3038</v>
      </c>
      <c r="E3717" s="334">
        <v>28.75</v>
      </c>
    </row>
    <row r="3718" spans="1:5" ht="15" x14ac:dyDescent="0.25">
      <c r="A3718" s="331">
        <v>89614</v>
      </c>
      <c r="B3718" s="329" t="s">
        <v>1306</v>
      </c>
      <c r="C3718" s="329" t="s">
        <v>174</v>
      </c>
      <c r="D3718" s="329" t="s">
        <v>3038</v>
      </c>
      <c r="E3718" s="334">
        <v>62.68</v>
      </c>
    </row>
    <row r="3719" spans="1:5" ht="15" x14ac:dyDescent="0.25">
      <c r="A3719" s="331">
        <v>89615</v>
      </c>
      <c r="B3719" s="329" t="s">
        <v>1298</v>
      </c>
      <c r="C3719" s="329" t="s">
        <v>174</v>
      </c>
      <c r="D3719" s="329" t="s">
        <v>3038</v>
      </c>
      <c r="E3719" s="334">
        <v>269.58</v>
      </c>
    </row>
    <row r="3720" spans="1:5" ht="15" x14ac:dyDescent="0.25">
      <c r="A3720" s="331">
        <v>89616</v>
      </c>
      <c r="B3720" s="329" t="s">
        <v>1308</v>
      </c>
      <c r="C3720" s="329" t="s">
        <v>174</v>
      </c>
      <c r="D3720" s="329" t="s">
        <v>3038</v>
      </c>
      <c r="E3720" s="334">
        <v>42.26</v>
      </c>
    </row>
    <row r="3721" spans="1:5" ht="15" x14ac:dyDescent="0.25">
      <c r="A3721" s="331">
        <v>89617</v>
      </c>
      <c r="B3721" s="329" t="s">
        <v>6368</v>
      </c>
      <c r="C3721" s="329" t="s">
        <v>174</v>
      </c>
      <c r="D3721" s="329" t="s">
        <v>3038</v>
      </c>
      <c r="E3721" s="334">
        <v>5.53</v>
      </c>
    </row>
    <row r="3722" spans="1:5" ht="15" x14ac:dyDescent="0.25">
      <c r="A3722" s="331">
        <v>89618</v>
      </c>
      <c r="B3722" s="329" t="s">
        <v>6369</v>
      </c>
      <c r="C3722" s="329" t="s">
        <v>174</v>
      </c>
      <c r="D3722" s="329" t="s">
        <v>3038</v>
      </c>
      <c r="E3722" s="334">
        <v>13.63</v>
      </c>
    </row>
    <row r="3723" spans="1:5" ht="15" x14ac:dyDescent="0.25">
      <c r="A3723" s="331">
        <v>89619</v>
      </c>
      <c r="B3723" s="329" t="s">
        <v>6370</v>
      </c>
      <c r="C3723" s="329" t="s">
        <v>174</v>
      </c>
      <c r="D3723" s="329" t="s">
        <v>3038</v>
      </c>
      <c r="E3723" s="334">
        <v>7.69</v>
      </c>
    </row>
    <row r="3724" spans="1:5" ht="15" x14ac:dyDescent="0.25">
      <c r="A3724" s="331">
        <v>89620</v>
      </c>
      <c r="B3724" s="329" t="s">
        <v>1234</v>
      </c>
      <c r="C3724" s="329" t="s">
        <v>174</v>
      </c>
      <c r="D3724" s="329" t="s">
        <v>3038</v>
      </c>
      <c r="E3724" s="334">
        <v>9.7899999999999991</v>
      </c>
    </row>
    <row r="3725" spans="1:5" ht="15" x14ac:dyDescent="0.25">
      <c r="A3725" s="331">
        <v>89621</v>
      </c>
      <c r="B3725" s="329" t="s">
        <v>6371</v>
      </c>
      <c r="C3725" s="329" t="s">
        <v>174</v>
      </c>
      <c r="D3725" s="329" t="s">
        <v>3038</v>
      </c>
      <c r="E3725" s="334">
        <v>23.53</v>
      </c>
    </row>
    <row r="3726" spans="1:5" ht="15" x14ac:dyDescent="0.25">
      <c r="A3726" s="331">
        <v>89622</v>
      </c>
      <c r="B3726" s="329" t="s">
        <v>1195</v>
      </c>
      <c r="C3726" s="329" t="s">
        <v>174</v>
      </c>
      <c r="D3726" s="329" t="s">
        <v>3038</v>
      </c>
      <c r="E3726" s="334">
        <v>11.93</v>
      </c>
    </row>
    <row r="3727" spans="1:5" ht="15" x14ac:dyDescent="0.25">
      <c r="A3727" s="331">
        <v>89623</v>
      </c>
      <c r="B3727" s="329" t="s">
        <v>1257</v>
      </c>
      <c r="C3727" s="329" t="s">
        <v>174</v>
      </c>
      <c r="D3727" s="329" t="s">
        <v>3038</v>
      </c>
      <c r="E3727" s="334">
        <v>16.3</v>
      </c>
    </row>
    <row r="3728" spans="1:5" ht="15" x14ac:dyDescent="0.25">
      <c r="A3728" s="331">
        <v>89624</v>
      </c>
      <c r="B3728" s="329" t="s">
        <v>1236</v>
      </c>
      <c r="C3728" s="329" t="s">
        <v>174</v>
      </c>
      <c r="D3728" s="329" t="s">
        <v>3038</v>
      </c>
      <c r="E3728" s="334">
        <v>17.38</v>
      </c>
    </row>
    <row r="3729" spans="1:5" ht="15" x14ac:dyDescent="0.25">
      <c r="A3729" s="331">
        <v>89625</v>
      </c>
      <c r="B3729" s="329" t="s">
        <v>1276</v>
      </c>
      <c r="C3729" s="329" t="s">
        <v>174</v>
      </c>
      <c r="D3729" s="329" t="s">
        <v>3038</v>
      </c>
      <c r="E3729" s="334">
        <v>19.72</v>
      </c>
    </row>
    <row r="3730" spans="1:5" ht="15" x14ac:dyDescent="0.25">
      <c r="A3730" s="331">
        <v>89626</v>
      </c>
      <c r="B3730" s="329" t="s">
        <v>1259</v>
      </c>
      <c r="C3730" s="329" t="s">
        <v>174</v>
      </c>
      <c r="D3730" s="329" t="s">
        <v>3038</v>
      </c>
      <c r="E3730" s="334">
        <v>28.05</v>
      </c>
    </row>
    <row r="3731" spans="1:5" ht="15" x14ac:dyDescent="0.25">
      <c r="A3731" s="331">
        <v>89627</v>
      </c>
      <c r="B3731" s="329" t="s">
        <v>1197</v>
      </c>
      <c r="C3731" s="329" t="s">
        <v>174</v>
      </c>
      <c r="D3731" s="329" t="s">
        <v>3038</v>
      </c>
      <c r="E3731" s="334">
        <v>18.47</v>
      </c>
    </row>
    <row r="3732" spans="1:5" ht="15" x14ac:dyDescent="0.25">
      <c r="A3732" s="331">
        <v>89628</v>
      </c>
      <c r="B3732" s="329" t="s">
        <v>6372</v>
      </c>
      <c r="C3732" s="329" t="s">
        <v>174</v>
      </c>
      <c r="D3732" s="329" t="s">
        <v>3038</v>
      </c>
      <c r="E3732" s="334">
        <v>43.53</v>
      </c>
    </row>
    <row r="3733" spans="1:5" ht="15" x14ac:dyDescent="0.25">
      <c r="A3733" s="331">
        <v>89629</v>
      </c>
      <c r="B3733" s="329" t="s">
        <v>1287</v>
      </c>
      <c r="C3733" s="329" t="s">
        <v>174</v>
      </c>
      <c r="D3733" s="329" t="s">
        <v>3038</v>
      </c>
      <c r="E3733" s="334">
        <v>81.31</v>
      </c>
    </row>
    <row r="3734" spans="1:5" ht="15" x14ac:dyDescent="0.25">
      <c r="A3734" s="331">
        <v>89630</v>
      </c>
      <c r="B3734" s="329" t="s">
        <v>6373</v>
      </c>
      <c r="C3734" s="329" t="s">
        <v>174</v>
      </c>
      <c r="D3734" s="329" t="s">
        <v>3038</v>
      </c>
      <c r="E3734" s="334">
        <v>69.959999999999994</v>
      </c>
    </row>
    <row r="3735" spans="1:5" ht="15" x14ac:dyDescent="0.25">
      <c r="A3735" s="331">
        <v>89631</v>
      </c>
      <c r="B3735" s="329" t="s">
        <v>1310</v>
      </c>
      <c r="C3735" s="329" t="s">
        <v>174</v>
      </c>
      <c r="D3735" s="329" t="s">
        <v>3038</v>
      </c>
      <c r="E3735" s="334">
        <v>125.14</v>
      </c>
    </row>
    <row r="3736" spans="1:5" ht="15" x14ac:dyDescent="0.25">
      <c r="A3736" s="331">
        <v>89632</v>
      </c>
      <c r="B3736" s="329" t="s">
        <v>6374</v>
      </c>
      <c r="C3736" s="329" t="s">
        <v>174</v>
      </c>
      <c r="D3736" s="329" t="s">
        <v>3038</v>
      </c>
      <c r="E3736" s="334">
        <v>101.91</v>
      </c>
    </row>
    <row r="3737" spans="1:5" ht="15" x14ac:dyDescent="0.25">
      <c r="A3737" s="331">
        <v>89637</v>
      </c>
      <c r="B3737" s="329" t="s">
        <v>6375</v>
      </c>
      <c r="C3737" s="329" t="s">
        <v>174</v>
      </c>
      <c r="D3737" s="329" t="s">
        <v>3038</v>
      </c>
      <c r="E3737" s="334">
        <v>9.1300000000000008</v>
      </c>
    </row>
    <row r="3738" spans="1:5" ht="15" x14ac:dyDescent="0.25">
      <c r="A3738" s="331">
        <v>89638</v>
      </c>
      <c r="B3738" s="329" t="s">
        <v>6376</v>
      </c>
      <c r="C3738" s="329" t="s">
        <v>174</v>
      </c>
      <c r="D3738" s="329" t="s">
        <v>3038</v>
      </c>
      <c r="E3738" s="334">
        <v>10.39</v>
      </c>
    </row>
    <row r="3739" spans="1:5" ht="15" x14ac:dyDescent="0.25">
      <c r="A3739" s="331">
        <v>89639</v>
      </c>
      <c r="B3739" s="329" t="s">
        <v>6377</v>
      </c>
      <c r="C3739" s="329" t="s">
        <v>174</v>
      </c>
      <c r="D3739" s="329" t="s">
        <v>3038</v>
      </c>
      <c r="E3739" s="334">
        <v>10.88</v>
      </c>
    </row>
    <row r="3740" spans="1:5" ht="15" x14ac:dyDescent="0.25">
      <c r="A3740" s="331">
        <v>89640</v>
      </c>
      <c r="B3740" s="329" t="s">
        <v>6378</v>
      </c>
      <c r="C3740" s="329" t="s">
        <v>174</v>
      </c>
      <c r="D3740" s="329" t="s">
        <v>3038</v>
      </c>
      <c r="E3740" s="334">
        <v>18.38</v>
      </c>
    </row>
    <row r="3741" spans="1:5" ht="15" x14ac:dyDescent="0.25">
      <c r="A3741" s="331">
        <v>89641</v>
      </c>
      <c r="B3741" s="329" t="s">
        <v>6379</v>
      </c>
      <c r="C3741" s="329" t="s">
        <v>174</v>
      </c>
      <c r="D3741" s="329" t="s">
        <v>3038</v>
      </c>
      <c r="E3741" s="334">
        <v>13.25</v>
      </c>
    </row>
    <row r="3742" spans="1:5" ht="15" x14ac:dyDescent="0.25">
      <c r="A3742" s="331">
        <v>89642</v>
      </c>
      <c r="B3742" s="329" t="s">
        <v>6380</v>
      </c>
      <c r="C3742" s="329" t="s">
        <v>174</v>
      </c>
      <c r="D3742" s="329" t="s">
        <v>3038</v>
      </c>
      <c r="E3742" s="334">
        <v>15.67</v>
      </c>
    </row>
    <row r="3743" spans="1:5" ht="15" x14ac:dyDescent="0.25">
      <c r="A3743" s="331">
        <v>89643</v>
      </c>
      <c r="B3743" s="329" t="s">
        <v>6381</v>
      </c>
      <c r="C3743" s="329" t="s">
        <v>174</v>
      </c>
      <c r="D3743" s="329" t="s">
        <v>3038</v>
      </c>
      <c r="E3743" s="334">
        <v>16.48</v>
      </c>
    </row>
    <row r="3744" spans="1:5" ht="15" x14ac:dyDescent="0.25">
      <c r="A3744" s="331">
        <v>89644</v>
      </c>
      <c r="B3744" s="329" t="s">
        <v>6382</v>
      </c>
      <c r="C3744" s="329" t="s">
        <v>174</v>
      </c>
      <c r="D3744" s="329" t="s">
        <v>3038</v>
      </c>
      <c r="E3744" s="334">
        <v>27.9</v>
      </c>
    </row>
    <row r="3745" spans="1:5" ht="15" x14ac:dyDescent="0.25">
      <c r="A3745" s="331">
        <v>89645</v>
      </c>
      <c r="B3745" s="329" t="s">
        <v>6383</v>
      </c>
      <c r="C3745" s="329" t="s">
        <v>174</v>
      </c>
      <c r="D3745" s="329" t="s">
        <v>3038</v>
      </c>
      <c r="E3745" s="334">
        <v>31.83</v>
      </c>
    </row>
    <row r="3746" spans="1:5" ht="15" x14ac:dyDescent="0.25">
      <c r="A3746" s="331">
        <v>89646</v>
      </c>
      <c r="B3746" s="329" t="s">
        <v>6384</v>
      </c>
      <c r="C3746" s="329" t="s">
        <v>174</v>
      </c>
      <c r="D3746" s="329" t="s">
        <v>3038</v>
      </c>
      <c r="E3746" s="334">
        <v>21.79</v>
      </c>
    </row>
    <row r="3747" spans="1:5" ht="15" x14ac:dyDescent="0.25">
      <c r="A3747" s="331">
        <v>89647</v>
      </c>
      <c r="B3747" s="329" t="s">
        <v>6385</v>
      </c>
      <c r="C3747" s="329" t="s">
        <v>174</v>
      </c>
      <c r="D3747" s="329" t="s">
        <v>3038</v>
      </c>
      <c r="E3747" s="334">
        <v>21.23</v>
      </c>
    </row>
    <row r="3748" spans="1:5" ht="15" x14ac:dyDescent="0.25">
      <c r="A3748" s="331">
        <v>89648</v>
      </c>
      <c r="B3748" s="329" t="s">
        <v>6386</v>
      </c>
      <c r="C3748" s="329" t="s">
        <v>174</v>
      </c>
      <c r="D3748" s="329" t="s">
        <v>3038</v>
      </c>
      <c r="E3748" s="334">
        <v>23.82</v>
      </c>
    </row>
    <row r="3749" spans="1:5" ht="15" x14ac:dyDescent="0.25">
      <c r="A3749" s="331">
        <v>89649</v>
      </c>
      <c r="B3749" s="329" t="s">
        <v>6387</v>
      </c>
      <c r="C3749" s="329" t="s">
        <v>174</v>
      </c>
      <c r="D3749" s="329" t="s">
        <v>3038</v>
      </c>
      <c r="E3749" s="334">
        <v>33.130000000000003</v>
      </c>
    </row>
    <row r="3750" spans="1:5" ht="15" x14ac:dyDescent="0.25">
      <c r="A3750" s="331">
        <v>89650</v>
      </c>
      <c r="B3750" s="329" t="s">
        <v>6388</v>
      </c>
      <c r="C3750" s="329" t="s">
        <v>174</v>
      </c>
      <c r="D3750" s="329" t="s">
        <v>3038</v>
      </c>
      <c r="E3750" s="334">
        <v>33.130000000000003</v>
      </c>
    </row>
    <row r="3751" spans="1:5" ht="15" x14ac:dyDescent="0.25">
      <c r="A3751" s="331">
        <v>89651</v>
      </c>
      <c r="B3751" s="329" t="s">
        <v>6389</v>
      </c>
      <c r="C3751" s="329" t="s">
        <v>174</v>
      </c>
      <c r="D3751" s="329" t="s">
        <v>3038</v>
      </c>
      <c r="E3751" s="334">
        <v>6.43</v>
      </c>
    </row>
    <row r="3752" spans="1:5" ht="15" x14ac:dyDescent="0.25">
      <c r="A3752" s="331">
        <v>89652</v>
      </c>
      <c r="B3752" s="329" t="s">
        <v>6390</v>
      </c>
      <c r="C3752" s="329" t="s">
        <v>174</v>
      </c>
      <c r="D3752" s="329" t="s">
        <v>3038</v>
      </c>
      <c r="E3752" s="334">
        <v>11.97</v>
      </c>
    </row>
    <row r="3753" spans="1:5" ht="15" x14ac:dyDescent="0.25">
      <c r="A3753" s="331">
        <v>89653</v>
      </c>
      <c r="B3753" s="329" t="s">
        <v>6391</v>
      </c>
      <c r="C3753" s="329" t="s">
        <v>174</v>
      </c>
      <c r="D3753" s="329" t="s">
        <v>3038</v>
      </c>
      <c r="E3753" s="334">
        <v>20.48</v>
      </c>
    </row>
    <row r="3754" spans="1:5" ht="15" x14ac:dyDescent="0.25">
      <c r="A3754" s="331">
        <v>89654</v>
      </c>
      <c r="B3754" s="329" t="s">
        <v>6392</v>
      </c>
      <c r="C3754" s="329" t="s">
        <v>174</v>
      </c>
      <c r="D3754" s="329" t="s">
        <v>3038</v>
      </c>
      <c r="E3754" s="334">
        <v>19.920000000000002</v>
      </c>
    </row>
    <row r="3755" spans="1:5" ht="15" x14ac:dyDescent="0.25">
      <c r="A3755" s="331">
        <v>89655</v>
      </c>
      <c r="B3755" s="329" t="s">
        <v>6393</v>
      </c>
      <c r="C3755" s="329" t="s">
        <v>174</v>
      </c>
      <c r="D3755" s="329" t="s">
        <v>3038</v>
      </c>
      <c r="E3755" s="334">
        <v>30.33</v>
      </c>
    </row>
    <row r="3756" spans="1:5" ht="15" x14ac:dyDescent="0.25">
      <c r="A3756" s="331">
        <v>89656</v>
      </c>
      <c r="B3756" s="329" t="s">
        <v>6394</v>
      </c>
      <c r="C3756" s="329" t="s">
        <v>174</v>
      </c>
      <c r="D3756" s="329" t="s">
        <v>3038</v>
      </c>
      <c r="E3756" s="334">
        <v>12.84</v>
      </c>
    </row>
    <row r="3757" spans="1:5" ht="15" x14ac:dyDescent="0.25">
      <c r="A3757" s="331">
        <v>89657</v>
      </c>
      <c r="B3757" s="329" t="s">
        <v>6395</v>
      </c>
      <c r="C3757" s="329" t="s">
        <v>174</v>
      </c>
      <c r="D3757" s="329" t="s">
        <v>3038</v>
      </c>
      <c r="E3757" s="334">
        <v>13.12</v>
      </c>
    </row>
    <row r="3758" spans="1:5" ht="15" x14ac:dyDescent="0.25">
      <c r="A3758" s="331">
        <v>89658</v>
      </c>
      <c r="B3758" s="329" t="s">
        <v>6396</v>
      </c>
      <c r="C3758" s="329" t="s">
        <v>174</v>
      </c>
      <c r="D3758" s="329" t="s">
        <v>3038</v>
      </c>
      <c r="E3758" s="334">
        <v>9.09</v>
      </c>
    </row>
    <row r="3759" spans="1:5" ht="15" x14ac:dyDescent="0.25">
      <c r="A3759" s="331">
        <v>89659</v>
      </c>
      <c r="B3759" s="329" t="s">
        <v>6397</v>
      </c>
      <c r="C3759" s="329" t="s">
        <v>174</v>
      </c>
      <c r="D3759" s="329" t="s">
        <v>3038</v>
      </c>
      <c r="E3759" s="334">
        <v>17.57</v>
      </c>
    </row>
    <row r="3760" spans="1:5" ht="15" x14ac:dyDescent="0.25">
      <c r="A3760" s="331">
        <v>89660</v>
      </c>
      <c r="B3760" s="329" t="s">
        <v>6398</v>
      </c>
      <c r="C3760" s="329" t="s">
        <v>174</v>
      </c>
      <c r="D3760" s="329" t="s">
        <v>3038</v>
      </c>
      <c r="E3760" s="334">
        <v>8.35</v>
      </c>
    </row>
    <row r="3761" spans="1:5" ht="15" x14ac:dyDescent="0.25">
      <c r="A3761" s="331">
        <v>89661</v>
      </c>
      <c r="B3761" s="329" t="s">
        <v>6399</v>
      </c>
      <c r="C3761" s="329" t="s">
        <v>174</v>
      </c>
      <c r="D3761" s="329" t="s">
        <v>3038</v>
      </c>
      <c r="E3761" s="334">
        <v>24.02</v>
      </c>
    </row>
    <row r="3762" spans="1:5" ht="15" x14ac:dyDescent="0.25">
      <c r="A3762" s="331">
        <v>89662</v>
      </c>
      <c r="B3762" s="329" t="s">
        <v>6400</v>
      </c>
      <c r="C3762" s="329" t="s">
        <v>174</v>
      </c>
      <c r="D3762" s="329" t="s">
        <v>3038</v>
      </c>
      <c r="E3762" s="334">
        <v>37.83</v>
      </c>
    </row>
    <row r="3763" spans="1:5" ht="15" x14ac:dyDescent="0.25">
      <c r="A3763" s="331">
        <v>89663</v>
      </c>
      <c r="B3763" s="329" t="s">
        <v>6401</v>
      </c>
      <c r="C3763" s="329" t="s">
        <v>174</v>
      </c>
      <c r="D3763" s="329" t="s">
        <v>3038</v>
      </c>
      <c r="E3763" s="334">
        <v>14.7</v>
      </c>
    </row>
    <row r="3764" spans="1:5" ht="15" x14ac:dyDescent="0.25">
      <c r="A3764" s="331">
        <v>89664</v>
      </c>
      <c r="B3764" s="329" t="s">
        <v>6402</v>
      </c>
      <c r="C3764" s="329" t="s">
        <v>174</v>
      </c>
      <c r="D3764" s="329" t="s">
        <v>3038</v>
      </c>
      <c r="E3764" s="334">
        <v>17.57</v>
      </c>
    </row>
    <row r="3765" spans="1:5" ht="15" x14ac:dyDescent="0.25">
      <c r="A3765" s="331">
        <v>89665</v>
      </c>
      <c r="B3765" s="329" t="s">
        <v>6403</v>
      </c>
      <c r="C3765" s="329" t="s">
        <v>174</v>
      </c>
      <c r="D3765" s="329" t="s">
        <v>3038</v>
      </c>
      <c r="E3765" s="334">
        <v>14.75</v>
      </c>
    </row>
    <row r="3766" spans="1:5" ht="15" x14ac:dyDescent="0.25">
      <c r="A3766" s="331">
        <v>89666</v>
      </c>
      <c r="B3766" s="329" t="s">
        <v>6404</v>
      </c>
      <c r="C3766" s="329" t="s">
        <v>174</v>
      </c>
      <c r="D3766" s="329" t="s">
        <v>3038</v>
      </c>
      <c r="E3766" s="334">
        <v>7.09</v>
      </c>
    </row>
    <row r="3767" spans="1:5" ht="15" x14ac:dyDescent="0.25">
      <c r="A3767" s="331">
        <v>89667</v>
      </c>
      <c r="B3767" s="329" t="s">
        <v>6405</v>
      </c>
      <c r="C3767" s="329" t="s">
        <v>174</v>
      </c>
      <c r="D3767" s="329" t="s">
        <v>3038</v>
      </c>
      <c r="E3767" s="334">
        <v>37.54</v>
      </c>
    </row>
    <row r="3768" spans="1:5" ht="15" x14ac:dyDescent="0.25">
      <c r="A3768" s="331">
        <v>89668</v>
      </c>
      <c r="B3768" s="329" t="s">
        <v>6406</v>
      </c>
      <c r="C3768" s="329" t="s">
        <v>174</v>
      </c>
      <c r="D3768" s="329" t="s">
        <v>3038</v>
      </c>
      <c r="E3768" s="334">
        <v>35.79</v>
      </c>
    </row>
    <row r="3769" spans="1:5" ht="15" x14ac:dyDescent="0.25">
      <c r="A3769" s="331">
        <v>89669</v>
      </c>
      <c r="B3769" s="329" t="s">
        <v>6407</v>
      </c>
      <c r="C3769" s="329" t="s">
        <v>174</v>
      </c>
      <c r="D3769" s="329" t="s">
        <v>3038</v>
      </c>
      <c r="E3769" s="334">
        <v>23.67</v>
      </c>
    </row>
    <row r="3770" spans="1:5" ht="15" x14ac:dyDescent="0.25">
      <c r="A3770" s="331">
        <v>89670</v>
      </c>
      <c r="B3770" s="329" t="s">
        <v>6408</v>
      </c>
      <c r="C3770" s="329" t="s">
        <v>174</v>
      </c>
      <c r="D3770" s="329" t="s">
        <v>3038</v>
      </c>
      <c r="E3770" s="334">
        <v>14.07</v>
      </c>
    </row>
    <row r="3771" spans="1:5" ht="15" x14ac:dyDescent="0.25">
      <c r="A3771" s="331">
        <v>89671</v>
      </c>
      <c r="B3771" s="329" t="s">
        <v>6409</v>
      </c>
      <c r="C3771" s="329" t="s">
        <v>174</v>
      </c>
      <c r="D3771" s="329" t="s">
        <v>3038</v>
      </c>
      <c r="E3771" s="334">
        <v>35.090000000000003</v>
      </c>
    </row>
    <row r="3772" spans="1:5" ht="15" x14ac:dyDescent="0.25">
      <c r="A3772" s="331">
        <v>89672</v>
      </c>
      <c r="B3772" s="329" t="s">
        <v>6410</v>
      </c>
      <c r="C3772" s="329" t="s">
        <v>174</v>
      </c>
      <c r="D3772" s="329" t="s">
        <v>3038</v>
      </c>
      <c r="E3772" s="334">
        <v>23.78</v>
      </c>
    </row>
    <row r="3773" spans="1:5" ht="15" x14ac:dyDescent="0.25">
      <c r="A3773" s="331">
        <v>89673</v>
      </c>
      <c r="B3773" s="329" t="s">
        <v>6411</v>
      </c>
      <c r="C3773" s="329" t="s">
        <v>174</v>
      </c>
      <c r="D3773" s="329" t="s">
        <v>3038</v>
      </c>
      <c r="E3773" s="334">
        <v>27.59</v>
      </c>
    </row>
    <row r="3774" spans="1:5" ht="15" x14ac:dyDescent="0.25">
      <c r="A3774" s="331">
        <v>89674</v>
      </c>
      <c r="B3774" s="329" t="s">
        <v>6412</v>
      </c>
      <c r="C3774" s="329" t="s">
        <v>174</v>
      </c>
      <c r="D3774" s="329" t="s">
        <v>3038</v>
      </c>
      <c r="E3774" s="334">
        <v>36.15</v>
      </c>
    </row>
    <row r="3775" spans="1:5" ht="15" x14ac:dyDescent="0.25">
      <c r="A3775" s="331">
        <v>89675</v>
      </c>
      <c r="B3775" s="329" t="s">
        <v>6413</v>
      </c>
      <c r="C3775" s="329" t="s">
        <v>174</v>
      </c>
      <c r="D3775" s="329" t="s">
        <v>3038</v>
      </c>
      <c r="E3775" s="334">
        <v>62.31</v>
      </c>
    </row>
    <row r="3776" spans="1:5" ht="15" x14ac:dyDescent="0.25">
      <c r="A3776" s="331">
        <v>89676</v>
      </c>
      <c r="B3776" s="329" t="s">
        <v>6414</v>
      </c>
      <c r="C3776" s="329" t="s">
        <v>174</v>
      </c>
      <c r="D3776" s="329" t="s">
        <v>3038</v>
      </c>
      <c r="E3776" s="334">
        <v>56.33</v>
      </c>
    </row>
    <row r="3777" spans="1:5" ht="15" x14ac:dyDescent="0.25">
      <c r="A3777" s="331">
        <v>89677</v>
      </c>
      <c r="B3777" s="329" t="s">
        <v>6415</v>
      </c>
      <c r="C3777" s="329" t="s">
        <v>174</v>
      </c>
      <c r="D3777" s="329" t="s">
        <v>3038</v>
      </c>
      <c r="E3777" s="334">
        <v>72.2</v>
      </c>
    </row>
    <row r="3778" spans="1:5" ht="15" x14ac:dyDescent="0.25">
      <c r="A3778" s="331">
        <v>89678</v>
      </c>
      <c r="B3778" s="329" t="s">
        <v>6416</v>
      </c>
      <c r="C3778" s="329" t="s">
        <v>174</v>
      </c>
      <c r="D3778" s="329" t="s">
        <v>3038</v>
      </c>
      <c r="E3778" s="334">
        <v>9.76</v>
      </c>
    </row>
    <row r="3779" spans="1:5" ht="15" x14ac:dyDescent="0.25">
      <c r="A3779" s="331">
        <v>89679</v>
      </c>
      <c r="B3779" s="329" t="s">
        <v>6417</v>
      </c>
      <c r="C3779" s="329" t="s">
        <v>174</v>
      </c>
      <c r="D3779" s="329" t="s">
        <v>3038</v>
      </c>
      <c r="E3779" s="334">
        <v>112.95</v>
      </c>
    </row>
    <row r="3780" spans="1:5" ht="15" x14ac:dyDescent="0.25">
      <c r="A3780" s="331">
        <v>89680</v>
      </c>
      <c r="B3780" s="329" t="s">
        <v>6418</v>
      </c>
      <c r="C3780" s="329" t="s">
        <v>174</v>
      </c>
      <c r="D3780" s="329" t="s">
        <v>3038</v>
      </c>
      <c r="E3780" s="334">
        <v>22.9</v>
      </c>
    </row>
    <row r="3781" spans="1:5" ht="15" x14ac:dyDescent="0.25">
      <c r="A3781" s="331">
        <v>89681</v>
      </c>
      <c r="B3781" s="329" t="s">
        <v>6419</v>
      </c>
      <c r="C3781" s="329" t="s">
        <v>174</v>
      </c>
      <c r="D3781" s="329" t="s">
        <v>3038</v>
      </c>
      <c r="E3781" s="334">
        <v>79.41</v>
      </c>
    </row>
    <row r="3782" spans="1:5" ht="15" x14ac:dyDescent="0.25">
      <c r="A3782" s="331">
        <v>89682</v>
      </c>
      <c r="B3782" s="329" t="s">
        <v>6420</v>
      </c>
      <c r="C3782" s="329" t="s">
        <v>174</v>
      </c>
      <c r="D3782" s="329" t="s">
        <v>3038</v>
      </c>
      <c r="E3782" s="334">
        <v>37.409999999999997</v>
      </c>
    </row>
    <row r="3783" spans="1:5" ht="15" x14ac:dyDescent="0.25">
      <c r="A3783" s="331">
        <v>89683</v>
      </c>
      <c r="B3783" s="329" t="s">
        <v>6421</v>
      </c>
      <c r="C3783" s="329" t="s">
        <v>174</v>
      </c>
      <c r="D3783" s="329" t="s">
        <v>3038</v>
      </c>
      <c r="E3783" s="334">
        <v>279.17</v>
      </c>
    </row>
    <row r="3784" spans="1:5" ht="15" x14ac:dyDescent="0.25">
      <c r="A3784" s="331">
        <v>89684</v>
      </c>
      <c r="B3784" s="329" t="s">
        <v>6422</v>
      </c>
      <c r="C3784" s="329" t="s">
        <v>174</v>
      </c>
      <c r="D3784" s="329" t="s">
        <v>3038</v>
      </c>
      <c r="E3784" s="334">
        <v>52.97</v>
      </c>
    </row>
    <row r="3785" spans="1:5" ht="15" x14ac:dyDescent="0.25">
      <c r="A3785" s="331">
        <v>89685</v>
      </c>
      <c r="B3785" s="329" t="s">
        <v>6423</v>
      </c>
      <c r="C3785" s="329" t="s">
        <v>174</v>
      </c>
      <c r="D3785" s="329" t="s">
        <v>3038</v>
      </c>
      <c r="E3785" s="334">
        <v>52.19</v>
      </c>
    </row>
    <row r="3786" spans="1:5" ht="15" x14ac:dyDescent="0.25">
      <c r="A3786" s="331">
        <v>89686</v>
      </c>
      <c r="B3786" s="329" t="s">
        <v>6424</v>
      </c>
      <c r="C3786" s="329" t="s">
        <v>174</v>
      </c>
      <c r="D3786" s="329" t="s">
        <v>3038</v>
      </c>
      <c r="E3786" s="334">
        <v>206.89</v>
      </c>
    </row>
    <row r="3787" spans="1:5" ht="15" x14ac:dyDescent="0.25">
      <c r="A3787" s="331">
        <v>89687</v>
      </c>
      <c r="B3787" s="329" t="s">
        <v>6425</v>
      </c>
      <c r="C3787" s="329" t="s">
        <v>174</v>
      </c>
      <c r="D3787" s="329" t="s">
        <v>3038</v>
      </c>
      <c r="E3787" s="334">
        <v>44.95</v>
      </c>
    </row>
    <row r="3788" spans="1:5" ht="15" x14ac:dyDescent="0.25">
      <c r="A3788" s="331">
        <v>89689</v>
      </c>
      <c r="B3788" s="329" t="s">
        <v>6426</v>
      </c>
      <c r="C3788" s="329" t="s">
        <v>174</v>
      </c>
      <c r="D3788" s="329" t="s">
        <v>3038</v>
      </c>
      <c r="E3788" s="334">
        <v>40.53</v>
      </c>
    </row>
    <row r="3789" spans="1:5" ht="15" x14ac:dyDescent="0.25">
      <c r="A3789" s="331">
        <v>89690</v>
      </c>
      <c r="B3789" s="329" t="s">
        <v>6427</v>
      </c>
      <c r="C3789" s="329" t="s">
        <v>174</v>
      </c>
      <c r="D3789" s="329" t="s">
        <v>3038</v>
      </c>
      <c r="E3789" s="334">
        <v>77.06</v>
      </c>
    </row>
    <row r="3790" spans="1:5" ht="15" x14ac:dyDescent="0.25">
      <c r="A3790" s="331">
        <v>89691</v>
      </c>
      <c r="B3790" s="329" t="s">
        <v>6428</v>
      </c>
      <c r="C3790" s="329" t="s">
        <v>174</v>
      </c>
      <c r="D3790" s="329" t="s">
        <v>3038</v>
      </c>
      <c r="E3790" s="334">
        <v>11.72</v>
      </c>
    </row>
    <row r="3791" spans="1:5" ht="15" x14ac:dyDescent="0.25">
      <c r="A3791" s="331">
        <v>89692</v>
      </c>
      <c r="B3791" s="329" t="s">
        <v>6429</v>
      </c>
      <c r="C3791" s="329" t="s">
        <v>174</v>
      </c>
      <c r="D3791" s="329" t="s">
        <v>3038</v>
      </c>
      <c r="E3791" s="334">
        <v>72.650000000000006</v>
      </c>
    </row>
    <row r="3792" spans="1:5" ht="15" x14ac:dyDescent="0.25">
      <c r="A3792" s="331">
        <v>89693</v>
      </c>
      <c r="B3792" s="329" t="s">
        <v>6430</v>
      </c>
      <c r="C3792" s="329" t="s">
        <v>174</v>
      </c>
      <c r="D3792" s="329" t="s">
        <v>3038</v>
      </c>
      <c r="E3792" s="334">
        <v>70.709999999999994</v>
      </c>
    </row>
    <row r="3793" spans="1:5" ht="15" x14ac:dyDescent="0.25">
      <c r="A3793" s="331">
        <v>89694</v>
      </c>
      <c r="B3793" s="329" t="s">
        <v>6431</v>
      </c>
      <c r="C3793" s="329" t="s">
        <v>174</v>
      </c>
      <c r="D3793" s="329" t="s">
        <v>3038</v>
      </c>
      <c r="E3793" s="334">
        <v>21.22</v>
      </c>
    </row>
    <row r="3794" spans="1:5" ht="15" x14ac:dyDescent="0.25">
      <c r="A3794" s="331">
        <v>89695</v>
      </c>
      <c r="B3794" s="329" t="s">
        <v>6432</v>
      </c>
      <c r="C3794" s="329" t="s">
        <v>174</v>
      </c>
      <c r="D3794" s="329" t="s">
        <v>3038</v>
      </c>
      <c r="E3794" s="334">
        <v>19.43</v>
      </c>
    </row>
    <row r="3795" spans="1:5" ht="15" x14ac:dyDescent="0.25">
      <c r="A3795" s="331">
        <v>89696</v>
      </c>
      <c r="B3795" s="329" t="s">
        <v>6433</v>
      </c>
      <c r="C3795" s="329" t="s">
        <v>174</v>
      </c>
      <c r="D3795" s="329" t="s">
        <v>3038</v>
      </c>
      <c r="E3795" s="334">
        <v>64.06</v>
      </c>
    </row>
    <row r="3796" spans="1:5" ht="15" x14ac:dyDescent="0.25">
      <c r="A3796" s="331">
        <v>89697</v>
      </c>
      <c r="B3796" s="329" t="s">
        <v>6434</v>
      </c>
      <c r="C3796" s="329" t="s">
        <v>174</v>
      </c>
      <c r="D3796" s="329" t="s">
        <v>3038</v>
      </c>
      <c r="E3796" s="334">
        <v>13.32</v>
      </c>
    </row>
    <row r="3797" spans="1:5" ht="15" x14ac:dyDescent="0.25">
      <c r="A3797" s="331">
        <v>89698</v>
      </c>
      <c r="B3797" s="329" t="s">
        <v>6435</v>
      </c>
      <c r="C3797" s="329" t="s">
        <v>174</v>
      </c>
      <c r="D3797" s="329" t="s">
        <v>3038</v>
      </c>
      <c r="E3797" s="334">
        <v>234.94</v>
      </c>
    </row>
    <row r="3798" spans="1:5" ht="15" x14ac:dyDescent="0.25">
      <c r="A3798" s="331">
        <v>89699</v>
      </c>
      <c r="B3798" s="329" t="s">
        <v>6436</v>
      </c>
      <c r="C3798" s="329" t="s">
        <v>174</v>
      </c>
      <c r="D3798" s="329" t="s">
        <v>3038</v>
      </c>
      <c r="E3798" s="334">
        <v>197.23</v>
      </c>
    </row>
    <row r="3799" spans="1:5" ht="15" x14ac:dyDescent="0.25">
      <c r="A3799" s="331">
        <v>89700</v>
      </c>
      <c r="B3799" s="329" t="s">
        <v>6437</v>
      </c>
      <c r="C3799" s="329" t="s">
        <v>174</v>
      </c>
      <c r="D3799" s="329" t="s">
        <v>3038</v>
      </c>
      <c r="E3799" s="334">
        <v>21.45</v>
      </c>
    </row>
    <row r="3800" spans="1:5" ht="15" x14ac:dyDescent="0.25">
      <c r="A3800" s="331">
        <v>89701</v>
      </c>
      <c r="B3800" s="329" t="s">
        <v>6438</v>
      </c>
      <c r="C3800" s="329" t="s">
        <v>174</v>
      </c>
      <c r="D3800" s="329" t="s">
        <v>3038</v>
      </c>
      <c r="E3800" s="334">
        <v>185.21</v>
      </c>
    </row>
    <row r="3801" spans="1:5" ht="15" x14ac:dyDescent="0.25">
      <c r="A3801" s="331">
        <v>89702</v>
      </c>
      <c r="B3801" s="329" t="s">
        <v>6439</v>
      </c>
      <c r="C3801" s="329" t="s">
        <v>174</v>
      </c>
      <c r="D3801" s="329" t="s">
        <v>3038</v>
      </c>
      <c r="E3801" s="334">
        <v>21.45</v>
      </c>
    </row>
    <row r="3802" spans="1:5" ht="15" x14ac:dyDescent="0.25">
      <c r="A3802" s="331">
        <v>89703</v>
      </c>
      <c r="B3802" s="329" t="s">
        <v>6440</v>
      </c>
      <c r="C3802" s="329" t="s">
        <v>174</v>
      </c>
      <c r="D3802" s="329" t="s">
        <v>3038</v>
      </c>
      <c r="E3802" s="334">
        <v>54.47</v>
      </c>
    </row>
    <row r="3803" spans="1:5" ht="15" x14ac:dyDescent="0.25">
      <c r="A3803" s="331">
        <v>89704</v>
      </c>
      <c r="B3803" s="329" t="s">
        <v>6441</v>
      </c>
      <c r="C3803" s="329" t="s">
        <v>174</v>
      </c>
      <c r="D3803" s="329" t="s">
        <v>3038</v>
      </c>
      <c r="E3803" s="334">
        <v>125.92</v>
      </c>
    </row>
    <row r="3804" spans="1:5" ht="15" x14ac:dyDescent="0.25">
      <c r="A3804" s="331">
        <v>89705</v>
      </c>
      <c r="B3804" s="329" t="s">
        <v>6442</v>
      </c>
      <c r="C3804" s="329" t="s">
        <v>174</v>
      </c>
      <c r="D3804" s="329" t="s">
        <v>3038</v>
      </c>
      <c r="E3804" s="334">
        <v>25.64</v>
      </c>
    </row>
    <row r="3805" spans="1:5" ht="15" x14ac:dyDescent="0.25">
      <c r="A3805" s="331">
        <v>89706</v>
      </c>
      <c r="B3805" s="329" t="s">
        <v>6443</v>
      </c>
      <c r="C3805" s="329" t="s">
        <v>174</v>
      </c>
      <c r="D3805" s="329" t="s">
        <v>3038</v>
      </c>
      <c r="E3805" s="334">
        <v>60.43</v>
      </c>
    </row>
    <row r="3806" spans="1:5" ht="15" x14ac:dyDescent="0.25">
      <c r="A3806" s="331">
        <v>89718</v>
      </c>
      <c r="B3806" s="329" t="s">
        <v>6444</v>
      </c>
      <c r="C3806" s="329" t="s">
        <v>157</v>
      </c>
      <c r="D3806" s="329" t="s">
        <v>3038</v>
      </c>
      <c r="E3806" s="334">
        <v>41.86</v>
      </c>
    </row>
    <row r="3807" spans="1:5" ht="15" x14ac:dyDescent="0.25">
      <c r="A3807" s="331">
        <v>89719</v>
      </c>
      <c r="B3807" s="329" t="s">
        <v>6445</v>
      </c>
      <c r="C3807" s="329" t="s">
        <v>174</v>
      </c>
      <c r="D3807" s="329" t="s">
        <v>3038</v>
      </c>
      <c r="E3807" s="334">
        <v>11.5</v>
      </c>
    </row>
    <row r="3808" spans="1:5" ht="15" x14ac:dyDescent="0.25">
      <c r="A3808" s="331">
        <v>89720</v>
      </c>
      <c r="B3808" s="329" t="s">
        <v>6446</v>
      </c>
      <c r="C3808" s="329" t="s">
        <v>174</v>
      </c>
      <c r="D3808" s="329" t="s">
        <v>3038</v>
      </c>
      <c r="E3808" s="334">
        <v>13.92</v>
      </c>
    </row>
    <row r="3809" spans="1:5" ht="15" x14ac:dyDescent="0.25">
      <c r="A3809" s="331">
        <v>89721</v>
      </c>
      <c r="B3809" s="329" t="s">
        <v>6447</v>
      </c>
      <c r="C3809" s="329" t="s">
        <v>174</v>
      </c>
      <c r="D3809" s="329" t="s">
        <v>3038</v>
      </c>
      <c r="E3809" s="334">
        <v>14.73</v>
      </c>
    </row>
    <row r="3810" spans="1:5" ht="15" x14ac:dyDescent="0.25">
      <c r="A3810" s="331">
        <v>89722</v>
      </c>
      <c r="B3810" s="329" t="s">
        <v>6448</v>
      </c>
      <c r="C3810" s="329" t="s">
        <v>174</v>
      </c>
      <c r="D3810" s="329" t="s">
        <v>3038</v>
      </c>
      <c r="E3810" s="334">
        <v>26.15</v>
      </c>
    </row>
    <row r="3811" spans="1:5" ht="15" x14ac:dyDescent="0.25">
      <c r="A3811" s="331">
        <v>89723</v>
      </c>
      <c r="B3811" s="329" t="s">
        <v>6449</v>
      </c>
      <c r="C3811" s="329" t="s">
        <v>174</v>
      </c>
      <c r="D3811" s="329" t="s">
        <v>3038</v>
      </c>
      <c r="E3811" s="334">
        <v>19.760000000000002</v>
      </c>
    </row>
    <row r="3812" spans="1:5" ht="15" x14ac:dyDescent="0.25">
      <c r="A3812" s="331">
        <v>89724</v>
      </c>
      <c r="B3812" s="329" t="s">
        <v>1026</v>
      </c>
      <c r="C3812" s="329" t="s">
        <v>174</v>
      </c>
      <c r="D3812" s="329" t="s">
        <v>3038</v>
      </c>
      <c r="E3812" s="334">
        <v>8.67</v>
      </c>
    </row>
    <row r="3813" spans="1:5" ht="15" x14ac:dyDescent="0.25">
      <c r="A3813" s="331">
        <v>89725</v>
      </c>
      <c r="B3813" s="329" t="s">
        <v>6450</v>
      </c>
      <c r="C3813" s="329" t="s">
        <v>174</v>
      </c>
      <c r="D3813" s="329" t="s">
        <v>3038</v>
      </c>
      <c r="E3813" s="334">
        <v>19.2</v>
      </c>
    </row>
    <row r="3814" spans="1:5" ht="15" x14ac:dyDescent="0.25">
      <c r="A3814" s="331">
        <v>89726</v>
      </c>
      <c r="B3814" s="329" t="s">
        <v>1028</v>
      </c>
      <c r="C3814" s="329" t="s">
        <v>174</v>
      </c>
      <c r="D3814" s="329" t="s">
        <v>3038</v>
      </c>
      <c r="E3814" s="334">
        <v>6.03</v>
      </c>
    </row>
    <row r="3815" spans="1:5" ht="15" x14ac:dyDescent="0.25">
      <c r="A3815" s="331">
        <v>89727</v>
      </c>
      <c r="B3815" s="329" t="s">
        <v>6451</v>
      </c>
      <c r="C3815" s="329" t="s">
        <v>174</v>
      </c>
      <c r="D3815" s="329" t="s">
        <v>3038</v>
      </c>
      <c r="E3815" s="334">
        <v>21.79</v>
      </c>
    </row>
    <row r="3816" spans="1:5" ht="15" x14ac:dyDescent="0.25">
      <c r="A3816" s="331">
        <v>89728</v>
      </c>
      <c r="B3816" s="329" t="s">
        <v>6452</v>
      </c>
      <c r="C3816" s="329" t="s">
        <v>174</v>
      </c>
      <c r="D3816" s="329" t="s">
        <v>3038</v>
      </c>
      <c r="E3816" s="334">
        <v>9.33</v>
      </c>
    </row>
    <row r="3817" spans="1:5" ht="15" x14ac:dyDescent="0.25">
      <c r="A3817" s="331">
        <v>89729</v>
      </c>
      <c r="B3817" s="329" t="s">
        <v>6453</v>
      </c>
      <c r="C3817" s="329" t="s">
        <v>174</v>
      </c>
      <c r="D3817" s="329" t="s">
        <v>3038</v>
      </c>
      <c r="E3817" s="334">
        <v>30.73</v>
      </c>
    </row>
    <row r="3818" spans="1:5" ht="15" x14ac:dyDescent="0.25">
      <c r="A3818" s="331">
        <v>89730</v>
      </c>
      <c r="B3818" s="329" t="s">
        <v>6454</v>
      </c>
      <c r="C3818" s="329" t="s">
        <v>174</v>
      </c>
      <c r="D3818" s="329" t="s">
        <v>3038</v>
      </c>
      <c r="E3818" s="334">
        <v>10.19</v>
      </c>
    </row>
    <row r="3819" spans="1:5" ht="15" x14ac:dyDescent="0.25">
      <c r="A3819" s="331">
        <v>89731</v>
      </c>
      <c r="B3819" s="329" t="s">
        <v>999</v>
      </c>
      <c r="C3819" s="329" t="s">
        <v>174</v>
      </c>
      <c r="D3819" s="329" t="s">
        <v>3038</v>
      </c>
      <c r="E3819" s="334">
        <v>10.26</v>
      </c>
    </row>
    <row r="3820" spans="1:5" ht="15" x14ac:dyDescent="0.25">
      <c r="A3820" s="331">
        <v>89732</v>
      </c>
      <c r="B3820" s="329" t="s">
        <v>1001</v>
      </c>
      <c r="C3820" s="329" t="s">
        <v>174</v>
      </c>
      <c r="D3820" s="329" t="s">
        <v>3038</v>
      </c>
      <c r="E3820" s="334">
        <v>10.88</v>
      </c>
    </row>
    <row r="3821" spans="1:5" ht="15" x14ac:dyDescent="0.25">
      <c r="A3821" s="331">
        <v>89733</v>
      </c>
      <c r="B3821" s="329" t="s">
        <v>6455</v>
      </c>
      <c r="C3821" s="329" t="s">
        <v>174</v>
      </c>
      <c r="D3821" s="329" t="s">
        <v>3038</v>
      </c>
      <c r="E3821" s="334">
        <v>17.62</v>
      </c>
    </row>
    <row r="3822" spans="1:5" ht="15" x14ac:dyDescent="0.25">
      <c r="A3822" s="331">
        <v>89734</v>
      </c>
      <c r="B3822" s="329" t="s">
        <v>6456</v>
      </c>
      <c r="C3822" s="329" t="s">
        <v>174</v>
      </c>
      <c r="D3822" s="329" t="s">
        <v>3038</v>
      </c>
      <c r="E3822" s="334">
        <v>30.73</v>
      </c>
    </row>
    <row r="3823" spans="1:5" ht="15" x14ac:dyDescent="0.25">
      <c r="A3823" s="331">
        <v>89735</v>
      </c>
      <c r="B3823" s="329" t="s">
        <v>6457</v>
      </c>
      <c r="C3823" s="329" t="s">
        <v>174</v>
      </c>
      <c r="D3823" s="329" t="s">
        <v>3038</v>
      </c>
      <c r="E3823" s="334">
        <v>18.649999999999999</v>
      </c>
    </row>
    <row r="3824" spans="1:5" ht="15" x14ac:dyDescent="0.25">
      <c r="A3824" s="331">
        <v>89736</v>
      </c>
      <c r="B3824" s="329" t="s">
        <v>6458</v>
      </c>
      <c r="C3824" s="329" t="s">
        <v>174</v>
      </c>
      <c r="D3824" s="329" t="s">
        <v>3038</v>
      </c>
      <c r="E3824" s="334">
        <v>7.94</v>
      </c>
    </row>
    <row r="3825" spans="1:5" ht="15" x14ac:dyDescent="0.25">
      <c r="A3825" s="331">
        <v>89737</v>
      </c>
      <c r="B3825" s="329" t="s">
        <v>6459</v>
      </c>
      <c r="C3825" s="329" t="s">
        <v>174</v>
      </c>
      <c r="D3825" s="329" t="s">
        <v>3038</v>
      </c>
      <c r="E3825" s="334">
        <v>17.760000000000002</v>
      </c>
    </row>
    <row r="3826" spans="1:5" ht="15" x14ac:dyDescent="0.25">
      <c r="A3826" s="331">
        <v>89738</v>
      </c>
      <c r="B3826" s="329" t="s">
        <v>6460</v>
      </c>
      <c r="C3826" s="329" t="s">
        <v>174</v>
      </c>
      <c r="D3826" s="329" t="s">
        <v>3038</v>
      </c>
      <c r="E3826" s="334">
        <v>16.420000000000002</v>
      </c>
    </row>
    <row r="3827" spans="1:5" ht="15" x14ac:dyDescent="0.25">
      <c r="A3827" s="331">
        <v>89739</v>
      </c>
      <c r="B3827" s="329" t="s">
        <v>6461</v>
      </c>
      <c r="C3827" s="329" t="s">
        <v>174</v>
      </c>
      <c r="D3827" s="329" t="s">
        <v>3038</v>
      </c>
      <c r="E3827" s="334">
        <v>18.649999999999999</v>
      </c>
    </row>
    <row r="3828" spans="1:5" ht="15" x14ac:dyDescent="0.25">
      <c r="A3828" s="331">
        <v>89740</v>
      </c>
      <c r="B3828" s="329" t="s">
        <v>6462</v>
      </c>
      <c r="C3828" s="329" t="s">
        <v>174</v>
      </c>
      <c r="D3828" s="329" t="s">
        <v>3038</v>
      </c>
      <c r="E3828" s="334">
        <v>7.2</v>
      </c>
    </row>
    <row r="3829" spans="1:5" ht="15" x14ac:dyDescent="0.25">
      <c r="A3829" s="331">
        <v>89741</v>
      </c>
      <c r="B3829" s="329" t="s">
        <v>6463</v>
      </c>
      <c r="C3829" s="329" t="s">
        <v>174</v>
      </c>
      <c r="D3829" s="329" t="s">
        <v>3038</v>
      </c>
      <c r="E3829" s="334">
        <v>22.87</v>
      </c>
    </row>
    <row r="3830" spans="1:5" ht="15" x14ac:dyDescent="0.25">
      <c r="A3830" s="331">
        <v>89742</v>
      </c>
      <c r="B3830" s="329" t="s">
        <v>6464</v>
      </c>
      <c r="C3830" s="329" t="s">
        <v>174</v>
      </c>
      <c r="D3830" s="329" t="s">
        <v>3038</v>
      </c>
      <c r="E3830" s="334">
        <v>30.52</v>
      </c>
    </row>
    <row r="3831" spans="1:5" ht="15" x14ac:dyDescent="0.25">
      <c r="A3831" s="331">
        <v>89743</v>
      </c>
      <c r="B3831" s="329" t="s">
        <v>6465</v>
      </c>
      <c r="C3831" s="329" t="s">
        <v>174</v>
      </c>
      <c r="D3831" s="329" t="s">
        <v>3038</v>
      </c>
      <c r="E3831" s="334">
        <v>43.32</v>
      </c>
    </row>
    <row r="3832" spans="1:5" ht="15" x14ac:dyDescent="0.25">
      <c r="A3832" s="331">
        <v>89744</v>
      </c>
      <c r="B3832" s="329" t="s">
        <v>6466</v>
      </c>
      <c r="C3832" s="329" t="s">
        <v>174</v>
      </c>
      <c r="D3832" s="329" t="s">
        <v>3038</v>
      </c>
      <c r="E3832" s="334">
        <v>22.99</v>
      </c>
    </row>
    <row r="3833" spans="1:5" ht="15" x14ac:dyDescent="0.25">
      <c r="A3833" s="331">
        <v>89745</v>
      </c>
      <c r="B3833" s="329" t="s">
        <v>6467</v>
      </c>
      <c r="C3833" s="329" t="s">
        <v>174</v>
      </c>
      <c r="D3833" s="329" t="s">
        <v>3038</v>
      </c>
      <c r="E3833" s="334">
        <v>36.68</v>
      </c>
    </row>
    <row r="3834" spans="1:5" ht="15" x14ac:dyDescent="0.25">
      <c r="A3834" s="331">
        <v>89746</v>
      </c>
      <c r="B3834" s="329" t="s">
        <v>966</v>
      </c>
      <c r="C3834" s="329" t="s">
        <v>174</v>
      </c>
      <c r="D3834" s="329" t="s">
        <v>3038</v>
      </c>
      <c r="E3834" s="334">
        <v>22.94</v>
      </c>
    </row>
    <row r="3835" spans="1:5" ht="15" x14ac:dyDescent="0.25">
      <c r="A3835" s="331">
        <v>89747</v>
      </c>
      <c r="B3835" s="329" t="s">
        <v>6468</v>
      </c>
      <c r="C3835" s="329" t="s">
        <v>174</v>
      </c>
      <c r="D3835" s="329" t="s">
        <v>3038</v>
      </c>
      <c r="E3835" s="334">
        <v>13.55</v>
      </c>
    </row>
    <row r="3836" spans="1:5" ht="15" x14ac:dyDescent="0.25">
      <c r="A3836" s="331">
        <v>89748</v>
      </c>
      <c r="B3836" s="329" t="s">
        <v>968</v>
      </c>
      <c r="C3836" s="329" t="s">
        <v>174</v>
      </c>
      <c r="D3836" s="329" t="s">
        <v>3038</v>
      </c>
      <c r="E3836" s="334">
        <v>36.869999999999997</v>
      </c>
    </row>
    <row r="3837" spans="1:5" ht="15" x14ac:dyDescent="0.25">
      <c r="A3837" s="331">
        <v>89749</v>
      </c>
      <c r="B3837" s="329" t="s">
        <v>6469</v>
      </c>
      <c r="C3837" s="329" t="s">
        <v>174</v>
      </c>
      <c r="D3837" s="329" t="s">
        <v>3038</v>
      </c>
      <c r="E3837" s="334">
        <v>16.420000000000002</v>
      </c>
    </row>
    <row r="3838" spans="1:5" ht="15" x14ac:dyDescent="0.25">
      <c r="A3838" s="331">
        <v>89750</v>
      </c>
      <c r="B3838" s="329" t="s">
        <v>6470</v>
      </c>
      <c r="C3838" s="329" t="s">
        <v>174</v>
      </c>
      <c r="D3838" s="329" t="s">
        <v>3038</v>
      </c>
      <c r="E3838" s="334">
        <v>61.5</v>
      </c>
    </row>
    <row r="3839" spans="1:5" ht="15" x14ac:dyDescent="0.25">
      <c r="A3839" s="331">
        <v>89751</v>
      </c>
      <c r="B3839" s="329" t="s">
        <v>6471</v>
      </c>
      <c r="C3839" s="329" t="s">
        <v>174</v>
      </c>
      <c r="D3839" s="329" t="s">
        <v>3038</v>
      </c>
      <c r="E3839" s="334">
        <v>5.94</v>
      </c>
    </row>
    <row r="3840" spans="1:5" ht="15" x14ac:dyDescent="0.25">
      <c r="A3840" s="331">
        <v>89752</v>
      </c>
      <c r="B3840" s="329" t="s">
        <v>1030</v>
      </c>
      <c r="C3840" s="329" t="s">
        <v>174</v>
      </c>
      <c r="D3840" s="329" t="s">
        <v>3038</v>
      </c>
      <c r="E3840" s="334">
        <v>5.35</v>
      </c>
    </row>
    <row r="3841" spans="1:5" ht="15" x14ac:dyDescent="0.25">
      <c r="A3841" s="331">
        <v>89753</v>
      </c>
      <c r="B3841" s="329" t="s">
        <v>1003</v>
      </c>
      <c r="C3841" s="329" t="s">
        <v>174</v>
      </c>
      <c r="D3841" s="329" t="s">
        <v>3038</v>
      </c>
      <c r="E3841" s="334">
        <v>9.08</v>
      </c>
    </row>
    <row r="3842" spans="1:5" ht="15" x14ac:dyDescent="0.25">
      <c r="A3842" s="331">
        <v>89754</v>
      </c>
      <c r="B3842" s="329" t="s">
        <v>6472</v>
      </c>
      <c r="C3842" s="329" t="s">
        <v>174</v>
      </c>
      <c r="D3842" s="329" t="s">
        <v>3038</v>
      </c>
      <c r="E3842" s="334">
        <v>16.55</v>
      </c>
    </row>
    <row r="3843" spans="1:5" ht="15" x14ac:dyDescent="0.25">
      <c r="A3843" s="331">
        <v>89755</v>
      </c>
      <c r="B3843" s="329" t="s">
        <v>6473</v>
      </c>
      <c r="C3843" s="329" t="s">
        <v>174</v>
      </c>
      <c r="D3843" s="329" t="s">
        <v>3038</v>
      </c>
      <c r="E3843" s="334">
        <v>12.73</v>
      </c>
    </row>
    <row r="3844" spans="1:5" ht="15" x14ac:dyDescent="0.25">
      <c r="A3844" s="331">
        <v>89756</v>
      </c>
      <c r="B3844" s="329" t="s">
        <v>6474</v>
      </c>
      <c r="C3844" s="329" t="s">
        <v>174</v>
      </c>
      <c r="D3844" s="329" t="s">
        <v>3038</v>
      </c>
      <c r="E3844" s="334">
        <v>22.44</v>
      </c>
    </row>
    <row r="3845" spans="1:5" ht="15" x14ac:dyDescent="0.25">
      <c r="A3845" s="331">
        <v>89757</v>
      </c>
      <c r="B3845" s="329" t="s">
        <v>6475</v>
      </c>
      <c r="C3845" s="329" t="s">
        <v>174</v>
      </c>
      <c r="D3845" s="329" t="s">
        <v>3038</v>
      </c>
      <c r="E3845" s="334">
        <v>34.81</v>
      </c>
    </row>
    <row r="3846" spans="1:5" ht="15" x14ac:dyDescent="0.25">
      <c r="A3846" s="331">
        <v>89758</v>
      </c>
      <c r="B3846" s="329" t="s">
        <v>6476</v>
      </c>
      <c r="C3846" s="329" t="s">
        <v>174</v>
      </c>
      <c r="D3846" s="329" t="s">
        <v>3038</v>
      </c>
      <c r="E3846" s="334">
        <v>54.99</v>
      </c>
    </row>
    <row r="3847" spans="1:5" ht="15" x14ac:dyDescent="0.25">
      <c r="A3847" s="331">
        <v>89759</v>
      </c>
      <c r="B3847" s="329" t="s">
        <v>6477</v>
      </c>
      <c r="C3847" s="329" t="s">
        <v>174</v>
      </c>
      <c r="D3847" s="329" t="s">
        <v>3038</v>
      </c>
      <c r="E3847" s="334">
        <v>8.42</v>
      </c>
    </row>
    <row r="3848" spans="1:5" ht="15" x14ac:dyDescent="0.25">
      <c r="A3848" s="331">
        <v>89760</v>
      </c>
      <c r="B3848" s="329" t="s">
        <v>6478</v>
      </c>
      <c r="C3848" s="329" t="s">
        <v>174</v>
      </c>
      <c r="D3848" s="329" t="s">
        <v>3038</v>
      </c>
      <c r="E3848" s="334">
        <v>21.31</v>
      </c>
    </row>
    <row r="3849" spans="1:5" ht="15" x14ac:dyDescent="0.25">
      <c r="A3849" s="331">
        <v>89761</v>
      </c>
      <c r="B3849" s="329" t="s">
        <v>6479</v>
      </c>
      <c r="C3849" s="329" t="s">
        <v>174</v>
      </c>
      <c r="D3849" s="329" t="s">
        <v>3038</v>
      </c>
      <c r="E3849" s="334">
        <v>35.82</v>
      </c>
    </row>
    <row r="3850" spans="1:5" ht="15" x14ac:dyDescent="0.25">
      <c r="A3850" s="331">
        <v>89762</v>
      </c>
      <c r="B3850" s="329" t="s">
        <v>6480</v>
      </c>
      <c r="C3850" s="329" t="s">
        <v>174</v>
      </c>
      <c r="D3850" s="329" t="s">
        <v>3038</v>
      </c>
      <c r="E3850" s="334">
        <v>51.38</v>
      </c>
    </row>
    <row r="3851" spans="1:5" ht="15" x14ac:dyDescent="0.25">
      <c r="A3851" s="331">
        <v>89763</v>
      </c>
      <c r="B3851" s="329" t="s">
        <v>6481</v>
      </c>
      <c r="C3851" s="329" t="s">
        <v>174</v>
      </c>
      <c r="D3851" s="329" t="s">
        <v>3038</v>
      </c>
      <c r="E3851" s="334">
        <v>205.3</v>
      </c>
    </row>
    <row r="3852" spans="1:5" ht="15" x14ac:dyDescent="0.25">
      <c r="A3852" s="331">
        <v>89764</v>
      </c>
      <c r="B3852" s="329" t="s">
        <v>6482</v>
      </c>
      <c r="C3852" s="329" t="s">
        <v>174</v>
      </c>
      <c r="D3852" s="329" t="s">
        <v>3038</v>
      </c>
      <c r="E3852" s="334">
        <v>38.94</v>
      </c>
    </row>
    <row r="3853" spans="1:5" ht="15" x14ac:dyDescent="0.25">
      <c r="A3853" s="331">
        <v>89765</v>
      </c>
      <c r="B3853" s="329" t="s">
        <v>6483</v>
      </c>
      <c r="C3853" s="329" t="s">
        <v>174</v>
      </c>
      <c r="D3853" s="329" t="s">
        <v>3038</v>
      </c>
      <c r="E3853" s="334">
        <v>14.84</v>
      </c>
    </row>
    <row r="3854" spans="1:5" ht="15" x14ac:dyDescent="0.25">
      <c r="A3854" s="331">
        <v>89766</v>
      </c>
      <c r="B3854" s="329" t="s">
        <v>6484</v>
      </c>
      <c r="C3854" s="329" t="s">
        <v>174</v>
      </c>
      <c r="D3854" s="329" t="s">
        <v>3038</v>
      </c>
      <c r="E3854" s="334">
        <v>22.97</v>
      </c>
    </row>
    <row r="3855" spans="1:5" ht="15" x14ac:dyDescent="0.25">
      <c r="A3855" s="331">
        <v>89767</v>
      </c>
      <c r="B3855" s="329" t="s">
        <v>6485</v>
      </c>
      <c r="C3855" s="329" t="s">
        <v>174</v>
      </c>
      <c r="D3855" s="329" t="s">
        <v>3038</v>
      </c>
      <c r="E3855" s="334">
        <v>22.97</v>
      </c>
    </row>
    <row r="3856" spans="1:5" ht="15" x14ac:dyDescent="0.25">
      <c r="A3856" s="331">
        <v>89768</v>
      </c>
      <c r="B3856" s="329" t="s">
        <v>6486</v>
      </c>
      <c r="C3856" s="329" t="s">
        <v>174</v>
      </c>
      <c r="D3856" s="329" t="s">
        <v>3038</v>
      </c>
      <c r="E3856" s="334">
        <v>22.92</v>
      </c>
    </row>
    <row r="3857" spans="1:5" ht="15" x14ac:dyDescent="0.25">
      <c r="A3857" s="331">
        <v>89769</v>
      </c>
      <c r="B3857" s="329" t="s">
        <v>6487</v>
      </c>
      <c r="C3857" s="329" t="s">
        <v>174</v>
      </c>
      <c r="D3857" s="329" t="s">
        <v>3038</v>
      </c>
      <c r="E3857" s="334">
        <v>57.22</v>
      </c>
    </row>
    <row r="3858" spans="1:5" ht="15" x14ac:dyDescent="0.25">
      <c r="A3858" s="331">
        <v>89772</v>
      </c>
      <c r="B3858" s="329" t="s">
        <v>6488</v>
      </c>
      <c r="C3858" s="329" t="s">
        <v>157</v>
      </c>
      <c r="D3858" s="329" t="s">
        <v>3038</v>
      </c>
      <c r="E3858" s="334">
        <v>79.05</v>
      </c>
    </row>
    <row r="3859" spans="1:5" ht="15" x14ac:dyDescent="0.25">
      <c r="A3859" s="331">
        <v>89774</v>
      </c>
      <c r="B3859" s="329" t="s">
        <v>6489</v>
      </c>
      <c r="C3859" s="329" t="s">
        <v>174</v>
      </c>
      <c r="D3859" s="329" t="s">
        <v>3038</v>
      </c>
      <c r="E3859" s="334">
        <v>14.8</v>
      </c>
    </row>
    <row r="3860" spans="1:5" ht="15" x14ac:dyDescent="0.25">
      <c r="A3860" s="331">
        <v>89776</v>
      </c>
      <c r="B3860" s="329" t="s">
        <v>6490</v>
      </c>
      <c r="C3860" s="329" t="s">
        <v>174</v>
      </c>
      <c r="D3860" s="329" t="s">
        <v>3038</v>
      </c>
      <c r="E3860" s="334">
        <v>20.58</v>
      </c>
    </row>
    <row r="3861" spans="1:5" ht="15" x14ac:dyDescent="0.25">
      <c r="A3861" s="331">
        <v>89777</v>
      </c>
      <c r="B3861" s="329" t="s">
        <v>6491</v>
      </c>
      <c r="C3861" s="329" t="s">
        <v>174</v>
      </c>
      <c r="D3861" s="329" t="s">
        <v>3038</v>
      </c>
      <c r="E3861" s="334">
        <v>29.64</v>
      </c>
    </row>
    <row r="3862" spans="1:5" ht="15" x14ac:dyDescent="0.25">
      <c r="A3862" s="331">
        <v>89778</v>
      </c>
      <c r="B3862" s="329" t="s">
        <v>970</v>
      </c>
      <c r="C3862" s="329" t="s">
        <v>174</v>
      </c>
      <c r="D3862" s="329" t="s">
        <v>3038</v>
      </c>
      <c r="E3862" s="334">
        <v>18.5</v>
      </c>
    </row>
    <row r="3863" spans="1:5" ht="15" x14ac:dyDescent="0.25">
      <c r="A3863" s="331">
        <v>89779</v>
      </c>
      <c r="B3863" s="329" t="s">
        <v>6492</v>
      </c>
      <c r="C3863" s="329" t="s">
        <v>174</v>
      </c>
      <c r="D3863" s="329" t="s">
        <v>3038</v>
      </c>
      <c r="E3863" s="334">
        <v>29.21</v>
      </c>
    </row>
    <row r="3864" spans="1:5" ht="15" x14ac:dyDescent="0.25">
      <c r="A3864" s="331">
        <v>89780</v>
      </c>
      <c r="B3864" s="329" t="s">
        <v>6493</v>
      </c>
      <c r="C3864" s="329" t="s">
        <v>174</v>
      </c>
      <c r="D3864" s="329" t="s">
        <v>3038</v>
      </c>
      <c r="E3864" s="334">
        <v>29.64</v>
      </c>
    </row>
    <row r="3865" spans="1:5" ht="15" x14ac:dyDescent="0.25">
      <c r="A3865" s="331">
        <v>89781</v>
      </c>
      <c r="B3865" s="329" t="s">
        <v>6494</v>
      </c>
      <c r="C3865" s="329" t="s">
        <v>174</v>
      </c>
      <c r="D3865" s="329" t="s">
        <v>3038</v>
      </c>
      <c r="E3865" s="334">
        <v>44.63</v>
      </c>
    </row>
    <row r="3866" spans="1:5" ht="15" x14ac:dyDescent="0.25">
      <c r="A3866" s="331">
        <v>89782</v>
      </c>
      <c r="B3866" s="329" t="s">
        <v>6495</v>
      </c>
      <c r="C3866" s="329" t="s">
        <v>174</v>
      </c>
      <c r="D3866" s="329" t="s">
        <v>3038</v>
      </c>
      <c r="E3866" s="334">
        <v>10.07</v>
      </c>
    </row>
    <row r="3867" spans="1:5" ht="15" x14ac:dyDescent="0.25">
      <c r="A3867" s="331">
        <v>89783</v>
      </c>
      <c r="B3867" s="329" t="s">
        <v>1032</v>
      </c>
      <c r="C3867" s="329" t="s">
        <v>174</v>
      </c>
      <c r="D3867" s="329" t="s">
        <v>3038</v>
      </c>
      <c r="E3867" s="334">
        <v>10.34</v>
      </c>
    </row>
    <row r="3868" spans="1:5" ht="15" x14ac:dyDescent="0.25">
      <c r="A3868" s="331">
        <v>89784</v>
      </c>
      <c r="B3868" s="329" t="s">
        <v>1005</v>
      </c>
      <c r="C3868" s="329" t="s">
        <v>174</v>
      </c>
      <c r="D3868" s="329" t="s">
        <v>3038</v>
      </c>
      <c r="E3868" s="334">
        <v>19.829999999999998</v>
      </c>
    </row>
    <row r="3869" spans="1:5" ht="15" x14ac:dyDescent="0.25">
      <c r="A3869" s="331">
        <v>89785</v>
      </c>
      <c r="B3869" s="329" t="s">
        <v>6496</v>
      </c>
      <c r="C3869" s="329" t="s">
        <v>174</v>
      </c>
      <c r="D3869" s="329" t="s">
        <v>3038</v>
      </c>
      <c r="E3869" s="334">
        <v>21.61</v>
      </c>
    </row>
    <row r="3870" spans="1:5" ht="15" x14ac:dyDescent="0.25">
      <c r="A3870" s="331">
        <v>89786</v>
      </c>
      <c r="B3870" s="329" t="s">
        <v>6497</v>
      </c>
      <c r="C3870" s="329" t="s">
        <v>174</v>
      </c>
      <c r="D3870" s="329" t="s">
        <v>3038</v>
      </c>
      <c r="E3870" s="334">
        <v>32.58</v>
      </c>
    </row>
    <row r="3871" spans="1:5" ht="15" x14ac:dyDescent="0.25">
      <c r="A3871" s="331">
        <v>89787</v>
      </c>
      <c r="B3871" s="329" t="s">
        <v>6498</v>
      </c>
      <c r="C3871" s="329" t="s">
        <v>174</v>
      </c>
      <c r="D3871" s="329" t="s">
        <v>3038</v>
      </c>
      <c r="E3871" s="334">
        <v>44.63</v>
      </c>
    </row>
    <row r="3872" spans="1:5" ht="15" x14ac:dyDescent="0.25">
      <c r="A3872" s="331">
        <v>89788</v>
      </c>
      <c r="B3872" s="329" t="s">
        <v>6499</v>
      </c>
      <c r="C3872" s="329" t="s">
        <v>174</v>
      </c>
      <c r="D3872" s="329" t="s">
        <v>3038</v>
      </c>
      <c r="E3872" s="334">
        <v>88.42</v>
      </c>
    </row>
    <row r="3873" spans="1:5" ht="15" x14ac:dyDescent="0.25">
      <c r="A3873" s="331">
        <v>89789</v>
      </c>
      <c r="B3873" s="329" t="s">
        <v>6500</v>
      </c>
      <c r="C3873" s="329" t="s">
        <v>174</v>
      </c>
      <c r="D3873" s="329" t="s">
        <v>3038</v>
      </c>
      <c r="E3873" s="334">
        <v>89.85</v>
      </c>
    </row>
    <row r="3874" spans="1:5" ht="15" x14ac:dyDescent="0.25">
      <c r="A3874" s="331">
        <v>89790</v>
      </c>
      <c r="B3874" s="329" t="s">
        <v>6501</v>
      </c>
      <c r="C3874" s="329" t="s">
        <v>174</v>
      </c>
      <c r="D3874" s="329" t="s">
        <v>3038</v>
      </c>
      <c r="E3874" s="334">
        <v>221.45</v>
      </c>
    </row>
    <row r="3875" spans="1:5" ht="15" x14ac:dyDescent="0.25">
      <c r="A3875" s="331">
        <v>89791</v>
      </c>
      <c r="B3875" s="329" t="s">
        <v>6502</v>
      </c>
      <c r="C3875" s="329" t="s">
        <v>174</v>
      </c>
      <c r="D3875" s="329" t="s">
        <v>3038</v>
      </c>
      <c r="E3875" s="334">
        <v>226.71</v>
      </c>
    </row>
    <row r="3876" spans="1:5" ht="15" x14ac:dyDescent="0.25">
      <c r="A3876" s="331">
        <v>89792</v>
      </c>
      <c r="B3876" s="329" t="s">
        <v>6503</v>
      </c>
      <c r="C3876" s="329" t="s">
        <v>174</v>
      </c>
      <c r="D3876" s="329" t="s">
        <v>3038</v>
      </c>
      <c r="E3876" s="334">
        <v>260.55</v>
      </c>
    </row>
    <row r="3877" spans="1:5" ht="15" x14ac:dyDescent="0.25">
      <c r="A3877" s="331">
        <v>89793</v>
      </c>
      <c r="B3877" s="329" t="s">
        <v>6504</v>
      </c>
      <c r="C3877" s="329" t="s">
        <v>174</v>
      </c>
      <c r="D3877" s="329" t="s">
        <v>3038</v>
      </c>
      <c r="E3877" s="334">
        <v>267.63</v>
      </c>
    </row>
    <row r="3878" spans="1:5" ht="15" x14ac:dyDescent="0.25">
      <c r="A3878" s="331">
        <v>89794</v>
      </c>
      <c r="B3878" s="329" t="s">
        <v>6505</v>
      </c>
      <c r="C3878" s="329" t="s">
        <v>174</v>
      </c>
      <c r="D3878" s="329" t="s">
        <v>3038</v>
      </c>
      <c r="E3878" s="334">
        <v>20.59</v>
      </c>
    </row>
    <row r="3879" spans="1:5" ht="15" x14ac:dyDescent="0.25">
      <c r="A3879" s="331">
        <v>89795</v>
      </c>
      <c r="B3879" s="329" t="s">
        <v>6506</v>
      </c>
      <c r="C3879" s="329" t="s">
        <v>174</v>
      </c>
      <c r="D3879" s="329" t="s">
        <v>3038</v>
      </c>
      <c r="E3879" s="334">
        <v>35.03</v>
      </c>
    </row>
    <row r="3880" spans="1:5" ht="15" x14ac:dyDescent="0.25">
      <c r="A3880" s="331">
        <v>89796</v>
      </c>
      <c r="B3880" s="329" t="s">
        <v>972</v>
      </c>
      <c r="C3880" s="329" t="s">
        <v>174</v>
      </c>
      <c r="D3880" s="329" t="s">
        <v>3038</v>
      </c>
      <c r="E3880" s="334">
        <v>40.03</v>
      </c>
    </row>
    <row r="3881" spans="1:5" ht="15" x14ac:dyDescent="0.25">
      <c r="A3881" s="331">
        <v>89797</v>
      </c>
      <c r="B3881" s="329" t="s">
        <v>974</v>
      </c>
      <c r="C3881" s="329" t="s">
        <v>174</v>
      </c>
      <c r="D3881" s="329" t="s">
        <v>3038</v>
      </c>
      <c r="E3881" s="334">
        <v>45.77</v>
      </c>
    </row>
    <row r="3882" spans="1:5" ht="15" x14ac:dyDescent="0.25">
      <c r="A3882" s="331">
        <v>89801</v>
      </c>
      <c r="B3882" s="329" t="s">
        <v>6507</v>
      </c>
      <c r="C3882" s="329" t="s">
        <v>174</v>
      </c>
      <c r="D3882" s="329" t="s">
        <v>3038</v>
      </c>
      <c r="E3882" s="334">
        <v>7.45</v>
      </c>
    </row>
    <row r="3883" spans="1:5" ht="15" x14ac:dyDescent="0.25">
      <c r="A3883" s="331">
        <v>89802</v>
      </c>
      <c r="B3883" s="329" t="s">
        <v>6508</v>
      </c>
      <c r="C3883" s="329" t="s">
        <v>174</v>
      </c>
      <c r="D3883" s="329" t="s">
        <v>3038</v>
      </c>
      <c r="E3883" s="334">
        <v>8.07</v>
      </c>
    </row>
    <row r="3884" spans="1:5" ht="15" x14ac:dyDescent="0.25">
      <c r="A3884" s="331">
        <v>89803</v>
      </c>
      <c r="B3884" s="329" t="s">
        <v>6509</v>
      </c>
      <c r="C3884" s="329" t="s">
        <v>174</v>
      </c>
      <c r="D3884" s="329" t="s">
        <v>3038</v>
      </c>
      <c r="E3884" s="334">
        <v>14.81</v>
      </c>
    </row>
    <row r="3885" spans="1:5" ht="15" x14ac:dyDescent="0.25">
      <c r="A3885" s="331">
        <v>89804</v>
      </c>
      <c r="B3885" s="329" t="s">
        <v>6510</v>
      </c>
      <c r="C3885" s="329" t="s">
        <v>174</v>
      </c>
      <c r="D3885" s="329" t="s">
        <v>3038</v>
      </c>
      <c r="E3885" s="334">
        <v>15.84</v>
      </c>
    </row>
    <row r="3886" spans="1:5" ht="15" x14ac:dyDescent="0.25">
      <c r="A3886" s="331">
        <v>89805</v>
      </c>
      <c r="B3886" s="329" t="s">
        <v>6511</v>
      </c>
      <c r="C3886" s="329" t="s">
        <v>174</v>
      </c>
      <c r="D3886" s="329" t="s">
        <v>3038</v>
      </c>
      <c r="E3886" s="334">
        <v>14.33</v>
      </c>
    </row>
    <row r="3887" spans="1:5" ht="15" x14ac:dyDescent="0.25">
      <c r="A3887" s="331">
        <v>89806</v>
      </c>
      <c r="B3887" s="329" t="s">
        <v>6512</v>
      </c>
      <c r="C3887" s="329" t="s">
        <v>174</v>
      </c>
      <c r="D3887" s="329" t="s">
        <v>3038</v>
      </c>
      <c r="E3887" s="334">
        <v>15.22</v>
      </c>
    </row>
    <row r="3888" spans="1:5" ht="15" x14ac:dyDescent="0.25">
      <c r="A3888" s="331">
        <v>89807</v>
      </c>
      <c r="B3888" s="329" t="s">
        <v>6513</v>
      </c>
      <c r="C3888" s="329" t="s">
        <v>174</v>
      </c>
      <c r="D3888" s="329" t="s">
        <v>3038</v>
      </c>
      <c r="E3888" s="334">
        <v>27.09</v>
      </c>
    </row>
    <row r="3889" spans="1:5" ht="15" x14ac:dyDescent="0.25">
      <c r="A3889" s="331">
        <v>89808</v>
      </c>
      <c r="B3889" s="329" t="s">
        <v>6514</v>
      </c>
      <c r="C3889" s="329" t="s">
        <v>174</v>
      </c>
      <c r="D3889" s="329" t="s">
        <v>3038</v>
      </c>
      <c r="E3889" s="334">
        <v>39.89</v>
      </c>
    </row>
    <row r="3890" spans="1:5" ht="15" x14ac:dyDescent="0.25">
      <c r="A3890" s="331">
        <v>89809</v>
      </c>
      <c r="B3890" s="329" t="s">
        <v>6515</v>
      </c>
      <c r="C3890" s="329" t="s">
        <v>174</v>
      </c>
      <c r="D3890" s="329" t="s">
        <v>3038</v>
      </c>
      <c r="E3890" s="334">
        <v>18.93</v>
      </c>
    </row>
    <row r="3891" spans="1:5" ht="15" x14ac:dyDescent="0.25">
      <c r="A3891" s="331">
        <v>89810</v>
      </c>
      <c r="B3891" s="329" t="s">
        <v>976</v>
      </c>
      <c r="C3891" s="329" t="s">
        <v>174</v>
      </c>
      <c r="D3891" s="329" t="s">
        <v>3038</v>
      </c>
      <c r="E3891" s="334">
        <v>18.88</v>
      </c>
    </row>
    <row r="3892" spans="1:5" ht="15" x14ac:dyDescent="0.25">
      <c r="A3892" s="331">
        <v>89811</v>
      </c>
      <c r="B3892" s="329" t="s">
        <v>6516</v>
      </c>
      <c r="C3892" s="329" t="s">
        <v>174</v>
      </c>
      <c r="D3892" s="329" t="s">
        <v>3038</v>
      </c>
      <c r="E3892" s="334">
        <v>32.81</v>
      </c>
    </row>
    <row r="3893" spans="1:5" ht="15" x14ac:dyDescent="0.25">
      <c r="A3893" s="331">
        <v>89812</v>
      </c>
      <c r="B3893" s="329" t="s">
        <v>6517</v>
      </c>
      <c r="C3893" s="329" t="s">
        <v>174</v>
      </c>
      <c r="D3893" s="329" t="s">
        <v>3038</v>
      </c>
      <c r="E3893" s="334">
        <v>57.44</v>
      </c>
    </row>
    <row r="3894" spans="1:5" ht="15" x14ac:dyDescent="0.25">
      <c r="A3894" s="331">
        <v>89813</v>
      </c>
      <c r="B3894" s="329" t="s">
        <v>1007</v>
      </c>
      <c r="C3894" s="329" t="s">
        <v>174</v>
      </c>
      <c r="D3894" s="329" t="s">
        <v>3038</v>
      </c>
      <c r="E3894" s="334">
        <v>7.52</v>
      </c>
    </row>
    <row r="3895" spans="1:5" ht="15" x14ac:dyDescent="0.25">
      <c r="A3895" s="331">
        <v>89814</v>
      </c>
      <c r="B3895" s="329" t="s">
        <v>6518</v>
      </c>
      <c r="C3895" s="329" t="s">
        <v>174</v>
      </c>
      <c r="D3895" s="329" t="s">
        <v>3038</v>
      </c>
      <c r="E3895" s="334">
        <v>14.99</v>
      </c>
    </row>
    <row r="3896" spans="1:5" ht="15" x14ac:dyDescent="0.25">
      <c r="A3896" s="331">
        <v>89815</v>
      </c>
      <c r="B3896" s="329" t="s">
        <v>6519</v>
      </c>
      <c r="C3896" s="329" t="s">
        <v>174</v>
      </c>
      <c r="D3896" s="329" t="s">
        <v>3038</v>
      </c>
      <c r="E3896" s="334">
        <v>35.1</v>
      </c>
    </row>
    <row r="3897" spans="1:5" ht="15" x14ac:dyDescent="0.25">
      <c r="A3897" s="331">
        <v>89816</v>
      </c>
      <c r="B3897" s="329" t="s">
        <v>6520</v>
      </c>
      <c r="C3897" s="329" t="s">
        <v>174</v>
      </c>
      <c r="D3897" s="329" t="s">
        <v>3038</v>
      </c>
      <c r="E3897" s="334">
        <v>50.66</v>
      </c>
    </row>
    <row r="3898" spans="1:5" ht="15" x14ac:dyDescent="0.25">
      <c r="A3898" s="331">
        <v>89817</v>
      </c>
      <c r="B3898" s="329" t="s">
        <v>6521</v>
      </c>
      <c r="C3898" s="329" t="s">
        <v>174</v>
      </c>
      <c r="D3898" s="329" t="s">
        <v>3038</v>
      </c>
      <c r="E3898" s="334">
        <v>12.61</v>
      </c>
    </row>
    <row r="3899" spans="1:5" ht="15" x14ac:dyDescent="0.25">
      <c r="A3899" s="331">
        <v>89818</v>
      </c>
      <c r="B3899" s="329" t="s">
        <v>6522</v>
      </c>
      <c r="C3899" s="329" t="s">
        <v>174</v>
      </c>
      <c r="D3899" s="329" t="s">
        <v>3038</v>
      </c>
      <c r="E3899" s="334">
        <v>204.58</v>
      </c>
    </row>
    <row r="3900" spans="1:5" ht="15" x14ac:dyDescent="0.25">
      <c r="A3900" s="331">
        <v>89819</v>
      </c>
      <c r="B3900" s="329" t="s">
        <v>6523</v>
      </c>
      <c r="C3900" s="329" t="s">
        <v>174</v>
      </c>
      <c r="D3900" s="329" t="s">
        <v>3038</v>
      </c>
      <c r="E3900" s="334">
        <v>18.39</v>
      </c>
    </row>
    <row r="3901" spans="1:5" ht="15" x14ac:dyDescent="0.25">
      <c r="A3901" s="331">
        <v>89820</v>
      </c>
      <c r="B3901" s="329" t="s">
        <v>6524</v>
      </c>
      <c r="C3901" s="329" t="s">
        <v>174</v>
      </c>
      <c r="D3901" s="329" t="s">
        <v>3038</v>
      </c>
      <c r="E3901" s="334">
        <v>38.22</v>
      </c>
    </row>
    <row r="3902" spans="1:5" ht="15" x14ac:dyDescent="0.25">
      <c r="A3902" s="331">
        <v>89821</v>
      </c>
      <c r="B3902" s="329" t="s">
        <v>978</v>
      </c>
      <c r="C3902" s="329" t="s">
        <v>174</v>
      </c>
      <c r="D3902" s="329" t="s">
        <v>3038</v>
      </c>
      <c r="E3902" s="334">
        <v>15.69</v>
      </c>
    </row>
    <row r="3903" spans="1:5" ht="15" x14ac:dyDescent="0.25">
      <c r="A3903" s="331">
        <v>89822</v>
      </c>
      <c r="B3903" s="329" t="s">
        <v>6525</v>
      </c>
      <c r="C3903" s="329" t="s">
        <v>174</v>
      </c>
      <c r="D3903" s="329" t="s">
        <v>3038</v>
      </c>
      <c r="E3903" s="334">
        <v>27.19</v>
      </c>
    </row>
    <row r="3904" spans="1:5" ht="15" x14ac:dyDescent="0.25">
      <c r="A3904" s="331">
        <v>89823</v>
      </c>
      <c r="B3904" s="329" t="s">
        <v>6526</v>
      </c>
      <c r="C3904" s="329" t="s">
        <v>174</v>
      </c>
      <c r="D3904" s="329" t="s">
        <v>3038</v>
      </c>
      <c r="E3904" s="334">
        <v>26.4</v>
      </c>
    </row>
    <row r="3905" spans="1:5" ht="15" x14ac:dyDescent="0.25">
      <c r="A3905" s="331">
        <v>89824</v>
      </c>
      <c r="B3905" s="329" t="s">
        <v>6527</v>
      </c>
      <c r="C3905" s="329" t="s">
        <v>174</v>
      </c>
      <c r="D3905" s="329" t="s">
        <v>3038</v>
      </c>
      <c r="E3905" s="334">
        <v>47.86</v>
      </c>
    </row>
    <row r="3906" spans="1:5" ht="15" x14ac:dyDescent="0.25">
      <c r="A3906" s="331">
        <v>89825</v>
      </c>
      <c r="B3906" s="329" t="s">
        <v>6528</v>
      </c>
      <c r="C3906" s="329" t="s">
        <v>174</v>
      </c>
      <c r="D3906" s="329" t="s">
        <v>3038</v>
      </c>
      <c r="E3906" s="334">
        <v>16.39</v>
      </c>
    </row>
    <row r="3907" spans="1:5" ht="15" x14ac:dyDescent="0.25">
      <c r="A3907" s="331">
        <v>89826</v>
      </c>
      <c r="B3907" s="329" t="s">
        <v>6529</v>
      </c>
      <c r="C3907" s="329" t="s">
        <v>174</v>
      </c>
      <c r="D3907" s="329" t="s">
        <v>3038</v>
      </c>
      <c r="E3907" s="334">
        <v>208.82</v>
      </c>
    </row>
    <row r="3908" spans="1:5" ht="15" x14ac:dyDescent="0.25">
      <c r="A3908" s="331">
        <v>89827</v>
      </c>
      <c r="B3908" s="329" t="s">
        <v>6530</v>
      </c>
      <c r="C3908" s="329" t="s">
        <v>174</v>
      </c>
      <c r="D3908" s="329" t="s">
        <v>3038</v>
      </c>
      <c r="E3908" s="334">
        <v>18.170000000000002</v>
      </c>
    </row>
    <row r="3909" spans="1:5" ht="15" x14ac:dyDescent="0.25">
      <c r="A3909" s="331">
        <v>89828</v>
      </c>
      <c r="B3909" s="329" t="s">
        <v>6531</v>
      </c>
      <c r="C3909" s="329" t="s">
        <v>174</v>
      </c>
      <c r="D3909" s="329" t="s">
        <v>3038</v>
      </c>
      <c r="E3909" s="334">
        <v>73.37</v>
      </c>
    </row>
    <row r="3910" spans="1:5" ht="15" x14ac:dyDescent="0.25">
      <c r="A3910" s="331">
        <v>89829</v>
      </c>
      <c r="B3910" s="329" t="s">
        <v>6532</v>
      </c>
      <c r="C3910" s="329" t="s">
        <v>174</v>
      </c>
      <c r="D3910" s="329" t="s">
        <v>3038</v>
      </c>
      <c r="E3910" s="334">
        <v>28.22</v>
      </c>
    </row>
    <row r="3911" spans="1:5" ht="15" x14ac:dyDescent="0.25">
      <c r="A3911" s="331">
        <v>89830</v>
      </c>
      <c r="B3911" s="329" t="s">
        <v>6533</v>
      </c>
      <c r="C3911" s="329" t="s">
        <v>174</v>
      </c>
      <c r="D3911" s="329" t="s">
        <v>3038</v>
      </c>
      <c r="E3911" s="334">
        <v>30.67</v>
      </c>
    </row>
    <row r="3912" spans="1:5" ht="15" x14ac:dyDescent="0.25">
      <c r="A3912" s="331">
        <v>89831</v>
      </c>
      <c r="B3912" s="329" t="s">
        <v>6534</v>
      </c>
      <c r="C3912" s="329" t="s">
        <v>174</v>
      </c>
      <c r="D3912" s="329" t="s">
        <v>3038</v>
      </c>
      <c r="E3912" s="334">
        <v>249.86</v>
      </c>
    </row>
    <row r="3913" spans="1:5" ht="15" x14ac:dyDescent="0.25">
      <c r="A3913" s="331">
        <v>89832</v>
      </c>
      <c r="B3913" s="329" t="s">
        <v>6535</v>
      </c>
      <c r="C3913" s="329" t="s">
        <v>174</v>
      </c>
      <c r="D3913" s="329" t="s">
        <v>3038</v>
      </c>
      <c r="E3913" s="334">
        <v>50.21</v>
      </c>
    </row>
    <row r="3914" spans="1:5" ht="15" x14ac:dyDescent="0.25">
      <c r="A3914" s="331">
        <v>89833</v>
      </c>
      <c r="B3914" s="329" t="s">
        <v>980</v>
      </c>
      <c r="C3914" s="329" t="s">
        <v>174</v>
      </c>
      <c r="D3914" s="329" t="s">
        <v>3038</v>
      </c>
      <c r="E3914" s="334">
        <v>34.74</v>
      </c>
    </row>
    <row r="3915" spans="1:5" ht="15" x14ac:dyDescent="0.25">
      <c r="A3915" s="331">
        <v>89834</v>
      </c>
      <c r="B3915" s="329" t="s">
        <v>982</v>
      </c>
      <c r="C3915" s="329" t="s">
        <v>174</v>
      </c>
      <c r="D3915" s="329" t="s">
        <v>3038</v>
      </c>
      <c r="E3915" s="334">
        <v>40.479999999999997</v>
      </c>
    </row>
    <row r="3916" spans="1:5" ht="15" x14ac:dyDescent="0.25">
      <c r="A3916" s="331">
        <v>89835</v>
      </c>
      <c r="B3916" s="329" t="s">
        <v>6536</v>
      </c>
      <c r="C3916" s="329" t="s">
        <v>174</v>
      </c>
      <c r="D3916" s="329" t="s">
        <v>3038</v>
      </c>
      <c r="E3916" s="334">
        <v>49.24</v>
      </c>
    </row>
    <row r="3917" spans="1:5" ht="15" x14ac:dyDescent="0.25">
      <c r="A3917" s="331">
        <v>89836</v>
      </c>
      <c r="B3917" s="329" t="s">
        <v>6537</v>
      </c>
      <c r="C3917" s="329" t="s">
        <v>174</v>
      </c>
      <c r="D3917" s="329" t="s">
        <v>3038</v>
      </c>
      <c r="E3917" s="334">
        <v>337.73</v>
      </c>
    </row>
    <row r="3918" spans="1:5" ht="15" x14ac:dyDescent="0.25">
      <c r="A3918" s="331">
        <v>89837</v>
      </c>
      <c r="B3918" s="329" t="s">
        <v>6538</v>
      </c>
      <c r="C3918" s="329" t="s">
        <v>174</v>
      </c>
      <c r="D3918" s="329" t="s">
        <v>3038</v>
      </c>
      <c r="E3918" s="334">
        <v>167.62</v>
      </c>
    </row>
    <row r="3919" spans="1:5" ht="15" x14ac:dyDescent="0.25">
      <c r="A3919" s="331">
        <v>89838</v>
      </c>
      <c r="B3919" s="329" t="s">
        <v>6539</v>
      </c>
      <c r="C3919" s="329" t="s">
        <v>174</v>
      </c>
      <c r="D3919" s="329" t="s">
        <v>3038</v>
      </c>
      <c r="E3919" s="334">
        <v>182.75</v>
      </c>
    </row>
    <row r="3920" spans="1:5" ht="15" x14ac:dyDescent="0.25">
      <c r="A3920" s="331">
        <v>89839</v>
      </c>
      <c r="B3920" s="329" t="s">
        <v>6540</v>
      </c>
      <c r="C3920" s="329" t="s">
        <v>174</v>
      </c>
      <c r="D3920" s="329" t="s">
        <v>3038</v>
      </c>
      <c r="E3920" s="334">
        <v>243.1</v>
      </c>
    </row>
    <row r="3921" spans="1:5" ht="15" x14ac:dyDescent="0.25">
      <c r="A3921" s="331">
        <v>89840</v>
      </c>
      <c r="B3921" s="329" t="s">
        <v>6541</v>
      </c>
      <c r="C3921" s="329" t="s">
        <v>174</v>
      </c>
      <c r="D3921" s="329" t="s">
        <v>3038</v>
      </c>
      <c r="E3921" s="334">
        <v>211.17</v>
      </c>
    </row>
    <row r="3922" spans="1:5" ht="15" x14ac:dyDescent="0.25">
      <c r="A3922" s="331">
        <v>89841</v>
      </c>
      <c r="B3922" s="329" t="s">
        <v>6542</v>
      </c>
      <c r="C3922" s="329" t="s">
        <v>174</v>
      </c>
      <c r="D3922" s="329" t="s">
        <v>3038</v>
      </c>
      <c r="E3922" s="334">
        <v>357.41</v>
      </c>
    </row>
    <row r="3923" spans="1:5" ht="15" x14ac:dyDescent="0.25">
      <c r="A3923" s="331">
        <v>89842</v>
      </c>
      <c r="B3923" s="329" t="s">
        <v>6543</v>
      </c>
      <c r="C3923" s="329" t="s">
        <v>174</v>
      </c>
      <c r="D3923" s="329" t="s">
        <v>3038</v>
      </c>
      <c r="E3923" s="334">
        <v>55.79</v>
      </c>
    </row>
    <row r="3924" spans="1:5" ht="15" x14ac:dyDescent="0.25">
      <c r="A3924" s="331">
        <v>89844</v>
      </c>
      <c r="B3924" s="329" t="s">
        <v>6544</v>
      </c>
      <c r="C3924" s="329" t="s">
        <v>174</v>
      </c>
      <c r="D3924" s="329" t="s">
        <v>3038</v>
      </c>
      <c r="E3924" s="334">
        <v>71.319999999999993</v>
      </c>
    </row>
    <row r="3925" spans="1:5" ht="15" x14ac:dyDescent="0.25">
      <c r="A3925" s="331">
        <v>89845</v>
      </c>
      <c r="B3925" s="329" t="s">
        <v>6545</v>
      </c>
      <c r="C3925" s="329" t="s">
        <v>174</v>
      </c>
      <c r="D3925" s="329" t="s">
        <v>3038</v>
      </c>
      <c r="E3925" s="334">
        <v>111.43</v>
      </c>
    </row>
    <row r="3926" spans="1:5" ht="15" x14ac:dyDescent="0.25">
      <c r="A3926" s="331">
        <v>89846</v>
      </c>
      <c r="B3926" s="329" t="s">
        <v>6546</v>
      </c>
      <c r="C3926" s="329" t="s">
        <v>174</v>
      </c>
      <c r="D3926" s="329" t="s">
        <v>3038</v>
      </c>
      <c r="E3926" s="334">
        <v>253.81</v>
      </c>
    </row>
    <row r="3927" spans="1:5" ht="15" x14ac:dyDescent="0.25">
      <c r="A3927" s="331">
        <v>89847</v>
      </c>
      <c r="B3927" s="329" t="s">
        <v>6547</v>
      </c>
      <c r="C3927" s="329" t="s">
        <v>174</v>
      </c>
      <c r="D3927" s="329" t="s">
        <v>3038</v>
      </c>
      <c r="E3927" s="334">
        <v>312.41000000000003</v>
      </c>
    </row>
    <row r="3928" spans="1:5" ht="15" x14ac:dyDescent="0.25">
      <c r="A3928" s="331">
        <v>89850</v>
      </c>
      <c r="B3928" s="329" t="s">
        <v>6548</v>
      </c>
      <c r="C3928" s="329" t="s">
        <v>174</v>
      </c>
      <c r="D3928" s="329" t="s">
        <v>3038</v>
      </c>
      <c r="E3928" s="334">
        <v>22.67</v>
      </c>
    </row>
    <row r="3929" spans="1:5" ht="15" x14ac:dyDescent="0.25">
      <c r="A3929" s="331">
        <v>89851</v>
      </c>
      <c r="B3929" s="329" t="s">
        <v>984</v>
      </c>
      <c r="C3929" s="329" t="s">
        <v>174</v>
      </c>
      <c r="D3929" s="329" t="s">
        <v>3038</v>
      </c>
      <c r="E3929" s="334">
        <v>22.62</v>
      </c>
    </row>
    <row r="3930" spans="1:5" ht="15" x14ac:dyDescent="0.25">
      <c r="A3930" s="331">
        <v>89852</v>
      </c>
      <c r="B3930" s="329" t="s">
        <v>6549</v>
      </c>
      <c r="C3930" s="329" t="s">
        <v>174</v>
      </c>
      <c r="D3930" s="329" t="s">
        <v>3038</v>
      </c>
      <c r="E3930" s="334">
        <v>36.549999999999997</v>
      </c>
    </row>
    <row r="3931" spans="1:5" ht="15" x14ac:dyDescent="0.25">
      <c r="A3931" s="331">
        <v>89853</v>
      </c>
      <c r="B3931" s="329" t="s">
        <v>6550</v>
      </c>
      <c r="C3931" s="329" t="s">
        <v>174</v>
      </c>
      <c r="D3931" s="329" t="s">
        <v>3038</v>
      </c>
      <c r="E3931" s="334">
        <v>61.18</v>
      </c>
    </row>
    <row r="3932" spans="1:5" ht="15" x14ac:dyDescent="0.25">
      <c r="A3932" s="331">
        <v>89854</v>
      </c>
      <c r="B3932" s="329" t="s">
        <v>6551</v>
      </c>
      <c r="C3932" s="329" t="s">
        <v>174</v>
      </c>
      <c r="D3932" s="329" t="s">
        <v>3038</v>
      </c>
      <c r="E3932" s="334">
        <v>83.69</v>
      </c>
    </row>
    <row r="3933" spans="1:5" ht="15" x14ac:dyDescent="0.25">
      <c r="A3933" s="331">
        <v>89855</v>
      </c>
      <c r="B3933" s="329" t="s">
        <v>949</v>
      </c>
      <c r="C3933" s="329" t="s">
        <v>174</v>
      </c>
      <c r="D3933" s="329" t="s">
        <v>3038</v>
      </c>
      <c r="E3933" s="334">
        <v>88.65</v>
      </c>
    </row>
    <row r="3934" spans="1:5" ht="15" x14ac:dyDescent="0.25">
      <c r="A3934" s="331">
        <v>89856</v>
      </c>
      <c r="B3934" s="329" t="s">
        <v>986</v>
      </c>
      <c r="C3934" s="329" t="s">
        <v>174</v>
      </c>
      <c r="D3934" s="329" t="s">
        <v>3038</v>
      </c>
      <c r="E3934" s="334">
        <v>18.18</v>
      </c>
    </row>
    <row r="3935" spans="1:5" ht="15" x14ac:dyDescent="0.25">
      <c r="A3935" s="331">
        <v>89857</v>
      </c>
      <c r="B3935" s="329" t="s">
        <v>6552</v>
      </c>
      <c r="C3935" s="329" t="s">
        <v>174</v>
      </c>
      <c r="D3935" s="329" t="s">
        <v>3038</v>
      </c>
      <c r="E3935" s="334">
        <v>28.89</v>
      </c>
    </row>
    <row r="3936" spans="1:5" ht="15" x14ac:dyDescent="0.25">
      <c r="A3936" s="331">
        <v>89859</v>
      </c>
      <c r="B3936" s="329" t="s">
        <v>6553</v>
      </c>
      <c r="C3936" s="329" t="s">
        <v>174</v>
      </c>
      <c r="D3936" s="329" t="s">
        <v>2971</v>
      </c>
      <c r="E3936" s="334">
        <v>110.1</v>
      </c>
    </row>
    <row r="3937" spans="1:5" ht="15" x14ac:dyDescent="0.25">
      <c r="A3937" s="331">
        <v>89860</v>
      </c>
      <c r="B3937" s="329" t="s">
        <v>6554</v>
      </c>
      <c r="C3937" s="329" t="s">
        <v>174</v>
      </c>
      <c r="D3937" s="329" t="s">
        <v>3038</v>
      </c>
      <c r="E3937" s="334">
        <v>39.729999999999997</v>
      </c>
    </row>
    <row r="3938" spans="1:5" ht="15" x14ac:dyDescent="0.25">
      <c r="A3938" s="331">
        <v>89861</v>
      </c>
      <c r="B3938" s="329" t="s">
        <v>988</v>
      </c>
      <c r="C3938" s="329" t="s">
        <v>174</v>
      </c>
      <c r="D3938" s="329" t="s">
        <v>3038</v>
      </c>
      <c r="E3938" s="334">
        <v>45.47</v>
      </c>
    </row>
    <row r="3939" spans="1:5" ht="15" x14ac:dyDescent="0.25">
      <c r="A3939" s="331">
        <v>89862</v>
      </c>
      <c r="B3939" s="329" t="s">
        <v>6555</v>
      </c>
      <c r="C3939" s="329" t="s">
        <v>174</v>
      </c>
      <c r="D3939" s="329" t="s">
        <v>3038</v>
      </c>
      <c r="E3939" s="334">
        <v>96.18</v>
      </c>
    </row>
    <row r="3940" spans="1:5" ht="15" x14ac:dyDescent="0.25">
      <c r="A3940" s="331">
        <v>89863</v>
      </c>
      <c r="B3940" s="329" t="s">
        <v>6556</v>
      </c>
      <c r="C3940" s="329" t="s">
        <v>174</v>
      </c>
      <c r="D3940" s="329" t="s">
        <v>3038</v>
      </c>
      <c r="E3940" s="334">
        <v>192.04</v>
      </c>
    </row>
    <row r="3941" spans="1:5" ht="15" x14ac:dyDescent="0.25">
      <c r="A3941" s="331">
        <v>89866</v>
      </c>
      <c r="B3941" s="329" t="s">
        <v>1067</v>
      </c>
      <c r="C3941" s="329" t="s">
        <v>174</v>
      </c>
      <c r="D3941" s="329" t="s">
        <v>3038</v>
      </c>
      <c r="E3941" s="334">
        <v>4.09</v>
      </c>
    </row>
    <row r="3942" spans="1:5" ht="15" x14ac:dyDescent="0.25">
      <c r="A3942" s="331">
        <v>89867</v>
      </c>
      <c r="B3942" s="329" t="s">
        <v>6557</v>
      </c>
      <c r="C3942" s="329" t="s">
        <v>174</v>
      </c>
      <c r="D3942" s="329" t="s">
        <v>3038</v>
      </c>
      <c r="E3942" s="334">
        <v>4.91</v>
      </c>
    </row>
    <row r="3943" spans="1:5" ht="15" x14ac:dyDescent="0.25">
      <c r="A3943" s="331">
        <v>89868</v>
      </c>
      <c r="B3943" s="329" t="s">
        <v>6558</v>
      </c>
      <c r="C3943" s="329" t="s">
        <v>174</v>
      </c>
      <c r="D3943" s="329" t="s">
        <v>3038</v>
      </c>
      <c r="E3943" s="334">
        <v>3.21</v>
      </c>
    </row>
    <row r="3944" spans="1:5" ht="15" x14ac:dyDescent="0.25">
      <c r="A3944" s="331">
        <v>89869</v>
      </c>
      <c r="B3944" s="329" t="s">
        <v>6559</v>
      </c>
      <c r="C3944" s="329" t="s">
        <v>174</v>
      </c>
      <c r="D3944" s="329" t="s">
        <v>3038</v>
      </c>
      <c r="E3944" s="334">
        <v>6.93</v>
      </c>
    </row>
    <row r="3945" spans="1:5" ht="15" x14ac:dyDescent="0.25">
      <c r="A3945" s="331">
        <v>89979</v>
      </c>
      <c r="B3945" s="329" t="s">
        <v>6560</v>
      </c>
      <c r="C3945" s="329" t="s">
        <v>174</v>
      </c>
      <c r="D3945" s="329" t="s">
        <v>3038</v>
      </c>
      <c r="E3945" s="334">
        <v>24.97</v>
      </c>
    </row>
    <row r="3946" spans="1:5" ht="15" x14ac:dyDescent="0.25">
      <c r="A3946" s="331">
        <v>89980</v>
      </c>
      <c r="B3946" s="329" t="s">
        <v>6561</v>
      </c>
      <c r="C3946" s="329" t="s">
        <v>174</v>
      </c>
      <c r="D3946" s="329" t="s">
        <v>3038</v>
      </c>
      <c r="E3946" s="334">
        <v>9.57</v>
      </c>
    </row>
    <row r="3947" spans="1:5" ht="15" x14ac:dyDescent="0.25">
      <c r="A3947" s="331">
        <v>89981</v>
      </c>
      <c r="B3947" s="329" t="s">
        <v>6562</v>
      </c>
      <c r="C3947" s="329" t="s">
        <v>174</v>
      </c>
      <c r="D3947" s="329" t="s">
        <v>3038</v>
      </c>
      <c r="E3947" s="334">
        <v>22.69</v>
      </c>
    </row>
    <row r="3948" spans="1:5" ht="15" x14ac:dyDescent="0.25">
      <c r="A3948" s="331">
        <v>90373</v>
      </c>
      <c r="B3948" s="329" t="s">
        <v>6563</v>
      </c>
      <c r="C3948" s="329" t="s">
        <v>174</v>
      </c>
      <c r="D3948" s="329" t="s">
        <v>3038</v>
      </c>
      <c r="E3948" s="334">
        <v>12.4</v>
      </c>
    </row>
    <row r="3949" spans="1:5" ht="15" x14ac:dyDescent="0.25">
      <c r="A3949" s="331">
        <v>90374</v>
      </c>
      <c r="B3949" s="329" t="s">
        <v>6564</v>
      </c>
      <c r="C3949" s="329" t="s">
        <v>174</v>
      </c>
      <c r="D3949" s="329" t="s">
        <v>3038</v>
      </c>
      <c r="E3949" s="334">
        <v>19.84</v>
      </c>
    </row>
    <row r="3950" spans="1:5" ht="15" x14ac:dyDescent="0.25">
      <c r="A3950" s="331">
        <v>90375</v>
      </c>
      <c r="B3950" s="329" t="s">
        <v>6565</v>
      </c>
      <c r="C3950" s="329" t="s">
        <v>174</v>
      </c>
      <c r="D3950" s="329" t="s">
        <v>3038</v>
      </c>
      <c r="E3950" s="334">
        <v>7.39</v>
      </c>
    </row>
    <row r="3951" spans="1:5" ht="15" x14ac:dyDescent="0.25">
      <c r="A3951" s="331">
        <v>92287</v>
      </c>
      <c r="B3951" s="329" t="s">
        <v>6566</v>
      </c>
      <c r="C3951" s="329" t="s">
        <v>174</v>
      </c>
      <c r="D3951" s="329" t="s">
        <v>2971</v>
      </c>
      <c r="E3951" s="334">
        <v>17.600000000000001</v>
      </c>
    </row>
    <row r="3952" spans="1:5" ht="15" x14ac:dyDescent="0.25">
      <c r="A3952" s="331">
        <v>92288</v>
      </c>
      <c r="B3952" s="329" t="s">
        <v>6567</v>
      </c>
      <c r="C3952" s="329" t="s">
        <v>174</v>
      </c>
      <c r="D3952" s="329" t="s">
        <v>2971</v>
      </c>
      <c r="E3952" s="334">
        <v>27.88</v>
      </c>
    </row>
    <row r="3953" spans="1:5" ht="15" x14ac:dyDescent="0.25">
      <c r="A3953" s="331">
        <v>92289</v>
      </c>
      <c r="B3953" s="329" t="s">
        <v>6568</v>
      </c>
      <c r="C3953" s="329" t="s">
        <v>174</v>
      </c>
      <c r="D3953" s="329" t="s">
        <v>2971</v>
      </c>
      <c r="E3953" s="334">
        <v>50.29</v>
      </c>
    </row>
    <row r="3954" spans="1:5" ht="15" x14ac:dyDescent="0.25">
      <c r="A3954" s="331">
        <v>92290</v>
      </c>
      <c r="B3954" s="329" t="s">
        <v>6569</v>
      </c>
      <c r="C3954" s="329" t="s">
        <v>174</v>
      </c>
      <c r="D3954" s="329" t="s">
        <v>2971</v>
      </c>
      <c r="E3954" s="334">
        <v>77.42</v>
      </c>
    </row>
    <row r="3955" spans="1:5" ht="15" x14ac:dyDescent="0.25">
      <c r="A3955" s="331">
        <v>92291</v>
      </c>
      <c r="B3955" s="329" t="s">
        <v>6570</v>
      </c>
      <c r="C3955" s="329" t="s">
        <v>174</v>
      </c>
      <c r="D3955" s="329" t="s">
        <v>2971</v>
      </c>
      <c r="E3955" s="334">
        <v>119.59</v>
      </c>
    </row>
    <row r="3956" spans="1:5" ht="15" x14ac:dyDescent="0.25">
      <c r="A3956" s="331">
        <v>92292</v>
      </c>
      <c r="B3956" s="329" t="s">
        <v>6571</v>
      </c>
      <c r="C3956" s="329" t="s">
        <v>174</v>
      </c>
      <c r="D3956" s="329" t="s">
        <v>2971</v>
      </c>
      <c r="E3956" s="334">
        <v>381.27</v>
      </c>
    </row>
    <row r="3957" spans="1:5" ht="15" x14ac:dyDescent="0.25">
      <c r="A3957" s="331">
        <v>92293</v>
      </c>
      <c r="B3957" s="329" t="s">
        <v>6572</v>
      </c>
      <c r="C3957" s="329" t="s">
        <v>174</v>
      </c>
      <c r="D3957" s="329" t="s">
        <v>2971</v>
      </c>
      <c r="E3957" s="334">
        <v>9.94</v>
      </c>
    </row>
    <row r="3958" spans="1:5" ht="15" x14ac:dyDescent="0.25">
      <c r="A3958" s="331">
        <v>92294</v>
      </c>
      <c r="B3958" s="329" t="s">
        <v>6573</v>
      </c>
      <c r="C3958" s="329" t="s">
        <v>174</v>
      </c>
      <c r="D3958" s="329" t="s">
        <v>2971</v>
      </c>
      <c r="E3958" s="334">
        <v>16.989999999999998</v>
      </c>
    </row>
    <row r="3959" spans="1:5" ht="15" x14ac:dyDescent="0.25">
      <c r="A3959" s="331">
        <v>92295</v>
      </c>
      <c r="B3959" s="329" t="s">
        <v>6574</v>
      </c>
      <c r="C3959" s="329" t="s">
        <v>174</v>
      </c>
      <c r="D3959" s="329" t="s">
        <v>2971</v>
      </c>
      <c r="E3959" s="334">
        <v>32.700000000000003</v>
      </c>
    </row>
    <row r="3960" spans="1:5" ht="15" x14ac:dyDescent="0.25">
      <c r="A3960" s="331">
        <v>92296</v>
      </c>
      <c r="B3960" s="329" t="s">
        <v>6575</v>
      </c>
      <c r="C3960" s="329" t="s">
        <v>174</v>
      </c>
      <c r="D3960" s="329" t="s">
        <v>2971</v>
      </c>
      <c r="E3960" s="334">
        <v>43.88</v>
      </c>
    </row>
    <row r="3961" spans="1:5" ht="15" x14ac:dyDescent="0.25">
      <c r="A3961" s="331">
        <v>92297</v>
      </c>
      <c r="B3961" s="329" t="s">
        <v>6576</v>
      </c>
      <c r="C3961" s="329" t="s">
        <v>174</v>
      </c>
      <c r="D3961" s="329" t="s">
        <v>2971</v>
      </c>
      <c r="E3961" s="334">
        <v>68.510000000000005</v>
      </c>
    </row>
    <row r="3962" spans="1:5" ht="15" x14ac:dyDescent="0.25">
      <c r="A3962" s="331">
        <v>92298</v>
      </c>
      <c r="B3962" s="329" t="s">
        <v>6577</v>
      </c>
      <c r="C3962" s="329" t="s">
        <v>174</v>
      </c>
      <c r="D3962" s="329" t="s">
        <v>2971</v>
      </c>
      <c r="E3962" s="334">
        <v>196.64</v>
      </c>
    </row>
    <row r="3963" spans="1:5" ht="15" x14ac:dyDescent="0.25">
      <c r="A3963" s="331">
        <v>92299</v>
      </c>
      <c r="B3963" s="329" t="s">
        <v>6578</v>
      </c>
      <c r="C3963" s="329" t="s">
        <v>174</v>
      </c>
      <c r="D3963" s="329" t="s">
        <v>2971</v>
      </c>
      <c r="E3963" s="334">
        <v>23.18</v>
      </c>
    </row>
    <row r="3964" spans="1:5" ht="15" x14ac:dyDescent="0.25">
      <c r="A3964" s="331">
        <v>92300</v>
      </c>
      <c r="B3964" s="329" t="s">
        <v>6579</v>
      </c>
      <c r="C3964" s="329" t="s">
        <v>174</v>
      </c>
      <c r="D3964" s="329" t="s">
        <v>2971</v>
      </c>
      <c r="E3964" s="334">
        <v>35.369999999999997</v>
      </c>
    </row>
    <row r="3965" spans="1:5" ht="15" x14ac:dyDescent="0.25">
      <c r="A3965" s="331">
        <v>92301</v>
      </c>
      <c r="B3965" s="329" t="s">
        <v>6580</v>
      </c>
      <c r="C3965" s="329" t="s">
        <v>174</v>
      </c>
      <c r="D3965" s="329" t="s">
        <v>2971</v>
      </c>
      <c r="E3965" s="334">
        <v>71.8</v>
      </c>
    </row>
    <row r="3966" spans="1:5" ht="15" x14ac:dyDescent="0.25">
      <c r="A3966" s="331">
        <v>92302</v>
      </c>
      <c r="B3966" s="329" t="s">
        <v>6581</v>
      </c>
      <c r="C3966" s="329" t="s">
        <v>174</v>
      </c>
      <c r="D3966" s="329" t="s">
        <v>2971</v>
      </c>
      <c r="E3966" s="334">
        <v>95.7</v>
      </c>
    </row>
    <row r="3967" spans="1:5" ht="15" x14ac:dyDescent="0.25">
      <c r="A3967" s="331">
        <v>92303</v>
      </c>
      <c r="B3967" s="329" t="s">
        <v>6582</v>
      </c>
      <c r="C3967" s="329" t="s">
        <v>174</v>
      </c>
      <c r="D3967" s="329" t="s">
        <v>2971</v>
      </c>
      <c r="E3967" s="334">
        <v>177.88</v>
      </c>
    </row>
    <row r="3968" spans="1:5" ht="15" x14ac:dyDescent="0.25">
      <c r="A3968" s="331">
        <v>92304</v>
      </c>
      <c r="B3968" s="329" t="s">
        <v>6583</v>
      </c>
      <c r="C3968" s="329" t="s">
        <v>174</v>
      </c>
      <c r="D3968" s="329" t="s">
        <v>2971</v>
      </c>
      <c r="E3968" s="334">
        <v>470.05</v>
      </c>
    </row>
    <row r="3969" spans="1:5" ht="15" x14ac:dyDescent="0.25">
      <c r="A3969" s="331">
        <v>92311</v>
      </c>
      <c r="B3969" s="329" t="s">
        <v>6584</v>
      </c>
      <c r="C3969" s="329" t="s">
        <v>174</v>
      </c>
      <c r="D3969" s="329" t="s">
        <v>2971</v>
      </c>
      <c r="E3969" s="334">
        <v>11.04</v>
      </c>
    </row>
    <row r="3970" spans="1:5" ht="15" x14ac:dyDescent="0.25">
      <c r="A3970" s="331">
        <v>92312</v>
      </c>
      <c r="B3970" s="329" t="s">
        <v>6585</v>
      </c>
      <c r="C3970" s="329" t="s">
        <v>174</v>
      </c>
      <c r="D3970" s="329" t="s">
        <v>2971</v>
      </c>
      <c r="E3970" s="334">
        <v>19.55</v>
      </c>
    </row>
    <row r="3971" spans="1:5" ht="15" x14ac:dyDescent="0.25">
      <c r="A3971" s="331">
        <v>92313</v>
      </c>
      <c r="B3971" s="329" t="s">
        <v>6586</v>
      </c>
      <c r="C3971" s="329" t="s">
        <v>174</v>
      </c>
      <c r="D3971" s="329" t="s">
        <v>2971</v>
      </c>
      <c r="E3971" s="334">
        <v>29.83</v>
      </c>
    </row>
    <row r="3972" spans="1:5" ht="15" x14ac:dyDescent="0.25">
      <c r="A3972" s="331">
        <v>92314</v>
      </c>
      <c r="B3972" s="329" t="s">
        <v>6587</v>
      </c>
      <c r="C3972" s="329" t="s">
        <v>174</v>
      </c>
      <c r="D3972" s="329" t="s">
        <v>2971</v>
      </c>
      <c r="E3972" s="334">
        <v>7.12</v>
      </c>
    </row>
    <row r="3973" spans="1:5" ht="15" x14ac:dyDescent="0.25">
      <c r="A3973" s="331">
        <v>92315</v>
      </c>
      <c r="B3973" s="329" t="s">
        <v>6588</v>
      </c>
      <c r="C3973" s="329" t="s">
        <v>174</v>
      </c>
      <c r="D3973" s="329" t="s">
        <v>2971</v>
      </c>
      <c r="E3973" s="334">
        <v>11.26</v>
      </c>
    </row>
    <row r="3974" spans="1:5" ht="15" x14ac:dyDescent="0.25">
      <c r="A3974" s="331">
        <v>92316</v>
      </c>
      <c r="B3974" s="329" t="s">
        <v>6589</v>
      </c>
      <c r="C3974" s="329" t="s">
        <v>174</v>
      </c>
      <c r="D3974" s="329" t="s">
        <v>2971</v>
      </c>
      <c r="E3974" s="334">
        <v>18.32</v>
      </c>
    </row>
    <row r="3975" spans="1:5" ht="15" x14ac:dyDescent="0.25">
      <c r="A3975" s="331">
        <v>92317</v>
      </c>
      <c r="B3975" s="329" t="s">
        <v>6590</v>
      </c>
      <c r="C3975" s="329" t="s">
        <v>174</v>
      </c>
      <c r="D3975" s="329" t="s">
        <v>2971</v>
      </c>
      <c r="E3975" s="334">
        <v>15.09</v>
      </c>
    </row>
    <row r="3976" spans="1:5" ht="15" x14ac:dyDescent="0.25">
      <c r="A3976" s="331">
        <v>92318</v>
      </c>
      <c r="B3976" s="329" t="s">
        <v>6591</v>
      </c>
      <c r="C3976" s="329" t="s">
        <v>174</v>
      </c>
      <c r="D3976" s="329" t="s">
        <v>2971</v>
      </c>
      <c r="E3976" s="334">
        <v>25.79</v>
      </c>
    </row>
    <row r="3977" spans="1:5" ht="15" x14ac:dyDescent="0.25">
      <c r="A3977" s="331">
        <v>92319</v>
      </c>
      <c r="B3977" s="329" t="s">
        <v>6592</v>
      </c>
      <c r="C3977" s="329" t="s">
        <v>174</v>
      </c>
      <c r="D3977" s="329" t="s">
        <v>2971</v>
      </c>
      <c r="E3977" s="334">
        <v>37.99</v>
      </c>
    </row>
    <row r="3978" spans="1:5" ht="15" x14ac:dyDescent="0.25">
      <c r="A3978" s="331">
        <v>92326</v>
      </c>
      <c r="B3978" s="329" t="s">
        <v>6593</v>
      </c>
      <c r="C3978" s="329" t="s">
        <v>174</v>
      </c>
      <c r="D3978" s="329" t="s">
        <v>2971</v>
      </c>
      <c r="E3978" s="334">
        <v>12.46</v>
      </c>
    </row>
    <row r="3979" spans="1:5" ht="15" x14ac:dyDescent="0.25">
      <c r="A3979" s="331">
        <v>92327</v>
      </c>
      <c r="B3979" s="329" t="s">
        <v>6594</v>
      </c>
      <c r="C3979" s="329" t="s">
        <v>174</v>
      </c>
      <c r="D3979" s="329" t="s">
        <v>2971</v>
      </c>
      <c r="E3979" s="334">
        <v>21.36</v>
      </c>
    </row>
    <row r="3980" spans="1:5" ht="15" x14ac:dyDescent="0.25">
      <c r="A3980" s="331">
        <v>92328</v>
      </c>
      <c r="B3980" s="329" t="s">
        <v>6595</v>
      </c>
      <c r="C3980" s="329" t="s">
        <v>174</v>
      </c>
      <c r="D3980" s="329" t="s">
        <v>2971</v>
      </c>
      <c r="E3980" s="334">
        <v>33.06</v>
      </c>
    </row>
    <row r="3981" spans="1:5" ht="15" x14ac:dyDescent="0.25">
      <c r="A3981" s="331">
        <v>92329</v>
      </c>
      <c r="B3981" s="329" t="s">
        <v>6596</v>
      </c>
      <c r="C3981" s="329" t="s">
        <v>174</v>
      </c>
      <c r="D3981" s="329" t="s">
        <v>2971</v>
      </c>
      <c r="E3981" s="334">
        <v>7.26</v>
      </c>
    </row>
    <row r="3982" spans="1:5" ht="15" x14ac:dyDescent="0.25">
      <c r="A3982" s="331">
        <v>92330</v>
      </c>
      <c r="B3982" s="329" t="s">
        <v>6597</v>
      </c>
      <c r="C3982" s="329" t="s">
        <v>174</v>
      </c>
      <c r="D3982" s="329" t="s">
        <v>2971</v>
      </c>
      <c r="E3982" s="334">
        <v>12.45</v>
      </c>
    </row>
    <row r="3983" spans="1:5" ht="15" x14ac:dyDescent="0.25">
      <c r="A3983" s="331">
        <v>92331</v>
      </c>
      <c r="B3983" s="329" t="s">
        <v>6598</v>
      </c>
      <c r="C3983" s="329" t="s">
        <v>174</v>
      </c>
      <c r="D3983" s="329" t="s">
        <v>2971</v>
      </c>
      <c r="E3983" s="334">
        <v>20.48</v>
      </c>
    </row>
    <row r="3984" spans="1:5" ht="15" x14ac:dyDescent="0.25">
      <c r="A3984" s="331">
        <v>92332</v>
      </c>
      <c r="B3984" s="329" t="s">
        <v>6599</v>
      </c>
      <c r="C3984" s="329" t="s">
        <v>174</v>
      </c>
      <c r="D3984" s="329" t="s">
        <v>2971</v>
      </c>
      <c r="E3984" s="334">
        <v>15.28</v>
      </c>
    </row>
    <row r="3985" spans="1:5" ht="15" x14ac:dyDescent="0.25">
      <c r="A3985" s="331">
        <v>92333</v>
      </c>
      <c r="B3985" s="329" t="s">
        <v>6600</v>
      </c>
      <c r="C3985" s="329" t="s">
        <v>174</v>
      </c>
      <c r="D3985" s="329" t="s">
        <v>2971</v>
      </c>
      <c r="E3985" s="334">
        <v>28.19</v>
      </c>
    </row>
    <row r="3986" spans="1:5" ht="15" x14ac:dyDescent="0.25">
      <c r="A3986" s="331">
        <v>92334</v>
      </c>
      <c r="B3986" s="329" t="s">
        <v>6601</v>
      </c>
      <c r="C3986" s="329" t="s">
        <v>174</v>
      </c>
      <c r="D3986" s="329" t="s">
        <v>2971</v>
      </c>
      <c r="E3986" s="334">
        <v>42.27</v>
      </c>
    </row>
    <row r="3987" spans="1:5" ht="15" x14ac:dyDescent="0.25">
      <c r="A3987" s="331">
        <v>92344</v>
      </c>
      <c r="B3987" s="329" t="s">
        <v>6602</v>
      </c>
      <c r="C3987" s="329" t="s">
        <v>174</v>
      </c>
      <c r="D3987" s="329" t="s">
        <v>3038</v>
      </c>
      <c r="E3987" s="334">
        <v>47.7</v>
      </c>
    </row>
    <row r="3988" spans="1:5" ht="15" x14ac:dyDescent="0.25">
      <c r="A3988" s="331">
        <v>92345</v>
      </c>
      <c r="B3988" s="329" t="s">
        <v>6603</v>
      </c>
      <c r="C3988" s="329" t="s">
        <v>174</v>
      </c>
      <c r="D3988" s="329" t="s">
        <v>3038</v>
      </c>
      <c r="E3988" s="334">
        <v>47.68</v>
      </c>
    </row>
    <row r="3989" spans="1:5" ht="15" x14ac:dyDescent="0.25">
      <c r="A3989" s="331">
        <v>92346</v>
      </c>
      <c r="B3989" s="329" t="s">
        <v>6604</v>
      </c>
      <c r="C3989" s="329" t="s">
        <v>174</v>
      </c>
      <c r="D3989" s="329" t="s">
        <v>3038</v>
      </c>
      <c r="E3989" s="334">
        <v>63.95</v>
      </c>
    </row>
    <row r="3990" spans="1:5" ht="15" x14ac:dyDescent="0.25">
      <c r="A3990" s="331">
        <v>92347</v>
      </c>
      <c r="B3990" s="329" t="s">
        <v>6605</v>
      </c>
      <c r="C3990" s="329" t="s">
        <v>174</v>
      </c>
      <c r="D3990" s="329" t="s">
        <v>3038</v>
      </c>
      <c r="E3990" s="334">
        <v>71.84</v>
      </c>
    </row>
    <row r="3991" spans="1:5" ht="15" x14ac:dyDescent="0.25">
      <c r="A3991" s="331">
        <v>92348</v>
      </c>
      <c r="B3991" s="329" t="s">
        <v>6606</v>
      </c>
      <c r="C3991" s="329" t="s">
        <v>174</v>
      </c>
      <c r="D3991" s="329" t="s">
        <v>3038</v>
      </c>
      <c r="E3991" s="334">
        <v>91.72</v>
      </c>
    </row>
    <row r="3992" spans="1:5" ht="15" x14ac:dyDescent="0.25">
      <c r="A3992" s="331">
        <v>92349</v>
      </c>
      <c r="B3992" s="329" t="s">
        <v>6607</v>
      </c>
      <c r="C3992" s="329" t="s">
        <v>174</v>
      </c>
      <c r="D3992" s="329" t="s">
        <v>3038</v>
      </c>
      <c r="E3992" s="334">
        <v>98.75</v>
      </c>
    </row>
    <row r="3993" spans="1:5" ht="15" x14ac:dyDescent="0.25">
      <c r="A3993" s="331">
        <v>92350</v>
      </c>
      <c r="B3993" s="329" t="s">
        <v>6608</v>
      </c>
      <c r="C3993" s="329" t="s">
        <v>174</v>
      </c>
      <c r="D3993" s="329" t="s">
        <v>3038</v>
      </c>
      <c r="E3993" s="334">
        <v>70.81</v>
      </c>
    </row>
    <row r="3994" spans="1:5" ht="15" x14ac:dyDescent="0.25">
      <c r="A3994" s="331">
        <v>92351</v>
      </c>
      <c r="B3994" s="329" t="s">
        <v>6609</v>
      </c>
      <c r="C3994" s="329" t="s">
        <v>174</v>
      </c>
      <c r="D3994" s="329" t="s">
        <v>3038</v>
      </c>
      <c r="E3994" s="334">
        <v>69.06</v>
      </c>
    </row>
    <row r="3995" spans="1:5" ht="15" x14ac:dyDescent="0.25">
      <c r="A3995" s="331">
        <v>92352</v>
      </c>
      <c r="B3995" s="329" t="s">
        <v>6610</v>
      </c>
      <c r="C3995" s="329" t="s">
        <v>174</v>
      </c>
      <c r="D3995" s="329" t="s">
        <v>3038</v>
      </c>
      <c r="E3995" s="334">
        <v>111.02</v>
      </c>
    </row>
    <row r="3996" spans="1:5" ht="15" x14ac:dyDescent="0.25">
      <c r="A3996" s="331">
        <v>92353</v>
      </c>
      <c r="B3996" s="329" t="s">
        <v>6611</v>
      </c>
      <c r="C3996" s="329" t="s">
        <v>174</v>
      </c>
      <c r="D3996" s="329" t="s">
        <v>3038</v>
      </c>
      <c r="E3996" s="334">
        <v>103.29</v>
      </c>
    </row>
    <row r="3997" spans="1:5" ht="15" x14ac:dyDescent="0.25">
      <c r="A3997" s="331">
        <v>92354</v>
      </c>
      <c r="B3997" s="329" t="s">
        <v>6612</v>
      </c>
      <c r="C3997" s="329" t="s">
        <v>174</v>
      </c>
      <c r="D3997" s="329" t="s">
        <v>3038</v>
      </c>
      <c r="E3997" s="334">
        <v>149.59</v>
      </c>
    </row>
    <row r="3998" spans="1:5" ht="15" x14ac:dyDescent="0.25">
      <c r="A3998" s="331">
        <v>92355</v>
      </c>
      <c r="B3998" s="329" t="s">
        <v>6613</v>
      </c>
      <c r="C3998" s="329" t="s">
        <v>174</v>
      </c>
      <c r="D3998" s="329" t="s">
        <v>3038</v>
      </c>
      <c r="E3998" s="334">
        <v>134.69</v>
      </c>
    </row>
    <row r="3999" spans="1:5" ht="15" x14ac:dyDescent="0.25">
      <c r="A3999" s="331">
        <v>92356</v>
      </c>
      <c r="B3999" s="329" t="s">
        <v>6614</v>
      </c>
      <c r="C3999" s="329" t="s">
        <v>174</v>
      </c>
      <c r="D3999" s="329" t="s">
        <v>3038</v>
      </c>
      <c r="E3999" s="334">
        <v>92.06</v>
      </c>
    </row>
    <row r="4000" spans="1:5" ht="15" x14ac:dyDescent="0.25">
      <c r="A4000" s="331">
        <v>92357</v>
      </c>
      <c r="B4000" s="329" t="s">
        <v>6615</v>
      </c>
      <c r="C4000" s="329" t="s">
        <v>174</v>
      </c>
      <c r="D4000" s="329" t="s">
        <v>3038</v>
      </c>
      <c r="E4000" s="334">
        <v>141.63</v>
      </c>
    </row>
    <row r="4001" spans="1:5" ht="15" x14ac:dyDescent="0.25">
      <c r="A4001" s="331">
        <v>92358</v>
      </c>
      <c r="B4001" s="329" t="s">
        <v>6616</v>
      </c>
      <c r="C4001" s="329" t="s">
        <v>174</v>
      </c>
      <c r="D4001" s="329" t="s">
        <v>3038</v>
      </c>
      <c r="E4001" s="334">
        <v>178.21</v>
      </c>
    </row>
    <row r="4002" spans="1:5" ht="15" x14ac:dyDescent="0.25">
      <c r="A4002" s="331">
        <v>92369</v>
      </c>
      <c r="B4002" s="329" t="s">
        <v>6617</v>
      </c>
      <c r="C4002" s="329" t="s">
        <v>174</v>
      </c>
      <c r="D4002" s="329" t="s">
        <v>3038</v>
      </c>
      <c r="E4002" s="334">
        <v>24.44</v>
      </c>
    </row>
    <row r="4003" spans="1:5" ht="15" x14ac:dyDescent="0.25">
      <c r="A4003" s="331">
        <v>92370</v>
      </c>
      <c r="B4003" s="329" t="s">
        <v>6618</v>
      </c>
      <c r="C4003" s="329" t="s">
        <v>174</v>
      </c>
      <c r="D4003" s="329" t="s">
        <v>3038</v>
      </c>
      <c r="E4003" s="334">
        <v>25.86</v>
      </c>
    </row>
    <row r="4004" spans="1:5" ht="15" x14ac:dyDescent="0.25">
      <c r="A4004" s="331">
        <v>92371</v>
      </c>
      <c r="B4004" s="329" t="s">
        <v>6619</v>
      </c>
      <c r="C4004" s="329" t="s">
        <v>174</v>
      </c>
      <c r="D4004" s="329" t="s">
        <v>3038</v>
      </c>
      <c r="E4004" s="334">
        <v>30.08</v>
      </c>
    </row>
    <row r="4005" spans="1:5" ht="15" x14ac:dyDescent="0.25">
      <c r="A4005" s="331">
        <v>92372</v>
      </c>
      <c r="B4005" s="329" t="s">
        <v>6620</v>
      </c>
      <c r="C4005" s="329" t="s">
        <v>174</v>
      </c>
      <c r="D4005" s="329" t="s">
        <v>3038</v>
      </c>
      <c r="E4005" s="334">
        <v>31.41</v>
      </c>
    </row>
    <row r="4006" spans="1:5" ht="15" x14ac:dyDescent="0.25">
      <c r="A4006" s="331">
        <v>92373</v>
      </c>
      <c r="B4006" s="329" t="s">
        <v>6621</v>
      </c>
      <c r="C4006" s="329" t="s">
        <v>174</v>
      </c>
      <c r="D4006" s="329" t="s">
        <v>3038</v>
      </c>
      <c r="E4006" s="334">
        <v>35.97</v>
      </c>
    </row>
    <row r="4007" spans="1:5" ht="15" x14ac:dyDescent="0.25">
      <c r="A4007" s="331">
        <v>92374</v>
      </c>
      <c r="B4007" s="329" t="s">
        <v>6622</v>
      </c>
      <c r="C4007" s="329" t="s">
        <v>174</v>
      </c>
      <c r="D4007" s="329" t="s">
        <v>3038</v>
      </c>
      <c r="E4007" s="334">
        <v>36.229999999999997</v>
      </c>
    </row>
    <row r="4008" spans="1:5" ht="15" x14ac:dyDescent="0.25">
      <c r="A4008" s="331">
        <v>92375</v>
      </c>
      <c r="B4008" s="329" t="s">
        <v>6623</v>
      </c>
      <c r="C4008" s="329" t="s">
        <v>174</v>
      </c>
      <c r="D4008" s="329" t="s">
        <v>3038</v>
      </c>
      <c r="E4008" s="334">
        <v>47.67</v>
      </c>
    </row>
    <row r="4009" spans="1:5" ht="15" x14ac:dyDescent="0.25">
      <c r="A4009" s="331">
        <v>92376</v>
      </c>
      <c r="B4009" s="329" t="s">
        <v>6624</v>
      </c>
      <c r="C4009" s="329" t="s">
        <v>174</v>
      </c>
      <c r="D4009" s="329" t="s">
        <v>3038</v>
      </c>
      <c r="E4009" s="334">
        <v>47.65</v>
      </c>
    </row>
    <row r="4010" spans="1:5" ht="15" x14ac:dyDescent="0.25">
      <c r="A4010" s="331">
        <v>92377</v>
      </c>
      <c r="B4010" s="329" t="s">
        <v>6625</v>
      </c>
      <c r="C4010" s="329" t="s">
        <v>174</v>
      </c>
      <c r="D4010" s="329" t="s">
        <v>3038</v>
      </c>
      <c r="E4010" s="334">
        <v>65.010000000000005</v>
      </c>
    </row>
    <row r="4011" spans="1:5" ht="15" x14ac:dyDescent="0.25">
      <c r="A4011" s="331">
        <v>92378</v>
      </c>
      <c r="B4011" s="329" t="s">
        <v>6626</v>
      </c>
      <c r="C4011" s="329" t="s">
        <v>174</v>
      </c>
      <c r="D4011" s="329" t="s">
        <v>3038</v>
      </c>
      <c r="E4011" s="334">
        <v>72.900000000000006</v>
      </c>
    </row>
    <row r="4012" spans="1:5" ht="15" x14ac:dyDescent="0.25">
      <c r="A4012" s="331">
        <v>92379</v>
      </c>
      <c r="B4012" s="329" t="s">
        <v>6627</v>
      </c>
      <c r="C4012" s="329" t="s">
        <v>174</v>
      </c>
      <c r="D4012" s="329" t="s">
        <v>3038</v>
      </c>
      <c r="E4012" s="334">
        <v>93.91</v>
      </c>
    </row>
    <row r="4013" spans="1:5" ht="15" x14ac:dyDescent="0.25">
      <c r="A4013" s="331">
        <v>92380</v>
      </c>
      <c r="B4013" s="329" t="s">
        <v>6628</v>
      </c>
      <c r="C4013" s="329" t="s">
        <v>174</v>
      </c>
      <c r="D4013" s="329" t="s">
        <v>3038</v>
      </c>
      <c r="E4013" s="334">
        <v>100.94</v>
      </c>
    </row>
    <row r="4014" spans="1:5" ht="15" x14ac:dyDescent="0.25">
      <c r="A4014" s="331">
        <v>92381</v>
      </c>
      <c r="B4014" s="329" t="s">
        <v>6629</v>
      </c>
      <c r="C4014" s="329" t="s">
        <v>174</v>
      </c>
      <c r="D4014" s="329" t="s">
        <v>3038</v>
      </c>
      <c r="E4014" s="334">
        <v>37.04</v>
      </c>
    </row>
    <row r="4015" spans="1:5" ht="15" x14ac:dyDescent="0.25">
      <c r="A4015" s="331">
        <v>92382</v>
      </c>
      <c r="B4015" s="329" t="s">
        <v>6630</v>
      </c>
      <c r="C4015" s="329" t="s">
        <v>174</v>
      </c>
      <c r="D4015" s="329" t="s">
        <v>3038</v>
      </c>
      <c r="E4015" s="334">
        <v>35.159999999999997</v>
      </c>
    </row>
    <row r="4016" spans="1:5" ht="15" x14ac:dyDescent="0.25">
      <c r="A4016" s="331">
        <v>92383</v>
      </c>
      <c r="B4016" s="329" t="s">
        <v>6631</v>
      </c>
      <c r="C4016" s="329" t="s">
        <v>174</v>
      </c>
      <c r="D4016" s="329" t="s">
        <v>3038</v>
      </c>
      <c r="E4016" s="334">
        <v>47.81</v>
      </c>
    </row>
    <row r="4017" spans="1:5" ht="15" x14ac:dyDescent="0.25">
      <c r="A4017" s="331">
        <v>92384</v>
      </c>
      <c r="B4017" s="329" t="s">
        <v>6632</v>
      </c>
      <c r="C4017" s="329" t="s">
        <v>174</v>
      </c>
      <c r="D4017" s="329" t="s">
        <v>3038</v>
      </c>
      <c r="E4017" s="334">
        <v>44.06</v>
      </c>
    </row>
    <row r="4018" spans="1:5" ht="15" x14ac:dyDescent="0.25">
      <c r="A4018" s="331">
        <v>92385</v>
      </c>
      <c r="B4018" s="329" t="s">
        <v>6633</v>
      </c>
      <c r="C4018" s="329" t="s">
        <v>174</v>
      </c>
      <c r="D4018" s="329" t="s">
        <v>3038</v>
      </c>
      <c r="E4018" s="334">
        <v>55.17</v>
      </c>
    </row>
    <row r="4019" spans="1:5" ht="15" x14ac:dyDescent="0.25">
      <c r="A4019" s="331">
        <v>92386</v>
      </c>
      <c r="B4019" s="329" t="s">
        <v>6634</v>
      </c>
      <c r="C4019" s="329" t="s">
        <v>174</v>
      </c>
      <c r="D4019" s="329" t="s">
        <v>3038</v>
      </c>
      <c r="E4019" s="334">
        <v>52.58</v>
      </c>
    </row>
    <row r="4020" spans="1:5" ht="15" x14ac:dyDescent="0.25">
      <c r="A4020" s="331">
        <v>92387</v>
      </c>
      <c r="B4020" s="329" t="s">
        <v>6635</v>
      </c>
      <c r="C4020" s="329" t="s">
        <v>174</v>
      </c>
      <c r="D4020" s="329" t="s">
        <v>3038</v>
      </c>
      <c r="E4020" s="334">
        <v>70.75</v>
      </c>
    </row>
    <row r="4021" spans="1:5" ht="15" x14ac:dyDescent="0.25">
      <c r="A4021" s="331">
        <v>92388</v>
      </c>
      <c r="B4021" s="329" t="s">
        <v>6636</v>
      </c>
      <c r="C4021" s="329" t="s">
        <v>174</v>
      </c>
      <c r="D4021" s="329" t="s">
        <v>3038</v>
      </c>
      <c r="E4021" s="334">
        <v>69</v>
      </c>
    </row>
    <row r="4022" spans="1:5" ht="15" x14ac:dyDescent="0.25">
      <c r="A4022" s="331">
        <v>92389</v>
      </c>
      <c r="B4022" s="329" t="s">
        <v>6637</v>
      </c>
      <c r="C4022" s="329" t="s">
        <v>174</v>
      </c>
      <c r="D4022" s="329" t="s">
        <v>3038</v>
      </c>
      <c r="E4022" s="334">
        <v>112.64</v>
      </c>
    </row>
    <row r="4023" spans="1:5" ht="15" x14ac:dyDescent="0.25">
      <c r="A4023" s="331">
        <v>92390</v>
      </c>
      <c r="B4023" s="329" t="s">
        <v>6638</v>
      </c>
      <c r="C4023" s="329" t="s">
        <v>174</v>
      </c>
      <c r="D4023" s="329" t="s">
        <v>3038</v>
      </c>
      <c r="E4023" s="334">
        <v>104.91</v>
      </c>
    </row>
    <row r="4024" spans="1:5" ht="15" x14ac:dyDescent="0.25">
      <c r="A4024" s="331">
        <v>92635</v>
      </c>
      <c r="B4024" s="329" t="s">
        <v>6639</v>
      </c>
      <c r="C4024" s="329" t="s">
        <v>174</v>
      </c>
      <c r="D4024" s="329" t="s">
        <v>3038</v>
      </c>
      <c r="E4024" s="334">
        <v>152.87</v>
      </c>
    </row>
    <row r="4025" spans="1:5" ht="15" x14ac:dyDescent="0.25">
      <c r="A4025" s="331">
        <v>92636</v>
      </c>
      <c r="B4025" s="329" t="s">
        <v>6640</v>
      </c>
      <c r="C4025" s="329" t="s">
        <v>174</v>
      </c>
      <c r="D4025" s="329" t="s">
        <v>3038</v>
      </c>
      <c r="E4025" s="334">
        <v>137.97</v>
      </c>
    </row>
    <row r="4026" spans="1:5" ht="15" x14ac:dyDescent="0.25">
      <c r="A4026" s="331">
        <v>92637</v>
      </c>
      <c r="B4026" s="329" t="s">
        <v>6641</v>
      </c>
      <c r="C4026" s="329" t="s">
        <v>174</v>
      </c>
      <c r="D4026" s="329" t="s">
        <v>3038</v>
      </c>
      <c r="E4026" s="334">
        <v>47.61</v>
      </c>
    </row>
    <row r="4027" spans="1:5" ht="15" x14ac:dyDescent="0.25">
      <c r="A4027" s="331">
        <v>92638</v>
      </c>
      <c r="B4027" s="329" t="s">
        <v>6642</v>
      </c>
      <c r="C4027" s="329" t="s">
        <v>174</v>
      </c>
      <c r="D4027" s="329" t="s">
        <v>3038</v>
      </c>
      <c r="E4027" s="334">
        <v>59.21</v>
      </c>
    </row>
    <row r="4028" spans="1:5" ht="15" x14ac:dyDescent="0.25">
      <c r="A4028" s="331">
        <v>92639</v>
      </c>
      <c r="B4028" s="329" t="s">
        <v>6643</v>
      </c>
      <c r="C4028" s="329" t="s">
        <v>174</v>
      </c>
      <c r="D4028" s="329" t="s">
        <v>3038</v>
      </c>
      <c r="E4028" s="334">
        <v>69.16</v>
      </c>
    </row>
    <row r="4029" spans="1:5" ht="15" x14ac:dyDescent="0.25">
      <c r="A4029" s="331">
        <v>92640</v>
      </c>
      <c r="B4029" s="329" t="s">
        <v>6644</v>
      </c>
      <c r="C4029" s="329" t="s">
        <v>174</v>
      </c>
      <c r="D4029" s="329" t="s">
        <v>3038</v>
      </c>
      <c r="E4029" s="334">
        <v>91.96</v>
      </c>
    </row>
    <row r="4030" spans="1:5" ht="15" x14ac:dyDescent="0.25">
      <c r="A4030" s="331">
        <v>92642</v>
      </c>
      <c r="B4030" s="329" t="s">
        <v>6645</v>
      </c>
      <c r="C4030" s="329" t="s">
        <v>174</v>
      </c>
      <c r="D4030" s="329" t="s">
        <v>3038</v>
      </c>
      <c r="E4030" s="334">
        <v>143.74</v>
      </c>
    </row>
    <row r="4031" spans="1:5" ht="15" x14ac:dyDescent="0.25">
      <c r="A4031" s="331">
        <v>92644</v>
      </c>
      <c r="B4031" s="329" t="s">
        <v>6646</v>
      </c>
      <c r="C4031" s="329" t="s">
        <v>174</v>
      </c>
      <c r="D4031" s="329" t="s">
        <v>3038</v>
      </c>
      <c r="E4031" s="334">
        <v>182.57</v>
      </c>
    </row>
    <row r="4032" spans="1:5" ht="15" x14ac:dyDescent="0.25">
      <c r="A4032" s="331">
        <v>92657</v>
      </c>
      <c r="B4032" s="329" t="s">
        <v>6647</v>
      </c>
      <c r="C4032" s="329" t="s">
        <v>174</v>
      </c>
      <c r="D4032" s="329" t="s">
        <v>3038</v>
      </c>
      <c r="E4032" s="334">
        <v>18.55</v>
      </c>
    </row>
    <row r="4033" spans="1:5" ht="15" x14ac:dyDescent="0.25">
      <c r="A4033" s="331">
        <v>92658</v>
      </c>
      <c r="B4033" s="329" t="s">
        <v>6648</v>
      </c>
      <c r="C4033" s="329" t="s">
        <v>174</v>
      </c>
      <c r="D4033" s="329" t="s">
        <v>3038</v>
      </c>
      <c r="E4033" s="334">
        <v>19.97</v>
      </c>
    </row>
    <row r="4034" spans="1:5" ht="15" x14ac:dyDescent="0.25">
      <c r="A4034" s="331">
        <v>92659</v>
      </c>
      <c r="B4034" s="329" t="s">
        <v>6649</v>
      </c>
      <c r="C4034" s="329" t="s">
        <v>174</v>
      </c>
      <c r="D4034" s="329" t="s">
        <v>3038</v>
      </c>
      <c r="E4034" s="334">
        <v>23.38</v>
      </c>
    </row>
    <row r="4035" spans="1:5" ht="15" x14ac:dyDescent="0.25">
      <c r="A4035" s="331">
        <v>92660</v>
      </c>
      <c r="B4035" s="329" t="s">
        <v>6650</v>
      </c>
      <c r="C4035" s="329" t="s">
        <v>174</v>
      </c>
      <c r="D4035" s="329" t="s">
        <v>3038</v>
      </c>
      <c r="E4035" s="334">
        <v>24.71</v>
      </c>
    </row>
    <row r="4036" spans="1:5" ht="15" x14ac:dyDescent="0.25">
      <c r="A4036" s="331">
        <v>92661</v>
      </c>
      <c r="B4036" s="329" t="s">
        <v>6651</v>
      </c>
      <c r="C4036" s="329" t="s">
        <v>174</v>
      </c>
      <c r="D4036" s="329" t="s">
        <v>3038</v>
      </c>
      <c r="E4036" s="334">
        <v>28.35</v>
      </c>
    </row>
    <row r="4037" spans="1:5" ht="15" x14ac:dyDescent="0.25">
      <c r="A4037" s="331">
        <v>92662</v>
      </c>
      <c r="B4037" s="329" t="s">
        <v>6652</v>
      </c>
      <c r="C4037" s="329" t="s">
        <v>174</v>
      </c>
      <c r="D4037" s="329" t="s">
        <v>3038</v>
      </c>
      <c r="E4037" s="334">
        <v>28.61</v>
      </c>
    </row>
    <row r="4038" spans="1:5" ht="15" x14ac:dyDescent="0.25">
      <c r="A4038" s="331">
        <v>92663</v>
      </c>
      <c r="B4038" s="329" t="s">
        <v>6653</v>
      </c>
      <c r="C4038" s="329" t="s">
        <v>174</v>
      </c>
      <c r="D4038" s="329" t="s">
        <v>3038</v>
      </c>
      <c r="E4038" s="334">
        <v>38.880000000000003</v>
      </c>
    </row>
    <row r="4039" spans="1:5" ht="15" x14ac:dyDescent="0.25">
      <c r="A4039" s="331">
        <v>92664</v>
      </c>
      <c r="B4039" s="329" t="s">
        <v>6654</v>
      </c>
      <c r="C4039" s="329" t="s">
        <v>174</v>
      </c>
      <c r="D4039" s="329" t="s">
        <v>3038</v>
      </c>
      <c r="E4039" s="334">
        <v>38.86</v>
      </c>
    </row>
    <row r="4040" spans="1:5" ht="15" x14ac:dyDescent="0.25">
      <c r="A4040" s="331">
        <v>92665</v>
      </c>
      <c r="B4040" s="329" t="s">
        <v>6655</v>
      </c>
      <c r="C4040" s="329" t="s">
        <v>174</v>
      </c>
      <c r="D4040" s="329" t="s">
        <v>3038</v>
      </c>
      <c r="E4040" s="334">
        <v>54.48</v>
      </c>
    </row>
    <row r="4041" spans="1:5" ht="15" x14ac:dyDescent="0.25">
      <c r="A4041" s="331">
        <v>92666</v>
      </c>
      <c r="B4041" s="329" t="s">
        <v>6656</v>
      </c>
      <c r="C4041" s="329" t="s">
        <v>174</v>
      </c>
      <c r="D4041" s="329" t="s">
        <v>3038</v>
      </c>
      <c r="E4041" s="334">
        <v>62.37</v>
      </c>
    </row>
    <row r="4042" spans="1:5" ht="15" x14ac:dyDescent="0.25">
      <c r="A4042" s="331">
        <v>92667</v>
      </c>
      <c r="B4042" s="329" t="s">
        <v>6657</v>
      </c>
      <c r="C4042" s="329" t="s">
        <v>174</v>
      </c>
      <c r="D4042" s="329" t="s">
        <v>3038</v>
      </c>
      <c r="E4042" s="334">
        <v>81.67</v>
      </c>
    </row>
    <row r="4043" spans="1:5" ht="15" x14ac:dyDescent="0.25">
      <c r="A4043" s="331">
        <v>92668</v>
      </c>
      <c r="B4043" s="329" t="s">
        <v>6658</v>
      </c>
      <c r="C4043" s="329" t="s">
        <v>174</v>
      </c>
      <c r="D4043" s="329" t="s">
        <v>3038</v>
      </c>
      <c r="E4043" s="334">
        <v>88.7</v>
      </c>
    </row>
    <row r="4044" spans="1:5" ht="15" x14ac:dyDescent="0.25">
      <c r="A4044" s="331">
        <v>92669</v>
      </c>
      <c r="B4044" s="329" t="s">
        <v>6659</v>
      </c>
      <c r="C4044" s="329" t="s">
        <v>174</v>
      </c>
      <c r="D4044" s="329" t="s">
        <v>3038</v>
      </c>
      <c r="E4044" s="334">
        <v>28.19</v>
      </c>
    </row>
    <row r="4045" spans="1:5" ht="15" x14ac:dyDescent="0.25">
      <c r="A4045" s="331">
        <v>92670</v>
      </c>
      <c r="B4045" s="329" t="s">
        <v>6660</v>
      </c>
      <c r="C4045" s="329" t="s">
        <v>174</v>
      </c>
      <c r="D4045" s="329" t="s">
        <v>3038</v>
      </c>
      <c r="E4045" s="334">
        <v>26.31</v>
      </c>
    </row>
    <row r="4046" spans="1:5" ht="15" x14ac:dyDescent="0.25">
      <c r="A4046" s="331">
        <v>92671</v>
      </c>
      <c r="B4046" s="329" t="s">
        <v>6661</v>
      </c>
      <c r="C4046" s="329" t="s">
        <v>174</v>
      </c>
      <c r="D4046" s="329" t="s">
        <v>3038</v>
      </c>
      <c r="E4046" s="334">
        <v>37.770000000000003</v>
      </c>
    </row>
    <row r="4047" spans="1:5" ht="15" x14ac:dyDescent="0.25">
      <c r="A4047" s="331">
        <v>92672</v>
      </c>
      <c r="B4047" s="329" t="s">
        <v>6662</v>
      </c>
      <c r="C4047" s="329" t="s">
        <v>174</v>
      </c>
      <c r="D4047" s="329" t="s">
        <v>3038</v>
      </c>
      <c r="E4047" s="334">
        <v>34.020000000000003</v>
      </c>
    </row>
    <row r="4048" spans="1:5" ht="15" x14ac:dyDescent="0.25">
      <c r="A4048" s="331">
        <v>92673</v>
      </c>
      <c r="B4048" s="329" t="s">
        <v>6663</v>
      </c>
      <c r="C4048" s="329" t="s">
        <v>174</v>
      </c>
      <c r="D4048" s="329" t="s">
        <v>3038</v>
      </c>
      <c r="E4048" s="334">
        <v>43.75</v>
      </c>
    </row>
    <row r="4049" spans="1:5" ht="15" x14ac:dyDescent="0.25">
      <c r="A4049" s="331">
        <v>92674</v>
      </c>
      <c r="B4049" s="329" t="s">
        <v>6664</v>
      </c>
      <c r="C4049" s="329" t="s">
        <v>174</v>
      </c>
      <c r="D4049" s="329" t="s">
        <v>3038</v>
      </c>
      <c r="E4049" s="334">
        <v>41.16</v>
      </c>
    </row>
    <row r="4050" spans="1:5" ht="15" x14ac:dyDescent="0.25">
      <c r="A4050" s="331">
        <v>92675</v>
      </c>
      <c r="B4050" s="329" t="s">
        <v>6665</v>
      </c>
      <c r="C4050" s="329" t="s">
        <v>174</v>
      </c>
      <c r="D4050" s="329" t="s">
        <v>3038</v>
      </c>
      <c r="E4050" s="334">
        <v>57.6</v>
      </c>
    </row>
    <row r="4051" spans="1:5" ht="15" x14ac:dyDescent="0.25">
      <c r="A4051" s="331">
        <v>92676</v>
      </c>
      <c r="B4051" s="329" t="s">
        <v>6666</v>
      </c>
      <c r="C4051" s="329" t="s">
        <v>174</v>
      </c>
      <c r="D4051" s="329" t="s">
        <v>3038</v>
      </c>
      <c r="E4051" s="334">
        <v>55.85</v>
      </c>
    </row>
    <row r="4052" spans="1:5" ht="15" x14ac:dyDescent="0.25">
      <c r="A4052" s="331">
        <v>92677</v>
      </c>
      <c r="B4052" s="329" t="s">
        <v>6667</v>
      </c>
      <c r="C4052" s="329" t="s">
        <v>174</v>
      </c>
      <c r="D4052" s="329" t="s">
        <v>3038</v>
      </c>
      <c r="E4052" s="334">
        <v>96.89</v>
      </c>
    </row>
    <row r="4053" spans="1:5" ht="15" x14ac:dyDescent="0.25">
      <c r="A4053" s="331">
        <v>92678</v>
      </c>
      <c r="B4053" s="329" t="s">
        <v>6668</v>
      </c>
      <c r="C4053" s="329" t="s">
        <v>174</v>
      </c>
      <c r="D4053" s="329" t="s">
        <v>3038</v>
      </c>
      <c r="E4053" s="334">
        <v>89.16</v>
      </c>
    </row>
    <row r="4054" spans="1:5" ht="15" x14ac:dyDescent="0.25">
      <c r="A4054" s="331">
        <v>92679</v>
      </c>
      <c r="B4054" s="329" t="s">
        <v>6669</v>
      </c>
      <c r="C4054" s="329" t="s">
        <v>174</v>
      </c>
      <c r="D4054" s="329" t="s">
        <v>3038</v>
      </c>
      <c r="E4054" s="334">
        <v>134.53</v>
      </c>
    </row>
    <row r="4055" spans="1:5" ht="15" x14ac:dyDescent="0.25">
      <c r="A4055" s="331">
        <v>92680</v>
      </c>
      <c r="B4055" s="329" t="s">
        <v>6670</v>
      </c>
      <c r="C4055" s="329" t="s">
        <v>174</v>
      </c>
      <c r="D4055" s="329" t="s">
        <v>3038</v>
      </c>
      <c r="E4055" s="334">
        <v>119.63</v>
      </c>
    </row>
    <row r="4056" spans="1:5" ht="15" x14ac:dyDescent="0.25">
      <c r="A4056" s="331">
        <v>92681</v>
      </c>
      <c r="B4056" s="329" t="s">
        <v>6671</v>
      </c>
      <c r="C4056" s="329" t="s">
        <v>174</v>
      </c>
      <c r="D4056" s="329" t="s">
        <v>3038</v>
      </c>
      <c r="E4056" s="334">
        <v>35.81</v>
      </c>
    </row>
    <row r="4057" spans="1:5" ht="15" x14ac:dyDescent="0.25">
      <c r="A4057" s="331">
        <v>92682</v>
      </c>
      <c r="B4057" s="329" t="s">
        <v>6672</v>
      </c>
      <c r="C4057" s="329" t="s">
        <v>174</v>
      </c>
      <c r="D4057" s="329" t="s">
        <v>3038</v>
      </c>
      <c r="E4057" s="334">
        <v>45.79</v>
      </c>
    </row>
    <row r="4058" spans="1:5" ht="15" x14ac:dyDescent="0.25">
      <c r="A4058" s="331">
        <v>92683</v>
      </c>
      <c r="B4058" s="329" t="s">
        <v>6673</v>
      </c>
      <c r="C4058" s="329" t="s">
        <v>174</v>
      </c>
      <c r="D4058" s="329" t="s">
        <v>3038</v>
      </c>
      <c r="E4058" s="334">
        <v>53.93</v>
      </c>
    </row>
    <row r="4059" spans="1:5" ht="15" x14ac:dyDescent="0.25">
      <c r="A4059" s="331">
        <v>92684</v>
      </c>
      <c r="B4059" s="329" t="s">
        <v>6674</v>
      </c>
      <c r="C4059" s="329" t="s">
        <v>174</v>
      </c>
      <c r="D4059" s="329" t="s">
        <v>3038</v>
      </c>
      <c r="E4059" s="334">
        <v>74.430000000000007</v>
      </c>
    </row>
    <row r="4060" spans="1:5" ht="15" x14ac:dyDescent="0.25">
      <c r="A4060" s="331">
        <v>92685</v>
      </c>
      <c r="B4060" s="329" t="s">
        <v>6675</v>
      </c>
      <c r="C4060" s="329" t="s">
        <v>174</v>
      </c>
      <c r="D4060" s="329" t="s">
        <v>3038</v>
      </c>
      <c r="E4060" s="334">
        <v>122.76</v>
      </c>
    </row>
    <row r="4061" spans="1:5" ht="15" x14ac:dyDescent="0.25">
      <c r="A4061" s="331">
        <v>92686</v>
      </c>
      <c r="B4061" s="329" t="s">
        <v>6676</v>
      </c>
      <c r="C4061" s="329" t="s">
        <v>174</v>
      </c>
      <c r="D4061" s="329" t="s">
        <v>3038</v>
      </c>
      <c r="E4061" s="334">
        <v>158.09</v>
      </c>
    </row>
    <row r="4062" spans="1:5" ht="15" x14ac:dyDescent="0.25">
      <c r="A4062" s="331">
        <v>92692</v>
      </c>
      <c r="B4062" s="329" t="s">
        <v>6677</v>
      </c>
      <c r="C4062" s="329" t="s">
        <v>174</v>
      </c>
      <c r="D4062" s="329" t="s">
        <v>3038</v>
      </c>
      <c r="E4062" s="334">
        <v>9.91</v>
      </c>
    </row>
    <row r="4063" spans="1:5" ht="15" x14ac:dyDescent="0.25">
      <c r="A4063" s="331">
        <v>92693</v>
      </c>
      <c r="B4063" s="329" t="s">
        <v>6678</v>
      </c>
      <c r="C4063" s="329" t="s">
        <v>174</v>
      </c>
      <c r="D4063" s="329" t="s">
        <v>3038</v>
      </c>
      <c r="E4063" s="334">
        <v>10.220000000000001</v>
      </c>
    </row>
    <row r="4064" spans="1:5" ht="15" x14ac:dyDescent="0.25">
      <c r="A4064" s="331">
        <v>92694</v>
      </c>
      <c r="B4064" s="329" t="s">
        <v>6679</v>
      </c>
      <c r="C4064" s="329" t="s">
        <v>174</v>
      </c>
      <c r="D4064" s="329" t="s">
        <v>3038</v>
      </c>
      <c r="E4064" s="334">
        <v>15.54</v>
      </c>
    </row>
    <row r="4065" spans="1:5" ht="15" x14ac:dyDescent="0.25">
      <c r="A4065" s="331">
        <v>92695</v>
      </c>
      <c r="B4065" s="329" t="s">
        <v>6680</v>
      </c>
      <c r="C4065" s="329" t="s">
        <v>174</v>
      </c>
      <c r="D4065" s="329" t="s">
        <v>3038</v>
      </c>
      <c r="E4065" s="334">
        <v>15.85</v>
      </c>
    </row>
    <row r="4066" spans="1:5" ht="15" x14ac:dyDescent="0.25">
      <c r="A4066" s="331">
        <v>92696</v>
      </c>
      <c r="B4066" s="329" t="s">
        <v>6681</v>
      </c>
      <c r="C4066" s="329" t="s">
        <v>174</v>
      </c>
      <c r="D4066" s="329" t="s">
        <v>3038</v>
      </c>
      <c r="E4066" s="334">
        <v>24.19</v>
      </c>
    </row>
    <row r="4067" spans="1:5" ht="15" x14ac:dyDescent="0.25">
      <c r="A4067" s="331">
        <v>92697</v>
      </c>
      <c r="B4067" s="329" t="s">
        <v>6682</v>
      </c>
      <c r="C4067" s="329" t="s">
        <v>174</v>
      </c>
      <c r="D4067" s="329" t="s">
        <v>3038</v>
      </c>
      <c r="E4067" s="334">
        <v>25.61</v>
      </c>
    </row>
    <row r="4068" spans="1:5" ht="15" x14ac:dyDescent="0.25">
      <c r="A4068" s="331">
        <v>92698</v>
      </c>
      <c r="B4068" s="329" t="s">
        <v>6683</v>
      </c>
      <c r="C4068" s="329" t="s">
        <v>174</v>
      </c>
      <c r="D4068" s="329" t="s">
        <v>3038</v>
      </c>
      <c r="E4068" s="334">
        <v>14.6</v>
      </c>
    </row>
    <row r="4069" spans="1:5" ht="15" x14ac:dyDescent="0.25">
      <c r="A4069" s="331">
        <v>92699</v>
      </c>
      <c r="B4069" s="329" t="s">
        <v>6684</v>
      </c>
      <c r="C4069" s="329" t="s">
        <v>174</v>
      </c>
      <c r="D4069" s="329" t="s">
        <v>3038</v>
      </c>
      <c r="E4069" s="334">
        <v>13.58</v>
      </c>
    </row>
    <row r="4070" spans="1:5" ht="15" x14ac:dyDescent="0.25">
      <c r="A4070" s="331">
        <v>92700</v>
      </c>
      <c r="B4070" s="329" t="s">
        <v>6685</v>
      </c>
      <c r="C4070" s="329" t="s">
        <v>174</v>
      </c>
      <c r="D4070" s="329" t="s">
        <v>3038</v>
      </c>
      <c r="E4070" s="334">
        <v>23.62</v>
      </c>
    </row>
    <row r="4071" spans="1:5" ht="15" x14ac:dyDescent="0.25">
      <c r="A4071" s="331">
        <v>92701</v>
      </c>
      <c r="B4071" s="329" t="s">
        <v>6686</v>
      </c>
      <c r="C4071" s="329" t="s">
        <v>174</v>
      </c>
      <c r="D4071" s="329" t="s">
        <v>3038</v>
      </c>
      <c r="E4071" s="334">
        <v>22.09</v>
      </c>
    </row>
    <row r="4072" spans="1:5" ht="15" x14ac:dyDescent="0.25">
      <c r="A4072" s="331">
        <v>92702</v>
      </c>
      <c r="B4072" s="329" t="s">
        <v>6687</v>
      </c>
      <c r="C4072" s="329" t="s">
        <v>174</v>
      </c>
      <c r="D4072" s="329" t="s">
        <v>3038</v>
      </c>
      <c r="E4072" s="334">
        <v>36.69</v>
      </c>
    </row>
    <row r="4073" spans="1:5" ht="15" x14ac:dyDescent="0.25">
      <c r="A4073" s="331">
        <v>92703</v>
      </c>
      <c r="B4073" s="329" t="s">
        <v>6688</v>
      </c>
      <c r="C4073" s="329" t="s">
        <v>174</v>
      </c>
      <c r="D4073" s="329" t="s">
        <v>3038</v>
      </c>
      <c r="E4073" s="334">
        <v>34.81</v>
      </c>
    </row>
    <row r="4074" spans="1:5" ht="15" x14ac:dyDescent="0.25">
      <c r="A4074" s="331">
        <v>92704</v>
      </c>
      <c r="B4074" s="329" t="s">
        <v>6689</v>
      </c>
      <c r="C4074" s="329" t="s">
        <v>174</v>
      </c>
      <c r="D4074" s="329" t="s">
        <v>3038</v>
      </c>
      <c r="E4074" s="334">
        <v>18.32</v>
      </c>
    </row>
    <row r="4075" spans="1:5" ht="15" x14ac:dyDescent="0.25">
      <c r="A4075" s="331">
        <v>92705</v>
      </c>
      <c r="B4075" s="329" t="s">
        <v>6690</v>
      </c>
      <c r="C4075" s="329" t="s">
        <v>174</v>
      </c>
      <c r="D4075" s="329" t="s">
        <v>3038</v>
      </c>
      <c r="E4075" s="334">
        <v>29.17</v>
      </c>
    </row>
    <row r="4076" spans="1:5" ht="15" x14ac:dyDescent="0.25">
      <c r="A4076" s="331">
        <v>92706</v>
      </c>
      <c r="B4076" s="329" t="s">
        <v>6691</v>
      </c>
      <c r="C4076" s="329" t="s">
        <v>174</v>
      </c>
      <c r="D4076" s="329" t="s">
        <v>3038</v>
      </c>
      <c r="E4076" s="334">
        <v>47.14</v>
      </c>
    </row>
    <row r="4077" spans="1:5" ht="15" x14ac:dyDescent="0.25">
      <c r="A4077" s="331">
        <v>92889</v>
      </c>
      <c r="B4077" s="329" t="s">
        <v>6692</v>
      </c>
      <c r="C4077" s="329" t="s">
        <v>174</v>
      </c>
      <c r="D4077" s="329" t="s">
        <v>3038</v>
      </c>
      <c r="E4077" s="334">
        <v>98.97</v>
      </c>
    </row>
    <row r="4078" spans="1:5" ht="15" x14ac:dyDescent="0.25">
      <c r="A4078" s="331">
        <v>92890</v>
      </c>
      <c r="B4078" s="329" t="s">
        <v>6693</v>
      </c>
      <c r="C4078" s="329" t="s">
        <v>174</v>
      </c>
      <c r="D4078" s="329" t="s">
        <v>3038</v>
      </c>
      <c r="E4078" s="334">
        <v>152.11000000000001</v>
      </c>
    </row>
    <row r="4079" spans="1:5" ht="15" x14ac:dyDescent="0.25">
      <c r="A4079" s="331">
        <v>92891</v>
      </c>
      <c r="B4079" s="329" t="s">
        <v>6694</v>
      </c>
      <c r="C4079" s="329" t="s">
        <v>174</v>
      </c>
      <c r="D4079" s="329" t="s">
        <v>3038</v>
      </c>
      <c r="E4079" s="334">
        <v>225.11</v>
      </c>
    </row>
    <row r="4080" spans="1:5" ht="15" x14ac:dyDescent="0.25">
      <c r="A4080" s="331">
        <v>92892</v>
      </c>
      <c r="B4080" s="329" t="s">
        <v>6695</v>
      </c>
      <c r="C4080" s="329" t="s">
        <v>174</v>
      </c>
      <c r="D4080" s="329" t="s">
        <v>3038</v>
      </c>
      <c r="E4080" s="334">
        <v>41.12</v>
      </c>
    </row>
    <row r="4081" spans="1:5" ht="15" x14ac:dyDescent="0.25">
      <c r="A4081" s="331">
        <v>92893</v>
      </c>
      <c r="B4081" s="329" t="s">
        <v>6696</v>
      </c>
      <c r="C4081" s="329" t="s">
        <v>174</v>
      </c>
      <c r="D4081" s="329" t="s">
        <v>3038</v>
      </c>
      <c r="E4081" s="334">
        <v>59.78</v>
      </c>
    </row>
    <row r="4082" spans="1:5" ht="15" x14ac:dyDescent="0.25">
      <c r="A4082" s="331">
        <v>92894</v>
      </c>
      <c r="B4082" s="329" t="s">
        <v>6697</v>
      </c>
      <c r="C4082" s="329" t="s">
        <v>174</v>
      </c>
      <c r="D4082" s="329" t="s">
        <v>3038</v>
      </c>
      <c r="E4082" s="334">
        <v>71.83</v>
      </c>
    </row>
    <row r="4083" spans="1:5" ht="15" x14ac:dyDescent="0.25">
      <c r="A4083" s="331">
        <v>92895</v>
      </c>
      <c r="B4083" s="329" t="s">
        <v>6698</v>
      </c>
      <c r="C4083" s="329" t="s">
        <v>174</v>
      </c>
      <c r="D4083" s="329" t="s">
        <v>3038</v>
      </c>
      <c r="E4083" s="334">
        <v>98.94</v>
      </c>
    </row>
    <row r="4084" spans="1:5" ht="15" x14ac:dyDescent="0.25">
      <c r="A4084" s="331">
        <v>92896</v>
      </c>
      <c r="B4084" s="329" t="s">
        <v>6699</v>
      </c>
      <c r="C4084" s="329" t="s">
        <v>174</v>
      </c>
      <c r="D4084" s="329" t="s">
        <v>3038</v>
      </c>
      <c r="E4084" s="334">
        <v>153.16999999999999</v>
      </c>
    </row>
    <row r="4085" spans="1:5" ht="15" x14ac:dyDescent="0.25">
      <c r="A4085" s="331">
        <v>92897</v>
      </c>
      <c r="B4085" s="329" t="s">
        <v>6700</v>
      </c>
      <c r="C4085" s="329" t="s">
        <v>174</v>
      </c>
      <c r="D4085" s="329" t="s">
        <v>3038</v>
      </c>
      <c r="E4085" s="334">
        <v>227.3</v>
      </c>
    </row>
    <row r="4086" spans="1:5" ht="15" x14ac:dyDescent="0.25">
      <c r="A4086" s="331">
        <v>92898</v>
      </c>
      <c r="B4086" s="329" t="s">
        <v>6701</v>
      </c>
      <c r="C4086" s="329" t="s">
        <v>174</v>
      </c>
      <c r="D4086" s="329" t="s">
        <v>3038</v>
      </c>
      <c r="E4086" s="334">
        <v>35.229999999999997</v>
      </c>
    </row>
    <row r="4087" spans="1:5" ht="15" x14ac:dyDescent="0.25">
      <c r="A4087" s="331">
        <v>92899</v>
      </c>
      <c r="B4087" s="329" t="s">
        <v>6702</v>
      </c>
      <c r="C4087" s="329" t="s">
        <v>174</v>
      </c>
      <c r="D4087" s="329" t="s">
        <v>3038</v>
      </c>
      <c r="E4087" s="334">
        <v>53.08</v>
      </c>
    </row>
    <row r="4088" spans="1:5" ht="15" x14ac:dyDescent="0.25">
      <c r="A4088" s="331">
        <v>92900</v>
      </c>
      <c r="B4088" s="329" t="s">
        <v>6703</v>
      </c>
      <c r="C4088" s="329" t="s">
        <v>174</v>
      </c>
      <c r="D4088" s="329" t="s">
        <v>3038</v>
      </c>
      <c r="E4088" s="334">
        <v>64.209999999999994</v>
      </c>
    </row>
    <row r="4089" spans="1:5" ht="15" x14ac:dyDescent="0.25">
      <c r="A4089" s="331">
        <v>92901</v>
      </c>
      <c r="B4089" s="329" t="s">
        <v>6704</v>
      </c>
      <c r="C4089" s="329" t="s">
        <v>174</v>
      </c>
      <c r="D4089" s="329" t="s">
        <v>3038</v>
      </c>
      <c r="E4089" s="334">
        <v>90.15</v>
      </c>
    </row>
    <row r="4090" spans="1:5" ht="15" x14ac:dyDescent="0.25">
      <c r="A4090" s="331">
        <v>92902</v>
      </c>
      <c r="B4090" s="329" t="s">
        <v>6705</v>
      </c>
      <c r="C4090" s="329" t="s">
        <v>174</v>
      </c>
      <c r="D4090" s="329" t="s">
        <v>3038</v>
      </c>
      <c r="E4090" s="334">
        <v>142.63999999999999</v>
      </c>
    </row>
    <row r="4091" spans="1:5" ht="15" x14ac:dyDescent="0.25">
      <c r="A4091" s="331">
        <v>92903</v>
      </c>
      <c r="B4091" s="329" t="s">
        <v>6706</v>
      </c>
      <c r="C4091" s="329" t="s">
        <v>174</v>
      </c>
      <c r="D4091" s="329" t="s">
        <v>3038</v>
      </c>
      <c r="E4091" s="334">
        <v>215.06</v>
      </c>
    </row>
    <row r="4092" spans="1:5" ht="15" x14ac:dyDescent="0.25">
      <c r="A4092" s="331">
        <v>92904</v>
      </c>
      <c r="B4092" s="329" t="s">
        <v>6707</v>
      </c>
      <c r="C4092" s="329" t="s">
        <v>174</v>
      </c>
      <c r="D4092" s="329" t="s">
        <v>3038</v>
      </c>
      <c r="E4092" s="334">
        <v>24.23</v>
      </c>
    </row>
    <row r="4093" spans="1:5" ht="15" x14ac:dyDescent="0.25">
      <c r="A4093" s="331">
        <v>92905</v>
      </c>
      <c r="B4093" s="329" t="s">
        <v>6708</v>
      </c>
      <c r="C4093" s="329" t="s">
        <v>174</v>
      </c>
      <c r="D4093" s="329" t="s">
        <v>3038</v>
      </c>
      <c r="E4093" s="334">
        <v>34.229999999999997</v>
      </c>
    </row>
    <row r="4094" spans="1:5" ht="15" x14ac:dyDescent="0.25">
      <c r="A4094" s="331">
        <v>92906</v>
      </c>
      <c r="B4094" s="329" t="s">
        <v>6709</v>
      </c>
      <c r="C4094" s="329" t="s">
        <v>174</v>
      </c>
      <c r="D4094" s="329" t="s">
        <v>3038</v>
      </c>
      <c r="E4094" s="334">
        <v>40.869999999999997</v>
      </c>
    </row>
    <row r="4095" spans="1:5" ht="15" x14ac:dyDescent="0.25">
      <c r="A4095" s="331">
        <v>92907</v>
      </c>
      <c r="B4095" s="329" t="s">
        <v>6710</v>
      </c>
      <c r="C4095" s="329" t="s">
        <v>174</v>
      </c>
      <c r="D4095" s="329" t="s">
        <v>3038</v>
      </c>
      <c r="E4095" s="334">
        <v>50.67</v>
      </c>
    </row>
    <row r="4096" spans="1:5" ht="15" x14ac:dyDescent="0.25">
      <c r="A4096" s="331">
        <v>92908</v>
      </c>
      <c r="B4096" s="329" t="s">
        <v>6711</v>
      </c>
      <c r="C4096" s="329" t="s">
        <v>174</v>
      </c>
      <c r="D4096" s="329" t="s">
        <v>3038</v>
      </c>
      <c r="E4096" s="334">
        <v>50.67</v>
      </c>
    </row>
    <row r="4097" spans="1:5" ht="15" x14ac:dyDescent="0.25">
      <c r="A4097" s="331">
        <v>92909</v>
      </c>
      <c r="B4097" s="329" t="s">
        <v>6712</v>
      </c>
      <c r="C4097" s="329" t="s">
        <v>174</v>
      </c>
      <c r="D4097" s="329" t="s">
        <v>3038</v>
      </c>
      <c r="E4097" s="334">
        <v>50.67</v>
      </c>
    </row>
    <row r="4098" spans="1:5" ht="15" x14ac:dyDescent="0.25">
      <c r="A4098" s="331">
        <v>92910</v>
      </c>
      <c r="B4098" s="329" t="s">
        <v>6713</v>
      </c>
      <c r="C4098" s="329" t="s">
        <v>174</v>
      </c>
      <c r="D4098" s="329" t="s">
        <v>3038</v>
      </c>
      <c r="E4098" s="334">
        <v>75.180000000000007</v>
      </c>
    </row>
    <row r="4099" spans="1:5" ht="15" x14ac:dyDescent="0.25">
      <c r="A4099" s="331">
        <v>92911</v>
      </c>
      <c r="B4099" s="329" t="s">
        <v>6714</v>
      </c>
      <c r="C4099" s="329" t="s">
        <v>174</v>
      </c>
      <c r="D4099" s="329" t="s">
        <v>3038</v>
      </c>
      <c r="E4099" s="334">
        <v>75.180000000000007</v>
      </c>
    </row>
    <row r="4100" spans="1:5" ht="15" x14ac:dyDescent="0.25">
      <c r="A4100" s="331">
        <v>92912</v>
      </c>
      <c r="B4100" s="329" t="s">
        <v>6715</v>
      </c>
      <c r="C4100" s="329" t="s">
        <v>174</v>
      </c>
      <c r="D4100" s="329" t="s">
        <v>3038</v>
      </c>
      <c r="E4100" s="334">
        <v>102.71</v>
      </c>
    </row>
    <row r="4101" spans="1:5" ht="15" x14ac:dyDescent="0.25">
      <c r="A4101" s="331">
        <v>92913</v>
      </c>
      <c r="B4101" s="329" t="s">
        <v>6716</v>
      </c>
      <c r="C4101" s="329" t="s">
        <v>174</v>
      </c>
      <c r="D4101" s="329" t="s">
        <v>3038</v>
      </c>
      <c r="E4101" s="334">
        <v>104.57</v>
      </c>
    </row>
    <row r="4102" spans="1:5" ht="15" x14ac:dyDescent="0.25">
      <c r="A4102" s="331">
        <v>92914</v>
      </c>
      <c r="B4102" s="329" t="s">
        <v>6717</v>
      </c>
      <c r="C4102" s="329" t="s">
        <v>174</v>
      </c>
      <c r="D4102" s="329" t="s">
        <v>3038</v>
      </c>
      <c r="E4102" s="334">
        <v>104.57</v>
      </c>
    </row>
    <row r="4103" spans="1:5" ht="15" x14ac:dyDescent="0.25">
      <c r="A4103" s="331">
        <v>92918</v>
      </c>
      <c r="B4103" s="329" t="s">
        <v>6718</v>
      </c>
      <c r="C4103" s="329" t="s">
        <v>174</v>
      </c>
      <c r="D4103" s="329" t="s">
        <v>3038</v>
      </c>
      <c r="E4103" s="334">
        <v>25.74</v>
      </c>
    </row>
    <row r="4104" spans="1:5" ht="15" x14ac:dyDescent="0.25">
      <c r="A4104" s="331">
        <v>92920</v>
      </c>
      <c r="B4104" s="329" t="s">
        <v>6719</v>
      </c>
      <c r="C4104" s="329" t="s">
        <v>174</v>
      </c>
      <c r="D4104" s="329" t="s">
        <v>3038</v>
      </c>
      <c r="E4104" s="334">
        <v>25.94</v>
      </c>
    </row>
    <row r="4105" spans="1:5" ht="15" x14ac:dyDescent="0.25">
      <c r="A4105" s="331">
        <v>92925</v>
      </c>
      <c r="B4105" s="329" t="s">
        <v>6720</v>
      </c>
      <c r="C4105" s="329" t="s">
        <v>174</v>
      </c>
      <c r="D4105" s="329" t="s">
        <v>3038</v>
      </c>
      <c r="E4105" s="334">
        <v>32.46</v>
      </c>
    </row>
    <row r="4106" spans="1:5" ht="15" x14ac:dyDescent="0.25">
      <c r="A4106" s="331">
        <v>92926</v>
      </c>
      <c r="B4106" s="329" t="s">
        <v>6721</v>
      </c>
      <c r="C4106" s="329" t="s">
        <v>174</v>
      </c>
      <c r="D4106" s="329" t="s">
        <v>3038</v>
      </c>
      <c r="E4106" s="334">
        <v>32.450000000000003</v>
      </c>
    </row>
    <row r="4107" spans="1:5" ht="15" x14ac:dyDescent="0.25">
      <c r="A4107" s="331">
        <v>92927</v>
      </c>
      <c r="B4107" s="329" t="s">
        <v>6722</v>
      </c>
      <c r="C4107" s="329" t="s">
        <v>174</v>
      </c>
      <c r="D4107" s="329" t="s">
        <v>3038</v>
      </c>
      <c r="E4107" s="334">
        <v>32.450000000000003</v>
      </c>
    </row>
    <row r="4108" spans="1:5" ht="15" x14ac:dyDescent="0.25">
      <c r="A4108" s="331">
        <v>92928</v>
      </c>
      <c r="B4108" s="329" t="s">
        <v>6723</v>
      </c>
      <c r="C4108" s="329" t="s">
        <v>174</v>
      </c>
      <c r="D4108" s="329" t="s">
        <v>3038</v>
      </c>
      <c r="E4108" s="334">
        <v>37.32</v>
      </c>
    </row>
    <row r="4109" spans="1:5" ht="15" x14ac:dyDescent="0.25">
      <c r="A4109" s="331">
        <v>92929</v>
      </c>
      <c r="B4109" s="329" t="s">
        <v>6724</v>
      </c>
      <c r="C4109" s="329" t="s">
        <v>174</v>
      </c>
      <c r="D4109" s="329" t="s">
        <v>3038</v>
      </c>
      <c r="E4109" s="334">
        <v>37.32</v>
      </c>
    </row>
    <row r="4110" spans="1:5" ht="15" x14ac:dyDescent="0.25">
      <c r="A4110" s="331">
        <v>92930</v>
      </c>
      <c r="B4110" s="329" t="s">
        <v>6725</v>
      </c>
      <c r="C4110" s="329" t="s">
        <v>174</v>
      </c>
      <c r="D4110" s="329" t="s">
        <v>3038</v>
      </c>
      <c r="E4110" s="334">
        <v>37.32</v>
      </c>
    </row>
    <row r="4111" spans="1:5" ht="15" x14ac:dyDescent="0.25">
      <c r="A4111" s="331">
        <v>92931</v>
      </c>
      <c r="B4111" s="329" t="s">
        <v>6726</v>
      </c>
      <c r="C4111" s="329" t="s">
        <v>174</v>
      </c>
      <c r="D4111" s="329" t="s">
        <v>3038</v>
      </c>
      <c r="E4111" s="334">
        <v>50.64</v>
      </c>
    </row>
    <row r="4112" spans="1:5" ht="15" x14ac:dyDescent="0.25">
      <c r="A4112" s="331">
        <v>92932</v>
      </c>
      <c r="B4112" s="329" t="s">
        <v>6727</v>
      </c>
      <c r="C4112" s="329" t="s">
        <v>174</v>
      </c>
      <c r="D4112" s="329" t="s">
        <v>3038</v>
      </c>
      <c r="E4112" s="334">
        <v>50.64</v>
      </c>
    </row>
    <row r="4113" spans="1:5" ht="15" x14ac:dyDescent="0.25">
      <c r="A4113" s="331">
        <v>92933</v>
      </c>
      <c r="B4113" s="329" t="s">
        <v>6728</v>
      </c>
      <c r="C4113" s="329" t="s">
        <v>174</v>
      </c>
      <c r="D4113" s="329" t="s">
        <v>3038</v>
      </c>
      <c r="E4113" s="334">
        <v>50.64</v>
      </c>
    </row>
    <row r="4114" spans="1:5" ht="15" x14ac:dyDescent="0.25">
      <c r="A4114" s="331">
        <v>92934</v>
      </c>
      <c r="B4114" s="329" t="s">
        <v>6729</v>
      </c>
      <c r="C4114" s="329" t="s">
        <v>174</v>
      </c>
      <c r="D4114" s="329" t="s">
        <v>3038</v>
      </c>
      <c r="E4114" s="334">
        <v>76.239999999999995</v>
      </c>
    </row>
    <row r="4115" spans="1:5" ht="15" x14ac:dyDescent="0.25">
      <c r="A4115" s="331">
        <v>92935</v>
      </c>
      <c r="B4115" s="329" t="s">
        <v>6730</v>
      </c>
      <c r="C4115" s="329" t="s">
        <v>174</v>
      </c>
      <c r="D4115" s="329" t="s">
        <v>3038</v>
      </c>
      <c r="E4115" s="334">
        <v>76.239999999999995</v>
      </c>
    </row>
    <row r="4116" spans="1:5" ht="15" x14ac:dyDescent="0.25">
      <c r="A4116" s="331">
        <v>92936</v>
      </c>
      <c r="B4116" s="329" t="s">
        <v>6731</v>
      </c>
      <c r="C4116" s="329" t="s">
        <v>174</v>
      </c>
      <c r="D4116" s="329" t="s">
        <v>3038</v>
      </c>
      <c r="E4116" s="334">
        <v>106.76</v>
      </c>
    </row>
    <row r="4117" spans="1:5" ht="15" x14ac:dyDescent="0.25">
      <c r="A4117" s="331">
        <v>92937</v>
      </c>
      <c r="B4117" s="329" t="s">
        <v>6732</v>
      </c>
      <c r="C4117" s="329" t="s">
        <v>174</v>
      </c>
      <c r="D4117" s="329" t="s">
        <v>3038</v>
      </c>
      <c r="E4117" s="334">
        <v>106.76</v>
      </c>
    </row>
    <row r="4118" spans="1:5" ht="15" x14ac:dyDescent="0.25">
      <c r="A4118" s="331">
        <v>92938</v>
      </c>
      <c r="B4118" s="329" t="s">
        <v>6733</v>
      </c>
      <c r="C4118" s="329" t="s">
        <v>174</v>
      </c>
      <c r="D4118" s="329" t="s">
        <v>3038</v>
      </c>
      <c r="E4118" s="334">
        <v>19.850000000000001</v>
      </c>
    </row>
    <row r="4119" spans="1:5" ht="15" x14ac:dyDescent="0.25">
      <c r="A4119" s="331">
        <v>92939</v>
      </c>
      <c r="B4119" s="329" t="s">
        <v>6734</v>
      </c>
      <c r="C4119" s="329" t="s">
        <v>174</v>
      </c>
      <c r="D4119" s="329" t="s">
        <v>3038</v>
      </c>
      <c r="E4119" s="334">
        <v>20.05</v>
      </c>
    </row>
    <row r="4120" spans="1:5" ht="15" x14ac:dyDescent="0.25">
      <c r="A4120" s="331">
        <v>92940</v>
      </c>
      <c r="B4120" s="329" t="s">
        <v>6735</v>
      </c>
      <c r="C4120" s="329" t="s">
        <v>174</v>
      </c>
      <c r="D4120" s="329" t="s">
        <v>3038</v>
      </c>
      <c r="E4120" s="334">
        <v>25.76</v>
      </c>
    </row>
    <row r="4121" spans="1:5" ht="15" x14ac:dyDescent="0.25">
      <c r="A4121" s="331">
        <v>92941</v>
      </c>
      <c r="B4121" s="329" t="s">
        <v>6736</v>
      </c>
      <c r="C4121" s="329" t="s">
        <v>174</v>
      </c>
      <c r="D4121" s="329" t="s">
        <v>3038</v>
      </c>
      <c r="E4121" s="334">
        <v>25.75</v>
      </c>
    </row>
    <row r="4122" spans="1:5" ht="15" x14ac:dyDescent="0.25">
      <c r="A4122" s="331">
        <v>92942</v>
      </c>
      <c r="B4122" s="329" t="s">
        <v>6737</v>
      </c>
      <c r="C4122" s="329" t="s">
        <v>174</v>
      </c>
      <c r="D4122" s="329" t="s">
        <v>3038</v>
      </c>
      <c r="E4122" s="334">
        <v>25.75</v>
      </c>
    </row>
    <row r="4123" spans="1:5" ht="15" x14ac:dyDescent="0.25">
      <c r="A4123" s="331">
        <v>92943</v>
      </c>
      <c r="B4123" s="329" t="s">
        <v>6738</v>
      </c>
      <c r="C4123" s="329" t="s">
        <v>174</v>
      </c>
      <c r="D4123" s="329" t="s">
        <v>3038</v>
      </c>
      <c r="E4123" s="334">
        <v>29.7</v>
      </c>
    </row>
    <row r="4124" spans="1:5" ht="15" x14ac:dyDescent="0.25">
      <c r="A4124" s="331">
        <v>92944</v>
      </c>
      <c r="B4124" s="329" t="s">
        <v>6739</v>
      </c>
      <c r="C4124" s="329" t="s">
        <v>174</v>
      </c>
      <c r="D4124" s="329" t="s">
        <v>3038</v>
      </c>
      <c r="E4124" s="334">
        <v>29.7</v>
      </c>
    </row>
    <row r="4125" spans="1:5" ht="15" x14ac:dyDescent="0.25">
      <c r="A4125" s="331">
        <v>92945</v>
      </c>
      <c r="B4125" s="329" t="s">
        <v>6740</v>
      </c>
      <c r="C4125" s="329" t="s">
        <v>174</v>
      </c>
      <c r="D4125" s="329" t="s">
        <v>3038</v>
      </c>
      <c r="E4125" s="334">
        <v>29.7</v>
      </c>
    </row>
    <row r="4126" spans="1:5" ht="15" x14ac:dyDescent="0.25">
      <c r="A4126" s="331">
        <v>92946</v>
      </c>
      <c r="B4126" s="329" t="s">
        <v>6741</v>
      </c>
      <c r="C4126" s="329" t="s">
        <v>174</v>
      </c>
      <c r="D4126" s="329" t="s">
        <v>3038</v>
      </c>
      <c r="E4126" s="334">
        <v>41.85</v>
      </c>
    </row>
    <row r="4127" spans="1:5" ht="15" x14ac:dyDescent="0.25">
      <c r="A4127" s="331">
        <v>92947</v>
      </c>
      <c r="B4127" s="329" t="s">
        <v>6742</v>
      </c>
      <c r="C4127" s="329" t="s">
        <v>174</v>
      </c>
      <c r="D4127" s="329" t="s">
        <v>3038</v>
      </c>
      <c r="E4127" s="334">
        <v>41.85</v>
      </c>
    </row>
    <row r="4128" spans="1:5" ht="15" x14ac:dyDescent="0.25">
      <c r="A4128" s="331">
        <v>92948</v>
      </c>
      <c r="B4128" s="329" t="s">
        <v>6743</v>
      </c>
      <c r="C4128" s="329" t="s">
        <v>174</v>
      </c>
      <c r="D4128" s="329" t="s">
        <v>3038</v>
      </c>
      <c r="E4128" s="334">
        <v>41.85</v>
      </c>
    </row>
    <row r="4129" spans="1:5" ht="15" x14ac:dyDescent="0.25">
      <c r="A4129" s="331">
        <v>92949</v>
      </c>
      <c r="B4129" s="329" t="s">
        <v>6744</v>
      </c>
      <c r="C4129" s="329" t="s">
        <v>174</v>
      </c>
      <c r="D4129" s="329" t="s">
        <v>3038</v>
      </c>
      <c r="E4129" s="334">
        <v>65.709999999999994</v>
      </c>
    </row>
    <row r="4130" spans="1:5" ht="15" x14ac:dyDescent="0.25">
      <c r="A4130" s="331">
        <v>92950</v>
      </c>
      <c r="B4130" s="329" t="s">
        <v>6745</v>
      </c>
      <c r="C4130" s="329" t="s">
        <v>174</v>
      </c>
      <c r="D4130" s="329" t="s">
        <v>3038</v>
      </c>
      <c r="E4130" s="334">
        <v>65.709999999999994</v>
      </c>
    </row>
    <row r="4131" spans="1:5" ht="15" x14ac:dyDescent="0.25">
      <c r="A4131" s="331">
        <v>92951</v>
      </c>
      <c r="B4131" s="329" t="s">
        <v>6746</v>
      </c>
      <c r="C4131" s="329" t="s">
        <v>174</v>
      </c>
      <c r="D4131" s="329" t="s">
        <v>3038</v>
      </c>
      <c r="E4131" s="334">
        <v>94.52</v>
      </c>
    </row>
    <row r="4132" spans="1:5" ht="15" x14ac:dyDescent="0.25">
      <c r="A4132" s="331">
        <v>92952</v>
      </c>
      <c r="B4132" s="329" t="s">
        <v>6747</v>
      </c>
      <c r="C4132" s="329" t="s">
        <v>174</v>
      </c>
      <c r="D4132" s="329" t="s">
        <v>3038</v>
      </c>
      <c r="E4132" s="334">
        <v>94.52</v>
      </c>
    </row>
    <row r="4133" spans="1:5" ht="15" x14ac:dyDescent="0.25">
      <c r="A4133" s="331">
        <v>92953</v>
      </c>
      <c r="B4133" s="329" t="s">
        <v>6748</v>
      </c>
      <c r="C4133" s="329" t="s">
        <v>174</v>
      </c>
      <c r="D4133" s="329" t="s">
        <v>3038</v>
      </c>
      <c r="E4133" s="334">
        <v>16.88</v>
      </c>
    </row>
    <row r="4134" spans="1:5" ht="15" x14ac:dyDescent="0.25">
      <c r="A4134" s="331">
        <v>93050</v>
      </c>
      <c r="B4134" s="329" t="s">
        <v>6749</v>
      </c>
      <c r="C4134" s="329" t="s">
        <v>174</v>
      </c>
      <c r="D4134" s="329" t="s">
        <v>2971</v>
      </c>
      <c r="E4134" s="334">
        <v>11.38</v>
      </c>
    </row>
    <row r="4135" spans="1:5" ht="15" x14ac:dyDescent="0.25">
      <c r="A4135" s="331">
        <v>93051</v>
      </c>
      <c r="B4135" s="329" t="s">
        <v>6750</v>
      </c>
      <c r="C4135" s="329" t="s">
        <v>174</v>
      </c>
      <c r="D4135" s="329" t="s">
        <v>2971</v>
      </c>
      <c r="E4135" s="334">
        <v>10.4</v>
      </c>
    </row>
    <row r="4136" spans="1:5" ht="15" x14ac:dyDescent="0.25">
      <c r="A4136" s="331">
        <v>93052</v>
      </c>
      <c r="B4136" s="329" t="s">
        <v>6751</v>
      </c>
      <c r="C4136" s="329" t="s">
        <v>174</v>
      </c>
      <c r="D4136" s="329" t="s">
        <v>2971</v>
      </c>
      <c r="E4136" s="334">
        <v>564.88</v>
      </c>
    </row>
    <row r="4137" spans="1:5" ht="15" x14ac:dyDescent="0.25">
      <c r="A4137" s="331">
        <v>93054</v>
      </c>
      <c r="B4137" s="329" t="s">
        <v>6752</v>
      </c>
      <c r="C4137" s="329" t="s">
        <v>174</v>
      </c>
      <c r="D4137" s="329" t="s">
        <v>2971</v>
      </c>
      <c r="E4137" s="334">
        <v>22.92</v>
      </c>
    </row>
    <row r="4138" spans="1:5" ht="15" x14ac:dyDescent="0.25">
      <c r="A4138" s="331">
        <v>93055</v>
      </c>
      <c r="B4138" s="329" t="s">
        <v>6753</v>
      </c>
      <c r="C4138" s="329" t="s">
        <v>174</v>
      </c>
      <c r="D4138" s="329" t="s">
        <v>2971</v>
      </c>
      <c r="E4138" s="334">
        <v>48.04</v>
      </c>
    </row>
    <row r="4139" spans="1:5" ht="15" x14ac:dyDescent="0.25">
      <c r="A4139" s="331">
        <v>93056</v>
      </c>
      <c r="B4139" s="329" t="s">
        <v>6754</v>
      </c>
      <c r="C4139" s="329" t="s">
        <v>174</v>
      </c>
      <c r="D4139" s="329" t="s">
        <v>2971</v>
      </c>
      <c r="E4139" s="334">
        <v>16.989999999999998</v>
      </c>
    </row>
    <row r="4140" spans="1:5" ht="15" x14ac:dyDescent="0.25">
      <c r="A4140" s="331">
        <v>93057</v>
      </c>
      <c r="B4140" s="329" t="s">
        <v>6755</v>
      </c>
      <c r="C4140" s="329" t="s">
        <v>174</v>
      </c>
      <c r="D4140" s="329" t="s">
        <v>2971</v>
      </c>
      <c r="E4140" s="334">
        <v>14.64</v>
      </c>
    </row>
    <row r="4141" spans="1:5" ht="15" x14ac:dyDescent="0.25">
      <c r="A4141" s="331">
        <v>93058</v>
      </c>
      <c r="B4141" s="329" t="s">
        <v>6756</v>
      </c>
      <c r="C4141" s="329" t="s">
        <v>174</v>
      </c>
      <c r="D4141" s="329" t="s">
        <v>2971</v>
      </c>
      <c r="E4141" s="334">
        <v>621.07000000000005</v>
      </c>
    </row>
    <row r="4142" spans="1:5" ht="15" x14ac:dyDescent="0.25">
      <c r="A4142" s="331">
        <v>93059</v>
      </c>
      <c r="B4142" s="329" t="s">
        <v>6757</v>
      </c>
      <c r="C4142" s="329" t="s">
        <v>174</v>
      </c>
      <c r="D4142" s="329" t="s">
        <v>2971</v>
      </c>
      <c r="E4142" s="334">
        <v>31.7</v>
      </c>
    </row>
    <row r="4143" spans="1:5" ht="15" x14ac:dyDescent="0.25">
      <c r="A4143" s="331">
        <v>93060</v>
      </c>
      <c r="B4143" s="329" t="s">
        <v>6758</v>
      </c>
      <c r="C4143" s="329" t="s">
        <v>174</v>
      </c>
      <c r="D4143" s="329" t="s">
        <v>2971</v>
      </c>
      <c r="E4143" s="334">
        <v>84.39</v>
      </c>
    </row>
    <row r="4144" spans="1:5" ht="15" x14ac:dyDescent="0.25">
      <c r="A4144" s="331">
        <v>93061</v>
      </c>
      <c r="B4144" s="329" t="s">
        <v>6759</v>
      </c>
      <c r="C4144" s="329" t="s">
        <v>174</v>
      </c>
      <c r="D4144" s="329" t="s">
        <v>2971</v>
      </c>
      <c r="E4144" s="334">
        <v>32.840000000000003</v>
      </c>
    </row>
    <row r="4145" spans="1:5" ht="15" x14ac:dyDescent="0.25">
      <c r="A4145" s="331">
        <v>93062</v>
      </c>
      <c r="B4145" s="329" t="s">
        <v>6760</v>
      </c>
      <c r="C4145" s="329" t="s">
        <v>174</v>
      </c>
      <c r="D4145" s="329" t="s">
        <v>2971</v>
      </c>
      <c r="E4145" s="334">
        <v>28.28</v>
      </c>
    </row>
    <row r="4146" spans="1:5" ht="15" x14ac:dyDescent="0.25">
      <c r="A4146" s="331">
        <v>93063</v>
      </c>
      <c r="B4146" s="329" t="s">
        <v>6761</v>
      </c>
      <c r="C4146" s="329" t="s">
        <v>174</v>
      </c>
      <c r="D4146" s="329" t="s">
        <v>2971</v>
      </c>
      <c r="E4146" s="334">
        <v>711.32</v>
      </c>
    </row>
    <row r="4147" spans="1:5" ht="15" x14ac:dyDescent="0.25">
      <c r="A4147" s="331">
        <v>93064</v>
      </c>
      <c r="B4147" s="329" t="s">
        <v>6762</v>
      </c>
      <c r="C4147" s="329" t="s">
        <v>174</v>
      </c>
      <c r="D4147" s="329" t="s">
        <v>2971</v>
      </c>
      <c r="E4147" s="334">
        <v>51.35</v>
      </c>
    </row>
    <row r="4148" spans="1:5" ht="15" x14ac:dyDescent="0.25">
      <c r="A4148" s="331">
        <v>93065</v>
      </c>
      <c r="B4148" s="329" t="s">
        <v>6763</v>
      </c>
      <c r="C4148" s="329" t="s">
        <v>174</v>
      </c>
      <c r="D4148" s="329" t="s">
        <v>2971</v>
      </c>
      <c r="E4148" s="334">
        <v>47.98</v>
      </c>
    </row>
    <row r="4149" spans="1:5" ht="15" x14ac:dyDescent="0.25">
      <c r="A4149" s="331">
        <v>93066</v>
      </c>
      <c r="B4149" s="329" t="s">
        <v>6764</v>
      </c>
      <c r="C4149" s="329" t="s">
        <v>174</v>
      </c>
      <c r="D4149" s="329" t="s">
        <v>2971</v>
      </c>
      <c r="E4149" s="334">
        <v>893.08</v>
      </c>
    </row>
    <row r="4150" spans="1:5" ht="15" x14ac:dyDescent="0.25">
      <c r="A4150" s="331">
        <v>93067</v>
      </c>
      <c r="B4150" s="329" t="s">
        <v>6765</v>
      </c>
      <c r="C4150" s="329" t="s">
        <v>174</v>
      </c>
      <c r="D4150" s="329" t="s">
        <v>2971</v>
      </c>
      <c r="E4150" s="334">
        <v>76.64</v>
      </c>
    </row>
    <row r="4151" spans="1:5" ht="15" x14ac:dyDescent="0.25">
      <c r="A4151" s="331">
        <v>93068</v>
      </c>
      <c r="B4151" s="329" t="s">
        <v>6766</v>
      </c>
      <c r="C4151" s="329" t="s">
        <v>174</v>
      </c>
      <c r="D4151" s="329" t="s">
        <v>2971</v>
      </c>
      <c r="E4151" s="334">
        <v>66.77</v>
      </c>
    </row>
    <row r="4152" spans="1:5" ht="15" x14ac:dyDescent="0.25">
      <c r="A4152" s="331">
        <v>93069</v>
      </c>
      <c r="B4152" s="329" t="s">
        <v>6767</v>
      </c>
      <c r="C4152" s="329" t="s">
        <v>174</v>
      </c>
      <c r="D4152" s="329" t="s">
        <v>2971</v>
      </c>
      <c r="E4152" s="335">
        <v>1238.02</v>
      </c>
    </row>
    <row r="4153" spans="1:5" ht="15" x14ac:dyDescent="0.25">
      <c r="A4153" s="331">
        <v>93070</v>
      </c>
      <c r="B4153" s="329" t="s">
        <v>6768</v>
      </c>
      <c r="C4153" s="329" t="s">
        <v>174</v>
      </c>
      <c r="D4153" s="329" t="s">
        <v>2971</v>
      </c>
      <c r="E4153" s="334">
        <v>196.64</v>
      </c>
    </row>
    <row r="4154" spans="1:5" ht="15" x14ac:dyDescent="0.25">
      <c r="A4154" s="331">
        <v>93071</v>
      </c>
      <c r="B4154" s="329" t="s">
        <v>6769</v>
      </c>
      <c r="C4154" s="329" t="s">
        <v>174</v>
      </c>
      <c r="D4154" s="329" t="s">
        <v>2971</v>
      </c>
      <c r="E4154" s="334">
        <v>182.4</v>
      </c>
    </row>
    <row r="4155" spans="1:5" ht="15" x14ac:dyDescent="0.25">
      <c r="A4155" s="331">
        <v>93072</v>
      </c>
      <c r="B4155" s="329" t="s">
        <v>6770</v>
      </c>
      <c r="C4155" s="329" t="s">
        <v>174</v>
      </c>
      <c r="D4155" s="329" t="s">
        <v>2971</v>
      </c>
      <c r="E4155" s="335">
        <v>1633.75</v>
      </c>
    </row>
    <row r="4156" spans="1:5" ht="15" x14ac:dyDescent="0.25">
      <c r="A4156" s="331">
        <v>93073</v>
      </c>
      <c r="B4156" s="329" t="s">
        <v>6771</v>
      </c>
      <c r="C4156" s="329" t="s">
        <v>174</v>
      </c>
      <c r="D4156" s="329" t="s">
        <v>2971</v>
      </c>
      <c r="E4156" s="334">
        <v>87.64</v>
      </c>
    </row>
    <row r="4157" spans="1:5" ht="15" x14ac:dyDescent="0.25">
      <c r="A4157" s="331">
        <v>93074</v>
      </c>
      <c r="B4157" s="329" t="s">
        <v>6772</v>
      </c>
      <c r="C4157" s="329" t="s">
        <v>174</v>
      </c>
      <c r="D4157" s="329" t="s">
        <v>2971</v>
      </c>
      <c r="E4157" s="334">
        <v>11</v>
      </c>
    </row>
    <row r="4158" spans="1:5" ht="15" x14ac:dyDescent="0.25">
      <c r="A4158" s="331">
        <v>93075</v>
      </c>
      <c r="B4158" s="329" t="s">
        <v>6773</v>
      </c>
      <c r="C4158" s="329" t="s">
        <v>174</v>
      </c>
      <c r="D4158" s="329" t="s">
        <v>2971</v>
      </c>
      <c r="E4158" s="334">
        <v>20.399999999999999</v>
      </c>
    </row>
    <row r="4159" spans="1:5" ht="15" x14ac:dyDescent="0.25">
      <c r="A4159" s="331">
        <v>93076</v>
      </c>
      <c r="B4159" s="329" t="s">
        <v>6774</v>
      </c>
      <c r="C4159" s="329" t="s">
        <v>174</v>
      </c>
      <c r="D4159" s="329" t="s">
        <v>2971</v>
      </c>
      <c r="E4159" s="334">
        <v>19.23</v>
      </c>
    </row>
    <row r="4160" spans="1:5" ht="15" x14ac:dyDescent="0.25">
      <c r="A4160" s="331">
        <v>93077</v>
      </c>
      <c r="B4160" s="329" t="s">
        <v>6775</v>
      </c>
      <c r="C4160" s="329" t="s">
        <v>174</v>
      </c>
      <c r="D4160" s="329" t="s">
        <v>2971</v>
      </c>
      <c r="E4160" s="334">
        <v>29.79</v>
      </c>
    </row>
    <row r="4161" spans="1:5" ht="15" x14ac:dyDescent="0.25">
      <c r="A4161" s="331">
        <v>93078</v>
      </c>
      <c r="B4161" s="329" t="s">
        <v>6776</v>
      </c>
      <c r="C4161" s="329" t="s">
        <v>174</v>
      </c>
      <c r="D4161" s="329" t="s">
        <v>2971</v>
      </c>
      <c r="E4161" s="334">
        <v>32.56</v>
      </c>
    </row>
    <row r="4162" spans="1:5" ht="15" x14ac:dyDescent="0.25">
      <c r="A4162" s="331">
        <v>93079</v>
      </c>
      <c r="B4162" s="329" t="s">
        <v>6777</v>
      </c>
      <c r="C4162" s="329" t="s">
        <v>174</v>
      </c>
      <c r="D4162" s="329" t="s">
        <v>2971</v>
      </c>
      <c r="E4162" s="334">
        <v>27.9</v>
      </c>
    </row>
    <row r="4163" spans="1:5" ht="15" x14ac:dyDescent="0.25">
      <c r="A4163" s="331">
        <v>93080</v>
      </c>
      <c r="B4163" s="329" t="s">
        <v>6778</v>
      </c>
      <c r="C4163" s="329" t="s">
        <v>174</v>
      </c>
      <c r="D4163" s="329" t="s">
        <v>2971</v>
      </c>
      <c r="E4163" s="334">
        <v>7.15</v>
      </c>
    </row>
    <row r="4164" spans="1:5" ht="15" x14ac:dyDescent="0.25">
      <c r="A4164" s="331">
        <v>93081</v>
      </c>
      <c r="B4164" s="329" t="s">
        <v>6779</v>
      </c>
      <c r="C4164" s="329" t="s">
        <v>174</v>
      </c>
      <c r="D4164" s="329" t="s">
        <v>2971</v>
      </c>
      <c r="E4164" s="334">
        <v>19.079999999999998</v>
      </c>
    </row>
    <row r="4165" spans="1:5" ht="15" x14ac:dyDescent="0.25">
      <c r="A4165" s="331">
        <v>93082</v>
      </c>
      <c r="B4165" s="329" t="s">
        <v>6780</v>
      </c>
      <c r="C4165" s="329" t="s">
        <v>174</v>
      </c>
      <c r="D4165" s="329" t="s">
        <v>2971</v>
      </c>
      <c r="E4165" s="334">
        <v>23.83</v>
      </c>
    </row>
    <row r="4166" spans="1:5" ht="15" x14ac:dyDescent="0.25">
      <c r="A4166" s="331">
        <v>93083</v>
      </c>
      <c r="B4166" s="329" t="s">
        <v>6781</v>
      </c>
      <c r="C4166" s="329" t="s">
        <v>174</v>
      </c>
      <c r="D4166" s="329" t="s">
        <v>2971</v>
      </c>
      <c r="E4166" s="334">
        <v>487.59</v>
      </c>
    </row>
    <row r="4167" spans="1:5" ht="15" x14ac:dyDescent="0.25">
      <c r="A4167" s="331">
        <v>93084</v>
      </c>
      <c r="B4167" s="329" t="s">
        <v>6782</v>
      </c>
      <c r="C4167" s="329" t="s">
        <v>174</v>
      </c>
      <c r="D4167" s="329" t="s">
        <v>2971</v>
      </c>
      <c r="E4167" s="334">
        <v>12.7</v>
      </c>
    </row>
    <row r="4168" spans="1:5" ht="15" x14ac:dyDescent="0.25">
      <c r="A4168" s="331">
        <v>93085</v>
      </c>
      <c r="B4168" s="329" t="s">
        <v>6783</v>
      </c>
      <c r="C4168" s="329" t="s">
        <v>174</v>
      </c>
      <c r="D4168" s="329" t="s">
        <v>2971</v>
      </c>
      <c r="E4168" s="334">
        <v>11.72</v>
      </c>
    </row>
    <row r="4169" spans="1:5" ht="15" x14ac:dyDescent="0.25">
      <c r="A4169" s="331">
        <v>93086</v>
      </c>
      <c r="B4169" s="329" t="s">
        <v>6784</v>
      </c>
      <c r="C4169" s="329" t="s">
        <v>174</v>
      </c>
      <c r="D4169" s="329" t="s">
        <v>2971</v>
      </c>
      <c r="E4169" s="334">
        <v>566.20000000000005</v>
      </c>
    </row>
    <row r="4170" spans="1:5" ht="15" x14ac:dyDescent="0.25">
      <c r="A4170" s="331">
        <v>93087</v>
      </c>
      <c r="B4170" s="329" t="s">
        <v>6785</v>
      </c>
      <c r="C4170" s="329" t="s">
        <v>174</v>
      </c>
      <c r="D4170" s="329" t="s">
        <v>2971</v>
      </c>
      <c r="E4170" s="334">
        <v>20.56</v>
      </c>
    </row>
    <row r="4171" spans="1:5" ht="15" x14ac:dyDescent="0.25">
      <c r="A4171" s="331">
        <v>93088</v>
      </c>
      <c r="B4171" s="329" t="s">
        <v>6786</v>
      </c>
      <c r="C4171" s="329" t="s">
        <v>174</v>
      </c>
      <c r="D4171" s="329" t="s">
        <v>2971</v>
      </c>
      <c r="E4171" s="334">
        <v>24.41</v>
      </c>
    </row>
    <row r="4172" spans="1:5" ht="15" x14ac:dyDescent="0.25">
      <c r="A4172" s="331">
        <v>93089</v>
      </c>
      <c r="B4172" s="329" t="s">
        <v>6787</v>
      </c>
      <c r="C4172" s="329" t="s">
        <v>174</v>
      </c>
      <c r="D4172" s="329" t="s">
        <v>2971</v>
      </c>
      <c r="E4172" s="334">
        <v>49.36</v>
      </c>
    </row>
    <row r="4173" spans="1:5" ht="15" x14ac:dyDescent="0.25">
      <c r="A4173" s="331">
        <v>93090</v>
      </c>
      <c r="B4173" s="329" t="s">
        <v>6788</v>
      </c>
      <c r="C4173" s="329" t="s">
        <v>174</v>
      </c>
      <c r="D4173" s="329" t="s">
        <v>2971</v>
      </c>
      <c r="E4173" s="334">
        <v>18.32</v>
      </c>
    </row>
    <row r="4174" spans="1:5" ht="15" x14ac:dyDescent="0.25">
      <c r="A4174" s="331">
        <v>93091</v>
      </c>
      <c r="B4174" s="329" t="s">
        <v>6789</v>
      </c>
      <c r="C4174" s="329" t="s">
        <v>174</v>
      </c>
      <c r="D4174" s="329" t="s">
        <v>2971</v>
      </c>
      <c r="E4174" s="334">
        <v>15.97</v>
      </c>
    </row>
    <row r="4175" spans="1:5" ht="15" x14ac:dyDescent="0.25">
      <c r="A4175" s="331">
        <v>93092</v>
      </c>
      <c r="B4175" s="329" t="s">
        <v>6790</v>
      </c>
      <c r="C4175" s="329" t="s">
        <v>174</v>
      </c>
      <c r="D4175" s="329" t="s">
        <v>2971</v>
      </c>
      <c r="E4175" s="334">
        <v>622.4</v>
      </c>
    </row>
    <row r="4176" spans="1:5" ht="15" x14ac:dyDescent="0.25">
      <c r="A4176" s="331">
        <v>93093</v>
      </c>
      <c r="B4176" s="329" t="s">
        <v>6791</v>
      </c>
      <c r="C4176" s="329" t="s">
        <v>174</v>
      </c>
      <c r="D4176" s="329" t="s">
        <v>2971</v>
      </c>
      <c r="E4176" s="334">
        <v>33.03</v>
      </c>
    </row>
    <row r="4177" spans="1:5" ht="15" x14ac:dyDescent="0.25">
      <c r="A4177" s="331">
        <v>93094</v>
      </c>
      <c r="B4177" s="329" t="s">
        <v>6792</v>
      </c>
      <c r="C4177" s="329" t="s">
        <v>174</v>
      </c>
      <c r="D4177" s="329" t="s">
        <v>2971</v>
      </c>
      <c r="E4177" s="334">
        <v>85.72</v>
      </c>
    </row>
    <row r="4178" spans="1:5" ht="15" x14ac:dyDescent="0.25">
      <c r="A4178" s="331">
        <v>93095</v>
      </c>
      <c r="B4178" s="329" t="s">
        <v>6793</v>
      </c>
      <c r="C4178" s="329" t="s">
        <v>174</v>
      </c>
      <c r="D4178" s="329" t="s">
        <v>2971</v>
      </c>
      <c r="E4178" s="334">
        <v>62.54</v>
      </c>
    </row>
    <row r="4179" spans="1:5" ht="15" x14ac:dyDescent="0.25">
      <c r="A4179" s="331">
        <v>93096</v>
      </c>
      <c r="B4179" s="329" t="s">
        <v>6794</v>
      </c>
      <c r="C4179" s="329" t="s">
        <v>174</v>
      </c>
      <c r="D4179" s="329" t="s">
        <v>2971</v>
      </c>
      <c r="E4179" s="334">
        <v>90.25</v>
      </c>
    </row>
    <row r="4180" spans="1:5" ht="15" x14ac:dyDescent="0.25">
      <c r="A4180" s="331">
        <v>93097</v>
      </c>
      <c r="B4180" s="329" t="s">
        <v>6795</v>
      </c>
      <c r="C4180" s="329" t="s">
        <v>174</v>
      </c>
      <c r="D4180" s="329" t="s">
        <v>2971</v>
      </c>
      <c r="E4180" s="334">
        <v>11.17</v>
      </c>
    </row>
    <row r="4181" spans="1:5" ht="15" x14ac:dyDescent="0.25">
      <c r="A4181" s="331">
        <v>93098</v>
      </c>
      <c r="B4181" s="329" t="s">
        <v>6796</v>
      </c>
      <c r="C4181" s="329" t="s">
        <v>174</v>
      </c>
      <c r="D4181" s="329" t="s">
        <v>2971</v>
      </c>
      <c r="E4181" s="334">
        <v>20.57</v>
      </c>
    </row>
    <row r="4182" spans="1:5" ht="15" x14ac:dyDescent="0.25">
      <c r="A4182" s="331">
        <v>93099</v>
      </c>
      <c r="B4182" s="329" t="s">
        <v>6797</v>
      </c>
      <c r="C4182" s="329" t="s">
        <v>174</v>
      </c>
      <c r="D4182" s="329" t="s">
        <v>2971</v>
      </c>
      <c r="E4182" s="334">
        <v>21.04</v>
      </c>
    </row>
    <row r="4183" spans="1:5" ht="15" x14ac:dyDescent="0.25">
      <c r="A4183" s="331">
        <v>93100</v>
      </c>
      <c r="B4183" s="329" t="s">
        <v>6798</v>
      </c>
      <c r="C4183" s="329" t="s">
        <v>174</v>
      </c>
      <c r="D4183" s="329" t="s">
        <v>2971</v>
      </c>
      <c r="E4183" s="334">
        <v>31.6</v>
      </c>
    </row>
    <row r="4184" spans="1:5" ht="15" x14ac:dyDescent="0.25">
      <c r="A4184" s="331">
        <v>93101</v>
      </c>
      <c r="B4184" s="329" t="s">
        <v>6799</v>
      </c>
      <c r="C4184" s="329" t="s">
        <v>174</v>
      </c>
      <c r="D4184" s="329" t="s">
        <v>2971</v>
      </c>
      <c r="E4184" s="334">
        <v>34.369999999999997</v>
      </c>
    </row>
    <row r="4185" spans="1:5" ht="15" x14ac:dyDescent="0.25">
      <c r="A4185" s="331">
        <v>93102</v>
      </c>
      <c r="B4185" s="329" t="s">
        <v>6800</v>
      </c>
      <c r="C4185" s="329" t="s">
        <v>174</v>
      </c>
      <c r="D4185" s="329" t="s">
        <v>2971</v>
      </c>
      <c r="E4185" s="334">
        <v>29.56</v>
      </c>
    </row>
    <row r="4186" spans="1:5" ht="15" x14ac:dyDescent="0.25">
      <c r="A4186" s="331">
        <v>93103</v>
      </c>
      <c r="B4186" s="329" t="s">
        <v>6801</v>
      </c>
      <c r="C4186" s="329" t="s">
        <v>174</v>
      </c>
      <c r="D4186" s="329" t="s">
        <v>2971</v>
      </c>
      <c r="E4186" s="334">
        <v>7.29</v>
      </c>
    </row>
    <row r="4187" spans="1:5" ht="15" x14ac:dyDescent="0.25">
      <c r="A4187" s="331">
        <v>93104</v>
      </c>
      <c r="B4187" s="329" t="s">
        <v>6802</v>
      </c>
      <c r="C4187" s="329" t="s">
        <v>174</v>
      </c>
      <c r="D4187" s="329" t="s">
        <v>2971</v>
      </c>
      <c r="E4187" s="334">
        <v>19.22</v>
      </c>
    </row>
    <row r="4188" spans="1:5" ht="15" x14ac:dyDescent="0.25">
      <c r="A4188" s="331">
        <v>93105</v>
      </c>
      <c r="B4188" s="329" t="s">
        <v>6803</v>
      </c>
      <c r="C4188" s="329" t="s">
        <v>174</v>
      </c>
      <c r="D4188" s="329" t="s">
        <v>2971</v>
      </c>
      <c r="E4188" s="334">
        <v>23.97</v>
      </c>
    </row>
    <row r="4189" spans="1:5" ht="15" x14ac:dyDescent="0.25">
      <c r="A4189" s="331">
        <v>93106</v>
      </c>
      <c r="B4189" s="329" t="s">
        <v>6804</v>
      </c>
      <c r="C4189" s="329" t="s">
        <v>174</v>
      </c>
      <c r="D4189" s="329" t="s">
        <v>2971</v>
      </c>
      <c r="E4189" s="334">
        <v>487.73</v>
      </c>
    </row>
    <row r="4190" spans="1:5" ht="15" x14ac:dyDescent="0.25">
      <c r="A4190" s="331">
        <v>93107</v>
      </c>
      <c r="B4190" s="329" t="s">
        <v>6805</v>
      </c>
      <c r="C4190" s="329" t="s">
        <v>174</v>
      </c>
      <c r="D4190" s="329" t="s">
        <v>2971</v>
      </c>
      <c r="E4190" s="334">
        <v>13.89</v>
      </c>
    </row>
    <row r="4191" spans="1:5" ht="15" x14ac:dyDescent="0.25">
      <c r="A4191" s="331">
        <v>93108</v>
      </c>
      <c r="B4191" s="329" t="s">
        <v>6806</v>
      </c>
      <c r="C4191" s="329" t="s">
        <v>174</v>
      </c>
      <c r="D4191" s="329" t="s">
        <v>2971</v>
      </c>
      <c r="E4191" s="334">
        <v>12.91</v>
      </c>
    </row>
    <row r="4192" spans="1:5" ht="15" x14ac:dyDescent="0.25">
      <c r="A4192" s="331">
        <v>93109</v>
      </c>
      <c r="B4192" s="329" t="s">
        <v>6807</v>
      </c>
      <c r="C4192" s="329" t="s">
        <v>174</v>
      </c>
      <c r="D4192" s="329" t="s">
        <v>2971</v>
      </c>
      <c r="E4192" s="334">
        <v>567.39</v>
      </c>
    </row>
    <row r="4193" spans="1:5" ht="15" x14ac:dyDescent="0.25">
      <c r="A4193" s="331">
        <v>93110</v>
      </c>
      <c r="B4193" s="329" t="s">
        <v>6808</v>
      </c>
      <c r="C4193" s="329" t="s">
        <v>174</v>
      </c>
      <c r="D4193" s="329" t="s">
        <v>2971</v>
      </c>
      <c r="E4193" s="334">
        <v>21.75</v>
      </c>
    </row>
    <row r="4194" spans="1:5" ht="15" x14ac:dyDescent="0.25">
      <c r="A4194" s="331">
        <v>93111</v>
      </c>
      <c r="B4194" s="329" t="s">
        <v>6809</v>
      </c>
      <c r="C4194" s="329" t="s">
        <v>174</v>
      </c>
      <c r="D4194" s="329" t="s">
        <v>2971</v>
      </c>
      <c r="E4194" s="334">
        <v>25.43</v>
      </c>
    </row>
    <row r="4195" spans="1:5" ht="15" x14ac:dyDescent="0.25">
      <c r="A4195" s="331">
        <v>93112</v>
      </c>
      <c r="B4195" s="329" t="s">
        <v>6810</v>
      </c>
      <c r="C4195" s="329" t="s">
        <v>174</v>
      </c>
      <c r="D4195" s="329" t="s">
        <v>2971</v>
      </c>
      <c r="E4195" s="334">
        <v>50.55</v>
      </c>
    </row>
    <row r="4196" spans="1:5" ht="15" x14ac:dyDescent="0.25">
      <c r="A4196" s="331">
        <v>93113</v>
      </c>
      <c r="B4196" s="329" t="s">
        <v>6811</v>
      </c>
      <c r="C4196" s="329" t="s">
        <v>174</v>
      </c>
      <c r="D4196" s="329" t="s">
        <v>2971</v>
      </c>
      <c r="E4196" s="334">
        <v>20.48</v>
      </c>
    </row>
    <row r="4197" spans="1:5" ht="15" x14ac:dyDescent="0.25">
      <c r="A4197" s="331">
        <v>93114</v>
      </c>
      <c r="B4197" s="329" t="s">
        <v>6812</v>
      </c>
      <c r="C4197" s="329" t="s">
        <v>174</v>
      </c>
      <c r="D4197" s="329" t="s">
        <v>2971</v>
      </c>
      <c r="E4197" s="334">
        <v>35.19</v>
      </c>
    </row>
    <row r="4198" spans="1:5" ht="15" x14ac:dyDescent="0.25">
      <c r="A4198" s="331">
        <v>93115</v>
      </c>
      <c r="B4198" s="329" t="s">
        <v>6813</v>
      </c>
      <c r="C4198" s="329" t="s">
        <v>174</v>
      </c>
      <c r="D4198" s="329" t="s">
        <v>2971</v>
      </c>
      <c r="E4198" s="334">
        <v>87.88</v>
      </c>
    </row>
    <row r="4199" spans="1:5" ht="15" x14ac:dyDescent="0.25">
      <c r="A4199" s="331">
        <v>93116</v>
      </c>
      <c r="B4199" s="329" t="s">
        <v>6814</v>
      </c>
      <c r="C4199" s="329" t="s">
        <v>174</v>
      </c>
      <c r="D4199" s="329" t="s">
        <v>2971</v>
      </c>
      <c r="E4199" s="334">
        <v>624.55999999999995</v>
      </c>
    </row>
    <row r="4200" spans="1:5" ht="15" x14ac:dyDescent="0.25">
      <c r="A4200" s="331">
        <v>93117</v>
      </c>
      <c r="B4200" s="329" t="s">
        <v>6815</v>
      </c>
      <c r="C4200" s="329" t="s">
        <v>174</v>
      </c>
      <c r="D4200" s="329" t="s">
        <v>2971</v>
      </c>
      <c r="E4200" s="334">
        <v>62.73</v>
      </c>
    </row>
    <row r="4201" spans="1:5" ht="15" x14ac:dyDescent="0.25">
      <c r="A4201" s="331">
        <v>93118</v>
      </c>
      <c r="B4201" s="329" t="s">
        <v>6816</v>
      </c>
      <c r="C4201" s="329" t="s">
        <v>174</v>
      </c>
      <c r="D4201" s="329" t="s">
        <v>2971</v>
      </c>
      <c r="E4201" s="334">
        <v>92.65</v>
      </c>
    </row>
    <row r="4202" spans="1:5" ht="15" x14ac:dyDescent="0.25">
      <c r="A4202" s="331">
        <v>93119</v>
      </c>
      <c r="B4202" s="329" t="s">
        <v>6817</v>
      </c>
      <c r="C4202" s="329" t="s">
        <v>174</v>
      </c>
      <c r="D4202" s="329" t="s">
        <v>2971</v>
      </c>
      <c r="E4202" s="334">
        <v>17.28</v>
      </c>
    </row>
    <row r="4203" spans="1:5" ht="15" x14ac:dyDescent="0.25">
      <c r="A4203" s="331">
        <v>93120</v>
      </c>
      <c r="B4203" s="329" t="s">
        <v>6818</v>
      </c>
      <c r="C4203" s="329" t="s">
        <v>174</v>
      </c>
      <c r="D4203" s="329" t="s">
        <v>2971</v>
      </c>
      <c r="E4203" s="334">
        <v>27.84</v>
      </c>
    </row>
    <row r="4204" spans="1:5" ht="15" x14ac:dyDescent="0.25">
      <c r="A4204" s="331">
        <v>93121</v>
      </c>
      <c r="B4204" s="329" t="s">
        <v>6819</v>
      </c>
      <c r="C4204" s="329" t="s">
        <v>174</v>
      </c>
      <c r="D4204" s="329" t="s">
        <v>2971</v>
      </c>
      <c r="E4204" s="334">
        <v>30.61</v>
      </c>
    </row>
    <row r="4205" spans="1:5" ht="15" x14ac:dyDescent="0.25">
      <c r="A4205" s="331">
        <v>93122</v>
      </c>
      <c r="B4205" s="329" t="s">
        <v>6820</v>
      </c>
      <c r="C4205" s="329" t="s">
        <v>174</v>
      </c>
      <c r="D4205" s="329" t="s">
        <v>2971</v>
      </c>
      <c r="E4205" s="334">
        <v>25.95</v>
      </c>
    </row>
    <row r="4206" spans="1:5" ht="15" x14ac:dyDescent="0.25">
      <c r="A4206" s="331">
        <v>93123</v>
      </c>
      <c r="B4206" s="329" t="s">
        <v>6821</v>
      </c>
      <c r="C4206" s="329" t="s">
        <v>174</v>
      </c>
      <c r="D4206" s="329" t="s">
        <v>2971</v>
      </c>
      <c r="E4206" s="334">
        <v>59.74</v>
      </c>
    </row>
    <row r="4207" spans="1:5" ht="15" x14ac:dyDescent="0.25">
      <c r="A4207" s="331">
        <v>93124</v>
      </c>
      <c r="B4207" s="329" t="s">
        <v>6822</v>
      </c>
      <c r="C4207" s="329" t="s">
        <v>174</v>
      </c>
      <c r="D4207" s="329" t="s">
        <v>2971</v>
      </c>
      <c r="E4207" s="334">
        <v>95.17</v>
      </c>
    </row>
    <row r="4208" spans="1:5" ht="15" x14ac:dyDescent="0.25">
      <c r="A4208" s="331">
        <v>93125</v>
      </c>
      <c r="B4208" s="329" t="s">
        <v>6823</v>
      </c>
      <c r="C4208" s="329" t="s">
        <v>174</v>
      </c>
      <c r="D4208" s="329" t="s">
        <v>2971</v>
      </c>
      <c r="E4208" s="334">
        <v>139.25</v>
      </c>
    </row>
    <row r="4209" spans="1:5" ht="15" x14ac:dyDescent="0.25">
      <c r="A4209" s="331">
        <v>93126</v>
      </c>
      <c r="B4209" s="329" t="s">
        <v>6824</v>
      </c>
      <c r="C4209" s="329" t="s">
        <v>174</v>
      </c>
      <c r="D4209" s="329" t="s">
        <v>2971</v>
      </c>
      <c r="E4209" s="334">
        <v>312.91000000000003</v>
      </c>
    </row>
    <row r="4210" spans="1:5" ht="15" x14ac:dyDescent="0.25">
      <c r="A4210" s="331">
        <v>93133</v>
      </c>
      <c r="B4210" s="329" t="s">
        <v>6825</v>
      </c>
      <c r="C4210" s="329" t="s">
        <v>174</v>
      </c>
      <c r="D4210" s="329" t="s">
        <v>2971</v>
      </c>
      <c r="E4210" s="334">
        <v>18.13</v>
      </c>
    </row>
    <row r="4211" spans="1:5" ht="15" x14ac:dyDescent="0.25">
      <c r="A4211" s="331">
        <v>94465</v>
      </c>
      <c r="B4211" s="329" t="s">
        <v>6826</v>
      </c>
      <c r="C4211" s="329" t="s">
        <v>174</v>
      </c>
      <c r="D4211" s="329" t="s">
        <v>3038</v>
      </c>
      <c r="E4211" s="334">
        <v>38.39</v>
      </c>
    </row>
    <row r="4212" spans="1:5" ht="15" x14ac:dyDescent="0.25">
      <c r="A4212" s="331">
        <v>94466</v>
      </c>
      <c r="B4212" s="329" t="s">
        <v>6827</v>
      </c>
      <c r="C4212" s="329" t="s">
        <v>174</v>
      </c>
      <c r="D4212" s="329" t="s">
        <v>3038</v>
      </c>
      <c r="E4212" s="334">
        <v>38.409999999999997</v>
      </c>
    </row>
    <row r="4213" spans="1:5" ht="15" x14ac:dyDescent="0.25">
      <c r="A4213" s="331">
        <v>94467</v>
      </c>
      <c r="B4213" s="329" t="s">
        <v>6828</v>
      </c>
      <c r="C4213" s="329" t="s">
        <v>174</v>
      </c>
      <c r="D4213" s="329" t="s">
        <v>3038</v>
      </c>
      <c r="E4213" s="334">
        <v>60.64</v>
      </c>
    </row>
    <row r="4214" spans="1:5" ht="15" x14ac:dyDescent="0.25">
      <c r="A4214" s="331">
        <v>94468</v>
      </c>
      <c r="B4214" s="329" t="s">
        <v>6829</v>
      </c>
      <c r="C4214" s="329" t="s">
        <v>174</v>
      </c>
      <c r="D4214" s="329" t="s">
        <v>3038</v>
      </c>
      <c r="E4214" s="334">
        <v>52.75</v>
      </c>
    </row>
    <row r="4215" spans="1:5" ht="15" x14ac:dyDescent="0.25">
      <c r="A4215" s="331">
        <v>94469</v>
      </c>
      <c r="B4215" s="329" t="s">
        <v>6830</v>
      </c>
      <c r="C4215" s="329" t="s">
        <v>174</v>
      </c>
      <c r="D4215" s="329" t="s">
        <v>3038</v>
      </c>
      <c r="E4215" s="334">
        <v>88.58</v>
      </c>
    </row>
    <row r="4216" spans="1:5" ht="15" x14ac:dyDescent="0.25">
      <c r="A4216" s="331">
        <v>94470</v>
      </c>
      <c r="B4216" s="329" t="s">
        <v>6831</v>
      </c>
      <c r="C4216" s="329" t="s">
        <v>174</v>
      </c>
      <c r="D4216" s="329" t="s">
        <v>3038</v>
      </c>
      <c r="E4216" s="334">
        <v>81.55</v>
      </c>
    </row>
    <row r="4217" spans="1:5" ht="15" x14ac:dyDescent="0.25">
      <c r="A4217" s="331">
        <v>94471</v>
      </c>
      <c r="B4217" s="329" t="s">
        <v>6832</v>
      </c>
      <c r="C4217" s="329" t="s">
        <v>174</v>
      </c>
      <c r="D4217" s="329" t="s">
        <v>3038</v>
      </c>
      <c r="E4217" s="334">
        <v>55.16</v>
      </c>
    </row>
    <row r="4218" spans="1:5" ht="15" x14ac:dyDescent="0.25">
      <c r="A4218" s="331">
        <v>94472</v>
      </c>
      <c r="B4218" s="329" t="s">
        <v>6833</v>
      </c>
      <c r="C4218" s="329" t="s">
        <v>174</v>
      </c>
      <c r="D4218" s="329" t="s">
        <v>3038</v>
      </c>
      <c r="E4218" s="334">
        <v>56.91</v>
      </c>
    </row>
    <row r="4219" spans="1:5" ht="15" x14ac:dyDescent="0.25">
      <c r="A4219" s="331">
        <v>94473</v>
      </c>
      <c r="B4219" s="329" t="s">
        <v>6834</v>
      </c>
      <c r="C4219" s="329" t="s">
        <v>174</v>
      </c>
      <c r="D4219" s="329" t="s">
        <v>3038</v>
      </c>
      <c r="E4219" s="334">
        <v>86.6</v>
      </c>
    </row>
    <row r="4220" spans="1:5" ht="15" x14ac:dyDescent="0.25">
      <c r="A4220" s="331">
        <v>94474</v>
      </c>
      <c r="B4220" s="329" t="s">
        <v>6835</v>
      </c>
      <c r="C4220" s="329" t="s">
        <v>174</v>
      </c>
      <c r="D4220" s="329" t="s">
        <v>3038</v>
      </c>
      <c r="E4220" s="334">
        <v>94.33</v>
      </c>
    </row>
    <row r="4221" spans="1:5" ht="15" x14ac:dyDescent="0.25">
      <c r="A4221" s="331">
        <v>94475</v>
      </c>
      <c r="B4221" s="329" t="s">
        <v>6836</v>
      </c>
      <c r="C4221" s="329" t="s">
        <v>174</v>
      </c>
      <c r="D4221" s="329" t="s">
        <v>3038</v>
      </c>
      <c r="E4221" s="334">
        <v>119.47</v>
      </c>
    </row>
    <row r="4222" spans="1:5" ht="15" x14ac:dyDescent="0.25">
      <c r="A4222" s="331">
        <v>94476</v>
      </c>
      <c r="B4222" s="329" t="s">
        <v>6837</v>
      </c>
      <c r="C4222" s="329" t="s">
        <v>174</v>
      </c>
      <c r="D4222" s="329" t="s">
        <v>3038</v>
      </c>
      <c r="E4222" s="334">
        <v>134.37</v>
      </c>
    </row>
    <row r="4223" spans="1:5" ht="15" x14ac:dyDescent="0.25">
      <c r="A4223" s="331">
        <v>94477</v>
      </c>
      <c r="B4223" s="329" t="s">
        <v>6838</v>
      </c>
      <c r="C4223" s="329" t="s">
        <v>174</v>
      </c>
      <c r="D4223" s="329" t="s">
        <v>3038</v>
      </c>
      <c r="E4223" s="334">
        <v>73.44</v>
      </c>
    </row>
    <row r="4224" spans="1:5" ht="15" x14ac:dyDescent="0.25">
      <c r="A4224" s="331">
        <v>94478</v>
      </c>
      <c r="B4224" s="329" t="s">
        <v>6839</v>
      </c>
      <c r="C4224" s="329" t="s">
        <v>174</v>
      </c>
      <c r="D4224" s="329" t="s">
        <v>3038</v>
      </c>
      <c r="E4224" s="334">
        <v>119.27</v>
      </c>
    </row>
    <row r="4225" spans="1:5" ht="15" x14ac:dyDescent="0.25">
      <c r="A4225" s="331">
        <v>94479</v>
      </c>
      <c r="B4225" s="329" t="s">
        <v>6840</v>
      </c>
      <c r="C4225" s="329" t="s">
        <v>174</v>
      </c>
      <c r="D4225" s="329" t="s">
        <v>3038</v>
      </c>
      <c r="E4225" s="334">
        <v>157.79</v>
      </c>
    </row>
    <row r="4226" spans="1:5" ht="15" x14ac:dyDescent="0.25">
      <c r="A4226" s="331">
        <v>94606</v>
      </c>
      <c r="B4226" s="329" t="s">
        <v>6841</v>
      </c>
      <c r="C4226" s="329" t="s">
        <v>174</v>
      </c>
      <c r="D4226" s="329" t="s">
        <v>2971</v>
      </c>
      <c r="E4226" s="334">
        <v>78.23</v>
      </c>
    </row>
    <row r="4227" spans="1:5" ht="15" x14ac:dyDescent="0.25">
      <c r="A4227" s="331">
        <v>94608</v>
      </c>
      <c r="B4227" s="329" t="s">
        <v>6842</v>
      </c>
      <c r="C4227" s="329" t="s">
        <v>174</v>
      </c>
      <c r="D4227" s="329" t="s">
        <v>2971</v>
      </c>
      <c r="E4227" s="334">
        <v>203.49</v>
      </c>
    </row>
    <row r="4228" spans="1:5" ht="15" x14ac:dyDescent="0.25">
      <c r="A4228" s="331">
        <v>94610</v>
      </c>
      <c r="B4228" s="329" t="s">
        <v>6843</v>
      </c>
      <c r="C4228" s="329" t="s">
        <v>174</v>
      </c>
      <c r="D4228" s="329" t="s">
        <v>2971</v>
      </c>
      <c r="E4228" s="334">
        <v>305.32</v>
      </c>
    </row>
    <row r="4229" spans="1:5" ht="15" x14ac:dyDescent="0.25">
      <c r="A4229" s="331">
        <v>94612</v>
      </c>
      <c r="B4229" s="329" t="s">
        <v>6844</v>
      </c>
      <c r="C4229" s="329" t="s">
        <v>174</v>
      </c>
      <c r="D4229" s="329" t="s">
        <v>2971</v>
      </c>
      <c r="E4229" s="334">
        <v>431.78</v>
      </c>
    </row>
    <row r="4230" spans="1:5" ht="15" x14ac:dyDescent="0.25">
      <c r="A4230" s="331">
        <v>94614</v>
      </c>
      <c r="B4230" s="329" t="s">
        <v>6845</v>
      </c>
      <c r="C4230" s="329" t="s">
        <v>174</v>
      </c>
      <c r="D4230" s="329" t="s">
        <v>2971</v>
      </c>
      <c r="E4230" s="334">
        <v>133.78</v>
      </c>
    </row>
    <row r="4231" spans="1:5" ht="15" x14ac:dyDescent="0.25">
      <c r="A4231" s="331">
        <v>94615</v>
      </c>
      <c r="B4231" s="329" t="s">
        <v>6846</v>
      </c>
      <c r="C4231" s="329" t="s">
        <v>174</v>
      </c>
      <c r="D4231" s="329" t="s">
        <v>2971</v>
      </c>
      <c r="E4231" s="334">
        <v>153.44</v>
      </c>
    </row>
    <row r="4232" spans="1:5" ht="15" x14ac:dyDescent="0.25">
      <c r="A4232" s="331">
        <v>94616</v>
      </c>
      <c r="B4232" s="329" t="s">
        <v>6847</v>
      </c>
      <c r="C4232" s="329" t="s">
        <v>174</v>
      </c>
      <c r="D4232" s="329" t="s">
        <v>2971</v>
      </c>
      <c r="E4232" s="334">
        <v>392.21</v>
      </c>
    </row>
    <row r="4233" spans="1:5" ht="15" x14ac:dyDescent="0.25">
      <c r="A4233" s="331">
        <v>94617</v>
      </c>
      <c r="B4233" s="329" t="s">
        <v>6848</v>
      </c>
      <c r="C4233" s="329" t="s">
        <v>174</v>
      </c>
      <c r="D4233" s="329" t="s">
        <v>2971</v>
      </c>
      <c r="E4233" s="334">
        <v>323.85000000000002</v>
      </c>
    </row>
    <row r="4234" spans="1:5" ht="15" x14ac:dyDescent="0.25">
      <c r="A4234" s="331">
        <v>94618</v>
      </c>
      <c r="B4234" s="329" t="s">
        <v>6849</v>
      </c>
      <c r="C4234" s="329" t="s">
        <v>174</v>
      </c>
      <c r="D4234" s="329" t="s">
        <v>2971</v>
      </c>
      <c r="E4234" s="334">
        <v>383.96</v>
      </c>
    </row>
    <row r="4235" spans="1:5" ht="15" x14ac:dyDescent="0.25">
      <c r="A4235" s="331">
        <v>94620</v>
      </c>
      <c r="B4235" s="329" t="s">
        <v>6850</v>
      </c>
      <c r="C4235" s="329" t="s">
        <v>174</v>
      </c>
      <c r="D4235" s="329" t="s">
        <v>2971</v>
      </c>
      <c r="E4235" s="334">
        <v>895.37</v>
      </c>
    </row>
    <row r="4236" spans="1:5" ht="15" x14ac:dyDescent="0.25">
      <c r="A4236" s="331">
        <v>94622</v>
      </c>
      <c r="B4236" s="329" t="s">
        <v>6851</v>
      </c>
      <c r="C4236" s="329" t="s">
        <v>174</v>
      </c>
      <c r="D4236" s="329" t="s">
        <v>2971</v>
      </c>
      <c r="E4236" s="334">
        <v>197.22</v>
      </c>
    </row>
    <row r="4237" spans="1:5" ht="15" x14ac:dyDescent="0.25">
      <c r="A4237" s="331">
        <v>94623</v>
      </c>
      <c r="B4237" s="329" t="s">
        <v>6852</v>
      </c>
      <c r="C4237" s="329" t="s">
        <v>174</v>
      </c>
      <c r="D4237" s="329" t="s">
        <v>2971</v>
      </c>
      <c r="E4237" s="334">
        <v>484.68</v>
      </c>
    </row>
    <row r="4238" spans="1:5" ht="15" x14ac:dyDescent="0.25">
      <c r="A4238" s="331">
        <v>94624</v>
      </c>
      <c r="B4238" s="329" t="s">
        <v>6853</v>
      </c>
      <c r="C4238" s="329" t="s">
        <v>174</v>
      </c>
      <c r="D4238" s="329" t="s">
        <v>2971</v>
      </c>
      <c r="E4238" s="334">
        <v>744.22</v>
      </c>
    </row>
    <row r="4239" spans="1:5" ht="15" x14ac:dyDescent="0.25">
      <c r="A4239" s="331">
        <v>94625</v>
      </c>
      <c r="B4239" s="329" t="s">
        <v>6854</v>
      </c>
      <c r="C4239" s="329" t="s">
        <v>174</v>
      </c>
      <c r="D4239" s="329" t="s">
        <v>2971</v>
      </c>
      <c r="E4239" s="335">
        <v>1566.78</v>
      </c>
    </row>
    <row r="4240" spans="1:5" ht="15" x14ac:dyDescent="0.25">
      <c r="A4240" s="331">
        <v>94656</v>
      </c>
      <c r="B4240" s="329" t="s">
        <v>6855</v>
      </c>
      <c r="C4240" s="329" t="s">
        <v>174</v>
      </c>
      <c r="D4240" s="329" t="s">
        <v>3038</v>
      </c>
      <c r="E4240" s="334">
        <v>5.09</v>
      </c>
    </row>
    <row r="4241" spans="1:5" ht="15" x14ac:dyDescent="0.25">
      <c r="A4241" s="331">
        <v>94657</v>
      </c>
      <c r="B4241" s="329" t="s">
        <v>6856</v>
      </c>
      <c r="C4241" s="329" t="s">
        <v>174</v>
      </c>
      <c r="D4241" s="329" t="s">
        <v>3038</v>
      </c>
      <c r="E4241" s="334">
        <v>4.99</v>
      </c>
    </row>
    <row r="4242" spans="1:5" ht="15" x14ac:dyDescent="0.25">
      <c r="A4242" s="331">
        <v>94658</v>
      </c>
      <c r="B4242" s="329" t="s">
        <v>6857</v>
      </c>
      <c r="C4242" s="329" t="s">
        <v>174</v>
      </c>
      <c r="D4242" s="329" t="s">
        <v>3038</v>
      </c>
      <c r="E4242" s="334">
        <v>6.1</v>
      </c>
    </row>
    <row r="4243" spans="1:5" ht="15" x14ac:dyDescent="0.25">
      <c r="A4243" s="331">
        <v>94659</v>
      </c>
      <c r="B4243" s="329" t="s">
        <v>6858</v>
      </c>
      <c r="C4243" s="329" t="s">
        <v>174</v>
      </c>
      <c r="D4243" s="329" t="s">
        <v>3038</v>
      </c>
      <c r="E4243" s="334">
        <v>6.21</v>
      </c>
    </row>
    <row r="4244" spans="1:5" ht="15" x14ac:dyDescent="0.25">
      <c r="A4244" s="331">
        <v>94660</v>
      </c>
      <c r="B4244" s="329" t="s">
        <v>6859</v>
      </c>
      <c r="C4244" s="329" t="s">
        <v>174</v>
      </c>
      <c r="D4244" s="329" t="s">
        <v>3038</v>
      </c>
      <c r="E4244" s="334">
        <v>10.25</v>
      </c>
    </row>
    <row r="4245" spans="1:5" ht="15" x14ac:dyDescent="0.25">
      <c r="A4245" s="331">
        <v>94661</v>
      </c>
      <c r="B4245" s="329" t="s">
        <v>6860</v>
      </c>
      <c r="C4245" s="329" t="s">
        <v>174</v>
      </c>
      <c r="D4245" s="329" t="s">
        <v>3038</v>
      </c>
      <c r="E4245" s="334">
        <v>10.73</v>
      </c>
    </row>
    <row r="4246" spans="1:5" ht="15" x14ac:dyDescent="0.25">
      <c r="A4246" s="331">
        <v>94662</v>
      </c>
      <c r="B4246" s="329" t="s">
        <v>6861</v>
      </c>
      <c r="C4246" s="329" t="s">
        <v>174</v>
      </c>
      <c r="D4246" s="329" t="s">
        <v>3038</v>
      </c>
      <c r="E4246" s="334">
        <v>11.26</v>
      </c>
    </row>
    <row r="4247" spans="1:5" ht="15" x14ac:dyDescent="0.25">
      <c r="A4247" s="331">
        <v>94663</v>
      </c>
      <c r="B4247" s="329" t="s">
        <v>6862</v>
      </c>
      <c r="C4247" s="329" t="s">
        <v>174</v>
      </c>
      <c r="D4247" s="329" t="s">
        <v>3038</v>
      </c>
      <c r="E4247" s="334">
        <v>11.46</v>
      </c>
    </row>
    <row r="4248" spans="1:5" ht="15" x14ac:dyDescent="0.25">
      <c r="A4248" s="331">
        <v>94664</v>
      </c>
      <c r="B4248" s="329" t="s">
        <v>6863</v>
      </c>
      <c r="C4248" s="329" t="s">
        <v>174</v>
      </c>
      <c r="D4248" s="329" t="s">
        <v>3038</v>
      </c>
      <c r="E4248" s="334">
        <v>25.22</v>
      </c>
    </row>
    <row r="4249" spans="1:5" ht="15" x14ac:dyDescent="0.25">
      <c r="A4249" s="331">
        <v>94665</v>
      </c>
      <c r="B4249" s="329" t="s">
        <v>6864</v>
      </c>
      <c r="C4249" s="329" t="s">
        <v>174</v>
      </c>
      <c r="D4249" s="329" t="s">
        <v>3038</v>
      </c>
      <c r="E4249" s="334">
        <v>25.21</v>
      </c>
    </row>
    <row r="4250" spans="1:5" ht="15" x14ac:dyDescent="0.25">
      <c r="A4250" s="331">
        <v>94666</v>
      </c>
      <c r="B4250" s="329" t="s">
        <v>6865</v>
      </c>
      <c r="C4250" s="329" t="s">
        <v>174</v>
      </c>
      <c r="D4250" s="329" t="s">
        <v>3038</v>
      </c>
      <c r="E4250" s="334">
        <v>31.06</v>
      </c>
    </row>
    <row r="4251" spans="1:5" ht="15" x14ac:dyDescent="0.25">
      <c r="A4251" s="331">
        <v>94667</v>
      </c>
      <c r="B4251" s="329" t="s">
        <v>6866</v>
      </c>
      <c r="C4251" s="329" t="s">
        <v>174</v>
      </c>
      <c r="D4251" s="329" t="s">
        <v>3038</v>
      </c>
      <c r="E4251" s="334">
        <v>34.700000000000003</v>
      </c>
    </row>
    <row r="4252" spans="1:5" ht="15" x14ac:dyDescent="0.25">
      <c r="A4252" s="331">
        <v>94668</v>
      </c>
      <c r="B4252" s="329" t="s">
        <v>6867</v>
      </c>
      <c r="C4252" s="329" t="s">
        <v>174</v>
      </c>
      <c r="D4252" s="329" t="s">
        <v>3038</v>
      </c>
      <c r="E4252" s="334">
        <v>53.14</v>
      </c>
    </row>
    <row r="4253" spans="1:5" ht="15" x14ac:dyDescent="0.25">
      <c r="A4253" s="331">
        <v>94669</v>
      </c>
      <c r="B4253" s="329" t="s">
        <v>6868</v>
      </c>
      <c r="C4253" s="329" t="s">
        <v>174</v>
      </c>
      <c r="D4253" s="329" t="s">
        <v>3038</v>
      </c>
      <c r="E4253" s="334">
        <v>73.56</v>
      </c>
    </row>
    <row r="4254" spans="1:5" ht="15" x14ac:dyDescent="0.25">
      <c r="A4254" s="331">
        <v>94670</v>
      </c>
      <c r="B4254" s="329" t="s">
        <v>6869</v>
      </c>
      <c r="C4254" s="329" t="s">
        <v>174</v>
      </c>
      <c r="D4254" s="329" t="s">
        <v>3038</v>
      </c>
      <c r="E4254" s="334">
        <v>71.319999999999993</v>
      </c>
    </row>
    <row r="4255" spans="1:5" ht="15" x14ac:dyDescent="0.25">
      <c r="A4255" s="331">
        <v>94671</v>
      </c>
      <c r="B4255" s="329" t="s">
        <v>6870</v>
      </c>
      <c r="C4255" s="329" t="s">
        <v>174</v>
      </c>
      <c r="D4255" s="329" t="s">
        <v>3038</v>
      </c>
      <c r="E4255" s="334">
        <v>105.36</v>
      </c>
    </row>
    <row r="4256" spans="1:5" ht="15" x14ac:dyDescent="0.25">
      <c r="A4256" s="331">
        <v>94672</v>
      </c>
      <c r="B4256" s="329" t="s">
        <v>6871</v>
      </c>
      <c r="C4256" s="329" t="s">
        <v>174</v>
      </c>
      <c r="D4256" s="329" t="s">
        <v>3038</v>
      </c>
      <c r="E4256" s="334">
        <v>8.9700000000000006</v>
      </c>
    </row>
    <row r="4257" spans="1:5" ht="15" x14ac:dyDescent="0.25">
      <c r="A4257" s="331">
        <v>94673</v>
      </c>
      <c r="B4257" s="329" t="s">
        <v>6872</v>
      </c>
      <c r="C4257" s="329" t="s">
        <v>174</v>
      </c>
      <c r="D4257" s="329" t="s">
        <v>3038</v>
      </c>
      <c r="E4257" s="334">
        <v>8.69</v>
      </c>
    </row>
    <row r="4258" spans="1:5" ht="15" x14ac:dyDescent="0.25">
      <c r="A4258" s="331">
        <v>94674</v>
      </c>
      <c r="B4258" s="329" t="s">
        <v>6873</v>
      </c>
      <c r="C4258" s="329" t="s">
        <v>174</v>
      </c>
      <c r="D4258" s="329" t="s">
        <v>3038</v>
      </c>
      <c r="E4258" s="334">
        <v>7.74</v>
      </c>
    </row>
    <row r="4259" spans="1:5" ht="15" x14ac:dyDescent="0.25">
      <c r="A4259" s="331">
        <v>94675</v>
      </c>
      <c r="B4259" s="329" t="s">
        <v>6874</v>
      </c>
      <c r="C4259" s="329" t="s">
        <v>174</v>
      </c>
      <c r="D4259" s="329" t="s">
        <v>3038</v>
      </c>
      <c r="E4259" s="334">
        <v>12.89</v>
      </c>
    </row>
    <row r="4260" spans="1:5" ht="15" x14ac:dyDescent="0.25">
      <c r="A4260" s="331">
        <v>94676</v>
      </c>
      <c r="B4260" s="329" t="s">
        <v>6875</v>
      </c>
      <c r="C4260" s="329" t="s">
        <v>174</v>
      </c>
      <c r="D4260" s="329" t="s">
        <v>3038</v>
      </c>
      <c r="E4260" s="334">
        <v>13.87</v>
      </c>
    </row>
    <row r="4261" spans="1:5" ht="15" x14ac:dyDescent="0.25">
      <c r="A4261" s="331">
        <v>94677</v>
      </c>
      <c r="B4261" s="329" t="s">
        <v>6876</v>
      </c>
      <c r="C4261" s="329" t="s">
        <v>174</v>
      </c>
      <c r="D4261" s="329" t="s">
        <v>3038</v>
      </c>
      <c r="E4261" s="334">
        <v>21.61</v>
      </c>
    </row>
    <row r="4262" spans="1:5" ht="15" x14ac:dyDescent="0.25">
      <c r="A4262" s="331">
        <v>94678</v>
      </c>
      <c r="B4262" s="329" t="s">
        <v>6877</v>
      </c>
      <c r="C4262" s="329" t="s">
        <v>174</v>
      </c>
      <c r="D4262" s="329" t="s">
        <v>3038</v>
      </c>
      <c r="E4262" s="334">
        <v>14.32</v>
      </c>
    </row>
    <row r="4263" spans="1:5" ht="15" x14ac:dyDescent="0.25">
      <c r="A4263" s="331">
        <v>94679</v>
      </c>
      <c r="B4263" s="329" t="s">
        <v>6878</v>
      </c>
      <c r="C4263" s="329" t="s">
        <v>174</v>
      </c>
      <c r="D4263" s="329" t="s">
        <v>3038</v>
      </c>
      <c r="E4263" s="334">
        <v>24.52</v>
      </c>
    </row>
    <row r="4264" spans="1:5" ht="15" x14ac:dyDescent="0.25">
      <c r="A4264" s="331">
        <v>94680</v>
      </c>
      <c r="B4264" s="329" t="s">
        <v>6879</v>
      </c>
      <c r="C4264" s="329" t="s">
        <v>174</v>
      </c>
      <c r="D4264" s="329" t="s">
        <v>3038</v>
      </c>
      <c r="E4264" s="334">
        <v>41.37</v>
      </c>
    </row>
    <row r="4265" spans="1:5" ht="15" x14ac:dyDescent="0.25">
      <c r="A4265" s="331">
        <v>94681</v>
      </c>
      <c r="B4265" s="329" t="s">
        <v>6880</v>
      </c>
      <c r="C4265" s="329" t="s">
        <v>174</v>
      </c>
      <c r="D4265" s="329" t="s">
        <v>3038</v>
      </c>
      <c r="E4265" s="334">
        <v>55.34</v>
      </c>
    </row>
    <row r="4266" spans="1:5" ht="15" x14ac:dyDescent="0.25">
      <c r="A4266" s="331">
        <v>94682</v>
      </c>
      <c r="B4266" s="329" t="s">
        <v>6881</v>
      </c>
      <c r="C4266" s="329" t="s">
        <v>174</v>
      </c>
      <c r="D4266" s="329" t="s">
        <v>3038</v>
      </c>
      <c r="E4266" s="334">
        <v>113.26</v>
      </c>
    </row>
    <row r="4267" spans="1:5" ht="15" x14ac:dyDescent="0.25">
      <c r="A4267" s="331">
        <v>94683</v>
      </c>
      <c r="B4267" s="329" t="s">
        <v>6882</v>
      </c>
      <c r="C4267" s="329" t="s">
        <v>174</v>
      </c>
      <c r="D4267" s="329" t="s">
        <v>3038</v>
      </c>
      <c r="E4267" s="334">
        <v>72.239999999999995</v>
      </c>
    </row>
    <row r="4268" spans="1:5" ht="15" x14ac:dyDescent="0.25">
      <c r="A4268" s="331">
        <v>94684</v>
      </c>
      <c r="B4268" s="329" t="s">
        <v>6883</v>
      </c>
      <c r="C4268" s="329" t="s">
        <v>174</v>
      </c>
      <c r="D4268" s="329" t="s">
        <v>3038</v>
      </c>
      <c r="E4268" s="334">
        <v>143.54</v>
      </c>
    </row>
    <row r="4269" spans="1:5" ht="15" x14ac:dyDescent="0.25">
      <c r="A4269" s="331">
        <v>94685</v>
      </c>
      <c r="B4269" s="329" t="s">
        <v>6884</v>
      </c>
      <c r="C4269" s="329" t="s">
        <v>174</v>
      </c>
      <c r="D4269" s="329" t="s">
        <v>3038</v>
      </c>
      <c r="E4269" s="334">
        <v>109.39</v>
      </c>
    </row>
    <row r="4270" spans="1:5" ht="15" x14ac:dyDescent="0.25">
      <c r="A4270" s="331">
        <v>94686</v>
      </c>
      <c r="B4270" s="329" t="s">
        <v>6885</v>
      </c>
      <c r="C4270" s="329" t="s">
        <v>174</v>
      </c>
      <c r="D4270" s="329" t="s">
        <v>3038</v>
      </c>
      <c r="E4270" s="334">
        <v>272.25</v>
      </c>
    </row>
    <row r="4271" spans="1:5" ht="15" x14ac:dyDescent="0.25">
      <c r="A4271" s="331">
        <v>94687</v>
      </c>
      <c r="B4271" s="329" t="s">
        <v>6886</v>
      </c>
      <c r="C4271" s="329" t="s">
        <v>174</v>
      </c>
      <c r="D4271" s="329" t="s">
        <v>3038</v>
      </c>
      <c r="E4271" s="334">
        <v>220.79</v>
      </c>
    </row>
    <row r="4272" spans="1:5" ht="15" x14ac:dyDescent="0.25">
      <c r="A4272" s="331">
        <v>94688</v>
      </c>
      <c r="B4272" s="329" t="s">
        <v>183</v>
      </c>
      <c r="C4272" s="329" t="s">
        <v>174</v>
      </c>
      <c r="D4272" s="329" t="s">
        <v>3038</v>
      </c>
      <c r="E4272" s="334">
        <v>8.74</v>
      </c>
    </row>
    <row r="4273" spans="1:5" ht="15" x14ac:dyDescent="0.25">
      <c r="A4273" s="331">
        <v>94689</v>
      </c>
      <c r="B4273" s="329" t="s">
        <v>6887</v>
      </c>
      <c r="C4273" s="329" t="s">
        <v>174</v>
      </c>
      <c r="D4273" s="329" t="s">
        <v>3038</v>
      </c>
      <c r="E4273" s="334">
        <v>12.44</v>
      </c>
    </row>
    <row r="4274" spans="1:5" ht="15" x14ac:dyDescent="0.25">
      <c r="A4274" s="331">
        <v>94690</v>
      </c>
      <c r="B4274" s="329" t="s">
        <v>6888</v>
      </c>
      <c r="C4274" s="329" t="s">
        <v>174</v>
      </c>
      <c r="D4274" s="329" t="s">
        <v>3038</v>
      </c>
      <c r="E4274" s="334">
        <v>11.84</v>
      </c>
    </row>
    <row r="4275" spans="1:5" ht="15" x14ac:dyDescent="0.25">
      <c r="A4275" s="331">
        <v>94691</v>
      </c>
      <c r="B4275" s="329" t="s">
        <v>6889</v>
      </c>
      <c r="C4275" s="329" t="s">
        <v>174</v>
      </c>
      <c r="D4275" s="329" t="s">
        <v>3038</v>
      </c>
      <c r="E4275" s="334">
        <v>13.98</v>
      </c>
    </row>
    <row r="4276" spans="1:5" ht="15" x14ac:dyDescent="0.25">
      <c r="A4276" s="331">
        <v>94692</v>
      </c>
      <c r="B4276" s="329" t="s">
        <v>6890</v>
      </c>
      <c r="C4276" s="329" t="s">
        <v>174</v>
      </c>
      <c r="D4276" s="329" t="s">
        <v>3038</v>
      </c>
      <c r="E4276" s="334">
        <v>21.29</v>
      </c>
    </row>
    <row r="4277" spans="1:5" ht="15" x14ac:dyDescent="0.25">
      <c r="A4277" s="331">
        <v>94693</v>
      </c>
      <c r="B4277" s="329" t="s">
        <v>6891</v>
      </c>
      <c r="C4277" s="329" t="s">
        <v>174</v>
      </c>
      <c r="D4277" s="329" t="s">
        <v>3038</v>
      </c>
      <c r="E4277" s="334">
        <v>22.37</v>
      </c>
    </row>
    <row r="4278" spans="1:5" ht="15" x14ac:dyDescent="0.25">
      <c r="A4278" s="331">
        <v>94694</v>
      </c>
      <c r="B4278" s="329" t="s">
        <v>6892</v>
      </c>
      <c r="C4278" s="329" t="s">
        <v>174</v>
      </c>
      <c r="D4278" s="329" t="s">
        <v>3038</v>
      </c>
      <c r="E4278" s="334">
        <v>22.43</v>
      </c>
    </row>
    <row r="4279" spans="1:5" ht="15" x14ac:dyDescent="0.25">
      <c r="A4279" s="331">
        <v>94695</v>
      </c>
      <c r="B4279" s="329" t="s">
        <v>6893</v>
      </c>
      <c r="C4279" s="329" t="s">
        <v>174</v>
      </c>
      <c r="D4279" s="329" t="s">
        <v>3038</v>
      </c>
      <c r="E4279" s="334">
        <v>30.76</v>
      </c>
    </row>
    <row r="4280" spans="1:5" ht="15" x14ac:dyDescent="0.25">
      <c r="A4280" s="331">
        <v>94696</v>
      </c>
      <c r="B4280" s="329" t="s">
        <v>6894</v>
      </c>
      <c r="C4280" s="329" t="s">
        <v>174</v>
      </c>
      <c r="D4280" s="329" t="s">
        <v>3038</v>
      </c>
      <c r="E4280" s="334">
        <v>53.79</v>
      </c>
    </row>
    <row r="4281" spans="1:5" ht="15" x14ac:dyDescent="0.25">
      <c r="A4281" s="331">
        <v>94697</v>
      </c>
      <c r="B4281" s="329" t="s">
        <v>6895</v>
      </c>
      <c r="C4281" s="329" t="s">
        <v>174</v>
      </c>
      <c r="D4281" s="329" t="s">
        <v>3038</v>
      </c>
      <c r="E4281" s="334">
        <v>86.07</v>
      </c>
    </row>
    <row r="4282" spans="1:5" ht="15" x14ac:dyDescent="0.25">
      <c r="A4282" s="331">
        <v>94698</v>
      </c>
      <c r="B4282" s="329" t="s">
        <v>6896</v>
      </c>
      <c r="C4282" s="329" t="s">
        <v>174</v>
      </c>
      <c r="D4282" s="329" t="s">
        <v>3038</v>
      </c>
      <c r="E4282" s="334">
        <v>74.72</v>
      </c>
    </row>
    <row r="4283" spans="1:5" ht="15" x14ac:dyDescent="0.25">
      <c r="A4283" s="331">
        <v>94699</v>
      </c>
      <c r="B4283" s="329" t="s">
        <v>6897</v>
      </c>
      <c r="C4283" s="329" t="s">
        <v>174</v>
      </c>
      <c r="D4283" s="329" t="s">
        <v>3038</v>
      </c>
      <c r="E4283" s="334">
        <v>144.69</v>
      </c>
    </row>
    <row r="4284" spans="1:5" ht="15" x14ac:dyDescent="0.25">
      <c r="A4284" s="331">
        <v>94700</v>
      </c>
      <c r="B4284" s="329" t="s">
        <v>6898</v>
      </c>
      <c r="C4284" s="329" t="s">
        <v>174</v>
      </c>
      <c r="D4284" s="329" t="s">
        <v>3038</v>
      </c>
      <c r="E4284" s="334">
        <v>121.46</v>
      </c>
    </row>
    <row r="4285" spans="1:5" ht="15" x14ac:dyDescent="0.25">
      <c r="A4285" s="331">
        <v>94701</v>
      </c>
      <c r="B4285" s="329" t="s">
        <v>6899</v>
      </c>
      <c r="C4285" s="329" t="s">
        <v>174</v>
      </c>
      <c r="D4285" s="329" t="s">
        <v>3038</v>
      </c>
      <c r="E4285" s="334">
        <v>218.37</v>
      </c>
    </row>
    <row r="4286" spans="1:5" ht="15" x14ac:dyDescent="0.25">
      <c r="A4286" s="331">
        <v>94702</v>
      </c>
      <c r="B4286" s="329" t="s">
        <v>6900</v>
      </c>
      <c r="C4286" s="329" t="s">
        <v>174</v>
      </c>
      <c r="D4286" s="329" t="s">
        <v>3038</v>
      </c>
      <c r="E4286" s="334">
        <v>206.48</v>
      </c>
    </row>
    <row r="4287" spans="1:5" ht="15" x14ac:dyDescent="0.25">
      <c r="A4287" s="331">
        <v>94703</v>
      </c>
      <c r="B4287" s="329" t="s">
        <v>185</v>
      </c>
      <c r="C4287" s="329" t="s">
        <v>174</v>
      </c>
      <c r="D4287" s="329" t="s">
        <v>3038</v>
      </c>
      <c r="E4287" s="334">
        <v>18.079999999999998</v>
      </c>
    </row>
    <row r="4288" spans="1:5" ht="15" x14ac:dyDescent="0.25">
      <c r="A4288" s="331">
        <v>94704</v>
      </c>
      <c r="B4288" s="329" t="s">
        <v>6901</v>
      </c>
      <c r="C4288" s="329" t="s">
        <v>174</v>
      </c>
      <c r="D4288" s="329" t="s">
        <v>3038</v>
      </c>
      <c r="E4288" s="334">
        <v>21.64</v>
      </c>
    </row>
    <row r="4289" spans="1:5" ht="15" x14ac:dyDescent="0.25">
      <c r="A4289" s="331">
        <v>94705</v>
      </c>
      <c r="B4289" s="329" t="s">
        <v>6902</v>
      </c>
      <c r="C4289" s="329" t="s">
        <v>174</v>
      </c>
      <c r="D4289" s="329" t="s">
        <v>3038</v>
      </c>
      <c r="E4289" s="334">
        <v>27.04</v>
      </c>
    </row>
    <row r="4290" spans="1:5" ht="15" x14ac:dyDescent="0.25">
      <c r="A4290" s="331">
        <v>94706</v>
      </c>
      <c r="B4290" s="329" t="s">
        <v>6903</v>
      </c>
      <c r="C4290" s="329" t="s">
        <v>174</v>
      </c>
      <c r="D4290" s="329" t="s">
        <v>3038</v>
      </c>
      <c r="E4290" s="334">
        <v>39.369999999999997</v>
      </c>
    </row>
    <row r="4291" spans="1:5" ht="15" x14ac:dyDescent="0.25">
      <c r="A4291" s="331">
        <v>94707</v>
      </c>
      <c r="B4291" s="329" t="s">
        <v>6904</v>
      </c>
      <c r="C4291" s="329" t="s">
        <v>174</v>
      </c>
      <c r="D4291" s="329" t="s">
        <v>3038</v>
      </c>
      <c r="E4291" s="334">
        <v>49.39</v>
      </c>
    </row>
    <row r="4292" spans="1:5" ht="15" x14ac:dyDescent="0.25">
      <c r="A4292" s="331">
        <v>94708</v>
      </c>
      <c r="B4292" s="329" t="s">
        <v>6905</v>
      </c>
      <c r="C4292" s="329" t="s">
        <v>174</v>
      </c>
      <c r="D4292" s="329" t="s">
        <v>3038</v>
      </c>
      <c r="E4292" s="334">
        <v>22.54</v>
      </c>
    </row>
    <row r="4293" spans="1:5" ht="15" x14ac:dyDescent="0.25">
      <c r="A4293" s="331">
        <v>94709</v>
      </c>
      <c r="B4293" s="329" t="s">
        <v>6906</v>
      </c>
      <c r="C4293" s="329" t="s">
        <v>174</v>
      </c>
      <c r="D4293" s="329" t="s">
        <v>3038</v>
      </c>
      <c r="E4293" s="334">
        <v>29.64</v>
      </c>
    </row>
    <row r="4294" spans="1:5" ht="15" x14ac:dyDescent="0.25">
      <c r="A4294" s="331">
        <v>94710</v>
      </c>
      <c r="B4294" s="329" t="s">
        <v>6907</v>
      </c>
      <c r="C4294" s="329" t="s">
        <v>174</v>
      </c>
      <c r="D4294" s="329" t="s">
        <v>3038</v>
      </c>
      <c r="E4294" s="334">
        <v>47.29</v>
      </c>
    </row>
    <row r="4295" spans="1:5" ht="15" x14ac:dyDescent="0.25">
      <c r="A4295" s="331">
        <v>94711</v>
      </c>
      <c r="B4295" s="329" t="s">
        <v>6908</v>
      </c>
      <c r="C4295" s="329" t="s">
        <v>174</v>
      </c>
      <c r="D4295" s="329" t="s">
        <v>3038</v>
      </c>
      <c r="E4295" s="334">
        <v>56.33</v>
      </c>
    </row>
    <row r="4296" spans="1:5" ht="15" x14ac:dyDescent="0.25">
      <c r="A4296" s="331">
        <v>94712</v>
      </c>
      <c r="B4296" s="329" t="s">
        <v>6909</v>
      </c>
      <c r="C4296" s="329" t="s">
        <v>174</v>
      </c>
      <c r="D4296" s="329" t="s">
        <v>3038</v>
      </c>
      <c r="E4296" s="334">
        <v>76.59</v>
      </c>
    </row>
    <row r="4297" spans="1:5" ht="15" x14ac:dyDescent="0.25">
      <c r="A4297" s="331">
        <v>94713</v>
      </c>
      <c r="B4297" s="329" t="s">
        <v>6910</v>
      </c>
      <c r="C4297" s="329" t="s">
        <v>174</v>
      </c>
      <c r="D4297" s="329" t="s">
        <v>3038</v>
      </c>
      <c r="E4297" s="334">
        <v>205.13</v>
      </c>
    </row>
    <row r="4298" spans="1:5" ht="15" x14ac:dyDescent="0.25">
      <c r="A4298" s="331">
        <v>94714</v>
      </c>
      <c r="B4298" s="329" t="s">
        <v>6911</v>
      </c>
      <c r="C4298" s="329" t="s">
        <v>174</v>
      </c>
      <c r="D4298" s="329" t="s">
        <v>3038</v>
      </c>
      <c r="E4298" s="334">
        <v>279.25</v>
      </c>
    </row>
    <row r="4299" spans="1:5" ht="15" x14ac:dyDescent="0.25">
      <c r="A4299" s="331">
        <v>94715</v>
      </c>
      <c r="B4299" s="329" t="s">
        <v>6912</v>
      </c>
      <c r="C4299" s="329" t="s">
        <v>174</v>
      </c>
      <c r="D4299" s="329" t="s">
        <v>3038</v>
      </c>
      <c r="E4299" s="334">
        <v>386.73</v>
      </c>
    </row>
    <row r="4300" spans="1:5" ht="15" x14ac:dyDescent="0.25">
      <c r="A4300" s="331">
        <v>94724</v>
      </c>
      <c r="B4300" s="329" t="s">
        <v>6913</v>
      </c>
      <c r="C4300" s="329" t="s">
        <v>174</v>
      </c>
      <c r="D4300" s="329" t="s">
        <v>3038</v>
      </c>
      <c r="E4300" s="334">
        <v>33</v>
      </c>
    </row>
    <row r="4301" spans="1:5" ht="15" x14ac:dyDescent="0.25">
      <c r="A4301" s="331">
        <v>94725</v>
      </c>
      <c r="B4301" s="329" t="s">
        <v>6914</v>
      </c>
      <c r="C4301" s="329" t="s">
        <v>174</v>
      </c>
      <c r="D4301" s="329" t="s">
        <v>3038</v>
      </c>
      <c r="E4301" s="334">
        <v>6.3</v>
      </c>
    </row>
    <row r="4302" spans="1:5" ht="15" x14ac:dyDescent="0.25">
      <c r="A4302" s="331">
        <v>94726</v>
      </c>
      <c r="B4302" s="329" t="s">
        <v>6915</v>
      </c>
      <c r="C4302" s="329" t="s">
        <v>174</v>
      </c>
      <c r="D4302" s="329" t="s">
        <v>3038</v>
      </c>
      <c r="E4302" s="334">
        <v>52.1</v>
      </c>
    </row>
    <row r="4303" spans="1:5" ht="15" x14ac:dyDescent="0.25">
      <c r="A4303" s="331">
        <v>94727</v>
      </c>
      <c r="B4303" s="329" t="s">
        <v>6916</v>
      </c>
      <c r="C4303" s="329" t="s">
        <v>174</v>
      </c>
      <c r="D4303" s="329" t="s">
        <v>3038</v>
      </c>
      <c r="E4303" s="334">
        <v>9.84</v>
      </c>
    </row>
    <row r="4304" spans="1:5" ht="15" x14ac:dyDescent="0.25">
      <c r="A4304" s="331">
        <v>94728</v>
      </c>
      <c r="B4304" s="329" t="s">
        <v>6917</v>
      </c>
      <c r="C4304" s="329" t="s">
        <v>174</v>
      </c>
      <c r="D4304" s="329" t="s">
        <v>3038</v>
      </c>
      <c r="E4304" s="334">
        <v>202.24</v>
      </c>
    </row>
    <row r="4305" spans="1:5" ht="15" x14ac:dyDescent="0.25">
      <c r="A4305" s="331">
        <v>94729</v>
      </c>
      <c r="B4305" s="329" t="s">
        <v>6918</v>
      </c>
      <c r="C4305" s="329" t="s">
        <v>174</v>
      </c>
      <c r="D4305" s="329" t="s">
        <v>3038</v>
      </c>
      <c r="E4305" s="334">
        <v>18.25</v>
      </c>
    </row>
    <row r="4306" spans="1:5" ht="15" x14ac:dyDescent="0.25">
      <c r="A4306" s="331">
        <v>94730</v>
      </c>
      <c r="B4306" s="329" t="s">
        <v>6919</v>
      </c>
      <c r="C4306" s="329" t="s">
        <v>174</v>
      </c>
      <c r="D4306" s="329" t="s">
        <v>3038</v>
      </c>
      <c r="E4306" s="334">
        <v>246.29</v>
      </c>
    </row>
    <row r="4307" spans="1:5" ht="15" x14ac:dyDescent="0.25">
      <c r="A4307" s="331">
        <v>94731</v>
      </c>
      <c r="B4307" s="329" t="s">
        <v>6920</v>
      </c>
      <c r="C4307" s="329" t="s">
        <v>174</v>
      </c>
      <c r="D4307" s="329" t="s">
        <v>3038</v>
      </c>
      <c r="E4307" s="334">
        <v>23.62</v>
      </c>
    </row>
    <row r="4308" spans="1:5" ht="15" x14ac:dyDescent="0.25">
      <c r="A4308" s="331">
        <v>94733</v>
      </c>
      <c r="B4308" s="329" t="s">
        <v>6921</v>
      </c>
      <c r="C4308" s="329" t="s">
        <v>174</v>
      </c>
      <c r="D4308" s="329" t="s">
        <v>3038</v>
      </c>
      <c r="E4308" s="334">
        <v>46.45</v>
      </c>
    </row>
    <row r="4309" spans="1:5" ht="15" x14ac:dyDescent="0.25">
      <c r="A4309" s="331">
        <v>94737</v>
      </c>
      <c r="B4309" s="329" t="s">
        <v>6922</v>
      </c>
      <c r="C4309" s="329" t="s">
        <v>174</v>
      </c>
      <c r="D4309" s="329" t="s">
        <v>3038</v>
      </c>
      <c r="E4309" s="334">
        <v>204.88</v>
      </c>
    </row>
    <row r="4310" spans="1:5" ht="15" x14ac:dyDescent="0.25">
      <c r="A4310" s="331">
        <v>94740</v>
      </c>
      <c r="B4310" s="329" t="s">
        <v>6923</v>
      </c>
      <c r="C4310" s="329" t="s">
        <v>174</v>
      </c>
      <c r="D4310" s="329" t="s">
        <v>3038</v>
      </c>
      <c r="E4310" s="334">
        <v>10.17</v>
      </c>
    </row>
    <row r="4311" spans="1:5" ht="15" x14ac:dyDescent="0.25">
      <c r="A4311" s="331">
        <v>94741</v>
      </c>
      <c r="B4311" s="329" t="s">
        <v>6924</v>
      </c>
      <c r="C4311" s="329" t="s">
        <v>174</v>
      </c>
      <c r="D4311" s="329" t="s">
        <v>3038</v>
      </c>
      <c r="E4311" s="334">
        <v>13.4</v>
      </c>
    </row>
    <row r="4312" spans="1:5" ht="15" x14ac:dyDescent="0.25">
      <c r="A4312" s="331">
        <v>94742</v>
      </c>
      <c r="B4312" s="329" t="s">
        <v>6925</v>
      </c>
      <c r="C4312" s="329" t="s">
        <v>174</v>
      </c>
      <c r="D4312" s="329" t="s">
        <v>3038</v>
      </c>
      <c r="E4312" s="334">
        <v>17.010000000000002</v>
      </c>
    </row>
    <row r="4313" spans="1:5" ht="15" x14ac:dyDescent="0.25">
      <c r="A4313" s="331">
        <v>94743</v>
      </c>
      <c r="B4313" s="329" t="s">
        <v>6926</v>
      </c>
      <c r="C4313" s="329" t="s">
        <v>174</v>
      </c>
      <c r="D4313" s="329" t="s">
        <v>3038</v>
      </c>
      <c r="E4313" s="334">
        <v>19.04</v>
      </c>
    </row>
    <row r="4314" spans="1:5" ht="15" x14ac:dyDescent="0.25">
      <c r="A4314" s="331">
        <v>94744</v>
      </c>
      <c r="B4314" s="329" t="s">
        <v>6927</v>
      </c>
      <c r="C4314" s="329" t="s">
        <v>174</v>
      </c>
      <c r="D4314" s="329" t="s">
        <v>3038</v>
      </c>
      <c r="E4314" s="334">
        <v>27.99</v>
      </c>
    </row>
    <row r="4315" spans="1:5" ht="15" x14ac:dyDescent="0.25">
      <c r="A4315" s="331">
        <v>94746</v>
      </c>
      <c r="B4315" s="329" t="s">
        <v>6928</v>
      </c>
      <c r="C4315" s="329" t="s">
        <v>174</v>
      </c>
      <c r="D4315" s="329" t="s">
        <v>3038</v>
      </c>
      <c r="E4315" s="334">
        <v>41.59</v>
      </c>
    </row>
    <row r="4316" spans="1:5" ht="15" x14ac:dyDescent="0.25">
      <c r="A4316" s="331">
        <v>94748</v>
      </c>
      <c r="B4316" s="329" t="s">
        <v>6929</v>
      </c>
      <c r="C4316" s="329" t="s">
        <v>174</v>
      </c>
      <c r="D4316" s="329" t="s">
        <v>3038</v>
      </c>
      <c r="E4316" s="334">
        <v>87.07</v>
      </c>
    </row>
    <row r="4317" spans="1:5" ht="15" x14ac:dyDescent="0.25">
      <c r="A4317" s="331">
        <v>94750</v>
      </c>
      <c r="B4317" s="329" t="s">
        <v>6930</v>
      </c>
      <c r="C4317" s="329" t="s">
        <v>174</v>
      </c>
      <c r="D4317" s="329" t="s">
        <v>3038</v>
      </c>
      <c r="E4317" s="334">
        <v>215.68</v>
      </c>
    </row>
    <row r="4318" spans="1:5" ht="15" x14ac:dyDescent="0.25">
      <c r="A4318" s="331">
        <v>94752</v>
      </c>
      <c r="B4318" s="329" t="s">
        <v>6931</v>
      </c>
      <c r="C4318" s="329" t="s">
        <v>174</v>
      </c>
      <c r="D4318" s="329" t="s">
        <v>3038</v>
      </c>
      <c r="E4318" s="334">
        <v>257.74</v>
      </c>
    </row>
    <row r="4319" spans="1:5" ht="15" x14ac:dyDescent="0.25">
      <c r="A4319" s="331">
        <v>94756</v>
      </c>
      <c r="B4319" s="329" t="s">
        <v>6932</v>
      </c>
      <c r="C4319" s="329" t="s">
        <v>174</v>
      </c>
      <c r="D4319" s="329" t="s">
        <v>3038</v>
      </c>
      <c r="E4319" s="334">
        <v>12.66</v>
      </c>
    </row>
    <row r="4320" spans="1:5" ht="15" x14ac:dyDescent="0.25">
      <c r="A4320" s="331">
        <v>94757</v>
      </c>
      <c r="B4320" s="329" t="s">
        <v>6933</v>
      </c>
      <c r="C4320" s="329" t="s">
        <v>174</v>
      </c>
      <c r="D4320" s="329" t="s">
        <v>3038</v>
      </c>
      <c r="E4320" s="334">
        <v>18.760000000000002</v>
      </c>
    </row>
    <row r="4321" spans="1:5" ht="15" x14ac:dyDescent="0.25">
      <c r="A4321" s="331">
        <v>94758</v>
      </c>
      <c r="B4321" s="329" t="s">
        <v>6934</v>
      </c>
      <c r="C4321" s="329" t="s">
        <v>174</v>
      </c>
      <c r="D4321" s="329" t="s">
        <v>3038</v>
      </c>
      <c r="E4321" s="334">
        <v>52.88</v>
      </c>
    </row>
    <row r="4322" spans="1:5" ht="15" x14ac:dyDescent="0.25">
      <c r="A4322" s="331">
        <v>94759</v>
      </c>
      <c r="B4322" s="329" t="s">
        <v>6935</v>
      </c>
      <c r="C4322" s="329" t="s">
        <v>174</v>
      </c>
      <c r="D4322" s="329" t="s">
        <v>3038</v>
      </c>
      <c r="E4322" s="334">
        <v>66.45</v>
      </c>
    </row>
    <row r="4323" spans="1:5" ht="15" x14ac:dyDescent="0.25">
      <c r="A4323" s="331">
        <v>94760</v>
      </c>
      <c r="B4323" s="329" t="s">
        <v>6936</v>
      </c>
      <c r="C4323" s="329" t="s">
        <v>174</v>
      </c>
      <c r="D4323" s="329" t="s">
        <v>3038</v>
      </c>
      <c r="E4323" s="334">
        <v>108.68</v>
      </c>
    </row>
    <row r="4324" spans="1:5" ht="15" x14ac:dyDescent="0.25">
      <c r="A4324" s="331">
        <v>94761</v>
      </c>
      <c r="B4324" s="329" t="s">
        <v>6937</v>
      </c>
      <c r="C4324" s="329" t="s">
        <v>174</v>
      </c>
      <c r="D4324" s="329" t="s">
        <v>3038</v>
      </c>
      <c r="E4324" s="334">
        <v>244.62</v>
      </c>
    </row>
    <row r="4325" spans="1:5" ht="15" x14ac:dyDescent="0.25">
      <c r="A4325" s="331">
        <v>94762</v>
      </c>
      <c r="B4325" s="329" t="s">
        <v>6938</v>
      </c>
      <c r="C4325" s="329" t="s">
        <v>174</v>
      </c>
      <c r="D4325" s="329" t="s">
        <v>3038</v>
      </c>
      <c r="E4325" s="334">
        <v>306.52999999999997</v>
      </c>
    </row>
    <row r="4326" spans="1:5" ht="15" x14ac:dyDescent="0.25">
      <c r="A4326" s="331">
        <v>94783</v>
      </c>
      <c r="B4326" s="329" t="s">
        <v>6939</v>
      </c>
      <c r="C4326" s="329" t="s">
        <v>174</v>
      </c>
      <c r="D4326" s="329" t="s">
        <v>3038</v>
      </c>
      <c r="E4326" s="334">
        <v>16.52</v>
      </c>
    </row>
    <row r="4327" spans="1:5" ht="15" x14ac:dyDescent="0.25">
      <c r="A4327" s="331">
        <v>94785</v>
      </c>
      <c r="B4327" s="329" t="s">
        <v>6940</v>
      </c>
      <c r="C4327" s="329" t="s">
        <v>174</v>
      </c>
      <c r="D4327" s="329" t="s">
        <v>3038</v>
      </c>
      <c r="E4327" s="334">
        <v>30.15</v>
      </c>
    </row>
    <row r="4328" spans="1:5" ht="15" x14ac:dyDescent="0.25">
      <c r="A4328" s="331">
        <v>94786</v>
      </c>
      <c r="B4328" s="329" t="s">
        <v>6941</v>
      </c>
      <c r="C4328" s="329" t="s">
        <v>174</v>
      </c>
      <c r="D4328" s="329" t="s">
        <v>3038</v>
      </c>
      <c r="E4328" s="334">
        <v>40.229999999999997</v>
      </c>
    </row>
    <row r="4329" spans="1:5" ht="15" x14ac:dyDescent="0.25">
      <c r="A4329" s="331">
        <v>94787</v>
      </c>
      <c r="B4329" s="329" t="s">
        <v>6942</v>
      </c>
      <c r="C4329" s="329" t="s">
        <v>174</v>
      </c>
      <c r="D4329" s="329" t="s">
        <v>3038</v>
      </c>
      <c r="E4329" s="334">
        <v>53.66</v>
      </c>
    </row>
    <row r="4330" spans="1:5" ht="15" x14ac:dyDescent="0.25">
      <c r="A4330" s="331">
        <v>94788</v>
      </c>
      <c r="B4330" s="329" t="s">
        <v>6943</v>
      </c>
      <c r="C4330" s="329" t="s">
        <v>174</v>
      </c>
      <c r="D4330" s="329" t="s">
        <v>3038</v>
      </c>
      <c r="E4330" s="334">
        <v>79</v>
      </c>
    </row>
    <row r="4331" spans="1:5" ht="15" x14ac:dyDescent="0.25">
      <c r="A4331" s="331">
        <v>94789</v>
      </c>
      <c r="B4331" s="329" t="s">
        <v>6944</v>
      </c>
      <c r="C4331" s="329" t="s">
        <v>174</v>
      </c>
      <c r="D4331" s="329" t="s">
        <v>3038</v>
      </c>
      <c r="E4331" s="334">
        <v>254.81</v>
      </c>
    </row>
    <row r="4332" spans="1:5" ht="15" x14ac:dyDescent="0.25">
      <c r="A4332" s="331">
        <v>94790</v>
      </c>
      <c r="B4332" s="329" t="s">
        <v>6945</v>
      </c>
      <c r="C4332" s="329" t="s">
        <v>174</v>
      </c>
      <c r="D4332" s="329" t="s">
        <v>3038</v>
      </c>
      <c r="E4332" s="334">
        <v>295.24</v>
      </c>
    </row>
    <row r="4333" spans="1:5" ht="15" x14ac:dyDescent="0.25">
      <c r="A4333" s="331">
        <v>94791</v>
      </c>
      <c r="B4333" s="329" t="s">
        <v>6946</v>
      </c>
      <c r="C4333" s="329" t="s">
        <v>174</v>
      </c>
      <c r="D4333" s="329" t="s">
        <v>3038</v>
      </c>
      <c r="E4333" s="334">
        <v>414.88</v>
      </c>
    </row>
    <row r="4334" spans="1:5" ht="15" x14ac:dyDescent="0.25">
      <c r="A4334" s="331">
        <v>94863</v>
      </c>
      <c r="B4334" s="329" t="s">
        <v>6947</v>
      </c>
      <c r="C4334" s="329" t="s">
        <v>174</v>
      </c>
      <c r="D4334" s="329" t="s">
        <v>3038</v>
      </c>
      <c r="E4334" s="334">
        <v>177.77</v>
      </c>
    </row>
    <row r="4335" spans="1:5" ht="15" x14ac:dyDescent="0.25">
      <c r="A4335" s="331">
        <v>95141</v>
      </c>
      <c r="B4335" s="329" t="s">
        <v>6948</v>
      </c>
      <c r="C4335" s="329" t="s">
        <v>174</v>
      </c>
      <c r="D4335" s="329" t="s">
        <v>3038</v>
      </c>
      <c r="E4335" s="334">
        <v>27.96</v>
      </c>
    </row>
    <row r="4336" spans="1:5" ht="15" x14ac:dyDescent="0.25">
      <c r="A4336" s="331">
        <v>95237</v>
      </c>
      <c r="B4336" s="329" t="s">
        <v>6949</v>
      </c>
      <c r="C4336" s="329" t="s">
        <v>174</v>
      </c>
      <c r="D4336" s="329" t="s">
        <v>3038</v>
      </c>
      <c r="E4336" s="334">
        <v>23.41</v>
      </c>
    </row>
    <row r="4337" spans="1:5" ht="15" x14ac:dyDescent="0.25">
      <c r="A4337" s="331">
        <v>95693</v>
      </c>
      <c r="B4337" s="329" t="s">
        <v>6950</v>
      </c>
      <c r="C4337" s="329" t="s">
        <v>174</v>
      </c>
      <c r="D4337" s="329" t="s">
        <v>3038</v>
      </c>
      <c r="E4337" s="334">
        <v>57.67</v>
      </c>
    </row>
    <row r="4338" spans="1:5" ht="15" x14ac:dyDescent="0.25">
      <c r="A4338" s="331">
        <v>95694</v>
      </c>
      <c r="B4338" s="329" t="s">
        <v>6951</v>
      </c>
      <c r="C4338" s="329" t="s">
        <v>174</v>
      </c>
      <c r="D4338" s="329" t="s">
        <v>3038</v>
      </c>
      <c r="E4338" s="334">
        <v>69.319999999999993</v>
      </c>
    </row>
    <row r="4339" spans="1:5" ht="15" x14ac:dyDescent="0.25">
      <c r="A4339" s="331">
        <v>95695</v>
      </c>
      <c r="B4339" s="329" t="s">
        <v>6952</v>
      </c>
      <c r="C4339" s="329" t="s">
        <v>174</v>
      </c>
      <c r="D4339" s="329" t="s">
        <v>3038</v>
      </c>
      <c r="E4339" s="334">
        <v>68.069999999999993</v>
      </c>
    </row>
    <row r="4340" spans="1:5" ht="15" x14ac:dyDescent="0.25">
      <c r="A4340" s="331">
        <v>95696</v>
      </c>
      <c r="B4340" s="329" t="s">
        <v>6953</v>
      </c>
      <c r="C4340" s="329" t="s">
        <v>174</v>
      </c>
      <c r="D4340" s="329" t="s">
        <v>2971</v>
      </c>
      <c r="E4340" s="334">
        <v>35.979999999999997</v>
      </c>
    </row>
    <row r="4341" spans="1:5" ht="15" x14ac:dyDescent="0.25">
      <c r="A4341" s="331">
        <v>96637</v>
      </c>
      <c r="B4341" s="329" t="s">
        <v>6954</v>
      </c>
      <c r="C4341" s="329" t="s">
        <v>174</v>
      </c>
      <c r="D4341" s="329" t="s">
        <v>2971</v>
      </c>
      <c r="E4341" s="334">
        <v>10.5</v>
      </c>
    </row>
    <row r="4342" spans="1:5" ht="15" x14ac:dyDescent="0.25">
      <c r="A4342" s="331">
        <v>96638</v>
      </c>
      <c r="B4342" s="329" t="s">
        <v>6955</v>
      </c>
      <c r="C4342" s="329" t="s">
        <v>174</v>
      </c>
      <c r="D4342" s="329" t="s">
        <v>2971</v>
      </c>
      <c r="E4342" s="334">
        <v>9.92</v>
      </c>
    </row>
    <row r="4343" spans="1:5" ht="15" x14ac:dyDescent="0.25">
      <c r="A4343" s="331">
        <v>96639</v>
      </c>
      <c r="B4343" s="329" t="s">
        <v>6956</v>
      </c>
      <c r="C4343" s="329" t="s">
        <v>174</v>
      </c>
      <c r="D4343" s="329" t="s">
        <v>2971</v>
      </c>
      <c r="E4343" s="334">
        <v>7.48</v>
      </c>
    </row>
    <row r="4344" spans="1:5" ht="15" x14ac:dyDescent="0.25">
      <c r="A4344" s="331">
        <v>96640</v>
      </c>
      <c r="B4344" s="329" t="s">
        <v>6957</v>
      </c>
      <c r="C4344" s="329" t="s">
        <v>174</v>
      </c>
      <c r="D4344" s="329" t="s">
        <v>2971</v>
      </c>
      <c r="E4344" s="334">
        <v>23.71</v>
      </c>
    </row>
    <row r="4345" spans="1:5" ht="15" x14ac:dyDescent="0.25">
      <c r="A4345" s="331">
        <v>96641</v>
      </c>
      <c r="B4345" s="329" t="s">
        <v>6958</v>
      </c>
      <c r="C4345" s="329" t="s">
        <v>174</v>
      </c>
      <c r="D4345" s="329" t="s">
        <v>2971</v>
      </c>
      <c r="E4345" s="334">
        <v>17.920000000000002</v>
      </c>
    </row>
    <row r="4346" spans="1:5" ht="15" x14ac:dyDescent="0.25">
      <c r="A4346" s="331">
        <v>96642</v>
      </c>
      <c r="B4346" s="329" t="s">
        <v>6959</v>
      </c>
      <c r="C4346" s="329" t="s">
        <v>174</v>
      </c>
      <c r="D4346" s="329" t="s">
        <v>2971</v>
      </c>
      <c r="E4346" s="334">
        <v>13.85</v>
      </c>
    </row>
    <row r="4347" spans="1:5" ht="15" x14ac:dyDescent="0.25">
      <c r="A4347" s="331">
        <v>96643</v>
      </c>
      <c r="B4347" s="329" t="s">
        <v>6960</v>
      </c>
      <c r="C4347" s="329" t="s">
        <v>174</v>
      </c>
      <c r="D4347" s="329" t="s">
        <v>2971</v>
      </c>
      <c r="E4347" s="334">
        <v>47.83</v>
      </c>
    </row>
    <row r="4348" spans="1:5" ht="15" x14ac:dyDescent="0.25">
      <c r="A4348" s="331">
        <v>96650</v>
      </c>
      <c r="B4348" s="329" t="s">
        <v>6961</v>
      </c>
      <c r="C4348" s="329" t="s">
        <v>174</v>
      </c>
      <c r="D4348" s="329" t="s">
        <v>2971</v>
      </c>
      <c r="E4348" s="334">
        <v>8.1300000000000008</v>
      </c>
    </row>
    <row r="4349" spans="1:5" ht="15" x14ac:dyDescent="0.25">
      <c r="A4349" s="331">
        <v>96651</v>
      </c>
      <c r="B4349" s="329" t="s">
        <v>6962</v>
      </c>
      <c r="C4349" s="329" t="s">
        <v>174</v>
      </c>
      <c r="D4349" s="329" t="s">
        <v>2971</v>
      </c>
      <c r="E4349" s="334">
        <v>7.55</v>
      </c>
    </row>
    <row r="4350" spans="1:5" ht="15" x14ac:dyDescent="0.25">
      <c r="A4350" s="331">
        <v>96652</v>
      </c>
      <c r="B4350" s="329" t="s">
        <v>6963</v>
      </c>
      <c r="C4350" s="329" t="s">
        <v>174</v>
      </c>
      <c r="D4350" s="329" t="s">
        <v>2971</v>
      </c>
      <c r="E4350" s="334">
        <v>15.05</v>
      </c>
    </row>
    <row r="4351" spans="1:5" ht="15" x14ac:dyDescent="0.25">
      <c r="A4351" s="331">
        <v>96653</v>
      </c>
      <c r="B4351" s="329" t="s">
        <v>6964</v>
      </c>
      <c r="C4351" s="329" t="s">
        <v>174</v>
      </c>
      <c r="D4351" s="329" t="s">
        <v>2971</v>
      </c>
      <c r="E4351" s="334">
        <v>14.99</v>
      </c>
    </row>
    <row r="4352" spans="1:5" ht="15" x14ac:dyDescent="0.25">
      <c r="A4352" s="331">
        <v>96654</v>
      </c>
      <c r="B4352" s="329" t="s">
        <v>6965</v>
      </c>
      <c r="C4352" s="329" t="s">
        <v>174</v>
      </c>
      <c r="D4352" s="329" t="s">
        <v>2971</v>
      </c>
      <c r="E4352" s="334">
        <v>25.37</v>
      </c>
    </row>
    <row r="4353" spans="1:5" ht="15" x14ac:dyDescent="0.25">
      <c r="A4353" s="331">
        <v>96655</v>
      </c>
      <c r="B4353" s="329" t="s">
        <v>6966</v>
      </c>
      <c r="C4353" s="329" t="s">
        <v>174</v>
      </c>
      <c r="D4353" s="329" t="s">
        <v>2971</v>
      </c>
      <c r="E4353" s="334">
        <v>24.73</v>
      </c>
    </row>
    <row r="4354" spans="1:5" ht="15" x14ac:dyDescent="0.25">
      <c r="A4354" s="331">
        <v>96656</v>
      </c>
      <c r="B4354" s="329" t="s">
        <v>6967</v>
      </c>
      <c r="C4354" s="329" t="s">
        <v>174</v>
      </c>
      <c r="D4354" s="329" t="s">
        <v>2971</v>
      </c>
      <c r="E4354" s="334">
        <v>5.92</v>
      </c>
    </row>
    <row r="4355" spans="1:5" ht="15" x14ac:dyDescent="0.25">
      <c r="A4355" s="331">
        <v>96657</v>
      </c>
      <c r="B4355" s="329" t="s">
        <v>6968</v>
      </c>
      <c r="C4355" s="329" t="s">
        <v>174</v>
      </c>
      <c r="D4355" s="329" t="s">
        <v>2971</v>
      </c>
      <c r="E4355" s="334">
        <v>22.15</v>
      </c>
    </row>
    <row r="4356" spans="1:5" ht="15" x14ac:dyDescent="0.25">
      <c r="A4356" s="331">
        <v>96658</v>
      </c>
      <c r="B4356" s="329" t="s">
        <v>6969</v>
      </c>
      <c r="C4356" s="329" t="s">
        <v>174</v>
      </c>
      <c r="D4356" s="329" t="s">
        <v>2971</v>
      </c>
      <c r="E4356" s="334">
        <v>16.36</v>
      </c>
    </row>
    <row r="4357" spans="1:5" ht="15" x14ac:dyDescent="0.25">
      <c r="A4357" s="331">
        <v>96659</v>
      </c>
      <c r="B4357" s="329" t="s">
        <v>6970</v>
      </c>
      <c r="C4357" s="329" t="s">
        <v>174</v>
      </c>
      <c r="D4357" s="329" t="s">
        <v>2971</v>
      </c>
      <c r="E4357" s="334">
        <v>10.23</v>
      </c>
    </row>
    <row r="4358" spans="1:5" ht="15" x14ac:dyDescent="0.25">
      <c r="A4358" s="331">
        <v>96660</v>
      </c>
      <c r="B4358" s="329" t="s">
        <v>6971</v>
      </c>
      <c r="C4358" s="329" t="s">
        <v>174</v>
      </c>
      <c r="D4358" s="329" t="s">
        <v>2971</v>
      </c>
      <c r="E4358" s="334">
        <v>37.29</v>
      </c>
    </row>
    <row r="4359" spans="1:5" ht="15" x14ac:dyDescent="0.25">
      <c r="A4359" s="331">
        <v>96661</v>
      </c>
      <c r="B4359" s="329" t="s">
        <v>6972</v>
      </c>
      <c r="C4359" s="329" t="s">
        <v>174</v>
      </c>
      <c r="D4359" s="329" t="s">
        <v>2971</v>
      </c>
      <c r="E4359" s="334">
        <v>28.38</v>
      </c>
    </row>
    <row r="4360" spans="1:5" ht="15" x14ac:dyDescent="0.25">
      <c r="A4360" s="331">
        <v>96662</v>
      </c>
      <c r="B4360" s="329" t="s">
        <v>6973</v>
      </c>
      <c r="C4360" s="329" t="s">
        <v>174</v>
      </c>
      <c r="D4360" s="329" t="s">
        <v>2971</v>
      </c>
      <c r="E4360" s="334">
        <v>10.53</v>
      </c>
    </row>
    <row r="4361" spans="1:5" ht="15" x14ac:dyDescent="0.25">
      <c r="A4361" s="331">
        <v>96663</v>
      </c>
      <c r="B4361" s="329" t="s">
        <v>6974</v>
      </c>
      <c r="C4361" s="329" t="s">
        <v>174</v>
      </c>
      <c r="D4361" s="329" t="s">
        <v>2971</v>
      </c>
      <c r="E4361" s="334">
        <v>19.489999999999998</v>
      </c>
    </row>
    <row r="4362" spans="1:5" ht="15" x14ac:dyDescent="0.25">
      <c r="A4362" s="331">
        <v>96664</v>
      </c>
      <c r="B4362" s="329" t="s">
        <v>6975</v>
      </c>
      <c r="C4362" s="329" t="s">
        <v>174</v>
      </c>
      <c r="D4362" s="329" t="s">
        <v>2971</v>
      </c>
      <c r="E4362" s="334">
        <v>21.39</v>
      </c>
    </row>
    <row r="4363" spans="1:5" ht="15" x14ac:dyDescent="0.25">
      <c r="A4363" s="331">
        <v>96665</v>
      </c>
      <c r="B4363" s="329" t="s">
        <v>6976</v>
      </c>
      <c r="C4363" s="329" t="s">
        <v>174</v>
      </c>
      <c r="D4363" s="329" t="s">
        <v>2971</v>
      </c>
      <c r="E4363" s="334">
        <v>10.68</v>
      </c>
    </row>
    <row r="4364" spans="1:5" ht="15" x14ac:dyDescent="0.25">
      <c r="A4364" s="331">
        <v>96666</v>
      </c>
      <c r="B4364" s="329" t="s">
        <v>6977</v>
      </c>
      <c r="C4364" s="329" t="s">
        <v>174</v>
      </c>
      <c r="D4364" s="329" t="s">
        <v>2971</v>
      </c>
      <c r="E4364" s="334">
        <v>20.2</v>
      </c>
    </row>
    <row r="4365" spans="1:5" ht="15" x14ac:dyDescent="0.25">
      <c r="A4365" s="331">
        <v>96667</v>
      </c>
      <c r="B4365" s="329" t="s">
        <v>6978</v>
      </c>
      <c r="C4365" s="329" t="s">
        <v>174</v>
      </c>
      <c r="D4365" s="329" t="s">
        <v>2971</v>
      </c>
      <c r="E4365" s="334">
        <v>36.47</v>
      </c>
    </row>
    <row r="4366" spans="1:5" ht="15" x14ac:dyDescent="0.25">
      <c r="A4366" s="331">
        <v>96684</v>
      </c>
      <c r="B4366" s="329" t="s">
        <v>6979</v>
      </c>
      <c r="C4366" s="329" t="s">
        <v>174</v>
      </c>
      <c r="D4366" s="329" t="s">
        <v>2971</v>
      </c>
      <c r="E4366" s="334">
        <v>4.59</v>
      </c>
    </row>
    <row r="4367" spans="1:5" ht="15" x14ac:dyDescent="0.25">
      <c r="A4367" s="331">
        <v>96685</v>
      </c>
      <c r="B4367" s="329" t="s">
        <v>6980</v>
      </c>
      <c r="C4367" s="329" t="s">
        <v>174</v>
      </c>
      <c r="D4367" s="329" t="s">
        <v>2971</v>
      </c>
      <c r="E4367" s="334">
        <v>4.01</v>
      </c>
    </row>
    <row r="4368" spans="1:5" ht="15" x14ac:dyDescent="0.25">
      <c r="A4368" s="331">
        <v>96686</v>
      </c>
      <c r="B4368" s="329" t="s">
        <v>6981</v>
      </c>
      <c r="C4368" s="329" t="s">
        <v>174</v>
      </c>
      <c r="D4368" s="329" t="s">
        <v>2971</v>
      </c>
      <c r="E4368" s="334">
        <v>6.92</v>
      </c>
    </row>
    <row r="4369" spans="1:5" ht="15" x14ac:dyDescent="0.25">
      <c r="A4369" s="331">
        <v>96687</v>
      </c>
      <c r="B4369" s="329" t="s">
        <v>6982</v>
      </c>
      <c r="C4369" s="329" t="s">
        <v>174</v>
      </c>
      <c r="D4369" s="329" t="s">
        <v>2971</v>
      </c>
      <c r="E4369" s="334">
        <v>6.86</v>
      </c>
    </row>
    <row r="4370" spans="1:5" ht="15" x14ac:dyDescent="0.25">
      <c r="A4370" s="331">
        <v>96688</v>
      </c>
      <c r="B4370" s="329" t="s">
        <v>6983</v>
      </c>
      <c r="C4370" s="329" t="s">
        <v>174</v>
      </c>
      <c r="D4370" s="329" t="s">
        <v>2971</v>
      </c>
      <c r="E4370" s="334">
        <v>12.24</v>
      </c>
    </row>
    <row r="4371" spans="1:5" ht="15" x14ac:dyDescent="0.25">
      <c r="A4371" s="331">
        <v>96689</v>
      </c>
      <c r="B4371" s="329" t="s">
        <v>6984</v>
      </c>
      <c r="C4371" s="329" t="s">
        <v>174</v>
      </c>
      <c r="D4371" s="329" t="s">
        <v>2971</v>
      </c>
      <c r="E4371" s="334">
        <v>11.6</v>
      </c>
    </row>
    <row r="4372" spans="1:5" ht="15" x14ac:dyDescent="0.25">
      <c r="A4372" s="331">
        <v>96690</v>
      </c>
      <c r="B4372" s="329" t="s">
        <v>6985</v>
      </c>
      <c r="C4372" s="329" t="s">
        <v>174</v>
      </c>
      <c r="D4372" s="329" t="s">
        <v>2971</v>
      </c>
      <c r="E4372" s="334">
        <v>23.51</v>
      </c>
    </row>
    <row r="4373" spans="1:5" ht="15" x14ac:dyDescent="0.25">
      <c r="A4373" s="331">
        <v>96691</v>
      </c>
      <c r="B4373" s="329" t="s">
        <v>6986</v>
      </c>
      <c r="C4373" s="329" t="s">
        <v>174</v>
      </c>
      <c r="D4373" s="329" t="s">
        <v>2971</v>
      </c>
      <c r="E4373" s="334">
        <v>24.38</v>
      </c>
    </row>
    <row r="4374" spans="1:5" ht="15" x14ac:dyDescent="0.25">
      <c r="A4374" s="331">
        <v>96692</v>
      </c>
      <c r="B4374" s="329" t="s">
        <v>6987</v>
      </c>
      <c r="C4374" s="329" t="s">
        <v>174</v>
      </c>
      <c r="D4374" s="329" t="s">
        <v>2971</v>
      </c>
      <c r="E4374" s="334">
        <v>35.47</v>
      </c>
    </row>
    <row r="4375" spans="1:5" ht="15" x14ac:dyDescent="0.25">
      <c r="A4375" s="331">
        <v>96693</v>
      </c>
      <c r="B4375" s="329" t="s">
        <v>6988</v>
      </c>
      <c r="C4375" s="329" t="s">
        <v>174</v>
      </c>
      <c r="D4375" s="329" t="s">
        <v>2971</v>
      </c>
      <c r="E4375" s="334">
        <v>33.340000000000003</v>
      </c>
    </row>
    <row r="4376" spans="1:5" ht="15" x14ac:dyDescent="0.25">
      <c r="A4376" s="331">
        <v>96694</v>
      </c>
      <c r="B4376" s="329" t="s">
        <v>6989</v>
      </c>
      <c r="C4376" s="329" t="s">
        <v>174</v>
      </c>
      <c r="D4376" s="329" t="s">
        <v>2971</v>
      </c>
      <c r="E4376" s="334">
        <v>81.75</v>
      </c>
    </row>
    <row r="4377" spans="1:5" ht="15" x14ac:dyDescent="0.25">
      <c r="A4377" s="331">
        <v>96695</v>
      </c>
      <c r="B4377" s="329" t="s">
        <v>6990</v>
      </c>
      <c r="C4377" s="329" t="s">
        <v>174</v>
      </c>
      <c r="D4377" s="329" t="s">
        <v>2971</v>
      </c>
      <c r="E4377" s="334">
        <v>79.239999999999995</v>
      </c>
    </row>
    <row r="4378" spans="1:5" ht="15" x14ac:dyDescent="0.25">
      <c r="A4378" s="331">
        <v>96696</v>
      </c>
      <c r="B4378" s="329" t="s">
        <v>6991</v>
      </c>
      <c r="C4378" s="329" t="s">
        <v>174</v>
      </c>
      <c r="D4378" s="329" t="s">
        <v>2971</v>
      </c>
      <c r="E4378" s="334">
        <v>123.62</v>
      </c>
    </row>
    <row r="4379" spans="1:5" ht="15" x14ac:dyDescent="0.25">
      <c r="A4379" s="331">
        <v>96697</v>
      </c>
      <c r="B4379" s="329" t="s">
        <v>6992</v>
      </c>
      <c r="C4379" s="329" t="s">
        <v>174</v>
      </c>
      <c r="D4379" s="329" t="s">
        <v>2971</v>
      </c>
      <c r="E4379" s="334">
        <v>185.12</v>
      </c>
    </row>
    <row r="4380" spans="1:5" ht="15" x14ac:dyDescent="0.25">
      <c r="A4380" s="331">
        <v>96698</v>
      </c>
      <c r="B4380" s="329" t="s">
        <v>6993</v>
      </c>
      <c r="C4380" s="329" t="s">
        <v>174</v>
      </c>
      <c r="D4380" s="329" t="s">
        <v>2971</v>
      </c>
      <c r="E4380" s="334">
        <v>3.55</v>
      </c>
    </row>
    <row r="4381" spans="1:5" ht="15" x14ac:dyDescent="0.25">
      <c r="A4381" s="331">
        <v>96699</v>
      </c>
      <c r="B4381" s="329" t="s">
        <v>6994</v>
      </c>
      <c r="C4381" s="329" t="s">
        <v>174</v>
      </c>
      <c r="D4381" s="329" t="s">
        <v>2971</v>
      </c>
      <c r="E4381" s="334">
        <v>19.78</v>
      </c>
    </row>
    <row r="4382" spans="1:5" ht="15" x14ac:dyDescent="0.25">
      <c r="A4382" s="331">
        <v>96700</v>
      </c>
      <c r="B4382" s="329" t="s">
        <v>6995</v>
      </c>
      <c r="C4382" s="329" t="s">
        <v>174</v>
      </c>
      <c r="D4382" s="329" t="s">
        <v>2971</v>
      </c>
      <c r="E4382" s="334">
        <v>13.99</v>
      </c>
    </row>
    <row r="4383" spans="1:5" ht="15" x14ac:dyDescent="0.25">
      <c r="A4383" s="331">
        <v>96701</v>
      </c>
      <c r="B4383" s="329" t="s">
        <v>6996</v>
      </c>
      <c r="C4383" s="329" t="s">
        <v>174</v>
      </c>
      <c r="D4383" s="329" t="s">
        <v>2971</v>
      </c>
      <c r="E4383" s="334">
        <v>4.8099999999999996</v>
      </c>
    </row>
    <row r="4384" spans="1:5" ht="15" x14ac:dyDescent="0.25">
      <c r="A4384" s="331">
        <v>96702</v>
      </c>
      <c r="B4384" s="329" t="s">
        <v>6997</v>
      </c>
      <c r="C4384" s="329" t="s">
        <v>174</v>
      </c>
      <c r="D4384" s="329" t="s">
        <v>2971</v>
      </c>
      <c r="E4384" s="334">
        <v>5.1100000000000003</v>
      </c>
    </row>
    <row r="4385" spans="1:5" ht="15" x14ac:dyDescent="0.25">
      <c r="A4385" s="331">
        <v>96703</v>
      </c>
      <c r="B4385" s="329" t="s">
        <v>6998</v>
      </c>
      <c r="C4385" s="329" t="s">
        <v>174</v>
      </c>
      <c r="D4385" s="329" t="s">
        <v>2971</v>
      </c>
      <c r="E4385" s="334">
        <v>10.71</v>
      </c>
    </row>
    <row r="4386" spans="1:5" ht="15" x14ac:dyDescent="0.25">
      <c r="A4386" s="331">
        <v>96704</v>
      </c>
      <c r="B4386" s="329" t="s">
        <v>6999</v>
      </c>
      <c r="C4386" s="329" t="s">
        <v>174</v>
      </c>
      <c r="D4386" s="329" t="s">
        <v>2971</v>
      </c>
      <c r="E4386" s="334">
        <v>12.61</v>
      </c>
    </row>
    <row r="4387" spans="1:5" ht="15" x14ac:dyDescent="0.25">
      <c r="A4387" s="331">
        <v>96705</v>
      </c>
      <c r="B4387" s="329" t="s">
        <v>7000</v>
      </c>
      <c r="C4387" s="329" t="s">
        <v>174</v>
      </c>
      <c r="D4387" s="329" t="s">
        <v>2971</v>
      </c>
      <c r="E4387" s="334">
        <v>16.149999999999999</v>
      </c>
    </row>
    <row r="4388" spans="1:5" ht="15" x14ac:dyDescent="0.25">
      <c r="A4388" s="331">
        <v>96706</v>
      </c>
      <c r="B4388" s="329" t="s">
        <v>7001</v>
      </c>
      <c r="C4388" s="329" t="s">
        <v>174</v>
      </c>
      <c r="D4388" s="329" t="s">
        <v>2971</v>
      </c>
      <c r="E4388" s="334">
        <v>24.19</v>
      </c>
    </row>
    <row r="4389" spans="1:5" ht="15" x14ac:dyDescent="0.25">
      <c r="A4389" s="331">
        <v>96707</v>
      </c>
      <c r="B4389" s="329" t="s">
        <v>7002</v>
      </c>
      <c r="C4389" s="329" t="s">
        <v>174</v>
      </c>
      <c r="D4389" s="329" t="s">
        <v>2971</v>
      </c>
      <c r="E4389" s="334">
        <v>52.38</v>
      </c>
    </row>
    <row r="4390" spans="1:5" ht="15" x14ac:dyDescent="0.25">
      <c r="A4390" s="331">
        <v>96708</v>
      </c>
      <c r="B4390" s="329" t="s">
        <v>7003</v>
      </c>
      <c r="C4390" s="329" t="s">
        <v>174</v>
      </c>
      <c r="D4390" s="329" t="s">
        <v>2971</v>
      </c>
      <c r="E4390" s="334">
        <v>83.29</v>
      </c>
    </row>
    <row r="4391" spans="1:5" ht="15" x14ac:dyDescent="0.25">
      <c r="A4391" s="331">
        <v>96709</v>
      </c>
      <c r="B4391" s="329" t="s">
        <v>7004</v>
      </c>
      <c r="C4391" s="329" t="s">
        <v>174</v>
      </c>
      <c r="D4391" s="329" t="s">
        <v>2971</v>
      </c>
      <c r="E4391" s="334">
        <v>132.18</v>
      </c>
    </row>
    <row r="4392" spans="1:5" ht="15" x14ac:dyDescent="0.25">
      <c r="A4392" s="331">
        <v>96710</v>
      </c>
      <c r="B4392" s="329" t="s">
        <v>7005</v>
      </c>
      <c r="C4392" s="329" t="s">
        <v>174</v>
      </c>
      <c r="D4392" s="329" t="s">
        <v>2971</v>
      </c>
      <c r="E4392" s="334">
        <v>5.97</v>
      </c>
    </row>
    <row r="4393" spans="1:5" ht="15" x14ac:dyDescent="0.25">
      <c r="A4393" s="331">
        <v>96711</v>
      </c>
      <c r="B4393" s="329" t="s">
        <v>7006</v>
      </c>
      <c r="C4393" s="329" t="s">
        <v>174</v>
      </c>
      <c r="D4393" s="329" t="s">
        <v>2971</v>
      </c>
      <c r="E4393" s="334">
        <v>9.39</v>
      </c>
    </row>
    <row r="4394" spans="1:5" ht="15" x14ac:dyDescent="0.25">
      <c r="A4394" s="331">
        <v>96712</v>
      </c>
      <c r="B4394" s="329" t="s">
        <v>7007</v>
      </c>
      <c r="C4394" s="329" t="s">
        <v>174</v>
      </c>
      <c r="D4394" s="329" t="s">
        <v>2971</v>
      </c>
      <c r="E4394" s="334">
        <v>18.91</v>
      </c>
    </row>
    <row r="4395" spans="1:5" ht="15" x14ac:dyDescent="0.25">
      <c r="A4395" s="331">
        <v>96713</v>
      </c>
      <c r="B4395" s="329" t="s">
        <v>7008</v>
      </c>
      <c r="C4395" s="329" t="s">
        <v>174</v>
      </c>
      <c r="D4395" s="329" t="s">
        <v>2971</v>
      </c>
      <c r="E4395" s="334">
        <v>25.96</v>
      </c>
    </row>
    <row r="4396" spans="1:5" ht="15" x14ac:dyDescent="0.25">
      <c r="A4396" s="331">
        <v>96714</v>
      </c>
      <c r="B4396" s="329" t="s">
        <v>7009</v>
      </c>
      <c r="C4396" s="329" t="s">
        <v>174</v>
      </c>
      <c r="D4396" s="329" t="s">
        <v>2971</v>
      </c>
      <c r="E4396" s="334">
        <v>44.41</v>
      </c>
    </row>
    <row r="4397" spans="1:5" ht="15" x14ac:dyDescent="0.25">
      <c r="A4397" s="331">
        <v>96715</v>
      </c>
      <c r="B4397" s="329" t="s">
        <v>7010</v>
      </c>
      <c r="C4397" s="329" t="s">
        <v>174</v>
      </c>
      <c r="D4397" s="329" t="s">
        <v>2971</v>
      </c>
      <c r="E4397" s="334">
        <v>86.35</v>
      </c>
    </row>
    <row r="4398" spans="1:5" ht="15" x14ac:dyDescent="0.25">
      <c r="A4398" s="331">
        <v>96716</v>
      </c>
      <c r="B4398" s="329" t="s">
        <v>7011</v>
      </c>
      <c r="C4398" s="329" t="s">
        <v>174</v>
      </c>
      <c r="D4398" s="329" t="s">
        <v>2971</v>
      </c>
      <c r="E4398" s="334">
        <v>130.36000000000001</v>
      </c>
    </row>
    <row r="4399" spans="1:5" ht="15" x14ac:dyDescent="0.25">
      <c r="A4399" s="331">
        <v>96717</v>
      </c>
      <c r="B4399" s="329" t="s">
        <v>7012</v>
      </c>
      <c r="C4399" s="329" t="s">
        <v>174</v>
      </c>
      <c r="D4399" s="329" t="s">
        <v>2971</v>
      </c>
      <c r="E4399" s="334">
        <v>206.41</v>
      </c>
    </row>
    <row r="4400" spans="1:5" ht="15" x14ac:dyDescent="0.25">
      <c r="A4400" s="331">
        <v>96736</v>
      </c>
      <c r="B4400" s="329" t="s">
        <v>7013</v>
      </c>
      <c r="C4400" s="329" t="s">
        <v>174</v>
      </c>
      <c r="D4400" s="329" t="s">
        <v>2971</v>
      </c>
      <c r="E4400" s="334">
        <v>4.38</v>
      </c>
    </row>
    <row r="4401" spans="1:5" ht="15" x14ac:dyDescent="0.25">
      <c r="A4401" s="331">
        <v>96737</v>
      </c>
      <c r="B4401" s="329" t="s">
        <v>7014</v>
      </c>
      <c r="C4401" s="329" t="s">
        <v>174</v>
      </c>
      <c r="D4401" s="329" t="s">
        <v>2971</v>
      </c>
      <c r="E4401" s="334">
        <v>5.26</v>
      </c>
    </row>
    <row r="4402" spans="1:5" ht="15" x14ac:dyDescent="0.25">
      <c r="A4402" s="331">
        <v>96738</v>
      </c>
      <c r="B4402" s="329" t="s">
        <v>7015</v>
      </c>
      <c r="C4402" s="329" t="s">
        <v>174</v>
      </c>
      <c r="D4402" s="329" t="s">
        <v>2971</v>
      </c>
      <c r="E4402" s="334">
        <v>21.49</v>
      </c>
    </row>
    <row r="4403" spans="1:5" ht="15" x14ac:dyDescent="0.25">
      <c r="A4403" s="331">
        <v>96739</v>
      </c>
      <c r="B4403" s="329" t="s">
        <v>7016</v>
      </c>
      <c r="C4403" s="329" t="s">
        <v>174</v>
      </c>
      <c r="D4403" s="329" t="s">
        <v>2971</v>
      </c>
      <c r="E4403" s="334">
        <v>6.84</v>
      </c>
    </row>
    <row r="4404" spans="1:5" ht="15" x14ac:dyDescent="0.25">
      <c r="A4404" s="331">
        <v>96740</v>
      </c>
      <c r="B4404" s="329" t="s">
        <v>7017</v>
      </c>
      <c r="C4404" s="329" t="s">
        <v>174</v>
      </c>
      <c r="D4404" s="329" t="s">
        <v>2971</v>
      </c>
      <c r="E4404" s="334">
        <v>33.9</v>
      </c>
    </row>
    <row r="4405" spans="1:5" ht="15" x14ac:dyDescent="0.25">
      <c r="A4405" s="331">
        <v>96741</v>
      </c>
      <c r="B4405" s="329" t="s">
        <v>7018</v>
      </c>
      <c r="C4405" s="329" t="s">
        <v>174</v>
      </c>
      <c r="D4405" s="329" t="s">
        <v>2971</v>
      </c>
      <c r="E4405" s="334">
        <v>12.12</v>
      </c>
    </row>
    <row r="4406" spans="1:5" ht="15" x14ac:dyDescent="0.25">
      <c r="A4406" s="331">
        <v>96742</v>
      </c>
      <c r="B4406" s="329" t="s">
        <v>7019</v>
      </c>
      <c r="C4406" s="329" t="s">
        <v>174</v>
      </c>
      <c r="D4406" s="329" t="s">
        <v>2971</v>
      </c>
      <c r="E4406" s="334">
        <v>18.36</v>
      </c>
    </row>
    <row r="4407" spans="1:5" ht="15" x14ac:dyDescent="0.25">
      <c r="A4407" s="331">
        <v>96743</v>
      </c>
      <c r="B4407" s="329" t="s">
        <v>7020</v>
      </c>
      <c r="C4407" s="329" t="s">
        <v>174</v>
      </c>
      <c r="D4407" s="329" t="s">
        <v>2971</v>
      </c>
      <c r="E4407" s="334">
        <v>24.78</v>
      </c>
    </row>
    <row r="4408" spans="1:5" ht="15" x14ac:dyDescent="0.25">
      <c r="A4408" s="331">
        <v>96744</v>
      </c>
      <c r="B4408" s="329" t="s">
        <v>7021</v>
      </c>
      <c r="C4408" s="329" t="s">
        <v>174</v>
      </c>
      <c r="D4408" s="329" t="s">
        <v>2971</v>
      </c>
      <c r="E4408" s="334">
        <v>54.56</v>
      </c>
    </row>
    <row r="4409" spans="1:5" ht="15" x14ac:dyDescent="0.25">
      <c r="A4409" s="331">
        <v>96745</v>
      </c>
      <c r="B4409" s="329" t="s">
        <v>7022</v>
      </c>
      <c r="C4409" s="329" t="s">
        <v>174</v>
      </c>
      <c r="D4409" s="329" t="s">
        <v>2971</v>
      </c>
      <c r="E4409" s="334">
        <v>82.76</v>
      </c>
    </row>
    <row r="4410" spans="1:5" ht="15" x14ac:dyDescent="0.25">
      <c r="A4410" s="331">
        <v>96746</v>
      </c>
      <c r="B4410" s="329" t="s">
        <v>7023</v>
      </c>
      <c r="C4410" s="329" t="s">
        <v>174</v>
      </c>
      <c r="D4410" s="329" t="s">
        <v>2971</v>
      </c>
      <c r="E4410" s="334">
        <v>132.15</v>
      </c>
    </row>
    <row r="4411" spans="1:5" ht="15" x14ac:dyDescent="0.25">
      <c r="A4411" s="331">
        <v>96747</v>
      </c>
      <c r="B4411" s="329" t="s">
        <v>7024</v>
      </c>
      <c r="C4411" s="329" t="s">
        <v>174</v>
      </c>
      <c r="D4411" s="329" t="s">
        <v>2971</v>
      </c>
      <c r="E4411" s="334">
        <v>6.05</v>
      </c>
    </row>
    <row r="4412" spans="1:5" ht="15" x14ac:dyDescent="0.25">
      <c r="A4412" s="331">
        <v>96748</v>
      </c>
      <c r="B4412" s="329" t="s">
        <v>7025</v>
      </c>
      <c r="C4412" s="329" t="s">
        <v>174</v>
      </c>
      <c r="D4412" s="329" t="s">
        <v>2971</v>
      </c>
      <c r="E4412" s="334">
        <v>7.16</v>
      </c>
    </row>
    <row r="4413" spans="1:5" ht="15" x14ac:dyDescent="0.25">
      <c r="A4413" s="331">
        <v>96749</v>
      </c>
      <c r="B4413" s="329" t="s">
        <v>7026</v>
      </c>
      <c r="C4413" s="329" t="s">
        <v>174</v>
      </c>
      <c r="D4413" s="329" t="s">
        <v>2971</v>
      </c>
      <c r="E4413" s="334">
        <v>9.9700000000000006</v>
      </c>
    </row>
    <row r="4414" spans="1:5" ht="15" x14ac:dyDescent="0.25">
      <c r="A4414" s="331">
        <v>96750</v>
      </c>
      <c r="B4414" s="329" t="s">
        <v>7027</v>
      </c>
      <c r="C4414" s="329" t="s">
        <v>174</v>
      </c>
      <c r="D4414" s="329" t="s">
        <v>2971</v>
      </c>
      <c r="E4414" s="334">
        <v>14.32</v>
      </c>
    </row>
    <row r="4415" spans="1:5" ht="15" x14ac:dyDescent="0.25">
      <c r="A4415" s="331">
        <v>96751</v>
      </c>
      <c r="B4415" s="329" t="s">
        <v>7028</v>
      </c>
      <c r="C4415" s="329" t="s">
        <v>174</v>
      </c>
      <c r="D4415" s="329" t="s">
        <v>2971</v>
      </c>
      <c r="E4415" s="334">
        <v>26.81</v>
      </c>
    </row>
    <row r="4416" spans="1:5" ht="15" x14ac:dyDescent="0.25">
      <c r="A4416" s="331">
        <v>96752</v>
      </c>
      <c r="B4416" s="329" t="s">
        <v>7029</v>
      </c>
      <c r="C4416" s="329" t="s">
        <v>174</v>
      </c>
      <c r="D4416" s="329" t="s">
        <v>2971</v>
      </c>
      <c r="E4416" s="334">
        <v>36.35</v>
      </c>
    </row>
    <row r="4417" spans="1:5" ht="15" x14ac:dyDescent="0.25">
      <c r="A4417" s="331">
        <v>96753</v>
      </c>
      <c r="B4417" s="329" t="s">
        <v>7030</v>
      </c>
      <c r="C4417" s="329" t="s">
        <v>174</v>
      </c>
      <c r="D4417" s="329" t="s">
        <v>2971</v>
      </c>
      <c r="E4417" s="334">
        <v>85.02</v>
      </c>
    </row>
    <row r="4418" spans="1:5" ht="15" x14ac:dyDescent="0.25">
      <c r="A4418" s="331">
        <v>96754</v>
      </c>
      <c r="B4418" s="329" t="s">
        <v>7031</v>
      </c>
      <c r="C4418" s="329" t="s">
        <v>174</v>
      </c>
      <c r="D4418" s="329" t="s">
        <v>2971</v>
      </c>
      <c r="E4418" s="334">
        <v>122.81</v>
      </c>
    </row>
    <row r="4419" spans="1:5" ht="15" x14ac:dyDescent="0.25">
      <c r="A4419" s="331">
        <v>96755</v>
      </c>
      <c r="B4419" s="329" t="s">
        <v>7032</v>
      </c>
      <c r="C4419" s="329" t="s">
        <v>174</v>
      </c>
      <c r="D4419" s="329" t="s">
        <v>2971</v>
      </c>
      <c r="E4419" s="334">
        <v>185.09</v>
      </c>
    </row>
    <row r="4420" spans="1:5" ht="15" x14ac:dyDescent="0.25">
      <c r="A4420" s="331">
        <v>96756</v>
      </c>
      <c r="B4420" s="329" t="s">
        <v>7033</v>
      </c>
      <c r="C4420" s="329" t="s">
        <v>174</v>
      </c>
      <c r="D4420" s="329" t="s">
        <v>2971</v>
      </c>
      <c r="E4420" s="334">
        <v>12.28</v>
      </c>
    </row>
    <row r="4421" spans="1:5" ht="15" x14ac:dyDescent="0.25">
      <c r="A4421" s="331">
        <v>96757</v>
      </c>
      <c r="B4421" s="329" t="s">
        <v>7034</v>
      </c>
      <c r="C4421" s="329" t="s">
        <v>174</v>
      </c>
      <c r="D4421" s="329" t="s">
        <v>2971</v>
      </c>
      <c r="E4421" s="334">
        <v>11.69</v>
      </c>
    </row>
    <row r="4422" spans="1:5" ht="15" x14ac:dyDescent="0.25">
      <c r="A4422" s="331">
        <v>96758</v>
      </c>
      <c r="B4422" s="329" t="s">
        <v>7035</v>
      </c>
      <c r="C4422" s="329" t="s">
        <v>174</v>
      </c>
      <c r="D4422" s="329" t="s">
        <v>2971</v>
      </c>
      <c r="E4422" s="334">
        <v>13.44</v>
      </c>
    </row>
    <row r="4423" spans="1:5" ht="15" x14ac:dyDescent="0.25">
      <c r="A4423" s="331">
        <v>96759</v>
      </c>
      <c r="B4423" s="329" t="s">
        <v>7036</v>
      </c>
      <c r="C4423" s="329" t="s">
        <v>174</v>
      </c>
      <c r="D4423" s="329" t="s">
        <v>2971</v>
      </c>
      <c r="E4423" s="334">
        <v>21.71</v>
      </c>
    </row>
    <row r="4424" spans="1:5" ht="15" x14ac:dyDescent="0.25">
      <c r="A4424" s="331">
        <v>96760</v>
      </c>
      <c r="B4424" s="329" t="s">
        <v>7037</v>
      </c>
      <c r="C4424" s="329" t="s">
        <v>174</v>
      </c>
      <c r="D4424" s="329" t="s">
        <v>2971</v>
      </c>
      <c r="E4424" s="334">
        <v>30.35</v>
      </c>
    </row>
    <row r="4425" spans="1:5" ht="15" x14ac:dyDescent="0.25">
      <c r="A4425" s="331">
        <v>96761</v>
      </c>
      <c r="B4425" s="329" t="s">
        <v>7038</v>
      </c>
      <c r="C4425" s="329" t="s">
        <v>174</v>
      </c>
      <c r="D4425" s="329" t="s">
        <v>2971</v>
      </c>
      <c r="E4425" s="334">
        <v>45.59</v>
      </c>
    </row>
    <row r="4426" spans="1:5" ht="15" x14ac:dyDescent="0.25">
      <c r="A4426" s="331">
        <v>96762</v>
      </c>
      <c r="B4426" s="329" t="s">
        <v>7039</v>
      </c>
      <c r="C4426" s="329" t="s">
        <v>174</v>
      </c>
      <c r="D4426" s="329" t="s">
        <v>2971</v>
      </c>
      <c r="E4426" s="334">
        <v>90.67</v>
      </c>
    </row>
    <row r="4427" spans="1:5" ht="15" x14ac:dyDescent="0.25">
      <c r="A4427" s="331">
        <v>96763</v>
      </c>
      <c r="B4427" s="329" t="s">
        <v>7040</v>
      </c>
      <c r="C4427" s="329" t="s">
        <v>174</v>
      </c>
      <c r="D4427" s="329" t="s">
        <v>2971</v>
      </c>
      <c r="E4427" s="334">
        <v>129.27000000000001</v>
      </c>
    </row>
    <row r="4428" spans="1:5" ht="15" x14ac:dyDescent="0.25">
      <c r="A4428" s="331">
        <v>96764</v>
      </c>
      <c r="B4428" s="329" t="s">
        <v>7041</v>
      </c>
      <c r="C4428" s="329" t="s">
        <v>174</v>
      </c>
      <c r="D4428" s="329" t="s">
        <v>2971</v>
      </c>
      <c r="E4428" s="334">
        <v>206.35</v>
      </c>
    </row>
    <row r="4429" spans="1:5" ht="15" x14ac:dyDescent="0.25">
      <c r="A4429" s="331">
        <v>96802</v>
      </c>
      <c r="B4429" s="329" t="s">
        <v>7042</v>
      </c>
      <c r="C4429" s="329" t="s">
        <v>174</v>
      </c>
      <c r="D4429" s="329" t="s">
        <v>2971</v>
      </c>
      <c r="E4429" s="334">
        <v>315.37</v>
      </c>
    </row>
    <row r="4430" spans="1:5" ht="15" x14ac:dyDescent="0.25">
      <c r="A4430" s="331">
        <v>96803</v>
      </c>
      <c r="B4430" s="329" t="s">
        <v>7043</v>
      </c>
      <c r="C4430" s="329" t="s">
        <v>174</v>
      </c>
      <c r="D4430" s="329" t="s">
        <v>2971</v>
      </c>
      <c r="E4430" s="334">
        <v>159.97999999999999</v>
      </c>
    </row>
    <row r="4431" spans="1:5" ht="15" x14ac:dyDescent="0.25">
      <c r="A4431" s="331">
        <v>96804</v>
      </c>
      <c r="B4431" s="329" t="s">
        <v>7044</v>
      </c>
      <c r="C4431" s="329" t="s">
        <v>174</v>
      </c>
      <c r="D4431" s="329" t="s">
        <v>2971</v>
      </c>
      <c r="E4431" s="334">
        <v>280.92</v>
      </c>
    </row>
    <row r="4432" spans="1:5" ht="15" x14ac:dyDescent="0.25">
      <c r="A4432" s="331">
        <v>96805</v>
      </c>
      <c r="B4432" s="329" t="s">
        <v>7045</v>
      </c>
      <c r="C4432" s="329" t="s">
        <v>174</v>
      </c>
      <c r="D4432" s="329" t="s">
        <v>2971</v>
      </c>
      <c r="E4432" s="334">
        <v>321.85000000000002</v>
      </c>
    </row>
    <row r="4433" spans="1:5" ht="15" x14ac:dyDescent="0.25">
      <c r="A4433" s="331">
        <v>96806</v>
      </c>
      <c r="B4433" s="329" t="s">
        <v>7046</v>
      </c>
      <c r="C4433" s="329" t="s">
        <v>174</v>
      </c>
      <c r="D4433" s="329" t="s">
        <v>2971</v>
      </c>
      <c r="E4433" s="334">
        <v>151.97999999999999</v>
      </c>
    </row>
    <row r="4434" spans="1:5" ht="15" x14ac:dyDescent="0.25">
      <c r="A4434" s="331">
        <v>96807</v>
      </c>
      <c r="B4434" s="329" t="s">
        <v>7047</v>
      </c>
      <c r="C4434" s="329" t="s">
        <v>174</v>
      </c>
      <c r="D4434" s="329" t="s">
        <v>2971</v>
      </c>
      <c r="E4434" s="334">
        <v>250.03</v>
      </c>
    </row>
    <row r="4435" spans="1:5" ht="15" x14ac:dyDescent="0.25">
      <c r="A4435" s="331">
        <v>96808</v>
      </c>
      <c r="B4435" s="329" t="s">
        <v>7048</v>
      </c>
      <c r="C4435" s="329" t="s">
        <v>174</v>
      </c>
      <c r="D4435" s="329" t="s">
        <v>2971</v>
      </c>
      <c r="E4435" s="334">
        <v>12.71</v>
      </c>
    </row>
    <row r="4436" spans="1:5" ht="15" x14ac:dyDescent="0.25">
      <c r="A4436" s="331">
        <v>96809</v>
      </c>
      <c r="B4436" s="329" t="s">
        <v>7049</v>
      </c>
      <c r="C4436" s="329" t="s">
        <v>174</v>
      </c>
      <c r="D4436" s="329" t="s">
        <v>2971</v>
      </c>
      <c r="E4436" s="334">
        <v>14.89</v>
      </c>
    </row>
    <row r="4437" spans="1:5" ht="15" x14ac:dyDescent="0.25">
      <c r="A4437" s="331">
        <v>96810</v>
      </c>
      <c r="B4437" s="329" t="s">
        <v>7050</v>
      </c>
      <c r="C4437" s="329" t="s">
        <v>174</v>
      </c>
      <c r="D4437" s="329" t="s">
        <v>2971</v>
      </c>
      <c r="E4437" s="334">
        <v>16.36</v>
      </c>
    </row>
    <row r="4438" spans="1:5" ht="15" x14ac:dyDescent="0.25">
      <c r="A4438" s="331">
        <v>96811</v>
      </c>
      <c r="B4438" s="329" t="s">
        <v>7051</v>
      </c>
      <c r="C4438" s="329" t="s">
        <v>174</v>
      </c>
      <c r="D4438" s="329" t="s">
        <v>2971</v>
      </c>
      <c r="E4438" s="334">
        <v>17.350000000000001</v>
      </c>
    </row>
    <row r="4439" spans="1:5" ht="15" x14ac:dyDescent="0.25">
      <c r="A4439" s="331">
        <v>96812</v>
      </c>
      <c r="B4439" s="329" t="s">
        <v>7052</v>
      </c>
      <c r="C4439" s="329" t="s">
        <v>174</v>
      </c>
      <c r="D4439" s="329" t="s">
        <v>2971</v>
      </c>
      <c r="E4439" s="334">
        <v>16.579999999999998</v>
      </c>
    </row>
    <row r="4440" spans="1:5" ht="15" x14ac:dyDescent="0.25">
      <c r="A4440" s="331">
        <v>96813</v>
      </c>
      <c r="B4440" s="329" t="s">
        <v>7053</v>
      </c>
      <c r="C4440" s="329" t="s">
        <v>174</v>
      </c>
      <c r="D4440" s="329" t="s">
        <v>2971</v>
      </c>
      <c r="E4440" s="334">
        <v>19.489999999999998</v>
      </c>
    </row>
    <row r="4441" spans="1:5" ht="15" x14ac:dyDescent="0.25">
      <c r="A4441" s="331">
        <v>96814</v>
      </c>
      <c r="B4441" s="329" t="s">
        <v>7054</v>
      </c>
      <c r="C4441" s="329" t="s">
        <v>174</v>
      </c>
      <c r="D4441" s="329" t="s">
        <v>2971</v>
      </c>
      <c r="E4441" s="334">
        <v>16.079999999999998</v>
      </c>
    </row>
    <row r="4442" spans="1:5" ht="15" x14ac:dyDescent="0.25">
      <c r="A4442" s="331">
        <v>96815</v>
      </c>
      <c r="B4442" s="329" t="s">
        <v>7055</v>
      </c>
      <c r="C4442" s="329" t="s">
        <v>174</v>
      </c>
      <c r="D4442" s="329" t="s">
        <v>2971</v>
      </c>
      <c r="E4442" s="334">
        <v>28.37</v>
      </c>
    </row>
    <row r="4443" spans="1:5" ht="15" x14ac:dyDescent="0.25">
      <c r="A4443" s="331">
        <v>96816</v>
      </c>
      <c r="B4443" s="329" t="s">
        <v>7056</v>
      </c>
      <c r="C4443" s="329" t="s">
        <v>174</v>
      </c>
      <c r="D4443" s="329" t="s">
        <v>2971</v>
      </c>
      <c r="E4443" s="334">
        <v>22.81</v>
      </c>
    </row>
    <row r="4444" spans="1:5" ht="15" x14ac:dyDescent="0.25">
      <c r="A4444" s="331">
        <v>96817</v>
      </c>
      <c r="B4444" s="329" t="s">
        <v>7057</v>
      </c>
      <c r="C4444" s="329" t="s">
        <v>174</v>
      </c>
      <c r="D4444" s="329" t="s">
        <v>2971</v>
      </c>
      <c r="E4444" s="334">
        <v>26.35</v>
      </c>
    </row>
    <row r="4445" spans="1:5" ht="15" x14ac:dyDescent="0.25">
      <c r="A4445" s="331">
        <v>96818</v>
      </c>
      <c r="B4445" s="329" t="s">
        <v>7058</v>
      </c>
      <c r="C4445" s="329" t="s">
        <v>174</v>
      </c>
      <c r="D4445" s="329" t="s">
        <v>2971</v>
      </c>
      <c r="E4445" s="334">
        <v>24.33</v>
      </c>
    </row>
    <row r="4446" spans="1:5" ht="15" x14ac:dyDescent="0.25">
      <c r="A4446" s="331">
        <v>96819</v>
      </c>
      <c r="B4446" s="329" t="s">
        <v>7059</v>
      </c>
      <c r="C4446" s="329" t="s">
        <v>174</v>
      </c>
      <c r="D4446" s="329" t="s">
        <v>2971</v>
      </c>
      <c r="E4446" s="334">
        <v>24.33</v>
      </c>
    </row>
    <row r="4447" spans="1:5" ht="15" x14ac:dyDescent="0.25">
      <c r="A4447" s="331">
        <v>96820</v>
      </c>
      <c r="B4447" s="329" t="s">
        <v>7060</v>
      </c>
      <c r="C4447" s="329" t="s">
        <v>174</v>
      </c>
      <c r="D4447" s="329" t="s">
        <v>2971</v>
      </c>
      <c r="E4447" s="334">
        <v>46.06</v>
      </c>
    </row>
    <row r="4448" spans="1:5" ht="15" x14ac:dyDescent="0.25">
      <c r="A4448" s="331">
        <v>96821</v>
      </c>
      <c r="B4448" s="329" t="s">
        <v>7061</v>
      </c>
      <c r="C4448" s="329" t="s">
        <v>174</v>
      </c>
      <c r="D4448" s="329" t="s">
        <v>2971</v>
      </c>
      <c r="E4448" s="334">
        <v>38.69</v>
      </c>
    </row>
    <row r="4449" spans="1:5" ht="15" x14ac:dyDescent="0.25">
      <c r="A4449" s="331">
        <v>96822</v>
      </c>
      <c r="B4449" s="329" t="s">
        <v>7062</v>
      </c>
      <c r="C4449" s="329" t="s">
        <v>174</v>
      </c>
      <c r="D4449" s="329" t="s">
        <v>2971</v>
      </c>
      <c r="E4449" s="334">
        <v>39.25</v>
      </c>
    </row>
    <row r="4450" spans="1:5" ht="15" x14ac:dyDescent="0.25">
      <c r="A4450" s="331">
        <v>96823</v>
      </c>
      <c r="B4450" s="329" t="s">
        <v>7063</v>
      </c>
      <c r="C4450" s="329" t="s">
        <v>174</v>
      </c>
      <c r="D4450" s="329" t="s">
        <v>2971</v>
      </c>
      <c r="E4450" s="334">
        <v>16.09</v>
      </c>
    </row>
    <row r="4451" spans="1:5" ht="15" x14ac:dyDescent="0.25">
      <c r="A4451" s="331">
        <v>96824</v>
      </c>
      <c r="B4451" s="329" t="s">
        <v>7064</v>
      </c>
      <c r="C4451" s="329" t="s">
        <v>174</v>
      </c>
      <c r="D4451" s="329" t="s">
        <v>2971</v>
      </c>
      <c r="E4451" s="334">
        <v>18.37</v>
      </c>
    </row>
    <row r="4452" spans="1:5" ht="15" x14ac:dyDescent="0.25">
      <c r="A4452" s="331">
        <v>96825</v>
      </c>
      <c r="B4452" s="329" t="s">
        <v>7065</v>
      </c>
      <c r="C4452" s="329" t="s">
        <v>174</v>
      </c>
      <c r="D4452" s="329" t="s">
        <v>2971</v>
      </c>
      <c r="E4452" s="334">
        <v>25.45</v>
      </c>
    </row>
    <row r="4453" spans="1:5" ht="15" x14ac:dyDescent="0.25">
      <c r="A4453" s="331">
        <v>96826</v>
      </c>
      <c r="B4453" s="329" t="s">
        <v>7066</v>
      </c>
      <c r="C4453" s="329" t="s">
        <v>174</v>
      </c>
      <c r="D4453" s="329" t="s">
        <v>2971</v>
      </c>
      <c r="E4453" s="334">
        <v>22.63</v>
      </c>
    </row>
    <row r="4454" spans="1:5" ht="15" x14ac:dyDescent="0.25">
      <c r="A4454" s="331">
        <v>96827</v>
      </c>
      <c r="B4454" s="329" t="s">
        <v>7067</v>
      </c>
      <c r="C4454" s="329" t="s">
        <v>174</v>
      </c>
      <c r="D4454" s="329" t="s">
        <v>2971</v>
      </c>
      <c r="E4454" s="334">
        <v>23.55</v>
      </c>
    </row>
    <row r="4455" spans="1:5" ht="15" x14ac:dyDescent="0.25">
      <c r="A4455" s="331">
        <v>96828</v>
      </c>
      <c r="B4455" s="329" t="s">
        <v>7068</v>
      </c>
      <c r="C4455" s="329" t="s">
        <v>174</v>
      </c>
      <c r="D4455" s="329" t="s">
        <v>2971</v>
      </c>
      <c r="E4455" s="334">
        <v>30.05</v>
      </c>
    </row>
    <row r="4456" spans="1:5" ht="15" x14ac:dyDescent="0.25">
      <c r="A4456" s="331">
        <v>96829</v>
      </c>
      <c r="B4456" s="329" t="s">
        <v>7069</v>
      </c>
      <c r="C4456" s="329" t="s">
        <v>174</v>
      </c>
      <c r="D4456" s="329" t="s">
        <v>2971</v>
      </c>
      <c r="E4456" s="334">
        <v>22.59</v>
      </c>
    </row>
    <row r="4457" spans="1:5" ht="15" x14ac:dyDescent="0.25">
      <c r="A4457" s="331">
        <v>96830</v>
      </c>
      <c r="B4457" s="329" t="s">
        <v>7070</v>
      </c>
      <c r="C4457" s="329" t="s">
        <v>174</v>
      </c>
      <c r="D4457" s="329" t="s">
        <v>2971</v>
      </c>
      <c r="E4457" s="334">
        <v>33.33</v>
      </c>
    </row>
    <row r="4458" spans="1:5" ht="15" x14ac:dyDescent="0.25">
      <c r="A4458" s="331">
        <v>96831</v>
      </c>
      <c r="B4458" s="329" t="s">
        <v>7071</v>
      </c>
      <c r="C4458" s="329" t="s">
        <v>174</v>
      </c>
      <c r="D4458" s="329" t="s">
        <v>2971</v>
      </c>
      <c r="E4458" s="334">
        <v>26.76</v>
      </c>
    </row>
    <row r="4459" spans="1:5" ht="15" x14ac:dyDescent="0.25">
      <c r="A4459" s="331">
        <v>96832</v>
      </c>
      <c r="B4459" s="329" t="s">
        <v>7072</v>
      </c>
      <c r="C4459" s="329" t="s">
        <v>174</v>
      </c>
      <c r="D4459" s="329" t="s">
        <v>2971</v>
      </c>
      <c r="E4459" s="334">
        <v>31.28</v>
      </c>
    </row>
    <row r="4460" spans="1:5" ht="15" x14ac:dyDescent="0.25">
      <c r="A4460" s="331">
        <v>96833</v>
      </c>
      <c r="B4460" s="329" t="s">
        <v>7073</v>
      </c>
      <c r="C4460" s="329" t="s">
        <v>174</v>
      </c>
      <c r="D4460" s="329" t="s">
        <v>2971</v>
      </c>
      <c r="E4460" s="334">
        <v>29.15</v>
      </c>
    </row>
    <row r="4461" spans="1:5" ht="15" x14ac:dyDescent="0.25">
      <c r="A4461" s="331">
        <v>96834</v>
      </c>
      <c r="B4461" s="329" t="s">
        <v>7074</v>
      </c>
      <c r="C4461" s="329" t="s">
        <v>174</v>
      </c>
      <c r="D4461" s="329" t="s">
        <v>2971</v>
      </c>
      <c r="E4461" s="334">
        <v>49.1</v>
      </c>
    </row>
    <row r="4462" spans="1:5" ht="15" x14ac:dyDescent="0.25">
      <c r="A4462" s="331">
        <v>96835</v>
      </c>
      <c r="B4462" s="329" t="s">
        <v>7075</v>
      </c>
      <c r="C4462" s="329" t="s">
        <v>174</v>
      </c>
      <c r="D4462" s="329" t="s">
        <v>2971</v>
      </c>
      <c r="E4462" s="334">
        <v>42.07</v>
      </c>
    </row>
    <row r="4463" spans="1:5" ht="15" x14ac:dyDescent="0.25">
      <c r="A4463" s="331">
        <v>96836</v>
      </c>
      <c r="B4463" s="329" t="s">
        <v>7076</v>
      </c>
      <c r="C4463" s="329" t="s">
        <v>174</v>
      </c>
      <c r="D4463" s="329" t="s">
        <v>2971</v>
      </c>
      <c r="E4463" s="334">
        <v>44.99</v>
      </c>
    </row>
    <row r="4464" spans="1:5" ht="15" x14ac:dyDescent="0.25">
      <c r="A4464" s="331">
        <v>96837</v>
      </c>
      <c r="B4464" s="329" t="s">
        <v>7077</v>
      </c>
      <c r="C4464" s="329" t="s">
        <v>174</v>
      </c>
      <c r="D4464" s="329" t="s">
        <v>2971</v>
      </c>
      <c r="E4464" s="334">
        <v>22.76</v>
      </c>
    </row>
    <row r="4465" spans="1:5" ht="15" x14ac:dyDescent="0.25">
      <c r="A4465" s="331">
        <v>96838</v>
      </c>
      <c r="B4465" s="329" t="s">
        <v>7078</v>
      </c>
      <c r="C4465" s="329" t="s">
        <v>174</v>
      </c>
      <c r="D4465" s="329" t="s">
        <v>2971</v>
      </c>
      <c r="E4465" s="334">
        <v>20.66</v>
      </c>
    </row>
    <row r="4466" spans="1:5" ht="15" x14ac:dyDescent="0.25">
      <c r="A4466" s="331">
        <v>96839</v>
      </c>
      <c r="B4466" s="329" t="s">
        <v>7079</v>
      </c>
      <c r="C4466" s="329" t="s">
        <v>174</v>
      </c>
      <c r="D4466" s="329" t="s">
        <v>2971</v>
      </c>
      <c r="E4466" s="334">
        <v>20.29</v>
      </c>
    </row>
    <row r="4467" spans="1:5" ht="15" x14ac:dyDescent="0.25">
      <c r="A4467" s="331">
        <v>96840</v>
      </c>
      <c r="B4467" s="329" t="s">
        <v>7080</v>
      </c>
      <c r="C4467" s="329" t="s">
        <v>174</v>
      </c>
      <c r="D4467" s="329" t="s">
        <v>2971</v>
      </c>
      <c r="E4467" s="334">
        <v>26.53</v>
      </c>
    </row>
    <row r="4468" spans="1:5" ht="15" x14ac:dyDescent="0.25">
      <c r="A4468" s="331">
        <v>96841</v>
      </c>
      <c r="B4468" s="329" t="s">
        <v>7081</v>
      </c>
      <c r="C4468" s="329" t="s">
        <v>174</v>
      </c>
      <c r="D4468" s="329" t="s">
        <v>2971</v>
      </c>
      <c r="E4468" s="334">
        <v>22.76</v>
      </c>
    </row>
    <row r="4469" spans="1:5" ht="15" x14ac:dyDescent="0.25">
      <c r="A4469" s="331">
        <v>96842</v>
      </c>
      <c r="B4469" s="329" t="s">
        <v>7082</v>
      </c>
      <c r="C4469" s="329" t="s">
        <v>174</v>
      </c>
      <c r="D4469" s="329" t="s">
        <v>2971</v>
      </c>
      <c r="E4469" s="334">
        <v>29.98</v>
      </c>
    </row>
    <row r="4470" spans="1:5" ht="15" x14ac:dyDescent="0.25">
      <c r="A4470" s="331">
        <v>96843</v>
      </c>
      <c r="B4470" s="329" t="s">
        <v>7083</v>
      </c>
      <c r="C4470" s="329" t="s">
        <v>174</v>
      </c>
      <c r="D4470" s="329" t="s">
        <v>2971</v>
      </c>
      <c r="E4470" s="334">
        <v>28.69</v>
      </c>
    </row>
    <row r="4471" spans="1:5" ht="15" x14ac:dyDescent="0.25">
      <c r="A4471" s="331">
        <v>96844</v>
      </c>
      <c r="B4471" s="329" t="s">
        <v>7084</v>
      </c>
      <c r="C4471" s="329" t="s">
        <v>174</v>
      </c>
      <c r="D4471" s="329" t="s">
        <v>2971</v>
      </c>
      <c r="E4471" s="334">
        <v>40.479999999999997</v>
      </c>
    </row>
    <row r="4472" spans="1:5" ht="15" x14ac:dyDescent="0.25">
      <c r="A4472" s="331">
        <v>96845</v>
      </c>
      <c r="B4472" s="329" t="s">
        <v>7085</v>
      </c>
      <c r="C4472" s="329" t="s">
        <v>174</v>
      </c>
      <c r="D4472" s="329" t="s">
        <v>2971</v>
      </c>
      <c r="E4472" s="334">
        <v>42.89</v>
      </c>
    </row>
    <row r="4473" spans="1:5" ht="15" x14ac:dyDescent="0.25">
      <c r="A4473" s="331">
        <v>96846</v>
      </c>
      <c r="B4473" s="329" t="s">
        <v>7086</v>
      </c>
      <c r="C4473" s="329" t="s">
        <v>174</v>
      </c>
      <c r="D4473" s="329" t="s">
        <v>2971</v>
      </c>
      <c r="E4473" s="334">
        <v>32.81</v>
      </c>
    </row>
    <row r="4474" spans="1:5" ht="15" x14ac:dyDescent="0.25">
      <c r="A4474" s="331">
        <v>96847</v>
      </c>
      <c r="B4474" s="329" t="s">
        <v>7087</v>
      </c>
      <c r="C4474" s="329" t="s">
        <v>174</v>
      </c>
      <c r="D4474" s="329" t="s">
        <v>2971</v>
      </c>
      <c r="E4474" s="334">
        <v>36.51</v>
      </c>
    </row>
    <row r="4475" spans="1:5" ht="15" x14ac:dyDescent="0.25">
      <c r="A4475" s="331">
        <v>96848</v>
      </c>
      <c r="B4475" s="329" t="s">
        <v>7088</v>
      </c>
      <c r="C4475" s="329" t="s">
        <v>174</v>
      </c>
      <c r="D4475" s="329" t="s">
        <v>2971</v>
      </c>
      <c r="E4475" s="334">
        <v>55.93</v>
      </c>
    </row>
    <row r="4476" spans="1:5" ht="15" x14ac:dyDescent="0.25">
      <c r="A4476" s="331">
        <v>96849</v>
      </c>
      <c r="B4476" s="329" t="s">
        <v>7089</v>
      </c>
      <c r="C4476" s="329" t="s">
        <v>174</v>
      </c>
      <c r="D4476" s="329" t="s">
        <v>2971</v>
      </c>
      <c r="E4476" s="334">
        <v>19.88</v>
      </c>
    </row>
    <row r="4477" spans="1:5" ht="15" x14ac:dyDescent="0.25">
      <c r="A4477" s="331">
        <v>96850</v>
      </c>
      <c r="B4477" s="329" t="s">
        <v>7090</v>
      </c>
      <c r="C4477" s="329" t="s">
        <v>174</v>
      </c>
      <c r="D4477" s="329" t="s">
        <v>2971</v>
      </c>
      <c r="E4477" s="334">
        <v>23.65</v>
      </c>
    </row>
    <row r="4478" spans="1:5" ht="15" x14ac:dyDescent="0.25">
      <c r="A4478" s="331">
        <v>96851</v>
      </c>
      <c r="B4478" s="329" t="s">
        <v>7091</v>
      </c>
      <c r="C4478" s="329" t="s">
        <v>174</v>
      </c>
      <c r="D4478" s="329" t="s">
        <v>2971</v>
      </c>
      <c r="E4478" s="334">
        <v>32.090000000000003</v>
      </c>
    </row>
    <row r="4479" spans="1:5" ht="15" x14ac:dyDescent="0.25">
      <c r="A4479" s="331">
        <v>96852</v>
      </c>
      <c r="B4479" s="329" t="s">
        <v>7092</v>
      </c>
      <c r="C4479" s="329" t="s">
        <v>174</v>
      </c>
      <c r="D4479" s="329" t="s">
        <v>2971</v>
      </c>
      <c r="E4479" s="334">
        <v>26.81</v>
      </c>
    </row>
    <row r="4480" spans="1:5" ht="15" x14ac:dyDescent="0.25">
      <c r="A4480" s="331">
        <v>96853</v>
      </c>
      <c r="B4480" s="329" t="s">
        <v>7093</v>
      </c>
      <c r="C4480" s="329" t="s">
        <v>174</v>
      </c>
      <c r="D4480" s="329" t="s">
        <v>2971</v>
      </c>
      <c r="E4480" s="334">
        <v>30.49</v>
      </c>
    </row>
    <row r="4481" spans="1:5" ht="15" x14ac:dyDescent="0.25">
      <c r="A4481" s="331">
        <v>96854</v>
      </c>
      <c r="B4481" s="329" t="s">
        <v>7094</v>
      </c>
      <c r="C4481" s="329" t="s">
        <v>174</v>
      </c>
      <c r="D4481" s="329" t="s">
        <v>2971</v>
      </c>
      <c r="E4481" s="334">
        <v>37.020000000000003</v>
      </c>
    </row>
    <row r="4482" spans="1:5" ht="15" x14ac:dyDescent="0.25">
      <c r="A4482" s="331">
        <v>96855</v>
      </c>
      <c r="B4482" s="329" t="s">
        <v>7095</v>
      </c>
      <c r="C4482" s="329" t="s">
        <v>174</v>
      </c>
      <c r="D4482" s="329" t="s">
        <v>2971</v>
      </c>
      <c r="E4482" s="334">
        <v>33.42</v>
      </c>
    </row>
    <row r="4483" spans="1:5" ht="15" x14ac:dyDescent="0.25">
      <c r="A4483" s="331">
        <v>96856</v>
      </c>
      <c r="B4483" s="329" t="s">
        <v>7096</v>
      </c>
      <c r="C4483" s="329" t="s">
        <v>174</v>
      </c>
      <c r="D4483" s="329" t="s">
        <v>2971</v>
      </c>
      <c r="E4483" s="334">
        <v>33.96</v>
      </c>
    </row>
    <row r="4484" spans="1:5" ht="15" x14ac:dyDescent="0.25">
      <c r="A4484" s="331">
        <v>96857</v>
      </c>
      <c r="B4484" s="329" t="s">
        <v>7097</v>
      </c>
      <c r="C4484" s="329" t="s">
        <v>174</v>
      </c>
      <c r="D4484" s="329" t="s">
        <v>2971</v>
      </c>
      <c r="E4484" s="334">
        <v>56.05</v>
      </c>
    </row>
    <row r="4485" spans="1:5" ht="15" x14ac:dyDescent="0.25">
      <c r="A4485" s="331">
        <v>96858</v>
      </c>
      <c r="B4485" s="329" t="s">
        <v>7098</v>
      </c>
      <c r="C4485" s="329" t="s">
        <v>174</v>
      </c>
      <c r="D4485" s="329" t="s">
        <v>2971</v>
      </c>
      <c r="E4485" s="334">
        <v>55.92</v>
      </c>
    </row>
    <row r="4486" spans="1:5" ht="15" x14ac:dyDescent="0.25">
      <c r="A4486" s="331">
        <v>96859</v>
      </c>
      <c r="B4486" s="329" t="s">
        <v>7099</v>
      </c>
      <c r="C4486" s="329" t="s">
        <v>174</v>
      </c>
      <c r="D4486" s="329" t="s">
        <v>2971</v>
      </c>
      <c r="E4486" s="334">
        <v>70.27</v>
      </c>
    </row>
    <row r="4487" spans="1:5" ht="15" x14ac:dyDescent="0.25">
      <c r="A4487" s="331">
        <v>96860</v>
      </c>
      <c r="B4487" s="329" t="s">
        <v>7100</v>
      </c>
      <c r="C4487" s="329" t="s">
        <v>174</v>
      </c>
      <c r="D4487" s="329" t="s">
        <v>2971</v>
      </c>
      <c r="E4487" s="334">
        <v>25.89</v>
      </c>
    </row>
    <row r="4488" spans="1:5" ht="15" x14ac:dyDescent="0.25">
      <c r="A4488" s="331">
        <v>96861</v>
      </c>
      <c r="B4488" s="329" t="s">
        <v>7101</v>
      </c>
      <c r="C4488" s="329" t="s">
        <v>174</v>
      </c>
      <c r="D4488" s="329" t="s">
        <v>2971</v>
      </c>
      <c r="E4488" s="334">
        <v>28.27</v>
      </c>
    </row>
    <row r="4489" spans="1:5" ht="15" x14ac:dyDescent="0.25">
      <c r="A4489" s="331">
        <v>96862</v>
      </c>
      <c r="B4489" s="329" t="s">
        <v>7102</v>
      </c>
      <c r="C4489" s="329" t="s">
        <v>174</v>
      </c>
      <c r="D4489" s="329" t="s">
        <v>2971</v>
      </c>
      <c r="E4489" s="334">
        <v>31.28</v>
      </c>
    </row>
    <row r="4490" spans="1:5" ht="15" x14ac:dyDescent="0.25">
      <c r="A4490" s="331">
        <v>96863</v>
      </c>
      <c r="B4490" s="329" t="s">
        <v>7103</v>
      </c>
      <c r="C4490" s="329" t="s">
        <v>174</v>
      </c>
      <c r="D4490" s="329" t="s">
        <v>2971</v>
      </c>
      <c r="E4490" s="334">
        <v>30.88</v>
      </c>
    </row>
    <row r="4491" spans="1:5" ht="15" x14ac:dyDescent="0.25">
      <c r="A4491" s="331">
        <v>96864</v>
      </c>
      <c r="B4491" s="329" t="s">
        <v>7104</v>
      </c>
      <c r="C4491" s="329" t="s">
        <v>174</v>
      </c>
      <c r="D4491" s="329" t="s">
        <v>2971</v>
      </c>
      <c r="E4491" s="334">
        <v>50.79</v>
      </c>
    </row>
    <row r="4492" spans="1:5" ht="15" x14ac:dyDescent="0.25">
      <c r="A4492" s="331">
        <v>96865</v>
      </c>
      <c r="B4492" s="329" t="s">
        <v>7105</v>
      </c>
      <c r="C4492" s="329" t="s">
        <v>174</v>
      </c>
      <c r="D4492" s="329" t="s">
        <v>2971</v>
      </c>
      <c r="E4492" s="334">
        <v>49.63</v>
      </c>
    </row>
    <row r="4493" spans="1:5" ht="15" x14ac:dyDescent="0.25">
      <c r="A4493" s="331">
        <v>96866</v>
      </c>
      <c r="B4493" s="329" t="s">
        <v>7106</v>
      </c>
      <c r="C4493" s="329" t="s">
        <v>174</v>
      </c>
      <c r="D4493" s="329" t="s">
        <v>2971</v>
      </c>
      <c r="E4493" s="334">
        <v>67.25</v>
      </c>
    </row>
    <row r="4494" spans="1:5" ht="15" x14ac:dyDescent="0.25">
      <c r="A4494" s="331">
        <v>96867</v>
      </c>
      <c r="B4494" s="329" t="s">
        <v>7107</v>
      </c>
      <c r="C4494" s="329" t="s">
        <v>174</v>
      </c>
      <c r="D4494" s="329" t="s">
        <v>2971</v>
      </c>
      <c r="E4494" s="334">
        <v>79.3</v>
      </c>
    </row>
    <row r="4495" spans="1:5" ht="15" x14ac:dyDescent="0.25">
      <c r="A4495" s="331">
        <v>96868</v>
      </c>
      <c r="B4495" s="329" t="s">
        <v>7108</v>
      </c>
      <c r="C4495" s="329" t="s">
        <v>174</v>
      </c>
      <c r="D4495" s="329" t="s">
        <v>2971</v>
      </c>
      <c r="E4495" s="334">
        <v>31.32</v>
      </c>
    </row>
    <row r="4496" spans="1:5" ht="15" x14ac:dyDescent="0.25">
      <c r="A4496" s="331">
        <v>96869</v>
      </c>
      <c r="B4496" s="329" t="s">
        <v>7109</v>
      </c>
      <c r="C4496" s="329" t="s">
        <v>174</v>
      </c>
      <c r="D4496" s="329" t="s">
        <v>2971</v>
      </c>
      <c r="E4496" s="334">
        <v>37.450000000000003</v>
      </c>
    </row>
    <row r="4497" spans="1:5" ht="15" x14ac:dyDescent="0.25">
      <c r="A4497" s="331">
        <v>96870</v>
      </c>
      <c r="B4497" s="329" t="s">
        <v>7110</v>
      </c>
      <c r="C4497" s="329" t="s">
        <v>174</v>
      </c>
      <c r="D4497" s="329" t="s">
        <v>2971</v>
      </c>
      <c r="E4497" s="334">
        <v>60.57</v>
      </c>
    </row>
    <row r="4498" spans="1:5" ht="15" x14ac:dyDescent="0.25">
      <c r="A4498" s="331">
        <v>96871</v>
      </c>
      <c r="B4498" s="329" t="s">
        <v>7111</v>
      </c>
      <c r="C4498" s="329" t="s">
        <v>174</v>
      </c>
      <c r="D4498" s="329" t="s">
        <v>2971</v>
      </c>
      <c r="E4498" s="334">
        <v>88.76</v>
      </c>
    </row>
    <row r="4499" spans="1:5" ht="15" x14ac:dyDescent="0.25">
      <c r="A4499" s="331">
        <v>96872</v>
      </c>
      <c r="B4499" s="329" t="s">
        <v>7112</v>
      </c>
      <c r="C4499" s="329" t="s">
        <v>174</v>
      </c>
      <c r="D4499" s="329" t="s">
        <v>2971</v>
      </c>
      <c r="E4499" s="334">
        <v>78.3</v>
      </c>
    </row>
    <row r="4500" spans="1:5" ht="15" x14ac:dyDescent="0.25">
      <c r="A4500" s="331">
        <v>96873</v>
      </c>
      <c r="B4500" s="329" t="s">
        <v>7113</v>
      </c>
      <c r="C4500" s="329" t="s">
        <v>174</v>
      </c>
      <c r="D4500" s="329" t="s">
        <v>2971</v>
      </c>
      <c r="E4500" s="334">
        <v>91.58</v>
      </c>
    </row>
    <row r="4501" spans="1:5" ht="15" x14ac:dyDescent="0.25">
      <c r="A4501" s="331">
        <v>96874</v>
      </c>
      <c r="B4501" s="329" t="s">
        <v>7114</v>
      </c>
      <c r="C4501" s="329" t="s">
        <v>174</v>
      </c>
      <c r="D4501" s="329" t="s">
        <v>2971</v>
      </c>
      <c r="E4501" s="334">
        <v>94.43</v>
      </c>
    </row>
    <row r="4502" spans="1:5" ht="15" x14ac:dyDescent="0.25">
      <c r="A4502" s="331">
        <v>96875</v>
      </c>
      <c r="B4502" s="329" t="s">
        <v>7115</v>
      </c>
      <c r="C4502" s="329" t="s">
        <v>174</v>
      </c>
      <c r="D4502" s="329" t="s">
        <v>2971</v>
      </c>
      <c r="E4502" s="334">
        <v>115.8</v>
      </c>
    </row>
    <row r="4503" spans="1:5" ht="15" x14ac:dyDescent="0.25">
      <c r="A4503" s="331">
        <v>96876</v>
      </c>
      <c r="B4503" s="329" t="s">
        <v>7116</v>
      </c>
      <c r="C4503" s="329" t="s">
        <v>174</v>
      </c>
      <c r="D4503" s="329" t="s">
        <v>2971</v>
      </c>
      <c r="E4503" s="334">
        <v>216.02</v>
      </c>
    </row>
    <row r="4504" spans="1:5" ht="15" x14ac:dyDescent="0.25">
      <c r="A4504" s="331">
        <v>96877</v>
      </c>
      <c r="B4504" s="329" t="s">
        <v>7117</v>
      </c>
      <c r="C4504" s="329" t="s">
        <v>174</v>
      </c>
      <c r="D4504" s="329" t="s">
        <v>2971</v>
      </c>
      <c r="E4504" s="334">
        <v>231.53</v>
      </c>
    </row>
    <row r="4505" spans="1:5" ht="15" x14ac:dyDescent="0.25">
      <c r="A4505" s="331">
        <v>96878</v>
      </c>
      <c r="B4505" s="329" t="s">
        <v>7118</v>
      </c>
      <c r="C4505" s="329" t="s">
        <v>174</v>
      </c>
      <c r="D4505" s="329" t="s">
        <v>2971</v>
      </c>
      <c r="E4505" s="334">
        <v>234.43</v>
      </c>
    </row>
    <row r="4506" spans="1:5" ht="15" x14ac:dyDescent="0.25">
      <c r="A4506" s="331">
        <v>96879</v>
      </c>
      <c r="B4506" s="329" t="s">
        <v>7119</v>
      </c>
      <c r="C4506" s="329" t="s">
        <v>174</v>
      </c>
      <c r="D4506" s="329" t="s">
        <v>2971</v>
      </c>
      <c r="E4506" s="334">
        <v>233.34</v>
      </c>
    </row>
    <row r="4507" spans="1:5" ht="15" x14ac:dyDescent="0.25">
      <c r="A4507" s="331">
        <v>96880</v>
      </c>
      <c r="B4507" s="329" t="s">
        <v>7120</v>
      </c>
      <c r="C4507" s="329" t="s">
        <v>174</v>
      </c>
      <c r="D4507" s="329" t="s">
        <v>2971</v>
      </c>
      <c r="E4507" s="334">
        <v>268.08</v>
      </c>
    </row>
    <row r="4508" spans="1:5" ht="15" x14ac:dyDescent="0.25">
      <c r="A4508" s="331">
        <v>96881</v>
      </c>
      <c r="B4508" s="329" t="s">
        <v>7121</v>
      </c>
      <c r="C4508" s="329" t="s">
        <v>174</v>
      </c>
      <c r="D4508" s="329" t="s">
        <v>2971</v>
      </c>
      <c r="E4508" s="334">
        <v>283.82</v>
      </c>
    </row>
    <row r="4509" spans="1:5" ht="15" x14ac:dyDescent="0.25">
      <c r="A4509" s="331">
        <v>97425</v>
      </c>
      <c r="B4509" s="329" t="s">
        <v>7122</v>
      </c>
      <c r="C4509" s="329" t="s">
        <v>174</v>
      </c>
      <c r="D4509" s="329" t="s">
        <v>3038</v>
      </c>
      <c r="E4509" s="334">
        <v>22.56</v>
      </c>
    </row>
    <row r="4510" spans="1:5" ht="15" x14ac:dyDescent="0.25">
      <c r="A4510" s="331">
        <v>97426</v>
      </c>
      <c r="B4510" s="329" t="s">
        <v>7123</v>
      </c>
      <c r="C4510" s="329" t="s">
        <v>174</v>
      </c>
      <c r="D4510" s="329" t="s">
        <v>3038</v>
      </c>
      <c r="E4510" s="334">
        <v>27.73</v>
      </c>
    </row>
    <row r="4511" spans="1:5" ht="15" x14ac:dyDescent="0.25">
      <c r="A4511" s="331">
        <v>97427</v>
      </c>
      <c r="B4511" s="329" t="s">
        <v>7124</v>
      </c>
      <c r="C4511" s="329" t="s">
        <v>174</v>
      </c>
      <c r="D4511" s="329" t="s">
        <v>3038</v>
      </c>
      <c r="E4511" s="334">
        <v>31.64</v>
      </c>
    </row>
    <row r="4512" spans="1:5" ht="15" x14ac:dyDescent="0.25">
      <c r="A4512" s="331">
        <v>97428</v>
      </c>
      <c r="B4512" s="329" t="s">
        <v>7125</v>
      </c>
      <c r="C4512" s="329" t="s">
        <v>174</v>
      </c>
      <c r="D4512" s="329" t="s">
        <v>3038</v>
      </c>
      <c r="E4512" s="334">
        <v>40.72</v>
      </c>
    </row>
    <row r="4513" spans="1:5" ht="15" x14ac:dyDescent="0.25">
      <c r="A4513" s="331">
        <v>97429</v>
      </c>
      <c r="B4513" s="329" t="s">
        <v>7126</v>
      </c>
      <c r="C4513" s="329" t="s">
        <v>174</v>
      </c>
      <c r="D4513" s="329" t="s">
        <v>3038</v>
      </c>
      <c r="E4513" s="334">
        <v>49.07</v>
      </c>
    </row>
    <row r="4514" spans="1:5" ht="15" x14ac:dyDescent="0.25">
      <c r="A4514" s="331">
        <v>97430</v>
      </c>
      <c r="B4514" s="329" t="s">
        <v>7127</v>
      </c>
      <c r="C4514" s="329" t="s">
        <v>174</v>
      </c>
      <c r="D4514" s="329" t="s">
        <v>2971</v>
      </c>
      <c r="E4514" s="334">
        <v>36.090000000000003</v>
      </c>
    </row>
    <row r="4515" spans="1:5" ht="15" x14ac:dyDescent="0.25">
      <c r="A4515" s="331">
        <v>97431</v>
      </c>
      <c r="B4515" s="329" t="s">
        <v>7128</v>
      </c>
      <c r="C4515" s="329" t="s">
        <v>174</v>
      </c>
      <c r="D4515" s="329" t="s">
        <v>2971</v>
      </c>
      <c r="E4515" s="334">
        <v>39.97</v>
      </c>
    </row>
    <row r="4516" spans="1:5" ht="15" x14ac:dyDescent="0.25">
      <c r="A4516" s="331">
        <v>97432</v>
      </c>
      <c r="B4516" s="329" t="s">
        <v>7129</v>
      </c>
      <c r="C4516" s="329" t="s">
        <v>174</v>
      </c>
      <c r="D4516" s="329" t="s">
        <v>2971</v>
      </c>
      <c r="E4516" s="334">
        <v>45.07</v>
      </c>
    </row>
    <row r="4517" spans="1:5" ht="15" x14ac:dyDescent="0.25">
      <c r="A4517" s="331">
        <v>97433</v>
      </c>
      <c r="B4517" s="329" t="s">
        <v>7130</v>
      </c>
      <c r="C4517" s="329" t="s">
        <v>174</v>
      </c>
      <c r="D4517" s="329" t="s">
        <v>2971</v>
      </c>
      <c r="E4517" s="334">
        <v>88.28</v>
      </c>
    </row>
    <row r="4518" spans="1:5" ht="15" x14ac:dyDescent="0.25">
      <c r="A4518" s="331">
        <v>97434</v>
      </c>
      <c r="B4518" s="329" t="s">
        <v>7131</v>
      </c>
      <c r="C4518" s="329" t="s">
        <v>174</v>
      </c>
      <c r="D4518" s="329" t="s">
        <v>2971</v>
      </c>
      <c r="E4518" s="334">
        <v>90.16</v>
      </c>
    </row>
    <row r="4519" spans="1:5" ht="15" x14ac:dyDescent="0.25">
      <c r="A4519" s="331">
        <v>97435</v>
      </c>
      <c r="B4519" s="329" t="s">
        <v>7132</v>
      </c>
      <c r="C4519" s="329" t="s">
        <v>174</v>
      </c>
      <c r="D4519" s="329" t="s">
        <v>2971</v>
      </c>
      <c r="E4519" s="334">
        <v>103.47</v>
      </c>
    </row>
    <row r="4520" spans="1:5" ht="15" x14ac:dyDescent="0.25">
      <c r="A4520" s="331">
        <v>97436</v>
      </c>
      <c r="B4520" s="329" t="s">
        <v>7133</v>
      </c>
      <c r="C4520" s="329" t="s">
        <v>174</v>
      </c>
      <c r="D4520" s="329" t="s">
        <v>2971</v>
      </c>
      <c r="E4520" s="334">
        <v>107.06</v>
      </c>
    </row>
    <row r="4521" spans="1:5" ht="15" x14ac:dyDescent="0.25">
      <c r="A4521" s="331">
        <v>97437</v>
      </c>
      <c r="B4521" s="329" t="s">
        <v>7134</v>
      </c>
      <c r="C4521" s="329" t="s">
        <v>174</v>
      </c>
      <c r="D4521" s="329" t="s">
        <v>2971</v>
      </c>
      <c r="E4521" s="334">
        <v>118.57</v>
      </c>
    </row>
    <row r="4522" spans="1:5" ht="15" x14ac:dyDescent="0.25">
      <c r="A4522" s="331">
        <v>97438</v>
      </c>
      <c r="B4522" s="329" t="s">
        <v>7135</v>
      </c>
      <c r="C4522" s="329" t="s">
        <v>174</v>
      </c>
      <c r="D4522" s="329" t="s">
        <v>2971</v>
      </c>
      <c r="E4522" s="334">
        <v>122.41</v>
      </c>
    </row>
    <row r="4523" spans="1:5" ht="15" x14ac:dyDescent="0.25">
      <c r="A4523" s="331">
        <v>97439</v>
      </c>
      <c r="B4523" s="329" t="s">
        <v>7136</v>
      </c>
      <c r="C4523" s="329" t="s">
        <v>174</v>
      </c>
      <c r="D4523" s="329" t="s">
        <v>2971</v>
      </c>
      <c r="E4523" s="334">
        <v>135.63999999999999</v>
      </c>
    </row>
    <row r="4524" spans="1:5" ht="15" x14ac:dyDescent="0.25">
      <c r="A4524" s="331">
        <v>97440</v>
      </c>
      <c r="B4524" s="329" t="s">
        <v>7137</v>
      </c>
      <c r="C4524" s="329" t="s">
        <v>174</v>
      </c>
      <c r="D4524" s="329" t="s">
        <v>2971</v>
      </c>
      <c r="E4524" s="334">
        <v>163.32</v>
      </c>
    </row>
    <row r="4525" spans="1:5" ht="15" x14ac:dyDescent="0.25">
      <c r="A4525" s="331">
        <v>97442</v>
      </c>
      <c r="B4525" s="329" t="s">
        <v>7138</v>
      </c>
      <c r="C4525" s="329" t="s">
        <v>174</v>
      </c>
      <c r="D4525" s="329" t="s">
        <v>2971</v>
      </c>
      <c r="E4525" s="334">
        <v>179.94</v>
      </c>
    </row>
    <row r="4526" spans="1:5" ht="15" x14ac:dyDescent="0.25">
      <c r="A4526" s="331">
        <v>97443</v>
      </c>
      <c r="B4526" s="329" t="s">
        <v>7139</v>
      </c>
      <c r="C4526" s="329" t="s">
        <v>174</v>
      </c>
      <c r="D4526" s="329" t="s">
        <v>2971</v>
      </c>
      <c r="E4526" s="334">
        <v>90.33</v>
      </c>
    </row>
    <row r="4527" spans="1:5" ht="15" x14ac:dyDescent="0.25">
      <c r="A4527" s="331">
        <v>97444</v>
      </c>
      <c r="B4527" s="329" t="s">
        <v>7140</v>
      </c>
      <c r="C4527" s="329" t="s">
        <v>174</v>
      </c>
      <c r="D4527" s="329" t="s">
        <v>2971</v>
      </c>
      <c r="E4527" s="334">
        <v>108.47</v>
      </c>
    </row>
    <row r="4528" spans="1:5" ht="15" x14ac:dyDescent="0.25">
      <c r="A4528" s="331">
        <v>97446</v>
      </c>
      <c r="B4528" s="329" t="s">
        <v>7141</v>
      </c>
      <c r="C4528" s="329" t="s">
        <v>174</v>
      </c>
      <c r="D4528" s="329" t="s">
        <v>2971</v>
      </c>
      <c r="E4528" s="334">
        <v>195.1</v>
      </c>
    </row>
    <row r="4529" spans="1:5" ht="15" x14ac:dyDescent="0.25">
      <c r="A4529" s="331">
        <v>97447</v>
      </c>
      <c r="B4529" s="329" t="s">
        <v>7142</v>
      </c>
      <c r="C4529" s="329" t="s">
        <v>174</v>
      </c>
      <c r="D4529" s="329" t="s">
        <v>2971</v>
      </c>
      <c r="E4529" s="334">
        <v>195.1</v>
      </c>
    </row>
    <row r="4530" spans="1:5" ht="15" x14ac:dyDescent="0.25">
      <c r="A4530" s="331">
        <v>97449</v>
      </c>
      <c r="B4530" s="329" t="s">
        <v>7143</v>
      </c>
      <c r="C4530" s="329" t="s">
        <v>174</v>
      </c>
      <c r="D4530" s="329" t="s">
        <v>2971</v>
      </c>
      <c r="E4530" s="334">
        <v>207.26</v>
      </c>
    </row>
    <row r="4531" spans="1:5" ht="15" x14ac:dyDescent="0.25">
      <c r="A4531" s="331">
        <v>97450</v>
      </c>
      <c r="B4531" s="329" t="s">
        <v>7144</v>
      </c>
      <c r="C4531" s="329" t="s">
        <v>174</v>
      </c>
      <c r="D4531" s="329" t="s">
        <v>2971</v>
      </c>
      <c r="E4531" s="334">
        <v>256.67</v>
      </c>
    </row>
    <row r="4532" spans="1:5" ht="15" x14ac:dyDescent="0.25">
      <c r="A4532" s="331">
        <v>97452</v>
      </c>
      <c r="B4532" s="329" t="s">
        <v>7145</v>
      </c>
      <c r="C4532" s="329" t="s">
        <v>174</v>
      </c>
      <c r="D4532" s="329" t="s">
        <v>2971</v>
      </c>
      <c r="E4532" s="334">
        <v>150.47</v>
      </c>
    </row>
    <row r="4533" spans="1:5" ht="15" x14ac:dyDescent="0.25">
      <c r="A4533" s="331">
        <v>97453</v>
      </c>
      <c r="B4533" s="329" t="s">
        <v>7146</v>
      </c>
      <c r="C4533" s="329" t="s">
        <v>174</v>
      </c>
      <c r="D4533" s="329" t="s">
        <v>2971</v>
      </c>
      <c r="E4533" s="334">
        <v>160.83000000000001</v>
      </c>
    </row>
    <row r="4534" spans="1:5" ht="15" x14ac:dyDescent="0.25">
      <c r="A4534" s="331">
        <v>97454</v>
      </c>
      <c r="B4534" s="329" t="s">
        <v>7147</v>
      </c>
      <c r="C4534" s="329" t="s">
        <v>174</v>
      </c>
      <c r="D4534" s="329" t="s">
        <v>2971</v>
      </c>
      <c r="E4534" s="334">
        <v>266.67</v>
      </c>
    </row>
    <row r="4535" spans="1:5" ht="15" x14ac:dyDescent="0.25">
      <c r="A4535" s="331">
        <v>97455</v>
      </c>
      <c r="B4535" s="329" t="s">
        <v>7148</v>
      </c>
      <c r="C4535" s="329" t="s">
        <v>174</v>
      </c>
      <c r="D4535" s="329" t="s">
        <v>2971</v>
      </c>
      <c r="E4535" s="334">
        <v>283.23</v>
      </c>
    </row>
    <row r="4536" spans="1:5" ht="15" x14ac:dyDescent="0.25">
      <c r="A4536" s="331">
        <v>97456</v>
      </c>
      <c r="B4536" s="329" t="s">
        <v>7149</v>
      </c>
      <c r="C4536" s="329" t="s">
        <v>174</v>
      </c>
      <c r="D4536" s="329" t="s">
        <v>2971</v>
      </c>
      <c r="E4536" s="334">
        <v>627.30999999999995</v>
      </c>
    </row>
    <row r="4537" spans="1:5" ht="15" x14ac:dyDescent="0.25">
      <c r="A4537" s="331">
        <v>97457</v>
      </c>
      <c r="B4537" s="329" t="s">
        <v>7150</v>
      </c>
      <c r="C4537" s="329" t="s">
        <v>174</v>
      </c>
      <c r="D4537" s="329" t="s">
        <v>2971</v>
      </c>
      <c r="E4537" s="334">
        <v>552.99</v>
      </c>
    </row>
    <row r="4538" spans="1:5" ht="15" x14ac:dyDescent="0.25">
      <c r="A4538" s="331">
        <v>97458</v>
      </c>
      <c r="B4538" s="329" t="s">
        <v>7151</v>
      </c>
      <c r="C4538" s="329" t="s">
        <v>174</v>
      </c>
      <c r="D4538" s="329" t="s">
        <v>2971</v>
      </c>
      <c r="E4538" s="334">
        <v>242.19</v>
      </c>
    </row>
    <row r="4539" spans="1:5" ht="15" x14ac:dyDescent="0.25">
      <c r="A4539" s="331">
        <v>97459</v>
      </c>
      <c r="B4539" s="329" t="s">
        <v>7152</v>
      </c>
      <c r="C4539" s="329" t="s">
        <v>174</v>
      </c>
      <c r="D4539" s="329" t="s">
        <v>2971</v>
      </c>
      <c r="E4539" s="334">
        <v>429.9</v>
      </c>
    </row>
    <row r="4540" spans="1:5" ht="15" x14ac:dyDescent="0.25">
      <c r="A4540" s="331">
        <v>97460</v>
      </c>
      <c r="B4540" s="329" t="s">
        <v>7153</v>
      </c>
      <c r="C4540" s="329" t="s">
        <v>174</v>
      </c>
      <c r="D4540" s="329" t="s">
        <v>2971</v>
      </c>
      <c r="E4540" s="334">
        <v>672.38</v>
      </c>
    </row>
    <row r="4541" spans="1:5" ht="15" x14ac:dyDescent="0.25">
      <c r="A4541" s="331">
        <v>97461</v>
      </c>
      <c r="B4541" s="329" t="s">
        <v>7154</v>
      </c>
      <c r="C4541" s="329" t="s">
        <v>174</v>
      </c>
      <c r="D4541" s="329" t="s">
        <v>2971</v>
      </c>
      <c r="E4541" s="334">
        <v>28.7</v>
      </c>
    </row>
    <row r="4542" spans="1:5" ht="15" x14ac:dyDescent="0.25">
      <c r="A4542" s="331">
        <v>97462</v>
      </c>
      <c r="B4542" s="329" t="s">
        <v>7155</v>
      </c>
      <c r="C4542" s="329" t="s">
        <v>174</v>
      </c>
      <c r="D4542" s="329" t="s">
        <v>2971</v>
      </c>
      <c r="E4542" s="334">
        <v>23.38</v>
      </c>
    </row>
    <row r="4543" spans="1:5" ht="15" x14ac:dyDescent="0.25">
      <c r="A4543" s="331">
        <v>97464</v>
      </c>
      <c r="B4543" s="329" t="s">
        <v>7156</v>
      </c>
      <c r="C4543" s="329" t="s">
        <v>174</v>
      </c>
      <c r="D4543" s="329" t="s">
        <v>2971</v>
      </c>
      <c r="E4543" s="334">
        <v>41.89</v>
      </c>
    </row>
    <row r="4544" spans="1:5" ht="15" x14ac:dyDescent="0.25">
      <c r="A4544" s="331">
        <v>97465</v>
      </c>
      <c r="B4544" s="329" t="s">
        <v>7157</v>
      </c>
      <c r="C4544" s="329" t="s">
        <v>174</v>
      </c>
      <c r="D4544" s="329" t="s">
        <v>2971</v>
      </c>
      <c r="E4544" s="334">
        <v>50.86</v>
      </c>
    </row>
    <row r="4545" spans="1:5" ht="15" x14ac:dyDescent="0.25">
      <c r="A4545" s="331">
        <v>97467</v>
      </c>
      <c r="B4545" s="329" t="s">
        <v>7158</v>
      </c>
      <c r="C4545" s="329" t="s">
        <v>174</v>
      </c>
      <c r="D4545" s="329" t="s">
        <v>2971</v>
      </c>
      <c r="E4545" s="334">
        <v>53.24</v>
      </c>
    </row>
    <row r="4546" spans="1:5" ht="15" x14ac:dyDescent="0.25">
      <c r="A4546" s="331">
        <v>97468</v>
      </c>
      <c r="B4546" s="329" t="s">
        <v>7159</v>
      </c>
      <c r="C4546" s="329" t="s">
        <v>174</v>
      </c>
      <c r="D4546" s="329" t="s">
        <v>2971</v>
      </c>
      <c r="E4546" s="334">
        <v>64.72</v>
      </c>
    </row>
    <row r="4547" spans="1:5" ht="15" x14ac:dyDescent="0.25">
      <c r="A4547" s="331">
        <v>97470</v>
      </c>
      <c r="B4547" s="329" t="s">
        <v>7160</v>
      </c>
      <c r="C4547" s="329" t="s">
        <v>174</v>
      </c>
      <c r="D4547" s="329" t="s">
        <v>2971</v>
      </c>
      <c r="E4547" s="334">
        <v>79.91</v>
      </c>
    </row>
    <row r="4548" spans="1:5" ht="15" x14ac:dyDescent="0.25">
      <c r="A4548" s="331">
        <v>97471</v>
      </c>
      <c r="B4548" s="329" t="s">
        <v>7161</v>
      </c>
      <c r="C4548" s="329" t="s">
        <v>174</v>
      </c>
      <c r="D4548" s="329" t="s">
        <v>2971</v>
      </c>
      <c r="E4548" s="334">
        <v>98.05</v>
      </c>
    </row>
    <row r="4549" spans="1:5" ht="15" x14ac:dyDescent="0.25">
      <c r="A4549" s="331">
        <v>97474</v>
      </c>
      <c r="B4549" s="329" t="s">
        <v>7162</v>
      </c>
      <c r="C4549" s="329" t="s">
        <v>174</v>
      </c>
      <c r="D4549" s="329" t="s">
        <v>2971</v>
      </c>
      <c r="E4549" s="334">
        <v>149.77000000000001</v>
      </c>
    </row>
    <row r="4550" spans="1:5" ht="15" x14ac:dyDescent="0.25">
      <c r="A4550" s="331">
        <v>97475</v>
      </c>
      <c r="B4550" s="329" t="s">
        <v>7163</v>
      </c>
      <c r="C4550" s="329" t="s">
        <v>174</v>
      </c>
      <c r="D4550" s="329" t="s">
        <v>2971</v>
      </c>
      <c r="E4550" s="334">
        <v>186.46</v>
      </c>
    </row>
    <row r="4551" spans="1:5" ht="15" x14ac:dyDescent="0.25">
      <c r="A4551" s="331">
        <v>97477</v>
      </c>
      <c r="B4551" s="329" t="s">
        <v>7164</v>
      </c>
      <c r="C4551" s="329" t="s">
        <v>174</v>
      </c>
      <c r="D4551" s="329" t="s">
        <v>2971</v>
      </c>
      <c r="E4551" s="334">
        <v>200.41</v>
      </c>
    </row>
    <row r="4552" spans="1:5" ht="15" x14ac:dyDescent="0.25">
      <c r="A4552" s="331">
        <v>97478</v>
      </c>
      <c r="B4552" s="329" t="s">
        <v>7165</v>
      </c>
      <c r="C4552" s="329" t="s">
        <v>174</v>
      </c>
      <c r="D4552" s="329" t="s">
        <v>2971</v>
      </c>
      <c r="E4552" s="334">
        <v>249.82</v>
      </c>
    </row>
    <row r="4553" spans="1:5" ht="15" x14ac:dyDescent="0.25">
      <c r="A4553" s="331">
        <v>97479</v>
      </c>
      <c r="B4553" s="329" t="s">
        <v>7166</v>
      </c>
      <c r="C4553" s="329" t="s">
        <v>174</v>
      </c>
      <c r="D4553" s="329" t="s">
        <v>2971</v>
      </c>
      <c r="E4553" s="334">
        <v>46.73</v>
      </c>
    </row>
    <row r="4554" spans="1:5" ht="15" x14ac:dyDescent="0.25">
      <c r="A4554" s="331">
        <v>97480</v>
      </c>
      <c r="B4554" s="329" t="s">
        <v>7167</v>
      </c>
      <c r="C4554" s="329" t="s">
        <v>174</v>
      </c>
      <c r="D4554" s="329" t="s">
        <v>2971</v>
      </c>
      <c r="E4554" s="334">
        <v>46.73</v>
      </c>
    </row>
    <row r="4555" spans="1:5" ht="15" x14ac:dyDescent="0.25">
      <c r="A4555" s="331">
        <v>97481</v>
      </c>
      <c r="B4555" s="329" t="s">
        <v>7168</v>
      </c>
      <c r="C4555" s="329" t="s">
        <v>174</v>
      </c>
      <c r="D4555" s="329" t="s">
        <v>2971</v>
      </c>
      <c r="E4555" s="334">
        <v>68.59</v>
      </c>
    </row>
    <row r="4556" spans="1:5" ht="15" x14ac:dyDescent="0.25">
      <c r="A4556" s="331">
        <v>97482</v>
      </c>
      <c r="B4556" s="329" t="s">
        <v>7169</v>
      </c>
      <c r="C4556" s="329" t="s">
        <v>174</v>
      </c>
      <c r="D4556" s="329" t="s">
        <v>2971</v>
      </c>
      <c r="E4556" s="334">
        <v>68.59</v>
      </c>
    </row>
    <row r="4557" spans="1:5" ht="15" x14ac:dyDescent="0.25">
      <c r="A4557" s="331">
        <v>97483</v>
      </c>
      <c r="B4557" s="329" t="s">
        <v>7170</v>
      </c>
      <c r="C4557" s="329" t="s">
        <v>174</v>
      </c>
      <c r="D4557" s="329" t="s">
        <v>2971</v>
      </c>
      <c r="E4557" s="334">
        <v>97.03</v>
      </c>
    </row>
    <row r="4558" spans="1:5" ht="15" x14ac:dyDescent="0.25">
      <c r="A4558" s="331">
        <v>97484</v>
      </c>
      <c r="B4558" s="329" t="s">
        <v>7171</v>
      </c>
      <c r="C4558" s="329" t="s">
        <v>174</v>
      </c>
      <c r="D4558" s="329" t="s">
        <v>2971</v>
      </c>
      <c r="E4558" s="334">
        <v>97.03</v>
      </c>
    </row>
    <row r="4559" spans="1:5" ht="15" x14ac:dyDescent="0.25">
      <c r="A4559" s="331">
        <v>97485</v>
      </c>
      <c r="B4559" s="329" t="s">
        <v>7172</v>
      </c>
      <c r="C4559" s="329" t="s">
        <v>174</v>
      </c>
      <c r="D4559" s="329" t="s">
        <v>2971</v>
      </c>
      <c r="E4559" s="334">
        <v>134.86000000000001</v>
      </c>
    </row>
    <row r="4560" spans="1:5" ht="15" x14ac:dyDescent="0.25">
      <c r="A4560" s="331">
        <v>97486</v>
      </c>
      <c r="B4560" s="329" t="s">
        <v>7173</v>
      </c>
      <c r="C4560" s="329" t="s">
        <v>174</v>
      </c>
      <c r="D4560" s="329" t="s">
        <v>2971</v>
      </c>
      <c r="E4560" s="334">
        <v>145.22</v>
      </c>
    </row>
    <row r="4561" spans="1:5" ht="15" x14ac:dyDescent="0.25">
      <c r="A4561" s="331">
        <v>97487</v>
      </c>
      <c r="B4561" s="329" t="s">
        <v>7174</v>
      </c>
      <c r="C4561" s="329" t="s">
        <v>174</v>
      </c>
      <c r="D4561" s="329" t="s">
        <v>2971</v>
      </c>
      <c r="E4561" s="334">
        <v>253.72</v>
      </c>
    </row>
    <row r="4562" spans="1:5" ht="15" x14ac:dyDescent="0.25">
      <c r="A4562" s="331">
        <v>97488</v>
      </c>
      <c r="B4562" s="329" t="s">
        <v>7175</v>
      </c>
      <c r="C4562" s="329" t="s">
        <v>174</v>
      </c>
      <c r="D4562" s="329" t="s">
        <v>2971</v>
      </c>
      <c r="E4562" s="334">
        <v>270.27999999999997</v>
      </c>
    </row>
    <row r="4563" spans="1:5" ht="15" x14ac:dyDescent="0.25">
      <c r="A4563" s="331">
        <v>97489</v>
      </c>
      <c r="B4563" s="329" t="s">
        <v>7176</v>
      </c>
      <c r="C4563" s="329" t="s">
        <v>174</v>
      </c>
      <c r="D4563" s="329" t="s">
        <v>2971</v>
      </c>
      <c r="E4563" s="334">
        <v>616.99</v>
      </c>
    </row>
    <row r="4564" spans="1:5" ht="15" x14ac:dyDescent="0.25">
      <c r="A4564" s="331">
        <v>97490</v>
      </c>
      <c r="B4564" s="329" t="s">
        <v>7177</v>
      </c>
      <c r="C4564" s="329" t="s">
        <v>174</v>
      </c>
      <c r="D4564" s="329" t="s">
        <v>2971</v>
      </c>
      <c r="E4564" s="334">
        <v>542.66999999999996</v>
      </c>
    </row>
    <row r="4565" spans="1:5" ht="15" x14ac:dyDescent="0.25">
      <c r="A4565" s="331">
        <v>97491</v>
      </c>
      <c r="B4565" s="329" t="s">
        <v>7178</v>
      </c>
      <c r="C4565" s="329" t="s">
        <v>174</v>
      </c>
      <c r="D4565" s="329" t="s">
        <v>2971</v>
      </c>
      <c r="E4565" s="334">
        <v>73.290000000000006</v>
      </c>
    </row>
    <row r="4566" spans="1:5" ht="15" x14ac:dyDescent="0.25">
      <c r="A4566" s="331">
        <v>97492</v>
      </c>
      <c r="B4566" s="329" t="s">
        <v>7179</v>
      </c>
      <c r="C4566" s="329" t="s">
        <v>174</v>
      </c>
      <c r="D4566" s="329" t="s">
        <v>2971</v>
      </c>
      <c r="E4566" s="334">
        <v>108.74</v>
      </c>
    </row>
    <row r="4567" spans="1:5" ht="15" x14ac:dyDescent="0.25">
      <c r="A4567" s="331">
        <v>97493</v>
      </c>
      <c r="B4567" s="329" t="s">
        <v>7180</v>
      </c>
      <c r="C4567" s="329" t="s">
        <v>174</v>
      </c>
      <c r="D4567" s="329" t="s">
        <v>2971</v>
      </c>
      <c r="E4567" s="334">
        <v>140.59</v>
      </c>
    </row>
    <row r="4568" spans="1:5" ht="15" x14ac:dyDescent="0.25">
      <c r="A4568" s="331">
        <v>97494</v>
      </c>
      <c r="B4568" s="329" t="s">
        <v>7181</v>
      </c>
      <c r="C4568" s="329" t="s">
        <v>174</v>
      </c>
      <c r="D4568" s="329" t="s">
        <v>2971</v>
      </c>
      <c r="E4568" s="334">
        <v>221.35</v>
      </c>
    </row>
    <row r="4569" spans="1:5" ht="15" x14ac:dyDescent="0.25">
      <c r="A4569" s="331">
        <v>97495</v>
      </c>
      <c r="B4569" s="329" t="s">
        <v>7182</v>
      </c>
      <c r="C4569" s="329" t="s">
        <v>174</v>
      </c>
      <c r="D4569" s="329" t="s">
        <v>2971</v>
      </c>
      <c r="E4569" s="334">
        <v>412.62</v>
      </c>
    </row>
    <row r="4570" spans="1:5" ht="15" x14ac:dyDescent="0.25">
      <c r="A4570" s="331">
        <v>97496</v>
      </c>
      <c r="B4570" s="329" t="s">
        <v>7183</v>
      </c>
      <c r="C4570" s="329" t="s">
        <v>174</v>
      </c>
      <c r="D4570" s="329" t="s">
        <v>2971</v>
      </c>
      <c r="E4570" s="334">
        <v>658.65</v>
      </c>
    </row>
    <row r="4571" spans="1:5" ht="15" x14ac:dyDescent="0.25">
      <c r="A4571" s="331">
        <v>97499</v>
      </c>
      <c r="B4571" s="329" t="s">
        <v>7184</v>
      </c>
      <c r="C4571" s="329" t="s">
        <v>174</v>
      </c>
      <c r="D4571" s="329" t="s">
        <v>2971</v>
      </c>
      <c r="E4571" s="334">
        <v>27.02</v>
      </c>
    </row>
    <row r="4572" spans="1:5" ht="15" x14ac:dyDescent="0.25">
      <c r="A4572" s="331">
        <v>97500</v>
      </c>
      <c r="B4572" s="329" t="s">
        <v>7185</v>
      </c>
      <c r="C4572" s="329" t="s">
        <v>174</v>
      </c>
      <c r="D4572" s="329" t="s">
        <v>2971</v>
      </c>
      <c r="E4572" s="334">
        <v>21.7</v>
      </c>
    </row>
    <row r="4573" spans="1:5" ht="15" x14ac:dyDescent="0.25">
      <c r="A4573" s="331">
        <v>97502</v>
      </c>
      <c r="B4573" s="329" t="s">
        <v>7186</v>
      </c>
      <c r="C4573" s="329" t="s">
        <v>174</v>
      </c>
      <c r="D4573" s="329" t="s">
        <v>2971</v>
      </c>
      <c r="E4573" s="334">
        <v>38.76</v>
      </c>
    </row>
    <row r="4574" spans="1:5" ht="15" x14ac:dyDescent="0.25">
      <c r="A4574" s="331">
        <v>97503</v>
      </c>
      <c r="B4574" s="329" t="s">
        <v>7187</v>
      </c>
      <c r="C4574" s="329" t="s">
        <v>174</v>
      </c>
      <c r="D4574" s="329" t="s">
        <v>2971</v>
      </c>
      <c r="E4574" s="334">
        <v>47.89</v>
      </c>
    </row>
    <row r="4575" spans="1:5" ht="15" x14ac:dyDescent="0.25">
      <c r="A4575" s="331">
        <v>97505</v>
      </c>
      <c r="B4575" s="329" t="s">
        <v>7188</v>
      </c>
      <c r="C4575" s="329" t="s">
        <v>174</v>
      </c>
      <c r="D4575" s="329" t="s">
        <v>2971</v>
      </c>
      <c r="E4575" s="334">
        <v>48.85</v>
      </c>
    </row>
    <row r="4576" spans="1:5" ht="15" x14ac:dyDescent="0.25">
      <c r="A4576" s="331">
        <v>97506</v>
      </c>
      <c r="B4576" s="329" t="s">
        <v>7189</v>
      </c>
      <c r="C4576" s="329" t="s">
        <v>174</v>
      </c>
      <c r="D4576" s="329" t="s">
        <v>2971</v>
      </c>
      <c r="E4576" s="334">
        <v>60.33</v>
      </c>
    </row>
    <row r="4577" spans="1:5" ht="15" x14ac:dyDescent="0.25">
      <c r="A4577" s="331">
        <v>97508</v>
      </c>
      <c r="B4577" s="329" t="s">
        <v>7190</v>
      </c>
      <c r="C4577" s="329" t="s">
        <v>174</v>
      </c>
      <c r="D4577" s="329" t="s">
        <v>2971</v>
      </c>
      <c r="E4577" s="334">
        <v>73.69</v>
      </c>
    </row>
    <row r="4578" spans="1:5" ht="15" x14ac:dyDescent="0.25">
      <c r="A4578" s="331">
        <v>97509</v>
      </c>
      <c r="B4578" s="329" t="s">
        <v>7191</v>
      </c>
      <c r="C4578" s="329" t="s">
        <v>174</v>
      </c>
      <c r="D4578" s="329" t="s">
        <v>2971</v>
      </c>
      <c r="E4578" s="334">
        <v>91.83</v>
      </c>
    </row>
    <row r="4579" spans="1:5" ht="15" x14ac:dyDescent="0.25">
      <c r="A4579" s="331">
        <v>97511</v>
      </c>
      <c r="B4579" s="329" t="s">
        <v>7192</v>
      </c>
      <c r="C4579" s="329" t="s">
        <v>174</v>
      </c>
      <c r="D4579" s="329" t="s">
        <v>2971</v>
      </c>
      <c r="E4579" s="334">
        <v>140.84</v>
      </c>
    </row>
    <row r="4580" spans="1:5" ht="15" x14ac:dyDescent="0.25">
      <c r="A4580" s="331">
        <v>97512</v>
      </c>
      <c r="B4580" s="329" t="s">
        <v>7193</v>
      </c>
      <c r="C4580" s="329" t="s">
        <v>174</v>
      </c>
      <c r="D4580" s="329" t="s">
        <v>2971</v>
      </c>
      <c r="E4580" s="334">
        <v>177.53</v>
      </c>
    </row>
    <row r="4581" spans="1:5" ht="15" x14ac:dyDescent="0.25">
      <c r="A4581" s="331">
        <v>97514</v>
      </c>
      <c r="B4581" s="329" t="s">
        <v>7194</v>
      </c>
      <c r="C4581" s="329" t="s">
        <v>174</v>
      </c>
      <c r="D4581" s="329" t="s">
        <v>2971</v>
      </c>
      <c r="E4581" s="334">
        <v>188.66</v>
      </c>
    </row>
    <row r="4582" spans="1:5" ht="15" x14ac:dyDescent="0.25">
      <c r="A4582" s="331">
        <v>97515</v>
      </c>
      <c r="B4582" s="329" t="s">
        <v>7195</v>
      </c>
      <c r="C4582" s="329" t="s">
        <v>174</v>
      </c>
      <c r="D4582" s="329" t="s">
        <v>2971</v>
      </c>
      <c r="E4582" s="334">
        <v>238.07</v>
      </c>
    </row>
    <row r="4583" spans="1:5" ht="15" x14ac:dyDescent="0.25">
      <c r="A4583" s="331">
        <v>97517</v>
      </c>
      <c r="B4583" s="329" t="s">
        <v>7196</v>
      </c>
      <c r="C4583" s="329" t="s">
        <v>174</v>
      </c>
      <c r="D4583" s="329" t="s">
        <v>2971</v>
      </c>
      <c r="E4583" s="334">
        <v>44.21</v>
      </c>
    </row>
    <row r="4584" spans="1:5" ht="15" x14ac:dyDescent="0.25">
      <c r="A4584" s="331">
        <v>97518</v>
      </c>
      <c r="B4584" s="329" t="s">
        <v>7197</v>
      </c>
      <c r="C4584" s="329" t="s">
        <v>174</v>
      </c>
      <c r="D4584" s="329" t="s">
        <v>2971</v>
      </c>
      <c r="E4584" s="334">
        <v>44.21</v>
      </c>
    </row>
    <row r="4585" spans="1:5" ht="15" x14ac:dyDescent="0.25">
      <c r="A4585" s="331">
        <v>97519</v>
      </c>
      <c r="B4585" s="329" t="s">
        <v>7198</v>
      </c>
      <c r="C4585" s="329" t="s">
        <v>174</v>
      </c>
      <c r="D4585" s="329" t="s">
        <v>2971</v>
      </c>
      <c r="E4585" s="334">
        <v>64.14</v>
      </c>
    </row>
    <row r="4586" spans="1:5" ht="15" x14ac:dyDescent="0.25">
      <c r="A4586" s="331">
        <v>97520</v>
      </c>
      <c r="B4586" s="329" t="s">
        <v>7199</v>
      </c>
      <c r="C4586" s="329" t="s">
        <v>174</v>
      </c>
      <c r="D4586" s="329" t="s">
        <v>2971</v>
      </c>
      <c r="E4586" s="334">
        <v>64.14</v>
      </c>
    </row>
    <row r="4587" spans="1:5" ht="15" x14ac:dyDescent="0.25">
      <c r="A4587" s="331">
        <v>97521</v>
      </c>
      <c r="B4587" s="329" t="s">
        <v>7200</v>
      </c>
      <c r="C4587" s="329" t="s">
        <v>174</v>
      </c>
      <c r="D4587" s="329" t="s">
        <v>2971</v>
      </c>
      <c r="E4587" s="334">
        <v>90.42</v>
      </c>
    </row>
    <row r="4588" spans="1:5" ht="15" x14ac:dyDescent="0.25">
      <c r="A4588" s="331">
        <v>97522</v>
      </c>
      <c r="B4588" s="329" t="s">
        <v>7201</v>
      </c>
      <c r="C4588" s="329" t="s">
        <v>174</v>
      </c>
      <c r="D4588" s="329" t="s">
        <v>2971</v>
      </c>
      <c r="E4588" s="334">
        <v>90.42</v>
      </c>
    </row>
    <row r="4589" spans="1:5" ht="15" x14ac:dyDescent="0.25">
      <c r="A4589" s="331">
        <v>97523</v>
      </c>
      <c r="B4589" s="329" t="s">
        <v>7202</v>
      </c>
      <c r="C4589" s="329" t="s">
        <v>174</v>
      </c>
      <c r="D4589" s="329" t="s">
        <v>2971</v>
      </c>
      <c r="E4589" s="334">
        <v>125.53</v>
      </c>
    </row>
    <row r="4590" spans="1:5" ht="15" x14ac:dyDescent="0.25">
      <c r="A4590" s="331">
        <v>97524</v>
      </c>
      <c r="B4590" s="329" t="s">
        <v>7203</v>
      </c>
      <c r="C4590" s="329" t="s">
        <v>174</v>
      </c>
      <c r="D4590" s="329" t="s">
        <v>2971</v>
      </c>
      <c r="E4590" s="334">
        <v>135.88999999999999</v>
      </c>
    </row>
    <row r="4591" spans="1:5" ht="15" x14ac:dyDescent="0.25">
      <c r="A4591" s="331">
        <v>97525</v>
      </c>
      <c r="B4591" s="329" t="s">
        <v>7204</v>
      </c>
      <c r="C4591" s="329" t="s">
        <v>174</v>
      </c>
      <c r="D4591" s="329" t="s">
        <v>2971</v>
      </c>
      <c r="E4591" s="334">
        <v>240.24</v>
      </c>
    </row>
    <row r="4592" spans="1:5" ht="15" x14ac:dyDescent="0.25">
      <c r="A4592" s="331">
        <v>97526</v>
      </c>
      <c r="B4592" s="329" t="s">
        <v>7205</v>
      </c>
      <c r="C4592" s="329" t="s">
        <v>174</v>
      </c>
      <c r="D4592" s="329" t="s">
        <v>2971</v>
      </c>
      <c r="E4592" s="334">
        <v>256.8</v>
      </c>
    </row>
    <row r="4593" spans="1:5" ht="15" x14ac:dyDescent="0.25">
      <c r="A4593" s="331">
        <v>97527</v>
      </c>
      <c r="B4593" s="329" t="s">
        <v>7206</v>
      </c>
      <c r="C4593" s="329" t="s">
        <v>174</v>
      </c>
      <c r="D4593" s="329" t="s">
        <v>2971</v>
      </c>
      <c r="E4593" s="334">
        <v>599.41</v>
      </c>
    </row>
    <row r="4594" spans="1:5" ht="15" x14ac:dyDescent="0.25">
      <c r="A4594" s="331">
        <v>97528</v>
      </c>
      <c r="B4594" s="329" t="s">
        <v>7207</v>
      </c>
      <c r="C4594" s="329" t="s">
        <v>174</v>
      </c>
      <c r="D4594" s="329" t="s">
        <v>2971</v>
      </c>
      <c r="E4594" s="334">
        <v>525.09</v>
      </c>
    </row>
    <row r="4595" spans="1:5" ht="15" x14ac:dyDescent="0.25">
      <c r="A4595" s="331">
        <v>97529</v>
      </c>
      <c r="B4595" s="329" t="s">
        <v>7208</v>
      </c>
      <c r="C4595" s="329" t="s">
        <v>174</v>
      </c>
      <c r="D4595" s="329" t="s">
        <v>2971</v>
      </c>
      <c r="E4595" s="334">
        <v>69.97</v>
      </c>
    </row>
    <row r="4596" spans="1:5" ht="15" x14ac:dyDescent="0.25">
      <c r="A4596" s="331">
        <v>97530</v>
      </c>
      <c r="B4596" s="329" t="s">
        <v>7209</v>
      </c>
      <c r="C4596" s="329" t="s">
        <v>174</v>
      </c>
      <c r="D4596" s="329" t="s">
        <v>2971</v>
      </c>
      <c r="E4596" s="334">
        <v>102.81</v>
      </c>
    </row>
    <row r="4597" spans="1:5" ht="15" x14ac:dyDescent="0.25">
      <c r="A4597" s="331">
        <v>97531</v>
      </c>
      <c r="B4597" s="329" t="s">
        <v>7210</v>
      </c>
      <c r="C4597" s="329" t="s">
        <v>174</v>
      </c>
      <c r="D4597" s="329" t="s">
        <v>2971</v>
      </c>
      <c r="E4597" s="334">
        <v>131.75</v>
      </c>
    </row>
    <row r="4598" spans="1:5" ht="15" x14ac:dyDescent="0.25">
      <c r="A4598" s="331">
        <v>97532</v>
      </c>
      <c r="B4598" s="329" t="s">
        <v>7211</v>
      </c>
      <c r="C4598" s="329" t="s">
        <v>174</v>
      </c>
      <c r="D4598" s="329" t="s">
        <v>2971</v>
      </c>
      <c r="E4598" s="334">
        <v>208.91</v>
      </c>
    </row>
    <row r="4599" spans="1:5" ht="15" x14ac:dyDescent="0.25">
      <c r="A4599" s="331">
        <v>97533</v>
      </c>
      <c r="B4599" s="329" t="s">
        <v>7212</v>
      </c>
      <c r="C4599" s="329" t="s">
        <v>174</v>
      </c>
      <c r="D4599" s="329" t="s">
        <v>2971</v>
      </c>
      <c r="E4599" s="334">
        <v>397.31</v>
      </c>
    </row>
    <row r="4600" spans="1:5" ht="15" x14ac:dyDescent="0.25">
      <c r="A4600" s="331">
        <v>97534</v>
      </c>
      <c r="B4600" s="329" t="s">
        <v>7213</v>
      </c>
      <c r="C4600" s="329" t="s">
        <v>174</v>
      </c>
      <c r="D4600" s="329" t="s">
        <v>2971</v>
      </c>
      <c r="E4600" s="334">
        <v>635.21</v>
      </c>
    </row>
    <row r="4601" spans="1:5" ht="15" x14ac:dyDescent="0.25">
      <c r="A4601" s="331">
        <v>97537</v>
      </c>
      <c r="B4601" s="329" t="s">
        <v>7214</v>
      </c>
      <c r="C4601" s="329" t="s">
        <v>174</v>
      </c>
      <c r="D4601" s="329" t="s">
        <v>2971</v>
      </c>
      <c r="E4601" s="334">
        <v>19.690000000000001</v>
      </c>
    </row>
    <row r="4602" spans="1:5" ht="15" x14ac:dyDescent="0.25">
      <c r="A4602" s="331">
        <v>97540</v>
      </c>
      <c r="B4602" s="329" t="s">
        <v>7215</v>
      </c>
      <c r="C4602" s="329" t="s">
        <v>174</v>
      </c>
      <c r="D4602" s="329" t="s">
        <v>2971</v>
      </c>
      <c r="E4602" s="334">
        <v>25.51</v>
      </c>
    </row>
    <row r="4603" spans="1:5" ht="15" x14ac:dyDescent="0.25">
      <c r="A4603" s="331">
        <v>97541</v>
      </c>
      <c r="B4603" s="329" t="s">
        <v>7216</v>
      </c>
      <c r="C4603" s="329" t="s">
        <v>174</v>
      </c>
      <c r="D4603" s="329" t="s">
        <v>2971</v>
      </c>
      <c r="E4603" s="334">
        <v>21.1</v>
      </c>
    </row>
    <row r="4604" spans="1:5" ht="15" x14ac:dyDescent="0.25">
      <c r="A4604" s="331">
        <v>97543</v>
      </c>
      <c r="B4604" s="329" t="s">
        <v>7217</v>
      </c>
      <c r="C4604" s="329" t="s">
        <v>174</v>
      </c>
      <c r="D4604" s="329" t="s">
        <v>2971</v>
      </c>
      <c r="E4604" s="334">
        <v>40.1</v>
      </c>
    </row>
    <row r="4605" spans="1:5" ht="15" x14ac:dyDescent="0.25">
      <c r="A4605" s="331">
        <v>97544</v>
      </c>
      <c r="B4605" s="329" t="s">
        <v>7218</v>
      </c>
      <c r="C4605" s="329" t="s">
        <v>174</v>
      </c>
      <c r="D4605" s="329" t="s">
        <v>2971</v>
      </c>
      <c r="E4605" s="334">
        <v>34.78</v>
      </c>
    </row>
    <row r="4606" spans="1:5" ht="15" x14ac:dyDescent="0.25">
      <c r="A4606" s="331">
        <v>97546</v>
      </c>
      <c r="B4606" s="329" t="s">
        <v>7219</v>
      </c>
      <c r="C4606" s="329" t="s">
        <v>174</v>
      </c>
      <c r="D4606" s="329" t="s">
        <v>2971</v>
      </c>
      <c r="E4606" s="334">
        <v>27.28</v>
      </c>
    </row>
    <row r="4607" spans="1:5" ht="15" x14ac:dyDescent="0.25">
      <c r="A4607" s="331">
        <v>97547</v>
      </c>
      <c r="B4607" s="329" t="s">
        <v>7220</v>
      </c>
      <c r="C4607" s="329" t="s">
        <v>174</v>
      </c>
      <c r="D4607" s="329" t="s">
        <v>2971</v>
      </c>
      <c r="E4607" s="334">
        <v>27.28</v>
      </c>
    </row>
    <row r="4608" spans="1:5" ht="15" x14ac:dyDescent="0.25">
      <c r="A4608" s="331">
        <v>97548</v>
      </c>
      <c r="B4608" s="329" t="s">
        <v>7221</v>
      </c>
      <c r="C4608" s="329" t="s">
        <v>174</v>
      </c>
      <c r="D4608" s="329" t="s">
        <v>2971</v>
      </c>
      <c r="E4608" s="334">
        <v>39.590000000000003</v>
      </c>
    </row>
    <row r="4609" spans="1:5" ht="15" x14ac:dyDescent="0.25">
      <c r="A4609" s="331">
        <v>97549</v>
      </c>
      <c r="B4609" s="329" t="s">
        <v>7222</v>
      </c>
      <c r="C4609" s="329" t="s">
        <v>174</v>
      </c>
      <c r="D4609" s="329" t="s">
        <v>2971</v>
      </c>
      <c r="E4609" s="334">
        <v>39.590000000000003</v>
      </c>
    </row>
    <row r="4610" spans="1:5" ht="15" x14ac:dyDescent="0.25">
      <c r="A4610" s="331">
        <v>97550</v>
      </c>
      <c r="B4610" s="329" t="s">
        <v>7223</v>
      </c>
      <c r="C4610" s="329" t="s">
        <v>174</v>
      </c>
      <c r="D4610" s="329" t="s">
        <v>2971</v>
      </c>
      <c r="E4610" s="334">
        <v>63.87</v>
      </c>
    </row>
    <row r="4611" spans="1:5" ht="15" x14ac:dyDescent="0.25">
      <c r="A4611" s="331">
        <v>97551</v>
      </c>
      <c r="B4611" s="329" t="s">
        <v>7224</v>
      </c>
      <c r="C4611" s="329" t="s">
        <v>174</v>
      </c>
      <c r="D4611" s="329" t="s">
        <v>2971</v>
      </c>
      <c r="E4611" s="334">
        <v>63.87</v>
      </c>
    </row>
    <row r="4612" spans="1:5" ht="15" x14ac:dyDescent="0.25">
      <c r="A4612" s="331">
        <v>97552</v>
      </c>
      <c r="B4612" s="329" t="s">
        <v>7225</v>
      </c>
      <c r="C4612" s="329" t="s">
        <v>174</v>
      </c>
      <c r="D4612" s="329" t="s">
        <v>2971</v>
      </c>
      <c r="E4612" s="334">
        <v>40.229999999999997</v>
      </c>
    </row>
    <row r="4613" spans="1:5" ht="15" x14ac:dyDescent="0.25">
      <c r="A4613" s="331">
        <v>97553</v>
      </c>
      <c r="B4613" s="329" t="s">
        <v>7226</v>
      </c>
      <c r="C4613" s="329" t="s">
        <v>174</v>
      </c>
      <c r="D4613" s="329" t="s">
        <v>2971</v>
      </c>
      <c r="E4613" s="334">
        <v>56.63</v>
      </c>
    </row>
    <row r="4614" spans="1:5" ht="15" x14ac:dyDescent="0.25">
      <c r="A4614" s="331">
        <v>97554</v>
      </c>
      <c r="B4614" s="329" t="s">
        <v>7227</v>
      </c>
      <c r="C4614" s="329" t="s">
        <v>174</v>
      </c>
      <c r="D4614" s="329" t="s">
        <v>2971</v>
      </c>
      <c r="E4614" s="334">
        <v>96.19</v>
      </c>
    </row>
    <row r="4615" spans="1:5" ht="15" x14ac:dyDescent="0.25">
      <c r="A4615" s="331">
        <v>98602</v>
      </c>
      <c r="B4615" s="329" t="s">
        <v>7228</v>
      </c>
      <c r="C4615" s="329" t="s">
        <v>174</v>
      </c>
      <c r="D4615" s="329" t="s">
        <v>2971</v>
      </c>
      <c r="E4615" s="334">
        <v>19.239999999999998</v>
      </c>
    </row>
    <row r="4616" spans="1:5" ht="15" x14ac:dyDescent="0.25">
      <c r="A4616" s="331">
        <v>97895</v>
      </c>
      <c r="B4616" s="329" t="s">
        <v>7229</v>
      </c>
      <c r="C4616" s="329" t="s">
        <v>174</v>
      </c>
      <c r="D4616" s="329" t="s">
        <v>2971</v>
      </c>
      <c r="E4616" s="334">
        <v>159.33000000000001</v>
      </c>
    </row>
    <row r="4617" spans="1:5" ht="15" x14ac:dyDescent="0.25">
      <c r="A4617" s="331">
        <v>97896</v>
      </c>
      <c r="B4617" s="329" t="s">
        <v>7230</v>
      </c>
      <c r="C4617" s="329" t="s">
        <v>174</v>
      </c>
      <c r="D4617" s="329" t="s">
        <v>2971</v>
      </c>
      <c r="E4617" s="334">
        <v>293.95999999999998</v>
      </c>
    </row>
    <row r="4618" spans="1:5" ht="15" x14ac:dyDescent="0.25">
      <c r="A4618" s="331">
        <v>97897</v>
      </c>
      <c r="B4618" s="329" t="s">
        <v>7231</v>
      </c>
      <c r="C4618" s="329" t="s">
        <v>174</v>
      </c>
      <c r="D4618" s="329" t="s">
        <v>2971</v>
      </c>
      <c r="E4618" s="334">
        <v>379.85</v>
      </c>
    </row>
    <row r="4619" spans="1:5" ht="15" x14ac:dyDescent="0.25">
      <c r="A4619" s="331">
        <v>97898</v>
      </c>
      <c r="B4619" s="329" t="s">
        <v>7232</v>
      </c>
      <c r="C4619" s="329" t="s">
        <v>174</v>
      </c>
      <c r="D4619" s="329" t="s">
        <v>2971</v>
      </c>
      <c r="E4619" s="334">
        <v>722.66</v>
      </c>
    </row>
    <row r="4620" spans="1:5" ht="15" x14ac:dyDescent="0.25">
      <c r="A4620" s="331">
        <v>97900</v>
      </c>
      <c r="B4620" s="329" t="s">
        <v>7233</v>
      </c>
      <c r="C4620" s="329" t="s">
        <v>174</v>
      </c>
      <c r="D4620" s="329" t="s">
        <v>2971</v>
      </c>
      <c r="E4620" s="334">
        <v>160.46</v>
      </c>
    </row>
    <row r="4621" spans="1:5" ht="15" x14ac:dyDescent="0.25">
      <c r="A4621" s="331">
        <v>97901</v>
      </c>
      <c r="B4621" s="329" t="s">
        <v>7234</v>
      </c>
      <c r="C4621" s="329" t="s">
        <v>174</v>
      </c>
      <c r="D4621" s="329" t="s">
        <v>2971</v>
      </c>
      <c r="E4621" s="334">
        <v>255.45</v>
      </c>
    </row>
    <row r="4622" spans="1:5" ht="15" x14ac:dyDescent="0.25">
      <c r="A4622" s="331">
        <v>97902</v>
      </c>
      <c r="B4622" s="329" t="s">
        <v>7235</v>
      </c>
      <c r="C4622" s="329" t="s">
        <v>174</v>
      </c>
      <c r="D4622" s="329" t="s">
        <v>2971</v>
      </c>
      <c r="E4622" s="334">
        <v>509.81</v>
      </c>
    </row>
    <row r="4623" spans="1:5" ht="15" x14ac:dyDescent="0.25">
      <c r="A4623" s="331">
        <v>97903</v>
      </c>
      <c r="B4623" s="329" t="s">
        <v>7236</v>
      </c>
      <c r="C4623" s="329" t="s">
        <v>174</v>
      </c>
      <c r="D4623" s="329" t="s">
        <v>2971</v>
      </c>
      <c r="E4623" s="334">
        <v>699.62</v>
      </c>
    </row>
    <row r="4624" spans="1:5" ht="15" x14ac:dyDescent="0.25">
      <c r="A4624" s="331">
        <v>97904</v>
      </c>
      <c r="B4624" s="329" t="s">
        <v>7237</v>
      </c>
      <c r="C4624" s="329" t="s">
        <v>174</v>
      </c>
      <c r="D4624" s="329" t="s">
        <v>2971</v>
      </c>
      <c r="E4624" s="334">
        <v>842.04</v>
      </c>
    </row>
    <row r="4625" spans="1:5" ht="15" x14ac:dyDescent="0.25">
      <c r="A4625" s="331">
        <v>97905</v>
      </c>
      <c r="B4625" s="329" t="s">
        <v>7238</v>
      </c>
      <c r="C4625" s="329" t="s">
        <v>174</v>
      </c>
      <c r="D4625" s="329" t="s">
        <v>2971</v>
      </c>
      <c r="E4625" s="334">
        <v>185.66</v>
      </c>
    </row>
    <row r="4626" spans="1:5" ht="15" x14ac:dyDescent="0.25">
      <c r="A4626" s="331">
        <v>97906</v>
      </c>
      <c r="B4626" s="329" t="s">
        <v>7239</v>
      </c>
      <c r="C4626" s="329" t="s">
        <v>174</v>
      </c>
      <c r="D4626" s="329" t="s">
        <v>2971</v>
      </c>
      <c r="E4626" s="334">
        <v>347.87</v>
      </c>
    </row>
    <row r="4627" spans="1:5" ht="15" x14ac:dyDescent="0.25">
      <c r="A4627" s="331">
        <v>97907</v>
      </c>
      <c r="B4627" s="329" t="s">
        <v>7240</v>
      </c>
      <c r="C4627" s="329" t="s">
        <v>174</v>
      </c>
      <c r="D4627" s="329" t="s">
        <v>2971</v>
      </c>
      <c r="E4627" s="334">
        <v>492.99</v>
      </c>
    </row>
    <row r="4628" spans="1:5" ht="15" x14ac:dyDescent="0.25">
      <c r="A4628" s="331">
        <v>97908</v>
      </c>
      <c r="B4628" s="329" t="s">
        <v>7241</v>
      </c>
      <c r="C4628" s="329" t="s">
        <v>174</v>
      </c>
      <c r="D4628" s="329" t="s">
        <v>2971</v>
      </c>
      <c r="E4628" s="334">
        <v>597.53</v>
      </c>
    </row>
    <row r="4629" spans="1:5" ht="15" x14ac:dyDescent="0.25">
      <c r="A4629" s="331">
        <v>98102</v>
      </c>
      <c r="B4629" s="329" t="s">
        <v>7242</v>
      </c>
      <c r="C4629" s="329" t="s">
        <v>174</v>
      </c>
      <c r="D4629" s="329" t="s">
        <v>2971</v>
      </c>
      <c r="E4629" s="334">
        <v>150.26</v>
      </c>
    </row>
    <row r="4630" spans="1:5" ht="15" x14ac:dyDescent="0.25">
      <c r="A4630" s="331">
        <v>98104</v>
      </c>
      <c r="B4630" s="329" t="s">
        <v>7243</v>
      </c>
      <c r="C4630" s="329" t="s">
        <v>174</v>
      </c>
      <c r="D4630" s="329" t="s">
        <v>2971</v>
      </c>
      <c r="E4630" s="334">
        <v>346.65</v>
      </c>
    </row>
    <row r="4631" spans="1:5" ht="15" x14ac:dyDescent="0.25">
      <c r="A4631" s="331">
        <v>98105</v>
      </c>
      <c r="B4631" s="329" t="s">
        <v>7244</v>
      </c>
      <c r="C4631" s="329" t="s">
        <v>174</v>
      </c>
      <c r="D4631" s="329" t="s">
        <v>2971</v>
      </c>
      <c r="E4631" s="334">
        <v>593.59</v>
      </c>
    </row>
    <row r="4632" spans="1:5" ht="15" x14ac:dyDescent="0.25">
      <c r="A4632" s="331">
        <v>98106</v>
      </c>
      <c r="B4632" s="329" t="s">
        <v>7245</v>
      </c>
      <c r="C4632" s="329" t="s">
        <v>174</v>
      </c>
      <c r="D4632" s="329" t="s">
        <v>2971</v>
      </c>
      <c r="E4632" s="334">
        <v>985.09</v>
      </c>
    </row>
    <row r="4633" spans="1:5" ht="15" x14ac:dyDescent="0.25">
      <c r="A4633" s="331">
        <v>98107</v>
      </c>
      <c r="B4633" s="329" t="s">
        <v>7246</v>
      </c>
      <c r="C4633" s="329" t="s">
        <v>174</v>
      </c>
      <c r="D4633" s="329" t="s">
        <v>2971</v>
      </c>
      <c r="E4633" s="334">
        <v>220.62</v>
      </c>
    </row>
    <row r="4634" spans="1:5" ht="15" x14ac:dyDescent="0.25">
      <c r="A4634" s="331">
        <v>98108</v>
      </c>
      <c r="B4634" s="329" t="s">
        <v>7247</v>
      </c>
      <c r="C4634" s="329" t="s">
        <v>174</v>
      </c>
      <c r="D4634" s="329" t="s">
        <v>2971</v>
      </c>
      <c r="E4634" s="334">
        <v>390.45</v>
      </c>
    </row>
    <row r="4635" spans="1:5" ht="15" x14ac:dyDescent="0.25">
      <c r="A4635" s="331">
        <v>99250</v>
      </c>
      <c r="B4635" s="329" t="s">
        <v>7248</v>
      </c>
      <c r="C4635" s="329" t="s">
        <v>174</v>
      </c>
      <c r="D4635" s="329" t="s">
        <v>2971</v>
      </c>
      <c r="E4635" s="334">
        <v>157.11000000000001</v>
      </c>
    </row>
    <row r="4636" spans="1:5" ht="15" x14ac:dyDescent="0.25">
      <c r="A4636" s="331">
        <v>99251</v>
      </c>
      <c r="B4636" s="329" t="s">
        <v>7249</v>
      </c>
      <c r="C4636" s="329" t="s">
        <v>174</v>
      </c>
      <c r="D4636" s="329" t="s">
        <v>2971</v>
      </c>
      <c r="E4636" s="334">
        <v>249.7</v>
      </c>
    </row>
    <row r="4637" spans="1:5" ht="15" x14ac:dyDescent="0.25">
      <c r="A4637" s="331">
        <v>99253</v>
      </c>
      <c r="B4637" s="329" t="s">
        <v>7250</v>
      </c>
      <c r="C4637" s="329" t="s">
        <v>174</v>
      </c>
      <c r="D4637" s="329" t="s">
        <v>2971</v>
      </c>
      <c r="E4637" s="334">
        <v>496.9</v>
      </c>
    </row>
    <row r="4638" spans="1:5" ht="15" x14ac:dyDescent="0.25">
      <c r="A4638" s="331">
        <v>99255</v>
      </c>
      <c r="B4638" s="329" t="s">
        <v>7251</v>
      </c>
      <c r="C4638" s="329" t="s">
        <v>174</v>
      </c>
      <c r="D4638" s="329" t="s">
        <v>2971</v>
      </c>
      <c r="E4638" s="334">
        <v>681.93</v>
      </c>
    </row>
    <row r="4639" spans="1:5" ht="15" x14ac:dyDescent="0.25">
      <c r="A4639" s="331">
        <v>99257</v>
      </c>
      <c r="B4639" s="329" t="s">
        <v>7252</v>
      </c>
      <c r="C4639" s="329" t="s">
        <v>174</v>
      </c>
      <c r="D4639" s="329" t="s">
        <v>2971</v>
      </c>
      <c r="E4639" s="334">
        <v>819.15</v>
      </c>
    </row>
    <row r="4640" spans="1:5" ht="15" x14ac:dyDescent="0.25">
      <c r="A4640" s="331">
        <v>99258</v>
      </c>
      <c r="B4640" s="329" t="s">
        <v>7253</v>
      </c>
      <c r="C4640" s="329" t="s">
        <v>174</v>
      </c>
      <c r="D4640" s="329" t="s">
        <v>2971</v>
      </c>
      <c r="E4640" s="334">
        <v>180.92</v>
      </c>
    </row>
    <row r="4641" spans="1:5" ht="15" x14ac:dyDescent="0.25">
      <c r="A4641" s="331">
        <v>99260</v>
      </c>
      <c r="B4641" s="329" t="s">
        <v>7254</v>
      </c>
      <c r="C4641" s="329" t="s">
        <v>174</v>
      </c>
      <c r="D4641" s="329" t="s">
        <v>2971</v>
      </c>
      <c r="E4641" s="334">
        <v>339.75</v>
      </c>
    </row>
    <row r="4642" spans="1:5" ht="15" x14ac:dyDescent="0.25">
      <c r="A4642" s="331">
        <v>99262</v>
      </c>
      <c r="B4642" s="329" t="s">
        <v>7255</v>
      </c>
      <c r="C4642" s="329" t="s">
        <v>174</v>
      </c>
      <c r="D4642" s="329" t="s">
        <v>2971</v>
      </c>
      <c r="E4642" s="334">
        <v>481.39</v>
      </c>
    </row>
    <row r="4643" spans="1:5" ht="15" x14ac:dyDescent="0.25">
      <c r="A4643" s="331">
        <v>99264</v>
      </c>
      <c r="B4643" s="329" t="s">
        <v>7256</v>
      </c>
      <c r="C4643" s="329" t="s">
        <v>174</v>
      </c>
      <c r="D4643" s="329" t="s">
        <v>2971</v>
      </c>
      <c r="E4643" s="334">
        <v>581.86</v>
      </c>
    </row>
    <row r="4644" spans="1:5" ht="15" x14ac:dyDescent="0.25">
      <c r="A4644" s="331">
        <v>102587</v>
      </c>
      <c r="B4644" s="329" t="s">
        <v>7257</v>
      </c>
      <c r="C4644" s="329" t="s">
        <v>174</v>
      </c>
      <c r="D4644" s="329" t="s">
        <v>3038</v>
      </c>
      <c r="E4644" s="334">
        <v>2.17</v>
      </c>
    </row>
    <row r="4645" spans="1:5" ht="15" x14ac:dyDescent="0.25">
      <c r="A4645" s="331">
        <v>102588</v>
      </c>
      <c r="B4645" s="329" t="s">
        <v>7258</v>
      </c>
      <c r="C4645" s="329" t="s">
        <v>174</v>
      </c>
      <c r="D4645" s="329" t="s">
        <v>3038</v>
      </c>
      <c r="E4645" s="334">
        <v>3.14</v>
      </c>
    </row>
    <row r="4646" spans="1:5" ht="15" x14ac:dyDescent="0.25">
      <c r="A4646" s="331">
        <v>102589</v>
      </c>
      <c r="B4646" s="329" t="s">
        <v>7259</v>
      </c>
      <c r="C4646" s="329" t="s">
        <v>174</v>
      </c>
      <c r="D4646" s="329" t="s">
        <v>3038</v>
      </c>
      <c r="E4646" s="334">
        <v>2.41</v>
      </c>
    </row>
    <row r="4647" spans="1:5" ht="15" x14ac:dyDescent="0.25">
      <c r="A4647" s="331">
        <v>102590</v>
      </c>
      <c r="B4647" s="329" t="s">
        <v>7260</v>
      </c>
      <c r="C4647" s="329" t="s">
        <v>174</v>
      </c>
      <c r="D4647" s="329" t="s">
        <v>3038</v>
      </c>
      <c r="E4647" s="334">
        <v>3.39</v>
      </c>
    </row>
    <row r="4648" spans="1:5" ht="15" x14ac:dyDescent="0.25">
      <c r="A4648" s="331">
        <v>102591</v>
      </c>
      <c r="B4648" s="329" t="s">
        <v>7261</v>
      </c>
      <c r="C4648" s="329" t="s">
        <v>174</v>
      </c>
      <c r="D4648" s="329" t="s">
        <v>3038</v>
      </c>
      <c r="E4648" s="334">
        <v>2.66</v>
      </c>
    </row>
    <row r="4649" spans="1:5" ht="15" x14ac:dyDescent="0.25">
      <c r="A4649" s="331">
        <v>102592</v>
      </c>
      <c r="B4649" s="329" t="s">
        <v>7262</v>
      </c>
      <c r="C4649" s="329" t="s">
        <v>174</v>
      </c>
      <c r="D4649" s="329" t="s">
        <v>3038</v>
      </c>
      <c r="E4649" s="334">
        <v>3.63</v>
      </c>
    </row>
    <row r="4650" spans="1:5" ht="15" x14ac:dyDescent="0.25">
      <c r="A4650" s="331">
        <v>102593</v>
      </c>
      <c r="B4650" s="329" t="s">
        <v>7263</v>
      </c>
      <c r="C4650" s="329" t="s">
        <v>174</v>
      </c>
      <c r="D4650" s="329" t="s">
        <v>3038</v>
      </c>
      <c r="E4650" s="334">
        <v>3</v>
      </c>
    </row>
    <row r="4651" spans="1:5" ht="15" x14ac:dyDescent="0.25">
      <c r="A4651" s="331">
        <v>102594</v>
      </c>
      <c r="B4651" s="329" t="s">
        <v>7264</v>
      </c>
      <c r="C4651" s="329" t="s">
        <v>174</v>
      </c>
      <c r="D4651" s="329" t="s">
        <v>3038</v>
      </c>
      <c r="E4651" s="334">
        <v>3.98</v>
      </c>
    </row>
    <row r="4652" spans="1:5" ht="15" x14ac:dyDescent="0.25">
      <c r="A4652" s="331">
        <v>102595</v>
      </c>
      <c r="B4652" s="329" t="s">
        <v>7265</v>
      </c>
      <c r="C4652" s="329" t="s">
        <v>174</v>
      </c>
      <c r="D4652" s="329" t="s">
        <v>3038</v>
      </c>
      <c r="E4652" s="334">
        <v>3.4</v>
      </c>
    </row>
    <row r="4653" spans="1:5" ht="15" x14ac:dyDescent="0.25">
      <c r="A4653" s="331">
        <v>102596</v>
      </c>
      <c r="B4653" s="329" t="s">
        <v>7266</v>
      </c>
      <c r="C4653" s="329" t="s">
        <v>174</v>
      </c>
      <c r="D4653" s="329" t="s">
        <v>3038</v>
      </c>
      <c r="E4653" s="334">
        <v>4.37</v>
      </c>
    </row>
    <row r="4654" spans="1:5" ht="15" x14ac:dyDescent="0.25">
      <c r="A4654" s="331">
        <v>102597</v>
      </c>
      <c r="B4654" s="329" t="s">
        <v>7267</v>
      </c>
      <c r="C4654" s="329" t="s">
        <v>174</v>
      </c>
      <c r="D4654" s="329" t="s">
        <v>3038</v>
      </c>
      <c r="E4654" s="334">
        <v>3.88</v>
      </c>
    </row>
    <row r="4655" spans="1:5" ht="15" x14ac:dyDescent="0.25">
      <c r="A4655" s="331">
        <v>102598</v>
      </c>
      <c r="B4655" s="329" t="s">
        <v>7268</v>
      </c>
      <c r="C4655" s="329" t="s">
        <v>174</v>
      </c>
      <c r="D4655" s="329" t="s">
        <v>3038</v>
      </c>
      <c r="E4655" s="334">
        <v>4.8600000000000003</v>
      </c>
    </row>
    <row r="4656" spans="1:5" ht="15" x14ac:dyDescent="0.25">
      <c r="A4656" s="331">
        <v>102599</v>
      </c>
      <c r="B4656" s="329" t="s">
        <v>7269</v>
      </c>
      <c r="C4656" s="329" t="s">
        <v>174</v>
      </c>
      <c r="D4656" s="329" t="s">
        <v>3038</v>
      </c>
      <c r="E4656" s="334">
        <v>4.37</v>
      </c>
    </row>
    <row r="4657" spans="1:5" ht="15" x14ac:dyDescent="0.25">
      <c r="A4657" s="331">
        <v>102600</v>
      </c>
      <c r="B4657" s="329" t="s">
        <v>7270</v>
      </c>
      <c r="C4657" s="329" t="s">
        <v>174</v>
      </c>
      <c r="D4657" s="329" t="s">
        <v>3038</v>
      </c>
      <c r="E4657" s="334">
        <v>5.34</v>
      </c>
    </row>
    <row r="4658" spans="1:5" ht="15" x14ac:dyDescent="0.25">
      <c r="A4658" s="331">
        <v>102601</v>
      </c>
      <c r="B4658" s="329" t="s">
        <v>7271</v>
      </c>
      <c r="C4658" s="329" t="s">
        <v>174</v>
      </c>
      <c r="D4658" s="329" t="s">
        <v>3038</v>
      </c>
      <c r="E4658" s="334">
        <v>5.1100000000000003</v>
      </c>
    </row>
    <row r="4659" spans="1:5" ht="15" x14ac:dyDescent="0.25">
      <c r="A4659" s="331">
        <v>102602</v>
      </c>
      <c r="B4659" s="329" t="s">
        <v>7272</v>
      </c>
      <c r="C4659" s="329" t="s">
        <v>174</v>
      </c>
      <c r="D4659" s="329" t="s">
        <v>3038</v>
      </c>
      <c r="E4659" s="334">
        <v>6.08</v>
      </c>
    </row>
    <row r="4660" spans="1:5" ht="15" x14ac:dyDescent="0.25">
      <c r="A4660" s="331">
        <v>102603</v>
      </c>
      <c r="B4660" s="329" t="s">
        <v>7273</v>
      </c>
      <c r="C4660" s="329" t="s">
        <v>174</v>
      </c>
      <c r="D4660" s="329" t="s">
        <v>3038</v>
      </c>
      <c r="E4660" s="334">
        <v>6.34</v>
      </c>
    </row>
    <row r="4661" spans="1:5" ht="15" x14ac:dyDescent="0.25">
      <c r="A4661" s="331">
        <v>102604</v>
      </c>
      <c r="B4661" s="329" t="s">
        <v>7274</v>
      </c>
      <c r="C4661" s="329" t="s">
        <v>174</v>
      </c>
      <c r="D4661" s="329" t="s">
        <v>3038</v>
      </c>
      <c r="E4661" s="334">
        <v>7.31</v>
      </c>
    </row>
    <row r="4662" spans="1:5" ht="15" x14ac:dyDescent="0.25">
      <c r="A4662" s="331">
        <v>102605</v>
      </c>
      <c r="B4662" s="329" t="s">
        <v>7275</v>
      </c>
      <c r="C4662" s="329" t="s">
        <v>174</v>
      </c>
      <c r="D4662" s="329" t="s">
        <v>3038</v>
      </c>
      <c r="E4662" s="334">
        <v>250.13</v>
      </c>
    </row>
    <row r="4663" spans="1:5" ht="15" x14ac:dyDescent="0.25">
      <c r="A4663" s="331">
        <v>102606</v>
      </c>
      <c r="B4663" s="329" t="s">
        <v>7276</v>
      </c>
      <c r="C4663" s="329" t="s">
        <v>174</v>
      </c>
      <c r="D4663" s="329" t="s">
        <v>3038</v>
      </c>
      <c r="E4663" s="334">
        <v>427.39</v>
      </c>
    </row>
    <row r="4664" spans="1:5" ht="15" x14ac:dyDescent="0.25">
      <c r="A4664" s="331">
        <v>102607</v>
      </c>
      <c r="B4664" s="329" t="s">
        <v>7277</v>
      </c>
      <c r="C4664" s="329" t="s">
        <v>174</v>
      </c>
      <c r="D4664" s="329" t="s">
        <v>3038</v>
      </c>
      <c r="E4664" s="334">
        <v>434.68</v>
      </c>
    </row>
    <row r="4665" spans="1:5" ht="15" x14ac:dyDescent="0.25">
      <c r="A4665" s="331">
        <v>102608</v>
      </c>
      <c r="B4665" s="329" t="s">
        <v>7278</v>
      </c>
      <c r="C4665" s="329" t="s">
        <v>174</v>
      </c>
      <c r="D4665" s="329" t="s">
        <v>3038</v>
      </c>
      <c r="E4665" s="334">
        <v>879.54</v>
      </c>
    </row>
    <row r="4666" spans="1:5" ht="15" x14ac:dyDescent="0.25">
      <c r="A4666" s="331">
        <v>102609</v>
      </c>
      <c r="B4666" s="329" t="s">
        <v>7279</v>
      </c>
      <c r="C4666" s="329" t="s">
        <v>174</v>
      </c>
      <c r="D4666" s="329" t="s">
        <v>3038</v>
      </c>
      <c r="E4666" s="334">
        <v>989.31</v>
      </c>
    </row>
    <row r="4667" spans="1:5" ht="15" x14ac:dyDescent="0.25">
      <c r="A4667" s="331">
        <v>102611</v>
      </c>
      <c r="B4667" s="329" t="s">
        <v>7280</v>
      </c>
      <c r="C4667" s="329" t="s">
        <v>174</v>
      </c>
      <c r="D4667" s="329" t="s">
        <v>2971</v>
      </c>
      <c r="E4667" s="334">
        <v>380.4</v>
      </c>
    </row>
    <row r="4668" spans="1:5" ht="15" x14ac:dyDescent="0.25">
      <c r="A4668" s="331">
        <v>102613</v>
      </c>
      <c r="B4668" s="329" t="s">
        <v>7281</v>
      </c>
      <c r="C4668" s="329" t="s">
        <v>174</v>
      </c>
      <c r="D4668" s="329" t="s">
        <v>2971</v>
      </c>
      <c r="E4668" s="334">
        <v>522.66999999999996</v>
      </c>
    </row>
    <row r="4669" spans="1:5" ht="15" x14ac:dyDescent="0.25">
      <c r="A4669" s="331">
        <v>102614</v>
      </c>
      <c r="B4669" s="329" t="s">
        <v>7282</v>
      </c>
      <c r="C4669" s="329" t="s">
        <v>174</v>
      </c>
      <c r="D4669" s="329" t="s">
        <v>2971</v>
      </c>
      <c r="E4669" s="334">
        <v>846.4</v>
      </c>
    </row>
    <row r="4670" spans="1:5" ht="15" x14ac:dyDescent="0.25">
      <c r="A4670" s="331">
        <v>102615</v>
      </c>
      <c r="B4670" s="329" t="s">
        <v>7283</v>
      </c>
      <c r="C4670" s="329" t="s">
        <v>174</v>
      </c>
      <c r="D4670" s="329" t="s">
        <v>2971</v>
      </c>
      <c r="E4670" s="335">
        <v>1090.8399999999999</v>
      </c>
    </row>
    <row r="4671" spans="1:5" ht="15" x14ac:dyDescent="0.25">
      <c r="A4671" s="331">
        <v>102617</v>
      </c>
      <c r="B4671" s="329" t="s">
        <v>7284</v>
      </c>
      <c r="C4671" s="329" t="s">
        <v>174</v>
      </c>
      <c r="D4671" s="329" t="s">
        <v>2971</v>
      </c>
      <c r="E4671" s="335">
        <v>2849.86</v>
      </c>
    </row>
    <row r="4672" spans="1:5" ht="15" x14ac:dyDescent="0.25">
      <c r="A4672" s="331">
        <v>102619</v>
      </c>
      <c r="B4672" s="329" t="s">
        <v>7285</v>
      </c>
      <c r="C4672" s="329" t="s">
        <v>174</v>
      </c>
      <c r="D4672" s="329" t="s">
        <v>2971</v>
      </c>
      <c r="E4672" s="335">
        <v>5439.71</v>
      </c>
    </row>
    <row r="4673" spans="1:5" ht="15" x14ac:dyDescent="0.25">
      <c r="A4673" s="331">
        <v>102622</v>
      </c>
      <c r="B4673" s="329" t="s">
        <v>7286</v>
      </c>
      <c r="C4673" s="329" t="s">
        <v>174</v>
      </c>
      <c r="D4673" s="329" t="s">
        <v>3038</v>
      </c>
      <c r="E4673" s="334">
        <v>505.57</v>
      </c>
    </row>
    <row r="4674" spans="1:5" ht="15" x14ac:dyDescent="0.25">
      <c r="A4674" s="331">
        <v>102623</v>
      </c>
      <c r="B4674" s="329" t="s">
        <v>7287</v>
      </c>
      <c r="C4674" s="329" t="s">
        <v>174</v>
      </c>
      <c r="D4674" s="329" t="s">
        <v>3038</v>
      </c>
      <c r="E4674" s="334">
        <v>730.42</v>
      </c>
    </row>
    <row r="4675" spans="1:5" ht="15" x14ac:dyDescent="0.25">
      <c r="A4675" s="331">
        <v>89482</v>
      </c>
      <c r="B4675" s="329" t="s">
        <v>7288</v>
      </c>
      <c r="C4675" s="329" t="s">
        <v>174</v>
      </c>
      <c r="D4675" s="329" t="s">
        <v>3038</v>
      </c>
      <c r="E4675" s="334">
        <v>33.93</v>
      </c>
    </row>
    <row r="4676" spans="1:5" ht="15" x14ac:dyDescent="0.25">
      <c r="A4676" s="331">
        <v>89491</v>
      </c>
      <c r="B4676" s="329" t="s">
        <v>7289</v>
      </c>
      <c r="C4676" s="329" t="s">
        <v>174</v>
      </c>
      <c r="D4676" s="329" t="s">
        <v>3038</v>
      </c>
      <c r="E4676" s="334">
        <v>82.81</v>
      </c>
    </row>
    <row r="4677" spans="1:5" ht="15" x14ac:dyDescent="0.25">
      <c r="A4677" s="331">
        <v>89495</v>
      </c>
      <c r="B4677" s="329" t="s">
        <v>7290</v>
      </c>
      <c r="C4677" s="329" t="s">
        <v>174</v>
      </c>
      <c r="D4677" s="329" t="s">
        <v>3038</v>
      </c>
      <c r="E4677" s="334">
        <v>13.84</v>
      </c>
    </row>
    <row r="4678" spans="1:5" ht="15" x14ac:dyDescent="0.25">
      <c r="A4678" s="331">
        <v>89707</v>
      </c>
      <c r="B4678" s="329" t="s">
        <v>7291</v>
      </c>
      <c r="C4678" s="329" t="s">
        <v>174</v>
      </c>
      <c r="D4678" s="329" t="s">
        <v>3038</v>
      </c>
      <c r="E4678" s="334">
        <v>37.92</v>
      </c>
    </row>
    <row r="4679" spans="1:5" ht="15" x14ac:dyDescent="0.25">
      <c r="A4679" s="331">
        <v>89708</v>
      </c>
      <c r="B4679" s="329" t="s">
        <v>7292</v>
      </c>
      <c r="C4679" s="329" t="s">
        <v>174</v>
      </c>
      <c r="D4679" s="329" t="s">
        <v>3038</v>
      </c>
      <c r="E4679" s="334">
        <v>87.52</v>
      </c>
    </row>
    <row r="4680" spans="1:5" ht="15" x14ac:dyDescent="0.25">
      <c r="A4680" s="331">
        <v>89709</v>
      </c>
      <c r="B4680" s="329" t="s">
        <v>7293</v>
      </c>
      <c r="C4680" s="329" t="s">
        <v>174</v>
      </c>
      <c r="D4680" s="329" t="s">
        <v>3038</v>
      </c>
      <c r="E4680" s="334">
        <v>14.94</v>
      </c>
    </row>
    <row r="4681" spans="1:5" ht="15" x14ac:dyDescent="0.25">
      <c r="A4681" s="331">
        <v>89710</v>
      </c>
      <c r="B4681" s="329" t="s">
        <v>7294</v>
      </c>
      <c r="C4681" s="329" t="s">
        <v>174</v>
      </c>
      <c r="D4681" s="329" t="s">
        <v>3038</v>
      </c>
      <c r="E4681" s="334">
        <v>12.4</v>
      </c>
    </row>
    <row r="4682" spans="1:5" ht="15" x14ac:dyDescent="0.25">
      <c r="A4682" s="331">
        <v>86872</v>
      </c>
      <c r="B4682" s="329" t="s">
        <v>7295</v>
      </c>
      <c r="C4682" s="329" t="s">
        <v>174</v>
      </c>
      <c r="D4682" s="329" t="s">
        <v>2971</v>
      </c>
      <c r="E4682" s="334">
        <v>554.27</v>
      </c>
    </row>
    <row r="4683" spans="1:5" ht="15" x14ac:dyDescent="0.25">
      <c r="A4683" s="331">
        <v>86874</v>
      </c>
      <c r="B4683" s="329" t="s">
        <v>7296</v>
      </c>
      <c r="C4683" s="329" t="s">
        <v>174</v>
      </c>
      <c r="D4683" s="329" t="s">
        <v>2971</v>
      </c>
      <c r="E4683" s="334">
        <v>389.96</v>
      </c>
    </row>
    <row r="4684" spans="1:5" ht="15" x14ac:dyDescent="0.25">
      <c r="A4684" s="331">
        <v>86875</v>
      </c>
      <c r="B4684" s="329" t="s">
        <v>7297</v>
      </c>
      <c r="C4684" s="329" t="s">
        <v>174</v>
      </c>
      <c r="D4684" s="329" t="s">
        <v>2971</v>
      </c>
      <c r="E4684" s="334">
        <v>416.23</v>
      </c>
    </row>
    <row r="4685" spans="1:5" ht="15" x14ac:dyDescent="0.25">
      <c r="A4685" s="331">
        <v>86876</v>
      </c>
      <c r="B4685" s="329" t="s">
        <v>7298</v>
      </c>
      <c r="C4685" s="329" t="s">
        <v>174</v>
      </c>
      <c r="D4685" s="329" t="s">
        <v>2971</v>
      </c>
      <c r="E4685" s="334">
        <v>236.02</v>
      </c>
    </row>
    <row r="4686" spans="1:5" ht="15" x14ac:dyDescent="0.25">
      <c r="A4686" s="331">
        <v>86877</v>
      </c>
      <c r="B4686" s="329" t="s">
        <v>7299</v>
      </c>
      <c r="C4686" s="329" t="s">
        <v>174</v>
      </c>
      <c r="D4686" s="329" t="s">
        <v>3038</v>
      </c>
      <c r="E4686" s="334">
        <v>51.25</v>
      </c>
    </row>
    <row r="4687" spans="1:5" ht="15" x14ac:dyDescent="0.25">
      <c r="A4687" s="331">
        <v>86878</v>
      </c>
      <c r="B4687" s="329" t="s">
        <v>7300</v>
      </c>
      <c r="C4687" s="329" t="s">
        <v>174</v>
      </c>
      <c r="D4687" s="329" t="s">
        <v>3038</v>
      </c>
      <c r="E4687" s="334">
        <v>55.29</v>
      </c>
    </row>
    <row r="4688" spans="1:5" ht="15" x14ac:dyDescent="0.25">
      <c r="A4688" s="331">
        <v>86879</v>
      </c>
      <c r="B4688" s="329" t="s">
        <v>7301</v>
      </c>
      <c r="C4688" s="329" t="s">
        <v>174</v>
      </c>
      <c r="D4688" s="329" t="s">
        <v>3038</v>
      </c>
      <c r="E4688" s="334">
        <v>6.21</v>
      </c>
    </row>
    <row r="4689" spans="1:5" ht="15" x14ac:dyDescent="0.25">
      <c r="A4689" s="331">
        <v>86880</v>
      </c>
      <c r="B4689" s="329" t="s">
        <v>7302</v>
      </c>
      <c r="C4689" s="329" t="s">
        <v>174</v>
      </c>
      <c r="D4689" s="329" t="s">
        <v>3038</v>
      </c>
      <c r="E4689" s="334">
        <v>19.420000000000002</v>
      </c>
    </row>
    <row r="4690" spans="1:5" ht="15" x14ac:dyDescent="0.25">
      <c r="A4690" s="331">
        <v>86881</v>
      </c>
      <c r="B4690" s="329" t="s">
        <v>7303</v>
      </c>
      <c r="C4690" s="329" t="s">
        <v>174</v>
      </c>
      <c r="D4690" s="329" t="s">
        <v>3367</v>
      </c>
      <c r="E4690" s="334">
        <v>156.16999999999999</v>
      </c>
    </row>
    <row r="4691" spans="1:5" ht="15" x14ac:dyDescent="0.25">
      <c r="A4691" s="331">
        <v>86882</v>
      </c>
      <c r="B4691" s="329" t="s">
        <v>7304</v>
      </c>
      <c r="C4691" s="329" t="s">
        <v>174</v>
      </c>
      <c r="D4691" s="329" t="s">
        <v>3038</v>
      </c>
      <c r="E4691" s="334">
        <v>19.829999999999998</v>
      </c>
    </row>
    <row r="4692" spans="1:5" ht="15" x14ac:dyDescent="0.25">
      <c r="A4692" s="331">
        <v>86883</v>
      </c>
      <c r="B4692" s="329" t="s">
        <v>7305</v>
      </c>
      <c r="C4692" s="329" t="s">
        <v>174</v>
      </c>
      <c r="D4692" s="329" t="s">
        <v>3367</v>
      </c>
      <c r="E4692" s="334">
        <v>11.29</v>
      </c>
    </row>
    <row r="4693" spans="1:5" ht="15" x14ac:dyDescent="0.25">
      <c r="A4693" s="331">
        <v>86884</v>
      </c>
      <c r="B4693" s="329" t="s">
        <v>7306</v>
      </c>
      <c r="C4693" s="329" t="s">
        <v>174</v>
      </c>
      <c r="D4693" s="329" t="s">
        <v>3038</v>
      </c>
      <c r="E4693" s="334">
        <v>7.63</v>
      </c>
    </row>
    <row r="4694" spans="1:5" ht="15" x14ac:dyDescent="0.25">
      <c r="A4694" s="331">
        <v>86885</v>
      </c>
      <c r="B4694" s="329" t="s">
        <v>7307</v>
      </c>
      <c r="C4694" s="329" t="s">
        <v>174</v>
      </c>
      <c r="D4694" s="329" t="s">
        <v>3038</v>
      </c>
      <c r="E4694" s="334">
        <v>10.43</v>
      </c>
    </row>
    <row r="4695" spans="1:5" ht="15" x14ac:dyDescent="0.25">
      <c r="A4695" s="331">
        <v>86886</v>
      </c>
      <c r="B4695" s="329" t="s">
        <v>7308</v>
      </c>
      <c r="C4695" s="329" t="s">
        <v>174</v>
      </c>
      <c r="D4695" s="329" t="s">
        <v>3038</v>
      </c>
      <c r="E4695" s="334">
        <v>37.85</v>
      </c>
    </row>
    <row r="4696" spans="1:5" ht="15" x14ac:dyDescent="0.25">
      <c r="A4696" s="331">
        <v>86887</v>
      </c>
      <c r="B4696" s="329" t="s">
        <v>7309</v>
      </c>
      <c r="C4696" s="329" t="s">
        <v>174</v>
      </c>
      <c r="D4696" s="329" t="s">
        <v>3038</v>
      </c>
      <c r="E4696" s="334">
        <v>41.11</v>
      </c>
    </row>
    <row r="4697" spans="1:5" ht="15" x14ac:dyDescent="0.25">
      <c r="A4697" s="331">
        <v>86888</v>
      </c>
      <c r="B4697" s="329" t="s">
        <v>7310</v>
      </c>
      <c r="C4697" s="329" t="s">
        <v>174</v>
      </c>
      <c r="D4697" s="329" t="s">
        <v>2971</v>
      </c>
      <c r="E4697" s="334">
        <v>383.59</v>
      </c>
    </row>
    <row r="4698" spans="1:5" ht="15" x14ac:dyDescent="0.25">
      <c r="A4698" s="331">
        <v>86889</v>
      </c>
      <c r="B4698" s="329" t="s">
        <v>7311</v>
      </c>
      <c r="C4698" s="329" t="s">
        <v>174</v>
      </c>
      <c r="D4698" s="329" t="s">
        <v>2971</v>
      </c>
      <c r="E4698" s="334">
        <v>634.47</v>
      </c>
    </row>
    <row r="4699" spans="1:5" ht="15" x14ac:dyDescent="0.25">
      <c r="A4699" s="331">
        <v>86893</v>
      </c>
      <c r="B4699" s="329" t="s">
        <v>7312</v>
      </c>
      <c r="C4699" s="329" t="s">
        <v>174</v>
      </c>
      <c r="D4699" s="329" t="s">
        <v>2971</v>
      </c>
      <c r="E4699" s="334">
        <v>616.75</v>
      </c>
    </row>
    <row r="4700" spans="1:5" ht="15" x14ac:dyDescent="0.25">
      <c r="A4700" s="331">
        <v>86894</v>
      </c>
      <c r="B4700" s="329" t="s">
        <v>7313</v>
      </c>
      <c r="C4700" s="329" t="s">
        <v>174</v>
      </c>
      <c r="D4700" s="329" t="s">
        <v>2971</v>
      </c>
      <c r="E4700" s="334">
        <v>260.42</v>
      </c>
    </row>
    <row r="4701" spans="1:5" ht="15" x14ac:dyDescent="0.25">
      <c r="A4701" s="331">
        <v>86895</v>
      </c>
      <c r="B4701" s="329" t="s">
        <v>7314</v>
      </c>
      <c r="C4701" s="329" t="s">
        <v>174</v>
      </c>
      <c r="D4701" s="329" t="s">
        <v>2971</v>
      </c>
      <c r="E4701" s="334">
        <v>305.11</v>
      </c>
    </row>
    <row r="4702" spans="1:5" ht="15" x14ac:dyDescent="0.25">
      <c r="A4702" s="331">
        <v>86899</v>
      </c>
      <c r="B4702" s="329" t="s">
        <v>7315</v>
      </c>
      <c r="C4702" s="329" t="s">
        <v>174</v>
      </c>
      <c r="D4702" s="329" t="s">
        <v>2971</v>
      </c>
      <c r="E4702" s="334">
        <v>298.45999999999998</v>
      </c>
    </row>
    <row r="4703" spans="1:5" ht="15" x14ac:dyDescent="0.25">
      <c r="A4703" s="331">
        <v>86900</v>
      </c>
      <c r="B4703" s="329" t="s">
        <v>7316</v>
      </c>
      <c r="C4703" s="329" t="s">
        <v>174</v>
      </c>
      <c r="D4703" s="329" t="s">
        <v>3038</v>
      </c>
      <c r="E4703" s="334">
        <v>202.66</v>
      </c>
    </row>
    <row r="4704" spans="1:5" ht="15" x14ac:dyDescent="0.25">
      <c r="A4704" s="331">
        <v>86901</v>
      </c>
      <c r="B4704" s="329" t="s">
        <v>7317</v>
      </c>
      <c r="C4704" s="329" t="s">
        <v>174</v>
      </c>
      <c r="D4704" s="329" t="s">
        <v>3038</v>
      </c>
      <c r="E4704" s="334">
        <v>117.34</v>
      </c>
    </row>
    <row r="4705" spans="1:5" ht="15" x14ac:dyDescent="0.25">
      <c r="A4705" s="331">
        <v>86902</v>
      </c>
      <c r="B4705" s="329" t="s">
        <v>7318</v>
      </c>
      <c r="C4705" s="329" t="s">
        <v>174</v>
      </c>
      <c r="D4705" s="329" t="s">
        <v>2971</v>
      </c>
      <c r="E4705" s="334">
        <v>233.81</v>
      </c>
    </row>
    <row r="4706" spans="1:5" ht="15" x14ac:dyDescent="0.25">
      <c r="A4706" s="331">
        <v>86903</v>
      </c>
      <c r="B4706" s="329" t="s">
        <v>7319</v>
      </c>
      <c r="C4706" s="329" t="s">
        <v>174</v>
      </c>
      <c r="D4706" s="329" t="s">
        <v>2971</v>
      </c>
      <c r="E4706" s="334">
        <v>264.04000000000002</v>
      </c>
    </row>
    <row r="4707" spans="1:5" ht="15" x14ac:dyDescent="0.25">
      <c r="A4707" s="331">
        <v>86904</v>
      </c>
      <c r="B4707" s="329" t="s">
        <v>7320</v>
      </c>
      <c r="C4707" s="329" t="s">
        <v>174</v>
      </c>
      <c r="D4707" s="329" t="s">
        <v>2971</v>
      </c>
      <c r="E4707" s="334">
        <v>111.81</v>
      </c>
    </row>
    <row r="4708" spans="1:5" ht="15" x14ac:dyDescent="0.25">
      <c r="A4708" s="331">
        <v>86905</v>
      </c>
      <c r="B4708" s="329" t="s">
        <v>7321</v>
      </c>
      <c r="C4708" s="329" t="s">
        <v>174</v>
      </c>
      <c r="D4708" s="329" t="s">
        <v>3038</v>
      </c>
      <c r="E4708" s="334">
        <v>303.8</v>
      </c>
    </row>
    <row r="4709" spans="1:5" ht="15" x14ac:dyDescent="0.25">
      <c r="A4709" s="331">
        <v>86906</v>
      </c>
      <c r="B4709" s="329" t="s">
        <v>7322</v>
      </c>
      <c r="C4709" s="329" t="s">
        <v>174</v>
      </c>
      <c r="D4709" s="329" t="s">
        <v>3367</v>
      </c>
      <c r="E4709" s="334">
        <v>56.2</v>
      </c>
    </row>
    <row r="4710" spans="1:5" ht="15" x14ac:dyDescent="0.25">
      <c r="A4710" s="331">
        <v>86908</v>
      </c>
      <c r="B4710" s="329" t="s">
        <v>7323</v>
      </c>
      <c r="C4710" s="329" t="s">
        <v>174</v>
      </c>
      <c r="D4710" s="329" t="s">
        <v>3038</v>
      </c>
      <c r="E4710" s="334">
        <v>364.55</v>
      </c>
    </row>
    <row r="4711" spans="1:5" ht="15" x14ac:dyDescent="0.25">
      <c r="A4711" s="331">
        <v>86909</v>
      </c>
      <c r="B4711" s="329" t="s">
        <v>7324</v>
      </c>
      <c r="C4711" s="329" t="s">
        <v>174</v>
      </c>
      <c r="D4711" s="329" t="s">
        <v>3038</v>
      </c>
      <c r="E4711" s="334">
        <v>97.56</v>
      </c>
    </row>
    <row r="4712" spans="1:5" ht="15" x14ac:dyDescent="0.25">
      <c r="A4712" s="331">
        <v>86910</v>
      </c>
      <c r="B4712" s="329" t="s">
        <v>7325</v>
      </c>
      <c r="C4712" s="329" t="s">
        <v>174</v>
      </c>
      <c r="D4712" s="329" t="s">
        <v>3038</v>
      </c>
      <c r="E4712" s="334">
        <v>96.16</v>
      </c>
    </row>
    <row r="4713" spans="1:5" ht="15" x14ac:dyDescent="0.25">
      <c r="A4713" s="331">
        <v>86911</v>
      </c>
      <c r="B4713" s="329" t="s">
        <v>7326</v>
      </c>
      <c r="C4713" s="329" t="s">
        <v>174</v>
      </c>
      <c r="D4713" s="329" t="s">
        <v>3038</v>
      </c>
      <c r="E4713" s="334">
        <v>65.75</v>
      </c>
    </row>
    <row r="4714" spans="1:5" ht="15" x14ac:dyDescent="0.25">
      <c r="A4714" s="331">
        <v>86913</v>
      </c>
      <c r="B4714" s="329" t="s">
        <v>7327</v>
      </c>
      <c r="C4714" s="329" t="s">
        <v>174</v>
      </c>
      <c r="D4714" s="329" t="s">
        <v>3038</v>
      </c>
      <c r="E4714" s="334">
        <v>41.01</v>
      </c>
    </row>
    <row r="4715" spans="1:5" ht="15" x14ac:dyDescent="0.25">
      <c r="A4715" s="331">
        <v>86914</v>
      </c>
      <c r="B4715" s="329" t="s">
        <v>7328</v>
      </c>
      <c r="C4715" s="329" t="s">
        <v>174</v>
      </c>
      <c r="D4715" s="329" t="s">
        <v>3038</v>
      </c>
      <c r="E4715" s="334">
        <v>73.77</v>
      </c>
    </row>
    <row r="4716" spans="1:5" ht="15" x14ac:dyDescent="0.25">
      <c r="A4716" s="331">
        <v>86915</v>
      </c>
      <c r="B4716" s="329" t="s">
        <v>7329</v>
      </c>
      <c r="C4716" s="329" t="s">
        <v>174</v>
      </c>
      <c r="D4716" s="329" t="s">
        <v>3038</v>
      </c>
      <c r="E4716" s="334">
        <v>107.74</v>
      </c>
    </row>
    <row r="4717" spans="1:5" ht="15" x14ac:dyDescent="0.25">
      <c r="A4717" s="331">
        <v>86916</v>
      </c>
      <c r="B4717" s="329" t="s">
        <v>7330</v>
      </c>
      <c r="C4717" s="329" t="s">
        <v>174</v>
      </c>
      <c r="D4717" s="329" t="s">
        <v>3038</v>
      </c>
      <c r="E4717" s="334">
        <v>34.4</v>
      </c>
    </row>
    <row r="4718" spans="1:5" ht="15" x14ac:dyDescent="0.25">
      <c r="A4718" s="331">
        <v>86919</v>
      </c>
      <c r="B4718" s="329" t="s">
        <v>7331</v>
      </c>
      <c r="C4718" s="329" t="s">
        <v>174</v>
      </c>
      <c r="D4718" s="329" t="s">
        <v>2971</v>
      </c>
      <c r="E4718" s="334">
        <v>690.58</v>
      </c>
    </row>
    <row r="4719" spans="1:5" ht="15" x14ac:dyDescent="0.25">
      <c r="A4719" s="331">
        <v>86920</v>
      </c>
      <c r="B4719" s="329" t="s">
        <v>7332</v>
      </c>
      <c r="C4719" s="329" t="s">
        <v>174</v>
      </c>
      <c r="D4719" s="329" t="s">
        <v>2971</v>
      </c>
      <c r="E4719" s="334">
        <v>612.78</v>
      </c>
    </row>
    <row r="4720" spans="1:5" ht="15" x14ac:dyDescent="0.25">
      <c r="A4720" s="331">
        <v>86921</v>
      </c>
      <c r="B4720" s="329" t="s">
        <v>7333</v>
      </c>
      <c r="C4720" s="329" t="s">
        <v>174</v>
      </c>
      <c r="D4720" s="329" t="s">
        <v>2971</v>
      </c>
      <c r="E4720" s="334">
        <v>606.16999999999996</v>
      </c>
    </row>
    <row r="4721" spans="1:5" ht="15" x14ac:dyDescent="0.25">
      <c r="A4721" s="331">
        <v>86922</v>
      </c>
      <c r="B4721" s="329" t="s">
        <v>7334</v>
      </c>
      <c r="C4721" s="329" t="s">
        <v>174</v>
      </c>
      <c r="D4721" s="329" t="s">
        <v>2971</v>
      </c>
      <c r="E4721" s="334">
        <v>671.15</v>
      </c>
    </row>
    <row r="4722" spans="1:5" ht="15" x14ac:dyDescent="0.25">
      <c r="A4722" s="331">
        <v>86923</v>
      </c>
      <c r="B4722" s="329" t="s">
        <v>7335</v>
      </c>
      <c r="C4722" s="329" t="s">
        <v>174</v>
      </c>
      <c r="D4722" s="329" t="s">
        <v>2971</v>
      </c>
      <c r="E4722" s="334">
        <v>457.01</v>
      </c>
    </row>
    <row r="4723" spans="1:5" ht="15" x14ac:dyDescent="0.25">
      <c r="A4723" s="331">
        <v>86924</v>
      </c>
      <c r="B4723" s="329" t="s">
        <v>7336</v>
      </c>
      <c r="C4723" s="329" t="s">
        <v>174</v>
      </c>
      <c r="D4723" s="329" t="s">
        <v>2971</v>
      </c>
      <c r="E4723" s="334">
        <v>450.4</v>
      </c>
    </row>
    <row r="4724" spans="1:5" ht="15" x14ac:dyDescent="0.25">
      <c r="A4724" s="331">
        <v>86925</v>
      </c>
      <c r="B4724" s="329" t="s">
        <v>7337</v>
      </c>
      <c r="C4724" s="329" t="s">
        <v>174</v>
      </c>
      <c r="D4724" s="329" t="s">
        <v>2971</v>
      </c>
      <c r="E4724" s="334">
        <v>474.74</v>
      </c>
    </row>
    <row r="4725" spans="1:5" ht="15" x14ac:dyDescent="0.25">
      <c r="A4725" s="331">
        <v>86926</v>
      </c>
      <c r="B4725" s="329" t="s">
        <v>7338</v>
      </c>
      <c r="C4725" s="329" t="s">
        <v>174</v>
      </c>
      <c r="D4725" s="329" t="s">
        <v>2971</v>
      </c>
      <c r="E4725" s="334">
        <v>468.13</v>
      </c>
    </row>
    <row r="4726" spans="1:5" ht="15" x14ac:dyDescent="0.25">
      <c r="A4726" s="331">
        <v>86927</v>
      </c>
      <c r="B4726" s="329" t="s">
        <v>7339</v>
      </c>
      <c r="C4726" s="329" t="s">
        <v>174</v>
      </c>
      <c r="D4726" s="329" t="s">
        <v>2971</v>
      </c>
      <c r="E4726" s="334">
        <v>303.07</v>
      </c>
    </row>
    <row r="4727" spans="1:5" ht="15" x14ac:dyDescent="0.25">
      <c r="A4727" s="331">
        <v>86928</v>
      </c>
      <c r="B4727" s="329" t="s">
        <v>7340</v>
      </c>
      <c r="C4727" s="329" t="s">
        <v>174</v>
      </c>
      <c r="D4727" s="329" t="s">
        <v>2971</v>
      </c>
      <c r="E4727" s="334">
        <v>296.45999999999998</v>
      </c>
    </row>
    <row r="4728" spans="1:5" ht="15" x14ac:dyDescent="0.25">
      <c r="A4728" s="331">
        <v>86929</v>
      </c>
      <c r="B4728" s="329" t="s">
        <v>7341</v>
      </c>
      <c r="C4728" s="329" t="s">
        <v>174</v>
      </c>
      <c r="D4728" s="329" t="s">
        <v>2971</v>
      </c>
      <c r="E4728" s="334">
        <v>294.52999999999997</v>
      </c>
    </row>
    <row r="4729" spans="1:5" ht="15" x14ac:dyDescent="0.25">
      <c r="A4729" s="331">
        <v>86930</v>
      </c>
      <c r="B4729" s="329" t="s">
        <v>7342</v>
      </c>
      <c r="C4729" s="329" t="s">
        <v>174</v>
      </c>
      <c r="D4729" s="329" t="s">
        <v>2971</v>
      </c>
      <c r="E4729" s="334">
        <v>287.92</v>
      </c>
    </row>
    <row r="4730" spans="1:5" ht="15" x14ac:dyDescent="0.25">
      <c r="A4730" s="331">
        <v>86931</v>
      </c>
      <c r="B4730" s="329" t="s">
        <v>7343</v>
      </c>
      <c r="C4730" s="329" t="s">
        <v>174</v>
      </c>
      <c r="D4730" s="329" t="s">
        <v>2971</v>
      </c>
      <c r="E4730" s="334">
        <v>394.02</v>
      </c>
    </row>
    <row r="4731" spans="1:5" ht="15" x14ac:dyDescent="0.25">
      <c r="A4731" s="331">
        <v>86932</v>
      </c>
      <c r="B4731" s="329" t="s">
        <v>7344</v>
      </c>
      <c r="C4731" s="329" t="s">
        <v>174</v>
      </c>
      <c r="D4731" s="329" t="s">
        <v>2971</v>
      </c>
      <c r="E4731" s="334">
        <v>424.7</v>
      </c>
    </row>
    <row r="4732" spans="1:5" ht="15" x14ac:dyDescent="0.25">
      <c r="A4732" s="331">
        <v>86933</v>
      </c>
      <c r="B4732" s="329" t="s">
        <v>7345</v>
      </c>
      <c r="C4732" s="329" t="s">
        <v>174</v>
      </c>
      <c r="D4732" s="329" t="s">
        <v>2971</v>
      </c>
      <c r="E4732" s="334">
        <v>365.42</v>
      </c>
    </row>
    <row r="4733" spans="1:5" ht="15" x14ac:dyDescent="0.25">
      <c r="A4733" s="331">
        <v>86934</v>
      </c>
      <c r="B4733" s="329" t="s">
        <v>7346</v>
      </c>
      <c r="C4733" s="329" t="s">
        <v>174</v>
      </c>
      <c r="D4733" s="329" t="s">
        <v>2971</v>
      </c>
      <c r="E4733" s="334">
        <v>356.88</v>
      </c>
    </row>
    <row r="4734" spans="1:5" ht="15" x14ac:dyDescent="0.25">
      <c r="A4734" s="331">
        <v>86935</v>
      </c>
      <c r="B4734" s="329" t="s">
        <v>7347</v>
      </c>
      <c r="C4734" s="329" t="s">
        <v>174</v>
      </c>
      <c r="D4734" s="329" t="s">
        <v>3038</v>
      </c>
      <c r="E4734" s="334">
        <v>269.24</v>
      </c>
    </row>
    <row r="4735" spans="1:5" ht="15" x14ac:dyDescent="0.25">
      <c r="A4735" s="331">
        <v>86936</v>
      </c>
      <c r="B4735" s="329" t="s">
        <v>7348</v>
      </c>
      <c r="C4735" s="329" t="s">
        <v>174</v>
      </c>
      <c r="D4735" s="329" t="s">
        <v>3038</v>
      </c>
      <c r="E4735" s="334">
        <v>414.12</v>
      </c>
    </row>
    <row r="4736" spans="1:5" ht="15" x14ac:dyDescent="0.25">
      <c r="A4736" s="331">
        <v>86937</v>
      </c>
      <c r="B4736" s="329" t="s">
        <v>7349</v>
      </c>
      <c r="C4736" s="329" t="s">
        <v>174</v>
      </c>
      <c r="D4736" s="329" t="s">
        <v>3038</v>
      </c>
      <c r="E4736" s="334">
        <v>179.88</v>
      </c>
    </row>
    <row r="4737" spans="1:5" ht="15" x14ac:dyDescent="0.25">
      <c r="A4737" s="331">
        <v>86938</v>
      </c>
      <c r="B4737" s="329" t="s">
        <v>7350</v>
      </c>
      <c r="C4737" s="329" t="s">
        <v>174</v>
      </c>
      <c r="D4737" s="329" t="s">
        <v>3038</v>
      </c>
      <c r="E4737" s="334">
        <v>324.76</v>
      </c>
    </row>
    <row r="4738" spans="1:5" ht="15" x14ac:dyDescent="0.25">
      <c r="A4738" s="331">
        <v>86939</v>
      </c>
      <c r="B4738" s="329" t="s">
        <v>7351</v>
      </c>
      <c r="C4738" s="329" t="s">
        <v>174</v>
      </c>
      <c r="D4738" s="329" t="s">
        <v>2971</v>
      </c>
      <c r="E4738" s="334">
        <v>315.14</v>
      </c>
    </row>
    <row r="4739" spans="1:5" ht="15" x14ac:dyDescent="0.25">
      <c r="A4739" s="331">
        <v>86940</v>
      </c>
      <c r="B4739" s="329" t="s">
        <v>7352</v>
      </c>
      <c r="C4739" s="329" t="s">
        <v>174</v>
      </c>
      <c r="D4739" s="329" t="s">
        <v>2971</v>
      </c>
      <c r="E4739" s="334">
        <v>857.48</v>
      </c>
    </row>
    <row r="4740" spans="1:5" ht="15" x14ac:dyDescent="0.25">
      <c r="A4740" s="331">
        <v>86941</v>
      </c>
      <c r="B4740" s="329" t="s">
        <v>7353</v>
      </c>
      <c r="C4740" s="329" t="s">
        <v>174</v>
      </c>
      <c r="D4740" s="329" t="s">
        <v>2971</v>
      </c>
      <c r="E4740" s="334">
        <v>620.30999999999995</v>
      </c>
    </row>
    <row r="4741" spans="1:5" ht="15" x14ac:dyDescent="0.25">
      <c r="A4741" s="331">
        <v>86942</v>
      </c>
      <c r="B4741" s="329" t="s">
        <v>7354</v>
      </c>
      <c r="C4741" s="329" t="s">
        <v>174</v>
      </c>
      <c r="D4741" s="329" t="s">
        <v>2971</v>
      </c>
      <c r="E4741" s="334">
        <v>201.68</v>
      </c>
    </row>
    <row r="4742" spans="1:5" ht="15" x14ac:dyDescent="0.25">
      <c r="A4742" s="331">
        <v>86943</v>
      </c>
      <c r="B4742" s="329" t="s">
        <v>7355</v>
      </c>
      <c r="C4742" s="329" t="s">
        <v>174</v>
      </c>
      <c r="D4742" s="329" t="s">
        <v>2971</v>
      </c>
      <c r="E4742" s="334">
        <v>193.14</v>
      </c>
    </row>
    <row r="4743" spans="1:5" ht="15" x14ac:dyDescent="0.25">
      <c r="A4743" s="331">
        <v>86947</v>
      </c>
      <c r="B4743" s="329" t="s">
        <v>7356</v>
      </c>
      <c r="C4743" s="329" t="s">
        <v>174</v>
      </c>
      <c r="D4743" s="329" t="s">
        <v>2971</v>
      </c>
      <c r="E4743" s="335">
        <v>1009.24</v>
      </c>
    </row>
    <row r="4744" spans="1:5" ht="15" x14ac:dyDescent="0.25">
      <c r="A4744" s="331">
        <v>93396</v>
      </c>
      <c r="B4744" s="329" t="s">
        <v>7357</v>
      </c>
      <c r="C4744" s="329" t="s">
        <v>174</v>
      </c>
      <c r="D4744" s="329" t="s">
        <v>2971</v>
      </c>
      <c r="E4744" s="334">
        <v>548.82000000000005</v>
      </c>
    </row>
    <row r="4745" spans="1:5" ht="15" x14ac:dyDescent="0.25">
      <c r="A4745" s="331">
        <v>93441</v>
      </c>
      <c r="B4745" s="329" t="s">
        <v>7358</v>
      </c>
      <c r="C4745" s="329" t="s">
        <v>174</v>
      </c>
      <c r="D4745" s="329" t="s">
        <v>2971</v>
      </c>
      <c r="E4745" s="334">
        <v>977.09</v>
      </c>
    </row>
    <row r="4746" spans="1:5" ht="15" x14ac:dyDescent="0.25">
      <c r="A4746" s="331">
        <v>93442</v>
      </c>
      <c r="B4746" s="329" t="s">
        <v>7359</v>
      </c>
      <c r="C4746" s="329" t="s">
        <v>174</v>
      </c>
      <c r="D4746" s="329" t="s">
        <v>2971</v>
      </c>
      <c r="E4746" s="335">
        <v>1136.06</v>
      </c>
    </row>
    <row r="4747" spans="1:5" ht="15" x14ac:dyDescent="0.25">
      <c r="A4747" s="331">
        <v>95469</v>
      </c>
      <c r="B4747" s="329" t="s">
        <v>7360</v>
      </c>
      <c r="C4747" s="329" t="s">
        <v>174</v>
      </c>
      <c r="D4747" s="329" t="s">
        <v>2971</v>
      </c>
      <c r="E4747" s="334">
        <v>232.64</v>
      </c>
    </row>
    <row r="4748" spans="1:5" ht="15" x14ac:dyDescent="0.25">
      <c r="A4748" s="331">
        <v>95470</v>
      </c>
      <c r="B4748" s="329" t="s">
        <v>7361</v>
      </c>
      <c r="C4748" s="329" t="s">
        <v>174</v>
      </c>
      <c r="D4748" s="329" t="s">
        <v>2971</v>
      </c>
      <c r="E4748" s="334">
        <v>240.2</v>
      </c>
    </row>
    <row r="4749" spans="1:5" ht="15" x14ac:dyDescent="0.25">
      <c r="A4749" s="331">
        <v>95471</v>
      </c>
      <c r="B4749" s="329" t="s">
        <v>7362</v>
      </c>
      <c r="C4749" s="329" t="s">
        <v>174</v>
      </c>
      <c r="D4749" s="329" t="s">
        <v>2971</v>
      </c>
      <c r="E4749" s="334">
        <v>604.46</v>
      </c>
    </row>
    <row r="4750" spans="1:5" ht="15" x14ac:dyDescent="0.25">
      <c r="A4750" s="331">
        <v>95472</v>
      </c>
      <c r="B4750" s="329" t="s">
        <v>7363</v>
      </c>
      <c r="C4750" s="329" t="s">
        <v>174</v>
      </c>
      <c r="D4750" s="329" t="s">
        <v>2971</v>
      </c>
      <c r="E4750" s="334">
        <v>612.02</v>
      </c>
    </row>
    <row r="4751" spans="1:5" ht="15" x14ac:dyDescent="0.25">
      <c r="A4751" s="331">
        <v>95542</v>
      </c>
      <c r="B4751" s="329" t="s">
        <v>7364</v>
      </c>
      <c r="C4751" s="329" t="s">
        <v>174</v>
      </c>
      <c r="D4751" s="329" t="s">
        <v>3038</v>
      </c>
      <c r="E4751" s="334">
        <v>30.83</v>
      </c>
    </row>
    <row r="4752" spans="1:5" ht="15" x14ac:dyDescent="0.25">
      <c r="A4752" s="331">
        <v>95543</v>
      </c>
      <c r="B4752" s="329" t="s">
        <v>7365</v>
      </c>
      <c r="C4752" s="329" t="s">
        <v>174</v>
      </c>
      <c r="D4752" s="329" t="s">
        <v>3038</v>
      </c>
      <c r="E4752" s="334">
        <v>51.11</v>
      </c>
    </row>
    <row r="4753" spans="1:5" ht="15" x14ac:dyDescent="0.25">
      <c r="A4753" s="331">
        <v>95544</v>
      </c>
      <c r="B4753" s="329" t="s">
        <v>7366</v>
      </c>
      <c r="C4753" s="329" t="s">
        <v>174</v>
      </c>
      <c r="D4753" s="329" t="s">
        <v>3038</v>
      </c>
      <c r="E4753" s="334">
        <v>38.200000000000003</v>
      </c>
    </row>
    <row r="4754" spans="1:5" ht="15" x14ac:dyDescent="0.25">
      <c r="A4754" s="331">
        <v>95545</v>
      </c>
      <c r="B4754" s="329" t="s">
        <v>7367</v>
      </c>
      <c r="C4754" s="329" t="s">
        <v>174</v>
      </c>
      <c r="D4754" s="329" t="s">
        <v>3367</v>
      </c>
      <c r="E4754" s="334">
        <v>37.42</v>
      </c>
    </row>
    <row r="4755" spans="1:5" ht="15" x14ac:dyDescent="0.25">
      <c r="A4755" s="331">
        <v>95546</v>
      </c>
      <c r="B4755" s="329" t="s">
        <v>7368</v>
      </c>
      <c r="C4755" s="329" t="s">
        <v>174</v>
      </c>
      <c r="D4755" s="329" t="s">
        <v>3038</v>
      </c>
      <c r="E4755" s="334">
        <v>122.14</v>
      </c>
    </row>
    <row r="4756" spans="1:5" ht="15" x14ac:dyDescent="0.25">
      <c r="A4756" s="331">
        <v>95547</v>
      </c>
      <c r="B4756" s="329" t="s">
        <v>7369</v>
      </c>
      <c r="C4756" s="329" t="s">
        <v>174</v>
      </c>
      <c r="D4756" s="329" t="s">
        <v>3367</v>
      </c>
      <c r="E4756" s="334">
        <v>88.92</v>
      </c>
    </row>
    <row r="4757" spans="1:5" ht="15" x14ac:dyDescent="0.25">
      <c r="A4757" s="331">
        <v>100848</v>
      </c>
      <c r="B4757" s="329" t="s">
        <v>7370</v>
      </c>
      <c r="C4757" s="329" t="s">
        <v>174</v>
      </c>
      <c r="D4757" s="329" t="s">
        <v>2971</v>
      </c>
      <c r="E4757" s="334">
        <v>435.06</v>
      </c>
    </row>
    <row r="4758" spans="1:5" ht="15" x14ac:dyDescent="0.25">
      <c r="A4758" s="331">
        <v>100849</v>
      </c>
      <c r="B4758" s="329" t="s">
        <v>7371</v>
      </c>
      <c r="C4758" s="329" t="s">
        <v>174</v>
      </c>
      <c r="D4758" s="329" t="s">
        <v>3367</v>
      </c>
      <c r="E4758" s="334">
        <v>42.83</v>
      </c>
    </row>
    <row r="4759" spans="1:5" ht="15" x14ac:dyDescent="0.25">
      <c r="A4759" s="331">
        <v>100851</v>
      </c>
      <c r="B4759" s="329" t="s">
        <v>7372</v>
      </c>
      <c r="C4759" s="329" t="s">
        <v>174</v>
      </c>
      <c r="D4759" s="329" t="s">
        <v>3038</v>
      </c>
      <c r="E4759" s="334">
        <v>87.33</v>
      </c>
    </row>
    <row r="4760" spans="1:5" ht="15" x14ac:dyDescent="0.25">
      <c r="A4760" s="331">
        <v>100852</v>
      </c>
      <c r="B4760" s="329" t="s">
        <v>7373</v>
      </c>
      <c r="C4760" s="329" t="s">
        <v>174</v>
      </c>
      <c r="D4760" s="329" t="s">
        <v>3038</v>
      </c>
      <c r="E4760" s="334">
        <v>222.48</v>
      </c>
    </row>
    <row r="4761" spans="1:5" ht="15" x14ac:dyDescent="0.25">
      <c r="A4761" s="331">
        <v>100853</v>
      </c>
      <c r="B4761" s="329" t="s">
        <v>7374</v>
      </c>
      <c r="C4761" s="329" t="s">
        <v>174</v>
      </c>
      <c r="D4761" s="329" t="s">
        <v>3038</v>
      </c>
      <c r="E4761" s="334">
        <v>258.02999999999997</v>
      </c>
    </row>
    <row r="4762" spans="1:5" ht="15" x14ac:dyDescent="0.25">
      <c r="A4762" s="331">
        <v>100854</v>
      </c>
      <c r="B4762" s="329" t="s">
        <v>7375</v>
      </c>
      <c r="C4762" s="329" t="s">
        <v>174</v>
      </c>
      <c r="D4762" s="329" t="s">
        <v>3038</v>
      </c>
      <c r="E4762" s="335">
        <v>1348.69</v>
      </c>
    </row>
    <row r="4763" spans="1:5" ht="15" x14ac:dyDescent="0.25">
      <c r="A4763" s="331">
        <v>100855</v>
      </c>
      <c r="B4763" s="329" t="s">
        <v>7376</v>
      </c>
      <c r="C4763" s="329" t="s">
        <v>174</v>
      </c>
      <c r="D4763" s="329" t="s">
        <v>3367</v>
      </c>
      <c r="E4763" s="334">
        <v>37.42</v>
      </c>
    </row>
    <row r="4764" spans="1:5" ht="15" x14ac:dyDescent="0.25">
      <c r="A4764" s="331">
        <v>100856</v>
      </c>
      <c r="B4764" s="329" t="s">
        <v>7377</v>
      </c>
      <c r="C4764" s="329" t="s">
        <v>174</v>
      </c>
      <c r="D4764" s="329" t="s">
        <v>3038</v>
      </c>
      <c r="E4764" s="334">
        <v>28.38</v>
      </c>
    </row>
    <row r="4765" spans="1:5" ht="15" x14ac:dyDescent="0.25">
      <c r="A4765" s="331">
        <v>100857</v>
      </c>
      <c r="B4765" s="329" t="s">
        <v>7378</v>
      </c>
      <c r="C4765" s="329" t="s">
        <v>174</v>
      </c>
      <c r="D4765" s="329" t="s">
        <v>3038</v>
      </c>
      <c r="E4765" s="334">
        <v>394.88</v>
      </c>
    </row>
    <row r="4766" spans="1:5" ht="15" x14ac:dyDescent="0.25">
      <c r="A4766" s="331">
        <v>100858</v>
      </c>
      <c r="B4766" s="329" t="s">
        <v>7379</v>
      </c>
      <c r="C4766" s="329" t="s">
        <v>174</v>
      </c>
      <c r="D4766" s="329" t="s">
        <v>2971</v>
      </c>
      <c r="E4766" s="334">
        <v>468.58</v>
      </c>
    </row>
    <row r="4767" spans="1:5" ht="15" x14ac:dyDescent="0.25">
      <c r="A4767" s="331">
        <v>100859</v>
      </c>
      <c r="B4767" s="329" t="s">
        <v>7380</v>
      </c>
      <c r="C4767" s="329" t="s">
        <v>174</v>
      </c>
      <c r="D4767" s="329" t="s">
        <v>2971</v>
      </c>
      <c r="E4767" s="334">
        <v>793.32</v>
      </c>
    </row>
    <row r="4768" spans="1:5" ht="15" x14ac:dyDescent="0.25">
      <c r="A4768" s="331">
        <v>100860</v>
      </c>
      <c r="B4768" s="329" t="s">
        <v>7381</v>
      </c>
      <c r="C4768" s="329" t="s">
        <v>174</v>
      </c>
      <c r="D4768" s="329" t="s">
        <v>3367</v>
      </c>
      <c r="E4768" s="334">
        <v>81.44</v>
      </c>
    </row>
    <row r="4769" spans="1:5" ht="15" x14ac:dyDescent="0.25">
      <c r="A4769" s="331">
        <v>100861</v>
      </c>
      <c r="B4769" s="329" t="s">
        <v>7382</v>
      </c>
      <c r="C4769" s="329" t="s">
        <v>174</v>
      </c>
      <c r="D4769" s="329" t="s">
        <v>2971</v>
      </c>
      <c r="E4769" s="334">
        <v>34.090000000000003</v>
      </c>
    </row>
    <row r="4770" spans="1:5" ht="15" x14ac:dyDescent="0.25">
      <c r="A4770" s="331">
        <v>100862</v>
      </c>
      <c r="B4770" s="329" t="s">
        <v>7383</v>
      </c>
      <c r="C4770" s="329" t="s">
        <v>174</v>
      </c>
      <c r="D4770" s="329" t="s">
        <v>2971</v>
      </c>
      <c r="E4770" s="334">
        <v>38.5</v>
      </c>
    </row>
    <row r="4771" spans="1:5" ht="15" x14ac:dyDescent="0.25">
      <c r="A4771" s="331">
        <v>100863</v>
      </c>
      <c r="B4771" s="329" t="s">
        <v>7384</v>
      </c>
      <c r="C4771" s="329" t="s">
        <v>174</v>
      </c>
      <c r="D4771" s="329" t="s">
        <v>2971</v>
      </c>
      <c r="E4771" s="334">
        <v>599.17999999999995</v>
      </c>
    </row>
    <row r="4772" spans="1:5" ht="15" x14ac:dyDescent="0.25">
      <c r="A4772" s="331">
        <v>100864</v>
      </c>
      <c r="B4772" s="329" t="s">
        <v>7385</v>
      </c>
      <c r="C4772" s="329" t="s">
        <v>174</v>
      </c>
      <c r="D4772" s="329" t="s">
        <v>2971</v>
      </c>
      <c r="E4772" s="334">
        <v>667.15</v>
      </c>
    </row>
    <row r="4773" spans="1:5" ht="15" x14ac:dyDescent="0.25">
      <c r="A4773" s="331">
        <v>100865</v>
      </c>
      <c r="B4773" s="329" t="s">
        <v>7386</v>
      </c>
      <c r="C4773" s="329" t="s">
        <v>174</v>
      </c>
      <c r="D4773" s="329" t="s">
        <v>2971</v>
      </c>
      <c r="E4773" s="334">
        <v>633.29999999999995</v>
      </c>
    </row>
    <row r="4774" spans="1:5" ht="15" x14ac:dyDescent="0.25">
      <c r="A4774" s="331">
        <v>100866</v>
      </c>
      <c r="B4774" s="329" t="s">
        <v>7387</v>
      </c>
      <c r="C4774" s="329" t="s">
        <v>174</v>
      </c>
      <c r="D4774" s="329" t="s">
        <v>2971</v>
      </c>
      <c r="E4774" s="334">
        <v>295.23</v>
      </c>
    </row>
    <row r="4775" spans="1:5" ht="15" x14ac:dyDescent="0.25">
      <c r="A4775" s="331">
        <v>100867</v>
      </c>
      <c r="B4775" s="329" t="s">
        <v>7388</v>
      </c>
      <c r="C4775" s="329" t="s">
        <v>174</v>
      </c>
      <c r="D4775" s="329" t="s">
        <v>2971</v>
      </c>
      <c r="E4775" s="334">
        <v>317.64999999999998</v>
      </c>
    </row>
    <row r="4776" spans="1:5" ht="15" x14ac:dyDescent="0.25">
      <c r="A4776" s="331">
        <v>100868</v>
      </c>
      <c r="B4776" s="329" t="s">
        <v>7389</v>
      </c>
      <c r="C4776" s="329" t="s">
        <v>174</v>
      </c>
      <c r="D4776" s="329" t="s">
        <v>2971</v>
      </c>
      <c r="E4776" s="334">
        <v>332.56</v>
      </c>
    </row>
    <row r="4777" spans="1:5" ht="15" x14ac:dyDescent="0.25">
      <c r="A4777" s="331">
        <v>100869</v>
      </c>
      <c r="B4777" s="329" t="s">
        <v>7390</v>
      </c>
      <c r="C4777" s="329" t="s">
        <v>174</v>
      </c>
      <c r="D4777" s="329" t="s">
        <v>2971</v>
      </c>
      <c r="E4777" s="334">
        <v>344</v>
      </c>
    </row>
    <row r="4778" spans="1:5" ht="15" x14ac:dyDescent="0.25">
      <c r="A4778" s="331">
        <v>100870</v>
      </c>
      <c r="B4778" s="329" t="s">
        <v>7391</v>
      </c>
      <c r="C4778" s="329" t="s">
        <v>174</v>
      </c>
      <c r="D4778" s="329" t="s">
        <v>2971</v>
      </c>
      <c r="E4778" s="334">
        <v>193.12</v>
      </c>
    </row>
    <row r="4779" spans="1:5" ht="15" x14ac:dyDescent="0.25">
      <c r="A4779" s="331">
        <v>100871</v>
      </c>
      <c r="B4779" s="329" t="s">
        <v>7392</v>
      </c>
      <c r="C4779" s="329" t="s">
        <v>174</v>
      </c>
      <c r="D4779" s="329" t="s">
        <v>2971</v>
      </c>
      <c r="E4779" s="334">
        <v>207.87</v>
      </c>
    </row>
    <row r="4780" spans="1:5" ht="15" x14ac:dyDescent="0.25">
      <c r="A4780" s="331">
        <v>100872</v>
      </c>
      <c r="B4780" s="329" t="s">
        <v>7393</v>
      </c>
      <c r="C4780" s="329" t="s">
        <v>174</v>
      </c>
      <c r="D4780" s="329" t="s">
        <v>2971</v>
      </c>
      <c r="E4780" s="334">
        <v>217.29</v>
      </c>
    </row>
    <row r="4781" spans="1:5" ht="15" x14ac:dyDescent="0.25">
      <c r="A4781" s="331">
        <v>100873</v>
      </c>
      <c r="B4781" s="329" t="s">
        <v>7394</v>
      </c>
      <c r="C4781" s="329" t="s">
        <v>174</v>
      </c>
      <c r="D4781" s="329" t="s">
        <v>2971</v>
      </c>
      <c r="E4781" s="334">
        <v>223.17</v>
      </c>
    </row>
    <row r="4782" spans="1:5" ht="15" x14ac:dyDescent="0.25">
      <c r="A4782" s="331">
        <v>100874</v>
      </c>
      <c r="B4782" s="329" t="s">
        <v>7395</v>
      </c>
      <c r="C4782" s="329" t="s">
        <v>174</v>
      </c>
      <c r="D4782" s="329" t="s">
        <v>2971</v>
      </c>
      <c r="E4782" s="334">
        <v>295.23</v>
      </c>
    </row>
    <row r="4783" spans="1:5" ht="15" x14ac:dyDescent="0.25">
      <c r="A4783" s="331">
        <v>100875</v>
      </c>
      <c r="B4783" s="329" t="s">
        <v>7396</v>
      </c>
      <c r="C4783" s="329" t="s">
        <v>174</v>
      </c>
      <c r="D4783" s="329" t="s">
        <v>2971</v>
      </c>
      <c r="E4783" s="335">
        <v>1162.69</v>
      </c>
    </row>
    <row r="4784" spans="1:5" ht="15" x14ac:dyDescent="0.25">
      <c r="A4784" s="331">
        <v>100878</v>
      </c>
      <c r="B4784" s="329" t="s">
        <v>7397</v>
      </c>
      <c r="C4784" s="329" t="s">
        <v>174</v>
      </c>
      <c r="D4784" s="329" t="s">
        <v>2971</v>
      </c>
      <c r="E4784" s="334">
        <v>514.95000000000005</v>
      </c>
    </row>
    <row r="4785" spans="1:5" ht="15" x14ac:dyDescent="0.25">
      <c r="A4785" s="331">
        <v>98052</v>
      </c>
      <c r="B4785" s="329" t="s">
        <v>7398</v>
      </c>
      <c r="C4785" s="329" t="s">
        <v>174</v>
      </c>
      <c r="D4785" s="329" t="s">
        <v>2971</v>
      </c>
      <c r="E4785" s="335">
        <v>1831.78</v>
      </c>
    </row>
    <row r="4786" spans="1:5" ht="15" x14ac:dyDescent="0.25">
      <c r="A4786" s="331">
        <v>98053</v>
      </c>
      <c r="B4786" s="329" t="s">
        <v>7399</v>
      </c>
      <c r="C4786" s="329" t="s">
        <v>174</v>
      </c>
      <c r="D4786" s="329" t="s">
        <v>2971</v>
      </c>
      <c r="E4786" s="335">
        <v>2511.23</v>
      </c>
    </row>
    <row r="4787" spans="1:5" ht="15" x14ac:dyDescent="0.25">
      <c r="A4787" s="331">
        <v>98054</v>
      </c>
      <c r="B4787" s="329" t="s">
        <v>7400</v>
      </c>
      <c r="C4787" s="329" t="s">
        <v>174</v>
      </c>
      <c r="D4787" s="329" t="s">
        <v>2971</v>
      </c>
      <c r="E4787" s="335">
        <v>4109.7</v>
      </c>
    </row>
    <row r="4788" spans="1:5" ht="15" x14ac:dyDescent="0.25">
      <c r="A4788" s="331">
        <v>98055</v>
      </c>
      <c r="B4788" s="329" t="s">
        <v>7401</v>
      </c>
      <c r="C4788" s="329" t="s">
        <v>174</v>
      </c>
      <c r="D4788" s="329" t="s">
        <v>2971</v>
      </c>
      <c r="E4788" s="335">
        <v>5566.42</v>
      </c>
    </row>
    <row r="4789" spans="1:5" ht="15" x14ac:dyDescent="0.25">
      <c r="A4789" s="331">
        <v>98056</v>
      </c>
      <c r="B4789" s="329" t="s">
        <v>7402</v>
      </c>
      <c r="C4789" s="329" t="s">
        <v>174</v>
      </c>
      <c r="D4789" s="329" t="s">
        <v>2971</v>
      </c>
      <c r="E4789" s="335">
        <v>6504.62</v>
      </c>
    </row>
    <row r="4790" spans="1:5" ht="15" x14ac:dyDescent="0.25">
      <c r="A4790" s="331">
        <v>98057</v>
      </c>
      <c r="B4790" s="329" t="s">
        <v>7403</v>
      </c>
      <c r="C4790" s="329" t="s">
        <v>174</v>
      </c>
      <c r="D4790" s="329" t="s">
        <v>2971</v>
      </c>
      <c r="E4790" s="335">
        <v>7690.64</v>
      </c>
    </row>
    <row r="4791" spans="1:5" ht="15" x14ac:dyDescent="0.25">
      <c r="A4791" s="331">
        <v>98058</v>
      </c>
      <c r="B4791" s="329" t="s">
        <v>7404</v>
      </c>
      <c r="C4791" s="329" t="s">
        <v>174</v>
      </c>
      <c r="D4791" s="329" t="s">
        <v>2971</v>
      </c>
      <c r="E4791" s="335">
        <v>1536.98</v>
      </c>
    </row>
    <row r="4792" spans="1:5" ht="15" x14ac:dyDescent="0.25">
      <c r="A4792" s="331">
        <v>98059</v>
      </c>
      <c r="B4792" s="329" t="s">
        <v>7405</v>
      </c>
      <c r="C4792" s="329" t="s">
        <v>174</v>
      </c>
      <c r="D4792" s="329" t="s">
        <v>2971</v>
      </c>
      <c r="E4792" s="335">
        <v>3349.51</v>
      </c>
    </row>
    <row r="4793" spans="1:5" ht="15" x14ac:dyDescent="0.25">
      <c r="A4793" s="331">
        <v>98060</v>
      </c>
      <c r="B4793" s="329" t="s">
        <v>7406</v>
      </c>
      <c r="C4793" s="329" t="s">
        <v>174</v>
      </c>
      <c r="D4793" s="329" t="s">
        <v>2971</v>
      </c>
      <c r="E4793" s="335">
        <v>4650.9399999999996</v>
      </c>
    </row>
    <row r="4794" spans="1:5" ht="15" x14ac:dyDescent="0.25">
      <c r="A4794" s="331">
        <v>98061</v>
      </c>
      <c r="B4794" s="329" t="s">
        <v>7407</v>
      </c>
      <c r="C4794" s="329" t="s">
        <v>174</v>
      </c>
      <c r="D4794" s="329" t="s">
        <v>2971</v>
      </c>
      <c r="E4794" s="335">
        <v>6450.16</v>
      </c>
    </row>
    <row r="4795" spans="1:5" ht="15" x14ac:dyDescent="0.25">
      <c r="A4795" s="331">
        <v>98062</v>
      </c>
      <c r="B4795" s="329" t="s">
        <v>7408</v>
      </c>
      <c r="C4795" s="329" t="s">
        <v>174</v>
      </c>
      <c r="D4795" s="329" t="s">
        <v>2971</v>
      </c>
      <c r="E4795" s="335">
        <v>2606.46</v>
      </c>
    </row>
    <row r="4796" spans="1:5" ht="15" x14ac:dyDescent="0.25">
      <c r="A4796" s="331">
        <v>98063</v>
      </c>
      <c r="B4796" s="329" t="s">
        <v>7409</v>
      </c>
      <c r="C4796" s="329" t="s">
        <v>174</v>
      </c>
      <c r="D4796" s="329" t="s">
        <v>2971</v>
      </c>
      <c r="E4796" s="335">
        <v>3975.55</v>
      </c>
    </row>
    <row r="4797" spans="1:5" ht="15" x14ac:dyDescent="0.25">
      <c r="A4797" s="331">
        <v>98064</v>
      </c>
      <c r="B4797" s="329" t="s">
        <v>7410</v>
      </c>
      <c r="C4797" s="329" t="s">
        <v>174</v>
      </c>
      <c r="D4797" s="329" t="s">
        <v>2971</v>
      </c>
      <c r="E4797" s="335">
        <v>4598.8500000000004</v>
      </c>
    </row>
    <row r="4798" spans="1:5" ht="15" x14ac:dyDescent="0.25">
      <c r="A4798" s="331">
        <v>98065</v>
      </c>
      <c r="B4798" s="329" t="s">
        <v>7411</v>
      </c>
      <c r="C4798" s="329" t="s">
        <v>174</v>
      </c>
      <c r="D4798" s="329" t="s">
        <v>2971</v>
      </c>
      <c r="E4798" s="335">
        <v>6386.53</v>
      </c>
    </row>
    <row r="4799" spans="1:5" ht="15" x14ac:dyDescent="0.25">
      <c r="A4799" s="331">
        <v>98066</v>
      </c>
      <c r="B4799" s="329" t="s">
        <v>7412</v>
      </c>
      <c r="C4799" s="329" t="s">
        <v>174</v>
      </c>
      <c r="D4799" s="329" t="s">
        <v>2971</v>
      </c>
      <c r="E4799" s="335">
        <v>4821.8999999999996</v>
      </c>
    </row>
    <row r="4800" spans="1:5" ht="15" x14ac:dyDescent="0.25">
      <c r="A4800" s="331">
        <v>98067</v>
      </c>
      <c r="B4800" s="329" t="s">
        <v>7413</v>
      </c>
      <c r="C4800" s="329" t="s">
        <v>174</v>
      </c>
      <c r="D4800" s="329" t="s">
        <v>2971</v>
      </c>
      <c r="E4800" s="335">
        <v>6443.45</v>
      </c>
    </row>
    <row r="4801" spans="1:5" ht="15" x14ac:dyDescent="0.25">
      <c r="A4801" s="331">
        <v>98068</v>
      </c>
      <c r="B4801" s="329" t="s">
        <v>7414</v>
      </c>
      <c r="C4801" s="329" t="s">
        <v>174</v>
      </c>
      <c r="D4801" s="329" t="s">
        <v>2971</v>
      </c>
      <c r="E4801" s="335">
        <v>9100.1200000000008</v>
      </c>
    </row>
    <row r="4802" spans="1:5" ht="15" x14ac:dyDescent="0.25">
      <c r="A4802" s="331">
        <v>98069</v>
      </c>
      <c r="B4802" s="329" t="s">
        <v>7415</v>
      </c>
      <c r="C4802" s="329" t="s">
        <v>174</v>
      </c>
      <c r="D4802" s="329" t="s">
        <v>2971</v>
      </c>
      <c r="E4802" s="335">
        <v>12128.23</v>
      </c>
    </row>
    <row r="4803" spans="1:5" ht="15" x14ac:dyDescent="0.25">
      <c r="A4803" s="331">
        <v>98070</v>
      </c>
      <c r="B4803" s="329" t="s">
        <v>7416</v>
      </c>
      <c r="C4803" s="329" t="s">
        <v>174</v>
      </c>
      <c r="D4803" s="329" t="s">
        <v>2971</v>
      </c>
      <c r="E4803" s="335">
        <v>13945.4</v>
      </c>
    </row>
    <row r="4804" spans="1:5" ht="15" x14ac:dyDescent="0.25">
      <c r="A4804" s="331">
        <v>98071</v>
      </c>
      <c r="B4804" s="329" t="s">
        <v>7417</v>
      </c>
      <c r="C4804" s="329" t="s">
        <v>174</v>
      </c>
      <c r="D4804" s="329" t="s">
        <v>2971</v>
      </c>
      <c r="E4804" s="335">
        <v>15415.48</v>
      </c>
    </row>
    <row r="4805" spans="1:5" ht="15" x14ac:dyDescent="0.25">
      <c r="A4805" s="331">
        <v>98072</v>
      </c>
      <c r="B4805" s="329" t="s">
        <v>7418</v>
      </c>
      <c r="C4805" s="329" t="s">
        <v>174</v>
      </c>
      <c r="D4805" s="329" t="s">
        <v>2971</v>
      </c>
      <c r="E4805" s="335">
        <v>3973.73</v>
      </c>
    </row>
    <row r="4806" spans="1:5" ht="15" x14ac:dyDescent="0.25">
      <c r="A4806" s="331">
        <v>98073</v>
      </c>
      <c r="B4806" s="329" t="s">
        <v>7419</v>
      </c>
      <c r="C4806" s="329" t="s">
        <v>174</v>
      </c>
      <c r="D4806" s="329" t="s">
        <v>2971</v>
      </c>
      <c r="E4806" s="335">
        <v>6119.76</v>
      </c>
    </row>
    <row r="4807" spans="1:5" ht="15" x14ac:dyDescent="0.25">
      <c r="A4807" s="331">
        <v>98074</v>
      </c>
      <c r="B4807" s="329" t="s">
        <v>7420</v>
      </c>
      <c r="C4807" s="329" t="s">
        <v>174</v>
      </c>
      <c r="D4807" s="329" t="s">
        <v>2971</v>
      </c>
      <c r="E4807" s="335">
        <v>9376.0300000000007</v>
      </c>
    </row>
    <row r="4808" spans="1:5" ht="15" x14ac:dyDescent="0.25">
      <c r="A4808" s="331">
        <v>98075</v>
      </c>
      <c r="B4808" s="329" t="s">
        <v>7421</v>
      </c>
      <c r="C4808" s="329" t="s">
        <v>174</v>
      </c>
      <c r="D4808" s="329" t="s">
        <v>2971</v>
      </c>
      <c r="E4808" s="335">
        <v>12127.7</v>
      </c>
    </row>
    <row r="4809" spans="1:5" ht="15" x14ac:dyDescent="0.25">
      <c r="A4809" s="331">
        <v>98076</v>
      </c>
      <c r="B4809" s="329" t="s">
        <v>7422</v>
      </c>
      <c r="C4809" s="329" t="s">
        <v>174</v>
      </c>
      <c r="D4809" s="329" t="s">
        <v>2971</v>
      </c>
      <c r="E4809" s="335">
        <v>13897.26</v>
      </c>
    </row>
    <row r="4810" spans="1:5" ht="15" x14ac:dyDescent="0.25">
      <c r="A4810" s="331">
        <v>98077</v>
      </c>
      <c r="B4810" s="329" t="s">
        <v>7423</v>
      </c>
      <c r="C4810" s="329" t="s">
        <v>174</v>
      </c>
      <c r="D4810" s="329" t="s">
        <v>2971</v>
      </c>
      <c r="E4810" s="335">
        <v>16316.52</v>
      </c>
    </row>
    <row r="4811" spans="1:5" ht="15" x14ac:dyDescent="0.25">
      <c r="A4811" s="331">
        <v>98078</v>
      </c>
      <c r="B4811" s="329" t="s">
        <v>7424</v>
      </c>
      <c r="C4811" s="329" t="s">
        <v>174</v>
      </c>
      <c r="D4811" s="329" t="s">
        <v>2971</v>
      </c>
      <c r="E4811" s="335">
        <v>4336.95</v>
      </c>
    </row>
    <row r="4812" spans="1:5" ht="15" x14ac:dyDescent="0.25">
      <c r="A4812" s="331">
        <v>98079</v>
      </c>
      <c r="B4812" s="329" t="s">
        <v>7425</v>
      </c>
      <c r="C4812" s="329" t="s">
        <v>174</v>
      </c>
      <c r="D4812" s="329" t="s">
        <v>2971</v>
      </c>
      <c r="E4812" s="335">
        <v>7549.42</v>
      </c>
    </row>
    <row r="4813" spans="1:5" ht="15" x14ac:dyDescent="0.25">
      <c r="A4813" s="331">
        <v>98080</v>
      </c>
      <c r="B4813" s="329" t="s">
        <v>7426</v>
      </c>
      <c r="C4813" s="329" t="s">
        <v>174</v>
      </c>
      <c r="D4813" s="329" t="s">
        <v>2971</v>
      </c>
      <c r="E4813" s="335">
        <v>9620.57</v>
      </c>
    </row>
    <row r="4814" spans="1:5" ht="15" x14ac:dyDescent="0.25">
      <c r="A4814" s="331">
        <v>98081</v>
      </c>
      <c r="B4814" s="329" t="s">
        <v>7427</v>
      </c>
      <c r="C4814" s="329" t="s">
        <v>174</v>
      </c>
      <c r="D4814" s="329" t="s">
        <v>2971</v>
      </c>
      <c r="E4814" s="335">
        <v>14184.75</v>
      </c>
    </row>
    <row r="4815" spans="1:5" ht="15" x14ac:dyDescent="0.25">
      <c r="A4815" s="331">
        <v>98082</v>
      </c>
      <c r="B4815" s="329" t="s">
        <v>7428</v>
      </c>
      <c r="C4815" s="329" t="s">
        <v>174</v>
      </c>
      <c r="D4815" s="329" t="s">
        <v>2971</v>
      </c>
      <c r="E4815" s="335">
        <v>3291.55</v>
      </c>
    </row>
    <row r="4816" spans="1:5" ht="15" x14ac:dyDescent="0.25">
      <c r="A4816" s="331">
        <v>98083</v>
      </c>
      <c r="B4816" s="329" t="s">
        <v>7429</v>
      </c>
      <c r="C4816" s="329" t="s">
        <v>174</v>
      </c>
      <c r="D4816" s="329" t="s">
        <v>2971</v>
      </c>
      <c r="E4816" s="335">
        <v>4336.6400000000003</v>
      </c>
    </row>
    <row r="4817" spans="1:5" ht="15" x14ac:dyDescent="0.25">
      <c r="A4817" s="331">
        <v>98084</v>
      </c>
      <c r="B4817" s="329" t="s">
        <v>7430</v>
      </c>
      <c r="C4817" s="329" t="s">
        <v>174</v>
      </c>
      <c r="D4817" s="329" t="s">
        <v>2971</v>
      </c>
      <c r="E4817" s="335">
        <v>6072.23</v>
      </c>
    </row>
    <row r="4818" spans="1:5" ht="15" x14ac:dyDescent="0.25">
      <c r="A4818" s="331">
        <v>98085</v>
      </c>
      <c r="B4818" s="329" t="s">
        <v>7431</v>
      </c>
      <c r="C4818" s="329" t="s">
        <v>174</v>
      </c>
      <c r="D4818" s="329" t="s">
        <v>2971</v>
      </c>
      <c r="E4818" s="335">
        <v>8216.7199999999993</v>
      </c>
    </row>
    <row r="4819" spans="1:5" ht="15" x14ac:dyDescent="0.25">
      <c r="A4819" s="331">
        <v>98086</v>
      </c>
      <c r="B4819" s="329" t="s">
        <v>7432</v>
      </c>
      <c r="C4819" s="329" t="s">
        <v>174</v>
      </c>
      <c r="D4819" s="329" t="s">
        <v>2971</v>
      </c>
      <c r="E4819" s="335">
        <v>9278.34</v>
      </c>
    </row>
    <row r="4820" spans="1:5" ht="15" x14ac:dyDescent="0.25">
      <c r="A4820" s="331">
        <v>98087</v>
      </c>
      <c r="B4820" s="329" t="s">
        <v>7433</v>
      </c>
      <c r="C4820" s="329" t="s">
        <v>174</v>
      </c>
      <c r="D4820" s="329" t="s">
        <v>2971</v>
      </c>
      <c r="E4820" s="335">
        <v>9916</v>
      </c>
    </row>
    <row r="4821" spans="1:5" ht="15" x14ac:dyDescent="0.25">
      <c r="A4821" s="331">
        <v>98088</v>
      </c>
      <c r="B4821" s="329" t="s">
        <v>7434</v>
      </c>
      <c r="C4821" s="329" t="s">
        <v>174</v>
      </c>
      <c r="D4821" s="329" t="s">
        <v>2971</v>
      </c>
      <c r="E4821" s="335">
        <v>2817.97</v>
      </c>
    </row>
    <row r="4822" spans="1:5" ht="15" x14ac:dyDescent="0.25">
      <c r="A4822" s="331">
        <v>98089</v>
      </c>
      <c r="B4822" s="329" t="s">
        <v>7435</v>
      </c>
      <c r="C4822" s="329" t="s">
        <v>174</v>
      </c>
      <c r="D4822" s="329" t="s">
        <v>2971</v>
      </c>
      <c r="E4822" s="335">
        <v>4424.8100000000004</v>
      </c>
    </row>
    <row r="4823" spans="1:5" ht="15" x14ac:dyDescent="0.25">
      <c r="A4823" s="331">
        <v>98090</v>
      </c>
      <c r="B4823" s="329" t="s">
        <v>7436</v>
      </c>
      <c r="C4823" s="329" t="s">
        <v>174</v>
      </c>
      <c r="D4823" s="329" t="s">
        <v>2971</v>
      </c>
      <c r="E4823" s="335">
        <v>6915.29</v>
      </c>
    </row>
    <row r="4824" spans="1:5" ht="15" x14ac:dyDescent="0.25">
      <c r="A4824" s="331">
        <v>98091</v>
      </c>
      <c r="B4824" s="329" t="s">
        <v>7437</v>
      </c>
      <c r="C4824" s="329" t="s">
        <v>174</v>
      </c>
      <c r="D4824" s="329" t="s">
        <v>2971</v>
      </c>
      <c r="E4824" s="335">
        <v>8925.7000000000007</v>
      </c>
    </row>
    <row r="4825" spans="1:5" ht="15" x14ac:dyDescent="0.25">
      <c r="A4825" s="331">
        <v>98092</v>
      </c>
      <c r="B4825" s="329" t="s">
        <v>7438</v>
      </c>
      <c r="C4825" s="329" t="s">
        <v>174</v>
      </c>
      <c r="D4825" s="329" t="s">
        <v>2971</v>
      </c>
      <c r="E4825" s="335">
        <v>10452.549999999999</v>
      </c>
    </row>
    <row r="4826" spans="1:5" ht="15" x14ac:dyDescent="0.25">
      <c r="A4826" s="331">
        <v>98093</v>
      </c>
      <c r="B4826" s="329" t="s">
        <v>7439</v>
      </c>
      <c r="C4826" s="329" t="s">
        <v>174</v>
      </c>
      <c r="D4826" s="329" t="s">
        <v>2971</v>
      </c>
      <c r="E4826" s="335">
        <v>12326.33</v>
      </c>
    </row>
    <row r="4827" spans="1:5" ht="15" x14ac:dyDescent="0.25">
      <c r="A4827" s="331">
        <v>98094</v>
      </c>
      <c r="B4827" s="329" t="s">
        <v>7440</v>
      </c>
      <c r="C4827" s="329" t="s">
        <v>174</v>
      </c>
      <c r="D4827" s="329" t="s">
        <v>2971</v>
      </c>
      <c r="E4827" s="335">
        <v>2332.73</v>
      </c>
    </row>
    <row r="4828" spans="1:5" ht="15" x14ac:dyDescent="0.25">
      <c r="A4828" s="331">
        <v>98099</v>
      </c>
      <c r="B4828" s="329" t="s">
        <v>7441</v>
      </c>
      <c r="C4828" s="329" t="s">
        <v>174</v>
      </c>
      <c r="D4828" s="329" t="s">
        <v>2971</v>
      </c>
      <c r="E4828" s="335">
        <v>3966.67</v>
      </c>
    </row>
    <row r="4829" spans="1:5" ht="15" x14ac:dyDescent="0.25">
      <c r="A4829" s="331">
        <v>98100</v>
      </c>
      <c r="B4829" s="329" t="s">
        <v>7442</v>
      </c>
      <c r="C4829" s="329" t="s">
        <v>174</v>
      </c>
      <c r="D4829" s="329" t="s">
        <v>2971</v>
      </c>
      <c r="E4829" s="335">
        <v>5160.79</v>
      </c>
    </row>
    <row r="4830" spans="1:5" ht="15" x14ac:dyDescent="0.25">
      <c r="A4830" s="331">
        <v>98101</v>
      </c>
      <c r="B4830" s="329" t="s">
        <v>7443</v>
      </c>
      <c r="C4830" s="329" t="s">
        <v>174</v>
      </c>
      <c r="D4830" s="329" t="s">
        <v>2971</v>
      </c>
      <c r="E4830" s="335">
        <v>7601.64</v>
      </c>
    </row>
    <row r="4831" spans="1:5" ht="15" x14ac:dyDescent="0.25">
      <c r="A4831" s="331">
        <v>98109</v>
      </c>
      <c r="B4831" s="329" t="s">
        <v>7444</v>
      </c>
      <c r="C4831" s="329" t="s">
        <v>174</v>
      </c>
      <c r="D4831" s="329" t="s">
        <v>2971</v>
      </c>
      <c r="E4831" s="334">
        <v>634.57000000000005</v>
      </c>
    </row>
    <row r="4832" spans="1:5" ht="15" x14ac:dyDescent="0.25">
      <c r="A4832" s="331">
        <v>98110</v>
      </c>
      <c r="B4832" s="329" t="s">
        <v>7445</v>
      </c>
      <c r="C4832" s="329" t="s">
        <v>174</v>
      </c>
      <c r="D4832" s="329" t="s">
        <v>2971</v>
      </c>
      <c r="E4832" s="334">
        <v>385.89</v>
      </c>
    </row>
    <row r="4833" spans="1:5" ht="15" x14ac:dyDescent="0.25">
      <c r="A4833" s="331">
        <v>98111</v>
      </c>
      <c r="B4833" s="329" t="s">
        <v>7446</v>
      </c>
      <c r="C4833" s="329" t="s">
        <v>174</v>
      </c>
      <c r="D4833" s="329" t="s">
        <v>2971</v>
      </c>
      <c r="E4833" s="334">
        <v>50.52</v>
      </c>
    </row>
    <row r="4834" spans="1:5" ht="15" x14ac:dyDescent="0.25">
      <c r="A4834" s="331">
        <v>98112</v>
      </c>
      <c r="B4834" s="329" t="s">
        <v>7447</v>
      </c>
      <c r="C4834" s="329" t="s">
        <v>174</v>
      </c>
      <c r="D4834" s="329" t="s">
        <v>2971</v>
      </c>
      <c r="E4834" s="334">
        <v>111.39</v>
      </c>
    </row>
    <row r="4835" spans="1:5" ht="15" x14ac:dyDescent="0.25">
      <c r="A4835" s="331">
        <v>98114</v>
      </c>
      <c r="B4835" s="329" t="s">
        <v>7448</v>
      </c>
      <c r="C4835" s="329" t="s">
        <v>174</v>
      </c>
      <c r="D4835" s="329" t="s">
        <v>2971</v>
      </c>
      <c r="E4835" s="334">
        <v>715.22</v>
      </c>
    </row>
    <row r="4836" spans="1:5" ht="15" x14ac:dyDescent="0.25">
      <c r="A4836" s="331">
        <v>98115</v>
      </c>
      <c r="B4836" s="329" t="s">
        <v>7449</v>
      </c>
      <c r="C4836" s="329" t="s">
        <v>174</v>
      </c>
      <c r="D4836" s="329" t="s">
        <v>2971</v>
      </c>
      <c r="E4836" s="334">
        <v>100.31</v>
      </c>
    </row>
    <row r="4837" spans="1:5" ht="15" x14ac:dyDescent="0.25">
      <c r="A4837" s="331">
        <v>89957</v>
      </c>
      <c r="B4837" s="329" t="s">
        <v>7450</v>
      </c>
      <c r="C4837" s="329" t="s">
        <v>174</v>
      </c>
      <c r="D4837" s="329" t="s">
        <v>3038</v>
      </c>
      <c r="E4837" s="334">
        <v>102.54</v>
      </c>
    </row>
    <row r="4838" spans="1:5" ht="15" x14ac:dyDescent="0.25">
      <c r="A4838" s="331">
        <v>89959</v>
      </c>
      <c r="B4838" s="329" t="s">
        <v>7451</v>
      </c>
      <c r="C4838" s="329" t="s">
        <v>174</v>
      </c>
      <c r="D4838" s="329" t="s">
        <v>3038</v>
      </c>
      <c r="E4838" s="334">
        <v>193.76</v>
      </c>
    </row>
    <row r="4839" spans="1:5" ht="15" x14ac:dyDescent="0.25">
      <c r="A4839" s="331">
        <v>89349</v>
      </c>
      <c r="B4839" s="329" t="s">
        <v>7452</v>
      </c>
      <c r="C4839" s="329" t="s">
        <v>174</v>
      </c>
      <c r="D4839" s="329" t="s">
        <v>3038</v>
      </c>
      <c r="E4839" s="334">
        <v>12.72</v>
      </c>
    </row>
    <row r="4840" spans="1:5" ht="15" x14ac:dyDescent="0.25">
      <c r="A4840" s="331">
        <v>89351</v>
      </c>
      <c r="B4840" s="329" t="s">
        <v>7453</v>
      </c>
      <c r="C4840" s="329" t="s">
        <v>174</v>
      </c>
      <c r="D4840" s="329" t="s">
        <v>3038</v>
      </c>
      <c r="E4840" s="334">
        <v>15.97</v>
      </c>
    </row>
    <row r="4841" spans="1:5" ht="15" x14ac:dyDescent="0.25">
      <c r="A4841" s="331">
        <v>89352</v>
      </c>
      <c r="B4841" s="329" t="s">
        <v>7454</v>
      </c>
      <c r="C4841" s="329" t="s">
        <v>174</v>
      </c>
      <c r="D4841" s="329" t="s">
        <v>3038</v>
      </c>
      <c r="E4841" s="334">
        <v>16.98</v>
      </c>
    </row>
    <row r="4842" spans="1:5" ht="15" x14ac:dyDescent="0.25">
      <c r="A4842" s="331">
        <v>89353</v>
      </c>
      <c r="B4842" s="329" t="s">
        <v>7455</v>
      </c>
      <c r="C4842" s="329" t="s">
        <v>174</v>
      </c>
      <c r="D4842" s="329" t="s">
        <v>3038</v>
      </c>
      <c r="E4842" s="334">
        <v>19.02</v>
      </c>
    </row>
    <row r="4843" spans="1:5" ht="15" x14ac:dyDescent="0.25">
      <c r="A4843" s="331">
        <v>89354</v>
      </c>
      <c r="B4843" s="329" t="s">
        <v>7456</v>
      </c>
      <c r="C4843" s="329" t="s">
        <v>174</v>
      </c>
      <c r="D4843" s="329" t="s">
        <v>3038</v>
      </c>
      <c r="E4843" s="334">
        <v>406.93</v>
      </c>
    </row>
    <row r="4844" spans="1:5" ht="15" x14ac:dyDescent="0.25">
      <c r="A4844" s="331">
        <v>89969</v>
      </c>
      <c r="B4844" s="329" t="s">
        <v>7457</v>
      </c>
      <c r="C4844" s="329" t="s">
        <v>174</v>
      </c>
      <c r="D4844" s="329" t="s">
        <v>3038</v>
      </c>
      <c r="E4844" s="334">
        <v>25.12</v>
      </c>
    </row>
    <row r="4845" spans="1:5" ht="15" x14ac:dyDescent="0.25">
      <c r="A4845" s="331">
        <v>89970</v>
      </c>
      <c r="B4845" s="329" t="s">
        <v>7458</v>
      </c>
      <c r="C4845" s="329" t="s">
        <v>174</v>
      </c>
      <c r="D4845" s="329" t="s">
        <v>3038</v>
      </c>
      <c r="E4845" s="334">
        <v>27.23</v>
      </c>
    </row>
    <row r="4846" spans="1:5" ht="15" x14ac:dyDescent="0.25">
      <c r="A4846" s="331">
        <v>89971</v>
      </c>
      <c r="B4846" s="329" t="s">
        <v>7459</v>
      </c>
      <c r="C4846" s="329" t="s">
        <v>174</v>
      </c>
      <c r="D4846" s="329" t="s">
        <v>3038</v>
      </c>
      <c r="E4846" s="334">
        <v>25.74</v>
      </c>
    </row>
    <row r="4847" spans="1:5" ht="15" x14ac:dyDescent="0.25">
      <c r="A4847" s="331">
        <v>89972</v>
      </c>
      <c r="B4847" s="329" t="s">
        <v>187</v>
      </c>
      <c r="C4847" s="329" t="s">
        <v>174</v>
      </c>
      <c r="D4847" s="329" t="s">
        <v>3038</v>
      </c>
      <c r="E4847" s="334">
        <v>29.48</v>
      </c>
    </row>
    <row r="4848" spans="1:5" ht="15" x14ac:dyDescent="0.25">
      <c r="A4848" s="331">
        <v>89973</v>
      </c>
      <c r="B4848" s="329" t="s">
        <v>7460</v>
      </c>
      <c r="C4848" s="329" t="s">
        <v>174</v>
      </c>
      <c r="D4848" s="329" t="s">
        <v>3038</v>
      </c>
      <c r="E4848" s="334">
        <v>626.42999999999995</v>
      </c>
    </row>
    <row r="4849" spans="1:5" ht="15" x14ac:dyDescent="0.25">
      <c r="A4849" s="331">
        <v>89974</v>
      </c>
      <c r="B4849" s="329" t="s">
        <v>7461</v>
      </c>
      <c r="C4849" s="329" t="s">
        <v>174</v>
      </c>
      <c r="D4849" s="329" t="s">
        <v>3038</v>
      </c>
      <c r="E4849" s="334">
        <v>270.12</v>
      </c>
    </row>
    <row r="4850" spans="1:5" ht="15" x14ac:dyDescent="0.25">
      <c r="A4850" s="331">
        <v>89984</v>
      </c>
      <c r="B4850" s="329" t="s">
        <v>7462</v>
      </c>
      <c r="C4850" s="329" t="s">
        <v>174</v>
      </c>
      <c r="D4850" s="329" t="s">
        <v>3038</v>
      </c>
      <c r="E4850" s="334">
        <v>40.14</v>
      </c>
    </row>
    <row r="4851" spans="1:5" ht="15" x14ac:dyDescent="0.25">
      <c r="A4851" s="331">
        <v>89985</v>
      </c>
      <c r="B4851" s="329" t="s">
        <v>7463</v>
      </c>
      <c r="C4851" s="329" t="s">
        <v>174</v>
      </c>
      <c r="D4851" s="329" t="s">
        <v>3038</v>
      </c>
      <c r="E4851" s="334">
        <v>42.53</v>
      </c>
    </row>
    <row r="4852" spans="1:5" ht="15" x14ac:dyDescent="0.25">
      <c r="A4852" s="331">
        <v>89986</v>
      </c>
      <c r="B4852" s="329" t="s">
        <v>7464</v>
      </c>
      <c r="C4852" s="329" t="s">
        <v>174</v>
      </c>
      <c r="D4852" s="329" t="s">
        <v>3038</v>
      </c>
      <c r="E4852" s="334">
        <v>39.17</v>
      </c>
    </row>
    <row r="4853" spans="1:5" ht="15" x14ac:dyDescent="0.25">
      <c r="A4853" s="331">
        <v>89987</v>
      </c>
      <c r="B4853" s="329" t="s">
        <v>7465</v>
      </c>
      <c r="C4853" s="329" t="s">
        <v>174</v>
      </c>
      <c r="D4853" s="329" t="s">
        <v>3038</v>
      </c>
      <c r="E4853" s="334">
        <v>44.67</v>
      </c>
    </row>
    <row r="4854" spans="1:5" ht="15" x14ac:dyDescent="0.25">
      <c r="A4854" s="331">
        <v>90371</v>
      </c>
      <c r="B4854" s="329" t="s">
        <v>7466</v>
      </c>
      <c r="C4854" s="329" t="s">
        <v>174</v>
      </c>
      <c r="D4854" s="329" t="s">
        <v>3038</v>
      </c>
      <c r="E4854" s="334">
        <v>15.28</v>
      </c>
    </row>
    <row r="4855" spans="1:5" ht="15" x14ac:dyDescent="0.25">
      <c r="A4855" s="331">
        <v>94489</v>
      </c>
      <c r="B4855" s="329" t="s">
        <v>7467</v>
      </c>
      <c r="C4855" s="329" t="s">
        <v>174</v>
      </c>
      <c r="D4855" s="329" t="s">
        <v>3038</v>
      </c>
      <c r="E4855" s="334">
        <v>15.94</v>
      </c>
    </row>
    <row r="4856" spans="1:5" ht="15" x14ac:dyDescent="0.25">
      <c r="A4856" s="331">
        <v>94490</v>
      </c>
      <c r="B4856" s="329" t="s">
        <v>7468</v>
      </c>
      <c r="C4856" s="329" t="s">
        <v>174</v>
      </c>
      <c r="D4856" s="329" t="s">
        <v>3038</v>
      </c>
      <c r="E4856" s="334">
        <v>22.9</v>
      </c>
    </row>
    <row r="4857" spans="1:5" ht="15" x14ac:dyDescent="0.25">
      <c r="A4857" s="331">
        <v>94491</v>
      </c>
      <c r="B4857" s="329" t="s">
        <v>7469</v>
      </c>
      <c r="C4857" s="329" t="s">
        <v>174</v>
      </c>
      <c r="D4857" s="329" t="s">
        <v>3038</v>
      </c>
      <c r="E4857" s="334">
        <v>31.66</v>
      </c>
    </row>
    <row r="4858" spans="1:5" ht="15" x14ac:dyDescent="0.25">
      <c r="A4858" s="331">
        <v>94492</v>
      </c>
      <c r="B4858" s="329" t="s">
        <v>7470</v>
      </c>
      <c r="C4858" s="329" t="s">
        <v>174</v>
      </c>
      <c r="D4858" s="329" t="s">
        <v>3038</v>
      </c>
      <c r="E4858" s="334">
        <v>32.479999999999997</v>
      </c>
    </row>
    <row r="4859" spans="1:5" ht="15" x14ac:dyDescent="0.25">
      <c r="A4859" s="331">
        <v>94493</v>
      </c>
      <c r="B4859" s="329" t="s">
        <v>7471</v>
      </c>
      <c r="C4859" s="329" t="s">
        <v>174</v>
      </c>
      <c r="D4859" s="329" t="s">
        <v>3038</v>
      </c>
      <c r="E4859" s="334">
        <v>59.92</v>
      </c>
    </row>
    <row r="4860" spans="1:5" ht="15" x14ac:dyDescent="0.25">
      <c r="A4860" s="331">
        <v>94495</v>
      </c>
      <c r="B4860" s="329" t="s">
        <v>7472</v>
      </c>
      <c r="C4860" s="329" t="s">
        <v>174</v>
      </c>
      <c r="D4860" s="329" t="s">
        <v>3038</v>
      </c>
      <c r="E4860" s="334">
        <v>29.18</v>
      </c>
    </row>
    <row r="4861" spans="1:5" ht="15" x14ac:dyDescent="0.25">
      <c r="A4861" s="331">
        <v>94496</v>
      </c>
      <c r="B4861" s="329" t="s">
        <v>7473</v>
      </c>
      <c r="C4861" s="329" t="s">
        <v>174</v>
      </c>
      <c r="D4861" s="329" t="s">
        <v>3038</v>
      </c>
      <c r="E4861" s="334">
        <v>39.729999999999997</v>
      </c>
    </row>
    <row r="4862" spans="1:5" ht="15" x14ac:dyDescent="0.25">
      <c r="A4862" s="331">
        <v>94497</v>
      </c>
      <c r="B4862" s="329" t="s">
        <v>7474</v>
      </c>
      <c r="C4862" s="329" t="s">
        <v>174</v>
      </c>
      <c r="D4862" s="329" t="s">
        <v>3038</v>
      </c>
      <c r="E4862" s="334">
        <v>50.39</v>
      </c>
    </row>
    <row r="4863" spans="1:5" ht="15" x14ac:dyDescent="0.25">
      <c r="A4863" s="331">
        <v>94498</v>
      </c>
      <c r="B4863" s="329" t="s">
        <v>7475</v>
      </c>
      <c r="C4863" s="329" t="s">
        <v>174</v>
      </c>
      <c r="D4863" s="329" t="s">
        <v>3038</v>
      </c>
      <c r="E4863" s="334">
        <v>69.319999999999993</v>
      </c>
    </row>
    <row r="4864" spans="1:5" ht="15" x14ac:dyDescent="0.25">
      <c r="A4864" s="331">
        <v>94499</v>
      </c>
      <c r="B4864" s="329" t="s">
        <v>7476</v>
      </c>
      <c r="C4864" s="329" t="s">
        <v>174</v>
      </c>
      <c r="D4864" s="329" t="s">
        <v>3038</v>
      </c>
      <c r="E4864" s="334">
        <v>135.6</v>
      </c>
    </row>
    <row r="4865" spans="1:5" ht="15" x14ac:dyDescent="0.25">
      <c r="A4865" s="331">
        <v>94500</v>
      </c>
      <c r="B4865" s="329" t="s">
        <v>7477</v>
      </c>
      <c r="C4865" s="329" t="s">
        <v>174</v>
      </c>
      <c r="D4865" s="329" t="s">
        <v>3038</v>
      </c>
      <c r="E4865" s="334">
        <v>164.76</v>
      </c>
    </row>
    <row r="4866" spans="1:5" ht="15" x14ac:dyDescent="0.25">
      <c r="A4866" s="331">
        <v>94501</v>
      </c>
      <c r="B4866" s="329" t="s">
        <v>7478</v>
      </c>
      <c r="C4866" s="329" t="s">
        <v>174</v>
      </c>
      <c r="D4866" s="329" t="s">
        <v>3038</v>
      </c>
      <c r="E4866" s="334">
        <v>328.33</v>
      </c>
    </row>
    <row r="4867" spans="1:5" ht="15" x14ac:dyDescent="0.25">
      <c r="A4867" s="331">
        <v>94792</v>
      </c>
      <c r="B4867" s="329" t="s">
        <v>7479</v>
      </c>
      <c r="C4867" s="329" t="s">
        <v>174</v>
      </c>
      <c r="D4867" s="329" t="s">
        <v>3038</v>
      </c>
      <c r="E4867" s="334">
        <v>54.33</v>
      </c>
    </row>
    <row r="4868" spans="1:5" ht="15" x14ac:dyDescent="0.25">
      <c r="A4868" s="331">
        <v>94793</v>
      </c>
      <c r="B4868" s="329" t="s">
        <v>7480</v>
      </c>
      <c r="C4868" s="329" t="s">
        <v>174</v>
      </c>
      <c r="D4868" s="329" t="s">
        <v>3038</v>
      </c>
      <c r="E4868" s="334">
        <v>74.03</v>
      </c>
    </row>
    <row r="4869" spans="1:5" ht="15" x14ac:dyDescent="0.25">
      <c r="A4869" s="331">
        <v>94794</v>
      </c>
      <c r="B4869" s="329" t="s">
        <v>7481</v>
      </c>
      <c r="C4869" s="329" t="s">
        <v>174</v>
      </c>
      <c r="D4869" s="329" t="s">
        <v>3038</v>
      </c>
      <c r="E4869" s="334">
        <v>78.930000000000007</v>
      </c>
    </row>
    <row r="4870" spans="1:5" ht="15" x14ac:dyDescent="0.25">
      <c r="A4870" s="331">
        <v>94795</v>
      </c>
      <c r="B4870" s="329" t="s">
        <v>7482</v>
      </c>
      <c r="C4870" s="329" t="s">
        <v>174</v>
      </c>
      <c r="D4870" s="329" t="s">
        <v>3038</v>
      </c>
      <c r="E4870" s="334">
        <v>39.6</v>
      </c>
    </row>
    <row r="4871" spans="1:5" ht="15" x14ac:dyDescent="0.25">
      <c r="A4871" s="331">
        <v>94796</v>
      </c>
      <c r="B4871" s="329" t="s">
        <v>7483</v>
      </c>
      <c r="C4871" s="329" t="s">
        <v>174</v>
      </c>
      <c r="D4871" s="329" t="s">
        <v>3038</v>
      </c>
      <c r="E4871" s="334">
        <v>44.52</v>
      </c>
    </row>
    <row r="4872" spans="1:5" ht="15" x14ac:dyDescent="0.25">
      <c r="A4872" s="331">
        <v>94797</v>
      </c>
      <c r="B4872" s="329" t="s">
        <v>7484</v>
      </c>
      <c r="C4872" s="329" t="s">
        <v>174</v>
      </c>
      <c r="D4872" s="329" t="s">
        <v>3038</v>
      </c>
      <c r="E4872" s="334">
        <v>94.73</v>
      </c>
    </row>
    <row r="4873" spans="1:5" ht="15" x14ac:dyDescent="0.25">
      <c r="A4873" s="331">
        <v>94798</v>
      </c>
      <c r="B4873" s="329" t="s">
        <v>7485</v>
      </c>
      <c r="C4873" s="329" t="s">
        <v>174</v>
      </c>
      <c r="D4873" s="329" t="s">
        <v>3038</v>
      </c>
      <c r="E4873" s="334">
        <v>158.58000000000001</v>
      </c>
    </row>
    <row r="4874" spans="1:5" ht="15" x14ac:dyDescent="0.25">
      <c r="A4874" s="331">
        <v>94799</v>
      </c>
      <c r="B4874" s="329" t="s">
        <v>7486</v>
      </c>
      <c r="C4874" s="329" t="s">
        <v>174</v>
      </c>
      <c r="D4874" s="329" t="s">
        <v>3038</v>
      </c>
      <c r="E4874" s="334">
        <v>194.19</v>
      </c>
    </row>
    <row r="4875" spans="1:5" ht="15" x14ac:dyDescent="0.25">
      <c r="A4875" s="331">
        <v>94800</v>
      </c>
      <c r="B4875" s="329" t="s">
        <v>7487</v>
      </c>
      <c r="C4875" s="329" t="s">
        <v>174</v>
      </c>
      <c r="D4875" s="329" t="s">
        <v>3038</v>
      </c>
      <c r="E4875" s="334">
        <v>249.26</v>
      </c>
    </row>
    <row r="4876" spans="1:5" ht="15" x14ac:dyDescent="0.25">
      <c r="A4876" s="331">
        <v>95248</v>
      </c>
      <c r="B4876" s="329" t="s">
        <v>7488</v>
      </c>
      <c r="C4876" s="329" t="s">
        <v>174</v>
      </c>
      <c r="D4876" s="329" t="s">
        <v>3038</v>
      </c>
      <c r="E4876" s="334">
        <v>24.27</v>
      </c>
    </row>
    <row r="4877" spans="1:5" ht="15" x14ac:dyDescent="0.25">
      <c r="A4877" s="331">
        <v>95249</v>
      </c>
      <c r="B4877" s="329" t="s">
        <v>7489</v>
      </c>
      <c r="C4877" s="329" t="s">
        <v>174</v>
      </c>
      <c r="D4877" s="329" t="s">
        <v>3038</v>
      </c>
      <c r="E4877" s="334">
        <v>28.89</v>
      </c>
    </row>
    <row r="4878" spans="1:5" ht="15" x14ac:dyDescent="0.25">
      <c r="A4878" s="331">
        <v>95250</v>
      </c>
      <c r="B4878" s="329" t="s">
        <v>7490</v>
      </c>
      <c r="C4878" s="329" t="s">
        <v>174</v>
      </c>
      <c r="D4878" s="329" t="s">
        <v>3038</v>
      </c>
      <c r="E4878" s="334">
        <v>38.99</v>
      </c>
    </row>
    <row r="4879" spans="1:5" ht="15" x14ac:dyDescent="0.25">
      <c r="A4879" s="331">
        <v>95251</v>
      </c>
      <c r="B4879" s="329" t="s">
        <v>7491</v>
      </c>
      <c r="C4879" s="329" t="s">
        <v>174</v>
      </c>
      <c r="D4879" s="329" t="s">
        <v>3038</v>
      </c>
      <c r="E4879" s="334">
        <v>57.45</v>
      </c>
    </row>
    <row r="4880" spans="1:5" ht="15" x14ac:dyDescent="0.25">
      <c r="A4880" s="331">
        <v>95252</v>
      </c>
      <c r="B4880" s="329" t="s">
        <v>7492</v>
      </c>
      <c r="C4880" s="329" t="s">
        <v>174</v>
      </c>
      <c r="D4880" s="329" t="s">
        <v>3038</v>
      </c>
      <c r="E4880" s="334">
        <v>9.6999999999999993</v>
      </c>
    </row>
    <row r="4881" spans="1:5" ht="15" x14ac:dyDescent="0.25">
      <c r="A4881" s="331">
        <v>95253</v>
      </c>
      <c r="B4881" s="329" t="s">
        <v>7493</v>
      </c>
      <c r="C4881" s="329" t="s">
        <v>174</v>
      </c>
      <c r="D4881" s="329" t="s">
        <v>3038</v>
      </c>
      <c r="E4881" s="334">
        <v>105.55</v>
      </c>
    </row>
    <row r="4882" spans="1:5" ht="15" x14ac:dyDescent="0.25">
      <c r="A4882" s="331">
        <v>99619</v>
      </c>
      <c r="B4882" s="329" t="s">
        <v>7494</v>
      </c>
      <c r="C4882" s="329" t="s">
        <v>174</v>
      </c>
      <c r="D4882" s="329" t="s">
        <v>2971</v>
      </c>
      <c r="E4882" s="334">
        <v>97.46</v>
      </c>
    </row>
    <row r="4883" spans="1:5" ht="15" x14ac:dyDescent="0.25">
      <c r="A4883" s="331">
        <v>99620</v>
      </c>
      <c r="B4883" s="329" t="s">
        <v>7495</v>
      </c>
      <c r="C4883" s="329" t="s">
        <v>174</v>
      </c>
      <c r="D4883" s="329" t="s">
        <v>2971</v>
      </c>
      <c r="E4883" s="334">
        <v>132.41999999999999</v>
      </c>
    </row>
    <row r="4884" spans="1:5" ht="15" x14ac:dyDescent="0.25">
      <c r="A4884" s="331">
        <v>99621</v>
      </c>
      <c r="B4884" s="329" t="s">
        <v>7496</v>
      </c>
      <c r="C4884" s="329" t="s">
        <v>174</v>
      </c>
      <c r="D4884" s="329" t="s">
        <v>2971</v>
      </c>
      <c r="E4884" s="334">
        <v>197.54</v>
      </c>
    </row>
    <row r="4885" spans="1:5" ht="15" x14ac:dyDescent="0.25">
      <c r="A4885" s="331">
        <v>99622</v>
      </c>
      <c r="B4885" s="329" t="s">
        <v>7497</v>
      </c>
      <c r="C4885" s="329" t="s">
        <v>174</v>
      </c>
      <c r="D4885" s="329" t="s">
        <v>2971</v>
      </c>
      <c r="E4885" s="334">
        <v>221.94</v>
      </c>
    </row>
    <row r="4886" spans="1:5" ht="15" x14ac:dyDescent="0.25">
      <c r="A4886" s="331">
        <v>99623</v>
      </c>
      <c r="B4886" s="329" t="s">
        <v>7498</v>
      </c>
      <c r="C4886" s="329" t="s">
        <v>174</v>
      </c>
      <c r="D4886" s="329" t="s">
        <v>2971</v>
      </c>
      <c r="E4886" s="334">
        <v>310.01</v>
      </c>
    </row>
    <row r="4887" spans="1:5" ht="15" x14ac:dyDescent="0.25">
      <c r="A4887" s="331">
        <v>99624</v>
      </c>
      <c r="B4887" s="329" t="s">
        <v>7499</v>
      </c>
      <c r="C4887" s="329" t="s">
        <v>174</v>
      </c>
      <c r="D4887" s="329" t="s">
        <v>2971</v>
      </c>
      <c r="E4887" s="334">
        <v>442.26</v>
      </c>
    </row>
    <row r="4888" spans="1:5" ht="15" x14ac:dyDescent="0.25">
      <c r="A4888" s="331">
        <v>99625</v>
      </c>
      <c r="B4888" s="329" t="s">
        <v>7500</v>
      </c>
      <c r="C4888" s="329" t="s">
        <v>174</v>
      </c>
      <c r="D4888" s="329" t="s">
        <v>2971</v>
      </c>
      <c r="E4888" s="334">
        <v>608.92999999999995</v>
      </c>
    </row>
    <row r="4889" spans="1:5" ht="15" x14ac:dyDescent="0.25">
      <c r="A4889" s="331">
        <v>99626</v>
      </c>
      <c r="B4889" s="329" t="s">
        <v>7501</v>
      </c>
      <c r="C4889" s="329" t="s">
        <v>174</v>
      </c>
      <c r="D4889" s="329" t="s">
        <v>2971</v>
      </c>
      <c r="E4889" s="334">
        <v>939.28</v>
      </c>
    </row>
    <row r="4890" spans="1:5" ht="15" x14ac:dyDescent="0.25">
      <c r="A4890" s="331">
        <v>99627</v>
      </c>
      <c r="B4890" s="329" t="s">
        <v>7502</v>
      </c>
      <c r="C4890" s="329" t="s">
        <v>174</v>
      </c>
      <c r="D4890" s="329" t="s">
        <v>2971</v>
      </c>
      <c r="E4890" s="334">
        <v>58.75</v>
      </c>
    </row>
    <row r="4891" spans="1:5" ht="15" x14ac:dyDescent="0.25">
      <c r="A4891" s="331">
        <v>99628</v>
      </c>
      <c r="B4891" s="329" t="s">
        <v>7503</v>
      </c>
      <c r="C4891" s="329" t="s">
        <v>174</v>
      </c>
      <c r="D4891" s="329" t="s">
        <v>2971</v>
      </c>
      <c r="E4891" s="334">
        <v>63.77</v>
      </c>
    </row>
    <row r="4892" spans="1:5" ht="15" x14ac:dyDescent="0.25">
      <c r="A4892" s="331">
        <v>99629</v>
      </c>
      <c r="B4892" s="329" t="s">
        <v>7504</v>
      </c>
      <c r="C4892" s="329" t="s">
        <v>174</v>
      </c>
      <c r="D4892" s="329" t="s">
        <v>2971</v>
      </c>
      <c r="E4892" s="334">
        <v>70.59</v>
      </c>
    </row>
    <row r="4893" spans="1:5" ht="15" x14ac:dyDescent="0.25">
      <c r="A4893" s="331">
        <v>99630</v>
      </c>
      <c r="B4893" s="329" t="s">
        <v>7505</v>
      </c>
      <c r="C4893" s="329" t="s">
        <v>174</v>
      </c>
      <c r="D4893" s="329" t="s">
        <v>2971</v>
      </c>
      <c r="E4893" s="334">
        <v>105.2</v>
      </c>
    </row>
    <row r="4894" spans="1:5" ht="15" x14ac:dyDescent="0.25">
      <c r="A4894" s="331">
        <v>99631</v>
      </c>
      <c r="B4894" s="329" t="s">
        <v>7506</v>
      </c>
      <c r="C4894" s="329" t="s">
        <v>174</v>
      </c>
      <c r="D4894" s="329" t="s">
        <v>2971</v>
      </c>
      <c r="E4894" s="334">
        <v>122.14</v>
      </c>
    </row>
    <row r="4895" spans="1:5" ht="15" x14ac:dyDescent="0.25">
      <c r="A4895" s="331">
        <v>99632</v>
      </c>
      <c r="B4895" s="329" t="s">
        <v>7507</v>
      </c>
      <c r="C4895" s="329" t="s">
        <v>174</v>
      </c>
      <c r="D4895" s="329" t="s">
        <v>2971</v>
      </c>
      <c r="E4895" s="334">
        <v>176.56</v>
      </c>
    </row>
    <row r="4896" spans="1:5" ht="15" x14ac:dyDescent="0.25">
      <c r="A4896" s="331">
        <v>99633</v>
      </c>
      <c r="B4896" s="329" t="s">
        <v>7508</v>
      </c>
      <c r="C4896" s="329" t="s">
        <v>174</v>
      </c>
      <c r="D4896" s="329" t="s">
        <v>2971</v>
      </c>
      <c r="E4896" s="334">
        <v>380.61</v>
      </c>
    </row>
    <row r="4897" spans="1:5" ht="15" x14ac:dyDescent="0.25">
      <c r="A4897" s="331">
        <v>99634</v>
      </c>
      <c r="B4897" s="329" t="s">
        <v>7509</v>
      </c>
      <c r="C4897" s="329" t="s">
        <v>174</v>
      </c>
      <c r="D4897" s="329" t="s">
        <v>2971</v>
      </c>
      <c r="E4897" s="334">
        <v>652</v>
      </c>
    </row>
    <row r="4898" spans="1:5" ht="15" x14ac:dyDescent="0.25">
      <c r="A4898" s="331">
        <v>99635</v>
      </c>
      <c r="B4898" s="329" t="s">
        <v>7510</v>
      </c>
      <c r="C4898" s="329" t="s">
        <v>174</v>
      </c>
      <c r="D4898" s="329" t="s">
        <v>3038</v>
      </c>
      <c r="E4898" s="334">
        <v>174.14</v>
      </c>
    </row>
    <row r="4899" spans="1:5" ht="15" x14ac:dyDescent="0.25">
      <c r="A4899" s="331">
        <v>103008</v>
      </c>
      <c r="B4899" s="329" t="s">
        <v>7511</v>
      </c>
      <c r="C4899" s="329" t="s">
        <v>174</v>
      </c>
      <c r="D4899" s="329" t="s">
        <v>2971</v>
      </c>
      <c r="E4899" s="334">
        <v>79.81</v>
      </c>
    </row>
    <row r="4900" spans="1:5" ht="15" x14ac:dyDescent="0.25">
      <c r="A4900" s="331">
        <v>103009</v>
      </c>
      <c r="B4900" s="329" t="s">
        <v>7512</v>
      </c>
      <c r="C4900" s="329" t="s">
        <v>174</v>
      </c>
      <c r="D4900" s="329" t="s">
        <v>2971</v>
      </c>
      <c r="E4900" s="334">
        <v>279.95999999999998</v>
      </c>
    </row>
    <row r="4901" spans="1:5" ht="15" x14ac:dyDescent="0.25">
      <c r="A4901" s="331">
        <v>103010</v>
      </c>
      <c r="B4901" s="329" t="s">
        <v>7513</v>
      </c>
      <c r="C4901" s="329" t="s">
        <v>174</v>
      </c>
      <c r="D4901" s="329" t="s">
        <v>2971</v>
      </c>
      <c r="E4901" s="334">
        <v>60.52</v>
      </c>
    </row>
    <row r="4902" spans="1:5" ht="15" x14ac:dyDescent="0.25">
      <c r="A4902" s="331">
        <v>103011</v>
      </c>
      <c r="B4902" s="329" t="s">
        <v>7514</v>
      </c>
      <c r="C4902" s="329" t="s">
        <v>174</v>
      </c>
      <c r="D4902" s="329" t="s">
        <v>2971</v>
      </c>
      <c r="E4902" s="334">
        <v>67.36</v>
      </c>
    </row>
    <row r="4903" spans="1:5" ht="15" x14ac:dyDescent="0.25">
      <c r="A4903" s="331">
        <v>103012</v>
      </c>
      <c r="B4903" s="329" t="s">
        <v>7515</v>
      </c>
      <c r="C4903" s="329" t="s">
        <v>174</v>
      </c>
      <c r="D4903" s="329" t="s">
        <v>2971</v>
      </c>
      <c r="E4903" s="334">
        <v>106.36</v>
      </c>
    </row>
    <row r="4904" spans="1:5" ht="15" x14ac:dyDescent="0.25">
      <c r="A4904" s="331">
        <v>103013</v>
      </c>
      <c r="B4904" s="329" t="s">
        <v>7516</v>
      </c>
      <c r="C4904" s="329" t="s">
        <v>174</v>
      </c>
      <c r="D4904" s="329" t="s">
        <v>2971</v>
      </c>
      <c r="E4904" s="334">
        <v>114.25</v>
      </c>
    </row>
    <row r="4905" spans="1:5" ht="15" x14ac:dyDescent="0.25">
      <c r="A4905" s="331">
        <v>103014</v>
      </c>
      <c r="B4905" s="329" t="s">
        <v>7517</v>
      </c>
      <c r="C4905" s="329" t="s">
        <v>174</v>
      </c>
      <c r="D4905" s="329" t="s">
        <v>2971</v>
      </c>
      <c r="E4905" s="334">
        <v>172.12</v>
      </c>
    </row>
    <row r="4906" spans="1:5" ht="15" x14ac:dyDescent="0.25">
      <c r="A4906" s="331">
        <v>103015</v>
      </c>
      <c r="B4906" s="329" t="s">
        <v>7518</v>
      </c>
      <c r="C4906" s="329" t="s">
        <v>174</v>
      </c>
      <c r="D4906" s="329" t="s">
        <v>2971</v>
      </c>
      <c r="E4906" s="334">
        <v>305.08</v>
      </c>
    </row>
    <row r="4907" spans="1:5" ht="15" x14ac:dyDescent="0.25">
      <c r="A4907" s="331">
        <v>103016</v>
      </c>
      <c r="B4907" s="329" t="s">
        <v>7519</v>
      </c>
      <c r="C4907" s="329" t="s">
        <v>174</v>
      </c>
      <c r="D4907" s="329" t="s">
        <v>2971</v>
      </c>
      <c r="E4907" s="334">
        <v>417.34</v>
      </c>
    </row>
    <row r="4908" spans="1:5" ht="15" x14ac:dyDescent="0.25">
      <c r="A4908" s="331">
        <v>103017</v>
      </c>
      <c r="B4908" s="329" t="s">
        <v>7520</v>
      </c>
      <c r="C4908" s="329" t="s">
        <v>174</v>
      </c>
      <c r="D4908" s="329" t="s">
        <v>2971</v>
      </c>
      <c r="E4908" s="334">
        <v>730.01</v>
      </c>
    </row>
    <row r="4909" spans="1:5" ht="15" x14ac:dyDescent="0.25">
      <c r="A4909" s="331">
        <v>103018</v>
      </c>
      <c r="B4909" s="329" t="s">
        <v>7521</v>
      </c>
      <c r="C4909" s="329" t="s">
        <v>174</v>
      </c>
      <c r="D4909" s="329" t="s">
        <v>3038</v>
      </c>
      <c r="E4909" s="334">
        <v>142.74</v>
      </c>
    </row>
    <row r="4910" spans="1:5" ht="15" x14ac:dyDescent="0.25">
      <c r="A4910" s="331">
        <v>103019</v>
      </c>
      <c r="B4910" s="329" t="s">
        <v>7522</v>
      </c>
      <c r="C4910" s="329" t="s">
        <v>174</v>
      </c>
      <c r="D4910" s="329" t="s">
        <v>3038</v>
      </c>
      <c r="E4910" s="334">
        <v>181.19</v>
      </c>
    </row>
    <row r="4911" spans="1:5" ht="15" x14ac:dyDescent="0.25">
      <c r="A4911" s="331">
        <v>103029</v>
      </c>
      <c r="B4911" s="329" t="s">
        <v>7523</v>
      </c>
      <c r="C4911" s="329" t="s">
        <v>174</v>
      </c>
      <c r="D4911" s="329" t="s">
        <v>3038</v>
      </c>
      <c r="E4911" s="334">
        <v>21.56</v>
      </c>
    </row>
    <row r="4912" spans="1:5" ht="15" x14ac:dyDescent="0.25">
      <c r="A4912" s="331">
        <v>103036</v>
      </c>
      <c r="B4912" s="329" t="s">
        <v>7524</v>
      </c>
      <c r="C4912" s="329" t="s">
        <v>174</v>
      </c>
      <c r="D4912" s="329" t="s">
        <v>3038</v>
      </c>
      <c r="E4912" s="334">
        <v>12.11</v>
      </c>
    </row>
    <row r="4913" spans="1:5" ht="15" x14ac:dyDescent="0.25">
      <c r="A4913" s="331">
        <v>103037</v>
      </c>
      <c r="B4913" s="329" t="s">
        <v>7525</v>
      </c>
      <c r="C4913" s="329" t="s">
        <v>174</v>
      </c>
      <c r="D4913" s="329" t="s">
        <v>3038</v>
      </c>
      <c r="E4913" s="334">
        <v>23.91</v>
      </c>
    </row>
    <row r="4914" spans="1:5" ht="15" x14ac:dyDescent="0.25">
      <c r="A4914" s="331">
        <v>103038</v>
      </c>
      <c r="B4914" s="329" t="s">
        <v>7526</v>
      </c>
      <c r="C4914" s="329" t="s">
        <v>174</v>
      </c>
      <c r="D4914" s="329" t="s">
        <v>3038</v>
      </c>
      <c r="E4914" s="334">
        <v>32.020000000000003</v>
      </c>
    </row>
    <row r="4915" spans="1:5" ht="15" x14ac:dyDescent="0.25">
      <c r="A4915" s="331">
        <v>103039</v>
      </c>
      <c r="B4915" s="329" t="s">
        <v>7527</v>
      </c>
      <c r="C4915" s="329" t="s">
        <v>174</v>
      </c>
      <c r="D4915" s="329" t="s">
        <v>3038</v>
      </c>
      <c r="E4915" s="334">
        <v>35.24</v>
      </c>
    </row>
    <row r="4916" spans="1:5" ht="15" x14ac:dyDescent="0.25">
      <c r="A4916" s="331">
        <v>103040</v>
      </c>
      <c r="B4916" s="329" t="s">
        <v>7528</v>
      </c>
      <c r="C4916" s="329" t="s">
        <v>174</v>
      </c>
      <c r="D4916" s="329" t="s">
        <v>3038</v>
      </c>
      <c r="E4916" s="334">
        <v>51.9</v>
      </c>
    </row>
    <row r="4917" spans="1:5" ht="15" x14ac:dyDescent="0.25">
      <c r="A4917" s="331">
        <v>103041</v>
      </c>
      <c r="B4917" s="329" t="s">
        <v>7529</v>
      </c>
      <c r="C4917" s="329" t="s">
        <v>174</v>
      </c>
      <c r="D4917" s="329" t="s">
        <v>3038</v>
      </c>
      <c r="E4917" s="334">
        <v>10.210000000000001</v>
      </c>
    </row>
    <row r="4918" spans="1:5" ht="15" x14ac:dyDescent="0.25">
      <c r="A4918" s="331">
        <v>103042</v>
      </c>
      <c r="B4918" s="329" t="s">
        <v>7530</v>
      </c>
      <c r="C4918" s="329" t="s">
        <v>174</v>
      </c>
      <c r="D4918" s="329" t="s">
        <v>3038</v>
      </c>
      <c r="E4918" s="334">
        <v>12.83</v>
      </c>
    </row>
    <row r="4919" spans="1:5" ht="15" x14ac:dyDescent="0.25">
      <c r="A4919" s="331">
        <v>103043</v>
      </c>
      <c r="B4919" s="329" t="s">
        <v>7531</v>
      </c>
      <c r="C4919" s="329" t="s">
        <v>174</v>
      </c>
      <c r="D4919" s="329" t="s">
        <v>3038</v>
      </c>
      <c r="E4919" s="334">
        <v>11.68</v>
      </c>
    </row>
    <row r="4920" spans="1:5" ht="15" x14ac:dyDescent="0.25">
      <c r="A4920" s="331">
        <v>103044</v>
      </c>
      <c r="B4920" s="329" t="s">
        <v>7532</v>
      </c>
      <c r="C4920" s="329" t="s">
        <v>174</v>
      </c>
      <c r="D4920" s="329" t="s">
        <v>3038</v>
      </c>
      <c r="E4920" s="334">
        <v>15.89</v>
      </c>
    </row>
    <row r="4921" spans="1:5" ht="15" x14ac:dyDescent="0.25">
      <c r="A4921" s="331">
        <v>103045</v>
      </c>
      <c r="B4921" s="329" t="s">
        <v>7533</v>
      </c>
      <c r="C4921" s="329" t="s">
        <v>174</v>
      </c>
      <c r="D4921" s="329" t="s">
        <v>3038</v>
      </c>
      <c r="E4921" s="334">
        <v>5.38</v>
      </c>
    </row>
    <row r="4922" spans="1:5" ht="15" x14ac:dyDescent="0.25">
      <c r="A4922" s="331">
        <v>103046</v>
      </c>
      <c r="B4922" s="329" t="s">
        <v>7534</v>
      </c>
      <c r="C4922" s="329" t="s">
        <v>174</v>
      </c>
      <c r="D4922" s="329" t="s">
        <v>3038</v>
      </c>
      <c r="E4922" s="334">
        <v>12.21</v>
      </c>
    </row>
    <row r="4923" spans="1:5" ht="15" x14ac:dyDescent="0.25">
      <c r="A4923" s="331">
        <v>103047</v>
      </c>
      <c r="B4923" s="329" t="s">
        <v>7535</v>
      </c>
      <c r="C4923" s="329" t="s">
        <v>174</v>
      </c>
      <c r="D4923" s="329" t="s">
        <v>3038</v>
      </c>
      <c r="E4923" s="334">
        <v>13.03</v>
      </c>
    </row>
    <row r="4924" spans="1:5" ht="15" x14ac:dyDescent="0.25">
      <c r="A4924" s="331">
        <v>103048</v>
      </c>
      <c r="B4924" s="329" t="s">
        <v>7536</v>
      </c>
      <c r="C4924" s="329" t="s">
        <v>174</v>
      </c>
      <c r="D4924" s="329" t="s">
        <v>3038</v>
      </c>
      <c r="E4924" s="334">
        <v>10.11</v>
      </c>
    </row>
    <row r="4925" spans="1:5" ht="15" x14ac:dyDescent="0.25">
      <c r="A4925" s="331">
        <v>103049</v>
      </c>
      <c r="B4925" s="329" t="s">
        <v>7537</v>
      </c>
      <c r="C4925" s="329" t="s">
        <v>174</v>
      </c>
      <c r="D4925" s="329" t="s">
        <v>3038</v>
      </c>
      <c r="E4925" s="334">
        <v>11.08</v>
      </c>
    </row>
    <row r="4926" spans="1:5" ht="15" x14ac:dyDescent="0.25">
      <c r="A4926" s="331">
        <v>103050</v>
      </c>
      <c r="B4926" s="329" t="s">
        <v>7538</v>
      </c>
      <c r="C4926" s="329" t="s">
        <v>174</v>
      </c>
      <c r="D4926" s="329" t="s">
        <v>3038</v>
      </c>
      <c r="E4926" s="334">
        <v>18.02</v>
      </c>
    </row>
    <row r="4927" spans="1:5" ht="15" x14ac:dyDescent="0.25">
      <c r="A4927" s="331">
        <v>103051</v>
      </c>
      <c r="B4927" s="329" t="s">
        <v>7539</v>
      </c>
      <c r="C4927" s="329" t="s">
        <v>174</v>
      </c>
      <c r="D4927" s="329" t="s">
        <v>3038</v>
      </c>
      <c r="E4927" s="334">
        <v>22.04</v>
      </c>
    </row>
    <row r="4928" spans="1:5" ht="15" x14ac:dyDescent="0.25">
      <c r="A4928" s="331">
        <v>103052</v>
      </c>
      <c r="B4928" s="329" t="s">
        <v>7540</v>
      </c>
      <c r="C4928" s="329" t="s">
        <v>174</v>
      </c>
      <c r="D4928" s="329" t="s">
        <v>3038</v>
      </c>
      <c r="E4928" s="334">
        <v>30.76</v>
      </c>
    </row>
    <row r="4929" spans="1:5" ht="15" x14ac:dyDescent="0.25">
      <c r="A4929" s="331">
        <v>95634</v>
      </c>
      <c r="B4929" s="329" t="s">
        <v>7541</v>
      </c>
      <c r="C4929" s="329" t="s">
        <v>174</v>
      </c>
      <c r="D4929" s="329" t="s">
        <v>3038</v>
      </c>
      <c r="E4929" s="334">
        <v>139.63999999999999</v>
      </c>
    </row>
    <row r="4930" spans="1:5" ht="15" x14ac:dyDescent="0.25">
      <c r="A4930" s="331">
        <v>95635</v>
      </c>
      <c r="B4930" s="329" t="s">
        <v>218</v>
      </c>
      <c r="C4930" s="329" t="s">
        <v>174</v>
      </c>
      <c r="D4930" s="329" t="s">
        <v>3038</v>
      </c>
      <c r="E4930" s="334">
        <v>149.36000000000001</v>
      </c>
    </row>
    <row r="4931" spans="1:5" ht="15" x14ac:dyDescent="0.25">
      <c r="A4931" s="331">
        <v>95636</v>
      </c>
      <c r="B4931" s="329" t="s">
        <v>7542</v>
      </c>
      <c r="C4931" s="329" t="s">
        <v>174</v>
      </c>
      <c r="D4931" s="329" t="s">
        <v>2971</v>
      </c>
      <c r="E4931" s="334">
        <v>266.87</v>
      </c>
    </row>
    <row r="4932" spans="1:5" ht="15" x14ac:dyDescent="0.25">
      <c r="A4932" s="331">
        <v>95637</v>
      </c>
      <c r="B4932" s="329" t="s">
        <v>7543</v>
      </c>
      <c r="C4932" s="329" t="s">
        <v>174</v>
      </c>
      <c r="D4932" s="329" t="s">
        <v>2971</v>
      </c>
      <c r="E4932" s="334">
        <v>407.99</v>
      </c>
    </row>
    <row r="4933" spans="1:5" ht="15" x14ac:dyDescent="0.25">
      <c r="A4933" s="331">
        <v>95638</v>
      </c>
      <c r="B4933" s="329" t="s">
        <v>7544</v>
      </c>
      <c r="C4933" s="329" t="s">
        <v>174</v>
      </c>
      <c r="D4933" s="329" t="s">
        <v>2971</v>
      </c>
      <c r="E4933" s="334">
        <v>495.55</v>
      </c>
    </row>
    <row r="4934" spans="1:5" ht="15" x14ac:dyDescent="0.25">
      <c r="A4934" s="331">
        <v>95639</v>
      </c>
      <c r="B4934" s="329" t="s">
        <v>7545</v>
      </c>
      <c r="C4934" s="329" t="s">
        <v>174</v>
      </c>
      <c r="D4934" s="329" t="s">
        <v>2971</v>
      </c>
      <c r="E4934" s="334">
        <v>646.26</v>
      </c>
    </row>
    <row r="4935" spans="1:5" ht="15" x14ac:dyDescent="0.25">
      <c r="A4935" s="331">
        <v>95641</v>
      </c>
      <c r="B4935" s="329" t="s">
        <v>7546</v>
      </c>
      <c r="C4935" s="329" t="s">
        <v>174</v>
      </c>
      <c r="D4935" s="329" t="s">
        <v>3038</v>
      </c>
      <c r="E4935" s="334">
        <v>223.45</v>
      </c>
    </row>
    <row r="4936" spans="1:5" ht="15" x14ac:dyDescent="0.25">
      <c r="A4936" s="331">
        <v>95642</v>
      </c>
      <c r="B4936" s="329" t="s">
        <v>7547</v>
      </c>
      <c r="C4936" s="329" t="s">
        <v>174</v>
      </c>
      <c r="D4936" s="329" t="s">
        <v>3038</v>
      </c>
      <c r="E4936" s="334">
        <v>329.57</v>
      </c>
    </row>
    <row r="4937" spans="1:5" ht="15" x14ac:dyDescent="0.25">
      <c r="A4937" s="331">
        <v>95643</v>
      </c>
      <c r="B4937" s="329" t="s">
        <v>7548</v>
      </c>
      <c r="C4937" s="329" t="s">
        <v>174</v>
      </c>
      <c r="D4937" s="329" t="s">
        <v>3038</v>
      </c>
      <c r="E4937" s="334">
        <v>430.71</v>
      </c>
    </row>
    <row r="4938" spans="1:5" ht="15" x14ac:dyDescent="0.25">
      <c r="A4938" s="331">
        <v>95644</v>
      </c>
      <c r="B4938" s="329" t="s">
        <v>7549</v>
      </c>
      <c r="C4938" s="329" t="s">
        <v>174</v>
      </c>
      <c r="D4938" s="329" t="s">
        <v>3038</v>
      </c>
      <c r="E4938" s="334">
        <v>164.34</v>
      </c>
    </row>
    <row r="4939" spans="1:5" ht="15" x14ac:dyDescent="0.25">
      <c r="A4939" s="331">
        <v>95645</v>
      </c>
      <c r="B4939" s="329" t="s">
        <v>7550</v>
      </c>
      <c r="C4939" s="329" t="s">
        <v>174</v>
      </c>
      <c r="D4939" s="329" t="s">
        <v>3038</v>
      </c>
      <c r="E4939" s="334">
        <v>298.77</v>
      </c>
    </row>
    <row r="4940" spans="1:5" ht="15" x14ac:dyDescent="0.25">
      <c r="A4940" s="331">
        <v>95646</v>
      </c>
      <c r="B4940" s="329" t="s">
        <v>7551</v>
      </c>
      <c r="C4940" s="329" t="s">
        <v>174</v>
      </c>
      <c r="D4940" s="329" t="s">
        <v>3038</v>
      </c>
      <c r="E4940" s="334">
        <v>444.88</v>
      </c>
    </row>
    <row r="4941" spans="1:5" ht="15" x14ac:dyDescent="0.25">
      <c r="A4941" s="331">
        <v>95647</v>
      </c>
      <c r="B4941" s="329" t="s">
        <v>7552</v>
      </c>
      <c r="C4941" s="329" t="s">
        <v>174</v>
      </c>
      <c r="D4941" s="329" t="s">
        <v>3038</v>
      </c>
      <c r="E4941" s="334">
        <v>582.61</v>
      </c>
    </row>
    <row r="4942" spans="1:5" ht="15" x14ac:dyDescent="0.25">
      <c r="A4942" s="331">
        <v>95673</v>
      </c>
      <c r="B4942" s="329" t="s">
        <v>232</v>
      </c>
      <c r="C4942" s="329" t="s">
        <v>174</v>
      </c>
      <c r="D4942" s="329" t="s">
        <v>2971</v>
      </c>
      <c r="E4942" s="334">
        <v>108.83</v>
      </c>
    </row>
    <row r="4943" spans="1:5" ht="15" x14ac:dyDescent="0.25">
      <c r="A4943" s="331">
        <v>95674</v>
      </c>
      <c r="B4943" s="329" t="s">
        <v>7553</v>
      </c>
      <c r="C4943" s="329" t="s">
        <v>174</v>
      </c>
      <c r="D4943" s="329" t="s">
        <v>2971</v>
      </c>
      <c r="E4943" s="334">
        <v>115.77</v>
      </c>
    </row>
    <row r="4944" spans="1:5" ht="15" x14ac:dyDescent="0.25">
      <c r="A4944" s="331">
        <v>95675</v>
      </c>
      <c r="B4944" s="329" t="s">
        <v>7554</v>
      </c>
      <c r="C4944" s="329" t="s">
        <v>174</v>
      </c>
      <c r="D4944" s="329" t="s">
        <v>2971</v>
      </c>
      <c r="E4944" s="334">
        <v>141.66</v>
      </c>
    </row>
    <row r="4945" spans="1:5" ht="15" x14ac:dyDescent="0.25">
      <c r="A4945" s="331">
        <v>95676</v>
      </c>
      <c r="B4945" s="329" t="s">
        <v>7555</v>
      </c>
      <c r="C4945" s="329" t="s">
        <v>174</v>
      </c>
      <c r="D4945" s="329" t="s">
        <v>3038</v>
      </c>
      <c r="E4945" s="334">
        <v>108.6</v>
      </c>
    </row>
    <row r="4946" spans="1:5" ht="15" x14ac:dyDescent="0.25">
      <c r="A4946" s="331">
        <v>97741</v>
      </c>
      <c r="B4946" s="329" t="s">
        <v>7556</v>
      </c>
      <c r="C4946" s="329" t="s">
        <v>174</v>
      </c>
      <c r="D4946" s="329" t="s">
        <v>3038</v>
      </c>
      <c r="E4946" s="334">
        <v>126.22</v>
      </c>
    </row>
    <row r="4947" spans="1:5" ht="15" x14ac:dyDescent="0.25">
      <c r="A4947" s="331">
        <v>90436</v>
      </c>
      <c r="B4947" s="329" t="s">
        <v>1034</v>
      </c>
      <c r="C4947" s="329" t="s">
        <v>174</v>
      </c>
      <c r="D4947" s="329" t="s">
        <v>3038</v>
      </c>
      <c r="E4947" s="334">
        <v>9.75</v>
      </c>
    </row>
    <row r="4948" spans="1:5" ht="15" x14ac:dyDescent="0.25">
      <c r="A4948" s="331">
        <v>90437</v>
      </c>
      <c r="B4948" s="329" t="s">
        <v>1009</v>
      </c>
      <c r="C4948" s="329" t="s">
        <v>174</v>
      </c>
      <c r="D4948" s="329" t="s">
        <v>3038</v>
      </c>
      <c r="E4948" s="334">
        <v>23.71</v>
      </c>
    </row>
    <row r="4949" spans="1:5" ht="15" x14ac:dyDescent="0.25">
      <c r="A4949" s="331">
        <v>90438</v>
      </c>
      <c r="B4949" s="329" t="s">
        <v>951</v>
      </c>
      <c r="C4949" s="329" t="s">
        <v>174</v>
      </c>
      <c r="D4949" s="329" t="s">
        <v>3038</v>
      </c>
      <c r="E4949" s="334">
        <v>33.97</v>
      </c>
    </row>
    <row r="4950" spans="1:5" ht="15" x14ac:dyDescent="0.25">
      <c r="A4950" s="331">
        <v>90439</v>
      </c>
      <c r="B4950" s="329" t="s">
        <v>1238</v>
      </c>
      <c r="C4950" s="329" t="s">
        <v>174</v>
      </c>
      <c r="D4950" s="329" t="s">
        <v>3038</v>
      </c>
      <c r="E4950" s="334">
        <v>39.21</v>
      </c>
    </row>
    <row r="4951" spans="1:5" ht="15" x14ac:dyDescent="0.25">
      <c r="A4951" s="331">
        <v>90440</v>
      </c>
      <c r="B4951" s="329" t="s">
        <v>7557</v>
      </c>
      <c r="C4951" s="329" t="s">
        <v>174</v>
      </c>
      <c r="D4951" s="329" t="s">
        <v>3038</v>
      </c>
      <c r="E4951" s="334">
        <v>62.8</v>
      </c>
    </row>
    <row r="4952" spans="1:5" ht="15" x14ac:dyDescent="0.25">
      <c r="A4952" s="331">
        <v>90441</v>
      </c>
      <c r="B4952" s="329" t="s">
        <v>7558</v>
      </c>
      <c r="C4952" s="329" t="s">
        <v>174</v>
      </c>
      <c r="D4952" s="329" t="s">
        <v>3038</v>
      </c>
      <c r="E4952" s="334">
        <v>80.239999999999995</v>
      </c>
    </row>
    <row r="4953" spans="1:5" ht="15" x14ac:dyDescent="0.25">
      <c r="A4953" s="331">
        <v>90443</v>
      </c>
      <c r="B4953" s="329" t="s">
        <v>1036</v>
      </c>
      <c r="C4953" s="329" t="s">
        <v>157</v>
      </c>
      <c r="D4953" s="329" t="s">
        <v>3038</v>
      </c>
      <c r="E4953" s="334">
        <v>8.86</v>
      </c>
    </row>
    <row r="4954" spans="1:5" ht="15" x14ac:dyDescent="0.25">
      <c r="A4954" s="331">
        <v>90444</v>
      </c>
      <c r="B4954" s="329" t="s">
        <v>7559</v>
      </c>
      <c r="C4954" s="329" t="s">
        <v>157</v>
      </c>
      <c r="D4954" s="329" t="s">
        <v>3038</v>
      </c>
      <c r="E4954" s="334">
        <v>16.829999999999998</v>
      </c>
    </row>
    <row r="4955" spans="1:5" ht="15" x14ac:dyDescent="0.25">
      <c r="A4955" s="331">
        <v>90445</v>
      </c>
      <c r="B4955" s="329" t="s">
        <v>7560</v>
      </c>
      <c r="C4955" s="329" t="s">
        <v>157</v>
      </c>
      <c r="D4955" s="329" t="s">
        <v>3038</v>
      </c>
      <c r="E4955" s="334">
        <v>17.96</v>
      </c>
    </row>
    <row r="4956" spans="1:5" ht="15" x14ac:dyDescent="0.25">
      <c r="A4956" s="331">
        <v>90446</v>
      </c>
      <c r="B4956" s="329" t="s">
        <v>7561</v>
      </c>
      <c r="C4956" s="329" t="s">
        <v>157</v>
      </c>
      <c r="D4956" s="329" t="s">
        <v>3038</v>
      </c>
      <c r="E4956" s="334">
        <v>19.510000000000002</v>
      </c>
    </row>
    <row r="4957" spans="1:5" ht="15" x14ac:dyDescent="0.25">
      <c r="A4957" s="331">
        <v>90447</v>
      </c>
      <c r="B4957" s="329" t="s">
        <v>7562</v>
      </c>
      <c r="C4957" s="329" t="s">
        <v>157</v>
      </c>
      <c r="D4957" s="329" t="s">
        <v>3038</v>
      </c>
      <c r="E4957" s="334">
        <v>4.42</v>
      </c>
    </row>
    <row r="4958" spans="1:5" ht="15" x14ac:dyDescent="0.25">
      <c r="A4958" s="331">
        <v>90451</v>
      </c>
      <c r="B4958" s="329" t="s">
        <v>7563</v>
      </c>
      <c r="C4958" s="329" t="s">
        <v>174</v>
      </c>
      <c r="D4958" s="329" t="s">
        <v>2971</v>
      </c>
      <c r="E4958" s="334">
        <v>3.44</v>
      </c>
    </row>
    <row r="4959" spans="1:5" ht="15" x14ac:dyDescent="0.25">
      <c r="A4959" s="331">
        <v>90452</v>
      </c>
      <c r="B4959" s="329" t="s">
        <v>7564</v>
      </c>
      <c r="C4959" s="329" t="s">
        <v>174</v>
      </c>
      <c r="D4959" s="329" t="s">
        <v>2971</v>
      </c>
      <c r="E4959" s="334">
        <v>18.97</v>
      </c>
    </row>
    <row r="4960" spans="1:5" ht="15" x14ac:dyDescent="0.25">
      <c r="A4960" s="331">
        <v>90453</v>
      </c>
      <c r="B4960" s="329" t="s">
        <v>1038</v>
      </c>
      <c r="C4960" s="329" t="s">
        <v>174</v>
      </c>
      <c r="D4960" s="329" t="s">
        <v>3038</v>
      </c>
      <c r="E4960" s="334">
        <v>2.1800000000000002</v>
      </c>
    </row>
    <row r="4961" spans="1:5" ht="15" x14ac:dyDescent="0.25">
      <c r="A4961" s="331">
        <v>90454</v>
      </c>
      <c r="B4961" s="329" t="s">
        <v>1011</v>
      </c>
      <c r="C4961" s="329" t="s">
        <v>174</v>
      </c>
      <c r="D4961" s="329" t="s">
        <v>3038</v>
      </c>
      <c r="E4961" s="334">
        <v>4.04</v>
      </c>
    </row>
    <row r="4962" spans="1:5" ht="15" x14ac:dyDescent="0.25">
      <c r="A4962" s="331">
        <v>90455</v>
      </c>
      <c r="B4962" s="329" t="s">
        <v>990</v>
      </c>
      <c r="C4962" s="329" t="s">
        <v>174</v>
      </c>
      <c r="D4962" s="329" t="s">
        <v>3038</v>
      </c>
      <c r="E4962" s="334">
        <v>5.21</v>
      </c>
    </row>
    <row r="4963" spans="1:5" ht="15" x14ac:dyDescent="0.25">
      <c r="A4963" s="331">
        <v>90456</v>
      </c>
      <c r="B4963" s="329" t="s">
        <v>7565</v>
      </c>
      <c r="C4963" s="329" t="s">
        <v>174</v>
      </c>
      <c r="D4963" s="329" t="s">
        <v>3038</v>
      </c>
      <c r="E4963" s="334">
        <v>2.85</v>
      </c>
    </row>
    <row r="4964" spans="1:5" ht="15" x14ac:dyDescent="0.25">
      <c r="A4964" s="331">
        <v>90457</v>
      </c>
      <c r="B4964" s="329" t="s">
        <v>7566</v>
      </c>
      <c r="C4964" s="329" t="s">
        <v>174</v>
      </c>
      <c r="D4964" s="329" t="s">
        <v>3038</v>
      </c>
      <c r="E4964" s="334">
        <v>6.49</v>
      </c>
    </row>
    <row r="4965" spans="1:5" ht="15" x14ac:dyDescent="0.25">
      <c r="A4965" s="331">
        <v>90458</v>
      </c>
      <c r="B4965" s="329" t="s">
        <v>7567</v>
      </c>
      <c r="C4965" s="329" t="s">
        <v>174</v>
      </c>
      <c r="D4965" s="329" t="s">
        <v>3038</v>
      </c>
      <c r="E4965" s="334">
        <v>18.41</v>
      </c>
    </row>
    <row r="4966" spans="1:5" ht="15" x14ac:dyDescent="0.25">
      <c r="A4966" s="331">
        <v>90459</v>
      </c>
      <c r="B4966" s="329" t="s">
        <v>7568</v>
      </c>
      <c r="C4966" s="329" t="s">
        <v>174</v>
      </c>
      <c r="D4966" s="329" t="s">
        <v>3038</v>
      </c>
      <c r="E4966" s="334">
        <v>25.98</v>
      </c>
    </row>
    <row r="4967" spans="1:5" ht="15" x14ac:dyDescent="0.25">
      <c r="A4967" s="331">
        <v>90460</v>
      </c>
      <c r="B4967" s="329" t="s">
        <v>7569</v>
      </c>
      <c r="C4967" s="329" t="s">
        <v>157</v>
      </c>
      <c r="D4967" s="329" t="s">
        <v>2971</v>
      </c>
      <c r="E4967" s="334">
        <v>8.7899999999999991</v>
      </c>
    </row>
    <row r="4968" spans="1:5" ht="15" x14ac:dyDescent="0.25">
      <c r="A4968" s="331">
        <v>90461</v>
      </c>
      <c r="B4968" s="329" t="s">
        <v>7570</v>
      </c>
      <c r="C4968" s="329" t="s">
        <v>157</v>
      </c>
      <c r="D4968" s="329" t="s">
        <v>2971</v>
      </c>
      <c r="E4968" s="334">
        <v>5.63</v>
      </c>
    </row>
    <row r="4969" spans="1:5" ht="15" x14ac:dyDescent="0.25">
      <c r="A4969" s="331">
        <v>90462</v>
      </c>
      <c r="B4969" s="329" t="s">
        <v>7571</v>
      </c>
      <c r="C4969" s="329" t="s">
        <v>157</v>
      </c>
      <c r="D4969" s="329" t="s">
        <v>2971</v>
      </c>
      <c r="E4969" s="334">
        <v>1.1399999999999999</v>
      </c>
    </row>
    <row r="4970" spans="1:5" ht="15" x14ac:dyDescent="0.25">
      <c r="A4970" s="331">
        <v>90463</v>
      </c>
      <c r="B4970" s="329" t="s">
        <v>7572</v>
      </c>
      <c r="C4970" s="329" t="s">
        <v>157</v>
      </c>
      <c r="D4970" s="329" t="s">
        <v>2971</v>
      </c>
      <c r="E4970" s="334">
        <v>0.99</v>
      </c>
    </row>
    <row r="4971" spans="1:5" ht="15" x14ac:dyDescent="0.25">
      <c r="A4971" s="331">
        <v>90466</v>
      </c>
      <c r="B4971" s="329" t="s">
        <v>1040</v>
      </c>
      <c r="C4971" s="329" t="s">
        <v>157</v>
      </c>
      <c r="D4971" s="329" t="s">
        <v>3038</v>
      </c>
      <c r="E4971" s="334">
        <v>9.18</v>
      </c>
    </row>
    <row r="4972" spans="1:5" ht="15" x14ac:dyDescent="0.25">
      <c r="A4972" s="331">
        <v>90467</v>
      </c>
      <c r="B4972" s="329" t="s">
        <v>1013</v>
      </c>
      <c r="C4972" s="329" t="s">
        <v>157</v>
      </c>
      <c r="D4972" s="329" t="s">
        <v>3038</v>
      </c>
      <c r="E4972" s="334">
        <v>14.55</v>
      </c>
    </row>
    <row r="4973" spans="1:5" ht="15" x14ac:dyDescent="0.25">
      <c r="A4973" s="331">
        <v>90468</v>
      </c>
      <c r="B4973" s="329" t="s">
        <v>7573</v>
      </c>
      <c r="C4973" s="329" t="s">
        <v>157</v>
      </c>
      <c r="D4973" s="329" t="s">
        <v>3038</v>
      </c>
      <c r="E4973" s="334">
        <v>4.2</v>
      </c>
    </row>
    <row r="4974" spans="1:5" ht="15" x14ac:dyDescent="0.25">
      <c r="A4974" s="331">
        <v>90469</v>
      </c>
      <c r="B4974" s="329" t="s">
        <v>7574</v>
      </c>
      <c r="C4974" s="329" t="s">
        <v>157</v>
      </c>
      <c r="D4974" s="329" t="s">
        <v>3038</v>
      </c>
      <c r="E4974" s="334">
        <v>6.77</v>
      </c>
    </row>
    <row r="4975" spans="1:5" ht="15" x14ac:dyDescent="0.25">
      <c r="A4975" s="331">
        <v>90470</v>
      </c>
      <c r="B4975" s="329" t="s">
        <v>7575</v>
      </c>
      <c r="C4975" s="329" t="s">
        <v>157</v>
      </c>
      <c r="D4975" s="329" t="s">
        <v>3038</v>
      </c>
      <c r="E4975" s="334">
        <v>9.43</v>
      </c>
    </row>
    <row r="4976" spans="1:5" ht="15" x14ac:dyDescent="0.25">
      <c r="A4976" s="331">
        <v>91166</v>
      </c>
      <c r="B4976" s="329" t="s">
        <v>7576</v>
      </c>
      <c r="C4976" s="329" t="s">
        <v>157</v>
      </c>
      <c r="D4976" s="329" t="s">
        <v>3038</v>
      </c>
      <c r="E4976" s="334">
        <v>3.37</v>
      </c>
    </row>
    <row r="4977" spans="1:5" ht="15" x14ac:dyDescent="0.25">
      <c r="A4977" s="331">
        <v>91167</v>
      </c>
      <c r="B4977" s="329" t="s">
        <v>7577</v>
      </c>
      <c r="C4977" s="329" t="s">
        <v>157</v>
      </c>
      <c r="D4977" s="329" t="s">
        <v>3038</v>
      </c>
      <c r="E4977" s="334">
        <v>9.69</v>
      </c>
    </row>
    <row r="4978" spans="1:5" ht="15" x14ac:dyDescent="0.25">
      <c r="A4978" s="331">
        <v>91168</v>
      </c>
      <c r="B4978" s="329" t="s">
        <v>7578</v>
      </c>
      <c r="C4978" s="329" t="s">
        <v>157</v>
      </c>
      <c r="D4978" s="329" t="s">
        <v>3038</v>
      </c>
      <c r="E4978" s="334">
        <v>7.39</v>
      </c>
    </row>
    <row r="4979" spans="1:5" ht="15" x14ac:dyDescent="0.25">
      <c r="A4979" s="331">
        <v>91169</v>
      </c>
      <c r="B4979" s="329" t="s">
        <v>7579</v>
      </c>
      <c r="C4979" s="329" t="s">
        <v>157</v>
      </c>
      <c r="D4979" s="329" t="s">
        <v>3038</v>
      </c>
      <c r="E4979" s="334">
        <v>8.74</v>
      </c>
    </row>
    <row r="4980" spans="1:5" ht="15" x14ac:dyDescent="0.25">
      <c r="A4980" s="331">
        <v>91170</v>
      </c>
      <c r="B4980" s="329" t="s">
        <v>1337</v>
      </c>
      <c r="C4980" s="329" t="s">
        <v>157</v>
      </c>
      <c r="D4980" s="329" t="s">
        <v>3038</v>
      </c>
      <c r="E4980" s="334">
        <v>2.4900000000000002</v>
      </c>
    </row>
    <row r="4981" spans="1:5" ht="15" x14ac:dyDescent="0.25">
      <c r="A4981" s="331">
        <v>91171</v>
      </c>
      <c r="B4981" s="329" t="s">
        <v>1804</v>
      </c>
      <c r="C4981" s="329" t="s">
        <v>157</v>
      </c>
      <c r="D4981" s="329" t="s">
        <v>3038</v>
      </c>
      <c r="E4981" s="334">
        <v>3.15</v>
      </c>
    </row>
    <row r="4982" spans="1:5" ht="15" x14ac:dyDescent="0.25">
      <c r="A4982" s="331">
        <v>91172</v>
      </c>
      <c r="B4982" s="329" t="s">
        <v>7580</v>
      </c>
      <c r="C4982" s="329" t="s">
        <v>157</v>
      </c>
      <c r="D4982" s="329" t="s">
        <v>3038</v>
      </c>
      <c r="E4982" s="334">
        <v>4.6100000000000003</v>
      </c>
    </row>
    <row r="4983" spans="1:5" ht="15" x14ac:dyDescent="0.25">
      <c r="A4983" s="331">
        <v>91173</v>
      </c>
      <c r="B4983" s="329" t="s">
        <v>7581</v>
      </c>
      <c r="C4983" s="329" t="s">
        <v>157</v>
      </c>
      <c r="D4983" s="329" t="s">
        <v>3038</v>
      </c>
      <c r="E4983" s="334">
        <v>1.25</v>
      </c>
    </row>
    <row r="4984" spans="1:5" ht="15" x14ac:dyDescent="0.25">
      <c r="A4984" s="331">
        <v>91174</v>
      </c>
      <c r="B4984" s="329" t="s">
        <v>7582</v>
      </c>
      <c r="C4984" s="329" t="s">
        <v>157</v>
      </c>
      <c r="D4984" s="329" t="s">
        <v>3038</v>
      </c>
      <c r="E4984" s="334">
        <v>2.5</v>
      </c>
    </row>
    <row r="4985" spans="1:5" ht="15" x14ac:dyDescent="0.25">
      <c r="A4985" s="331">
        <v>91175</v>
      </c>
      <c r="B4985" s="329" t="s">
        <v>7583</v>
      </c>
      <c r="C4985" s="329" t="s">
        <v>157</v>
      </c>
      <c r="D4985" s="329" t="s">
        <v>3038</v>
      </c>
      <c r="E4985" s="334">
        <v>4.0599999999999996</v>
      </c>
    </row>
    <row r="4986" spans="1:5" ht="15" x14ac:dyDescent="0.25">
      <c r="A4986" s="331">
        <v>91176</v>
      </c>
      <c r="B4986" s="329" t="s">
        <v>7584</v>
      </c>
      <c r="C4986" s="329" t="s">
        <v>157</v>
      </c>
      <c r="D4986" s="329" t="s">
        <v>2971</v>
      </c>
      <c r="E4986" s="334">
        <v>20.99</v>
      </c>
    </row>
    <row r="4987" spans="1:5" ht="15" x14ac:dyDescent="0.25">
      <c r="A4987" s="331">
        <v>91177</v>
      </c>
      <c r="B4987" s="329" t="s">
        <v>7585</v>
      </c>
      <c r="C4987" s="329" t="s">
        <v>157</v>
      </c>
      <c r="D4987" s="329" t="s">
        <v>2971</v>
      </c>
      <c r="E4987" s="334">
        <v>9.94</v>
      </c>
    </row>
    <row r="4988" spans="1:5" ht="15" x14ac:dyDescent="0.25">
      <c r="A4988" s="331">
        <v>91178</v>
      </c>
      <c r="B4988" s="329" t="s">
        <v>7586</v>
      </c>
      <c r="C4988" s="329" t="s">
        <v>157</v>
      </c>
      <c r="D4988" s="329" t="s">
        <v>2971</v>
      </c>
      <c r="E4988" s="334">
        <v>11.93</v>
      </c>
    </row>
    <row r="4989" spans="1:5" ht="15" x14ac:dyDescent="0.25">
      <c r="A4989" s="331">
        <v>91179</v>
      </c>
      <c r="B4989" s="329" t="s">
        <v>7587</v>
      </c>
      <c r="C4989" s="329" t="s">
        <v>157</v>
      </c>
      <c r="D4989" s="329" t="s">
        <v>2971</v>
      </c>
      <c r="E4989" s="334">
        <v>5.38</v>
      </c>
    </row>
    <row r="4990" spans="1:5" ht="15" x14ac:dyDescent="0.25">
      <c r="A4990" s="331">
        <v>91180</v>
      </c>
      <c r="B4990" s="329" t="s">
        <v>7588</v>
      </c>
      <c r="C4990" s="329" t="s">
        <v>157</v>
      </c>
      <c r="D4990" s="329" t="s">
        <v>2971</v>
      </c>
      <c r="E4990" s="334">
        <v>4.9800000000000004</v>
      </c>
    </row>
    <row r="4991" spans="1:5" ht="15" x14ac:dyDescent="0.25">
      <c r="A4991" s="331">
        <v>91181</v>
      </c>
      <c r="B4991" s="329" t="s">
        <v>7589</v>
      </c>
      <c r="C4991" s="329" t="s">
        <v>157</v>
      </c>
      <c r="D4991" s="329" t="s">
        <v>2971</v>
      </c>
      <c r="E4991" s="334">
        <v>5.47</v>
      </c>
    </row>
    <row r="4992" spans="1:5" ht="15" x14ac:dyDescent="0.25">
      <c r="A4992" s="331">
        <v>91182</v>
      </c>
      <c r="B4992" s="329" t="s">
        <v>7590</v>
      </c>
      <c r="C4992" s="329" t="s">
        <v>157</v>
      </c>
      <c r="D4992" s="329" t="s">
        <v>2971</v>
      </c>
      <c r="E4992" s="334">
        <v>19.34</v>
      </c>
    </row>
    <row r="4993" spans="1:5" ht="15" x14ac:dyDescent="0.25">
      <c r="A4993" s="331">
        <v>91183</v>
      </c>
      <c r="B4993" s="329" t="s">
        <v>7591</v>
      </c>
      <c r="C4993" s="329" t="s">
        <v>157</v>
      </c>
      <c r="D4993" s="329" t="s">
        <v>2971</v>
      </c>
      <c r="E4993" s="334">
        <v>9.51</v>
      </c>
    </row>
    <row r="4994" spans="1:5" ht="15" x14ac:dyDescent="0.25">
      <c r="A4994" s="331">
        <v>91184</v>
      </c>
      <c r="B4994" s="329" t="s">
        <v>7592</v>
      </c>
      <c r="C4994" s="329" t="s">
        <v>157</v>
      </c>
      <c r="D4994" s="329" t="s">
        <v>2971</v>
      </c>
      <c r="E4994" s="334">
        <v>8.85</v>
      </c>
    </row>
    <row r="4995" spans="1:5" ht="15" x14ac:dyDescent="0.25">
      <c r="A4995" s="331">
        <v>91185</v>
      </c>
      <c r="B4995" s="329" t="s">
        <v>1042</v>
      </c>
      <c r="C4995" s="329" t="s">
        <v>157</v>
      </c>
      <c r="D4995" s="329" t="s">
        <v>2971</v>
      </c>
      <c r="E4995" s="334">
        <v>4.96</v>
      </c>
    </row>
    <row r="4996" spans="1:5" ht="15" x14ac:dyDescent="0.25">
      <c r="A4996" s="331">
        <v>91186</v>
      </c>
      <c r="B4996" s="329" t="s">
        <v>1015</v>
      </c>
      <c r="C4996" s="329" t="s">
        <v>157</v>
      </c>
      <c r="D4996" s="329" t="s">
        <v>2971</v>
      </c>
      <c r="E4996" s="334">
        <v>4.0599999999999996</v>
      </c>
    </row>
    <row r="4997" spans="1:5" ht="15" x14ac:dyDescent="0.25">
      <c r="A4997" s="331">
        <v>91187</v>
      </c>
      <c r="B4997" s="329" t="s">
        <v>992</v>
      </c>
      <c r="C4997" s="329" t="s">
        <v>157</v>
      </c>
      <c r="D4997" s="329" t="s">
        <v>2971</v>
      </c>
      <c r="E4997" s="334">
        <v>4.67</v>
      </c>
    </row>
    <row r="4998" spans="1:5" ht="15" x14ac:dyDescent="0.25">
      <c r="A4998" s="331">
        <v>91188</v>
      </c>
      <c r="B4998" s="329" t="s">
        <v>7593</v>
      </c>
      <c r="C4998" s="329" t="s">
        <v>174</v>
      </c>
      <c r="D4998" s="329" t="s">
        <v>3038</v>
      </c>
      <c r="E4998" s="334">
        <v>5.19</v>
      </c>
    </row>
    <row r="4999" spans="1:5" ht="15" x14ac:dyDescent="0.25">
      <c r="A4999" s="331">
        <v>91189</v>
      </c>
      <c r="B4999" s="329" t="s">
        <v>953</v>
      </c>
      <c r="C4999" s="329" t="s">
        <v>174</v>
      </c>
      <c r="D4999" s="329" t="s">
        <v>3038</v>
      </c>
      <c r="E4999" s="334">
        <v>38.770000000000003</v>
      </c>
    </row>
    <row r="5000" spans="1:5" ht="15" x14ac:dyDescent="0.25">
      <c r="A5000" s="331">
        <v>91190</v>
      </c>
      <c r="B5000" s="329" t="s">
        <v>1044</v>
      </c>
      <c r="C5000" s="329" t="s">
        <v>174</v>
      </c>
      <c r="D5000" s="329" t="s">
        <v>3038</v>
      </c>
      <c r="E5000" s="334">
        <v>3.53</v>
      </c>
    </row>
    <row r="5001" spans="1:5" ht="15" x14ac:dyDescent="0.25">
      <c r="A5001" s="331">
        <v>91191</v>
      </c>
      <c r="B5001" s="329" t="s">
        <v>1017</v>
      </c>
      <c r="C5001" s="329" t="s">
        <v>174</v>
      </c>
      <c r="D5001" s="329" t="s">
        <v>3038</v>
      </c>
      <c r="E5001" s="334">
        <v>3.75</v>
      </c>
    </row>
    <row r="5002" spans="1:5" ht="15" x14ac:dyDescent="0.25">
      <c r="A5002" s="331">
        <v>91192</v>
      </c>
      <c r="B5002" s="329" t="s">
        <v>955</v>
      </c>
      <c r="C5002" s="329" t="s">
        <v>174</v>
      </c>
      <c r="D5002" s="329" t="s">
        <v>3038</v>
      </c>
      <c r="E5002" s="334">
        <v>4.1399999999999997</v>
      </c>
    </row>
    <row r="5003" spans="1:5" ht="15" x14ac:dyDescent="0.25">
      <c r="A5003" s="331">
        <v>91222</v>
      </c>
      <c r="B5003" s="329" t="s">
        <v>1019</v>
      </c>
      <c r="C5003" s="329" t="s">
        <v>157</v>
      </c>
      <c r="D5003" s="329" t="s">
        <v>3038</v>
      </c>
      <c r="E5003" s="334">
        <v>9.5399999999999991</v>
      </c>
    </row>
    <row r="5004" spans="1:5" ht="15" x14ac:dyDescent="0.25">
      <c r="A5004" s="331">
        <v>94480</v>
      </c>
      <c r="B5004" s="329" t="s">
        <v>7594</v>
      </c>
      <c r="C5004" s="329" t="s">
        <v>174</v>
      </c>
      <c r="D5004" s="329" t="s">
        <v>2971</v>
      </c>
      <c r="E5004" s="335">
        <v>1999.73</v>
      </c>
    </row>
    <row r="5005" spans="1:5" ht="15" x14ac:dyDescent="0.25">
      <c r="A5005" s="331">
        <v>94481</v>
      </c>
      <c r="B5005" s="329" t="s">
        <v>7595</v>
      </c>
      <c r="C5005" s="329" t="s">
        <v>174</v>
      </c>
      <c r="D5005" s="329" t="s">
        <v>2971</v>
      </c>
      <c r="E5005" s="335">
        <v>1398.01</v>
      </c>
    </row>
    <row r="5006" spans="1:5" ht="15" x14ac:dyDescent="0.25">
      <c r="A5006" s="331">
        <v>94482</v>
      </c>
      <c r="B5006" s="329" t="s">
        <v>7596</v>
      </c>
      <c r="C5006" s="329" t="s">
        <v>174</v>
      </c>
      <c r="D5006" s="329" t="s">
        <v>2971</v>
      </c>
      <c r="E5006" s="335">
        <v>1093.27</v>
      </c>
    </row>
    <row r="5007" spans="1:5" ht="15" x14ac:dyDescent="0.25">
      <c r="A5007" s="331">
        <v>94483</v>
      </c>
      <c r="B5007" s="329" t="s">
        <v>7597</v>
      </c>
      <c r="C5007" s="329" t="s">
        <v>174</v>
      </c>
      <c r="D5007" s="329" t="s">
        <v>2971</v>
      </c>
      <c r="E5007" s="334">
        <v>916.05</v>
      </c>
    </row>
    <row r="5008" spans="1:5" ht="15" x14ac:dyDescent="0.25">
      <c r="A5008" s="331">
        <v>95541</v>
      </c>
      <c r="B5008" s="329" t="s">
        <v>7598</v>
      </c>
      <c r="C5008" s="329" t="s">
        <v>174</v>
      </c>
      <c r="D5008" s="329" t="s">
        <v>3038</v>
      </c>
      <c r="E5008" s="334">
        <v>3.16</v>
      </c>
    </row>
    <row r="5009" spans="1:5" ht="15" x14ac:dyDescent="0.25">
      <c r="A5009" s="331">
        <v>96559</v>
      </c>
      <c r="B5009" s="329" t="s">
        <v>7599</v>
      </c>
      <c r="C5009" s="329" t="s">
        <v>2690</v>
      </c>
      <c r="D5009" s="329" t="s">
        <v>2971</v>
      </c>
      <c r="E5009" s="334">
        <v>24.39</v>
      </c>
    </row>
    <row r="5010" spans="1:5" ht="15" x14ac:dyDescent="0.25">
      <c r="A5010" s="331">
        <v>96560</v>
      </c>
      <c r="B5010" s="329" t="s">
        <v>7600</v>
      </c>
      <c r="C5010" s="329" t="s">
        <v>2690</v>
      </c>
      <c r="D5010" s="329" t="s">
        <v>2971</v>
      </c>
      <c r="E5010" s="334">
        <v>16.559999999999999</v>
      </c>
    </row>
    <row r="5011" spans="1:5" ht="15" x14ac:dyDescent="0.25">
      <c r="A5011" s="331">
        <v>96561</v>
      </c>
      <c r="B5011" s="329" t="s">
        <v>7601</v>
      </c>
      <c r="C5011" s="329" t="s">
        <v>2690</v>
      </c>
      <c r="D5011" s="329" t="s">
        <v>2971</v>
      </c>
      <c r="E5011" s="334">
        <v>12.46</v>
      </c>
    </row>
    <row r="5012" spans="1:5" ht="15" x14ac:dyDescent="0.25">
      <c r="A5012" s="331">
        <v>96562</v>
      </c>
      <c r="B5012" s="329" t="s">
        <v>7602</v>
      </c>
      <c r="C5012" s="329" t="s">
        <v>157</v>
      </c>
      <c r="D5012" s="329" t="s">
        <v>2971</v>
      </c>
      <c r="E5012" s="334">
        <v>15.18</v>
      </c>
    </row>
    <row r="5013" spans="1:5" ht="15" x14ac:dyDescent="0.25">
      <c r="A5013" s="331">
        <v>96563</v>
      </c>
      <c r="B5013" s="329" t="s">
        <v>7603</v>
      </c>
      <c r="C5013" s="329" t="s">
        <v>157</v>
      </c>
      <c r="D5013" s="329" t="s">
        <v>2971</v>
      </c>
      <c r="E5013" s="334">
        <v>19.600000000000001</v>
      </c>
    </row>
    <row r="5014" spans="1:5" ht="15" x14ac:dyDescent="0.25">
      <c r="A5014" s="331">
        <v>101802</v>
      </c>
      <c r="B5014" s="329" t="s">
        <v>7604</v>
      </c>
      <c r="C5014" s="329" t="s">
        <v>174</v>
      </c>
      <c r="D5014" s="329" t="s">
        <v>2971</v>
      </c>
      <c r="E5014" s="335">
        <v>1267.99</v>
      </c>
    </row>
    <row r="5015" spans="1:5" ht="15" x14ac:dyDescent="0.25">
      <c r="A5015" s="331">
        <v>101803</v>
      </c>
      <c r="B5015" s="329" t="s">
        <v>7605</v>
      </c>
      <c r="C5015" s="329" t="s">
        <v>174</v>
      </c>
      <c r="D5015" s="329" t="s">
        <v>2971</v>
      </c>
      <c r="E5015" s="334">
        <v>769.03</v>
      </c>
    </row>
    <row r="5016" spans="1:5" ht="15" x14ac:dyDescent="0.25">
      <c r="A5016" s="331">
        <v>101804</v>
      </c>
      <c r="B5016" s="329" t="s">
        <v>7606</v>
      </c>
      <c r="C5016" s="329" t="s">
        <v>174</v>
      </c>
      <c r="D5016" s="329" t="s">
        <v>2971</v>
      </c>
      <c r="E5016" s="334">
        <v>980.85</v>
      </c>
    </row>
    <row r="5017" spans="1:5" ht="15" x14ac:dyDescent="0.25">
      <c r="A5017" s="331">
        <v>101805</v>
      </c>
      <c r="B5017" s="329" t="s">
        <v>7607</v>
      </c>
      <c r="C5017" s="329" t="s">
        <v>174</v>
      </c>
      <c r="D5017" s="329" t="s">
        <v>2971</v>
      </c>
      <c r="E5017" s="335">
        <v>1252.99</v>
      </c>
    </row>
    <row r="5018" spans="1:5" ht="15" x14ac:dyDescent="0.25">
      <c r="A5018" s="331">
        <v>102111</v>
      </c>
      <c r="B5018" s="329" t="s">
        <v>7608</v>
      </c>
      <c r="C5018" s="329" t="s">
        <v>174</v>
      </c>
      <c r="D5018" s="329" t="s">
        <v>2971</v>
      </c>
      <c r="E5018" s="334">
        <v>864.96</v>
      </c>
    </row>
    <row r="5019" spans="1:5" ht="15" x14ac:dyDescent="0.25">
      <c r="A5019" s="331">
        <v>102112</v>
      </c>
      <c r="B5019" s="329" t="s">
        <v>7609</v>
      </c>
      <c r="C5019" s="329" t="s">
        <v>174</v>
      </c>
      <c r="D5019" s="329" t="s">
        <v>2971</v>
      </c>
      <c r="E5019" s="334">
        <v>89.1</v>
      </c>
    </row>
    <row r="5020" spans="1:5" ht="15" x14ac:dyDescent="0.25">
      <c r="A5020" s="331">
        <v>102113</v>
      </c>
      <c r="B5020" s="329" t="s">
        <v>7610</v>
      </c>
      <c r="C5020" s="329" t="s">
        <v>174</v>
      </c>
      <c r="D5020" s="329" t="s">
        <v>2971</v>
      </c>
      <c r="E5020" s="335">
        <v>1399.18</v>
      </c>
    </row>
    <row r="5021" spans="1:5" ht="15" x14ac:dyDescent="0.25">
      <c r="A5021" s="331">
        <v>102114</v>
      </c>
      <c r="B5021" s="329" t="s">
        <v>7611</v>
      </c>
      <c r="C5021" s="329" t="s">
        <v>174</v>
      </c>
      <c r="D5021" s="329" t="s">
        <v>2971</v>
      </c>
      <c r="E5021" s="334">
        <v>91.34</v>
      </c>
    </row>
    <row r="5022" spans="1:5" ht="15" x14ac:dyDescent="0.25">
      <c r="A5022" s="331">
        <v>102115</v>
      </c>
      <c r="B5022" s="329" t="s">
        <v>7612</v>
      </c>
      <c r="C5022" s="329" t="s">
        <v>174</v>
      </c>
      <c r="D5022" s="329" t="s">
        <v>2971</v>
      </c>
      <c r="E5022" s="335">
        <v>2454.5</v>
      </c>
    </row>
    <row r="5023" spans="1:5" ht="15" x14ac:dyDescent="0.25">
      <c r="A5023" s="331">
        <v>102116</v>
      </c>
      <c r="B5023" s="329" t="s">
        <v>7613</v>
      </c>
      <c r="C5023" s="329" t="s">
        <v>174</v>
      </c>
      <c r="D5023" s="329" t="s">
        <v>2971</v>
      </c>
      <c r="E5023" s="335">
        <v>1496.07</v>
      </c>
    </row>
    <row r="5024" spans="1:5" ht="15" x14ac:dyDescent="0.25">
      <c r="A5024" s="331">
        <v>102117</v>
      </c>
      <c r="B5024" s="329" t="s">
        <v>7614</v>
      </c>
      <c r="C5024" s="329" t="s">
        <v>174</v>
      </c>
      <c r="D5024" s="329" t="s">
        <v>2971</v>
      </c>
      <c r="E5024" s="334">
        <v>94.06</v>
      </c>
    </row>
    <row r="5025" spans="1:5" ht="15" x14ac:dyDescent="0.25">
      <c r="A5025" s="331">
        <v>102118</v>
      </c>
      <c r="B5025" s="329" t="s">
        <v>7615</v>
      </c>
      <c r="C5025" s="329" t="s">
        <v>174</v>
      </c>
      <c r="D5025" s="329" t="s">
        <v>2971</v>
      </c>
      <c r="E5025" s="335">
        <v>2052.64</v>
      </c>
    </row>
    <row r="5026" spans="1:5" ht="15" x14ac:dyDescent="0.25">
      <c r="A5026" s="331">
        <v>102119</v>
      </c>
      <c r="B5026" s="329" t="s">
        <v>7616</v>
      </c>
      <c r="C5026" s="329" t="s">
        <v>174</v>
      </c>
      <c r="D5026" s="329" t="s">
        <v>2971</v>
      </c>
      <c r="E5026" s="334">
        <v>96.4</v>
      </c>
    </row>
    <row r="5027" spans="1:5" ht="15" x14ac:dyDescent="0.25">
      <c r="A5027" s="331">
        <v>102121</v>
      </c>
      <c r="B5027" s="329" t="s">
        <v>7617</v>
      </c>
      <c r="C5027" s="329" t="s">
        <v>174</v>
      </c>
      <c r="D5027" s="329" t="s">
        <v>2971</v>
      </c>
      <c r="E5027" s="334">
        <v>120.93</v>
      </c>
    </row>
    <row r="5028" spans="1:5" ht="15" x14ac:dyDescent="0.25">
      <c r="A5028" s="331">
        <v>102122</v>
      </c>
      <c r="B5028" s="329" t="s">
        <v>7618</v>
      </c>
      <c r="C5028" s="329" t="s">
        <v>174</v>
      </c>
      <c r="D5028" s="329" t="s">
        <v>2971</v>
      </c>
      <c r="E5028" s="335">
        <v>7027.29</v>
      </c>
    </row>
    <row r="5029" spans="1:5" ht="15" x14ac:dyDescent="0.25">
      <c r="A5029" s="331">
        <v>102123</v>
      </c>
      <c r="B5029" s="329" t="s">
        <v>7619</v>
      </c>
      <c r="C5029" s="329" t="s">
        <v>174</v>
      </c>
      <c r="D5029" s="329" t="s">
        <v>2971</v>
      </c>
      <c r="E5029" s="334">
        <v>127.91</v>
      </c>
    </row>
    <row r="5030" spans="1:5" ht="15" x14ac:dyDescent="0.25">
      <c r="A5030" s="331">
        <v>102136</v>
      </c>
      <c r="B5030" s="329" t="s">
        <v>7620</v>
      </c>
      <c r="C5030" s="329" t="s">
        <v>174</v>
      </c>
      <c r="D5030" s="329" t="s">
        <v>3038</v>
      </c>
      <c r="E5030" s="334">
        <v>46.13</v>
      </c>
    </row>
    <row r="5031" spans="1:5" ht="15" x14ac:dyDescent="0.25">
      <c r="A5031" s="331">
        <v>102137</v>
      </c>
      <c r="B5031" s="329" t="s">
        <v>7621</v>
      </c>
      <c r="C5031" s="329" t="s">
        <v>174</v>
      </c>
      <c r="D5031" s="329" t="s">
        <v>3038</v>
      </c>
      <c r="E5031" s="334">
        <v>68.040000000000006</v>
      </c>
    </row>
    <row r="5032" spans="1:5" ht="15" x14ac:dyDescent="0.25">
      <c r="A5032" s="331">
        <v>102138</v>
      </c>
      <c r="B5032" s="329" t="s">
        <v>7622</v>
      </c>
      <c r="C5032" s="329" t="s">
        <v>174</v>
      </c>
      <c r="D5032" s="329" t="s">
        <v>2971</v>
      </c>
      <c r="E5032" s="334">
        <v>139.28</v>
      </c>
    </row>
    <row r="5033" spans="1:5" ht="15" x14ac:dyDescent="0.25">
      <c r="A5033" s="331">
        <v>93350</v>
      </c>
      <c r="B5033" s="329" t="s">
        <v>7623</v>
      </c>
      <c r="C5033" s="329" t="s">
        <v>174</v>
      </c>
      <c r="D5033" s="329" t="s">
        <v>2971</v>
      </c>
      <c r="E5033" s="334">
        <v>955.78</v>
      </c>
    </row>
    <row r="5034" spans="1:5" ht="15" x14ac:dyDescent="0.25">
      <c r="A5034" s="331">
        <v>93351</v>
      </c>
      <c r="B5034" s="329" t="s">
        <v>7624</v>
      </c>
      <c r="C5034" s="329" t="s">
        <v>174</v>
      </c>
      <c r="D5034" s="329" t="s">
        <v>2971</v>
      </c>
      <c r="E5034" s="334">
        <v>785.47</v>
      </c>
    </row>
    <row r="5035" spans="1:5" ht="15" x14ac:dyDescent="0.25">
      <c r="A5035" s="331">
        <v>93352</v>
      </c>
      <c r="B5035" s="329" t="s">
        <v>7625</v>
      </c>
      <c r="C5035" s="329" t="s">
        <v>174</v>
      </c>
      <c r="D5035" s="329" t="s">
        <v>2971</v>
      </c>
      <c r="E5035" s="334">
        <v>615.37</v>
      </c>
    </row>
    <row r="5036" spans="1:5" ht="15" x14ac:dyDescent="0.25">
      <c r="A5036" s="331">
        <v>93353</v>
      </c>
      <c r="B5036" s="329" t="s">
        <v>7626</v>
      </c>
      <c r="C5036" s="329" t="s">
        <v>174</v>
      </c>
      <c r="D5036" s="329" t="s">
        <v>2971</v>
      </c>
      <c r="E5036" s="334">
        <v>448.99</v>
      </c>
    </row>
    <row r="5037" spans="1:5" ht="15" x14ac:dyDescent="0.25">
      <c r="A5037" s="331">
        <v>93354</v>
      </c>
      <c r="B5037" s="329" t="s">
        <v>7627</v>
      </c>
      <c r="C5037" s="329" t="s">
        <v>174</v>
      </c>
      <c r="D5037" s="329" t="s">
        <v>2971</v>
      </c>
      <c r="E5037" s="334">
        <v>718.04</v>
      </c>
    </row>
    <row r="5038" spans="1:5" ht="15" x14ac:dyDescent="0.25">
      <c r="A5038" s="331">
        <v>93355</v>
      </c>
      <c r="B5038" s="329" t="s">
        <v>7628</v>
      </c>
      <c r="C5038" s="329" t="s">
        <v>174</v>
      </c>
      <c r="D5038" s="329" t="s">
        <v>2971</v>
      </c>
      <c r="E5038" s="334">
        <v>598.08000000000004</v>
      </c>
    </row>
    <row r="5039" spans="1:5" ht="15" x14ac:dyDescent="0.25">
      <c r="A5039" s="331">
        <v>93356</v>
      </c>
      <c r="B5039" s="329" t="s">
        <v>7629</v>
      </c>
      <c r="C5039" s="329" t="s">
        <v>174</v>
      </c>
      <c r="D5039" s="329" t="s">
        <v>2971</v>
      </c>
      <c r="E5039" s="334">
        <v>476.94</v>
      </c>
    </row>
    <row r="5040" spans="1:5" ht="15" x14ac:dyDescent="0.25">
      <c r="A5040" s="331">
        <v>93357</v>
      </c>
      <c r="B5040" s="329" t="s">
        <v>7630</v>
      </c>
      <c r="C5040" s="329" t="s">
        <v>174</v>
      </c>
      <c r="D5040" s="329" t="s">
        <v>2971</v>
      </c>
      <c r="E5040" s="334">
        <v>358.11</v>
      </c>
    </row>
    <row r="5041" spans="1:5" ht="15" x14ac:dyDescent="0.25">
      <c r="A5041" s="331">
        <v>96520</v>
      </c>
      <c r="B5041" s="329" t="s">
        <v>7631</v>
      </c>
      <c r="C5041" s="329" t="s">
        <v>4180</v>
      </c>
      <c r="D5041" s="329" t="s">
        <v>2971</v>
      </c>
      <c r="E5041" s="334">
        <v>70.09</v>
      </c>
    </row>
    <row r="5042" spans="1:5" ht="15" x14ac:dyDescent="0.25">
      <c r="A5042" s="331">
        <v>96521</v>
      </c>
      <c r="B5042" s="329" t="s">
        <v>7632</v>
      </c>
      <c r="C5042" s="329" t="s">
        <v>4180</v>
      </c>
      <c r="D5042" s="329" t="s">
        <v>2971</v>
      </c>
      <c r="E5042" s="334">
        <v>31.53</v>
      </c>
    </row>
    <row r="5043" spans="1:5" ht="15" x14ac:dyDescent="0.25">
      <c r="A5043" s="331">
        <v>96522</v>
      </c>
      <c r="B5043" s="329" t="s">
        <v>7633</v>
      </c>
      <c r="C5043" s="329" t="s">
        <v>4180</v>
      </c>
      <c r="D5043" s="329" t="s">
        <v>3367</v>
      </c>
      <c r="E5043" s="334">
        <v>99.85</v>
      </c>
    </row>
    <row r="5044" spans="1:5" ht="15" x14ac:dyDescent="0.25">
      <c r="A5044" s="331">
        <v>96523</v>
      </c>
      <c r="B5044" s="329" t="s">
        <v>7634</v>
      </c>
      <c r="C5044" s="329" t="s">
        <v>4180</v>
      </c>
      <c r="D5044" s="329" t="s">
        <v>3367</v>
      </c>
      <c r="E5044" s="334">
        <v>63.8</v>
      </c>
    </row>
    <row r="5045" spans="1:5" ht="15" x14ac:dyDescent="0.25">
      <c r="A5045" s="331">
        <v>96524</v>
      </c>
      <c r="B5045" s="329" t="s">
        <v>7635</v>
      </c>
      <c r="C5045" s="329" t="s">
        <v>4180</v>
      </c>
      <c r="D5045" s="329" t="s">
        <v>2971</v>
      </c>
      <c r="E5045" s="334">
        <v>122.62</v>
      </c>
    </row>
    <row r="5046" spans="1:5" ht="15" x14ac:dyDescent="0.25">
      <c r="A5046" s="331">
        <v>96525</v>
      </c>
      <c r="B5046" s="329" t="s">
        <v>7636</v>
      </c>
      <c r="C5046" s="329" t="s">
        <v>4180</v>
      </c>
      <c r="D5046" s="329" t="s">
        <v>2971</v>
      </c>
      <c r="E5046" s="334">
        <v>28.5</v>
      </c>
    </row>
    <row r="5047" spans="1:5" ht="15" x14ac:dyDescent="0.25">
      <c r="A5047" s="331">
        <v>96526</v>
      </c>
      <c r="B5047" s="329" t="s">
        <v>7637</v>
      </c>
      <c r="C5047" s="329" t="s">
        <v>4180</v>
      </c>
      <c r="D5047" s="329" t="s">
        <v>3367</v>
      </c>
      <c r="E5047" s="334">
        <v>201.54</v>
      </c>
    </row>
    <row r="5048" spans="1:5" ht="15" x14ac:dyDescent="0.25">
      <c r="A5048" s="331">
        <v>96527</v>
      </c>
      <c r="B5048" s="329" t="s">
        <v>7638</v>
      </c>
      <c r="C5048" s="329" t="s">
        <v>4180</v>
      </c>
      <c r="D5048" s="329" t="s">
        <v>3367</v>
      </c>
      <c r="E5048" s="334">
        <v>83.79</v>
      </c>
    </row>
    <row r="5049" spans="1:5" ht="15" x14ac:dyDescent="0.25">
      <c r="A5049" s="331">
        <v>96528</v>
      </c>
      <c r="B5049" s="329" t="s">
        <v>7639</v>
      </c>
      <c r="C5049" s="329" t="s">
        <v>2690</v>
      </c>
      <c r="D5049" s="329" t="s">
        <v>3038</v>
      </c>
      <c r="E5049" s="334">
        <v>139.91</v>
      </c>
    </row>
    <row r="5050" spans="1:5" ht="15" x14ac:dyDescent="0.25">
      <c r="A5050" s="331">
        <v>101114</v>
      </c>
      <c r="B5050" s="329" t="s">
        <v>7640</v>
      </c>
      <c r="C5050" s="329" t="s">
        <v>4180</v>
      </c>
      <c r="D5050" s="329" t="s">
        <v>2971</v>
      </c>
      <c r="E5050" s="334">
        <v>2.87</v>
      </c>
    </row>
    <row r="5051" spans="1:5" ht="15" x14ac:dyDescent="0.25">
      <c r="A5051" s="331">
        <v>101115</v>
      </c>
      <c r="B5051" s="329" t="s">
        <v>7641</v>
      </c>
      <c r="C5051" s="329" t="s">
        <v>4180</v>
      </c>
      <c r="D5051" s="329" t="s">
        <v>2971</v>
      </c>
      <c r="E5051" s="334">
        <v>2.46</v>
      </c>
    </row>
    <row r="5052" spans="1:5" ht="15" x14ac:dyDescent="0.25">
      <c r="A5052" s="331">
        <v>101116</v>
      </c>
      <c r="B5052" s="329" t="s">
        <v>7642</v>
      </c>
      <c r="C5052" s="329" t="s">
        <v>4180</v>
      </c>
      <c r="D5052" s="329" t="s">
        <v>2971</v>
      </c>
      <c r="E5052" s="334">
        <v>1.54</v>
      </c>
    </row>
    <row r="5053" spans="1:5" ht="15" x14ac:dyDescent="0.25">
      <c r="A5053" s="331">
        <v>101117</v>
      </c>
      <c r="B5053" s="329" t="s">
        <v>7643</v>
      </c>
      <c r="C5053" s="329" t="s">
        <v>4180</v>
      </c>
      <c r="D5053" s="329" t="s">
        <v>2971</v>
      </c>
      <c r="E5053" s="334">
        <v>2.25</v>
      </c>
    </row>
    <row r="5054" spans="1:5" ht="15" x14ac:dyDescent="0.25">
      <c r="A5054" s="331">
        <v>101118</v>
      </c>
      <c r="B5054" s="329" t="s">
        <v>7644</v>
      </c>
      <c r="C5054" s="329" t="s">
        <v>4180</v>
      </c>
      <c r="D5054" s="329" t="s">
        <v>2971</v>
      </c>
      <c r="E5054" s="334">
        <v>2.5</v>
      </c>
    </row>
    <row r="5055" spans="1:5" ht="15" x14ac:dyDescent="0.25">
      <c r="A5055" s="331">
        <v>101119</v>
      </c>
      <c r="B5055" s="329" t="s">
        <v>7645</v>
      </c>
      <c r="C5055" s="329" t="s">
        <v>4180</v>
      </c>
      <c r="D5055" s="329" t="s">
        <v>2971</v>
      </c>
      <c r="E5055" s="334">
        <v>5.47</v>
      </c>
    </row>
    <row r="5056" spans="1:5" ht="15" x14ac:dyDescent="0.25">
      <c r="A5056" s="331">
        <v>101120</v>
      </c>
      <c r="B5056" s="329" t="s">
        <v>7646</v>
      </c>
      <c r="C5056" s="329" t="s">
        <v>4180</v>
      </c>
      <c r="D5056" s="329" t="s">
        <v>2971</v>
      </c>
      <c r="E5056" s="334">
        <v>4.7300000000000004</v>
      </c>
    </row>
    <row r="5057" spans="1:5" ht="15" x14ac:dyDescent="0.25">
      <c r="A5057" s="331">
        <v>101121</v>
      </c>
      <c r="B5057" s="329" t="s">
        <v>7647</v>
      </c>
      <c r="C5057" s="329" t="s">
        <v>4180</v>
      </c>
      <c r="D5057" s="329" t="s">
        <v>2971</v>
      </c>
      <c r="E5057" s="334">
        <v>2.97</v>
      </c>
    </row>
    <row r="5058" spans="1:5" ht="15" x14ac:dyDescent="0.25">
      <c r="A5058" s="331">
        <v>101122</v>
      </c>
      <c r="B5058" s="329" t="s">
        <v>7648</v>
      </c>
      <c r="C5058" s="329" t="s">
        <v>4180</v>
      </c>
      <c r="D5058" s="329" t="s">
        <v>2971</v>
      </c>
      <c r="E5058" s="334">
        <v>4.3</v>
      </c>
    </row>
    <row r="5059" spans="1:5" ht="15" x14ac:dyDescent="0.25">
      <c r="A5059" s="331">
        <v>101123</v>
      </c>
      <c r="B5059" s="329" t="s">
        <v>7649</v>
      </c>
      <c r="C5059" s="329" t="s">
        <v>4180</v>
      </c>
      <c r="D5059" s="329" t="s">
        <v>2971</v>
      </c>
      <c r="E5059" s="334">
        <v>4.7699999999999996</v>
      </c>
    </row>
    <row r="5060" spans="1:5" ht="15" x14ac:dyDescent="0.25">
      <c r="A5060" s="331">
        <v>101124</v>
      </c>
      <c r="B5060" s="329" t="s">
        <v>7650</v>
      </c>
      <c r="C5060" s="329" t="s">
        <v>4180</v>
      </c>
      <c r="D5060" s="329" t="s">
        <v>2971</v>
      </c>
      <c r="E5060" s="334">
        <v>10.62</v>
      </c>
    </row>
    <row r="5061" spans="1:5" ht="15" x14ac:dyDescent="0.25">
      <c r="A5061" s="331">
        <v>101125</v>
      </c>
      <c r="B5061" s="329" t="s">
        <v>7651</v>
      </c>
      <c r="C5061" s="329" t="s">
        <v>4180</v>
      </c>
      <c r="D5061" s="329" t="s">
        <v>2971</v>
      </c>
      <c r="E5061" s="334">
        <v>10.210000000000001</v>
      </c>
    </row>
    <row r="5062" spans="1:5" ht="15" x14ac:dyDescent="0.25">
      <c r="A5062" s="331">
        <v>101126</v>
      </c>
      <c r="B5062" s="329" t="s">
        <v>7652</v>
      </c>
      <c r="C5062" s="329" t="s">
        <v>4180</v>
      </c>
      <c r="D5062" s="329" t="s">
        <v>2971</v>
      </c>
      <c r="E5062" s="334">
        <v>9.2899999999999991</v>
      </c>
    </row>
    <row r="5063" spans="1:5" ht="15" x14ac:dyDescent="0.25">
      <c r="A5063" s="331">
        <v>101127</v>
      </c>
      <c r="B5063" s="329" t="s">
        <v>7653</v>
      </c>
      <c r="C5063" s="329" t="s">
        <v>4180</v>
      </c>
      <c r="D5063" s="329" t="s">
        <v>2971</v>
      </c>
      <c r="E5063" s="334">
        <v>10</v>
      </c>
    </row>
    <row r="5064" spans="1:5" ht="15" x14ac:dyDescent="0.25">
      <c r="A5064" s="331">
        <v>101128</v>
      </c>
      <c r="B5064" s="329" t="s">
        <v>7654</v>
      </c>
      <c r="C5064" s="329" t="s">
        <v>4180</v>
      </c>
      <c r="D5064" s="329" t="s">
        <v>2971</v>
      </c>
      <c r="E5064" s="334">
        <v>10.25</v>
      </c>
    </row>
    <row r="5065" spans="1:5" ht="15" x14ac:dyDescent="0.25">
      <c r="A5065" s="331">
        <v>101129</v>
      </c>
      <c r="B5065" s="329" t="s">
        <v>7655</v>
      </c>
      <c r="C5065" s="329" t="s">
        <v>4180</v>
      </c>
      <c r="D5065" s="329" t="s">
        <v>2971</v>
      </c>
      <c r="E5065" s="334">
        <v>13.53</v>
      </c>
    </row>
    <row r="5066" spans="1:5" ht="15" x14ac:dyDescent="0.25">
      <c r="A5066" s="331">
        <v>101130</v>
      </c>
      <c r="B5066" s="329" t="s">
        <v>7656</v>
      </c>
      <c r="C5066" s="329" t="s">
        <v>4180</v>
      </c>
      <c r="D5066" s="329" t="s">
        <v>2971</v>
      </c>
      <c r="E5066" s="334">
        <v>12.79</v>
      </c>
    </row>
    <row r="5067" spans="1:5" ht="15" x14ac:dyDescent="0.25">
      <c r="A5067" s="331">
        <v>101131</v>
      </c>
      <c r="B5067" s="329" t="s">
        <v>7657</v>
      </c>
      <c r="C5067" s="329" t="s">
        <v>4180</v>
      </c>
      <c r="D5067" s="329" t="s">
        <v>2971</v>
      </c>
      <c r="E5067" s="334">
        <v>11.03</v>
      </c>
    </row>
    <row r="5068" spans="1:5" ht="15" x14ac:dyDescent="0.25">
      <c r="A5068" s="331">
        <v>101132</v>
      </c>
      <c r="B5068" s="329" t="s">
        <v>7658</v>
      </c>
      <c r="C5068" s="329" t="s">
        <v>4180</v>
      </c>
      <c r="D5068" s="329" t="s">
        <v>2971</v>
      </c>
      <c r="E5068" s="334">
        <v>12.36</v>
      </c>
    </row>
    <row r="5069" spans="1:5" ht="15" x14ac:dyDescent="0.25">
      <c r="A5069" s="331">
        <v>101133</v>
      </c>
      <c r="B5069" s="329" t="s">
        <v>7659</v>
      </c>
      <c r="C5069" s="329" t="s">
        <v>4180</v>
      </c>
      <c r="D5069" s="329" t="s">
        <v>2971</v>
      </c>
      <c r="E5069" s="334">
        <v>12.83</v>
      </c>
    </row>
    <row r="5070" spans="1:5" ht="15" x14ac:dyDescent="0.25">
      <c r="A5070" s="331">
        <v>101134</v>
      </c>
      <c r="B5070" s="329" t="s">
        <v>7660</v>
      </c>
      <c r="C5070" s="329" t="s">
        <v>4180</v>
      </c>
      <c r="D5070" s="329" t="s">
        <v>2971</v>
      </c>
      <c r="E5070" s="334">
        <v>11.1</v>
      </c>
    </row>
    <row r="5071" spans="1:5" ht="15" x14ac:dyDescent="0.25">
      <c r="A5071" s="331">
        <v>101135</v>
      </c>
      <c r="B5071" s="329" t="s">
        <v>7661</v>
      </c>
      <c r="C5071" s="329" t="s">
        <v>4180</v>
      </c>
      <c r="D5071" s="329" t="s">
        <v>2971</v>
      </c>
      <c r="E5071" s="334">
        <v>10.69</v>
      </c>
    </row>
    <row r="5072" spans="1:5" ht="15" x14ac:dyDescent="0.25">
      <c r="A5072" s="331">
        <v>101136</v>
      </c>
      <c r="B5072" s="329" t="s">
        <v>7662</v>
      </c>
      <c r="C5072" s="329" t="s">
        <v>4180</v>
      </c>
      <c r="D5072" s="329" t="s">
        <v>2971</v>
      </c>
      <c r="E5072" s="334">
        <v>9.77</v>
      </c>
    </row>
    <row r="5073" spans="1:5" ht="15" x14ac:dyDescent="0.25">
      <c r="A5073" s="331">
        <v>101137</v>
      </c>
      <c r="B5073" s="329" t="s">
        <v>7663</v>
      </c>
      <c r="C5073" s="329" t="s">
        <v>4180</v>
      </c>
      <c r="D5073" s="329" t="s">
        <v>2971</v>
      </c>
      <c r="E5073" s="334">
        <v>10.48</v>
      </c>
    </row>
    <row r="5074" spans="1:5" ht="15" x14ac:dyDescent="0.25">
      <c r="A5074" s="331">
        <v>101138</v>
      </c>
      <c r="B5074" s="329" t="s">
        <v>7664</v>
      </c>
      <c r="C5074" s="329" t="s">
        <v>4180</v>
      </c>
      <c r="D5074" s="329" t="s">
        <v>2971</v>
      </c>
      <c r="E5074" s="334">
        <v>10.73</v>
      </c>
    </row>
    <row r="5075" spans="1:5" ht="15" x14ac:dyDescent="0.25">
      <c r="A5075" s="331">
        <v>101139</v>
      </c>
      <c r="B5075" s="329" t="s">
        <v>7665</v>
      </c>
      <c r="C5075" s="329" t="s">
        <v>4180</v>
      </c>
      <c r="D5075" s="329" t="s">
        <v>2971</v>
      </c>
      <c r="E5075" s="334">
        <v>14.02</v>
      </c>
    </row>
    <row r="5076" spans="1:5" ht="15" x14ac:dyDescent="0.25">
      <c r="A5076" s="331">
        <v>101140</v>
      </c>
      <c r="B5076" s="329" t="s">
        <v>7666</v>
      </c>
      <c r="C5076" s="329" t="s">
        <v>4180</v>
      </c>
      <c r="D5076" s="329" t="s">
        <v>2971</v>
      </c>
      <c r="E5076" s="334">
        <v>13.28</v>
      </c>
    </row>
    <row r="5077" spans="1:5" ht="15" x14ac:dyDescent="0.25">
      <c r="A5077" s="331">
        <v>101141</v>
      </c>
      <c r="B5077" s="329" t="s">
        <v>7667</v>
      </c>
      <c r="C5077" s="329" t="s">
        <v>4180</v>
      </c>
      <c r="D5077" s="329" t="s">
        <v>2971</v>
      </c>
      <c r="E5077" s="334">
        <v>11.52</v>
      </c>
    </row>
    <row r="5078" spans="1:5" ht="15" x14ac:dyDescent="0.25">
      <c r="A5078" s="331">
        <v>101142</v>
      </c>
      <c r="B5078" s="329" t="s">
        <v>7668</v>
      </c>
      <c r="C5078" s="329" t="s">
        <v>4180</v>
      </c>
      <c r="D5078" s="329" t="s">
        <v>2971</v>
      </c>
      <c r="E5078" s="334">
        <v>12.85</v>
      </c>
    </row>
    <row r="5079" spans="1:5" ht="15" x14ac:dyDescent="0.25">
      <c r="A5079" s="331">
        <v>101143</v>
      </c>
      <c r="B5079" s="329" t="s">
        <v>7669</v>
      </c>
      <c r="C5079" s="329" t="s">
        <v>4180</v>
      </c>
      <c r="D5079" s="329" t="s">
        <v>2971</v>
      </c>
      <c r="E5079" s="334">
        <v>13.32</v>
      </c>
    </row>
    <row r="5080" spans="1:5" ht="15" x14ac:dyDescent="0.25">
      <c r="A5080" s="331">
        <v>101144</v>
      </c>
      <c r="B5080" s="329" t="s">
        <v>7670</v>
      </c>
      <c r="C5080" s="329" t="s">
        <v>4180</v>
      </c>
      <c r="D5080" s="329" t="s">
        <v>2971</v>
      </c>
      <c r="E5080" s="334">
        <v>11.42</v>
      </c>
    </row>
    <row r="5081" spans="1:5" ht="15" x14ac:dyDescent="0.25">
      <c r="A5081" s="331">
        <v>101145</v>
      </c>
      <c r="B5081" s="329" t="s">
        <v>7671</v>
      </c>
      <c r="C5081" s="329" t="s">
        <v>4180</v>
      </c>
      <c r="D5081" s="329" t="s">
        <v>2971</v>
      </c>
      <c r="E5081" s="334">
        <v>11.01</v>
      </c>
    </row>
    <row r="5082" spans="1:5" ht="15" x14ac:dyDescent="0.25">
      <c r="A5082" s="331">
        <v>101146</v>
      </c>
      <c r="B5082" s="329" t="s">
        <v>7672</v>
      </c>
      <c r="C5082" s="329" t="s">
        <v>4180</v>
      </c>
      <c r="D5082" s="329" t="s">
        <v>2971</v>
      </c>
      <c r="E5082" s="334">
        <v>10.09</v>
      </c>
    </row>
    <row r="5083" spans="1:5" ht="15" x14ac:dyDescent="0.25">
      <c r="A5083" s="331">
        <v>101147</v>
      </c>
      <c r="B5083" s="329" t="s">
        <v>7673</v>
      </c>
      <c r="C5083" s="329" t="s">
        <v>4180</v>
      </c>
      <c r="D5083" s="329" t="s">
        <v>2971</v>
      </c>
      <c r="E5083" s="334">
        <v>10.8</v>
      </c>
    </row>
    <row r="5084" spans="1:5" ht="15" x14ac:dyDescent="0.25">
      <c r="A5084" s="331">
        <v>101148</v>
      </c>
      <c r="B5084" s="329" t="s">
        <v>7674</v>
      </c>
      <c r="C5084" s="329" t="s">
        <v>4180</v>
      </c>
      <c r="D5084" s="329" t="s">
        <v>2971</v>
      </c>
      <c r="E5084" s="334">
        <v>11.05</v>
      </c>
    </row>
    <row r="5085" spans="1:5" ht="15" x14ac:dyDescent="0.25">
      <c r="A5085" s="331">
        <v>101149</v>
      </c>
      <c r="B5085" s="329" t="s">
        <v>7675</v>
      </c>
      <c r="C5085" s="329" t="s">
        <v>4180</v>
      </c>
      <c r="D5085" s="329" t="s">
        <v>2971</v>
      </c>
      <c r="E5085" s="334">
        <v>14.36</v>
      </c>
    </row>
    <row r="5086" spans="1:5" ht="15" x14ac:dyDescent="0.25">
      <c r="A5086" s="331">
        <v>101150</v>
      </c>
      <c r="B5086" s="329" t="s">
        <v>7676</v>
      </c>
      <c r="C5086" s="329" t="s">
        <v>4180</v>
      </c>
      <c r="D5086" s="329" t="s">
        <v>2971</v>
      </c>
      <c r="E5086" s="334">
        <v>13.62</v>
      </c>
    </row>
    <row r="5087" spans="1:5" ht="15" x14ac:dyDescent="0.25">
      <c r="A5087" s="331">
        <v>101151</v>
      </c>
      <c r="B5087" s="329" t="s">
        <v>7677</v>
      </c>
      <c r="C5087" s="329" t="s">
        <v>4180</v>
      </c>
      <c r="D5087" s="329" t="s">
        <v>2971</v>
      </c>
      <c r="E5087" s="334">
        <v>11.86</v>
      </c>
    </row>
    <row r="5088" spans="1:5" ht="15" x14ac:dyDescent="0.25">
      <c r="A5088" s="331">
        <v>101152</v>
      </c>
      <c r="B5088" s="329" t="s">
        <v>7678</v>
      </c>
      <c r="C5088" s="329" t="s">
        <v>4180</v>
      </c>
      <c r="D5088" s="329" t="s">
        <v>2971</v>
      </c>
      <c r="E5088" s="334">
        <v>13.19</v>
      </c>
    </row>
    <row r="5089" spans="1:5" ht="15" x14ac:dyDescent="0.25">
      <c r="A5089" s="331">
        <v>101153</v>
      </c>
      <c r="B5089" s="329" t="s">
        <v>7679</v>
      </c>
      <c r="C5089" s="329" t="s">
        <v>4180</v>
      </c>
      <c r="D5089" s="329" t="s">
        <v>2971</v>
      </c>
      <c r="E5089" s="334">
        <v>13.66</v>
      </c>
    </row>
    <row r="5090" spans="1:5" ht="15" x14ac:dyDescent="0.25">
      <c r="A5090" s="331">
        <v>101206</v>
      </c>
      <c r="B5090" s="329" t="s">
        <v>7680</v>
      </c>
      <c r="C5090" s="329" t="s">
        <v>4180</v>
      </c>
      <c r="D5090" s="329" t="s">
        <v>2971</v>
      </c>
      <c r="E5090" s="334">
        <v>9.2100000000000009</v>
      </c>
    </row>
    <row r="5091" spans="1:5" ht="15" x14ac:dyDescent="0.25">
      <c r="A5091" s="331">
        <v>101207</v>
      </c>
      <c r="B5091" s="329" t="s">
        <v>7681</v>
      </c>
      <c r="C5091" s="329" t="s">
        <v>4180</v>
      </c>
      <c r="D5091" s="329" t="s">
        <v>2971</v>
      </c>
      <c r="E5091" s="334">
        <v>8.1300000000000008</v>
      </c>
    </row>
    <row r="5092" spans="1:5" ht="15" x14ac:dyDescent="0.25">
      <c r="A5092" s="331">
        <v>101208</v>
      </c>
      <c r="B5092" s="329" t="s">
        <v>7682</v>
      </c>
      <c r="C5092" s="329" t="s">
        <v>4180</v>
      </c>
      <c r="D5092" s="329" t="s">
        <v>2971</v>
      </c>
      <c r="E5092" s="334">
        <v>7.89</v>
      </c>
    </row>
    <row r="5093" spans="1:5" ht="15" x14ac:dyDescent="0.25">
      <c r="A5093" s="331">
        <v>101209</v>
      </c>
      <c r="B5093" s="329" t="s">
        <v>7683</v>
      </c>
      <c r="C5093" s="329" t="s">
        <v>4180</v>
      </c>
      <c r="D5093" s="329" t="s">
        <v>2971</v>
      </c>
      <c r="E5093" s="334">
        <v>7.32</v>
      </c>
    </row>
    <row r="5094" spans="1:5" ht="15" x14ac:dyDescent="0.25">
      <c r="A5094" s="331">
        <v>101210</v>
      </c>
      <c r="B5094" s="329" t="s">
        <v>7684</v>
      </c>
      <c r="C5094" s="329" t="s">
        <v>4180</v>
      </c>
      <c r="D5094" s="329" t="s">
        <v>2971</v>
      </c>
      <c r="E5094" s="334">
        <v>13.2</v>
      </c>
    </row>
    <row r="5095" spans="1:5" ht="15" x14ac:dyDescent="0.25">
      <c r="A5095" s="331">
        <v>101211</v>
      </c>
      <c r="B5095" s="329" t="s">
        <v>7685</v>
      </c>
      <c r="C5095" s="329" t="s">
        <v>4180</v>
      </c>
      <c r="D5095" s="329" t="s">
        <v>2971</v>
      </c>
      <c r="E5095" s="334">
        <v>14.19</v>
      </c>
    </row>
    <row r="5096" spans="1:5" ht="15" x14ac:dyDescent="0.25">
      <c r="A5096" s="331">
        <v>101212</v>
      </c>
      <c r="B5096" s="329" t="s">
        <v>7686</v>
      </c>
      <c r="C5096" s="329" t="s">
        <v>4180</v>
      </c>
      <c r="D5096" s="329" t="s">
        <v>2971</v>
      </c>
      <c r="E5096" s="334">
        <v>16.53</v>
      </c>
    </row>
    <row r="5097" spans="1:5" ht="15" x14ac:dyDescent="0.25">
      <c r="A5097" s="331">
        <v>101213</v>
      </c>
      <c r="B5097" s="329" t="s">
        <v>7687</v>
      </c>
      <c r="C5097" s="329" t="s">
        <v>4180</v>
      </c>
      <c r="D5097" s="329" t="s">
        <v>2971</v>
      </c>
      <c r="E5097" s="334">
        <v>18.41</v>
      </c>
    </row>
    <row r="5098" spans="1:5" ht="15" x14ac:dyDescent="0.25">
      <c r="A5098" s="331">
        <v>101214</v>
      </c>
      <c r="B5098" s="329" t="s">
        <v>7688</v>
      </c>
      <c r="C5098" s="329" t="s">
        <v>4180</v>
      </c>
      <c r="D5098" s="329" t="s">
        <v>2971</v>
      </c>
      <c r="E5098" s="334">
        <v>22.43</v>
      </c>
    </row>
    <row r="5099" spans="1:5" ht="15" x14ac:dyDescent="0.25">
      <c r="A5099" s="331">
        <v>101215</v>
      </c>
      <c r="B5099" s="329" t="s">
        <v>7689</v>
      </c>
      <c r="C5099" s="329" t="s">
        <v>4180</v>
      </c>
      <c r="D5099" s="329" t="s">
        <v>2971</v>
      </c>
      <c r="E5099" s="334">
        <v>12.59</v>
      </c>
    </row>
    <row r="5100" spans="1:5" ht="15" x14ac:dyDescent="0.25">
      <c r="A5100" s="331">
        <v>101216</v>
      </c>
      <c r="B5100" s="329" t="s">
        <v>7690</v>
      </c>
      <c r="C5100" s="329" t="s">
        <v>4180</v>
      </c>
      <c r="D5100" s="329" t="s">
        <v>2971</v>
      </c>
      <c r="E5100" s="334">
        <v>13.28</v>
      </c>
    </row>
    <row r="5101" spans="1:5" ht="15" x14ac:dyDescent="0.25">
      <c r="A5101" s="331">
        <v>101217</v>
      </c>
      <c r="B5101" s="329" t="s">
        <v>7691</v>
      </c>
      <c r="C5101" s="329" t="s">
        <v>4180</v>
      </c>
      <c r="D5101" s="329" t="s">
        <v>2971</v>
      </c>
      <c r="E5101" s="334">
        <v>15.42</v>
      </c>
    </row>
    <row r="5102" spans="1:5" ht="15" x14ac:dyDescent="0.25">
      <c r="A5102" s="331">
        <v>101218</v>
      </c>
      <c r="B5102" s="329" t="s">
        <v>7692</v>
      </c>
      <c r="C5102" s="329" t="s">
        <v>4180</v>
      </c>
      <c r="D5102" s="329" t="s">
        <v>2971</v>
      </c>
      <c r="E5102" s="334">
        <v>16.440000000000001</v>
      </c>
    </row>
    <row r="5103" spans="1:5" ht="15" x14ac:dyDescent="0.25">
      <c r="A5103" s="331">
        <v>101219</v>
      </c>
      <c r="B5103" s="329" t="s">
        <v>7693</v>
      </c>
      <c r="C5103" s="329" t="s">
        <v>4180</v>
      </c>
      <c r="D5103" s="329" t="s">
        <v>2971</v>
      </c>
      <c r="E5103" s="334">
        <v>20.03</v>
      </c>
    </row>
    <row r="5104" spans="1:5" ht="15" x14ac:dyDescent="0.25">
      <c r="A5104" s="331">
        <v>101220</v>
      </c>
      <c r="B5104" s="329" t="s">
        <v>7694</v>
      </c>
      <c r="C5104" s="329" t="s">
        <v>4180</v>
      </c>
      <c r="D5104" s="329" t="s">
        <v>2971</v>
      </c>
      <c r="E5104" s="334">
        <v>12.43</v>
      </c>
    </row>
    <row r="5105" spans="1:5" ht="15" x14ac:dyDescent="0.25">
      <c r="A5105" s="331">
        <v>101221</v>
      </c>
      <c r="B5105" s="329" t="s">
        <v>7695</v>
      </c>
      <c r="C5105" s="329" t="s">
        <v>4180</v>
      </c>
      <c r="D5105" s="329" t="s">
        <v>2971</v>
      </c>
      <c r="E5105" s="334">
        <v>13.23</v>
      </c>
    </row>
    <row r="5106" spans="1:5" ht="15" x14ac:dyDescent="0.25">
      <c r="A5106" s="331">
        <v>101222</v>
      </c>
      <c r="B5106" s="329" t="s">
        <v>7696</v>
      </c>
      <c r="C5106" s="329" t="s">
        <v>4180</v>
      </c>
      <c r="D5106" s="329" t="s">
        <v>2971</v>
      </c>
      <c r="E5106" s="334">
        <v>15.39</v>
      </c>
    </row>
    <row r="5107" spans="1:5" ht="15" x14ac:dyDescent="0.25">
      <c r="A5107" s="331">
        <v>101223</v>
      </c>
      <c r="B5107" s="329" t="s">
        <v>7697</v>
      </c>
      <c r="C5107" s="329" t="s">
        <v>4180</v>
      </c>
      <c r="D5107" s="329" t="s">
        <v>2971</v>
      </c>
      <c r="E5107" s="334">
        <v>17.100000000000001</v>
      </c>
    </row>
    <row r="5108" spans="1:5" ht="15" x14ac:dyDescent="0.25">
      <c r="A5108" s="331">
        <v>101224</v>
      </c>
      <c r="B5108" s="329" t="s">
        <v>7698</v>
      </c>
      <c r="C5108" s="329" t="s">
        <v>4180</v>
      </c>
      <c r="D5108" s="329" t="s">
        <v>2971</v>
      </c>
      <c r="E5108" s="334">
        <v>21.47</v>
      </c>
    </row>
    <row r="5109" spans="1:5" ht="15" x14ac:dyDescent="0.25">
      <c r="A5109" s="331">
        <v>101225</v>
      </c>
      <c r="B5109" s="329" t="s">
        <v>7699</v>
      </c>
      <c r="C5109" s="329" t="s">
        <v>4180</v>
      </c>
      <c r="D5109" s="329" t="s">
        <v>2971</v>
      </c>
      <c r="E5109" s="334">
        <v>11.39</v>
      </c>
    </row>
    <row r="5110" spans="1:5" ht="15" x14ac:dyDescent="0.25">
      <c r="A5110" s="331">
        <v>101226</v>
      </c>
      <c r="B5110" s="329" t="s">
        <v>7700</v>
      </c>
      <c r="C5110" s="329" t="s">
        <v>4180</v>
      </c>
      <c r="D5110" s="329" t="s">
        <v>2971</v>
      </c>
      <c r="E5110" s="334">
        <v>12.08</v>
      </c>
    </row>
    <row r="5111" spans="1:5" ht="15" x14ac:dyDescent="0.25">
      <c r="A5111" s="331">
        <v>101227</v>
      </c>
      <c r="B5111" s="329" t="s">
        <v>7701</v>
      </c>
      <c r="C5111" s="329" t="s">
        <v>4180</v>
      </c>
      <c r="D5111" s="329" t="s">
        <v>2971</v>
      </c>
      <c r="E5111" s="334">
        <v>14.01</v>
      </c>
    </row>
    <row r="5112" spans="1:5" ht="15" x14ac:dyDescent="0.25">
      <c r="A5112" s="331">
        <v>101228</v>
      </c>
      <c r="B5112" s="329" t="s">
        <v>7702</v>
      </c>
      <c r="C5112" s="329" t="s">
        <v>4180</v>
      </c>
      <c r="D5112" s="329" t="s">
        <v>2971</v>
      </c>
      <c r="E5112" s="334">
        <v>15.05</v>
      </c>
    </row>
    <row r="5113" spans="1:5" ht="15" x14ac:dyDescent="0.25">
      <c r="A5113" s="331">
        <v>101229</v>
      </c>
      <c r="B5113" s="329" t="s">
        <v>7703</v>
      </c>
      <c r="C5113" s="329" t="s">
        <v>4180</v>
      </c>
      <c r="D5113" s="329" t="s">
        <v>2971</v>
      </c>
      <c r="E5113" s="334">
        <v>18.96</v>
      </c>
    </row>
    <row r="5114" spans="1:5" ht="15" x14ac:dyDescent="0.25">
      <c r="A5114" s="331">
        <v>101230</v>
      </c>
      <c r="B5114" s="329" t="s">
        <v>7704</v>
      </c>
      <c r="C5114" s="329" t="s">
        <v>4180</v>
      </c>
      <c r="D5114" s="329" t="s">
        <v>2971</v>
      </c>
      <c r="E5114" s="334">
        <v>8.18</v>
      </c>
    </row>
    <row r="5115" spans="1:5" ht="15" x14ac:dyDescent="0.25">
      <c r="A5115" s="331">
        <v>101231</v>
      </c>
      <c r="B5115" s="329" t="s">
        <v>7705</v>
      </c>
      <c r="C5115" s="329" t="s">
        <v>4180</v>
      </c>
      <c r="D5115" s="329" t="s">
        <v>2971</v>
      </c>
      <c r="E5115" s="334">
        <v>7.76</v>
      </c>
    </row>
    <row r="5116" spans="1:5" ht="15" x14ac:dyDescent="0.25">
      <c r="A5116" s="331">
        <v>101232</v>
      </c>
      <c r="B5116" s="329" t="s">
        <v>7706</v>
      </c>
      <c r="C5116" s="329" t="s">
        <v>4180</v>
      </c>
      <c r="D5116" s="329" t="s">
        <v>2971</v>
      </c>
      <c r="E5116" s="334">
        <v>7.09</v>
      </c>
    </row>
    <row r="5117" spans="1:5" ht="15" x14ac:dyDescent="0.25">
      <c r="A5117" s="331">
        <v>101233</v>
      </c>
      <c r="B5117" s="329" t="s">
        <v>7707</v>
      </c>
      <c r="C5117" s="329" t="s">
        <v>4180</v>
      </c>
      <c r="D5117" s="329" t="s">
        <v>2971</v>
      </c>
      <c r="E5117" s="334">
        <v>6.54</v>
      </c>
    </row>
    <row r="5118" spans="1:5" ht="15" x14ac:dyDescent="0.25">
      <c r="A5118" s="331">
        <v>101234</v>
      </c>
      <c r="B5118" s="329" t="s">
        <v>7708</v>
      </c>
      <c r="C5118" s="329" t="s">
        <v>4180</v>
      </c>
      <c r="D5118" s="329" t="s">
        <v>2971</v>
      </c>
      <c r="E5118" s="334">
        <v>12.84</v>
      </c>
    </row>
    <row r="5119" spans="1:5" ht="15" x14ac:dyDescent="0.25">
      <c r="A5119" s="331">
        <v>101235</v>
      </c>
      <c r="B5119" s="329" t="s">
        <v>7709</v>
      </c>
      <c r="C5119" s="329" t="s">
        <v>4180</v>
      </c>
      <c r="D5119" s="329" t="s">
        <v>2971</v>
      </c>
      <c r="E5119" s="334">
        <v>13.62</v>
      </c>
    </row>
    <row r="5120" spans="1:5" ht="15" x14ac:dyDescent="0.25">
      <c r="A5120" s="331">
        <v>101236</v>
      </c>
      <c r="B5120" s="329" t="s">
        <v>7710</v>
      </c>
      <c r="C5120" s="329" t="s">
        <v>4180</v>
      </c>
      <c r="D5120" s="329" t="s">
        <v>2971</v>
      </c>
      <c r="E5120" s="334">
        <v>15.87</v>
      </c>
    </row>
    <row r="5121" spans="1:5" ht="15" x14ac:dyDescent="0.25">
      <c r="A5121" s="331">
        <v>101237</v>
      </c>
      <c r="B5121" s="329" t="s">
        <v>7711</v>
      </c>
      <c r="C5121" s="329" t="s">
        <v>4180</v>
      </c>
      <c r="D5121" s="329" t="s">
        <v>2971</v>
      </c>
      <c r="E5121" s="334">
        <v>17.03</v>
      </c>
    </row>
    <row r="5122" spans="1:5" ht="15" x14ac:dyDescent="0.25">
      <c r="A5122" s="331">
        <v>101238</v>
      </c>
      <c r="B5122" s="329" t="s">
        <v>7712</v>
      </c>
      <c r="C5122" s="329" t="s">
        <v>4180</v>
      </c>
      <c r="D5122" s="329" t="s">
        <v>2971</v>
      </c>
      <c r="E5122" s="334">
        <v>21.54</v>
      </c>
    </row>
    <row r="5123" spans="1:5" ht="15" x14ac:dyDescent="0.25">
      <c r="A5123" s="331">
        <v>101239</v>
      </c>
      <c r="B5123" s="329" t="s">
        <v>7713</v>
      </c>
      <c r="C5123" s="329" t="s">
        <v>4180</v>
      </c>
      <c r="D5123" s="329" t="s">
        <v>2971</v>
      </c>
      <c r="E5123" s="334">
        <v>11.38</v>
      </c>
    </row>
    <row r="5124" spans="1:5" ht="15" x14ac:dyDescent="0.25">
      <c r="A5124" s="331">
        <v>101240</v>
      </c>
      <c r="B5124" s="329" t="s">
        <v>7714</v>
      </c>
      <c r="C5124" s="329" t="s">
        <v>4180</v>
      </c>
      <c r="D5124" s="329" t="s">
        <v>2971</v>
      </c>
      <c r="E5124" s="334">
        <v>12.1</v>
      </c>
    </row>
    <row r="5125" spans="1:5" ht="15" x14ac:dyDescent="0.25">
      <c r="A5125" s="331">
        <v>101241</v>
      </c>
      <c r="B5125" s="329" t="s">
        <v>7715</v>
      </c>
      <c r="C5125" s="329" t="s">
        <v>4180</v>
      </c>
      <c r="D5125" s="329" t="s">
        <v>2971</v>
      </c>
      <c r="E5125" s="334">
        <v>14.11</v>
      </c>
    </row>
    <row r="5126" spans="1:5" ht="15" x14ac:dyDescent="0.25">
      <c r="A5126" s="331">
        <v>101242</v>
      </c>
      <c r="B5126" s="329" t="s">
        <v>7716</v>
      </c>
      <c r="C5126" s="329" t="s">
        <v>4180</v>
      </c>
      <c r="D5126" s="329" t="s">
        <v>2971</v>
      </c>
      <c r="E5126" s="334">
        <v>15.71</v>
      </c>
    </row>
    <row r="5127" spans="1:5" ht="15" x14ac:dyDescent="0.25">
      <c r="A5127" s="331">
        <v>101243</v>
      </c>
      <c r="B5127" s="329" t="s">
        <v>7717</v>
      </c>
      <c r="C5127" s="329" t="s">
        <v>4180</v>
      </c>
      <c r="D5127" s="329" t="s">
        <v>2971</v>
      </c>
      <c r="E5127" s="334">
        <v>19.190000000000001</v>
      </c>
    </row>
    <row r="5128" spans="1:5" ht="15" x14ac:dyDescent="0.25">
      <c r="A5128" s="331">
        <v>101244</v>
      </c>
      <c r="B5128" s="329" t="s">
        <v>7718</v>
      </c>
      <c r="C5128" s="329" t="s">
        <v>4180</v>
      </c>
      <c r="D5128" s="329" t="s">
        <v>2971</v>
      </c>
      <c r="E5128" s="334">
        <v>11.92</v>
      </c>
    </row>
    <row r="5129" spans="1:5" ht="15" x14ac:dyDescent="0.25">
      <c r="A5129" s="331">
        <v>101245</v>
      </c>
      <c r="B5129" s="329" t="s">
        <v>7719</v>
      </c>
      <c r="C5129" s="329" t="s">
        <v>4180</v>
      </c>
      <c r="D5129" s="329" t="s">
        <v>2971</v>
      </c>
      <c r="E5129" s="334">
        <v>12.71</v>
      </c>
    </row>
    <row r="5130" spans="1:5" ht="15" x14ac:dyDescent="0.25">
      <c r="A5130" s="331">
        <v>101246</v>
      </c>
      <c r="B5130" s="329" t="s">
        <v>7720</v>
      </c>
      <c r="C5130" s="329" t="s">
        <v>4180</v>
      </c>
      <c r="D5130" s="329" t="s">
        <v>2971</v>
      </c>
      <c r="E5130" s="334">
        <v>14.8</v>
      </c>
    </row>
    <row r="5131" spans="1:5" ht="15" x14ac:dyDescent="0.25">
      <c r="A5131" s="331">
        <v>101247</v>
      </c>
      <c r="B5131" s="329" t="s">
        <v>7721</v>
      </c>
      <c r="C5131" s="329" t="s">
        <v>4180</v>
      </c>
      <c r="D5131" s="329" t="s">
        <v>2971</v>
      </c>
      <c r="E5131" s="334">
        <v>16.420000000000002</v>
      </c>
    </row>
    <row r="5132" spans="1:5" ht="15" x14ac:dyDescent="0.25">
      <c r="A5132" s="331">
        <v>101248</v>
      </c>
      <c r="B5132" s="329" t="s">
        <v>7722</v>
      </c>
      <c r="C5132" s="329" t="s">
        <v>4180</v>
      </c>
      <c r="D5132" s="329" t="s">
        <v>2971</v>
      </c>
      <c r="E5132" s="334">
        <v>20.63</v>
      </c>
    </row>
    <row r="5133" spans="1:5" ht="15" x14ac:dyDescent="0.25">
      <c r="A5133" s="331">
        <v>101249</v>
      </c>
      <c r="B5133" s="329" t="s">
        <v>7723</v>
      </c>
      <c r="C5133" s="329" t="s">
        <v>4180</v>
      </c>
      <c r="D5133" s="329" t="s">
        <v>2971</v>
      </c>
      <c r="E5133" s="334">
        <v>10.46</v>
      </c>
    </row>
    <row r="5134" spans="1:5" ht="15" x14ac:dyDescent="0.25">
      <c r="A5134" s="331">
        <v>101250</v>
      </c>
      <c r="B5134" s="329" t="s">
        <v>7724</v>
      </c>
      <c r="C5134" s="329" t="s">
        <v>4180</v>
      </c>
      <c r="D5134" s="329" t="s">
        <v>2971</v>
      </c>
      <c r="E5134" s="334">
        <v>11.57</v>
      </c>
    </row>
    <row r="5135" spans="1:5" ht="15" x14ac:dyDescent="0.25">
      <c r="A5135" s="331">
        <v>101251</v>
      </c>
      <c r="B5135" s="329" t="s">
        <v>7725</v>
      </c>
      <c r="C5135" s="329" t="s">
        <v>4180</v>
      </c>
      <c r="D5135" s="329" t="s">
        <v>2971</v>
      </c>
      <c r="E5135" s="334">
        <v>13.26</v>
      </c>
    </row>
    <row r="5136" spans="1:5" ht="15" x14ac:dyDescent="0.25">
      <c r="A5136" s="331">
        <v>101252</v>
      </c>
      <c r="B5136" s="329" t="s">
        <v>7726</v>
      </c>
      <c r="C5136" s="329" t="s">
        <v>4180</v>
      </c>
      <c r="D5136" s="329" t="s">
        <v>2971</v>
      </c>
      <c r="E5136" s="334">
        <v>14.44</v>
      </c>
    </row>
    <row r="5137" spans="1:5" ht="15" x14ac:dyDescent="0.25">
      <c r="A5137" s="331">
        <v>101253</v>
      </c>
      <c r="B5137" s="329" t="s">
        <v>7727</v>
      </c>
      <c r="C5137" s="329" t="s">
        <v>4180</v>
      </c>
      <c r="D5137" s="329" t="s">
        <v>2971</v>
      </c>
      <c r="E5137" s="334">
        <v>18.22</v>
      </c>
    </row>
    <row r="5138" spans="1:5" ht="15" x14ac:dyDescent="0.25">
      <c r="A5138" s="331">
        <v>101254</v>
      </c>
      <c r="B5138" s="329" t="s">
        <v>7728</v>
      </c>
      <c r="C5138" s="329" t="s">
        <v>4180</v>
      </c>
      <c r="D5138" s="329" t="s">
        <v>2971</v>
      </c>
      <c r="E5138" s="334">
        <v>9.09</v>
      </c>
    </row>
    <row r="5139" spans="1:5" ht="15" x14ac:dyDescent="0.25">
      <c r="A5139" s="331">
        <v>101255</v>
      </c>
      <c r="B5139" s="329" t="s">
        <v>7729</v>
      </c>
      <c r="C5139" s="329" t="s">
        <v>4180</v>
      </c>
      <c r="D5139" s="329" t="s">
        <v>2971</v>
      </c>
      <c r="E5139" s="334">
        <v>8.14</v>
      </c>
    </row>
    <row r="5140" spans="1:5" ht="15" x14ac:dyDescent="0.25">
      <c r="A5140" s="331">
        <v>101256</v>
      </c>
      <c r="B5140" s="329" t="s">
        <v>7730</v>
      </c>
      <c r="C5140" s="329" t="s">
        <v>4180</v>
      </c>
      <c r="D5140" s="329" t="s">
        <v>2971</v>
      </c>
      <c r="E5140" s="334">
        <v>14.12</v>
      </c>
    </row>
    <row r="5141" spans="1:5" ht="15" x14ac:dyDescent="0.25">
      <c r="A5141" s="331">
        <v>101257</v>
      </c>
      <c r="B5141" s="329" t="s">
        <v>7731</v>
      </c>
      <c r="C5141" s="329" t="s">
        <v>4180</v>
      </c>
      <c r="D5141" s="329" t="s">
        <v>2971</v>
      </c>
      <c r="E5141" s="334">
        <v>14.99</v>
      </c>
    </row>
    <row r="5142" spans="1:5" ht="15" x14ac:dyDescent="0.25">
      <c r="A5142" s="331">
        <v>101258</v>
      </c>
      <c r="B5142" s="329" t="s">
        <v>7732</v>
      </c>
      <c r="C5142" s="329" t="s">
        <v>4180</v>
      </c>
      <c r="D5142" s="329" t="s">
        <v>2971</v>
      </c>
      <c r="E5142" s="334">
        <v>17.39</v>
      </c>
    </row>
    <row r="5143" spans="1:5" ht="15" x14ac:dyDescent="0.25">
      <c r="A5143" s="331">
        <v>101259</v>
      </c>
      <c r="B5143" s="329" t="s">
        <v>7733</v>
      </c>
      <c r="C5143" s="329" t="s">
        <v>4180</v>
      </c>
      <c r="D5143" s="329" t="s">
        <v>2971</v>
      </c>
      <c r="E5143" s="334">
        <v>19.25</v>
      </c>
    </row>
    <row r="5144" spans="1:5" ht="15" x14ac:dyDescent="0.25">
      <c r="A5144" s="331">
        <v>101260</v>
      </c>
      <c r="B5144" s="329" t="s">
        <v>7734</v>
      </c>
      <c r="C5144" s="329" t="s">
        <v>4180</v>
      </c>
      <c r="D5144" s="329" t="s">
        <v>2971</v>
      </c>
      <c r="E5144" s="334">
        <v>24.09</v>
      </c>
    </row>
    <row r="5145" spans="1:5" ht="15" x14ac:dyDescent="0.25">
      <c r="A5145" s="331">
        <v>101261</v>
      </c>
      <c r="B5145" s="329" t="s">
        <v>7735</v>
      </c>
      <c r="C5145" s="329" t="s">
        <v>4180</v>
      </c>
      <c r="D5145" s="329" t="s">
        <v>2971</v>
      </c>
      <c r="E5145" s="334">
        <v>13.4</v>
      </c>
    </row>
    <row r="5146" spans="1:5" ht="15" x14ac:dyDescent="0.25">
      <c r="A5146" s="331">
        <v>101262</v>
      </c>
      <c r="B5146" s="329" t="s">
        <v>7736</v>
      </c>
      <c r="C5146" s="329" t="s">
        <v>4180</v>
      </c>
      <c r="D5146" s="329" t="s">
        <v>2971</v>
      </c>
      <c r="E5146" s="334">
        <v>14.26</v>
      </c>
    </row>
    <row r="5147" spans="1:5" ht="15" x14ac:dyDescent="0.25">
      <c r="A5147" s="331">
        <v>101263</v>
      </c>
      <c r="B5147" s="329" t="s">
        <v>7737</v>
      </c>
      <c r="C5147" s="329" t="s">
        <v>4180</v>
      </c>
      <c r="D5147" s="329" t="s">
        <v>2971</v>
      </c>
      <c r="E5147" s="334">
        <v>16.52</v>
      </c>
    </row>
    <row r="5148" spans="1:5" ht="15" x14ac:dyDescent="0.25">
      <c r="A5148" s="331">
        <v>101264</v>
      </c>
      <c r="B5148" s="329" t="s">
        <v>7738</v>
      </c>
      <c r="C5148" s="329" t="s">
        <v>4180</v>
      </c>
      <c r="D5148" s="329" t="s">
        <v>2971</v>
      </c>
      <c r="E5148" s="334">
        <v>18.28</v>
      </c>
    </row>
    <row r="5149" spans="1:5" ht="15" x14ac:dyDescent="0.25">
      <c r="A5149" s="331">
        <v>101265</v>
      </c>
      <c r="B5149" s="329" t="s">
        <v>7739</v>
      </c>
      <c r="C5149" s="329" t="s">
        <v>4180</v>
      </c>
      <c r="D5149" s="329" t="s">
        <v>2971</v>
      </c>
      <c r="E5149" s="334">
        <v>22.87</v>
      </c>
    </row>
    <row r="5150" spans="1:5" ht="15" x14ac:dyDescent="0.25">
      <c r="A5150" s="331">
        <v>101266</v>
      </c>
      <c r="B5150" s="329" t="s">
        <v>7740</v>
      </c>
      <c r="C5150" s="329" t="s">
        <v>4180</v>
      </c>
      <c r="D5150" s="329" t="s">
        <v>2971</v>
      </c>
      <c r="E5150" s="334">
        <v>8.1300000000000008</v>
      </c>
    </row>
    <row r="5151" spans="1:5" ht="15" x14ac:dyDescent="0.25">
      <c r="A5151" s="331">
        <v>101267</v>
      </c>
      <c r="B5151" s="329" t="s">
        <v>7741</v>
      </c>
      <c r="C5151" s="329" t="s">
        <v>4180</v>
      </c>
      <c r="D5151" s="329" t="s">
        <v>2971</v>
      </c>
      <c r="E5151" s="334">
        <v>7.78</v>
      </c>
    </row>
    <row r="5152" spans="1:5" ht="15" x14ac:dyDescent="0.25">
      <c r="A5152" s="331">
        <v>101268</v>
      </c>
      <c r="B5152" s="329" t="s">
        <v>7742</v>
      </c>
      <c r="C5152" s="329" t="s">
        <v>4180</v>
      </c>
      <c r="D5152" s="329" t="s">
        <v>2971</v>
      </c>
      <c r="E5152" s="334">
        <v>12.95</v>
      </c>
    </row>
    <row r="5153" spans="1:5" ht="15" x14ac:dyDescent="0.25">
      <c r="A5153" s="331">
        <v>101269</v>
      </c>
      <c r="B5153" s="329" t="s">
        <v>7743</v>
      </c>
      <c r="C5153" s="329" t="s">
        <v>4180</v>
      </c>
      <c r="D5153" s="329" t="s">
        <v>2971</v>
      </c>
      <c r="E5153" s="334">
        <v>14.34</v>
      </c>
    </row>
    <row r="5154" spans="1:5" ht="15" x14ac:dyDescent="0.25">
      <c r="A5154" s="331">
        <v>101270</v>
      </c>
      <c r="B5154" s="329" t="s">
        <v>7744</v>
      </c>
      <c r="C5154" s="329" t="s">
        <v>4180</v>
      </c>
      <c r="D5154" s="329" t="s">
        <v>2971</v>
      </c>
      <c r="E5154" s="334">
        <v>16.649999999999999</v>
      </c>
    </row>
    <row r="5155" spans="1:5" ht="15" x14ac:dyDescent="0.25">
      <c r="A5155" s="331">
        <v>101271</v>
      </c>
      <c r="B5155" s="329" t="s">
        <v>7745</v>
      </c>
      <c r="C5155" s="329" t="s">
        <v>4180</v>
      </c>
      <c r="D5155" s="329" t="s">
        <v>2971</v>
      </c>
      <c r="E5155" s="334">
        <v>18.440000000000001</v>
      </c>
    </row>
    <row r="5156" spans="1:5" ht="15" x14ac:dyDescent="0.25">
      <c r="A5156" s="331">
        <v>101272</v>
      </c>
      <c r="B5156" s="329" t="s">
        <v>7746</v>
      </c>
      <c r="C5156" s="329" t="s">
        <v>4180</v>
      </c>
      <c r="D5156" s="329" t="s">
        <v>2971</v>
      </c>
      <c r="E5156" s="334">
        <v>23.09</v>
      </c>
    </row>
    <row r="5157" spans="1:5" ht="15" x14ac:dyDescent="0.25">
      <c r="A5157" s="331">
        <v>101273</v>
      </c>
      <c r="B5157" s="329" t="s">
        <v>7747</v>
      </c>
      <c r="C5157" s="329" t="s">
        <v>4180</v>
      </c>
      <c r="D5157" s="329" t="s">
        <v>2971</v>
      </c>
      <c r="E5157" s="334">
        <v>12.42</v>
      </c>
    </row>
    <row r="5158" spans="1:5" ht="15" x14ac:dyDescent="0.25">
      <c r="A5158" s="331">
        <v>101274</v>
      </c>
      <c r="B5158" s="329" t="s">
        <v>7748</v>
      </c>
      <c r="C5158" s="329" t="s">
        <v>4180</v>
      </c>
      <c r="D5158" s="329" t="s">
        <v>2971</v>
      </c>
      <c r="E5158" s="334">
        <v>13.68</v>
      </c>
    </row>
    <row r="5159" spans="1:5" ht="15" x14ac:dyDescent="0.25">
      <c r="A5159" s="331">
        <v>101275</v>
      </c>
      <c r="B5159" s="329" t="s">
        <v>7749</v>
      </c>
      <c r="C5159" s="329" t="s">
        <v>4180</v>
      </c>
      <c r="D5159" s="329" t="s">
        <v>2971</v>
      </c>
      <c r="E5159" s="334">
        <v>15.9</v>
      </c>
    </row>
    <row r="5160" spans="1:5" ht="15" x14ac:dyDescent="0.25">
      <c r="A5160" s="331">
        <v>101276</v>
      </c>
      <c r="B5160" s="329" t="s">
        <v>7750</v>
      </c>
      <c r="C5160" s="329" t="s">
        <v>4180</v>
      </c>
      <c r="D5160" s="329" t="s">
        <v>2971</v>
      </c>
      <c r="E5160" s="334">
        <v>17.57</v>
      </c>
    </row>
    <row r="5161" spans="1:5" ht="15" x14ac:dyDescent="0.25">
      <c r="A5161" s="331">
        <v>101277</v>
      </c>
      <c r="B5161" s="329" t="s">
        <v>7751</v>
      </c>
      <c r="C5161" s="329" t="s">
        <v>4180</v>
      </c>
      <c r="D5161" s="329" t="s">
        <v>2971</v>
      </c>
      <c r="E5161" s="334">
        <v>22.43</v>
      </c>
    </row>
    <row r="5162" spans="1:5" ht="15" x14ac:dyDescent="0.25">
      <c r="A5162" s="331">
        <v>102354</v>
      </c>
      <c r="B5162" s="329" t="s">
        <v>7752</v>
      </c>
      <c r="C5162" s="329" t="s">
        <v>4180</v>
      </c>
      <c r="D5162" s="329" t="s">
        <v>2971</v>
      </c>
      <c r="E5162" s="334">
        <v>105.06</v>
      </c>
    </row>
    <row r="5163" spans="1:5" ht="15" x14ac:dyDescent="0.25">
      <c r="A5163" s="331">
        <v>102355</v>
      </c>
      <c r="B5163" s="329" t="s">
        <v>7753</v>
      </c>
      <c r="C5163" s="329" t="s">
        <v>4180</v>
      </c>
      <c r="D5163" s="329" t="s">
        <v>2971</v>
      </c>
      <c r="E5163" s="334">
        <v>119.34</v>
      </c>
    </row>
    <row r="5164" spans="1:5" ht="15" x14ac:dyDescent="0.25">
      <c r="A5164" s="331">
        <v>102360</v>
      </c>
      <c r="B5164" s="329" t="s">
        <v>7754</v>
      </c>
      <c r="C5164" s="329" t="s">
        <v>4180</v>
      </c>
      <c r="D5164" s="329" t="s">
        <v>2971</v>
      </c>
      <c r="E5164" s="334">
        <v>15.53</v>
      </c>
    </row>
    <row r="5165" spans="1:5" ht="15" x14ac:dyDescent="0.25">
      <c r="A5165" s="331">
        <v>102361</v>
      </c>
      <c r="B5165" s="329" t="s">
        <v>7755</v>
      </c>
      <c r="C5165" s="329" t="s">
        <v>4180</v>
      </c>
      <c r="D5165" s="329" t="s">
        <v>2971</v>
      </c>
      <c r="E5165" s="334">
        <v>22.86</v>
      </c>
    </row>
    <row r="5166" spans="1:5" ht="15" x14ac:dyDescent="0.25">
      <c r="A5166" s="331">
        <v>90082</v>
      </c>
      <c r="B5166" s="329" t="s">
        <v>7756</v>
      </c>
      <c r="C5166" s="329" t="s">
        <v>4180</v>
      </c>
      <c r="D5166" s="329" t="s">
        <v>2971</v>
      </c>
      <c r="E5166" s="334">
        <v>7.73</v>
      </c>
    </row>
    <row r="5167" spans="1:5" ht="15" x14ac:dyDescent="0.25">
      <c r="A5167" s="331">
        <v>90084</v>
      </c>
      <c r="B5167" s="329" t="s">
        <v>7757</v>
      </c>
      <c r="C5167" s="329" t="s">
        <v>4180</v>
      </c>
      <c r="D5167" s="329" t="s">
        <v>2971</v>
      </c>
      <c r="E5167" s="334">
        <v>7.49</v>
      </c>
    </row>
    <row r="5168" spans="1:5" ht="15" x14ac:dyDescent="0.25">
      <c r="A5168" s="331">
        <v>90086</v>
      </c>
      <c r="B5168" s="329" t="s">
        <v>7758</v>
      </c>
      <c r="C5168" s="329" t="s">
        <v>4180</v>
      </c>
      <c r="D5168" s="329" t="s">
        <v>2971</v>
      </c>
      <c r="E5168" s="334">
        <v>7.08</v>
      </c>
    </row>
    <row r="5169" spans="1:5" ht="15" x14ac:dyDescent="0.25">
      <c r="A5169" s="331">
        <v>90087</v>
      </c>
      <c r="B5169" s="329" t="s">
        <v>7759</v>
      </c>
      <c r="C5169" s="329" t="s">
        <v>4180</v>
      </c>
      <c r="D5169" s="329" t="s">
        <v>2971</v>
      </c>
      <c r="E5169" s="334">
        <v>6.56</v>
      </c>
    </row>
    <row r="5170" spans="1:5" ht="15" x14ac:dyDescent="0.25">
      <c r="A5170" s="331">
        <v>90090</v>
      </c>
      <c r="B5170" s="329" t="s">
        <v>7760</v>
      </c>
      <c r="C5170" s="329" t="s">
        <v>4180</v>
      </c>
      <c r="D5170" s="329" t="s">
        <v>2971</v>
      </c>
      <c r="E5170" s="334">
        <v>6.41</v>
      </c>
    </row>
    <row r="5171" spans="1:5" ht="15" x14ac:dyDescent="0.25">
      <c r="A5171" s="331">
        <v>90091</v>
      </c>
      <c r="B5171" s="329" t="s">
        <v>7761</v>
      </c>
      <c r="C5171" s="329" t="s">
        <v>4180</v>
      </c>
      <c r="D5171" s="329" t="s">
        <v>2971</v>
      </c>
      <c r="E5171" s="334">
        <v>4.17</v>
      </c>
    </row>
    <row r="5172" spans="1:5" ht="15" x14ac:dyDescent="0.25">
      <c r="A5172" s="331">
        <v>90092</v>
      </c>
      <c r="B5172" s="329" t="s">
        <v>7762</v>
      </c>
      <c r="C5172" s="329" t="s">
        <v>4180</v>
      </c>
      <c r="D5172" s="329" t="s">
        <v>2971</v>
      </c>
      <c r="E5172" s="334">
        <v>4.12</v>
      </c>
    </row>
    <row r="5173" spans="1:5" ht="15" x14ac:dyDescent="0.25">
      <c r="A5173" s="331">
        <v>90094</v>
      </c>
      <c r="B5173" s="329" t="s">
        <v>7763</v>
      </c>
      <c r="C5173" s="329" t="s">
        <v>4180</v>
      </c>
      <c r="D5173" s="329" t="s">
        <v>2971</v>
      </c>
      <c r="E5173" s="334">
        <v>3.91</v>
      </c>
    </row>
    <row r="5174" spans="1:5" ht="15" x14ac:dyDescent="0.25">
      <c r="A5174" s="331">
        <v>90095</v>
      </c>
      <c r="B5174" s="329" t="s">
        <v>7764</v>
      </c>
      <c r="C5174" s="329" t="s">
        <v>4180</v>
      </c>
      <c r="D5174" s="329" t="s">
        <v>2971</v>
      </c>
      <c r="E5174" s="334">
        <v>3.6</v>
      </c>
    </row>
    <row r="5175" spans="1:5" ht="15" x14ac:dyDescent="0.25">
      <c r="A5175" s="331">
        <v>90098</v>
      </c>
      <c r="B5175" s="329" t="s">
        <v>7765</v>
      </c>
      <c r="C5175" s="329" t="s">
        <v>4180</v>
      </c>
      <c r="D5175" s="329" t="s">
        <v>2971</v>
      </c>
      <c r="E5175" s="334">
        <v>3.54</v>
      </c>
    </row>
    <row r="5176" spans="1:5" ht="15" x14ac:dyDescent="0.25">
      <c r="A5176" s="331">
        <v>90099</v>
      </c>
      <c r="B5176" s="329" t="s">
        <v>7766</v>
      </c>
      <c r="C5176" s="329" t="s">
        <v>4180</v>
      </c>
      <c r="D5176" s="329" t="s">
        <v>2971</v>
      </c>
      <c r="E5176" s="334">
        <v>10.73</v>
      </c>
    </row>
    <row r="5177" spans="1:5" ht="15" x14ac:dyDescent="0.25">
      <c r="A5177" s="331">
        <v>90100</v>
      </c>
      <c r="B5177" s="329" t="s">
        <v>7767</v>
      </c>
      <c r="C5177" s="329" t="s">
        <v>4180</v>
      </c>
      <c r="D5177" s="329" t="s">
        <v>2971</v>
      </c>
      <c r="E5177" s="334">
        <v>9.11</v>
      </c>
    </row>
    <row r="5178" spans="1:5" ht="15" x14ac:dyDescent="0.25">
      <c r="A5178" s="331">
        <v>90101</v>
      </c>
      <c r="B5178" s="329" t="s">
        <v>7768</v>
      </c>
      <c r="C5178" s="329" t="s">
        <v>4180</v>
      </c>
      <c r="D5178" s="329" t="s">
        <v>2971</v>
      </c>
      <c r="E5178" s="334">
        <v>9</v>
      </c>
    </row>
    <row r="5179" spans="1:5" ht="15" x14ac:dyDescent="0.25">
      <c r="A5179" s="331">
        <v>90102</v>
      </c>
      <c r="B5179" s="329" t="s">
        <v>7769</v>
      </c>
      <c r="C5179" s="329" t="s">
        <v>4180</v>
      </c>
      <c r="D5179" s="329" t="s">
        <v>2971</v>
      </c>
      <c r="E5179" s="334">
        <v>8.19</v>
      </c>
    </row>
    <row r="5180" spans="1:5" ht="15" x14ac:dyDescent="0.25">
      <c r="A5180" s="331">
        <v>90105</v>
      </c>
      <c r="B5180" s="329" t="s">
        <v>7770</v>
      </c>
      <c r="C5180" s="329" t="s">
        <v>4180</v>
      </c>
      <c r="D5180" s="329" t="s">
        <v>2971</v>
      </c>
      <c r="E5180" s="334">
        <v>5.91</v>
      </c>
    </row>
    <row r="5181" spans="1:5" ht="15" x14ac:dyDescent="0.25">
      <c r="A5181" s="331">
        <v>90106</v>
      </c>
      <c r="B5181" s="329" t="s">
        <v>7771</v>
      </c>
      <c r="C5181" s="329" t="s">
        <v>4180</v>
      </c>
      <c r="D5181" s="329" t="s">
        <v>2971</v>
      </c>
      <c r="E5181" s="334">
        <v>5.03</v>
      </c>
    </row>
    <row r="5182" spans="1:5" ht="15" x14ac:dyDescent="0.25">
      <c r="A5182" s="331">
        <v>90107</v>
      </c>
      <c r="B5182" s="329" t="s">
        <v>7772</v>
      </c>
      <c r="C5182" s="329" t="s">
        <v>4180</v>
      </c>
      <c r="D5182" s="329" t="s">
        <v>2971</v>
      </c>
      <c r="E5182" s="334">
        <v>4.97</v>
      </c>
    </row>
    <row r="5183" spans="1:5" ht="15" x14ac:dyDescent="0.25">
      <c r="A5183" s="331">
        <v>90108</v>
      </c>
      <c r="B5183" s="329" t="s">
        <v>7773</v>
      </c>
      <c r="C5183" s="329" t="s">
        <v>4180</v>
      </c>
      <c r="D5183" s="329" t="s">
        <v>2971</v>
      </c>
      <c r="E5183" s="334">
        <v>4.51</v>
      </c>
    </row>
    <row r="5184" spans="1:5" ht="15" x14ac:dyDescent="0.25">
      <c r="A5184" s="331">
        <v>93358</v>
      </c>
      <c r="B5184" s="329" t="s">
        <v>7774</v>
      </c>
      <c r="C5184" s="329" t="s">
        <v>4180</v>
      </c>
      <c r="D5184" s="329" t="s">
        <v>3367</v>
      </c>
      <c r="E5184" s="334">
        <v>55.46</v>
      </c>
    </row>
    <row r="5185" spans="1:5" ht="15" x14ac:dyDescent="0.25">
      <c r="A5185" s="331">
        <v>102276</v>
      </c>
      <c r="B5185" s="329" t="s">
        <v>7775</v>
      </c>
      <c r="C5185" s="329" t="s">
        <v>4180</v>
      </c>
      <c r="D5185" s="329" t="s">
        <v>2971</v>
      </c>
      <c r="E5185" s="334">
        <v>8.6999999999999993</v>
      </c>
    </row>
    <row r="5186" spans="1:5" ht="15" x14ac:dyDescent="0.25">
      <c r="A5186" s="331">
        <v>102277</v>
      </c>
      <c r="B5186" s="329" t="s">
        <v>7776</v>
      </c>
      <c r="C5186" s="329" t="s">
        <v>4180</v>
      </c>
      <c r="D5186" s="329" t="s">
        <v>2971</v>
      </c>
      <c r="E5186" s="334">
        <v>6.86</v>
      </c>
    </row>
    <row r="5187" spans="1:5" ht="15" x14ac:dyDescent="0.25">
      <c r="A5187" s="331">
        <v>102278</v>
      </c>
      <c r="B5187" s="329" t="s">
        <v>7777</v>
      </c>
      <c r="C5187" s="329" t="s">
        <v>4180</v>
      </c>
      <c r="D5187" s="329" t="s">
        <v>2971</v>
      </c>
      <c r="E5187" s="334">
        <v>6.83</v>
      </c>
    </row>
    <row r="5188" spans="1:5" ht="15" x14ac:dyDescent="0.25">
      <c r="A5188" s="331">
        <v>102279</v>
      </c>
      <c r="B5188" s="329" t="s">
        <v>7778</v>
      </c>
      <c r="C5188" s="329" t="s">
        <v>4180</v>
      </c>
      <c r="D5188" s="329" t="s">
        <v>2971</v>
      </c>
      <c r="E5188" s="334">
        <v>4.8</v>
      </c>
    </row>
    <row r="5189" spans="1:5" ht="15" x14ac:dyDescent="0.25">
      <c r="A5189" s="331">
        <v>102280</v>
      </c>
      <c r="B5189" s="329" t="s">
        <v>7779</v>
      </c>
      <c r="C5189" s="329" t="s">
        <v>4180</v>
      </c>
      <c r="D5189" s="329" t="s">
        <v>2971</v>
      </c>
      <c r="E5189" s="334">
        <v>3.79</v>
      </c>
    </row>
    <row r="5190" spans="1:5" ht="15" x14ac:dyDescent="0.25">
      <c r="A5190" s="331">
        <v>102281</v>
      </c>
      <c r="B5190" s="329" t="s">
        <v>7780</v>
      </c>
      <c r="C5190" s="329" t="s">
        <v>4180</v>
      </c>
      <c r="D5190" s="329" t="s">
        <v>2971</v>
      </c>
      <c r="E5190" s="334">
        <v>3.77</v>
      </c>
    </row>
    <row r="5191" spans="1:5" ht="15" x14ac:dyDescent="0.25">
      <c r="A5191" s="331">
        <v>102282</v>
      </c>
      <c r="B5191" s="329" t="s">
        <v>7781</v>
      </c>
      <c r="C5191" s="329" t="s">
        <v>4180</v>
      </c>
      <c r="D5191" s="329" t="s">
        <v>2971</v>
      </c>
      <c r="E5191" s="334">
        <v>9.65</v>
      </c>
    </row>
    <row r="5192" spans="1:5" ht="15" x14ac:dyDescent="0.25">
      <c r="A5192" s="331">
        <v>102283</v>
      </c>
      <c r="B5192" s="329" t="s">
        <v>7782</v>
      </c>
      <c r="C5192" s="329" t="s">
        <v>4180</v>
      </c>
      <c r="D5192" s="329" t="s">
        <v>2971</v>
      </c>
      <c r="E5192" s="334">
        <v>8.58</v>
      </c>
    </row>
    <row r="5193" spans="1:5" ht="15" x14ac:dyDescent="0.25">
      <c r="A5193" s="331">
        <v>102284</v>
      </c>
      <c r="B5193" s="329" t="s">
        <v>7783</v>
      </c>
      <c r="C5193" s="329" t="s">
        <v>4180</v>
      </c>
      <c r="D5193" s="329" t="s">
        <v>2971</v>
      </c>
      <c r="E5193" s="334">
        <v>8.31</v>
      </c>
    </row>
    <row r="5194" spans="1:5" ht="15" x14ac:dyDescent="0.25">
      <c r="A5194" s="331">
        <v>102285</v>
      </c>
      <c r="B5194" s="329" t="s">
        <v>7784</v>
      </c>
      <c r="C5194" s="329" t="s">
        <v>4180</v>
      </c>
      <c r="D5194" s="329" t="s">
        <v>2971</v>
      </c>
      <c r="E5194" s="334">
        <v>7.85</v>
      </c>
    </row>
    <row r="5195" spans="1:5" ht="15" x14ac:dyDescent="0.25">
      <c r="A5195" s="331">
        <v>102286</v>
      </c>
      <c r="B5195" s="329" t="s">
        <v>7785</v>
      </c>
      <c r="C5195" s="329" t="s">
        <v>4180</v>
      </c>
      <c r="D5195" s="329" t="s">
        <v>2971</v>
      </c>
      <c r="E5195" s="334">
        <v>7.64</v>
      </c>
    </row>
    <row r="5196" spans="1:5" ht="15" x14ac:dyDescent="0.25">
      <c r="A5196" s="331">
        <v>102287</v>
      </c>
      <c r="B5196" s="329" t="s">
        <v>7786</v>
      </c>
      <c r="C5196" s="329" t="s">
        <v>4180</v>
      </c>
      <c r="D5196" s="329" t="s">
        <v>2971</v>
      </c>
      <c r="E5196" s="334">
        <v>7.6</v>
      </c>
    </row>
    <row r="5197" spans="1:5" ht="15" x14ac:dyDescent="0.25">
      <c r="A5197" s="331">
        <v>102288</v>
      </c>
      <c r="B5197" s="329" t="s">
        <v>7787</v>
      </c>
      <c r="C5197" s="329" t="s">
        <v>4180</v>
      </c>
      <c r="D5197" s="329" t="s">
        <v>2971</v>
      </c>
      <c r="E5197" s="334">
        <v>7.3</v>
      </c>
    </row>
    <row r="5198" spans="1:5" ht="15" x14ac:dyDescent="0.25">
      <c r="A5198" s="331">
        <v>102289</v>
      </c>
      <c r="B5198" s="329" t="s">
        <v>7788</v>
      </c>
      <c r="C5198" s="329" t="s">
        <v>4180</v>
      </c>
      <c r="D5198" s="329" t="s">
        <v>2971</v>
      </c>
      <c r="E5198" s="334">
        <v>7.13</v>
      </c>
    </row>
    <row r="5199" spans="1:5" ht="15" x14ac:dyDescent="0.25">
      <c r="A5199" s="331">
        <v>102290</v>
      </c>
      <c r="B5199" s="329" t="s">
        <v>7789</v>
      </c>
      <c r="C5199" s="329" t="s">
        <v>4180</v>
      </c>
      <c r="D5199" s="329" t="s">
        <v>2971</v>
      </c>
      <c r="E5199" s="334">
        <v>5.33</v>
      </c>
    </row>
    <row r="5200" spans="1:5" ht="15" x14ac:dyDescent="0.25">
      <c r="A5200" s="331">
        <v>102291</v>
      </c>
      <c r="B5200" s="329" t="s">
        <v>7790</v>
      </c>
      <c r="C5200" s="329" t="s">
        <v>4180</v>
      </c>
      <c r="D5200" s="329" t="s">
        <v>2971</v>
      </c>
      <c r="E5200" s="334">
        <v>4.72</v>
      </c>
    </row>
    <row r="5201" spans="1:5" ht="15" x14ac:dyDescent="0.25">
      <c r="A5201" s="331">
        <v>102292</v>
      </c>
      <c r="B5201" s="329" t="s">
        <v>7791</v>
      </c>
      <c r="C5201" s="329" t="s">
        <v>4180</v>
      </c>
      <c r="D5201" s="329" t="s">
        <v>2971</v>
      </c>
      <c r="E5201" s="334">
        <v>4.58</v>
      </c>
    </row>
    <row r="5202" spans="1:5" ht="15" x14ac:dyDescent="0.25">
      <c r="A5202" s="331">
        <v>102293</v>
      </c>
      <c r="B5202" s="329" t="s">
        <v>7792</v>
      </c>
      <c r="C5202" s="329" t="s">
        <v>4180</v>
      </c>
      <c r="D5202" s="329" t="s">
        <v>2971</v>
      </c>
      <c r="E5202" s="334">
        <v>4.34</v>
      </c>
    </row>
    <row r="5203" spans="1:5" ht="15" x14ac:dyDescent="0.25">
      <c r="A5203" s="331">
        <v>102294</v>
      </c>
      <c r="B5203" s="329" t="s">
        <v>7793</v>
      </c>
      <c r="C5203" s="329" t="s">
        <v>4180</v>
      </c>
      <c r="D5203" s="329" t="s">
        <v>2971</v>
      </c>
      <c r="E5203" s="334">
        <v>4.21</v>
      </c>
    </row>
    <row r="5204" spans="1:5" ht="15" x14ac:dyDescent="0.25">
      <c r="A5204" s="331">
        <v>102295</v>
      </c>
      <c r="B5204" s="329" t="s">
        <v>7794</v>
      </c>
      <c r="C5204" s="329" t="s">
        <v>4180</v>
      </c>
      <c r="D5204" s="329" t="s">
        <v>2971</v>
      </c>
      <c r="E5204" s="334">
        <v>4.1900000000000004</v>
      </c>
    </row>
    <row r="5205" spans="1:5" ht="15" x14ac:dyDescent="0.25">
      <c r="A5205" s="331">
        <v>102296</v>
      </c>
      <c r="B5205" s="329" t="s">
        <v>7795</v>
      </c>
      <c r="C5205" s="329" t="s">
        <v>4180</v>
      </c>
      <c r="D5205" s="329" t="s">
        <v>2971</v>
      </c>
      <c r="E5205" s="334">
        <v>4.0199999999999996</v>
      </c>
    </row>
    <row r="5206" spans="1:5" ht="15" x14ac:dyDescent="0.25">
      <c r="A5206" s="331">
        <v>102297</v>
      </c>
      <c r="B5206" s="329" t="s">
        <v>7796</v>
      </c>
      <c r="C5206" s="329" t="s">
        <v>4180</v>
      </c>
      <c r="D5206" s="329" t="s">
        <v>2971</v>
      </c>
      <c r="E5206" s="334">
        <v>3.92</v>
      </c>
    </row>
    <row r="5207" spans="1:5" ht="15" x14ac:dyDescent="0.25">
      <c r="A5207" s="331">
        <v>102298</v>
      </c>
      <c r="B5207" s="329" t="s">
        <v>7797</v>
      </c>
      <c r="C5207" s="329" t="s">
        <v>4180</v>
      </c>
      <c r="D5207" s="329" t="s">
        <v>2971</v>
      </c>
      <c r="E5207" s="334">
        <v>11.93</v>
      </c>
    </row>
    <row r="5208" spans="1:5" ht="15" x14ac:dyDescent="0.25">
      <c r="A5208" s="331">
        <v>102299</v>
      </c>
      <c r="B5208" s="329" t="s">
        <v>7798</v>
      </c>
      <c r="C5208" s="329" t="s">
        <v>4180</v>
      </c>
      <c r="D5208" s="329" t="s">
        <v>2971</v>
      </c>
      <c r="E5208" s="334">
        <v>10.130000000000001</v>
      </c>
    </row>
    <row r="5209" spans="1:5" ht="15" x14ac:dyDescent="0.25">
      <c r="A5209" s="331">
        <v>102300</v>
      </c>
      <c r="B5209" s="329" t="s">
        <v>7799</v>
      </c>
      <c r="C5209" s="329" t="s">
        <v>4180</v>
      </c>
      <c r="D5209" s="329" t="s">
        <v>2971</v>
      </c>
      <c r="E5209" s="334">
        <v>10</v>
      </c>
    </row>
    <row r="5210" spans="1:5" ht="15" x14ac:dyDescent="0.25">
      <c r="A5210" s="331">
        <v>102301</v>
      </c>
      <c r="B5210" s="329" t="s">
        <v>7800</v>
      </c>
      <c r="C5210" s="329" t="s">
        <v>4180</v>
      </c>
      <c r="D5210" s="329" t="s">
        <v>2971</v>
      </c>
      <c r="E5210" s="334">
        <v>9.1</v>
      </c>
    </row>
    <row r="5211" spans="1:5" ht="15" x14ac:dyDescent="0.25">
      <c r="A5211" s="331">
        <v>102302</v>
      </c>
      <c r="B5211" s="329" t="s">
        <v>7801</v>
      </c>
      <c r="C5211" s="329" t="s">
        <v>4180</v>
      </c>
      <c r="D5211" s="329" t="s">
        <v>2971</v>
      </c>
      <c r="E5211" s="334">
        <v>6.57</v>
      </c>
    </row>
    <row r="5212" spans="1:5" ht="15" x14ac:dyDescent="0.25">
      <c r="A5212" s="331">
        <v>102303</v>
      </c>
      <c r="B5212" s="329" t="s">
        <v>7802</v>
      </c>
      <c r="C5212" s="329" t="s">
        <v>4180</v>
      </c>
      <c r="D5212" s="329" t="s">
        <v>2971</v>
      </c>
      <c r="E5212" s="334">
        <v>5.58</v>
      </c>
    </row>
    <row r="5213" spans="1:5" ht="15" x14ac:dyDescent="0.25">
      <c r="A5213" s="331">
        <v>102304</v>
      </c>
      <c r="B5213" s="329" t="s">
        <v>7803</v>
      </c>
      <c r="C5213" s="329" t="s">
        <v>4180</v>
      </c>
      <c r="D5213" s="329" t="s">
        <v>2971</v>
      </c>
      <c r="E5213" s="334">
        <v>5.51</v>
      </c>
    </row>
    <row r="5214" spans="1:5" ht="15" x14ac:dyDescent="0.25">
      <c r="A5214" s="331">
        <v>102305</v>
      </c>
      <c r="B5214" s="329" t="s">
        <v>7804</v>
      </c>
      <c r="C5214" s="329" t="s">
        <v>4180</v>
      </c>
      <c r="D5214" s="329" t="s">
        <v>2971</v>
      </c>
      <c r="E5214" s="334">
        <v>5.0199999999999996</v>
      </c>
    </row>
    <row r="5215" spans="1:5" ht="15" x14ac:dyDescent="0.25">
      <c r="A5215" s="331">
        <v>102306</v>
      </c>
      <c r="B5215" s="329" t="s">
        <v>7805</v>
      </c>
      <c r="C5215" s="329" t="s">
        <v>4180</v>
      </c>
      <c r="D5215" s="329" t="s">
        <v>2971</v>
      </c>
      <c r="E5215" s="334">
        <v>10.88</v>
      </c>
    </row>
    <row r="5216" spans="1:5" ht="15" x14ac:dyDescent="0.25">
      <c r="A5216" s="331">
        <v>102307</v>
      </c>
      <c r="B5216" s="329" t="s">
        <v>7806</v>
      </c>
      <c r="C5216" s="329" t="s">
        <v>4180</v>
      </c>
      <c r="D5216" s="329" t="s">
        <v>2971</v>
      </c>
      <c r="E5216" s="334">
        <v>9.65</v>
      </c>
    </row>
    <row r="5217" spans="1:5" ht="15" x14ac:dyDescent="0.25">
      <c r="A5217" s="331">
        <v>102308</v>
      </c>
      <c r="B5217" s="329" t="s">
        <v>7807</v>
      </c>
      <c r="C5217" s="329" t="s">
        <v>4180</v>
      </c>
      <c r="D5217" s="329" t="s">
        <v>2971</v>
      </c>
      <c r="E5217" s="334">
        <v>9.36</v>
      </c>
    </row>
    <row r="5218" spans="1:5" ht="15" x14ac:dyDescent="0.25">
      <c r="A5218" s="331">
        <v>102309</v>
      </c>
      <c r="B5218" s="329" t="s">
        <v>7808</v>
      </c>
      <c r="C5218" s="329" t="s">
        <v>4180</v>
      </c>
      <c r="D5218" s="329" t="s">
        <v>2971</v>
      </c>
      <c r="E5218" s="334">
        <v>8.85</v>
      </c>
    </row>
    <row r="5219" spans="1:5" ht="15" x14ac:dyDescent="0.25">
      <c r="A5219" s="331">
        <v>102310</v>
      </c>
      <c r="B5219" s="329" t="s">
        <v>7809</v>
      </c>
      <c r="C5219" s="329" t="s">
        <v>4180</v>
      </c>
      <c r="D5219" s="329" t="s">
        <v>2971</v>
      </c>
      <c r="E5219" s="334">
        <v>8.59</v>
      </c>
    </row>
    <row r="5220" spans="1:5" ht="15" x14ac:dyDescent="0.25">
      <c r="A5220" s="331">
        <v>102311</v>
      </c>
      <c r="B5220" s="329" t="s">
        <v>7810</v>
      </c>
      <c r="C5220" s="329" t="s">
        <v>4180</v>
      </c>
      <c r="D5220" s="329" t="s">
        <v>2971</v>
      </c>
      <c r="E5220" s="334">
        <v>8.5399999999999991</v>
      </c>
    </row>
    <row r="5221" spans="1:5" ht="15" x14ac:dyDescent="0.25">
      <c r="A5221" s="331">
        <v>102312</v>
      </c>
      <c r="B5221" s="329" t="s">
        <v>7811</v>
      </c>
      <c r="C5221" s="329" t="s">
        <v>4180</v>
      </c>
      <c r="D5221" s="329" t="s">
        <v>2971</v>
      </c>
      <c r="E5221" s="334">
        <v>8.2100000000000009</v>
      </c>
    </row>
    <row r="5222" spans="1:5" ht="15" x14ac:dyDescent="0.25">
      <c r="A5222" s="331">
        <v>102313</v>
      </c>
      <c r="B5222" s="329" t="s">
        <v>7812</v>
      </c>
      <c r="C5222" s="329" t="s">
        <v>4180</v>
      </c>
      <c r="D5222" s="329" t="s">
        <v>2971</v>
      </c>
      <c r="E5222" s="334">
        <v>8.02</v>
      </c>
    </row>
    <row r="5223" spans="1:5" ht="15" x14ac:dyDescent="0.25">
      <c r="A5223" s="331">
        <v>102314</v>
      </c>
      <c r="B5223" s="329" t="s">
        <v>7813</v>
      </c>
      <c r="C5223" s="329" t="s">
        <v>4180</v>
      </c>
      <c r="D5223" s="329" t="s">
        <v>2971</v>
      </c>
      <c r="E5223" s="334">
        <v>6.01</v>
      </c>
    </row>
    <row r="5224" spans="1:5" ht="15" x14ac:dyDescent="0.25">
      <c r="A5224" s="331">
        <v>102315</v>
      </c>
      <c r="B5224" s="329" t="s">
        <v>7814</v>
      </c>
      <c r="C5224" s="329" t="s">
        <v>4180</v>
      </c>
      <c r="D5224" s="329" t="s">
        <v>2971</v>
      </c>
      <c r="E5224" s="334">
        <v>5.32</v>
      </c>
    </row>
    <row r="5225" spans="1:5" ht="15" x14ac:dyDescent="0.25">
      <c r="A5225" s="331">
        <v>102316</v>
      </c>
      <c r="B5225" s="329" t="s">
        <v>7815</v>
      </c>
      <c r="C5225" s="329" t="s">
        <v>4180</v>
      </c>
      <c r="D5225" s="329" t="s">
        <v>2971</v>
      </c>
      <c r="E5225" s="334">
        <v>5.16</v>
      </c>
    </row>
    <row r="5226" spans="1:5" ht="15" x14ac:dyDescent="0.25">
      <c r="A5226" s="331">
        <v>102317</v>
      </c>
      <c r="B5226" s="329" t="s">
        <v>7816</v>
      </c>
      <c r="C5226" s="329" t="s">
        <v>4180</v>
      </c>
      <c r="D5226" s="329" t="s">
        <v>2971</v>
      </c>
      <c r="E5226" s="334">
        <v>4.87</v>
      </c>
    </row>
    <row r="5227" spans="1:5" ht="15" x14ac:dyDescent="0.25">
      <c r="A5227" s="331">
        <v>102318</v>
      </c>
      <c r="B5227" s="329" t="s">
        <v>7817</v>
      </c>
      <c r="C5227" s="329" t="s">
        <v>4180</v>
      </c>
      <c r="D5227" s="329" t="s">
        <v>2971</v>
      </c>
      <c r="E5227" s="334">
        <v>4.74</v>
      </c>
    </row>
    <row r="5228" spans="1:5" ht="15" x14ac:dyDescent="0.25">
      <c r="A5228" s="331">
        <v>102319</v>
      </c>
      <c r="B5228" s="329" t="s">
        <v>7818</v>
      </c>
      <c r="C5228" s="329" t="s">
        <v>4180</v>
      </c>
      <c r="D5228" s="329" t="s">
        <v>2971</v>
      </c>
      <c r="E5228" s="334">
        <v>4.71</v>
      </c>
    </row>
    <row r="5229" spans="1:5" ht="15" x14ac:dyDescent="0.25">
      <c r="A5229" s="331">
        <v>102320</v>
      </c>
      <c r="B5229" s="329" t="s">
        <v>7819</v>
      </c>
      <c r="C5229" s="329" t="s">
        <v>4180</v>
      </c>
      <c r="D5229" s="329" t="s">
        <v>2971</v>
      </c>
      <c r="E5229" s="334">
        <v>4.5199999999999996</v>
      </c>
    </row>
    <row r="5230" spans="1:5" ht="15" x14ac:dyDescent="0.25">
      <c r="A5230" s="331">
        <v>102321</v>
      </c>
      <c r="B5230" s="329" t="s">
        <v>7820</v>
      </c>
      <c r="C5230" s="329" t="s">
        <v>4180</v>
      </c>
      <c r="D5230" s="329" t="s">
        <v>2971</v>
      </c>
      <c r="E5230" s="334">
        <v>4.43</v>
      </c>
    </row>
    <row r="5231" spans="1:5" ht="15" x14ac:dyDescent="0.25">
      <c r="A5231" s="331">
        <v>102322</v>
      </c>
      <c r="B5231" s="329" t="s">
        <v>7821</v>
      </c>
      <c r="C5231" s="329" t="s">
        <v>4180</v>
      </c>
      <c r="D5231" s="329" t="s">
        <v>2971</v>
      </c>
      <c r="E5231" s="334">
        <v>13.43</v>
      </c>
    </row>
    <row r="5232" spans="1:5" ht="15" x14ac:dyDescent="0.25">
      <c r="A5232" s="331">
        <v>102323</v>
      </c>
      <c r="B5232" s="329" t="s">
        <v>7822</v>
      </c>
      <c r="C5232" s="329" t="s">
        <v>4180</v>
      </c>
      <c r="D5232" s="329" t="s">
        <v>2971</v>
      </c>
      <c r="E5232" s="334">
        <v>11.4</v>
      </c>
    </row>
    <row r="5233" spans="1:5" ht="15" x14ac:dyDescent="0.25">
      <c r="A5233" s="331">
        <v>102324</v>
      </c>
      <c r="B5233" s="329" t="s">
        <v>7823</v>
      </c>
      <c r="C5233" s="329" t="s">
        <v>4180</v>
      </c>
      <c r="D5233" s="329" t="s">
        <v>2971</v>
      </c>
      <c r="E5233" s="334">
        <v>11.25</v>
      </c>
    </row>
    <row r="5234" spans="1:5" ht="15" x14ac:dyDescent="0.25">
      <c r="A5234" s="331">
        <v>102325</v>
      </c>
      <c r="B5234" s="329" t="s">
        <v>7824</v>
      </c>
      <c r="C5234" s="329" t="s">
        <v>4180</v>
      </c>
      <c r="D5234" s="329" t="s">
        <v>2971</v>
      </c>
      <c r="E5234" s="334">
        <v>10.24</v>
      </c>
    </row>
    <row r="5235" spans="1:5" ht="15" x14ac:dyDescent="0.25">
      <c r="A5235" s="331">
        <v>102326</v>
      </c>
      <c r="B5235" s="329" t="s">
        <v>7825</v>
      </c>
      <c r="C5235" s="329" t="s">
        <v>4180</v>
      </c>
      <c r="D5235" s="329" t="s">
        <v>2971</v>
      </c>
      <c r="E5235" s="334">
        <v>7.4</v>
      </c>
    </row>
    <row r="5236" spans="1:5" ht="15" x14ac:dyDescent="0.25">
      <c r="A5236" s="331">
        <v>102327</v>
      </c>
      <c r="B5236" s="329" t="s">
        <v>7826</v>
      </c>
      <c r="C5236" s="329" t="s">
        <v>4180</v>
      </c>
      <c r="D5236" s="329" t="s">
        <v>2971</v>
      </c>
      <c r="E5236" s="334">
        <v>6.28</v>
      </c>
    </row>
    <row r="5237" spans="1:5" ht="15" x14ac:dyDescent="0.25">
      <c r="A5237" s="331">
        <v>102328</v>
      </c>
      <c r="B5237" s="329" t="s">
        <v>7827</v>
      </c>
      <c r="C5237" s="329" t="s">
        <v>4180</v>
      </c>
      <c r="D5237" s="329" t="s">
        <v>2971</v>
      </c>
      <c r="E5237" s="334">
        <v>6.21</v>
      </c>
    </row>
    <row r="5238" spans="1:5" ht="15" x14ac:dyDescent="0.25">
      <c r="A5238" s="331">
        <v>102329</v>
      </c>
      <c r="B5238" s="329" t="s">
        <v>7828</v>
      </c>
      <c r="C5238" s="329" t="s">
        <v>4180</v>
      </c>
      <c r="D5238" s="329" t="s">
        <v>2971</v>
      </c>
      <c r="E5238" s="334">
        <v>5.65</v>
      </c>
    </row>
    <row r="5239" spans="1:5" ht="15" x14ac:dyDescent="0.25">
      <c r="A5239" s="331">
        <v>94304</v>
      </c>
      <c r="B5239" s="329" t="s">
        <v>7829</v>
      </c>
      <c r="C5239" s="329" t="s">
        <v>4180</v>
      </c>
      <c r="D5239" s="329" t="s">
        <v>2971</v>
      </c>
      <c r="E5239" s="334">
        <v>26.18</v>
      </c>
    </row>
    <row r="5240" spans="1:5" ht="15" x14ac:dyDescent="0.25">
      <c r="A5240" s="331">
        <v>94305</v>
      </c>
      <c r="B5240" s="329" t="s">
        <v>7830</v>
      </c>
      <c r="C5240" s="329" t="s">
        <v>4180</v>
      </c>
      <c r="D5240" s="329" t="s">
        <v>2971</v>
      </c>
      <c r="E5240" s="334">
        <v>23.66</v>
      </c>
    </row>
    <row r="5241" spans="1:5" ht="15" x14ac:dyDescent="0.25">
      <c r="A5241" s="331">
        <v>94306</v>
      </c>
      <c r="B5241" s="329" t="s">
        <v>269</v>
      </c>
      <c r="C5241" s="329" t="s">
        <v>4180</v>
      </c>
      <c r="D5241" s="329" t="s">
        <v>2971</v>
      </c>
      <c r="E5241" s="334">
        <v>20.48</v>
      </c>
    </row>
    <row r="5242" spans="1:5" ht="15" x14ac:dyDescent="0.25">
      <c r="A5242" s="331">
        <v>94307</v>
      </c>
      <c r="B5242" s="329" t="s">
        <v>7831</v>
      </c>
      <c r="C5242" s="329" t="s">
        <v>4180</v>
      </c>
      <c r="D5242" s="329" t="s">
        <v>2971</v>
      </c>
      <c r="E5242" s="334">
        <v>21.22</v>
      </c>
    </row>
    <row r="5243" spans="1:5" ht="15" x14ac:dyDescent="0.25">
      <c r="A5243" s="331">
        <v>94308</v>
      </c>
      <c r="B5243" s="329" t="s">
        <v>7832</v>
      </c>
      <c r="C5243" s="329" t="s">
        <v>4180</v>
      </c>
      <c r="D5243" s="329" t="s">
        <v>2971</v>
      </c>
      <c r="E5243" s="334">
        <v>19.21</v>
      </c>
    </row>
    <row r="5244" spans="1:5" ht="15" x14ac:dyDescent="0.25">
      <c r="A5244" s="331">
        <v>94309</v>
      </c>
      <c r="B5244" s="329" t="s">
        <v>7833</v>
      </c>
      <c r="C5244" s="329" t="s">
        <v>4180</v>
      </c>
      <c r="D5244" s="329" t="s">
        <v>2971</v>
      </c>
      <c r="E5244" s="334">
        <v>20.149999999999999</v>
      </c>
    </row>
    <row r="5245" spans="1:5" ht="15" x14ac:dyDescent="0.25">
      <c r="A5245" s="331">
        <v>94310</v>
      </c>
      <c r="B5245" s="329" t="s">
        <v>7834</v>
      </c>
      <c r="C5245" s="329" t="s">
        <v>4180</v>
      </c>
      <c r="D5245" s="329" t="s">
        <v>2971</v>
      </c>
      <c r="E5245" s="334">
        <v>18.55</v>
      </c>
    </row>
    <row r="5246" spans="1:5" ht="15" x14ac:dyDescent="0.25">
      <c r="A5246" s="331">
        <v>94315</v>
      </c>
      <c r="B5246" s="329" t="s">
        <v>7835</v>
      </c>
      <c r="C5246" s="329" t="s">
        <v>4180</v>
      </c>
      <c r="D5246" s="329" t="s">
        <v>2971</v>
      </c>
      <c r="E5246" s="334">
        <v>30.12</v>
      </c>
    </row>
    <row r="5247" spans="1:5" ht="15" x14ac:dyDescent="0.25">
      <c r="A5247" s="331">
        <v>94316</v>
      </c>
      <c r="B5247" s="329" t="s">
        <v>7836</v>
      </c>
      <c r="C5247" s="329" t="s">
        <v>4180</v>
      </c>
      <c r="D5247" s="329" t="s">
        <v>2971</v>
      </c>
      <c r="E5247" s="334">
        <v>24.56</v>
      </c>
    </row>
    <row r="5248" spans="1:5" ht="15" x14ac:dyDescent="0.25">
      <c r="A5248" s="331">
        <v>94317</v>
      </c>
      <c r="B5248" s="329" t="s">
        <v>7837</v>
      </c>
      <c r="C5248" s="329" t="s">
        <v>4180</v>
      </c>
      <c r="D5248" s="329" t="s">
        <v>2971</v>
      </c>
      <c r="E5248" s="334">
        <v>22.1</v>
      </c>
    </row>
    <row r="5249" spans="1:5" ht="15" x14ac:dyDescent="0.25">
      <c r="A5249" s="331">
        <v>94318</v>
      </c>
      <c r="B5249" s="329" t="s">
        <v>7838</v>
      </c>
      <c r="C5249" s="329" t="s">
        <v>4180</v>
      </c>
      <c r="D5249" s="329" t="s">
        <v>2971</v>
      </c>
      <c r="E5249" s="334">
        <v>18.95</v>
      </c>
    </row>
    <row r="5250" spans="1:5" ht="15" x14ac:dyDescent="0.25">
      <c r="A5250" s="331">
        <v>94319</v>
      </c>
      <c r="B5250" s="329" t="s">
        <v>652</v>
      </c>
      <c r="C5250" s="329" t="s">
        <v>4180</v>
      </c>
      <c r="D5250" s="329" t="s">
        <v>2971</v>
      </c>
      <c r="E5250" s="334">
        <v>32.25</v>
      </c>
    </row>
    <row r="5251" spans="1:5" ht="15" x14ac:dyDescent="0.25">
      <c r="A5251" s="331">
        <v>94327</v>
      </c>
      <c r="B5251" s="329" t="s">
        <v>7839</v>
      </c>
      <c r="C5251" s="329" t="s">
        <v>4180</v>
      </c>
      <c r="D5251" s="329" t="s">
        <v>2971</v>
      </c>
      <c r="E5251" s="334">
        <v>87.24</v>
      </c>
    </row>
    <row r="5252" spans="1:5" ht="15" x14ac:dyDescent="0.25">
      <c r="A5252" s="331">
        <v>94328</v>
      </c>
      <c r="B5252" s="329" t="s">
        <v>7840</v>
      </c>
      <c r="C5252" s="329" t="s">
        <v>4180</v>
      </c>
      <c r="D5252" s="329" t="s">
        <v>2971</v>
      </c>
      <c r="E5252" s="334">
        <v>84.72</v>
      </c>
    </row>
    <row r="5253" spans="1:5" ht="15" x14ac:dyDescent="0.25">
      <c r="A5253" s="331">
        <v>94329</v>
      </c>
      <c r="B5253" s="329" t="s">
        <v>7841</v>
      </c>
      <c r="C5253" s="329" t="s">
        <v>4180</v>
      </c>
      <c r="D5253" s="329" t="s">
        <v>2971</v>
      </c>
      <c r="E5253" s="334">
        <v>81.540000000000006</v>
      </c>
    </row>
    <row r="5254" spans="1:5" ht="15" x14ac:dyDescent="0.25">
      <c r="A5254" s="331">
        <v>94330</v>
      </c>
      <c r="B5254" s="329" t="s">
        <v>7842</v>
      </c>
      <c r="C5254" s="329" t="s">
        <v>4180</v>
      </c>
      <c r="D5254" s="329" t="s">
        <v>2971</v>
      </c>
      <c r="E5254" s="334">
        <v>82.28</v>
      </c>
    </row>
    <row r="5255" spans="1:5" ht="15" x14ac:dyDescent="0.25">
      <c r="A5255" s="331">
        <v>94331</v>
      </c>
      <c r="B5255" s="329" t="s">
        <v>7843</v>
      </c>
      <c r="C5255" s="329" t="s">
        <v>4180</v>
      </c>
      <c r="D5255" s="329" t="s">
        <v>2971</v>
      </c>
      <c r="E5255" s="334">
        <v>80.27</v>
      </c>
    </row>
    <row r="5256" spans="1:5" ht="15" x14ac:dyDescent="0.25">
      <c r="A5256" s="331">
        <v>94332</v>
      </c>
      <c r="B5256" s="329" t="s">
        <v>7844</v>
      </c>
      <c r="C5256" s="329" t="s">
        <v>4180</v>
      </c>
      <c r="D5256" s="329" t="s">
        <v>2971</v>
      </c>
      <c r="E5256" s="334">
        <v>81.209999999999994</v>
      </c>
    </row>
    <row r="5257" spans="1:5" ht="15" x14ac:dyDescent="0.25">
      <c r="A5257" s="331">
        <v>94333</v>
      </c>
      <c r="B5257" s="329" t="s">
        <v>7845</v>
      </c>
      <c r="C5257" s="329" t="s">
        <v>4180</v>
      </c>
      <c r="D5257" s="329" t="s">
        <v>2971</v>
      </c>
      <c r="E5257" s="334">
        <v>79.61</v>
      </c>
    </row>
    <row r="5258" spans="1:5" ht="15" x14ac:dyDescent="0.25">
      <c r="A5258" s="331">
        <v>94338</v>
      </c>
      <c r="B5258" s="329" t="s">
        <v>7846</v>
      </c>
      <c r="C5258" s="329" t="s">
        <v>4180</v>
      </c>
      <c r="D5258" s="329" t="s">
        <v>2971</v>
      </c>
      <c r="E5258" s="334">
        <v>91.18</v>
      </c>
    </row>
    <row r="5259" spans="1:5" ht="15" x14ac:dyDescent="0.25">
      <c r="A5259" s="331">
        <v>94339</v>
      </c>
      <c r="B5259" s="329" t="s">
        <v>7847</v>
      </c>
      <c r="C5259" s="329" t="s">
        <v>4180</v>
      </c>
      <c r="D5259" s="329" t="s">
        <v>2971</v>
      </c>
      <c r="E5259" s="334">
        <v>85.62</v>
      </c>
    </row>
    <row r="5260" spans="1:5" ht="15" x14ac:dyDescent="0.25">
      <c r="A5260" s="331">
        <v>94340</v>
      </c>
      <c r="B5260" s="329" t="s">
        <v>7848</v>
      </c>
      <c r="C5260" s="329" t="s">
        <v>4180</v>
      </c>
      <c r="D5260" s="329" t="s">
        <v>2971</v>
      </c>
      <c r="E5260" s="334">
        <v>83.16</v>
      </c>
    </row>
    <row r="5261" spans="1:5" ht="15" x14ac:dyDescent="0.25">
      <c r="A5261" s="331">
        <v>94341</v>
      </c>
      <c r="B5261" s="329" t="s">
        <v>7849</v>
      </c>
      <c r="C5261" s="329" t="s">
        <v>4180</v>
      </c>
      <c r="D5261" s="329" t="s">
        <v>2971</v>
      </c>
      <c r="E5261" s="334">
        <v>80.010000000000005</v>
      </c>
    </row>
    <row r="5262" spans="1:5" ht="15" x14ac:dyDescent="0.25">
      <c r="A5262" s="331">
        <v>94342</v>
      </c>
      <c r="B5262" s="329" t="s">
        <v>7850</v>
      </c>
      <c r="C5262" s="329" t="s">
        <v>4180</v>
      </c>
      <c r="D5262" s="329" t="s">
        <v>2971</v>
      </c>
      <c r="E5262" s="334">
        <v>93.31</v>
      </c>
    </row>
    <row r="5263" spans="1:5" ht="15" x14ac:dyDescent="0.25">
      <c r="A5263" s="331">
        <v>96385</v>
      </c>
      <c r="B5263" s="329" t="s">
        <v>7851</v>
      </c>
      <c r="C5263" s="329" t="s">
        <v>4180</v>
      </c>
      <c r="D5263" s="329" t="s">
        <v>2971</v>
      </c>
      <c r="E5263" s="334">
        <v>7.68</v>
      </c>
    </row>
    <row r="5264" spans="1:5" ht="15" x14ac:dyDescent="0.25">
      <c r="A5264" s="331">
        <v>96386</v>
      </c>
      <c r="B5264" s="329" t="s">
        <v>7852</v>
      </c>
      <c r="C5264" s="329" t="s">
        <v>4180</v>
      </c>
      <c r="D5264" s="329" t="s">
        <v>2971</v>
      </c>
      <c r="E5264" s="334">
        <v>5.64</v>
      </c>
    </row>
    <row r="5265" spans="1:5" ht="15" x14ac:dyDescent="0.25">
      <c r="A5265" s="331">
        <v>93360</v>
      </c>
      <c r="B5265" s="329" t="s">
        <v>7853</v>
      </c>
      <c r="C5265" s="329" t="s">
        <v>4180</v>
      </c>
      <c r="D5265" s="329" t="s">
        <v>2971</v>
      </c>
      <c r="E5265" s="334">
        <v>15.13</v>
      </c>
    </row>
    <row r="5266" spans="1:5" ht="15" x14ac:dyDescent="0.25">
      <c r="A5266" s="331">
        <v>93361</v>
      </c>
      <c r="B5266" s="329" t="s">
        <v>7854</v>
      </c>
      <c r="C5266" s="329" t="s">
        <v>4180</v>
      </c>
      <c r="D5266" s="329" t="s">
        <v>2971</v>
      </c>
      <c r="E5266" s="334">
        <v>12.7</v>
      </c>
    </row>
    <row r="5267" spans="1:5" ht="15" x14ac:dyDescent="0.25">
      <c r="A5267" s="331">
        <v>93362</v>
      </c>
      <c r="B5267" s="329" t="s">
        <v>7855</v>
      </c>
      <c r="C5267" s="329" t="s">
        <v>4180</v>
      </c>
      <c r="D5267" s="329" t="s">
        <v>2971</v>
      </c>
      <c r="E5267" s="334">
        <v>9.43</v>
      </c>
    </row>
    <row r="5268" spans="1:5" ht="15" x14ac:dyDescent="0.25">
      <c r="A5268" s="331">
        <v>93363</v>
      </c>
      <c r="B5268" s="329" t="s">
        <v>7856</v>
      </c>
      <c r="C5268" s="329" t="s">
        <v>4180</v>
      </c>
      <c r="D5268" s="329" t="s">
        <v>2971</v>
      </c>
      <c r="E5268" s="334">
        <v>10.16</v>
      </c>
    </row>
    <row r="5269" spans="1:5" ht="15" x14ac:dyDescent="0.25">
      <c r="A5269" s="331">
        <v>93364</v>
      </c>
      <c r="B5269" s="329" t="s">
        <v>7857</v>
      </c>
      <c r="C5269" s="329" t="s">
        <v>4180</v>
      </c>
      <c r="D5269" s="329" t="s">
        <v>2971</v>
      </c>
      <c r="E5269" s="334">
        <v>8.14</v>
      </c>
    </row>
    <row r="5270" spans="1:5" ht="15" x14ac:dyDescent="0.25">
      <c r="A5270" s="331">
        <v>93365</v>
      </c>
      <c r="B5270" s="329" t="s">
        <v>7858</v>
      </c>
      <c r="C5270" s="329" t="s">
        <v>4180</v>
      </c>
      <c r="D5270" s="329" t="s">
        <v>2971</v>
      </c>
      <c r="E5270" s="334">
        <v>9.02</v>
      </c>
    </row>
    <row r="5271" spans="1:5" ht="15" x14ac:dyDescent="0.25">
      <c r="A5271" s="331">
        <v>93366</v>
      </c>
      <c r="B5271" s="329" t="s">
        <v>7859</v>
      </c>
      <c r="C5271" s="329" t="s">
        <v>4180</v>
      </c>
      <c r="D5271" s="329" t="s">
        <v>2971</v>
      </c>
      <c r="E5271" s="334">
        <v>7.5</v>
      </c>
    </row>
    <row r="5272" spans="1:5" ht="15" x14ac:dyDescent="0.25">
      <c r="A5272" s="331">
        <v>93367</v>
      </c>
      <c r="B5272" s="329" t="s">
        <v>7860</v>
      </c>
      <c r="C5272" s="329" t="s">
        <v>4180</v>
      </c>
      <c r="D5272" s="329" t="s">
        <v>2971</v>
      </c>
      <c r="E5272" s="334">
        <v>14.1</v>
      </c>
    </row>
    <row r="5273" spans="1:5" ht="15" x14ac:dyDescent="0.25">
      <c r="A5273" s="331">
        <v>93368</v>
      </c>
      <c r="B5273" s="329" t="s">
        <v>7861</v>
      </c>
      <c r="C5273" s="329" t="s">
        <v>4180</v>
      </c>
      <c r="D5273" s="329" t="s">
        <v>2971</v>
      </c>
      <c r="E5273" s="334">
        <v>11.6</v>
      </c>
    </row>
    <row r="5274" spans="1:5" ht="15" x14ac:dyDescent="0.25">
      <c r="A5274" s="331">
        <v>93369</v>
      </c>
      <c r="B5274" s="329" t="s">
        <v>7862</v>
      </c>
      <c r="C5274" s="329" t="s">
        <v>4180</v>
      </c>
      <c r="D5274" s="329" t="s">
        <v>2971</v>
      </c>
      <c r="E5274" s="334">
        <v>8.42</v>
      </c>
    </row>
    <row r="5275" spans="1:5" ht="15" x14ac:dyDescent="0.25">
      <c r="A5275" s="331">
        <v>93370</v>
      </c>
      <c r="B5275" s="329" t="s">
        <v>7863</v>
      </c>
      <c r="C5275" s="329" t="s">
        <v>4180</v>
      </c>
      <c r="D5275" s="329" t="s">
        <v>2971</v>
      </c>
      <c r="E5275" s="334">
        <v>9.15</v>
      </c>
    </row>
    <row r="5276" spans="1:5" ht="15" x14ac:dyDescent="0.25">
      <c r="A5276" s="331">
        <v>93371</v>
      </c>
      <c r="B5276" s="329" t="s">
        <v>7864</v>
      </c>
      <c r="C5276" s="329" t="s">
        <v>4180</v>
      </c>
      <c r="D5276" s="329" t="s">
        <v>2971</v>
      </c>
      <c r="E5276" s="334">
        <v>7.14</v>
      </c>
    </row>
    <row r="5277" spans="1:5" ht="15" x14ac:dyDescent="0.25">
      <c r="A5277" s="331">
        <v>93372</v>
      </c>
      <c r="B5277" s="329" t="s">
        <v>7865</v>
      </c>
      <c r="C5277" s="329" t="s">
        <v>4180</v>
      </c>
      <c r="D5277" s="329" t="s">
        <v>2971</v>
      </c>
      <c r="E5277" s="334">
        <v>8.08</v>
      </c>
    </row>
    <row r="5278" spans="1:5" ht="15" x14ac:dyDescent="0.25">
      <c r="A5278" s="331">
        <v>93373</v>
      </c>
      <c r="B5278" s="329" t="s">
        <v>7866</v>
      </c>
      <c r="C5278" s="329" t="s">
        <v>4180</v>
      </c>
      <c r="D5278" s="329" t="s">
        <v>2971</v>
      </c>
      <c r="E5278" s="334">
        <v>6.5</v>
      </c>
    </row>
    <row r="5279" spans="1:5" ht="15" x14ac:dyDescent="0.25">
      <c r="A5279" s="331">
        <v>93374</v>
      </c>
      <c r="B5279" s="329" t="s">
        <v>7867</v>
      </c>
      <c r="C5279" s="329" t="s">
        <v>4180</v>
      </c>
      <c r="D5279" s="329" t="s">
        <v>2971</v>
      </c>
      <c r="E5279" s="334">
        <v>16.829999999999998</v>
      </c>
    </row>
    <row r="5280" spans="1:5" ht="15" x14ac:dyDescent="0.25">
      <c r="A5280" s="331">
        <v>93375</v>
      </c>
      <c r="B5280" s="329" t="s">
        <v>7868</v>
      </c>
      <c r="C5280" s="329" t="s">
        <v>4180</v>
      </c>
      <c r="D5280" s="329" t="s">
        <v>2971</v>
      </c>
      <c r="E5280" s="334">
        <v>13</v>
      </c>
    </row>
    <row r="5281" spans="1:5" ht="15" x14ac:dyDescent="0.25">
      <c r="A5281" s="331">
        <v>93376</v>
      </c>
      <c r="B5281" s="329" t="s">
        <v>7869</v>
      </c>
      <c r="C5281" s="329" t="s">
        <v>4180</v>
      </c>
      <c r="D5281" s="329" t="s">
        <v>2971</v>
      </c>
      <c r="E5281" s="334">
        <v>10.71</v>
      </c>
    </row>
    <row r="5282" spans="1:5" ht="15" x14ac:dyDescent="0.25">
      <c r="A5282" s="331">
        <v>93377</v>
      </c>
      <c r="B5282" s="329" t="s">
        <v>7870</v>
      </c>
      <c r="C5282" s="329" t="s">
        <v>4180</v>
      </c>
      <c r="D5282" s="329" t="s">
        <v>2971</v>
      </c>
      <c r="E5282" s="334">
        <v>7.36</v>
      </c>
    </row>
    <row r="5283" spans="1:5" ht="15" x14ac:dyDescent="0.25">
      <c r="A5283" s="331">
        <v>93378</v>
      </c>
      <c r="B5283" s="329" t="s">
        <v>7871</v>
      </c>
      <c r="C5283" s="329" t="s">
        <v>4180</v>
      </c>
      <c r="D5283" s="329" t="s">
        <v>2971</v>
      </c>
      <c r="E5283" s="334">
        <v>15.66</v>
      </c>
    </row>
    <row r="5284" spans="1:5" ht="15" x14ac:dyDescent="0.25">
      <c r="A5284" s="331">
        <v>93379</v>
      </c>
      <c r="B5284" s="329" t="s">
        <v>7872</v>
      </c>
      <c r="C5284" s="329" t="s">
        <v>4180</v>
      </c>
      <c r="D5284" s="329" t="s">
        <v>2971</v>
      </c>
      <c r="E5284" s="334">
        <v>12.12</v>
      </c>
    </row>
    <row r="5285" spans="1:5" ht="15" x14ac:dyDescent="0.25">
      <c r="A5285" s="331">
        <v>93380</v>
      </c>
      <c r="B5285" s="329" t="s">
        <v>7873</v>
      </c>
      <c r="C5285" s="329" t="s">
        <v>4180</v>
      </c>
      <c r="D5285" s="329" t="s">
        <v>2971</v>
      </c>
      <c r="E5285" s="334">
        <v>10.02</v>
      </c>
    </row>
    <row r="5286" spans="1:5" ht="15" x14ac:dyDescent="0.25">
      <c r="A5286" s="331">
        <v>93381</v>
      </c>
      <c r="B5286" s="329" t="s">
        <v>7874</v>
      </c>
      <c r="C5286" s="329" t="s">
        <v>4180</v>
      </c>
      <c r="D5286" s="329" t="s">
        <v>2971</v>
      </c>
      <c r="E5286" s="334">
        <v>6.88</v>
      </c>
    </row>
    <row r="5287" spans="1:5" ht="15" x14ac:dyDescent="0.25">
      <c r="A5287" s="331">
        <v>93382</v>
      </c>
      <c r="B5287" s="329" t="s">
        <v>405</v>
      </c>
      <c r="C5287" s="329" t="s">
        <v>4180</v>
      </c>
      <c r="D5287" s="329" t="s">
        <v>2971</v>
      </c>
      <c r="E5287" s="334">
        <v>20.190000000000001</v>
      </c>
    </row>
    <row r="5288" spans="1:5" ht="15" x14ac:dyDescent="0.25">
      <c r="A5288" s="331">
        <v>96995</v>
      </c>
      <c r="B5288" s="329" t="s">
        <v>1054</v>
      </c>
      <c r="C5288" s="329" t="s">
        <v>4180</v>
      </c>
      <c r="D5288" s="329" t="s">
        <v>3367</v>
      </c>
      <c r="E5288" s="334">
        <v>33.619999999999997</v>
      </c>
    </row>
    <row r="5289" spans="1:5" ht="15" x14ac:dyDescent="0.25">
      <c r="A5289" s="331">
        <v>97916</v>
      </c>
      <c r="B5289" s="329" t="s">
        <v>7875</v>
      </c>
      <c r="C5289" s="329" t="s">
        <v>1868</v>
      </c>
      <c r="D5289" s="329" t="s">
        <v>2971</v>
      </c>
      <c r="E5289" s="334">
        <v>1.76</v>
      </c>
    </row>
    <row r="5290" spans="1:5" ht="15" x14ac:dyDescent="0.25">
      <c r="A5290" s="331">
        <v>97917</v>
      </c>
      <c r="B5290" s="329" t="s">
        <v>7876</v>
      </c>
      <c r="C5290" s="329" t="s">
        <v>1868</v>
      </c>
      <c r="D5290" s="329" t="s">
        <v>2971</v>
      </c>
      <c r="E5290" s="334">
        <v>1.52</v>
      </c>
    </row>
    <row r="5291" spans="1:5" ht="15" x14ac:dyDescent="0.25">
      <c r="A5291" s="331">
        <v>97918</v>
      </c>
      <c r="B5291" s="329" t="s">
        <v>7877</v>
      </c>
      <c r="C5291" s="329" t="s">
        <v>1868</v>
      </c>
      <c r="D5291" s="329" t="s">
        <v>2971</v>
      </c>
      <c r="E5291" s="334">
        <v>1.4</v>
      </c>
    </row>
    <row r="5292" spans="1:5" ht="15" x14ac:dyDescent="0.25">
      <c r="A5292" s="331">
        <v>97919</v>
      </c>
      <c r="B5292" s="329" t="s">
        <v>7878</v>
      </c>
      <c r="C5292" s="329" t="s">
        <v>1868</v>
      </c>
      <c r="D5292" s="329" t="s">
        <v>2971</v>
      </c>
      <c r="E5292" s="334">
        <v>0.55000000000000004</v>
      </c>
    </row>
    <row r="5293" spans="1:5" ht="15" x14ac:dyDescent="0.25">
      <c r="A5293" s="331">
        <v>101616</v>
      </c>
      <c r="B5293" s="329" t="s">
        <v>7879</v>
      </c>
      <c r="C5293" s="329" t="s">
        <v>2690</v>
      </c>
      <c r="D5293" s="329" t="s">
        <v>2971</v>
      </c>
      <c r="E5293" s="334">
        <v>4.0599999999999996</v>
      </c>
    </row>
    <row r="5294" spans="1:5" ht="15" x14ac:dyDescent="0.25">
      <c r="A5294" s="331">
        <v>101617</v>
      </c>
      <c r="B5294" s="329" t="s">
        <v>7880</v>
      </c>
      <c r="C5294" s="329" t="s">
        <v>2690</v>
      </c>
      <c r="D5294" s="329" t="s">
        <v>2971</v>
      </c>
      <c r="E5294" s="334">
        <v>2</v>
      </c>
    </row>
    <row r="5295" spans="1:5" ht="15" x14ac:dyDescent="0.25">
      <c r="A5295" s="331">
        <v>101618</v>
      </c>
      <c r="B5295" s="329" t="s">
        <v>7881</v>
      </c>
      <c r="C5295" s="329" t="s">
        <v>4180</v>
      </c>
      <c r="D5295" s="329" t="s">
        <v>2971</v>
      </c>
      <c r="E5295" s="334">
        <v>160</v>
      </c>
    </row>
    <row r="5296" spans="1:5" ht="15" x14ac:dyDescent="0.25">
      <c r="A5296" s="331">
        <v>101619</v>
      </c>
      <c r="B5296" s="329" t="s">
        <v>7882</v>
      </c>
      <c r="C5296" s="329" t="s">
        <v>4180</v>
      </c>
      <c r="D5296" s="329" t="s">
        <v>2971</v>
      </c>
      <c r="E5296" s="334">
        <v>199.84</v>
      </c>
    </row>
    <row r="5297" spans="1:5" ht="15" x14ac:dyDescent="0.25">
      <c r="A5297" s="331">
        <v>101620</v>
      </c>
      <c r="B5297" s="329" t="s">
        <v>7883</v>
      </c>
      <c r="C5297" s="329" t="s">
        <v>4180</v>
      </c>
      <c r="D5297" s="329" t="s">
        <v>2971</v>
      </c>
      <c r="E5297" s="334">
        <v>143.76</v>
      </c>
    </row>
    <row r="5298" spans="1:5" ht="15" x14ac:dyDescent="0.25">
      <c r="A5298" s="331">
        <v>101621</v>
      </c>
      <c r="B5298" s="329" t="s">
        <v>7884</v>
      </c>
      <c r="C5298" s="329" t="s">
        <v>4180</v>
      </c>
      <c r="D5298" s="329" t="s">
        <v>2971</v>
      </c>
      <c r="E5298" s="334">
        <v>183.59</v>
      </c>
    </row>
    <row r="5299" spans="1:5" ht="15" x14ac:dyDescent="0.25">
      <c r="A5299" s="331">
        <v>101622</v>
      </c>
      <c r="B5299" s="329" t="s">
        <v>7885</v>
      </c>
      <c r="C5299" s="329" t="s">
        <v>4180</v>
      </c>
      <c r="D5299" s="329" t="s">
        <v>2971</v>
      </c>
      <c r="E5299" s="334">
        <v>141.24</v>
      </c>
    </row>
    <row r="5300" spans="1:5" ht="15" x14ac:dyDescent="0.25">
      <c r="A5300" s="331">
        <v>101623</v>
      </c>
      <c r="B5300" s="329" t="s">
        <v>7886</v>
      </c>
      <c r="C5300" s="329" t="s">
        <v>4180</v>
      </c>
      <c r="D5300" s="329" t="s">
        <v>2971</v>
      </c>
      <c r="E5300" s="334">
        <v>176.72</v>
      </c>
    </row>
    <row r="5301" spans="1:5" ht="15" x14ac:dyDescent="0.25">
      <c r="A5301" s="331">
        <v>101624</v>
      </c>
      <c r="B5301" s="329" t="s">
        <v>7887</v>
      </c>
      <c r="C5301" s="329" t="s">
        <v>4180</v>
      </c>
      <c r="D5301" s="329" t="s">
        <v>2971</v>
      </c>
      <c r="E5301" s="334">
        <v>147.53</v>
      </c>
    </row>
    <row r="5302" spans="1:5" ht="15" x14ac:dyDescent="0.25">
      <c r="A5302" s="331">
        <v>101625</v>
      </c>
      <c r="B5302" s="329" t="s">
        <v>7888</v>
      </c>
      <c r="C5302" s="329" t="s">
        <v>4180</v>
      </c>
      <c r="D5302" s="329" t="s">
        <v>2971</v>
      </c>
      <c r="E5302" s="334">
        <v>115.75</v>
      </c>
    </row>
    <row r="5303" spans="1:5" ht="15" x14ac:dyDescent="0.25">
      <c r="A5303" s="331">
        <v>95606</v>
      </c>
      <c r="B5303" s="329" t="s">
        <v>407</v>
      </c>
      <c r="C5303" s="329" t="s">
        <v>4180</v>
      </c>
      <c r="D5303" s="329" t="s">
        <v>2971</v>
      </c>
      <c r="E5303" s="334">
        <v>1.63</v>
      </c>
    </row>
    <row r="5304" spans="1:5" ht="15" x14ac:dyDescent="0.25">
      <c r="A5304" s="331">
        <v>87471</v>
      </c>
      <c r="B5304" s="329" t="s">
        <v>7889</v>
      </c>
      <c r="C5304" s="329" t="s">
        <v>2690</v>
      </c>
      <c r="D5304" s="329" t="s">
        <v>2971</v>
      </c>
      <c r="E5304" s="334">
        <v>54.48</v>
      </c>
    </row>
    <row r="5305" spans="1:5" ht="15" x14ac:dyDescent="0.25">
      <c r="A5305" s="331">
        <v>87472</v>
      </c>
      <c r="B5305" s="329" t="s">
        <v>7890</v>
      </c>
      <c r="C5305" s="329" t="s">
        <v>2690</v>
      </c>
      <c r="D5305" s="329" t="s">
        <v>2971</v>
      </c>
      <c r="E5305" s="334">
        <v>55.41</v>
      </c>
    </row>
    <row r="5306" spans="1:5" ht="15" x14ac:dyDescent="0.25">
      <c r="A5306" s="331">
        <v>87473</v>
      </c>
      <c r="B5306" s="329" t="s">
        <v>7891</v>
      </c>
      <c r="C5306" s="329" t="s">
        <v>2690</v>
      </c>
      <c r="D5306" s="329" t="s">
        <v>2971</v>
      </c>
      <c r="E5306" s="334">
        <v>72.38</v>
      </c>
    </row>
    <row r="5307" spans="1:5" ht="15" x14ac:dyDescent="0.25">
      <c r="A5307" s="331">
        <v>87474</v>
      </c>
      <c r="B5307" s="329" t="s">
        <v>7892</v>
      </c>
      <c r="C5307" s="329" t="s">
        <v>2690</v>
      </c>
      <c r="D5307" s="329" t="s">
        <v>2971</v>
      </c>
      <c r="E5307" s="334">
        <v>73.44</v>
      </c>
    </row>
    <row r="5308" spans="1:5" ht="15" x14ac:dyDescent="0.25">
      <c r="A5308" s="331">
        <v>87475</v>
      </c>
      <c r="B5308" s="329" t="s">
        <v>7893</v>
      </c>
      <c r="C5308" s="329" t="s">
        <v>2690</v>
      </c>
      <c r="D5308" s="329" t="s">
        <v>2971</v>
      </c>
      <c r="E5308" s="334">
        <v>89.71</v>
      </c>
    </row>
    <row r="5309" spans="1:5" ht="15" x14ac:dyDescent="0.25">
      <c r="A5309" s="331">
        <v>87476</v>
      </c>
      <c r="B5309" s="329" t="s">
        <v>7894</v>
      </c>
      <c r="C5309" s="329" t="s">
        <v>2690</v>
      </c>
      <c r="D5309" s="329" t="s">
        <v>2971</v>
      </c>
      <c r="E5309" s="334">
        <v>90.94</v>
      </c>
    </row>
    <row r="5310" spans="1:5" ht="15" x14ac:dyDescent="0.25">
      <c r="A5310" s="331">
        <v>87477</v>
      </c>
      <c r="B5310" s="329" t="s">
        <v>7895</v>
      </c>
      <c r="C5310" s="329" t="s">
        <v>2690</v>
      </c>
      <c r="D5310" s="329" t="s">
        <v>2971</v>
      </c>
      <c r="E5310" s="334">
        <v>50.09</v>
      </c>
    </row>
    <row r="5311" spans="1:5" ht="15" x14ac:dyDescent="0.25">
      <c r="A5311" s="331">
        <v>87478</v>
      </c>
      <c r="B5311" s="329" t="s">
        <v>7896</v>
      </c>
      <c r="C5311" s="329" t="s">
        <v>2690</v>
      </c>
      <c r="D5311" s="329" t="s">
        <v>2971</v>
      </c>
      <c r="E5311" s="334">
        <v>51.02</v>
      </c>
    </row>
    <row r="5312" spans="1:5" ht="15" x14ac:dyDescent="0.25">
      <c r="A5312" s="331">
        <v>87479</v>
      </c>
      <c r="B5312" s="329" t="s">
        <v>7897</v>
      </c>
      <c r="C5312" s="329" t="s">
        <v>2690</v>
      </c>
      <c r="D5312" s="329" t="s">
        <v>2971</v>
      </c>
      <c r="E5312" s="334">
        <v>66.94</v>
      </c>
    </row>
    <row r="5313" spans="1:5" ht="15" x14ac:dyDescent="0.25">
      <c r="A5313" s="331">
        <v>87480</v>
      </c>
      <c r="B5313" s="329" t="s">
        <v>7898</v>
      </c>
      <c r="C5313" s="329" t="s">
        <v>2690</v>
      </c>
      <c r="D5313" s="329" t="s">
        <v>2971</v>
      </c>
      <c r="E5313" s="334">
        <v>68</v>
      </c>
    </row>
    <row r="5314" spans="1:5" ht="15" x14ac:dyDescent="0.25">
      <c r="A5314" s="331">
        <v>87481</v>
      </c>
      <c r="B5314" s="329" t="s">
        <v>7899</v>
      </c>
      <c r="C5314" s="329" t="s">
        <v>2690</v>
      </c>
      <c r="D5314" s="329" t="s">
        <v>2971</v>
      </c>
      <c r="E5314" s="334">
        <v>82.74</v>
      </c>
    </row>
    <row r="5315" spans="1:5" ht="15" x14ac:dyDescent="0.25">
      <c r="A5315" s="331">
        <v>87482</v>
      </c>
      <c r="B5315" s="329" t="s">
        <v>7900</v>
      </c>
      <c r="C5315" s="329" t="s">
        <v>2690</v>
      </c>
      <c r="D5315" s="329" t="s">
        <v>2971</v>
      </c>
      <c r="E5315" s="334">
        <v>83.97</v>
      </c>
    </row>
    <row r="5316" spans="1:5" ht="15" x14ac:dyDescent="0.25">
      <c r="A5316" s="331">
        <v>87483</v>
      </c>
      <c r="B5316" s="329" t="s">
        <v>7901</v>
      </c>
      <c r="C5316" s="329" t="s">
        <v>2690</v>
      </c>
      <c r="D5316" s="329" t="s">
        <v>2971</v>
      </c>
      <c r="E5316" s="334">
        <v>60.01</v>
      </c>
    </row>
    <row r="5317" spans="1:5" ht="15" x14ac:dyDescent="0.25">
      <c r="A5317" s="331">
        <v>87484</v>
      </c>
      <c r="B5317" s="329" t="s">
        <v>7902</v>
      </c>
      <c r="C5317" s="329" t="s">
        <v>2690</v>
      </c>
      <c r="D5317" s="329" t="s">
        <v>2971</v>
      </c>
      <c r="E5317" s="334">
        <v>60.94</v>
      </c>
    </row>
    <row r="5318" spans="1:5" ht="15" x14ac:dyDescent="0.25">
      <c r="A5318" s="331">
        <v>87485</v>
      </c>
      <c r="B5318" s="329" t="s">
        <v>7903</v>
      </c>
      <c r="C5318" s="329" t="s">
        <v>2690</v>
      </c>
      <c r="D5318" s="329" t="s">
        <v>2971</v>
      </c>
      <c r="E5318" s="334">
        <v>78.08</v>
      </c>
    </row>
    <row r="5319" spans="1:5" ht="15" x14ac:dyDescent="0.25">
      <c r="A5319" s="331">
        <v>87487</v>
      </c>
      <c r="B5319" s="329" t="s">
        <v>7904</v>
      </c>
      <c r="C5319" s="329" t="s">
        <v>2690</v>
      </c>
      <c r="D5319" s="329" t="s">
        <v>2971</v>
      </c>
      <c r="E5319" s="334">
        <v>95.35</v>
      </c>
    </row>
    <row r="5320" spans="1:5" ht="15" x14ac:dyDescent="0.25">
      <c r="A5320" s="331">
        <v>87488</v>
      </c>
      <c r="B5320" s="329" t="s">
        <v>7905</v>
      </c>
      <c r="C5320" s="329" t="s">
        <v>2690</v>
      </c>
      <c r="D5320" s="329" t="s">
        <v>2971</v>
      </c>
      <c r="E5320" s="334">
        <v>96.58</v>
      </c>
    </row>
    <row r="5321" spans="1:5" ht="15" x14ac:dyDescent="0.25">
      <c r="A5321" s="331">
        <v>87489</v>
      </c>
      <c r="B5321" s="329" t="s">
        <v>7906</v>
      </c>
      <c r="C5321" s="329" t="s">
        <v>2690</v>
      </c>
      <c r="D5321" s="329" t="s">
        <v>2971</v>
      </c>
      <c r="E5321" s="334">
        <v>53.4</v>
      </c>
    </row>
    <row r="5322" spans="1:5" ht="15" x14ac:dyDescent="0.25">
      <c r="A5322" s="331">
        <v>87490</v>
      </c>
      <c r="B5322" s="329" t="s">
        <v>7907</v>
      </c>
      <c r="C5322" s="329" t="s">
        <v>2690</v>
      </c>
      <c r="D5322" s="329" t="s">
        <v>2971</v>
      </c>
      <c r="E5322" s="334">
        <v>54.33</v>
      </c>
    </row>
    <row r="5323" spans="1:5" ht="15" x14ac:dyDescent="0.25">
      <c r="A5323" s="331">
        <v>87491</v>
      </c>
      <c r="B5323" s="329" t="s">
        <v>7908</v>
      </c>
      <c r="C5323" s="329" t="s">
        <v>2690</v>
      </c>
      <c r="D5323" s="329" t="s">
        <v>2971</v>
      </c>
      <c r="E5323" s="334">
        <v>70.400000000000006</v>
      </c>
    </row>
    <row r="5324" spans="1:5" ht="15" x14ac:dyDescent="0.25">
      <c r="A5324" s="331">
        <v>87492</v>
      </c>
      <c r="B5324" s="329" t="s">
        <v>7909</v>
      </c>
      <c r="C5324" s="329" t="s">
        <v>2690</v>
      </c>
      <c r="D5324" s="329" t="s">
        <v>2971</v>
      </c>
      <c r="E5324" s="334">
        <v>71.459999999999994</v>
      </c>
    </row>
    <row r="5325" spans="1:5" ht="15" x14ac:dyDescent="0.25">
      <c r="A5325" s="331">
        <v>87493</v>
      </c>
      <c r="B5325" s="329" t="s">
        <v>7910</v>
      </c>
      <c r="C5325" s="329" t="s">
        <v>2690</v>
      </c>
      <c r="D5325" s="329" t="s">
        <v>2971</v>
      </c>
      <c r="E5325" s="334">
        <v>86.4</v>
      </c>
    </row>
    <row r="5326" spans="1:5" ht="15" x14ac:dyDescent="0.25">
      <c r="A5326" s="331">
        <v>87494</v>
      </c>
      <c r="B5326" s="329" t="s">
        <v>7911</v>
      </c>
      <c r="C5326" s="329" t="s">
        <v>2690</v>
      </c>
      <c r="D5326" s="329" t="s">
        <v>2971</v>
      </c>
      <c r="E5326" s="334">
        <v>87.63</v>
      </c>
    </row>
    <row r="5327" spans="1:5" ht="15" x14ac:dyDescent="0.25">
      <c r="A5327" s="331">
        <v>87495</v>
      </c>
      <c r="B5327" s="329" t="s">
        <v>570</v>
      </c>
      <c r="C5327" s="329" t="s">
        <v>2690</v>
      </c>
      <c r="D5327" s="329" t="s">
        <v>2971</v>
      </c>
      <c r="E5327" s="334">
        <v>75.180000000000007</v>
      </c>
    </row>
    <row r="5328" spans="1:5" ht="15" x14ac:dyDescent="0.25">
      <c r="A5328" s="331">
        <v>87496</v>
      </c>
      <c r="B5328" s="329" t="s">
        <v>7912</v>
      </c>
      <c r="C5328" s="329" t="s">
        <v>2690</v>
      </c>
      <c r="D5328" s="329" t="s">
        <v>2971</v>
      </c>
      <c r="E5328" s="334">
        <v>76.05</v>
      </c>
    </row>
    <row r="5329" spans="1:5" ht="15" x14ac:dyDescent="0.25">
      <c r="A5329" s="331">
        <v>87497</v>
      </c>
      <c r="B5329" s="329" t="s">
        <v>7913</v>
      </c>
      <c r="C5329" s="329" t="s">
        <v>2690</v>
      </c>
      <c r="D5329" s="329" t="s">
        <v>2971</v>
      </c>
      <c r="E5329" s="334">
        <v>79.45</v>
      </c>
    </row>
    <row r="5330" spans="1:5" ht="15" x14ac:dyDescent="0.25">
      <c r="A5330" s="331">
        <v>87498</v>
      </c>
      <c r="B5330" s="329" t="s">
        <v>7914</v>
      </c>
      <c r="C5330" s="329" t="s">
        <v>2690</v>
      </c>
      <c r="D5330" s="329" t="s">
        <v>2971</v>
      </c>
      <c r="E5330" s="334">
        <v>80.569999999999993</v>
      </c>
    </row>
    <row r="5331" spans="1:5" ht="15" x14ac:dyDescent="0.25">
      <c r="A5331" s="331">
        <v>87499</v>
      </c>
      <c r="B5331" s="329" t="s">
        <v>7915</v>
      </c>
      <c r="C5331" s="329" t="s">
        <v>2690</v>
      </c>
      <c r="D5331" s="329" t="s">
        <v>2971</v>
      </c>
      <c r="E5331" s="334">
        <v>87.85</v>
      </c>
    </row>
    <row r="5332" spans="1:5" ht="15" x14ac:dyDescent="0.25">
      <c r="A5332" s="331">
        <v>87500</v>
      </c>
      <c r="B5332" s="329" t="s">
        <v>7916</v>
      </c>
      <c r="C5332" s="329" t="s">
        <v>2690</v>
      </c>
      <c r="D5332" s="329" t="s">
        <v>2971</v>
      </c>
      <c r="E5332" s="334">
        <v>88.79</v>
      </c>
    </row>
    <row r="5333" spans="1:5" ht="15" x14ac:dyDescent="0.25">
      <c r="A5333" s="331">
        <v>87501</v>
      </c>
      <c r="B5333" s="329" t="s">
        <v>7917</v>
      </c>
      <c r="C5333" s="329" t="s">
        <v>2690</v>
      </c>
      <c r="D5333" s="329" t="s">
        <v>2971</v>
      </c>
      <c r="E5333" s="334">
        <v>137.18</v>
      </c>
    </row>
    <row r="5334" spans="1:5" ht="15" x14ac:dyDescent="0.25">
      <c r="A5334" s="331">
        <v>87502</v>
      </c>
      <c r="B5334" s="329" t="s">
        <v>7918</v>
      </c>
      <c r="C5334" s="329" t="s">
        <v>2690</v>
      </c>
      <c r="D5334" s="329" t="s">
        <v>2971</v>
      </c>
      <c r="E5334" s="334">
        <v>138.38999999999999</v>
      </c>
    </row>
    <row r="5335" spans="1:5" ht="15" x14ac:dyDescent="0.25">
      <c r="A5335" s="331">
        <v>87503</v>
      </c>
      <c r="B5335" s="329" t="s">
        <v>572</v>
      </c>
      <c r="C5335" s="329" t="s">
        <v>2690</v>
      </c>
      <c r="D5335" s="329" t="s">
        <v>2971</v>
      </c>
      <c r="E5335" s="334">
        <v>65.599999999999994</v>
      </c>
    </row>
    <row r="5336" spans="1:5" ht="15" x14ac:dyDescent="0.25">
      <c r="A5336" s="331">
        <v>87504</v>
      </c>
      <c r="B5336" s="329" t="s">
        <v>7919</v>
      </c>
      <c r="C5336" s="329" t="s">
        <v>2690</v>
      </c>
      <c r="D5336" s="329" t="s">
        <v>2971</v>
      </c>
      <c r="E5336" s="334">
        <v>66.47</v>
      </c>
    </row>
    <row r="5337" spans="1:5" ht="15" x14ac:dyDescent="0.25">
      <c r="A5337" s="331">
        <v>87505</v>
      </c>
      <c r="B5337" s="329" t="s">
        <v>7920</v>
      </c>
      <c r="C5337" s="329" t="s">
        <v>2690</v>
      </c>
      <c r="D5337" s="329" t="s">
        <v>2971</v>
      </c>
      <c r="E5337" s="334">
        <v>69.510000000000005</v>
      </c>
    </row>
    <row r="5338" spans="1:5" ht="15" x14ac:dyDescent="0.25">
      <c r="A5338" s="331">
        <v>87506</v>
      </c>
      <c r="B5338" s="329" t="s">
        <v>7921</v>
      </c>
      <c r="C5338" s="329" t="s">
        <v>2690</v>
      </c>
      <c r="D5338" s="329" t="s">
        <v>2971</v>
      </c>
      <c r="E5338" s="334">
        <v>70.63</v>
      </c>
    </row>
    <row r="5339" spans="1:5" ht="15" x14ac:dyDescent="0.25">
      <c r="A5339" s="331">
        <v>87507</v>
      </c>
      <c r="B5339" s="329" t="s">
        <v>7922</v>
      </c>
      <c r="C5339" s="329" t="s">
        <v>2690</v>
      </c>
      <c r="D5339" s="329" t="s">
        <v>2971</v>
      </c>
      <c r="E5339" s="334">
        <v>75.09</v>
      </c>
    </row>
    <row r="5340" spans="1:5" ht="15" x14ac:dyDescent="0.25">
      <c r="A5340" s="331">
        <v>87508</v>
      </c>
      <c r="B5340" s="329" t="s">
        <v>7923</v>
      </c>
      <c r="C5340" s="329" t="s">
        <v>2690</v>
      </c>
      <c r="D5340" s="329" t="s">
        <v>2971</v>
      </c>
      <c r="E5340" s="334">
        <v>76.03</v>
      </c>
    </row>
    <row r="5341" spans="1:5" ht="15" x14ac:dyDescent="0.25">
      <c r="A5341" s="331">
        <v>87509</v>
      </c>
      <c r="B5341" s="329" t="s">
        <v>7924</v>
      </c>
      <c r="C5341" s="329" t="s">
        <v>2690</v>
      </c>
      <c r="D5341" s="329" t="s">
        <v>2971</v>
      </c>
      <c r="E5341" s="334">
        <v>115.75</v>
      </c>
    </row>
    <row r="5342" spans="1:5" ht="15" x14ac:dyDescent="0.25">
      <c r="A5342" s="331">
        <v>87510</v>
      </c>
      <c r="B5342" s="329" t="s">
        <v>7925</v>
      </c>
      <c r="C5342" s="329" t="s">
        <v>2690</v>
      </c>
      <c r="D5342" s="329" t="s">
        <v>2971</v>
      </c>
      <c r="E5342" s="334">
        <v>116.96</v>
      </c>
    </row>
    <row r="5343" spans="1:5" ht="15" x14ac:dyDescent="0.25">
      <c r="A5343" s="331">
        <v>87511</v>
      </c>
      <c r="B5343" s="329" t="s">
        <v>574</v>
      </c>
      <c r="C5343" s="329" t="s">
        <v>2690</v>
      </c>
      <c r="D5343" s="329" t="s">
        <v>2971</v>
      </c>
      <c r="E5343" s="334">
        <v>82.68</v>
      </c>
    </row>
    <row r="5344" spans="1:5" ht="15" x14ac:dyDescent="0.25">
      <c r="A5344" s="331">
        <v>87512</v>
      </c>
      <c r="B5344" s="329" t="s">
        <v>7926</v>
      </c>
      <c r="C5344" s="329" t="s">
        <v>2690</v>
      </c>
      <c r="D5344" s="329" t="s">
        <v>2971</v>
      </c>
      <c r="E5344" s="334">
        <v>83.55</v>
      </c>
    </row>
    <row r="5345" spans="1:5" ht="15" x14ac:dyDescent="0.25">
      <c r="A5345" s="331">
        <v>87513</v>
      </c>
      <c r="B5345" s="329" t="s">
        <v>7927</v>
      </c>
      <c r="C5345" s="329" t="s">
        <v>2690</v>
      </c>
      <c r="D5345" s="329" t="s">
        <v>2971</v>
      </c>
      <c r="E5345" s="334">
        <v>87.32</v>
      </c>
    </row>
    <row r="5346" spans="1:5" ht="15" x14ac:dyDescent="0.25">
      <c r="A5346" s="331">
        <v>87514</v>
      </c>
      <c r="B5346" s="329" t="s">
        <v>7928</v>
      </c>
      <c r="C5346" s="329" t="s">
        <v>2690</v>
      </c>
      <c r="D5346" s="329" t="s">
        <v>2971</v>
      </c>
      <c r="E5346" s="334">
        <v>88.44</v>
      </c>
    </row>
    <row r="5347" spans="1:5" ht="15" x14ac:dyDescent="0.25">
      <c r="A5347" s="331">
        <v>87515</v>
      </c>
      <c r="B5347" s="329" t="s">
        <v>7929</v>
      </c>
      <c r="C5347" s="329" t="s">
        <v>2690</v>
      </c>
      <c r="D5347" s="329" t="s">
        <v>2971</v>
      </c>
      <c r="E5347" s="334">
        <v>98.31</v>
      </c>
    </row>
    <row r="5348" spans="1:5" ht="15" x14ac:dyDescent="0.25">
      <c r="A5348" s="331">
        <v>87516</v>
      </c>
      <c r="B5348" s="329" t="s">
        <v>7930</v>
      </c>
      <c r="C5348" s="329" t="s">
        <v>2690</v>
      </c>
      <c r="D5348" s="329" t="s">
        <v>2971</v>
      </c>
      <c r="E5348" s="334">
        <v>99.25</v>
      </c>
    </row>
    <row r="5349" spans="1:5" ht="15" x14ac:dyDescent="0.25">
      <c r="A5349" s="331">
        <v>87517</v>
      </c>
      <c r="B5349" s="329" t="s">
        <v>7931</v>
      </c>
      <c r="C5349" s="329" t="s">
        <v>2690</v>
      </c>
      <c r="D5349" s="329" t="s">
        <v>2971</v>
      </c>
      <c r="E5349" s="334">
        <v>153.44999999999999</v>
      </c>
    </row>
    <row r="5350" spans="1:5" ht="15" x14ac:dyDescent="0.25">
      <c r="A5350" s="331">
        <v>87518</v>
      </c>
      <c r="B5350" s="329" t="s">
        <v>7932</v>
      </c>
      <c r="C5350" s="329" t="s">
        <v>2690</v>
      </c>
      <c r="D5350" s="329" t="s">
        <v>2971</v>
      </c>
      <c r="E5350" s="334">
        <v>154.66</v>
      </c>
    </row>
    <row r="5351" spans="1:5" ht="15" x14ac:dyDescent="0.25">
      <c r="A5351" s="331">
        <v>87519</v>
      </c>
      <c r="B5351" s="329" t="s">
        <v>576</v>
      </c>
      <c r="C5351" s="329" t="s">
        <v>2690</v>
      </c>
      <c r="D5351" s="329" t="s">
        <v>2971</v>
      </c>
      <c r="E5351" s="334">
        <v>70.39</v>
      </c>
    </row>
    <row r="5352" spans="1:5" ht="15" x14ac:dyDescent="0.25">
      <c r="A5352" s="331">
        <v>87520</v>
      </c>
      <c r="B5352" s="329" t="s">
        <v>7933</v>
      </c>
      <c r="C5352" s="329" t="s">
        <v>2690</v>
      </c>
      <c r="D5352" s="329" t="s">
        <v>2971</v>
      </c>
      <c r="E5352" s="334">
        <v>71.260000000000005</v>
      </c>
    </row>
    <row r="5353" spans="1:5" ht="15" x14ac:dyDescent="0.25">
      <c r="A5353" s="331">
        <v>87521</v>
      </c>
      <c r="B5353" s="329" t="s">
        <v>7934</v>
      </c>
      <c r="C5353" s="329" t="s">
        <v>2690</v>
      </c>
      <c r="D5353" s="329" t="s">
        <v>2971</v>
      </c>
      <c r="E5353" s="334">
        <v>74.42</v>
      </c>
    </row>
    <row r="5354" spans="1:5" ht="15" x14ac:dyDescent="0.25">
      <c r="A5354" s="331">
        <v>87522</v>
      </c>
      <c r="B5354" s="329" t="s">
        <v>7935</v>
      </c>
      <c r="C5354" s="329" t="s">
        <v>2690</v>
      </c>
      <c r="D5354" s="329" t="s">
        <v>2971</v>
      </c>
      <c r="E5354" s="334">
        <v>75.540000000000006</v>
      </c>
    </row>
    <row r="5355" spans="1:5" ht="15" x14ac:dyDescent="0.25">
      <c r="A5355" s="331">
        <v>87523</v>
      </c>
      <c r="B5355" s="329" t="s">
        <v>7936</v>
      </c>
      <c r="C5355" s="329" t="s">
        <v>2690</v>
      </c>
      <c r="D5355" s="329" t="s">
        <v>2971</v>
      </c>
      <c r="E5355" s="334">
        <v>81.569999999999993</v>
      </c>
    </row>
    <row r="5356" spans="1:5" ht="15" x14ac:dyDescent="0.25">
      <c r="A5356" s="331">
        <v>87524</v>
      </c>
      <c r="B5356" s="329" t="s">
        <v>7937</v>
      </c>
      <c r="C5356" s="329" t="s">
        <v>2690</v>
      </c>
      <c r="D5356" s="329" t="s">
        <v>2971</v>
      </c>
      <c r="E5356" s="334">
        <v>82.51</v>
      </c>
    </row>
    <row r="5357" spans="1:5" ht="15" x14ac:dyDescent="0.25">
      <c r="A5357" s="331">
        <v>87525</v>
      </c>
      <c r="B5357" s="329" t="s">
        <v>7938</v>
      </c>
      <c r="C5357" s="329" t="s">
        <v>2690</v>
      </c>
      <c r="D5357" s="329" t="s">
        <v>2971</v>
      </c>
      <c r="E5357" s="334">
        <v>125.76</v>
      </c>
    </row>
    <row r="5358" spans="1:5" ht="15" x14ac:dyDescent="0.25">
      <c r="A5358" s="331">
        <v>87526</v>
      </c>
      <c r="B5358" s="329" t="s">
        <v>7939</v>
      </c>
      <c r="C5358" s="329" t="s">
        <v>2690</v>
      </c>
      <c r="D5358" s="329" t="s">
        <v>2971</v>
      </c>
      <c r="E5358" s="334">
        <v>126.97</v>
      </c>
    </row>
    <row r="5359" spans="1:5" ht="15" x14ac:dyDescent="0.25">
      <c r="A5359" s="331">
        <v>89043</v>
      </c>
      <c r="B5359" s="329" t="s">
        <v>7940</v>
      </c>
      <c r="C5359" s="329" t="s">
        <v>2690</v>
      </c>
      <c r="D5359" s="329" t="s">
        <v>2971</v>
      </c>
      <c r="E5359" s="334">
        <v>71.709999999999994</v>
      </c>
    </row>
    <row r="5360" spans="1:5" ht="15" x14ac:dyDescent="0.25">
      <c r="A5360" s="331">
        <v>89168</v>
      </c>
      <c r="B5360" s="329" t="s">
        <v>567</v>
      </c>
      <c r="C5360" s="329" t="s">
        <v>2690</v>
      </c>
      <c r="D5360" s="329" t="s">
        <v>2971</v>
      </c>
      <c r="E5360" s="334">
        <v>73.55</v>
      </c>
    </row>
    <row r="5361" spans="1:5" ht="15" x14ac:dyDescent="0.25">
      <c r="A5361" s="331">
        <v>89977</v>
      </c>
      <c r="B5361" s="329" t="s">
        <v>7941</v>
      </c>
      <c r="C5361" s="329" t="s">
        <v>2690</v>
      </c>
      <c r="D5361" s="329" t="s">
        <v>2971</v>
      </c>
      <c r="E5361" s="334">
        <v>133.22</v>
      </c>
    </row>
    <row r="5362" spans="1:5" ht="15" x14ac:dyDescent="0.25">
      <c r="A5362" s="331">
        <v>90112</v>
      </c>
      <c r="B5362" s="329" t="s">
        <v>7942</v>
      </c>
      <c r="C5362" s="329" t="s">
        <v>2690</v>
      </c>
      <c r="D5362" s="329" t="s">
        <v>2971</v>
      </c>
      <c r="E5362" s="334">
        <v>79.14</v>
      </c>
    </row>
    <row r="5363" spans="1:5" ht="15" x14ac:dyDescent="0.25">
      <c r="A5363" s="331">
        <v>101159</v>
      </c>
      <c r="B5363" s="329" t="s">
        <v>7943</v>
      </c>
      <c r="C5363" s="329" t="s">
        <v>2690</v>
      </c>
      <c r="D5363" s="329" t="s">
        <v>3038</v>
      </c>
      <c r="E5363" s="334">
        <v>118.18</v>
      </c>
    </row>
    <row r="5364" spans="1:5" ht="15" x14ac:dyDescent="0.25">
      <c r="A5364" s="331">
        <v>89282</v>
      </c>
      <c r="B5364" s="329" t="s">
        <v>7944</v>
      </c>
      <c r="C5364" s="329" t="s">
        <v>2690</v>
      </c>
      <c r="D5364" s="329" t="s">
        <v>3038</v>
      </c>
      <c r="E5364" s="334">
        <v>72.540000000000006</v>
      </c>
    </row>
    <row r="5365" spans="1:5" ht="15" x14ac:dyDescent="0.25">
      <c r="A5365" s="331">
        <v>89283</v>
      </c>
      <c r="B5365" s="329" t="s">
        <v>7945</v>
      </c>
      <c r="C5365" s="329" t="s">
        <v>2690</v>
      </c>
      <c r="D5365" s="329" t="s">
        <v>3038</v>
      </c>
      <c r="E5365" s="334">
        <v>73.62</v>
      </c>
    </row>
    <row r="5366" spans="1:5" ht="15" x14ac:dyDescent="0.25">
      <c r="A5366" s="331">
        <v>89284</v>
      </c>
      <c r="B5366" s="329" t="s">
        <v>7946</v>
      </c>
      <c r="C5366" s="329" t="s">
        <v>2690</v>
      </c>
      <c r="D5366" s="329" t="s">
        <v>3038</v>
      </c>
      <c r="E5366" s="334">
        <v>66.34</v>
      </c>
    </row>
    <row r="5367" spans="1:5" ht="15" x14ac:dyDescent="0.25">
      <c r="A5367" s="331">
        <v>89285</v>
      </c>
      <c r="B5367" s="329" t="s">
        <v>7947</v>
      </c>
      <c r="C5367" s="329" t="s">
        <v>2690</v>
      </c>
      <c r="D5367" s="329" t="s">
        <v>3038</v>
      </c>
      <c r="E5367" s="334">
        <v>67.42</v>
      </c>
    </row>
    <row r="5368" spans="1:5" ht="15" x14ac:dyDescent="0.25">
      <c r="A5368" s="331">
        <v>89286</v>
      </c>
      <c r="B5368" s="329" t="s">
        <v>7948</v>
      </c>
      <c r="C5368" s="329" t="s">
        <v>2690</v>
      </c>
      <c r="D5368" s="329" t="s">
        <v>3038</v>
      </c>
      <c r="E5368" s="334">
        <v>76.650000000000006</v>
      </c>
    </row>
    <row r="5369" spans="1:5" ht="15" x14ac:dyDescent="0.25">
      <c r="A5369" s="331">
        <v>89287</v>
      </c>
      <c r="B5369" s="329" t="s">
        <v>7949</v>
      </c>
      <c r="C5369" s="329" t="s">
        <v>2690</v>
      </c>
      <c r="D5369" s="329" t="s">
        <v>3038</v>
      </c>
      <c r="E5369" s="334">
        <v>77.73</v>
      </c>
    </row>
    <row r="5370" spans="1:5" ht="15" x14ac:dyDescent="0.25">
      <c r="A5370" s="331">
        <v>89288</v>
      </c>
      <c r="B5370" s="329" t="s">
        <v>7950</v>
      </c>
      <c r="C5370" s="329" t="s">
        <v>2690</v>
      </c>
      <c r="D5370" s="329" t="s">
        <v>3038</v>
      </c>
      <c r="E5370" s="334">
        <v>68.69</v>
      </c>
    </row>
    <row r="5371" spans="1:5" ht="15" x14ac:dyDescent="0.25">
      <c r="A5371" s="331">
        <v>89289</v>
      </c>
      <c r="B5371" s="329" t="s">
        <v>7951</v>
      </c>
      <c r="C5371" s="329" t="s">
        <v>2690</v>
      </c>
      <c r="D5371" s="329" t="s">
        <v>3038</v>
      </c>
      <c r="E5371" s="334">
        <v>69.77</v>
      </c>
    </row>
    <row r="5372" spans="1:5" ht="15" x14ac:dyDescent="0.25">
      <c r="A5372" s="331">
        <v>89290</v>
      </c>
      <c r="B5372" s="329" t="s">
        <v>7952</v>
      </c>
      <c r="C5372" s="329" t="s">
        <v>2690</v>
      </c>
      <c r="D5372" s="329" t="s">
        <v>3038</v>
      </c>
      <c r="E5372" s="334">
        <v>80.349999999999994</v>
      </c>
    </row>
    <row r="5373" spans="1:5" ht="15" x14ac:dyDescent="0.25">
      <c r="A5373" s="331">
        <v>89291</v>
      </c>
      <c r="B5373" s="329" t="s">
        <v>7953</v>
      </c>
      <c r="C5373" s="329" t="s">
        <v>2690</v>
      </c>
      <c r="D5373" s="329" t="s">
        <v>3038</v>
      </c>
      <c r="E5373" s="334">
        <v>81.55</v>
      </c>
    </row>
    <row r="5374" spans="1:5" ht="15" x14ac:dyDescent="0.25">
      <c r="A5374" s="331">
        <v>89292</v>
      </c>
      <c r="B5374" s="329" t="s">
        <v>7954</v>
      </c>
      <c r="C5374" s="329" t="s">
        <v>2690</v>
      </c>
      <c r="D5374" s="329" t="s">
        <v>3038</v>
      </c>
      <c r="E5374" s="334">
        <v>74.13</v>
      </c>
    </row>
    <row r="5375" spans="1:5" ht="15" x14ac:dyDescent="0.25">
      <c r="A5375" s="331">
        <v>89293</v>
      </c>
      <c r="B5375" s="329" t="s">
        <v>7955</v>
      </c>
      <c r="C5375" s="329" t="s">
        <v>2690</v>
      </c>
      <c r="D5375" s="329" t="s">
        <v>3038</v>
      </c>
      <c r="E5375" s="334">
        <v>75.33</v>
      </c>
    </row>
    <row r="5376" spans="1:5" ht="15" x14ac:dyDescent="0.25">
      <c r="A5376" s="331">
        <v>89294</v>
      </c>
      <c r="B5376" s="329" t="s">
        <v>7956</v>
      </c>
      <c r="C5376" s="329" t="s">
        <v>2690</v>
      </c>
      <c r="D5376" s="329" t="s">
        <v>3038</v>
      </c>
      <c r="E5376" s="334">
        <v>86.25</v>
      </c>
    </row>
    <row r="5377" spans="1:5" ht="15" x14ac:dyDescent="0.25">
      <c r="A5377" s="331">
        <v>89295</v>
      </c>
      <c r="B5377" s="329" t="s">
        <v>7957</v>
      </c>
      <c r="C5377" s="329" t="s">
        <v>2690</v>
      </c>
      <c r="D5377" s="329" t="s">
        <v>3038</v>
      </c>
      <c r="E5377" s="334">
        <v>87.45</v>
      </c>
    </row>
    <row r="5378" spans="1:5" ht="15" x14ac:dyDescent="0.25">
      <c r="A5378" s="331">
        <v>89296</v>
      </c>
      <c r="B5378" s="329" t="s">
        <v>7958</v>
      </c>
      <c r="C5378" s="329" t="s">
        <v>2690</v>
      </c>
      <c r="D5378" s="329" t="s">
        <v>3038</v>
      </c>
      <c r="E5378" s="334">
        <v>77.27</v>
      </c>
    </row>
    <row r="5379" spans="1:5" ht="15" x14ac:dyDescent="0.25">
      <c r="A5379" s="331">
        <v>89297</v>
      </c>
      <c r="B5379" s="329" t="s">
        <v>7959</v>
      </c>
      <c r="C5379" s="329" t="s">
        <v>2690</v>
      </c>
      <c r="D5379" s="329" t="s">
        <v>3038</v>
      </c>
      <c r="E5379" s="334">
        <v>78.47</v>
      </c>
    </row>
    <row r="5380" spans="1:5" ht="15" x14ac:dyDescent="0.25">
      <c r="A5380" s="331">
        <v>89298</v>
      </c>
      <c r="B5380" s="329" t="s">
        <v>7960</v>
      </c>
      <c r="C5380" s="329" t="s">
        <v>2690</v>
      </c>
      <c r="D5380" s="329" t="s">
        <v>3038</v>
      </c>
      <c r="E5380" s="334">
        <v>81.849999999999994</v>
      </c>
    </row>
    <row r="5381" spans="1:5" ht="15" x14ac:dyDescent="0.25">
      <c r="A5381" s="331">
        <v>89299</v>
      </c>
      <c r="B5381" s="329" t="s">
        <v>7961</v>
      </c>
      <c r="C5381" s="329" t="s">
        <v>2690</v>
      </c>
      <c r="D5381" s="329" t="s">
        <v>3038</v>
      </c>
      <c r="E5381" s="334">
        <v>83.39</v>
      </c>
    </row>
    <row r="5382" spans="1:5" ht="15" x14ac:dyDescent="0.25">
      <c r="A5382" s="331">
        <v>89300</v>
      </c>
      <c r="B5382" s="329" t="s">
        <v>7962</v>
      </c>
      <c r="C5382" s="329" t="s">
        <v>2690</v>
      </c>
      <c r="D5382" s="329" t="s">
        <v>3038</v>
      </c>
      <c r="E5382" s="334">
        <v>75.66</v>
      </c>
    </row>
    <row r="5383" spans="1:5" ht="15" x14ac:dyDescent="0.25">
      <c r="A5383" s="331">
        <v>89301</v>
      </c>
      <c r="B5383" s="329" t="s">
        <v>7963</v>
      </c>
      <c r="C5383" s="329" t="s">
        <v>2690</v>
      </c>
      <c r="D5383" s="329" t="s">
        <v>3038</v>
      </c>
      <c r="E5383" s="334">
        <v>77.2</v>
      </c>
    </row>
    <row r="5384" spans="1:5" ht="15" x14ac:dyDescent="0.25">
      <c r="A5384" s="331">
        <v>89302</v>
      </c>
      <c r="B5384" s="329" t="s">
        <v>7964</v>
      </c>
      <c r="C5384" s="329" t="s">
        <v>2690</v>
      </c>
      <c r="D5384" s="329" t="s">
        <v>3038</v>
      </c>
      <c r="E5384" s="334">
        <v>88.58</v>
      </c>
    </row>
    <row r="5385" spans="1:5" ht="15" x14ac:dyDescent="0.25">
      <c r="A5385" s="331">
        <v>89303</v>
      </c>
      <c r="B5385" s="329" t="s">
        <v>7965</v>
      </c>
      <c r="C5385" s="329" t="s">
        <v>2690</v>
      </c>
      <c r="D5385" s="329" t="s">
        <v>3038</v>
      </c>
      <c r="E5385" s="334">
        <v>90.12</v>
      </c>
    </row>
    <row r="5386" spans="1:5" ht="15" x14ac:dyDescent="0.25">
      <c r="A5386" s="331">
        <v>89304</v>
      </c>
      <c r="B5386" s="329" t="s">
        <v>7966</v>
      </c>
      <c r="C5386" s="329" t="s">
        <v>2690</v>
      </c>
      <c r="D5386" s="329" t="s">
        <v>3038</v>
      </c>
      <c r="E5386" s="334">
        <v>79.63</v>
      </c>
    </row>
    <row r="5387" spans="1:5" ht="15" x14ac:dyDescent="0.25">
      <c r="A5387" s="331">
        <v>89305</v>
      </c>
      <c r="B5387" s="329" t="s">
        <v>7967</v>
      </c>
      <c r="C5387" s="329" t="s">
        <v>2690</v>
      </c>
      <c r="D5387" s="329" t="s">
        <v>3038</v>
      </c>
      <c r="E5387" s="334">
        <v>81.17</v>
      </c>
    </row>
    <row r="5388" spans="1:5" ht="15" x14ac:dyDescent="0.25">
      <c r="A5388" s="331">
        <v>89306</v>
      </c>
      <c r="B5388" s="329" t="s">
        <v>7968</v>
      </c>
      <c r="C5388" s="329" t="s">
        <v>2690</v>
      </c>
      <c r="D5388" s="329" t="s">
        <v>3038</v>
      </c>
      <c r="E5388" s="334">
        <v>89.93</v>
      </c>
    </row>
    <row r="5389" spans="1:5" ht="15" x14ac:dyDescent="0.25">
      <c r="A5389" s="331">
        <v>89307</v>
      </c>
      <c r="B5389" s="329" t="s">
        <v>7969</v>
      </c>
      <c r="C5389" s="329" t="s">
        <v>2690</v>
      </c>
      <c r="D5389" s="329" t="s">
        <v>3038</v>
      </c>
      <c r="E5389" s="334">
        <v>91.65</v>
      </c>
    </row>
    <row r="5390" spans="1:5" ht="15" x14ac:dyDescent="0.25">
      <c r="A5390" s="331">
        <v>89308</v>
      </c>
      <c r="B5390" s="329" t="s">
        <v>7970</v>
      </c>
      <c r="C5390" s="329" t="s">
        <v>2690</v>
      </c>
      <c r="D5390" s="329" t="s">
        <v>3038</v>
      </c>
      <c r="E5390" s="334">
        <v>83.7</v>
      </c>
    </row>
    <row r="5391" spans="1:5" ht="15" x14ac:dyDescent="0.25">
      <c r="A5391" s="331">
        <v>89309</v>
      </c>
      <c r="B5391" s="329" t="s">
        <v>7971</v>
      </c>
      <c r="C5391" s="329" t="s">
        <v>2690</v>
      </c>
      <c r="D5391" s="329" t="s">
        <v>3038</v>
      </c>
      <c r="E5391" s="334">
        <v>85.42</v>
      </c>
    </row>
    <row r="5392" spans="1:5" ht="15" x14ac:dyDescent="0.25">
      <c r="A5392" s="331">
        <v>89310</v>
      </c>
      <c r="B5392" s="329" t="s">
        <v>7972</v>
      </c>
      <c r="C5392" s="329" t="s">
        <v>2690</v>
      </c>
      <c r="D5392" s="329" t="s">
        <v>3038</v>
      </c>
      <c r="E5392" s="334">
        <v>102.05</v>
      </c>
    </row>
    <row r="5393" spans="1:5" ht="15" x14ac:dyDescent="0.25">
      <c r="A5393" s="331">
        <v>89311</v>
      </c>
      <c r="B5393" s="329" t="s">
        <v>7973</v>
      </c>
      <c r="C5393" s="329" t="s">
        <v>2690</v>
      </c>
      <c r="D5393" s="329" t="s">
        <v>3038</v>
      </c>
      <c r="E5393" s="334">
        <v>103.77</v>
      </c>
    </row>
    <row r="5394" spans="1:5" ht="15" x14ac:dyDescent="0.25">
      <c r="A5394" s="331">
        <v>89312</v>
      </c>
      <c r="B5394" s="329" t="s">
        <v>7974</v>
      </c>
      <c r="C5394" s="329" t="s">
        <v>2690</v>
      </c>
      <c r="D5394" s="329" t="s">
        <v>3038</v>
      </c>
      <c r="E5394" s="334">
        <v>88.46</v>
      </c>
    </row>
    <row r="5395" spans="1:5" ht="15" x14ac:dyDescent="0.25">
      <c r="A5395" s="331">
        <v>89313</v>
      </c>
      <c r="B5395" s="329" t="s">
        <v>7975</v>
      </c>
      <c r="C5395" s="329" t="s">
        <v>2690</v>
      </c>
      <c r="D5395" s="329" t="s">
        <v>3038</v>
      </c>
      <c r="E5395" s="334">
        <v>90.18</v>
      </c>
    </row>
    <row r="5396" spans="1:5" ht="15" x14ac:dyDescent="0.25">
      <c r="A5396" s="331">
        <v>101162</v>
      </c>
      <c r="B5396" s="329" t="s">
        <v>7976</v>
      </c>
      <c r="C5396" s="329" t="s">
        <v>2690</v>
      </c>
      <c r="D5396" s="329" t="s">
        <v>3038</v>
      </c>
      <c r="E5396" s="334">
        <v>132.51</v>
      </c>
    </row>
    <row r="5397" spans="1:5" ht="15" x14ac:dyDescent="0.25">
      <c r="A5397" s="331">
        <v>87447</v>
      </c>
      <c r="B5397" s="329" t="s">
        <v>1602</v>
      </c>
      <c r="C5397" s="329" t="s">
        <v>2690</v>
      </c>
      <c r="D5397" s="329" t="s">
        <v>2971</v>
      </c>
      <c r="E5397" s="334">
        <v>57.39</v>
      </c>
    </row>
    <row r="5398" spans="1:5" ht="15" x14ac:dyDescent="0.25">
      <c r="A5398" s="331">
        <v>87448</v>
      </c>
      <c r="B5398" s="329" t="s">
        <v>7977</v>
      </c>
      <c r="C5398" s="329" t="s">
        <v>2690</v>
      </c>
      <c r="D5398" s="329" t="s">
        <v>2971</v>
      </c>
      <c r="E5398" s="334">
        <v>57.78</v>
      </c>
    </row>
    <row r="5399" spans="1:5" ht="15" x14ac:dyDescent="0.25">
      <c r="A5399" s="331">
        <v>87449</v>
      </c>
      <c r="B5399" s="329" t="s">
        <v>7978</v>
      </c>
      <c r="C5399" s="329" t="s">
        <v>2690</v>
      </c>
      <c r="D5399" s="329" t="s">
        <v>2971</v>
      </c>
      <c r="E5399" s="334">
        <v>75.02</v>
      </c>
    </row>
    <row r="5400" spans="1:5" ht="15" x14ac:dyDescent="0.25">
      <c r="A5400" s="331">
        <v>87450</v>
      </c>
      <c r="B5400" s="329" t="s">
        <v>7979</v>
      </c>
      <c r="C5400" s="329" t="s">
        <v>2690</v>
      </c>
      <c r="D5400" s="329" t="s">
        <v>2971</v>
      </c>
      <c r="E5400" s="334">
        <v>75.94</v>
      </c>
    </row>
    <row r="5401" spans="1:5" ht="15" x14ac:dyDescent="0.25">
      <c r="A5401" s="331">
        <v>87451</v>
      </c>
      <c r="B5401" s="329" t="s">
        <v>7980</v>
      </c>
      <c r="C5401" s="329" t="s">
        <v>2690</v>
      </c>
      <c r="D5401" s="329" t="s">
        <v>2971</v>
      </c>
      <c r="E5401" s="334">
        <v>92.91</v>
      </c>
    </row>
    <row r="5402" spans="1:5" ht="15" x14ac:dyDescent="0.25">
      <c r="A5402" s="331">
        <v>87452</v>
      </c>
      <c r="B5402" s="329" t="s">
        <v>7981</v>
      </c>
      <c r="C5402" s="329" t="s">
        <v>2690</v>
      </c>
      <c r="D5402" s="329" t="s">
        <v>2971</v>
      </c>
      <c r="E5402" s="334">
        <v>93.47</v>
      </c>
    </row>
    <row r="5403" spans="1:5" ht="15" x14ac:dyDescent="0.25">
      <c r="A5403" s="331">
        <v>87453</v>
      </c>
      <c r="B5403" s="329" t="s">
        <v>7982</v>
      </c>
      <c r="C5403" s="329" t="s">
        <v>2690</v>
      </c>
      <c r="D5403" s="329" t="s">
        <v>2971</v>
      </c>
      <c r="E5403" s="334">
        <v>53.24</v>
      </c>
    </row>
    <row r="5404" spans="1:5" ht="15" x14ac:dyDescent="0.25">
      <c r="A5404" s="331">
        <v>87454</v>
      </c>
      <c r="B5404" s="329" t="s">
        <v>7983</v>
      </c>
      <c r="C5404" s="329" t="s">
        <v>2690</v>
      </c>
      <c r="D5404" s="329" t="s">
        <v>2971</v>
      </c>
      <c r="E5404" s="334">
        <v>54.03</v>
      </c>
    </row>
    <row r="5405" spans="1:5" ht="15" x14ac:dyDescent="0.25">
      <c r="A5405" s="331">
        <v>87455</v>
      </c>
      <c r="B5405" s="329" t="s">
        <v>7984</v>
      </c>
      <c r="C5405" s="329" t="s">
        <v>2690</v>
      </c>
      <c r="D5405" s="329" t="s">
        <v>2971</v>
      </c>
      <c r="E5405" s="334">
        <v>69.37</v>
      </c>
    </row>
    <row r="5406" spans="1:5" ht="15" x14ac:dyDescent="0.25">
      <c r="A5406" s="331">
        <v>87456</v>
      </c>
      <c r="B5406" s="329" t="s">
        <v>7985</v>
      </c>
      <c r="C5406" s="329" t="s">
        <v>2690</v>
      </c>
      <c r="D5406" s="329" t="s">
        <v>2971</v>
      </c>
      <c r="E5406" s="334">
        <v>70.739999999999995</v>
      </c>
    </row>
    <row r="5407" spans="1:5" ht="15" x14ac:dyDescent="0.25">
      <c r="A5407" s="331">
        <v>87457</v>
      </c>
      <c r="B5407" s="329" t="s">
        <v>7986</v>
      </c>
      <c r="C5407" s="329" t="s">
        <v>2690</v>
      </c>
      <c r="D5407" s="329" t="s">
        <v>2971</v>
      </c>
      <c r="E5407" s="334">
        <v>85.04</v>
      </c>
    </row>
    <row r="5408" spans="1:5" ht="15" x14ac:dyDescent="0.25">
      <c r="A5408" s="331">
        <v>87458</v>
      </c>
      <c r="B5408" s="329" t="s">
        <v>7987</v>
      </c>
      <c r="C5408" s="329" t="s">
        <v>2690</v>
      </c>
      <c r="D5408" s="329" t="s">
        <v>2971</v>
      </c>
      <c r="E5408" s="334">
        <v>86.19</v>
      </c>
    </row>
    <row r="5409" spans="1:5" ht="15" x14ac:dyDescent="0.25">
      <c r="A5409" s="331">
        <v>87459</v>
      </c>
      <c r="B5409" s="329" t="s">
        <v>7988</v>
      </c>
      <c r="C5409" s="329" t="s">
        <v>2690</v>
      </c>
      <c r="D5409" s="329" t="s">
        <v>2971</v>
      </c>
      <c r="E5409" s="334">
        <v>62.56</v>
      </c>
    </row>
    <row r="5410" spans="1:5" ht="15" x14ac:dyDescent="0.25">
      <c r="A5410" s="331">
        <v>87460</v>
      </c>
      <c r="B5410" s="329" t="s">
        <v>7989</v>
      </c>
      <c r="C5410" s="329" t="s">
        <v>2690</v>
      </c>
      <c r="D5410" s="329" t="s">
        <v>2971</v>
      </c>
      <c r="E5410" s="334">
        <v>63.35</v>
      </c>
    </row>
    <row r="5411" spans="1:5" ht="15" x14ac:dyDescent="0.25">
      <c r="A5411" s="331">
        <v>87461</v>
      </c>
      <c r="B5411" s="329" t="s">
        <v>7990</v>
      </c>
      <c r="C5411" s="329" t="s">
        <v>2690</v>
      </c>
      <c r="D5411" s="329" t="s">
        <v>2971</v>
      </c>
      <c r="E5411" s="334">
        <v>80.260000000000005</v>
      </c>
    </row>
    <row r="5412" spans="1:5" ht="15" x14ac:dyDescent="0.25">
      <c r="A5412" s="331">
        <v>87462</v>
      </c>
      <c r="B5412" s="329" t="s">
        <v>7991</v>
      </c>
      <c r="C5412" s="329" t="s">
        <v>2690</v>
      </c>
      <c r="D5412" s="329" t="s">
        <v>2971</v>
      </c>
      <c r="E5412" s="334">
        <v>81.180000000000007</v>
      </c>
    </row>
    <row r="5413" spans="1:5" ht="15" x14ac:dyDescent="0.25">
      <c r="A5413" s="331">
        <v>87463</v>
      </c>
      <c r="B5413" s="329" t="s">
        <v>7992</v>
      </c>
      <c r="C5413" s="329" t="s">
        <v>2690</v>
      </c>
      <c r="D5413" s="329" t="s">
        <v>2971</v>
      </c>
      <c r="E5413" s="334">
        <v>97.62</v>
      </c>
    </row>
    <row r="5414" spans="1:5" ht="15" x14ac:dyDescent="0.25">
      <c r="A5414" s="331">
        <v>87464</v>
      </c>
      <c r="B5414" s="329" t="s">
        <v>7993</v>
      </c>
      <c r="C5414" s="329" t="s">
        <v>2690</v>
      </c>
      <c r="D5414" s="329" t="s">
        <v>2971</v>
      </c>
      <c r="E5414" s="334">
        <v>98.77</v>
      </c>
    </row>
    <row r="5415" spans="1:5" ht="15" x14ac:dyDescent="0.25">
      <c r="A5415" s="331">
        <v>87465</v>
      </c>
      <c r="B5415" s="329" t="s">
        <v>7994</v>
      </c>
      <c r="C5415" s="329" t="s">
        <v>2690</v>
      </c>
      <c r="D5415" s="329" t="s">
        <v>2971</v>
      </c>
      <c r="E5415" s="334">
        <v>56.19</v>
      </c>
    </row>
    <row r="5416" spans="1:5" ht="15" x14ac:dyDescent="0.25">
      <c r="A5416" s="331">
        <v>87466</v>
      </c>
      <c r="B5416" s="329" t="s">
        <v>7995</v>
      </c>
      <c r="C5416" s="329" t="s">
        <v>2690</v>
      </c>
      <c r="D5416" s="329" t="s">
        <v>2971</v>
      </c>
      <c r="E5416" s="334">
        <v>56.98</v>
      </c>
    </row>
    <row r="5417" spans="1:5" ht="15" x14ac:dyDescent="0.25">
      <c r="A5417" s="331">
        <v>87467</v>
      </c>
      <c r="B5417" s="329" t="s">
        <v>7996</v>
      </c>
      <c r="C5417" s="329" t="s">
        <v>2690</v>
      </c>
      <c r="D5417" s="329" t="s">
        <v>2971</v>
      </c>
      <c r="E5417" s="334">
        <v>72.849999999999994</v>
      </c>
    </row>
    <row r="5418" spans="1:5" ht="15" x14ac:dyDescent="0.25">
      <c r="A5418" s="331">
        <v>87468</v>
      </c>
      <c r="B5418" s="329" t="s">
        <v>7997</v>
      </c>
      <c r="C5418" s="329" t="s">
        <v>2690</v>
      </c>
      <c r="D5418" s="329" t="s">
        <v>2971</v>
      </c>
      <c r="E5418" s="334">
        <v>73.77</v>
      </c>
    </row>
    <row r="5419" spans="1:5" ht="15" x14ac:dyDescent="0.25">
      <c r="A5419" s="331">
        <v>87469</v>
      </c>
      <c r="B5419" s="329" t="s">
        <v>7998</v>
      </c>
      <c r="C5419" s="329" t="s">
        <v>2690</v>
      </c>
      <c r="D5419" s="329" t="s">
        <v>2971</v>
      </c>
      <c r="E5419" s="334">
        <v>88.68</v>
      </c>
    </row>
    <row r="5420" spans="1:5" ht="15" x14ac:dyDescent="0.25">
      <c r="A5420" s="331">
        <v>87470</v>
      </c>
      <c r="B5420" s="329" t="s">
        <v>7999</v>
      </c>
      <c r="C5420" s="329" t="s">
        <v>2690</v>
      </c>
      <c r="D5420" s="329" t="s">
        <v>2971</v>
      </c>
      <c r="E5420" s="334">
        <v>89.83</v>
      </c>
    </row>
    <row r="5421" spans="1:5" ht="15" x14ac:dyDescent="0.25">
      <c r="A5421" s="331">
        <v>89044</v>
      </c>
      <c r="B5421" s="329" t="s">
        <v>8000</v>
      </c>
      <c r="C5421" s="329" t="s">
        <v>2690</v>
      </c>
      <c r="D5421" s="329" t="s">
        <v>2971</v>
      </c>
      <c r="E5421" s="334">
        <v>56.56</v>
      </c>
    </row>
    <row r="5422" spans="1:5" ht="15" x14ac:dyDescent="0.25">
      <c r="A5422" s="331">
        <v>89169</v>
      </c>
      <c r="B5422" s="329" t="s">
        <v>8001</v>
      </c>
      <c r="C5422" s="329" t="s">
        <v>2690</v>
      </c>
      <c r="D5422" s="329" t="s">
        <v>2971</v>
      </c>
      <c r="E5422" s="334">
        <v>57.43</v>
      </c>
    </row>
    <row r="5423" spans="1:5" ht="15" x14ac:dyDescent="0.25">
      <c r="A5423" s="331">
        <v>89978</v>
      </c>
      <c r="B5423" s="329" t="s">
        <v>8002</v>
      </c>
      <c r="C5423" s="329" t="s">
        <v>2690</v>
      </c>
      <c r="D5423" s="329" t="s">
        <v>2971</v>
      </c>
      <c r="E5423" s="334">
        <v>74.45</v>
      </c>
    </row>
    <row r="5424" spans="1:5" ht="15" x14ac:dyDescent="0.25">
      <c r="A5424" s="331">
        <v>89453</v>
      </c>
      <c r="B5424" s="329" t="s">
        <v>8003</v>
      </c>
      <c r="C5424" s="329" t="s">
        <v>2690</v>
      </c>
      <c r="D5424" s="329" t="s">
        <v>3038</v>
      </c>
      <c r="E5424" s="334">
        <v>69.62</v>
      </c>
    </row>
    <row r="5425" spans="1:5" ht="15" x14ac:dyDescent="0.25">
      <c r="A5425" s="331">
        <v>89454</v>
      </c>
      <c r="B5425" s="329" t="s">
        <v>8004</v>
      </c>
      <c r="C5425" s="329" t="s">
        <v>2690</v>
      </c>
      <c r="D5425" s="329" t="s">
        <v>3038</v>
      </c>
      <c r="E5425" s="334">
        <v>65.349999999999994</v>
      </c>
    </row>
    <row r="5426" spans="1:5" ht="15" x14ac:dyDescent="0.25">
      <c r="A5426" s="331">
        <v>89455</v>
      </c>
      <c r="B5426" s="329" t="s">
        <v>8005</v>
      </c>
      <c r="C5426" s="329" t="s">
        <v>2690</v>
      </c>
      <c r="D5426" s="329" t="s">
        <v>3038</v>
      </c>
      <c r="E5426" s="334">
        <v>86.17</v>
      </c>
    </row>
    <row r="5427" spans="1:5" ht="15" x14ac:dyDescent="0.25">
      <c r="A5427" s="331">
        <v>89456</v>
      </c>
      <c r="B5427" s="329" t="s">
        <v>8006</v>
      </c>
      <c r="C5427" s="329" t="s">
        <v>2690</v>
      </c>
      <c r="D5427" s="329" t="s">
        <v>3038</v>
      </c>
      <c r="E5427" s="334">
        <v>81.5</v>
      </c>
    </row>
    <row r="5428" spans="1:5" ht="15" x14ac:dyDescent="0.25">
      <c r="A5428" s="331">
        <v>89457</v>
      </c>
      <c r="B5428" s="329" t="s">
        <v>8007</v>
      </c>
      <c r="C5428" s="329" t="s">
        <v>2690</v>
      </c>
      <c r="D5428" s="329" t="s">
        <v>3038</v>
      </c>
      <c r="E5428" s="334">
        <v>73.180000000000007</v>
      </c>
    </row>
    <row r="5429" spans="1:5" ht="15" x14ac:dyDescent="0.25">
      <c r="A5429" s="331">
        <v>89458</v>
      </c>
      <c r="B5429" s="329" t="s">
        <v>8008</v>
      </c>
      <c r="C5429" s="329" t="s">
        <v>2690</v>
      </c>
      <c r="D5429" s="329" t="s">
        <v>3038</v>
      </c>
      <c r="E5429" s="334">
        <v>67.42</v>
      </c>
    </row>
    <row r="5430" spans="1:5" ht="15" x14ac:dyDescent="0.25">
      <c r="A5430" s="331">
        <v>89459</v>
      </c>
      <c r="B5430" s="329" t="s">
        <v>8009</v>
      </c>
      <c r="C5430" s="329" t="s">
        <v>2690</v>
      </c>
      <c r="D5430" s="329" t="s">
        <v>3038</v>
      </c>
      <c r="E5430" s="334">
        <v>90.03</v>
      </c>
    </row>
    <row r="5431" spans="1:5" ht="15" x14ac:dyDescent="0.25">
      <c r="A5431" s="331">
        <v>89460</v>
      </c>
      <c r="B5431" s="329" t="s">
        <v>8010</v>
      </c>
      <c r="C5431" s="329" t="s">
        <v>2690</v>
      </c>
      <c r="D5431" s="329" t="s">
        <v>3038</v>
      </c>
      <c r="E5431" s="334">
        <v>83.8</v>
      </c>
    </row>
    <row r="5432" spans="1:5" ht="15" x14ac:dyDescent="0.25">
      <c r="A5432" s="331">
        <v>89462</v>
      </c>
      <c r="B5432" s="329" t="s">
        <v>8011</v>
      </c>
      <c r="C5432" s="329" t="s">
        <v>2690</v>
      </c>
      <c r="D5432" s="329" t="s">
        <v>3038</v>
      </c>
      <c r="E5432" s="334">
        <v>83.06</v>
      </c>
    </row>
    <row r="5433" spans="1:5" ht="15" x14ac:dyDescent="0.25">
      <c r="A5433" s="331">
        <v>89463</v>
      </c>
      <c r="B5433" s="329" t="s">
        <v>8012</v>
      </c>
      <c r="C5433" s="329" t="s">
        <v>2690</v>
      </c>
      <c r="D5433" s="329" t="s">
        <v>3038</v>
      </c>
      <c r="E5433" s="334">
        <v>78.73</v>
      </c>
    </row>
    <row r="5434" spans="1:5" ht="15" x14ac:dyDescent="0.25">
      <c r="A5434" s="331">
        <v>89464</v>
      </c>
      <c r="B5434" s="329" t="s">
        <v>8013</v>
      </c>
      <c r="C5434" s="329" t="s">
        <v>2690</v>
      </c>
      <c r="D5434" s="329" t="s">
        <v>3038</v>
      </c>
      <c r="E5434" s="334">
        <v>99.68</v>
      </c>
    </row>
    <row r="5435" spans="1:5" ht="15" x14ac:dyDescent="0.25">
      <c r="A5435" s="331">
        <v>89465</v>
      </c>
      <c r="B5435" s="329" t="s">
        <v>8014</v>
      </c>
      <c r="C5435" s="329" t="s">
        <v>2690</v>
      </c>
      <c r="D5435" s="329" t="s">
        <v>3038</v>
      </c>
      <c r="E5435" s="334">
        <v>95.07</v>
      </c>
    </row>
    <row r="5436" spans="1:5" ht="15" x14ac:dyDescent="0.25">
      <c r="A5436" s="331">
        <v>89466</v>
      </c>
      <c r="B5436" s="329" t="s">
        <v>8015</v>
      </c>
      <c r="C5436" s="329" t="s">
        <v>2690</v>
      </c>
      <c r="D5436" s="329" t="s">
        <v>3038</v>
      </c>
      <c r="E5436" s="334">
        <v>88.06</v>
      </c>
    </row>
    <row r="5437" spans="1:5" ht="15" x14ac:dyDescent="0.25">
      <c r="A5437" s="331">
        <v>89467</v>
      </c>
      <c r="B5437" s="329" t="s">
        <v>8016</v>
      </c>
      <c r="C5437" s="329" t="s">
        <v>2690</v>
      </c>
      <c r="D5437" s="329" t="s">
        <v>3038</v>
      </c>
      <c r="E5437" s="334">
        <v>81.69</v>
      </c>
    </row>
    <row r="5438" spans="1:5" ht="15" x14ac:dyDescent="0.25">
      <c r="A5438" s="331">
        <v>89468</v>
      </c>
      <c r="B5438" s="329" t="s">
        <v>8017</v>
      </c>
      <c r="C5438" s="329" t="s">
        <v>2690</v>
      </c>
      <c r="D5438" s="329" t="s">
        <v>3038</v>
      </c>
      <c r="E5438" s="334">
        <v>104.9</v>
      </c>
    </row>
    <row r="5439" spans="1:5" ht="15" x14ac:dyDescent="0.25">
      <c r="A5439" s="331">
        <v>89469</v>
      </c>
      <c r="B5439" s="329" t="s">
        <v>8018</v>
      </c>
      <c r="C5439" s="329" t="s">
        <v>2690</v>
      </c>
      <c r="D5439" s="329" t="s">
        <v>3038</v>
      </c>
      <c r="E5439" s="334">
        <v>98.22</v>
      </c>
    </row>
    <row r="5440" spans="1:5" ht="15" x14ac:dyDescent="0.25">
      <c r="A5440" s="331">
        <v>89470</v>
      </c>
      <c r="B5440" s="329" t="s">
        <v>8019</v>
      </c>
      <c r="C5440" s="329" t="s">
        <v>2690</v>
      </c>
      <c r="D5440" s="329" t="s">
        <v>3038</v>
      </c>
      <c r="E5440" s="334">
        <v>80.34</v>
      </c>
    </row>
    <row r="5441" spans="1:5" ht="15" x14ac:dyDescent="0.25">
      <c r="A5441" s="331">
        <v>89471</v>
      </c>
      <c r="B5441" s="329" t="s">
        <v>8020</v>
      </c>
      <c r="C5441" s="329" t="s">
        <v>2690</v>
      </c>
      <c r="D5441" s="329" t="s">
        <v>3038</v>
      </c>
      <c r="E5441" s="334">
        <v>76.069999999999993</v>
      </c>
    </row>
    <row r="5442" spans="1:5" ht="15" x14ac:dyDescent="0.25">
      <c r="A5442" s="331">
        <v>89472</v>
      </c>
      <c r="B5442" s="329" t="s">
        <v>8021</v>
      </c>
      <c r="C5442" s="329" t="s">
        <v>2690</v>
      </c>
      <c r="D5442" s="329" t="s">
        <v>3038</v>
      </c>
      <c r="E5442" s="334">
        <v>96.89</v>
      </c>
    </row>
    <row r="5443" spans="1:5" ht="15" x14ac:dyDescent="0.25">
      <c r="A5443" s="331">
        <v>89473</v>
      </c>
      <c r="B5443" s="329" t="s">
        <v>8022</v>
      </c>
      <c r="C5443" s="329" t="s">
        <v>2690</v>
      </c>
      <c r="D5443" s="329" t="s">
        <v>3038</v>
      </c>
      <c r="E5443" s="334">
        <v>92.4</v>
      </c>
    </row>
    <row r="5444" spans="1:5" ht="15" x14ac:dyDescent="0.25">
      <c r="A5444" s="331">
        <v>89474</v>
      </c>
      <c r="B5444" s="329" t="s">
        <v>8023</v>
      </c>
      <c r="C5444" s="329" t="s">
        <v>2690</v>
      </c>
      <c r="D5444" s="329" t="s">
        <v>3038</v>
      </c>
      <c r="E5444" s="334">
        <v>86.78</v>
      </c>
    </row>
    <row r="5445" spans="1:5" ht="15" x14ac:dyDescent="0.25">
      <c r="A5445" s="331">
        <v>89475</v>
      </c>
      <c r="B5445" s="329" t="s">
        <v>8024</v>
      </c>
      <c r="C5445" s="329" t="s">
        <v>2690</v>
      </c>
      <c r="D5445" s="329" t="s">
        <v>3038</v>
      </c>
      <c r="E5445" s="334">
        <v>79.72</v>
      </c>
    </row>
    <row r="5446" spans="1:5" ht="15" x14ac:dyDescent="0.25">
      <c r="A5446" s="331">
        <v>89476</v>
      </c>
      <c r="B5446" s="329" t="s">
        <v>8025</v>
      </c>
      <c r="C5446" s="329" t="s">
        <v>2690</v>
      </c>
      <c r="D5446" s="329" t="s">
        <v>3038</v>
      </c>
      <c r="E5446" s="334">
        <v>103.81</v>
      </c>
    </row>
    <row r="5447" spans="1:5" ht="15" x14ac:dyDescent="0.25">
      <c r="A5447" s="331">
        <v>89477</v>
      </c>
      <c r="B5447" s="329" t="s">
        <v>8026</v>
      </c>
      <c r="C5447" s="329" t="s">
        <v>2690</v>
      </c>
      <c r="D5447" s="329" t="s">
        <v>3038</v>
      </c>
      <c r="E5447" s="334">
        <v>96.46</v>
      </c>
    </row>
    <row r="5448" spans="1:5" ht="15" x14ac:dyDescent="0.25">
      <c r="A5448" s="331">
        <v>89478</v>
      </c>
      <c r="B5448" s="329" t="s">
        <v>8027</v>
      </c>
      <c r="C5448" s="329" t="s">
        <v>2690</v>
      </c>
      <c r="D5448" s="329" t="s">
        <v>3038</v>
      </c>
      <c r="E5448" s="334">
        <v>94.01</v>
      </c>
    </row>
    <row r="5449" spans="1:5" ht="15" x14ac:dyDescent="0.25">
      <c r="A5449" s="331">
        <v>89479</v>
      </c>
      <c r="B5449" s="329" t="s">
        <v>8028</v>
      </c>
      <c r="C5449" s="329" t="s">
        <v>2690</v>
      </c>
      <c r="D5449" s="329" t="s">
        <v>3038</v>
      </c>
      <c r="E5449" s="334">
        <v>89.68</v>
      </c>
    </row>
    <row r="5450" spans="1:5" ht="15" x14ac:dyDescent="0.25">
      <c r="A5450" s="331">
        <v>89480</v>
      </c>
      <c r="B5450" s="329" t="s">
        <v>8029</v>
      </c>
      <c r="C5450" s="329" t="s">
        <v>2690</v>
      </c>
      <c r="D5450" s="329" t="s">
        <v>3038</v>
      </c>
      <c r="E5450" s="334">
        <v>110.65</v>
      </c>
    </row>
    <row r="5451" spans="1:5" ht="15" x14ac:dyDescent="0.25">
      <c r="A5451" s="331">
        <v>89483</v>
      </c>
      <c r="B5451" s="329" t="s">
        <v>8030</v>
      </c>
      <c r="C5451" s="329" t="s">
        <v>2690</v>
      </c>
      <c r="D5451" s="329" t="s">
        <v>3038</v>
      </c>
      <c r="E5451" s="334">
        <v>106.21</v>
      </c>
    </row>
    <row r="5452" spans="1:5" ht="15" x14ac:dyDescent="0.25">
      <c r="A5452" s="331">
        <v>89484</v>
      </c>
      <c r="B5452" s="329" t="s">
        <v>8031</v>
      </c>
      <c r="C5452" s="329" t="s">
        <v>2690</v>
      </c>
      <c r="D5452" s="329" t="s">
        <v>3038</v>
      </c>
      <c r="E5452" s="334">
        <v>101.89</v>
      </c>
    </row>
    <row r="5453" spans="1:5" ht="15" x14ac:dyDescent="0.25">
      <c r="A5453" s="331">
        <v>89486</v>
      </c>
      <c r="B5453" s="329" t="s">
        <v>8032</v>
      </c>
      <c r="C5453" s="329" t="s">
        <v>2690</v>
      </c>
      <c r="D5453" s="329" t="s">
        <v>3038</v>
      </c>
      <c r="E5453" s="334">
        <v>94.4</v>
      </c>
    </row>
    <row r="5454" spans="1:5" ht="15" x14ac:dyDescent="0.25">
      <c r="A5454" s="331">
        <v>89487</v>
      </c>
      <c r="B5454" s="329" t="s">
        <v>8033</v>
      </c>
      <c r="C5454" s="329" t="s">
        <v>2690</v>
      </c>
      <c r="D5454" s="329" t="s">
        <v>3038</v>
      </c>
      <c r="E5454" s="334">
        <v>118.93</v>
      </c>
    </row>
    <row r="5455" spans="1:5" ht="15" x14ac:dyDescent="0.25">
      <c r="A5455" s="331">
        <v>89488</v>
      </c>
      <c r="B5455" s="329" t="s">
        <v>8034</v>
      </c>
      <c r="C5455" s="329" t="s">
        <v>2690</v>
      </c>
      <c r="D5455" s="329" t="s">
        <v>3038</v>
      </c>
      <c r="E5455" s="334">
        <v>111.12</v>
      </c>
    </row>
    <row r="5456" spans="1:5" ht="15" x14ac:dyDescent="0.25">
      <c r="A5456" s="331">
        <v>91815</v>
      </c>
      <c r="B5456" s="329" t="s">
        <v>8035</v>
      </c>
      <c r="C5456" s="329" t="s">
        <v>2690</v>
      </c>
      <c r="D5456" s="329" t="s">
        <v>3038</v>
      </c>
      <c r="E5456" s="334">
        <v>68.83</v>
      </c>
    </row>
    <row r="5457" spans="1:5" ht="15" x14ac:dyDescent="0.25">
      <c r="A5457" s="331">
        <v>91816</v>
      </c>
      <c r="B5457" s="329" t="s">
        <v>8036</v>
      </c>
      <c r="C5457" s="329" t="s">
        <v>2690</v>
      </c>
      <c r="D5457" s="329" t="s">
        <v>3038</v>
      </c>
      <c r="E5457" s="334">
        <v>82.74</v>
      </c>
    </row>
    <row r="5458" spans="1:5" ht="15" x14ac:dyDescent="0.25">
      <c r="A5458" s="331">
        <v>101161</v>
      </c>
      <c r="B5458" s="329" t="s">
        <v>8037</v>
      </c>
      <c r="C5458" s="329" t="s">
        <v>2690</v>
      </c>
      <c r="D5458" s="329" t="s">
        <v>3038</v>
      </c>
      <c r="E5458" s="334">
        <v>166.38</v>
      </c>
    </row>
    <row r="5459" spans="1:5" ht="15" x14ac:dyDescent="0.25">
      <c r="A5459" s="331">
        <v>101163</v>
      </c>
      <c r="B5459" s="329" t="s">
        <v>8038</v>
      </c>
      <c r="C5459" s="329" t="s">
        <v>2690</v>
      </c>
      <c r="D5459" s="329" t="s">
        <v>3038</v>
      </c>
      <c r="E5459" s="334">
        <v>697.58</v>
      </c>
    </row>
    <row r="5460" spans="1:5" ht="15" x14ac:dyDescent="0.25">
      <c r="A5460" s="331">
        <v>101164</v>
      </c>
      <c r="B5460" s="329" t="s">
        <v>8039</v>
      </c>
      <c r="C5460" s="329" t="s">
        <v>2690</v>
      </c>
      <c r="D5460" s="329" t="s">
        <v>3038</v>
      </c>
      <c r="E5460" s="334">
        <v>707.41</v>
      </c>
    </row>
    <row r="5461" spans="1:5" ht="15" x14ac:dyDescent="0.25">
      <c r="A5461" s="331">
        <v>96358</v>
      </c>
      <c r="B5461" s="329" t="s">
        <v>8040</v>
      </c>
      <c r="C5461" s="329" t="s">
        <v>2690</v>
      </c>
      <c r="D5461" s="329" t="s">
        <v>2971</v>
      </c>
      <c r="E5461" s="334">
        <v>80.819999999999993</v>
      </c>
    </row>
    <row r="5462" spans="1:5" ht="15" x14ac:dyDescent="0.25">
      <c r="A5462" s="331">
        <v>96359</v>
      </c>
      <c r="B5462" s="329" t="s">
        <v>579</v>
      </c>
      <c r="C5462" s="329" t="s">
        <v>2690</v>
      </c>
      <c r="D5462" s="329" t="s">
        <v>2971</v>
      </c>
      <c r="E5462" s="334">
        <v>91.92</v>
      </c>
    </row>
    <row r="5463" spans="1:5" ht="15" x14ac:dyDescent="0.25">
      <c r="A5463" s="331">
        <v>96360</v>
      </c>
      <c r="B5463" s="329" t="s">
        <v>8041</v>
      </c>
      <c r="C5463" s="329" t="s">
        <v>2690</v>
      </c>
      <c r="D5463" s="329" t="s">
        <v>2971</v>
      </c>
      <c r="E5463" s="334">
        <v>110.26</v>
      </c>
    </row>
    <row r="5464" spans="1:5" ht="15" x14ac:dyDescent="0.25">
      <c r="A5464" s="331">
        <v>96361</v>
      </c>
      <c r="B5464" s="329" t="s">
        <v>8042</v>
      </c>
      <c r="C5464" s="329" t="s">
        <v>2690</v>
      </c>
      <c r="D5464" s="329" t="s">
        <v>2971</v>
      </c>
      <c r="E5464" s="334">
        <v>132.06</v>
      </c>
    </row>
    <row r="5465" spans="1:5" ht="15" x14ac:dyDescent="0.25">
      <c r="A5465" s="331">
        <v>96362</v>
      </c>
      <c r="B5465" s="329" t="s">
        <v>8043</v>
      </c>
      <c r="C5465" s="329" t="s">
        <v>2690</v>
      </c>
      <c r="D5465" s="329" t="s">
        <v>2971</v>
      </c>
      <c r="E5465" s="334">
        <v>103.54</v>
      </c>
    </row>
    <row r="5466" spans="1:5" ht="15" x14ac:dyDescent="0.25">
      <c r="A5466" s="331">
        <v>96363</v>
      </c>
      <c r="B5466" s="329" t="s">
        <v>8044</v>
      </c>
      <c r="C5466" s="329" t="s">
        <v>2690</v>
      </c>
      <c r="D5466" s="329" t="s">
        <v>2971</v>
      </c>
      <c r="E5466" s="334">
        <v>114.86</v>
      </c>
    </row>
    <row r="5467" spans="1:5" ht="15" x14ac:dyDescent="0.25">
      <c r="A5467" s="331">
        <v>96364</v>
      </c>
      <c r="B5467" s="329" t="s">
        <v>8045</v>
      </c>
      <c r="C5467" s="329" t="s">
        <v>2690</v>
      </c>
      <c r="D5467" s="329" t="s">
        <v>2971</v>
      </c>
      <c r="E5467" s="334">
        <v>132.97999999999999</v>
      </c>
    </row>
    <row r="5468" spans="1:5" ht="15" x14ac:dyDescent="0.25">
      <c r="A5468" s="331">
        <v>96365</v>
      </c>
      <c r="B5468" s="329" t="s">
        <v>8046</v>
      </c>
      <c r="C5468" s="329" t="s">
        <v>2690</v>
      </c>
      <c r="D5468" s="329" t="s">
        <v>2971</v>
      </c>
      <c r="E5468" s="334">
        <v>155</v>
      </c>
    </row>
    <row r="5469" spans="1:5" ht="15" x14ac:dyDescent="0.25">
      <c r="A5469" s="331">
        <v>96366</v>
      </c>
      <c r="B5469" s="329" t="s">
        <v>8047</v>
      </c>
      <c r="C5469" s="329" t="s">
        <v>2690</v>
      </c>
      <c r="D5469" s="329" t="s">
        <v>2971</v>
      </c>
      <c r="E5469" s="334">
        <v>126.24</v>
      </c>
    </row>
    <row r="5470" spans="1:5" ht="15" x14ac:dyDescent="0.25">
      <c r="A5470" s="331">
        <v>96367</v>
      </c>
      <c r="B5470" s="329" t="s">
        <v>8048</v>
      </c>
      <c r="C5470" s="329" t="s">
        <v>2690</v>
      </c>
      <c r="D5470" s="329" t="s">
        <v>2971</v>
      </c>
      <c r="E5470" s="334">
        <v>137.76</v>
      </c>
    </row>
    <row r="5471" spans="1:5" ht="15" x14ac:dyDescent="0.25">
      <c r="A5471" s="331">
        <v>96368</v>
      </c>
      <c r="B5471" s="329" t="s">
        <v>8049</v>
      </c>
      <c r="C5471" s="329" t="s">
        <v>2690</v>
      </c>
      <c r="D5471" s="329" t="s">
        <v>2971</v>
      </c>
      <c r="E5471" s="334">
        <v>155.68</v>
      </c>
    </row>
    <row r="5472" spans="1:5" ht="15" x14ac:dyDescent="0.25">
      <c r="A5472" s="331">
        <v>96369</v>
      </c>
      <c r="B5472" s="329" t="s">
        <v>8050</v>
      </c>
      <c r="C5472" s="329" t="s">
        <v>2690</v>
      </c>
      <c r="D5472" s="329" t="s">
        <v>2971</v>
      </c>
      <c r="E5472" s="334">
        <v>177.92</v>
      </c>
    </row>
    <row r="5473" spans="1:5" ht="15" x14ac:dyDescent="0.25">
      <c r="A5473" s="331">
        <v>96370</v>
      </c>
      <c r="B5473" s="329" t="s">
        <v>8051</v>
      </c>
      <c r="C5473" s="329" t="s">
        <v>2690</v>
      </c>
      <c r="D5473" s="329" t="s">
        <v>2971</v>
      </c>
      <c r="E5473" s="334">
        <v>55.48</v>
      </c>
    </row>
    <row r="5474" spans="1:5" ht="15" x14ac:dyDescent="0.25">
      <c r="A5474" s="331">
        <v>96371</v>
      </c>
      <c r="B5474" s="329" t="s">
        <v>8052</v>
      </c>
      <c r="C5474" s="329" t="s">
        <v>2690</v>
      </c>
      <c r="D5474" s="329" t="s">
        <v>2971</v>
      </c>
      <c r="E5474" s="334">
        <v>66.430000000000007</v>
      </c>
    </row>
    <row r="5475" spans="1:5" ht="15" x14ac:dyDescent="0.25">
      <c r="A5475" s="331">
        <v>96373</v>
      </c>
      <c r="B5475" s="329" t="s">
        <v>8053</v>
      </c>
      <c r="C5475" s="329" t="s">
        <v>157</v>
      </c>
      <c r="D5475" s="329" t="s">
        <v>2971</v>
      </c>
      <c r="E5475" s="334">
        <v>10.43</v>
      </c>
    </row>
    <row r="5476" spans="1:5" ht="15" x14ac:dyDescent="0.25">
      <c r="A5476" s="331">
        <v>96374</v>
      </c>
      <c r="B5476" s="329" t="s">
        <v>8054</v>
      </c>
      <c r="C5476" s="329" t="s">
        <v>157</v>
      </c>
      <c r="D5476" s="329" t="s">
        <v>2971</v>
      </c>
      <c r="E5476" s="334">
        <v>17.75</v>
      </c>
    </row>
    <row r="5477" spans="1:5" ht="15" x14ac:dyDescent="0.25">
      <c r="A5477" s="331">
        <v>102235</v>
      </c>
      <c r="B5477" s="329" t="s">
        <v>8055</v>
      </c>
      <c r="C5477" s="329" t="s">
        <v>2690</v>
      </c>
      <c r="D5477" s="329" t="s">
        <v>2971</v>
      </c>
      <c r="E5477" s="334">
        <v>371.39</v>
      </c>
    </row>
    <row r="5478" spans="1:5" ht="15" x14ac:dyDescent="0.25">
      <c r="A5478" s="331">
        <v>102253</v>
      </c>
      <c r="B5478" s="329" t="s">
        <v>8056</v>
      </c>
      <c r="C5478" s="329" t="s">
        <v>2690</v>
      </c>
      <c r="D5478" s="329" t="s">
        <v>2971</v>
      </c>
      <c r="E5478" s="334">
        <v>672.41</v>
      </c>
    </row>
    <row r="5479" spans="1:5" ht="15" x14ac:dyDescent="0.25">
      <c r="A5479" s="331">
        <v>102254</v>
      </c>
      <c r="B5479" s="329" t="s">
        <v>8057</v>
      </c>
      <c r="C5479" s="329" t="s">
        <v>2690</v>
      </c>
      <c r="D5479" s="329" t="s">
        <v>2971</v>
      </c>
      <c r="E5479" s="334">
        <v>734.58</v>
      </c>
    </row>
    <row r="5480" spans="1:5" ht="15" x14ac:dyDescent="0.25">
      <c r="A5480" s="331">
        <v>102255</v>
      </c>
      <c r="B5480" s="329" t="s">
        <v>8058</v>
      </c>
      <c r="C5480" s="329" t="s">
        <v>2690</v>
      </c>
      <c r="D5480" s="329" t="s">
        <v>2971</v>
      </c>
      <c r="E5480" s="334">
        <v>676.33</v>
      </c>
    </row>
    <row r="5481" spans="1:5" ht="15" x14ac:dyDescent="0.25">
      <c r="A5481" s="331">
        <v>102256</v>
      </c>
      <c r="B5481" s="329" t="s">
        <v>8059</v>
      </c>
      <c r="C5481" s="329" t="s">
        <v>2690</v>
      </c>
      <c r="D5481" s="329" t="s">
        <v>2971</v>
      </c>
      <c r="E5481" s="334">
        <v>833.56</v>
      </c>
    </row>
    <row r="5482" spans="1:5" ht="15" x14ac:dyDescent="0.25">
      <c r="A5482" s="331">
        <v>102257</v>
      </c>
      <c r="B5482" s="329" t="s">
        <v>8060</v>
      </c>
      <c r="C5482" s="329" t="s">
        <v>2690</v>
      </c>
      <c r="D5482" s="329" t="s">
        <v>2971</v>
      </c>
      <c r="E5482" s="334">
        <v>246.42</v>
      </c>
    </row>
    <row r="5483" spans="1:5" ht="15" x14ac:dyDescent="0.25">
      <c r="A5483" s="331">
        <v>102258</v>
      </c>
      <c r="B5483" s="329" t="s">
        <v>8061</v>
      </c>
      <c r="C5483" s="329" t="s">
        <v>2690</v>
      </c>
      <c r="D5483" s="329" t="s">
        <v>2971</v>
      </c>
      <c r="E5483" s="334">
        <v>266.08</v>
      </c>
    </row>
    <row r="5484" spans="1:5" ht="15" x14ac:dyDescent="0.25">
      <c r="A5484" s="331">
        <v>101154</v>
      </c>
      <c r="B5484" s="329" t="s">
        <v>8062</v>
      </c>
      <c r="C5484" s="329" t="s">
        <v>2690</v>
      </c>
      <c r="D5484" s="329" t="s">
        <v>2971</v>
      </c>
      <c r="E5484" s="334">
        <v>93.62</v>
      </c>
    </row>
    <row r="5485" spans="1:5" ht="15" x14ac:dyDescent="0.25">
      <c r="A5485" s="331">
        <v>101155</v>
      </c>
      <c r="B5485" s="329" t="s">
        <v>8063</v>
      </c>
      <c r="C5485" s="329" t="s">
        <v>2690</v>
      </c>
      <c r="D5485" s="329" t="s">
        <v>2971</v>
      </c>
      <c r="E5485" s="334">
        <v>132.08000000000001</v>
      </c>
    </row>
    <row r="5486" spans="1:5" ht="15" x14ac:dyDescent="0.25">
      <c r="A5486" s="331">
        <v>101156</v>
      </c>
      <c r="B5486" s="329" t="s">
        <v>8064</v>
      </c>
      <c r="C5486" s="329" t="s">
        <v>2690</v>
      </c>
      <c r="D5486" s="329" t="s">
        <v>2971</v>
      </c>
      <c r="E5486" s="334">
        <v>194.8</v>
      </c>
    </row>
    <row r="5487" spans="1:5" ht="15" x14ac:dyDescent="0.25">
      <c r="A5487" s="331">
        <v>101810</v>
      </c>
      <c r="B5487" s="329" t="s">
        <v>8065</v>
      </c>
      <c r="C5487" s="329" t="s">
        <v>4180</v>
      </c>
      <c r="D5487" s="329" t="s">
        <v>2971</v>
      </c>
      <c r="E5487" s="335">
        <v>1306.25</v>
      </c>
    </row>
    <row r="5488" spans="1:5" ht="15" x14ac:dyDescent="0.25">
      <c r="A5488" s="331">
        <v>101811</v>
      </c>
      <c r="B5488" s="329" t="s">
        <v>8066</v>
      </c>
      <c r="C5488" s="329" t="s">
        <v>4180</v>
      </c>
      <c r="D5488" s="329" t="s">
        <v>2971</v>
      </c>
      <c r="E5488" s="335">
        <v>1170.57</v>
      </c>
    </row>
    <row r="5489" spans="1:5" ht="15" x14ac:dyDescent="0.25">
      <c r="A5489" s="331">
        <v>101812</v>
      </c>
      <c r="B5489" s="329" t="s">
        <v>8067</v>
      </c>
      <c r="C5489" s="329" t="s">
        <v>4180</v>
      </c>
      <c r="D5489" s="329" t="s">
        <v>2971</v>
      </c>
      <c r="E5489" s="335">
        <v>1387.03</v>
      </c>
    </row>
    <row r="5490" spans="1:5" ht="15" x14ac:dyDescent="0.25">
      <c r="A5490" s="331">
        <v>101813</v>
      </c>
      <c r="B5490" s="329" t="s">
        <v>8068</v>
      </c>
      <c r="C5490" s="329" t="s">
        <v>4180</v>
      </c>
      <c r="D5490" s="329" t="s">
        <v>2971</v>
      </c>
      <c r="E5490" s="335">
        <v>1251.3499999999999</v>
      </c>
    </row>
    <row r="5491" spans="1:5" ht="15" x14ac:dyDescent="0.25">
      <c r="A5491" s="331">
        <v>101814</v>
      </c>
      <c r="B5491" s="329" t="s">
        <v>8069</v>
      </c>
      <c r="C5491" s="329" t="s">
        <v>2690</v>
      </c>
      <c r="D5491" s="329" t="s">
        <v>2971</v>
      </c>
      <c r="E5491" s="334">
        <v>32.03</v>
      </c>
    </row>
    <row r="5492" spans="1:5" ht="15" x14ac:dyDescent="0.25">
      <c r="A5492" s="331">
        <v>101815</v>
      </c>
      <c r="B5492" s="329" t="s">
        <v>8070</v>
      </c>
      <c r="C5492" s="329" t="s">
        <v>2690</v>
      </c>
      <c r="D5492" s="329" t="s">
        <v>2971</v>
      </c>
      <c r="E5492" s="334">
        <v>64.239999999999995</v>
      </c>
    </row>
    <row r="5493" spans="1:5" ht="15" x14ac:dyDescent="0.25">
      <c r="A5493" s="331">
        <v>101816</v>
      </c>
      <c r="B5493" s="329" t="s">
        <v>8071</v>
      </c>
      <c r="C5493" s="329" t="s">
        <v>2690</v>
      </c>
      <c r="D5493" s="329" t="s">
        <v>2971</v>
      </c>
      <c r="E5493" s="334">
        <v>51.06</v>
      </c>
    </row>
    <row r="5494" spans="1:5" ht="15" x14ac:dyDescent="0.25">
      <c r="A5494" s="331">
        <v>101817</v>
      </c>
      <c r="B5494" s="329" t="s">
        <v>8072</v>
      </c>
      <c r="C5494" s="329" t="s">
        <v>2690</v>
      </c>
      <c r="D5494" s="329" t="s">
        <v>2971</v>
      </c>
      <c r="E5494" s="334">
        <v>34.549999999999997</v>
      </c>
    </row>
    <row r="5495" spans="1:5" ht="15" x14ac:dyDescent="0.25">
      <c r="A5495" s="331">
        <v>101818</v>
      </c>
      <c r="B5495" s="329" t="s">
        <v>8073</v>
      </c>
      <c r="C5495" s="329" t="s">
        <v>2690</v>
      </c>
      <c r="D5495" s="329" t="s">
        <v>2971</v>
      </c>
      <c r="E5495" s="334">
        <v>50.45</v>
      </c>
    </row>
    <row r="5496" spans="1:5" ht="15" x14ac:dyDescent="0.25">
      <c r="A5496" s="331">
        <v>101819</v>
      </c>
      <c r="B5496" s="329" t="s">
        <v>8074</v>
      </c>
      <c r="C5496" s="329" t="s">
        <v>2690</v>
      </c>
      <c r="D5496" s="329" t="s">
        <v>2971</v>
      </c>
      <c r="E5496" s="334">
        <v>44.92</v>
      </c>
    </row>
    <row r="5497" spans="1:5" ht="15" x14ac:dyDescent="0.25">
      <c r="A5497" s="331">
        <v>101820</v>
      </c>
      <c r="B5497" s="329" t="s">
        <v>8075</v>
      </c>
      <c r="C5497" s="329" t="s">
        <v>2690</v>
      </c>
      <c r="D5497" s="329" t="s">
        <v>2971</v>
      </c>
      <c r="E5497" s="334">
        <v>27.67</v>
      </c>
    </row>
    <row r="5498" spans="1:5" ht="15" x14ac:dyDescent="0.25">
      <c r="A5498" s="331">
        <v>101822</v>
      </c>
      <c r="B5498" s="329" t="s">
        <v>8076</v>
      </c>
      <c r="C5498" s="329" t="s">
        <v>4180</v>
      </c>
      <c r="D5498" s="329" t="s">
        <v>2971</v>
      </c>
      <c r="E5498" s="334">
        <v>75.25</v>
      </c>
    </row>
    <row r="5499" spans="1:5" ht="15" x14ac:dyDescent="0.25">
      <c r="A5499" s="331">
        <v>101823</v>
      </c>
      <c r="B5499" s="329" t="s">
        <v>8077</v>
      </c>
      <c r="C5499" s="329" t="s">
        <v>4180</v>
      </c>
      <c r="D5499" s="329" t="s">
        <v>2971</v>
      </c>
      <c r="E5499" s="334">
        <v>107.04</v>
      </c>
    </row>
    <row r="5500" spans="1:5" ht="15" x14ac:dyDescent="0.25">
      <c r="A5500" s="331">
        <v>101824</v>
      </c>
      <c r="B5500" s="329" t="s">
        <v>8078</v>
      </c>
      <c r="C5500" s="329" t="s">
        <v>4180</v>
      </c>
      <c r="D5500" s="329" t="s">
        <v>2971</v>
      </c>
      <c r="E5500" s="334">
        <v>136.63999999999999</v>
      </c>
    </row>
    <row r="5501" spans="1:5" ht="15" x14ac:dyDescent="0.25">
      <c r="A5501" s="331">
        <v>101825</v>
      </c>
      <c r="B5501" s="329" t="s">
        <v>8079</v>
      </c>
      <c r="C5501" s="329" t="s">
        <v>4180</v>
      </c>
      <c r="D5501" s="329" t="s">
        <v>2971</v>
      </c>
      <c r="E5501" s="334">
        <v>165.44</v>
      </c>
    </row>
    <row r="5502" spans="1:5" ht="15" x14ac:dyDescent="0.25">
      <c r="A5502" s="331">
        <v>101826</v>
      </c>
      <c r="B5502" s="329" t="s">
        <v>8080</v>
      </c>
      <c r="C5502" s="329" t="s">
        <v>4180</v>
      </c>
      <c r="D5502" s="329" t="s">
        <v>2971</v>
      </c>
      <c r="E5502" s="334">
        <v>193.87</v>
      </c>
    </row>
    <row r="5503" spans="1:5" ht="15" x14ac:dyDescent="0.25">
      <c r="A5503" s="331">
        <v>101827</v>
      </c>
      <c r="B5503" s="329" t="s">
        <v>8081</v>
      </c>
      <c r="C5503" s="329" t="s">
        <v>4180</v>
      </c>
      <c r="D5503" s="329" t="s">
        <v>2971</v>
      </c>
      <c r="E5503" s="334">
        <v>140.79</v>
      </c>
    </row>
    <row r="5504" spans="1:5" ht="15" x14ac:dyDescent="0.25">
      <c r="A5504" s="331">
        <v>101828</v>
      </c>
      <c r="B5504" s="329" t="s">
        <v>8082</v>
      </c>
      <c r="C5504" s="329" t="s">
        <v>4180</v>
      </c>
      <c r="D5504" s="329" t="s">
        <v>2971</v>
      </c>
      <c r="E5504" s="334">
        <v>129.87</v>
      </c>
    </row>
    <row r="5505" spans="1:5" ht="15" x14ac:dyDescent="0.25">
      <c r="A5505" s="331">
        <v>101829</v>
      </c>
      <c r="B5505" s="329" t="s">
        <v>8083</v>
      </c>
      <c r="C5505" s="329" t="s">
        <v>4180</v>
      </c>
      <c r="D5505" s="329" t="s">
        <v>2971</v>
      </c>
      <c r="E5505" s="334">
        <v>199.56</v>
      </c>
    </row>
    <row r="5506" spans="1:5" ht="15" x14ac:dyDescent="0.25">
      <c r="A5506" s="331">
        <v>101830</v>
      </c>
      <c r="B5506" s="329" t="s">
        <v>8084</v>
      </c>
      <c r="C5506" s="329" t="s">
        <v>4180</v>
      </c>
      <c r="D5506" s="329" t="s">
        <v>2971</v>
      </c>
      <c r="E5506" s="334">
        <v>227.05</v>
      </c>
    </row>
    <row r="5507" spans="1:5" ht="15" x14ac:dyDescent="0.25">
      <c r="A5507" s="331">
        <v>101831</v>
      </c>
      <c r="B5507" s="329" t="s">
        <v>8085</v>
      </c>
      <c r="C5507" s="329" t="s">
        <v>4180</v>
      </c>
      <c r="D5507" s="329" t="s">
        <v>2971</v>
      </c>
      <c r="E5507" s="334">
        <v>254.17</v>
      </c>
    </row>
    <row r="5508" spans="1:5" ht="15" x14ac:dyDescent="0.25">
      <c r="A5508" s="331">
        <v>101832</v>
      </c>
      <c r="B5508" s="329" t="s">
        <v>8086</v>
      </c>
      <c r="C5508" s="329" t="s">
        <v>4180</v>
      </c>
      <c r="D5508" s="329" t="s">
        <v>2971</v>
      </c>
      <c r="E5508" s="334">
        <v>189.07</v>
      </c>
    </row>
    <row r="5509" spans="1:5" ht="15" x14ac:dyDescent="0.25">
      <c r="A5509" s="331">
        <v>101833</v>
      </c>
      <c r="B5509" s="329" t="s">
        <v>8087</v>
      </c>
      <c r="C5509" s="329" t="s">
        <v>4180</v>
      </c>
      <c r="D5509" s="329" t="s">
        <v>2971</v>
      </c>
      <c r="E5509" s="334">
        <v>216.78</v>
      </c>
    </row>
    <row r="5510" spans="1:5" ht="15" x14ac:dyDescent="0.25">
      <c r="A5510" s="331">
        <v>101834</v>
      </c>
      <c r="B5510" s="329" t="s">
        <v>8088</v>
      </c>
      <c r="C5510" s="329" t="s">
        <v>4180</v>
      </c>
      <c r="D5510" s="329" t="s">
        <v>2971</v>
      </c>
      <c r="E5510" s="334">
        <v>244.12</v>
      </c>
    </row>
    <row r="5511" spans="1:5" ht="15" x14ac:dyDescent="0.25">
      <c r="A5511" s="331">
        <v>101835</v>
      </c>
      <c r="B5511" s="329" t="s">
        <v>8089</v>
      </c>
      <c r="C5511" s="329" t="s">
        <v>4180</v>
      </c>
      <c r="D5511" s="329" t="s">
        <v>2971</v>
      </c>
      <c r="E5511" s="334">
        <v>201.13</v>
      </c>
    </row>
    <row r="5512" spans="1:5" ht="15" x14ac:dyDescent="0.25">
      <c r="A5512" s="331">
        <v>101836</v>
      </c>
      <c r="B5512" s="329" t="s">
        <v>8090</v>
      </c>
      <c r="C5512" s="329" t="s">
        <v>4180</v>
      </c>
      <c r="D5512" s="329" t="s">
        <v>2971</v>
      </c>
      <c r="E5512" s="334">
        <v>17.41</v>
      </c>
    </row>
    <row r="5513" spans="1:5" ht="15" x14ac:dyDescent="0.25">
      <c r="A5513" s="331">
        <v>101837</v>
      </c>
      <c r="B5513" s="329" t="s">
        <v>8091</v>
      </c>
      <c r="C5513" s="329" t="s">
        <v>4180</v>
      </c>
      <c r="D5513" s="329" t="s">
        <v>2971</v>
      </c>
      <c r="E5513" s="334">
        <v>49.2</v>
      </c>
    </row>
    <row r="5514" spans="1:5" ht="15" x14ac:dyDescent="0.25">
      <c r="A5514" s="331">
        <v>101838</v>
      </c>
      <c r="B5514" s="329" t="s">
        <v>8092</v>
      </c>
      <c r="C5514" s="329" t="s">
        <v>4180</v>
      </c>
      <c r="D5514" s="329" t="s">
        <v>2971</v>
      </c>
      <c r="E5514" s="334">
        <v>78.8</v>
      </c>
    </row>
    <row r="5515" spans="1:5" ht="15" x14ac:dyDescent="0.25">
      <c r="A5515" s="331">
        <v>101839</v>
      </c>
      <c r="B5515" s="329" t="s">
        <v>8093</v>
      </c>
      <c r="C5515" s="329" t="s">
        <v>4180</v>
      </c>
      <c r="D5515" s="329" t="s">
        <v>2971</v>
      </c>
      <c r="E5515" s="334">
        <v>107.6</v>
      </c>
    </row>
    <row r="5516" spans="1:5" ht="15" x14ac:dyDescent="0.25">
      <c r="A5516" s="331">
        <v>101840</v>
      </c>
      <c r="B5516" s="329" t="s">
        <v>8094</v>
      </c>
      <c r="C5516" s="329" t="s">
        <v>4180</v>
      </c>
      <c r="D5516" s="329" t="s">
        <v>2971</v>
      </c>
      <c r="E5516" s="334">
        <v>165.01</v>
      </c>
    </row>
    <row r="5517" spans="1:5" ht="15" x14ac:dyDescent="0.25">
      <c r="A5517" s="331">
        <v>101841</v>
      </c>
      <c r="B5517" s="329" t="s">
        <v>8095</v>
      </c>
      <c r="C5517" s="329" t="s">
        <v>4180</v>
      </c>
      <c r="D5517" s="329" t="s">
        <v>2971</v>
      </c>
      <c r="E5517" s="334">
        <v>82.95</v>
      </c>
    </row>
    <row r="5518" spans="1:5" ht="15" x14ac:dyDescent="0.25">
      <c r="A5518" s="331">
        <v>101842</v>
      </c>
      <c r="B5518" s="329" t="s">
        <v>8096</v>
      </c>
      <c r="C5518" s="329" t="s">
        <v>4180</v>
      </c>
      <c r="D5518" s="329" t="s">
        <v>2971</v>
      </c>
      <c r="E5518" s="334">
        <v>72.03</v>
      </c>
    </row>
    <row r="5519" spans="1:5" ht="15" x14ac:dyDescent="0.25">
      <c r="A5519" s="331">
        <v>101843</v>
      </c>
      <c r="B5519" s="329" t="s">
        <v>8097</v>
      </c>
      <c r="C5519" s="329" t="s">
        <v>4180</v>
      </c>
      <c r="D5519" s="329" t="s">
        <v>2971</v>
      </c>
      <c r="E5519" s="334">
        <v>141.72</v>
      </c>
    </row>
    <row r="5520" spans="1:5" ht="15" x14ac:dyDescent="0.25">
      <c r="A5520" s="331">
        <v>101844</v>
      </c>
      <c r="B5520" s="329" t="s">
        <v>8098</v>
      </c>
      <c r="C5520" s="329" t="s">
        <v>4180</v>
      </c>
      <c r="D5520" s="329" t="s">
        <v>2971</v>
      </c>
      <c r="E5520" s="334">
        <v>169.21</v>
      </c>
    </row>
    <row r="5521" spans="1:5" ht="15" x14ac:dyDescent="0.25">
      <c r="A5521" s="331">
        <v>101845</v>
      </c>
      <c r="B5521" s="329" t="s">
        <v>8099</v>
      </c>
      <c r="C5521" s="329" t="s">
        <v>4180</v>
      </c>
      <c r="D5521" s="329" t="s">
        <v>2971</v>
      </c>
      <c r="E5521" s="334">
        <v>196.33</v>
      </c>
    </row>
    <row r="5522" spans="1:5" ht="15" x14ac:dyDescent="0.25">
      <c r="A5522" s="331">
        <v>101846</v>
      </c>
      <c r="B5522" s="329" t="s">
        <v>8100</v>
      </c>
      <c r="C5522" s="329" t="s">
        <v>4180</v>
      </c>
      <c r="D5522" s="329" t="s">
        <v>2971</v>
      </c>
      <c r="E5522" s="334">
        <v>131.22999999999999</v>
      </c>
    </row>
    <row r="5523" spans="1:5" ht="15" x14ac:dyDescent="0.25">
      <c r="A5523" s="331">
        <v>101847</v>
      </c>
      <c r="B5523" s="329" t="s">
        <v>8101</v>
      </c>
      <c r="C5523" s="329" t="s">
        <v>4180</v>
      </c>
      <c r="D5523" s="329" t="s">
        <v>2971</v>
      </c>
      <c r="E5523" s="334">
        <v>158.94</v>
      </c>
    </row>
    <row r="5524" spans="1:5" ht="15" x14ac:dyDescent="0.25">
      <c r="A5524" s="331">
        <v>101848</v>
      </c>
      <c r="B5524" s="329" t="s">
        <v>8102</v>
      </c>
      <c r="C5524" s="329" t="s">
        <v>4180</v>
      </c>
      <c r="D5524" s="329" t="s">
        <v>2971</v>
      </c>
      <c r="E5524" s="334">
        <v>186.28</v>
      </c>
    </row>
    <row r="5525" spans="1:5" ht="15" x14ac:dyDescent="0.25">
      <c r="A5525" s="331">
        <v>101849</v>
      </c>
      <c r="B5525" s="329" t="s">
        <v>8103</v>
      </c>
      <c r="C5525" s="329" t="s">
        <v>4180</v>
      </c>
      <c r="D5525" s="329" t="s">
        <v>2971</v>
      </c>
      <c r="E5525" s="334">
        <v>143.29</v>
      </c>
    </row>
    <row r="5526" spans="1:5" ht="15" x14ac:dyDescent="0.25">
      <c r="A5526" s="331">
        <v>101850</v>
      </c>
      <c r="B5526" s="329" t="s">
        <v>8104</v>
      </c>
      <c r="C5526" s="329" t="s">
        <v>2690</v>
      </c>
      <c r="D5526" s="329" t="s">
        <v>2971</v>
      </c>
      <c r="E5526" s="334">
        <v>40.840000000000003</v>
      </c>
    </row>
    <row r="5527" spans="1:5" ht="15" x14ac:dyDescent="0.25">
      <c r="A5527" s="331">
        <v>101851</v>
      </c>
      <c r="B5527" s="329" t="s">
        <v>8105</v>
      </c>
      <c r="C5527" s="329" t="s">
        <v>2690</v>
      </c>
      <c r="D5527" s="329" t="s">
        <v>2971</v>
      </c>
      <c r="E5527" s="334">
        <v>104.15</v>
      </c>
    </row>
    <row r="5528" spans="1:5" ht="15" x14ac:dyDescent="0.25">
      <c r="A5528" s="331">
        <v>101852</v>
      </c>
      <c r="B5528" s="329" t="s">
        <v>8106</v>
      </c>
      <c r="C5528" s="329" t="s">
        <v>2690</v>
      </c>
      <c r="D5528" s="329" t="s">
        <v>2971</v>
      </c>
      <c r="E5528" s="334">
        <v>51.49</v>
      </c>
    </row>
    <row r="5529" spans="1:5" ht="15" x14ac:dyDescent="0.25">
      <c r="A5529" s="331">
        <v>101853</v>
      </c>
      <c r="B5529" s="329" t="s">
        <v>8107</v>
      </c>
      <c r="C5529" s="329" t="s">
        <v>2690</v>
      </c>
      <c r="D5529" s="329" t="s">
        <v>2971</v>
      </c>
      <c r="E5529" s="334">
        <v>37.03</v>
      </c>
    </row>
    <row r="5530" spans="1:5" ht="15" x14ac:dyDescent="0.25">
      <c r="A5530" s="331">
        <v>101854</v>
      </c>
      <c r="B5530" s="329" t="s">
        <v>8108</v>
      </c>
      <c r="C5530" s="329" t="s">
        <v>2690</v>
      </c>
      <c r="D5530" s="329" t="s">
        <v>2971</v>
      </c>
      <c r="E5530" s="334">
        <v>108.49</v>
      </c>
    </row>
    <row r="5531" spans="1:5" ht="15" x14ac:dyDescent="0.25">
      <c r="A5531" s="331">
        <v>101855</v>
      </c>
      <c r="B5531" s="329" t="s">
        <v>8109</v>
      </c>
      <c r="C5531" s="329" t="s">
        <v>2690</v>
      </c>
      <c r="D5531" s="329" t="s">
        <v>2971</v>
      </c>
      <c r="E5531" s="334">
        <v>56.28</v>
      </c>
    </row>
    <row r="5532" spans="1:5" ht="15" x14ac:dyDescent="0.25">
      <c r="A5532" s="331">
        <v>101856</v>
      </c>
      <c r="B5532" s="329" t="s">
        <v>8110</v>
      </c>
      <c r="C5532" s="329" t="s">
        <v>2690</v>
      </c>
      <c r="D5532" s="329" t="s">
        <v>2971</v>
      </c>
      <c r="E5532" s="334">
        <v>17.66</v>
      </c>
    </row>
    <row r="5533" spans="1:5" ht="15" x14ac:dyDescent="0.25">
      <c r="A5533" s="331">
        <v>101857</v>
      </c>
      <c r="B5533" s="329" t="s">
        <v>8111</v>
      </c>
      <c r="C5533" s="329" t="s">
        <v>2690</v>
      </c>
      <c r="D5533" s="329" t="s">
        <v>2971</v>
      </c>
      <c r="E5533" s="334">
        <v>22.06</v>
      </c>
    </row>
    <row r="5534" spans="1:5" ht="15" x14ac:dyDescent="0.25">
      <c r="A5534" s="331">
        <v>101858</v>
      </c>
      <c r="B5534" s="329" t="s">
        <v>8112</v>
      </c>
      <c r="C5534" s="329" t="s">
        <v>2690</v>
      </c>
      <c r="D5534" s="329" t="s">
        <v>2971</v>
      </c>
      <c r="E5534" s="334">
        <v>18.03</v>
      </c>
    </row>
    <row r="5535" spans="1:5" ht="15" x14ac:dyDescent="0.25">
      <c r="A5535" s="331">
        <v>101859</v>
      </c>
      <c r="B5535" s="329" t="s">
        <v>8113</v>
      </c>
      <c r="C5535" s="329" t="s">
        <v>2690</v>
      </c>
      <c r="D5535" s="329" t="s">
        <v>2971</v>
      </c>
      <c r="E5535" s="334">
        <v>19.93</v>
      </c>
    </row>
    <row r="5536" spans="1:5" ht="15" x14ac:dyDescent="0.25">
      <c r="A5536" s="331">
        <v>101860</v>
      </c>
      <c r="B5536" s="329" t="s">
        <v>8114</v>
      </c>
      <c r="C5536" s="329" t="s">
        <v>2690</v>
      </c>
      <c r="D5536" s="329" t="s">
        <v>2971</v>
      </c>
      <c r="E5536" s="334">
        <v>22.9</v>
      </c>
    </row>
    <row r="5537" spans="1:5" ht="15" x14ac:dyDescent="0.25">
      <c r="A5537" s="331">
        <v>101861</v>
      </c>
      <c r="B5537" s="329" t="s">
        <v>8115</v>
      </c>
      <c r="C5537" s="329" t="s">
        <v>2690</v>
      </c>
      <c r="D5537" s="329" t="s">
        <v>2971</v>
      </c>
      <c r="E5537" s="334">
        <v>21.41</v>
      </c>
    </row>
    <row r="5538" spans="1:5" ht="15" x14ac:dyDescent="0.25">
      <c r="A5538" s="331">
        <v>101862</v>
      </c>
      <c r="B5538" s="329" t="s">
        <v>8116</v>
      </c>
      <c r="C5538" s="329" t="s">
        <v>2690</v>
      </c>
      <c r="D5538" s="329" t="s">
        <v>2971</v>
      </c>
      <c r="E5538" s="334">
        <v>23.35</v>
      </c>
    </row>
    <row r="5539" spans="1:5" ht="15" x14ac:dyDescent="0.25">
      <c r="A5539" s="331">
        <v>101863</v>
      </c>
      <c r="B5539" s="329" t="s">
        <v>8117</v>
      </c>
      <c r="C5539" s="329" t="s">
        <v>2690</v>
      </c>
      <c r="D5539" s="329" t="s">
        <v>2971</v>
      </c>
      <c r="E5539" s="334">
        <v>18.29</v>
      </c>
    </row>
    <row r="5540" spans="1:5" ht="15" x14ac:dyDescent="0.25">
      <c r="A5540" s="331">
        <v>101864</v>
      </c>
      <c r="B5540" s="329" t="s">
        <v>8118</v>
      </c>
      <c r="C5540" s="329" t="s">
        <v>2690</v>
      </c>
      <c r="D5540" s="329" t="s">
        <v>2971</v>
      </c>
      <c r="E5540" s="334">
        <v>21.28</v>
      </c>
    </row>
    <row r="5541" spans="1:5" ht="15" x14ac:dyDescent="0.25">
      <c r="A5541" s="331">
        <v>101865</v>
      </c>
      <c r="B5541" s="329" t="s">
        <v>8119</v>
      </c>
      <c r="C5541" s="329" t="s">
        <v>2690</v>
      </c>
      <c r="D5541" s="329" t="s">
        <v>2971</v>
      </c>
      <c r="E5541" s="334">
        <v>24.25</v>
      </c>
    </row>
    <row r="5542" spans="1:5" ht="15" x14ac:dyDescent="0.25">
      <c r="A5542" s="331">
        <v>101866</v>
      </c>
      <c r="B5542" s="329" t="s">
        <v>8120</v>
      </c>
      <c r="C5542" s="329" t="s">
        <v>2690</v>
      </c>
      <c r="D5542" s="329" t="s">
        <v>2971</v>
      </c>
      <c r="E5542" s="334">
        <v>21.56</v>
      </c>
    </row>
    <row r="5543" spans="1:5" ht="15" x14ac:dyDescent="0.25">
      <c r="A5543" s="331">
        <v>101867</v>
      </c>
      <c r="B5543" s="329" t="s">
        <v>8121</v>
      </c>
      <c r="C5543" s="329" t="s">
        <v>2690</v>
      </c>
      <c r="D5543" s="329" t="s">
        <v>2971</v>
      </c>
      <c r="E5543" s="334">
        <v>24.55</v>
      </c>
    </row>
    <row r="5544" spans="1:5" ht="15" x14ac:dyDescent="0.25">
      <c r="A5544" s="331">
        <v>101868</v>
      </c>
      <c r="B5544" s="329" t="s">
        <v>8122</v>
      </c>
      <c r="C5544" s="329" t="s">
        <v>2690</v>
      </c>
      <c r="D5544" s="329" t="s">
        <v>2971</v>
      </c>
      <c r="E5544" s="334">
        <v>19.489999999999998</v>
      </c>
    </row>
    <row r="5545" spans="1:5" ht="15" x14ac:dyDescent="0.25">
      <c r="A5545" s="331">
        <v>101869</v>
      </c>
      <c r="B5545" s="329" t="s">
        <v>8123</v>
      </c>
      <c r="C5545" s="329" t="s">
        <v>2690</v>
      </c>
      <c r="D5545" s="329" t="s">
        <v>2971</v>
      </c>
      <c r="E5545" s="334">
        <v>22.47</v>
      </c>
    </row>
    <row r="5546" spans="1:5" ht="15" x14ac:dyDescent="0.25">
      <c r="A5546" s="331">
        <v>101870</v>
      </c>
      <c r="B5546" s="329" t="s">
        <v>8124</v>
      </c>
      <c r="C5546" s="329" t="s">
        <v>2690</v>
      </c>
      <c r="D5546" s="329" t="s">
        <v>2971</v>
      </c>
      <c r="E5546" s="334">
        <v>25.44</v>
      </c>
    </row>
    <row r="5547" spans="1:5" ht="15" x14ac:dyDescent="0.25">
      <c r="A5547" s="331">
        <v>102096</v>
      </c>
      <c r="B5547" s="329" t="s">
        <v>8125</v>
      </c>
      <c r="C5547" s="329" t="s">
        <v>4180</v>
      </c>
      <c r="D5547" s="329" t="s">
        <v>2971</v>
      </c>
      <c r="E5547" s="335">
        <v>1337.32</v>
      </c>
    </row>
    <row r="5548" spans="1:5" ht="15" x14ac:dyDescent="0.25">
      <c r="A5548" s="331">
        <v>102098</v>
      </c>
      <c r="B5548" s="329" t="s">
        <v>8126</v>
      </c>
      <c r="C5548" s="329" t="s">
        <v>4180</v>
      </c>
      <c r="D5548" s="329" t="s">
        <v>2971</v>
      </c>
      <c r="E5548" s="335">
        <v>1418.1</v>
      </c>
    </row>
    <row r="5549" spans="1:5" ht="15" x14ac:dyDescent="0.25">
      <c r="A5549" s="331">
        <v>102101</v>
      </c>
      <c r="B5549" s="329" t="s">
        <v>8127</v>
      </c>
      <c r="C5549" s="329" t="s">
        <v>2690</v>
      </c>
      <c r="D5549" s="329" t="s">
        <v>3367</v>
      </c>
      <c r="E5549" s="334">
        <v>2.92</v>
      </c>
    </row>
    <row r="5550" spans="1:5" ht="15" x14ac:dyDescent="0.25">
      <c r="A5550" s="331">
        <v>102988</v>
      </c>
      <c r="B5550" s="329" t="s">
        <v>8128</v>
      </c>
      <c r="C5550" s="329" t="s">
        <v>2690</v>
      </c>
      <c r="D5550" s="329" t="s">
        <v>2971</v>
      </c>
      <c r="E5550" s="334">
        <v>36.72</v>
      </c>
    </row>
    <row r="5551" spans="1:5" ht="15" x14ac:dyDescent="0.25">
      <c r="A5551" s="331">
        <v>100576</v>
      </c>
      <c r="B5551" s="329" t="s">
        <v>8129</v>
      </c>
      <c r="C5551" s="329" t="s">
        <v>2690</v>
      </c>
      <c r="D5551" s="329" t="s">
        <v>2971</v>
      </c>
      <c r="E5551" s="334">
        <v>1.62</v>
      </c>
    </row>
    <row r="5552" spans="1:5" ht="15" x14ac:dyDescent="0.25">
      <c r="A5552" s="331">
        <v>100577</v>
      </c>
      <c r="B5552" s="329" t="s">
        <v>8130</v>
      </c>
      <c r="C5552" s="329" t="s">
        <v>2690</v>
      </c>
      <c r="D5552" s="329" t="s">
        <v>2971</v>
      </c>
      <c r="E5552" s="334">
        <v>0.8</v>
      </c>
    </row>
    <row r="5553" spans="1:5" ht="15" x14ac:dyDescent="0.25">
      <c r="A5553" s="331">
        <v>96388</v>
      </c>
      <c r="B5553" s="329" t="s">
        <v>8131</v>
      </c>
      <c r="C5553" s="329" t="s">
        <v>4180</v>
      </c>
      <c r="D5553" s="329" t="s">
        <v>2971</v>
      </c>
      <c r="E5553" s="334">
        <v>7.95</v>
      </c>
    </row>
    <row r="5554" spans="1:5" ht="15" x14ac:dyDescent="0.25">
      <c r="A5554" s="331">
        <v>96389</v>
      </c>
      <c r="B5554" s="329" t="s">
        <v>8132</v>
      </c>
      <c r="C5554" s="329" t="s">
        <v>4180</v>
      </c>
      <c r="D5554" s="329" t="s">
        <v>2971</v>
      </c>
      <c r="E5554" s="334">
        <v>43.57</v>
      </c>
    </row>
    <row r="5555" spans="1:5" ht="15" x14ac:dyDescent="0.25">
      <c r="A5555" s="331">
        <v>96390</v>
      </c>
      <c r="B5555" s="329" t="s">
        <v>8133</v>
      </c>
      <c r="C5555" s="329" t="s">
        <v>4180</v>
      </c>
      <c r="D5555" s="329" t="s">
        <v>2971</v>
      </c>
      <c r="E5555" s="334">
        <v>71.7</v>
      </c>
    </row>
    <row r="5556" spans="1:5" ht="15" x14ac:dyDescent="0.25">
      <c r="A5556" s="331">
        <v>96391</v>
      </c>
      <c r="B5556" s="329" t="s">
        <v>8134</v>
      </c>
      <c r="C5556" s="329" t="s">
        <v>4180</v>
      </c>
      <c r="D5556" s="329" t="s">
        <v>2971</v>
      </c>
      <c r="E5556" s="334">
        <v>101.03</v>
      </c>
    </row>
    <row r="5557" spans="1:5" ht="15" x14ac:dyDescent="0.25">
      <c r="A5557" s="331">
        <v>96392</v>
      </c>
      <c r="B5557" s="329" t="s">
        <v>8135</v>
      </c>
      <c r="C5557" s="329" t="s">
        <v>4180</v>
      </c>
      <c r="D5557" s="329" t="s">
        <v>2971</v>
      </c>
      <c r="E5557" s="334">
        <v>129.46</v>
      </c>
    </row>
    <row r="5558" spans="1:5" ht="15" x14ac:dyDescent="0.25">
      <c r="A5558" s="331">
        <v>96396</v>
      </c>
      <c r="B5558" s="329" t="s">
        <v>8136</v>
      </c>
      <c r="C5558" s="329" t="s">
        <v>4180</v>
      </c>
      <c r="D5558" s="329" t="s">
        <v>2971</v>
      </c>
      <c r="E5558" s="334">
        <v>134.68</v>
      </c>
    </row>
    <row r="5559" spans="1:5" ht="15" x14ac:dyDescent="0.25">
      <c r="A5559" s="331">
        <v>96397</v>
      </c>
      <c r="B5559" s="329" t="s">
        <v>8137</v>
      </c>
      <c r="C5559" s="329" t="s">
        <v>4180</v>
      </c>
      <c r="D5559" s="329" t="s">
        <v>2971</v>
      </c>
      <c r="E5559" s="334">
        <v>191.3</v>
      </c>
    </row>
    <row r="5560" spans="1:5" ht="15" x14ac:dyDescent="0.25">
      <c r="A5560" s="331">
        <v>96398</v>
      </c>
      <c r="B5560" s="329" t="s">
        <v>8138</v>
      </c>
      <c r="C5560" s="329" t="s">
        <v>4180</v>
      </c>
      <c r="D5560" s="329" t="s">
        <v>2971</v>
      </c>
      <c r="E5560" s="334">
        <v>266.45</v>
      </c>
    </row>
    <row r="5561" spans="1:5" ht="15" x14ac:dyDescent="0.25">
      <c r="A5561" s="331">
        <v>96399</v>
      </c>
      <c r="B5561" s="329" t="s">
        <v>8139</v>
      </c>
      <c r="C5561" s="329" t="s">
        <v>4180</v>
      </c>
      <c r="D5561" s="329" t="s">
        <v>2971</v>
      </c>
      <c r="E5561" s="334">
        <v>91.85</v>
      </c>
    </row>
    <row r="5562" spans="1:5" ht="15" x14ac:dyDescent="0.25">
      <c r="A5562" s="331">
        <v>96400</v>
      </c>
      <c r="B5562" s="329" t="s">
        <v>8140</v>
      </c>
      <c r="C5562" s="329" t="s">
        <v>4180</v>
      </c>
      <c r="D5562" s="329" t="s">
        <v>2971</v>
      </c>
      <c r="E5562" s="334">
        <v>119.4</v>
      </c>
    </row>
    <row r="5563" spans="1:5" ht="15" x14ac:dyDescent="0.25">
      <c r="A5563" s="331">
        <v>96402</v>
      </c>
      <c r="B5563" s="329" t="s">
        <v>8141</v>
      </c>
      <c r="C5563" s="329" t="s">
        <v>2690</v>
      </c>
      <c r="D5563" s="329" t="s">
        <v>2971</v>
      </c>
      <c r="E5563" s="334">
        <v>2.27</v>
      </c>
    </row>
    <row r="5564" spans="1:5" ht="15" x14ac:dyDescent="0.25">
      <c r="A5564" s="331">
        <v>100564</v>
      </c>
      <c r="B5564" s="329" t="s">
        <v>8142</v>
      </c>
      <c r="C5564" s="329" t="s">
        <v>4180</v>
      </c>
      <c r="D5564" s="329" t="s">
        <v>2971</v>
      </c>
      <c r="E5564" s="334">
        <v>80.94</v>
      </c>
    </row>
    <row r="5565" spans="1:5" ht="15" x14ac:dyDescent="0.25">
      <c r="A5565" s="331">
        <v>100565</v>
      </c>
      <c r="B5565" s="329" t="s">
        <v>8143</v>
      </c>
      <c r="C5565" s="329" t="s">
        <v>4180</v>
      </c>
      <c r="D5565" s="329" t="s">
        <v>2971</v>
      </c>
      <c r="E5565" s="334">
        <v>70.06</v>
      </c>
    </row>
    <row r="5566" spans="1:5" ht="15" x14ac:dyDescent="0.25">
      <c r="A5566" s="331">
        <v>100566</v>
      </c>
      <c r="B5566" s="329" t="s">
        <v>8144</v>
      </c>
      <c r="C5566" s="329" t="s">
        <v>4180</v>
      </c>
      <c r="D5566" s="329" t="s">
        <v>2971</v>
      </c>
      <c r="E5566" s="334">
        <v>139.71</v>
      </c>
    </row>
    <row r="5567" spans="1:5" ht="15" x14ac:dyDescent="0.25">
      <c r="A5567" s="331">
        <v>100567</v>
      </c>
      <c r="B5567" s="329" t="s">
        <v>8145</v>
      </c>
      <c r="C5567" s="329" t="s">
        <v>4180</v>
      </c>
      <c r="D5567" s="329" t="s">
        <v>2971</v>
      </c>
      <c r="E5567" s="334">
        <v>167.24</v>
      </c>
    </row>
    <row r="5568" spans="1:5" ht="15" x14ac:dyDescent="0.25">
      <c r="A5568" s="331">
        <v>100568</v>
      </c>
      <c r="B5568" s="329" t="s">
        <v>8146</v>
      </c>
      <c r="C5568" s="329" t="s">
        <v>4180</v>
      </c>
      <c r="D5568" s="329" t="s">
        <v>2971</v>
      </c>
      <c r="E5568" s="334">
        <v>194.32</v>
      </c>
    </row>
    <row r="5569" spans="1:5" ht="15" x14ac:dyDescent="0.25">
      <c r="A5569" s="331">
        <v>100569</v>
      </c>
      <c r="B5569" s="329" t="s">
        <v>8147</v>
      </c>
      <c r="C5569" s="329" t="s">
        <v>4180</v>
      </c>
      <c r="D5569" s="329" t="s">
        <v>2971</v>
      </c>
      <c r="E5569" s="334">
        <v>129.22999999999999</v>
      </c>
    </row>
    <row r="5570" spans="1:5" ht="15" x14ac:dyDescent="0.25">
      <c r="A5570" s="331">
        <v>100570</v>
      </c>
      <c r="B5570" s="329" t="s">
        <v>8148</v>
      </c>
      <c r="C5570" s="329" t="s">
        <v>4180</v>
      </c>
      <c r="D5570" s="329" t="s">
        <v>2971</v>
      </c>
      <c r="E5570" s="334">
        <v>158.66</v>
      </c>
    </row>
    <row r="5571" spans="1:5" ht="15" x14ac:dyDescent="0.25">
      <c r="A5571" s="331">
        <v>100571</v>
      </c>
      <c r="B5571" s="329" t="s">
        <v>8149</v>
      </c>
      <c r="C5571" s="329" t="s">
        <v>4180</v>
      </c>
      <c r="D5571" s="329" t="s">
        <v>2971</v>
      </c>
      <c r="E5571" s="334">
        <v>184.31</v>
      </c>
    </row>
    <row r="5572" spans="1:5" ht="15" x14ac:dyDescent="0.25">
      <c r="A5572" s="331">
        <v>100572</v>
      </c>
      <c r="B5572" s="329" t="s">
        <v>8150</v>
      </c>
      <c r="C5572" s="329" t="s">
        <v>4180</v>
      </c>
      <c r="D5572" s="329" t="s">
        <v>2971</v>
      </c>
      <c r="E5572" s="334">
        <v>84.36</v>
      </c>
    </row>
    <row r="5573" spans="1:5" ht="15" x14ac:dyDescent="0.25">
      <c r="A5573" s="331">
        <v>100573</v>
      </c>
      <c r="B5573" s="329" t="s">
        <v>8151</v>
      </c>
      <c r="C5573" s="329" t="s">
        <v>4180</v>
      </c>
      <c r="D5573" s="329" t="s">
        <v>2971</v>
      </c>
      <c r="E5573" s="334">
        <v>73.48</v>
      </c>
    </row>
    <row r="5574" spans="1:5" ht="15" x14ac:dyDescent="0.25">
      <c r="A5574" s="331">
        <v>100574</v>
      </c>
      <c r="B5574" s="329" t="s">
        <v>8152</v>
      </c>
      <c r="C5574" s="329" t="s">
        <v>4180</v>
      </c>
      <c r="D5574" s="329" t="s">
        <v>2971</v>
      </c>
      <c r="E5574" s="334">
        <v>0.99</v>
      </c>
    </row>
    <row r="5575" spans="1:5" ht="15" x14ac:dyDescent="0.25">
      <c r="A5575" s="331">
        <v>100575</v>
      </c>
      <c r="B5575" s="329" t="s">
        <v>8153</v>
      </c>
      <c r="C5575" s="329" t="s">
        <v>2690</v>
      </c>
      <c r="D5575" s="329" t="s">
        <v>2971</v>
      </c>
      <c r="E5575" s="334">
        <v>0.08</v>
      </c>
    </row>
    <row r="5576" spans="1:5" ht="15" x14ac:dyDescent="0.25">
      <c r="A5576" s="331">
        <v>101767</v>
      </c>
      <c r="B5576" s="329" t="s">
        <v>8154</v>
      </c>
      <c r="C5576" s="329" t="s">
        <v>4180</v>
      </c>
      <c r="D5576" s="329" t="s">
        <v>2971</v>
      </c>
      <c r="E5576" s="334">
        <v>18.809999999999999</v>
      </c>
    </row>
    <row r="5577" spans="1:5" ht="15" x14ac:dyDescent="0.25">
      <c r="A5577" s="331">
        <v>101768</v>
      </c>
      <c r="B5577" s="329" t="s">
        <v>8155</v>
      </c>
      <c r="C5577" s="329" t="s">
        <v>4180</v>
      </c>
      <c r="D5577" s="329" t="s">
        <v>2971</v>
      </c>
      <c r="E5577" s="334">
        <v>30.69</v>
      </c>
    </row>
    <row r="5578" spans="1:5" ht="15" x14ac:dyDescent="0.25">
      <c r="A5578" s="331">
        <v>92391</v>
      </c>
      <c r="B5578" s="329" t="s">
        <v>8156</v>
      </c>
      <c r="C5578" s="329" t="s">
        <v>2690</v>
      </c>
      <c r="D5578" s="329" t="s">
        <v>2971</v>
      </c>
      <c r="E5578" s="334">
        <v>61.82</v>
      </c>
    </row>
    <row r="5579" spans="1:5" ht="15" x14ac:dyDescent="0.25">
      <c r="A5579" s="331">
        <v>92392</v>
      </c>
      <c r="B5579" s="329" t="s">
        <v>8157</v>
      </c>
      <c r="C5579" s="329" t="s">
        <v>2690</v>
      </c>
      <c r="D5579" s="329" t="s">
        <v>2971</v>
      </c>
      <c r="E5579" s="334">
        <v>130.13</v>
      </c>
    </row>
    <row r="5580" spans="1:5" ht="15" x14ac:dyDescent="0.25">
      <c r="A5580" s="331">
        <v>92393</v>
      </c>
      <c r="B5580" s="329" t="s">
        <v>8158</v>
      </c>
      <c r="C5580" s="329" t="s">
        <v>2690</v>
      </c>
      <c r="D5580" s="329" t="s">
        <v>2971</v>
      </c>
      <c r="E5580" s="334">
        <v>61.22</v>
      </c>
    </row>
    <row r="5581" spans="1:5" ht="15" x14ac:dyDescent="0.25">
      <c r="A5581" s="331">
        <v>92394</v>
      </c>
      <c r="B5581" s="329" t="s">
        <v>8159</v>
      </c>
      <c r="C5581" s="329" t="s">
        <v>2690</v>
      </c>
      <c r="D5581" s="329" t="s">
        <v>2971</v>
      </c>
      <c r="E5581" s="334">
        <v>76.7</v>
      </c>
    </row>
    <row r="5582" spans="1:5" ht="15" x14ac:dyDescent="0.25">
      <c r="A5582" s="331">
        <v>92395</v>
      </c>
      <c r="B5582" s="329" t="s">
        <v>8160</v>
      </c>
      <c r="C5582" s="329" t="s">
        <v>2690</v>
      </c>
      <c r="D5582" s="329" t="s">
        <v>2971</v>
      </c>
      <c r="E5582" s="334">
        <v>92.93</v>
      </c>
    </row>
    <row r="5583" spans="1:5" ht="15" x14ac:dyDescent="0.25">
      <c r="A5583" s="331">
        <v>92396</v>
      </c>
      <c r="B5583" s="329" t="s">
        <v>8161</v>
      </c>
      <c r="C5583" s="329" t="s">
        <v>2690</v>
      </c>
      <c r="D5583" s="329" t="s">
        <v>2971</v>
      </c>
      <c r="E5583" s="334">
        <v>71.959999999999994</v>
      </c>
    </row>
    <row r="5584" spans="1:5" ht="15" x14ac:dyDescent="0.25">
      <c r="A5584" s="331">
        <v>92397</v>
      </c>
      <c r="B5584" s="329" t="s">
        <v>8162</v>
      </c>
      <c r="C5584" s="329" t="s">
        <v>2690</v>
      </c>
      <c r="D5584" s="329" t="s">
        <v>2971</v>
      </c>
      <c r="E5584" s="334">
        <v>60.97</v>
      </c>
    </row>
    <row r="5585" spans="1:5" ht="15" x14ac:dyDescent="0.25">
      <c r="A5585" s="331">
        <v>92398</v>
      </c>
      <c r="B5585" s="329" t="s">
        <v>8163</v>
      </c>
      <c r="C5585" s="329" t="s">
        <v>2690</v>
      </c>
      <c r="D5585" s="329" t="s">
        <v>2971</v>
      </c>
      <c r="E5585" s="334">
        <v>77.63</v>
      </c>
    </row>
    <row r="5586" spans="1:5" ht="15" x14ac:dyDescent="0.25">
      <c r="A5586" s="331">
        <v>92399</v>
      </c>
      <c r="B5586" s="329" t="s">
        <v>8164</v>
      </c>
      <c r="C5586" s="329" t="s">
        <v>2690</v>
      </c>
      <c r="D5586" s="329" t="s">
        <v>2971</v>
      </c>
      <c r="E5586" s="334">
        <v>79.06</v>
      </c>
    </row>
    <row r="5587" spans="1:5" ht="15" x14ac:dyDescent="0.25">
      <c r="A5587" s="331">
        <v>92400</v>
      </c>
      <c r="B5587" s="329" t="s">
        <v>8165</v>
      </c>
      <c r="C5587" s="329" t="s">
        <v>2690</v>
      </c>
      <c r="D5587" s="329" t="s">
        <v>2971</v>
      </c>
      <c r="E5587" s="334">
        <v>92.4</v>
      </c>
    </row>
    <row r="5588" spans="1:5" ht="15" x14ac:dyDescent="0.25">
      <c r="A5588" s="331">
        <v>92401</v>
      </c>
      <c r="B5588" s="329" t="s">
        <v>8166</v>
      </c>
      <c r="C5588" s="329" t="s">
        <v>2690</v>
      </c>
      <c r="D5588" s="329" t="s">
        <v>2971</v>
      </c>
      <c r="E5588" s="334">
        <v>93.94</v>
      </c>
    </row>
    <row r="5589" spans="1:5" ht="15" x14ac:dyDescent="0.25">
      <c r="A5589" s="331">
        <v>92402</v>
      </c>
      <c r="B5589" s="329" t="s">
        <v>8167</v>
      </c>
      <c r="C5589" s="329" t="s">
        <v>2690</v>
      </c>
      <c r="D5589" s="329" t="s">
        <v>2971</v>
      </c>
      <c r="E5589" s="334">
        <v>73.400000000000006</v>
      </c>
    </row>
    <row r="5590" spans="1:5" ht="15" x14ac:dyDescent="0.25">
      <c r="A5590" s="331">
        <v>92403</v>
      </c>
      <c r="B5590" s="329" t="s">
        <v>8168</v>
      </c>
      <c r="C5590" s="329" t="s">
        <v>2690</v>
      </c>
      <c r="D5590" s="329" t="s">
        <v>2971</v>
      </c>
      <c r="E5590" s="334">
        <v>62.28</v>
      </c>
    </row>
    <row r="5591" spans="1:5" ht="15" x14ac:dyDescent="0.25">
      <c r="A5591" s="331">
        <v>92404</v>
      </c>
      <c r="B5591" s="329" t="s">
        <v>8169</v>
      </c>
      <c r="C5591" s="329" t="s">
        <v>2690</v>
      </c>
      <c r="D5591" s="329" t="s">
        <v>2971</v>
      </c>
      <c r="E5591" s="334">
        <v>78.95</v>
      </c>
    </row>
    <row r="5592" spans="1:5" ht="15" x14ac:dyDescent="0.25">
      <c r="A5592" s="331">
        <v>92405</v>
      </c>
      <c r="B5592" s="329" t="s">
        <v>8170</v>
      </c>
      <c r="C5592" s="329" t="s">
        <v>2690</v>
      </c>
      <c r="D5592" s="329" t="s">
        <v>2971</v>
      </c>
      <c r="E5592" s="334">
        <v>80.34</v>
      </c>
    </row>
    <row r="5593" spans="1:5" ht="15" x14ac:dyDescent="0.25">
      <c r="A5593" s="331">
        <v>92406</v>
      </c>
      <c r="B5593" s="329" t="s">
        <v>8171</v>
      </c>
      <c r="C5593" s="329" t="s">
        <v>2690</v>
      </c>
      <c r="D5593" s="329" t="s">
        <v>2971</v>
      </c>
      <c r="E5593" s="334">
        <v>93.74</v>
      </c>
    </row>
    <row r="5594" spans="1:5" ht="15" x14ac:dyDescent="0.25">
      <c r="A5594" s="331">
        <v>92407</v>
      </c>
      <c r="B5594" s="329" t="s">
        <v>8172</v>
      </c>
      <c r="C5594" s="329" t="s">
        <v>2690</v>
      </c>
      <c r="D5594" s="329" t="s">
        <v>2971</v>
      </c>
      <c r="E5594" s="334">
        <v>95.24</v>
      </c>
    </row>
    <row r="5595" spans="1:5" ht="15" x14ac:dyDescent="0.25">
      <c r="A5595" s="331">
        <v>93679</v>
      </c>
      <c r="B5595" s="329" t="s">
        <v>8173</v>
      </c>
      <c r="C5595" s="329" t="s">
        <v>2690</v>
      </c>
      <c r="D5595" s="329" t="s">
        <v>2971</v>
      </c>
      <c r="E5595" s="334">
        <v>80.430000000000007</v>
      </c>
    </row>
    <row r="5596" spans="1:5" ht="15" x14ac:dyDescent="0.25">
      <c r="A5596" s="331">
        <v>93680</v>
      </c>
      <c r="B5596" s="329" t="s">
        <v>8174</v>
      </c>
      <c r="C5596" s="329" t="s">
        <v>2690</v>
      </c>
      <c r="D5596" s="329" t="s">
        <v>2971</v>
      </c>
      <c r="E5596" s="334">
        <v>69.08</v>
      </c>
    </row>
    <row r="5597" spans="1:5" ht="15" x14ac:dyDescent="0.25">
      <c r="A5597" s="331">
        <v>93681</v>
      </c>
      <c r="B5597" s="329" t="s">
        <v>8175</v>
      </c>
      <c r="C5597" s="329" t="s">
        <v>2690</v>
      </c>
      <c r="D5597" s="329" t="s">
        <v>2971</v>
      </c>
      <c r="E5597" s="334">
        <v>84.12</v>
      </c>
    </row>
    <row r="5598" spans="1:5" ht="15" x14ac:dyDescent="0.25">
      <c r="A5598" s="331">
        <v>93682</v>
      </c>
      <c r="B5598" s="329" t="s">
        <v>8176</v>
      </c>
      <c r="C5598" s="329" t="s">
        <v>2690</v>
      </c>
      <c r="D5598" s="329" t="s">
        <v>2971</v>
      </c>
      <c r="E5598" s="334">
        <v>85.61</v>
      </c>
    </row>
    <row r="5599" spans="1:5" ht="15" x14ac:dyDescent="0.25">
      <c r="A5599" s="331">
        <v>97104</v>
      </c>
      <c r="B5599" s="329" t="s">
        <v>8177</v>
      </c>
      <c r="C5599" s="329" t="s">
        <v>2690</v>
      </c>
      <c r="D5599" s="329" t="s">
        <v>2971</v>
      </c>
      <c r="E5599" s="334">
        <v>125.12</v>
      </c>
    </row>
    <row r="5600" spans="1:5" ht="15" x14ac:dyDescent="0.25">
      <c r="A5600" s="331">
        <v>97105</v>
      </c>
      <c r="B5600" s="329" t="s">
        <v>8178</v>
      </c>
      <c r="C5600" s="329" t="s">
        <v>2690</v>
      </c>
      <c r="D5600" s="329" t="s">
        <v>2971</v>
      </c>
      <c r="E5600" s="334">
        <v>147.99</v>
      </c>
    </row>
    <row r="5601" spans="1:5" ht="15" x14ac:dyDescent="0.25">
      <c r="A5601" s="331">
        <v>97106</v>
      </c>
      <c r="B5601" s="329" t="s">
        <v>8179</v>
      </c>
      <c r="C5601" s="329" t="s">
        <v>2690</v>
      </c>
      <c r="D5601" s="329" t="s">
        <v>2971</v>
      </c>
      <c r="E5601" s="334">
        <v>162.66</v>
      </c>
    </row>
    <row r="5602" spans="1:5" ht="15" x14ac:dyDescent="0.25">
      <c r="A5602" s="331">
        <v>97107</v>
      </c>
      <c r="B5602" s="329" t="s">
        <v>8180</v>
      </c>
      <c r="C5602" s="329" t="s">
        <v>2690</v>
      </c>
      <c r="D5602" s="329" t="s">
        <v>2971</v>
      </c>
      <c r="E5602" s="334">
        <v>177.33</v>
      </c>
    </row>
    <row r="5603" spans="1:5" ht="15" x14ac:dyDescent="0.25">
      <c r="A5603" s="331">
        <v>97108</v>
      </c>
      <c r="B5603" s="329" t="s">
        <v>8181</v>
      </c>
      <c r="C5603" s="329" t="s">
        <v>2690</v>
      </c>
      <c r="D5603" s="329" t="s">
        <v>2971</v>
      </c>
      <c r="E5603" s="334">
        <v>208.49</v>
      </c>
    </row>
    <row r="5604" spans="1:5" ht="15" x14ac:dyDescent="0.25">
      <c r="A5604" s="331">
        <v>97109</v>
      </c>
      <c r="B5604" s="329" t="s">
        <v>8182</v>
      </c>
      <c r="C5604" s="329" t="s">
        <v>2690</v>
      </c>
      <c r="D5604" s="329" t="s">
        <v>2971</v>
      </c>
      <c r="E5604" s="334">
        <v>223.12</v>
      </c>
    </row>
    <row r="5605" spans="1:5" ht="15" x14ac:dyDescent="0.25">
      <c r="A5605" s="331">
        <v>97110</v>
      </c>
      <c r="B5605" s="329" t="s">
        <v>8183</v>
      </c>
      <c r="C5605" s="329" t="s">
        <v>2690</v>
      </c>
      <c r="D5605" s="329" t="s">
        <v>2971</v>
      </c>
      <c r="E5605" s="334">
        <v>196.86</v>
      </c>
    </row>
    <row r="5606" spans="1:5" ht="15" x14ac:dyDescent="0.25">
      <c r="A5606" s="331">
        <v>97111</v>
      </c>
      <c r="B5606" s="329" t="s">
        <v>8184</v>
      </c>
      <c r="C5606" s="329" t="s">
        <v>2690</v>
      </c>
      <c r="D5606" s="329" t="s">
        <v>2971</v>
      </c>
      <c r="E5606" s="334">
        <v>226.46</v>
      </c>
    </row>
    <row r="5607" spans="1:5" ht="15" x14ac:dyDescent="0.25">
      <c r="A5607" s="331">
        <v>97112</v>
      </c>
      <c r="B5607" s="329" t="s">
        <v>8185</v>
      </c>
      <c r="C5607" s="329" t="s">
        <v>2690</v>
      </c>
      <c r="D5607" s="329" t="s">
        <v>2971</v>
      </c>
      <c r="E5607" s="334">
        <v>237.72</v>
      </c>
    </row>
    <row r="5608" spans="1:5" ht="15" x14ac:dyDescent="0.25">
      <c r="A5608" s="331">
        <v>97113</v>
      </c>
      <c r="B5608" s="329" t="s">
        <v>8186</v>
      </c>
      <c r="C5608" s="329" t="s">
        <v>2690</v>
      </c>
      <c r="D5608" s="329" t="s">
        <v>3038</v>
      </c>
      <c r="E5608" s="334">
        <v>2.2400000000000002</v>
      </c>
    </row>
    <row r="5609" spans="1:5" ht="15" x14ac:dyDescent="0.25">
      <c r="A5609" s="331">
        <v>97114</v>
      </c>
      <c r="B5609" s="329" t="s">
        <v>8187</v>
      </c>
      <c r="C5609" s="329" t="s">
        <v>157</v>
      </c>
      <c r="D5609" s="329" t="s">
        <v>3038</v>
      </c>
      <c r="E5609" s="334">
        <v>0.37</v>
      </c>
    </row>
    <row r="5610" spans="1:5" ht="15" x14ac:dyDescent="0.25">
      <c r="A5610" s="331">
        <v>97115</v>
      </c>
      <c r="B5610" s="329" t="s">
        <v>8188</v>
      </c>
      <c r="C5610" s="329" t="s">
        <v>160</v>
      </c>
      <c r="D5610" s="329" t="s">
        <v>3038</v>
      </c>
      <c r="E5610" s="334">
        <v>41.32</v>
      </c>
    </row>
    <row r="5611" spans="1:5" ht="15" x14ac:dyDescent="0.25">
      <c r="A5611" s="331">
        <v>97116</v>
      </c>
      <c r="B5611" s="329" t="s">
        <v>8189</v>
      </c>
      <c r="C5611" s="329" t="s">
        <v>160</v>
      </c>
      <c r="D5611" s="329" t="s">
        <v>3038</v>
      </c>
      <c r="E5611" s="334">
        <v>21.48</v>
      </c>
    </row>
    <row r="5612" spans="1:5" ht="15" x14ac:dyDescent="0.25">
      <c r="A5612" s="331">
        <v>97117</v>
      </c>
      <c r="B5612" s="329" t="s">
        <v>8190</v>
      </c>
      <c r="C5612" s="329" t="s">
        <v>160</v>
      </c>
      <c r="D5612" s="329" t="s">
        <v>3038</v>
      </c>
      <c r="E5612" s="334">
        <v>22.02</v>
      </c>
    </row>
    <row r="5613" spans="1:5" ht="15" x14ac:dyDescent="0.25">
      <c r="A5613" s="331">
        <v>97118</v>
      </c>
      <c r="B5613" s="329" t="s">
        <v>8191</v>
      </c>
      <c r="C5613" s="329" t="s">
        <v>160</v>
      </c>
      <c r="D5613" s="329" t="s">
        <v>3038</v>
      </c>
      <c r="E5613" s="334">
        <v>19.95</v>
      </c>
    </row>
    <row r="5614" spans="1:5" ht="15" x14ac:dyDescent="0.25">
      <c r="A5614" s="331">
        <v>97119</v>
      </c>
      <c r="B5614" s="329" t="s">
        <v>8192</v>
      </c>
      <c r="C5614" s="329" t="s">
        <v>160</v>
      </c>
      <c r="D5614" s="329" t="s">
        <v>3038</v>
      </c>
      <c r="E5614" s="334">
        <v>19.61</v>
      </c>
    </row>
    <row r="5615" spans="1:5" ht="15" x14ac:dyDescent="0.25">
      <c r="A5615" s="331">
        <v>97120</v>
      </c>
      <c r="B5615" s="329" t="s">
        <v>8193</v>
      </c>
      <c r="C5615" s="329" t="s">
        <v>160</v>
      </c>
      <c r="D5615" s="329" t="s">
        <v>3038</v>
      </c>
      <c r="E5615" s="334">
        <v>14.32</v>
      </c>
    </row>
    <row r="5616" spans="1:5" ht="15" x14ac:dyDescent="0.25">
      <c r="A5616" s="331">
        <v>97802</v>
      </c>
      <c r="B5616" s="329" t="s">
        <v>8194</v>
      </c>
      <c r="C5616" s="329" t="s">
        <v>2690</v>
      </c>
      <c r="D5616" s="329" t="s">
        <v>2971</v>
      </c>
      <c r="E5616" s="334">
        <v>6.14</v>
      </c>
    </row>
    <row r="5617" spans="1:5" ht="15" x14ac:dyDescent="0.25">
      <c r="A5617" s="331">
        <v>97803</v>
      </c>
      <c r="B5617" s="329" t="s">
        <v>8195</v>
      </c>
      <c r="C5617" s="329" t="s">
        <v>2690</v>
      </c>
      <c r="D5617" s="329" t="s">
        <v>2971</v>
      </c>
      <c r="E5617" s="334">
        <v>9.26</v>
      </c>
    </row>
    <row r="5618" spans="1:5" ht="15" x14ac:dyDescent="0.25">
      <c r="A5618" s="331">
        <v>97805</v>
      </c>
      <c r="B5618" s="329" t="s">
        <v>8196</v>
      </c>
      <c r="C5618" s="329" t="s">
        <v>2690</v>
      </c>
      <c r="D5618" s="329" t="s">
        <v>2971</v>
      </c>
      <c r="E5618" s="334">
        <v>15.5</v>
      </c>
    </row>
    <row r="5619" spans="1:5" ht="15" x14ac:dyDescent="0.25">
      <c r="A5619" s="331">
        <v>97806</v>
      </c>
      <c r="B5619" s="329" t="s">
        <v>8197</v>
      </c>
      <c r="C5619" s="329" t="s">
        <v>2690</v>
      </c>
      <c r="D5619" s="329" t="s">
        <v>2971</v>
      </c>
      <c r="E5619" s="334">
        <v>18.559999999999999</v>
      </c>
    </row>
    <row r="5620" spans="1:5" ht="15" x14ac:dyDescent="0.25">
      <c r="A5620" s="331">
        <v>97807</v>
      </c>
      <c r="B5620" s="329" t="s">
        <v>8198</v>
      </c>
      <c r="C5620" s="329" t="s">
        <v>2690</v>
      </c>
      <c r="D5620" s="329" t="s">
        <v>2971</v>
      </c>
      <c r="E5620" s="334">
        <v>21.12</v>
      </c>
    </row>
    <row r="5621" spans="1:5" ht="15" x14ac:dyDescent="0.25">
      <c r="A5621" s="331">
        <v>97809</v>
      </c>
      <c r="B5621" s="329" t="s">
        <v>8199</v>
      </c>
      <c r="C5621" s="329" t="s">
        <v>2690</v>
      </c>
      <c r="D5621" s="329" t="s">
        <v>2971</v>
      </c>
      <c r="E5621" s="334">
        <v>17.18</v>
      </c>
    </row>
    <row r="5622" spans="1:5" ht="15" x14ac:dyDescent="0.25">
      <c r="A5622" s="331">
        <v>97810</v>
      </c>
      <c r="B5622" s="329" t="s">
        <v>8200</v>
      </c>
      <c r="C5622" s="329" t="s">
        <v>2690</v>
      </c>
      <c r="D5622" s="329" t="s">
        <v>2971</v>
      </c>
      <c r="E5622" s="334">
        <v>18.62</v>
      </c>
    </row>
    <row r="5623" spans="1:5" ht="15" x14ac:dyDescent="0.25">
      <c r="A5623" s="331">
        <v>97811</v>
      </c>
      <c r="B5623" s="329" t="s">
        <v>8201</v>
      </c>
      <c r="C5623" s="329" t="s">
        <v>2690</v>
      </c>
      <c r="D5623" s="329" t="s">
        <v>2971</v>
      </c>
      <c r="E5623" s="334">
        <v>21.27</v>
      </c>
    </row>
    <row r="5624" spans="1:5" ht="15" x14ac:dyDescent="0.25">
      <c r="A5624" s="331">
        <v>101167</v>
      </c>
      <c r="B5624" s="329" t="s">
        <v>8202</v>
      </c>
      <c r="C5624" s="329" t="s">
        <v>2690</v>
      </c>
      <c r="D5624" s="329" t="s">
        <v>2971</v>
      </c>
      <c r="E5624" s="334">
        <v>153.9</v>
      </c>
    </row>
    <row r="5625" spans="1:5" ht="15" x14ac:dyDescent="0.25">
      <c r="A5625" s="331">
        <v>101168</v>
      </c>
      <c r="B5625" s="329" t="s">
        <v>8203</v>
      </c>
      <c r="C5625" s="329" t="s">
        <v>2690</v>
      </c>
      <c r="D5625" s="329" t="s">
        <v>2971</v>
      </c>
      <c r="E5625" s="334">
        <v>194.59</v>
      </c>
    </row>
    <row r="5626" spans="1:5" ht="15" x14ac:dyDescent="0.25">
      <c r="A5626" s="331">
        <v>101169</v>
      </c>
      <c r="B5626" s="329" t="s">
        <v>8204</v>
      </c>
      <c r="C5626" s="329" t="s">
        <v>2690</v>
      </c>
      <c r="D5626" s="329" t="s">
        <v>2971</v>
      </c>
      <c r="E5626" s="334">
        <v>164.6</v>
      </c>
    </row>
    <row r="5627" spans="1:5" ht="15" x14ac:dyDescent="0.25">
      <c r="A5627" s="331">
        <v>101170</v>
      </c>
      <c r="B5627" s="329" t="s">
        <v>8205</v>
      </c>
      <c r="C5627" s="329" t="s">
        <v>2690</v>
      </c>
      <c r="D5627" s="329" t="s">
        <v>2971</v>
      </c>
      <c r="E5627" s="334">
        <v>31.09</v>
      </c>
    </row>
    <row r="5628" spans="1:5" ht="15" x14ac:dyDescent="0.25">
      <c r="A5628" s="331">
        <v>101171</v>
      </c>
      <c r="B5628" s="329" t="s">
        <v>8206</v>
      </c>
      <c r="C5628" s="329" t="s">
        <v>2690</v>
      </c>
      <c r="D5628" s="329" t="s">
        <v>2971</v>
      </c>
      <c r="E5628" s="334">
        <v>83.5</v>
      </c>
    </row>
    <row r="5629" spans="1:5" ht="15" x14ac:dyDescent="0.25">
      <c r="A5629" s="331">
        <v>101172</v>
      </c>
      <c r="B5629" s="329" t="s">
        <v>8207</v>
      </c>
      <c r="C5629" s="329" t="s">
        <v>2690</v>
      </c>
      <c r="D5629" s="329" t="s">
        <v>2971</v>
      </c>
      <c r="E5629" s="334">
        <v>50.45</v>
      </c>
    </row>
    <row r="5630" spans="1:5" ht="15" x14ac:dyDescent="0.25">
      <c r="A5630" s="331">
        <v>95995</v>
      </c>
      <c r="B5630" s="329" t="s">
        <v>8208</v>
      </c>
      <c r="C5630" s="329" t="s">
        <v>4180</v>
      </c>
      <c r="D5630" s="329" t="s">
        <v>2971</v>
      </c>
      <c r="E5630" s="335">
        <v>1158.52</v>
      </c>
    </row>
    <row r="5631" spans="1:5" ht="15" x14ac:dyDescent="0.25">
      <c r="A5631" s="331">
        <v>95996</v>
      </c>
      <c r="B5631" s="329" t="s">
        <v>8209</v>
      </c>
      <c r="C5631" s="329" t="s">
        <v>4180</v>
      </c>
      <c r="D5631" s="329" t="s">
        <v>2971</v>
      </c>
      <c r="E5631" s="335">
        <v>1101.1099999999999</v>
      </c>
    </row>
    <row r="5632" spans="1:5" ht="15" x14ac:dyDescent="0.25">
      <c r="A5632" s="331">
        <v>96001</v>
      </c>
      <c r="B5632" s="329" t="s">
        <v>8210</v>
      </c>
      <c r="C5632" s="329" t="s">
        <v>2690</v>
      </c>
      <c r="D5632" s="329" t="s">
        <v>2971</v>
      </c>
      <c r="E5632" s="334">
        <v>6.55</v>
      </c>
    </row>
    <row r="5633" spans="1:5" ht="15" x14ac:dyDescent="0.25">
      <c r="A5633" s="331">
        <v>96393</v>
      </c>
      <c r="B5633" s="329" t="s">
        <v>8211</v>
      </c>
      <c r="C5633" s="329" t="s">
        <v>4180</v>
      </c>
      <c r="D5633" s="329" t="s">
        <v>2971</v>
      </c>
      <c r="E5633" s="334">
        <v>125.88</v>
      </c>
    </row>
    <row r="5634" spans="1:5" ht="15" x14ac:dyDescent="0.25">
      <c r="A5634" s="331">
        <v>96394</v>
      </c>
      <c r="B5634" s="329" t="s">
        <v>8212</v>
      </c>
      <c r="C5634" s="329" t="s">
        <v>4180</v>
      </c>
      <c r="D5634" s="329" t="s">
        <v>2971</v>
      </c>
      <c r="E5634" s="334">
        <v>181.38</v>
      </c>
    </row>
    <row r="5635" spans="1:5" ht="15" x14ac:dyDescent="0.25">
      <c r="A5635" s="331">
        <v>96395</v>
      </c>
      <c r="B5635" s="329" t="s">
        <v>8213</v>
      </c>
      <c r="C5635" s="329" t="s">
        <v>4180</v>
      </c>
      <c r="D5635" s="329" t="s">
        <v>2971</v>
      </c>
      <c r="E5635" s="334">
        <v>257.64999999999998</v>
      </c>
    </row>
    <row r="5636" spans="1:5" ht="15" x14ac:dyDescent="0.25">
      <c r="A5636" s="331">
        <v>100624</v>
      </c>
      <c r="B5636" s="329" t="s">
        <v>8214</v>
      </c>
      <c r="C5636" s="329" t="s">
        <v>4180</v>
      </c>
      <c r="D5636" s="329" t="s">
        <v>2971</v>
      </c>
      <c r="E5636" s="334">
        <v>958.35</v>
      </c>
    </row>
    <row r="5637" spans="1:5" ht="15" x14ac:dyDescent="0.25">
      <c r="A5637" s="331">
        <v>100625</v>
      </c>
      <c r="B5637" s="329" t="s">
        <v>8215</v>
      </c>
      <c r="C5637" s="329" t="s">
        <v>4180</v>
      </c>
      <c r="D5637" s="329" t="s">
        <v>2971</v>
      </c>
      <c r="E5637" s="334">
        <v>922.4</v>
      </c>
    </row>
    <row r="5638" spans="1:5" ht="15" x14ac:dyDescent="0.25">
      <c r="A5638" s="331">
        <v>101020</v>
      </c>
      <c r="B5638" s="329" t="s">
        <v>8216</v>
      </c>
      <c r="C5638" s="329" t="s">
        <v>343</v>
      </c>
      <c r="D5638" s="329" t="s">
        <v>2971</v>
      </c>
      <c r="E5638" s="334">
        <v>423.21</v>
      </c>
    </row>
    <row r="5639" spans="1:5" ht="15" x14ac:dyDescent="0.25">
      <c r="A5639" s="331">
        <v>101021</v>
      </c>
      <c r="B5639" s="329" t="s">
        <v>8217</v>
      </c>
      <c r="C5639" s="329" t="s">
        <v>343</v>
      </c>
      <c r="D5639" s="329" t="s">
        <v>2971</v>
      </c>
      <c r="E5639" s="334">
        <v>457.23</v>
      </c>
    </row>
    <row r="5640" spans="1:5" ht="15" x14ac:dyDescent="0.25">
      <c r="A5640" s="331">
        <v>101022</v>
      </c>
      <c r="B5640" s="329" t="s">
        <v>8218</v>
      </c>
      <c r="C5640" s="329" t="s">
        <v>343</v>
      </c>
      <c r="D5640" s="329" t="s">
        <v>2971</v>
      </c>
      <c r="E5640" s="334">
        <v>372.82</v>
      </c>
    </row>
    <row r="5641" spans="1:5" ht="15" x14ac:dyDescent="0.25">
      <c r="A5641" s="331">
        <v>101023</v>
      </c>
      <c r="B5641" s="329" t="s">
        <v>8219</v>
      </c>
      <c r="C5641" s="329" t="s">
        <v>343</v>
      </c>
      <c r="D5641" s="329" t="s">
        <v>2971</v>
      </c>
      <c r="E5641" s="334">
        <v>406.84</v>
      </c>
    </row>
    <row r="5642" spans="1:5" ht="15" x14ac:dyDescent="0.25">
      <c r="A5642" s="331">
        <v>101024</v>
      </c>
      <c r="B5642" s="329" t="s">
        <v>8220</v>
      </c>
      <c r="C5642" s="329" t="s">
        <v>343</v>
      </c>
      <c r="D5642" s="329" t="s">
        <v>2971</v>
      </c>
      <c r="E5642" s="334">
        <v>378.52</v>
      </c>
    </row>
    <row r="5643" spans="1:5" ht="15" x14ac:dyDescent="0.25">
      <c r="A5643" s="331">
        <v>101025</v>
      </c>
      <c r="B5643" s="329" t="s">
        <v>8221</v>
      </c>
      <c r="C5643" s="329" t="s">
        <v>343</v>
      </c>
      <c r="D5643" s="329" t="s">
        <v>2971</v>
      </c>
      <c r="E5643" s="334">
        <v>412.54</v>
      </c>
    </row>
    <row r="5644" spans="1:5" ht="15" x14ac:dyDescent="0.25">
      <c r="A5644" s="331">
        <v>101026</v>
      </c>
      <c r="B5644" s="329" t="s">
        <v>8222</v>
      </c>
      <c r="C5644" s="329" t="s">
        <v>343</v>
      </c>
      <c r="D5644" s="329" t="s">
        <v>2971</v>
      </c>
      <c r="E5644" s="334">
        <v>360.4</v>
      </c>
    </row>
    <row r="5645" spans="1:5" ht="15" x14ac:dyDescent="0.25">
      <c r="A5645" s="331">
        <v>101027</v>
      </c>
      <c r="B5645" s="329" t="s">
        <v>8223</v>
      </c>
      <c r="C5645" s="329" t="s">
        <v>343</v>
      </c>
      <c r="D5645" s="329" t="s">
        <v>2971</v>
      </c>
      <c r="E5645" s="334">
        <v>369.12</v>
      </c>
    </row>
    <row r="5646" spans="1:5" ht="15" x14ac:dyDescent="0.25">
      <c r="A5646" s="331">
        <v>88411</v>
      </c>
      <c r="B5646" s="329" t="s">
        <v>8224</v>
      </c>
      <c r="C5646" s="329" t="s">
        <v>2690</v>
      </c>
      <c r="D5646" s="329" t="s">
        <v>3367</v>
      </c>
      <c r="E5646" s="334">
        <v>1.69</v>
      </c>
    </row>
    <row r="5647" spans="1:5" ht="15" x14ac:dyDescent="0.25">
      <c r="A5647" s="331">
        <v>88412</v>
      </c>
      <c r="B5647" s="329" t="s">
        <v>8225</v>
      </c>
      <c r="C5647" s="329" t="s">
        <v>2690</v>
      </c>
      <c r="D5647" s="329" t="s">
        <v>3367</v>
      </c>
      <c r="E5647" s="334">
        <v>1.2</v>
      </c>
    </row>
    <row r="5648" spans="1:5" ht="15" x14ac:dyDescent="0.25">
      <c r="A5648" s="331">
        <v>88413</v>
      </c>
      <c r="B5648" s="329" t="s">
        <v>8226</v>
      </c>
      <c r="C5648" s="329" t="s">
        <v>2690</v>
      </c>
      <c r="D5648" s="329" t="s">
        <v>3367</v>
      </c>
      <c r="E5648" s="334">
        <v>2.69</v>
      </c>
    </row>
    <row r="5649" spans="1:5" ht="15" x14ac:dyDescent="0.25">
      <c r="A5649" s="331">
        <v>88414</v>
      </c>
      <c r="B5649" s="329" t="s">
        <v>8227</v>
      </c>
      <c r="C5649" s="329" t="s">
        <v>2690</v>
      </c>
      <c r="D5649" s="329" t="s">
        <v>3367</v>
      </c>
      <c r="E5649" s="334">
        <v>3.01</v>
      </c>
    </row>
    <row r="5650" spans="1:5" ht="15" x14ac:dyDescent="0.25">
      <c r="A5650" s="331">
        <v>88415</v>
      </c>
      <c r="B5650" s="329" t="s">
        <v>8228</v>
      </c>
      <c r="C5650" s="329" t="s">
        <v>2690</v>
      </c>
      <c r="D5650" s="329" t="s">
        <v>3367</v>
      </c>
      <c r="E5650" s="334">
        <v>1.85</v>
      </c>
    </row>
    <row r="5651" spans="1:5" ht="15" x14ac:dyDescent="0.25">
      <c r="A5651" s="331">
        <v>88416</v>
      </c>
      <c r="B5651" s="329" t="s">
        <v>8229</v>
      </c>
      <c r="C5651" s="329" t="s">
        <v>2690</v>
      </c>
      <c r="D5651" s="329" t="s">
        <v>3038</v>
      </c>
      <c r="E5651" s="334">
        <v>18.309999999999999</v>
      </c>
    </row>
    <row r="5652" spans="1:5" ht="15" x14ac:dyDescent="0.25">
      <c r="A5652" s="331">
        <v>88417</v>
      </c>
      <c r="B5652" s="329" t="s">
        <v>8230</v>
      </c>
      <c r="C5652" s="329" t="s">
        <v>2690</v>
      </c>
      <c r="D5652" s="329" t="s">
        <v>3038</v>
      </c>
      <c r="E5652" s="334">
        <v>16.55</v>
      </c>
    </row>
    <row r="5653" spans="1:5" ht="15" x14ac:dyDescent="0.25">
      <c r="A5653" s="331">
        <v>88420</v>
      </c>
      <c r="B5653" s="329" t="s">
        <v>8231</v>
      </c>
      <c r="C5653" s="329" t="s">
        <v>2690</v>
      </c>
      <c r="D5653" s="329" t="s">
        <v>3038</v>
      </c>
      <c r="E5653" s="334">
        <v>21.85</v>
      </c>
    </row>
    <row r="5654" spans="1:5" ht="15" x14ac:dyDescent="0.25">
      <c r="A5654" s="331">
        <v>88421</v>
      </c>
      <c r="B5654" s="329" t="s">
        <v>8232</v>
      </c>
      <c r="C5654" s="329" t="s">
        <v>2690</v>
      </c>
      <c r="D5654" s="329" t="s">
        <v>3038</v>
      </c>
      <c r="E5654" s="334">
        <v>22.98</v>
      </c>
    </row>
    <row r="5655" spans="1:5" ht="15" x14ac:dyDescent="0.25">
      <c r="A5655" s="331">
        <v>88423</v>
      </c>
      <c r="B5655" s="329" t="s">
        <v>684</v>
      </c>
      <c r="C5655" s="329" t="s">
        <v>2690</v>
      </c>
      <c r="D5655" s="329" t="s">
        <v>3038</v>
      </c>
      <c r="E5655" s="334">
        <v>18.850000000000001</v>
      </c>
    </row>
    <row r="5656" spans="1:5" ht="15" x14ac:dyDescent="0.25">
      <c r="A5656" s="331">
        <v>88424</v>
      </c>
      <c r="B5656" s="329" t="s">
        <v>8233</v>
      </c>
      <c r="C5656" s="329" t="s">
        <v>2690</v>
      </c>
      <c r="D5656" s="329" t="s">
        <v>3038</v>
      </c>
      <c r="E5656" s="334">
        <v>20.72</v>
      </c>
    </row>
    <row r="5657" spans="1:5" ht="15" x14ac:dyDescent="0.25">
      <c r="A5657" s="331">
        <v>88426</v>
      </c>
      <c r="B5657" s="329" t="s">
        <v>8234</v>
      </c>
      <c r="C5657" s="329" t="s">
        <v>2690</v>
      </c>
      <c r="D5657" s="329" t="s">
        <v>3038</v>
      </c>
      <c r="E5657" s="334">
        <v>17.68</v>
      </c>
    </row>
    <row r="5658" spans="1:5" ht="15" x14ac:dyDescent="0.25">
      <c r="A5658" s="331">
        <v>88428</v>
      </c>
      <c r="B5658" s="329" t="s">
        <v>8235</v>
      </c>
      <c r="C5658" s="329" t="s">
        <v>2690</v>
      </c>
      <c r="D5658" s="329" t="s">
        <v>3038</v>
      </c>
      <c r="E5658" s="334">
        <v>26.82</v>
      </c>
    </row>
    <row r="5659" spans="1:5" ht="15" x14ac:dyDescent="0.25">
      <c r="A5659" s="331">
        <v>88429</v>
      </c>
      <c r="B5659" s="329" t="s">
        <v>8236</v>
      </c>
      <c r="C5659" s="329" t="s">
        <v>2690</v>
      </c>
      <c r="D5659" s="329" t="s">
        <v>3038</v>
      </c>
      <c r="E5659" s="334">
        <v>28.77</v>
      </c>
    </row>
    <row r="5660" spans="1:5" ht="15" x14ac:dyDescent="0.25">
      <c r="A5660" s="331">
        <v>88431</v>
      </c>
      <c r="B5660" s="329" t="s">
        <v>8237</v>
      </c>
      <c r="C5660" s="329" t="s">
        <v>2690</v>
      </c>
      <c r="D5660" s="329" t="s">
        <v>3038</v>
      </c>
      <c r="E5660" s="334">
        <v>21.68</v>
      </c>
    </row>
    <row r="5661" spans="1:5" ht="15" x14ac:dyDescent="0.25">
      <c r="A5661" s="331">
        <v>88432</v>
      </c>
      <c r="B5661" s="329" t="s">
        <v>8238</v>
      </c>
      <c r="C5661" s="329" t="s">
        <v>2690</v>
      </c>
      <c r="D5661" s="329" t="s">
        <v>3038</v>
      </c>
      <c r="E5661" s="334">
        <v>14.31</v>
      </c>
    </row>
    <row r="5662" spans="1:5" ht="15" x14ac:dyDescent="0.25">
      <c r="A5662" s="331">
        <v>88484</v>
      </c>
      <c r="B5662" s="329" t="s">
        <v>696</v>
      </c>
      <c r="C5662" s="329" t="s">
        <v>2690</v>
      </c>
      <c r="D5662" s="329" t="s">
        <v>3367</v>
      </c>
      <c r="E5662" s="334">
        <v>1.87</v>
      </c>
    </row>
    <row r="5663" spans="1:5" ht="15" x14ac:dyDescent="0.25">
      <c r="A5663" s="331">
        <v>88485</v>
      </c>
      <c r="B5663" s="329" t="s">
        <v>678</v>
      </c>
      <c r="C5663" s="329" t="s">
        <v>2690</v>
      </c>
      <c r="D5663" s="329" t="s">
        <v>3367</v>
      </c>
      <c r="E5663" s="334">
        <v>1.57</v>
      </c>
    </row>
    <row r="5664" spans="1:5" ht="15" x14ac:dyDescent="0.25">
      <c r="A5664" s="331">
        <v>88488</v>
      </c>
      <c r="B5664" s="329" t="s">
        <v>8239</v>
      </c>
      <c r="C5664" s="329" t="s">
        <v>2690</v>
      </c>
      <c r="D5664" s="329" t="s">
        <v>3038</v>
      </c>
      <c r="E5664" s="334">
        <v>14.05</v>
      </c>
    </row>
    <row r="5665" spans="1:5" ht="15" x14ac:dyDescent="0.25">
      <c r="A5665" s="331">
        <v>88489</v>
      </c>
      <c r="B5665" s="329" t="s">
        <v>2864</v>
      </c>
      <c r="C5665" s="329" t="s">
        <v>2690</v>
      </c>
      <c r="D5665" s="329" t="s">
        <v>3038</v>
      </c>
      <c r="E5665" s="334">
        <v>12.71</v>
      </c>
    </row>
    <row r="5666" spans="1:5" ht="15" x14ac:dyDescent="0.25">
      <c r="A5666" s="331">
        <v>88494</v>
      </c>
      <c r="B5666" s="329" t="s">
        <v>8240</v>
      </c>
      <c r="C5666" s="329" t="s">
        <v>2690</v>
      </c>
      <c r="D5666" s="329" t="s">
        <v>3038</v>
      </c>
      <c r="E5666" s="334">
        <v>14.69</v>
      </c>
    </row>
    <row r="5667" spans="1:5" ht="15" x14ac:dyDescent="0.25">
      <c r="A5667" s="331">
        <v>88495</v>
      </c>
      <c r="B5667" s="329" t="s">
        <v>8241</v>
      </c>
      <c r="C5667" s="329" t="s">
        <v>2690</v>
      </c>
      <c r="D5667" s="329" t="s">
        <v>3038</v>
      </c>
      <c r="E5667" s="334">
        <v>8.26</v>
      </c>
    </row>
    <row r="5668" spans="1:5" ht="15" x14ac:dyDescent="0.25">
      <c r="A5668" s="331">
        <v>88496</v>
      </c>
      <c r="B5668" s="329" t="s">
        <v>705</v>
      </c>
      <c r="C5668" s="329" t="s">
        <v>2690</v>
      </c>
      <c r="D5668" s="329" t="s">
        <v>3038</v>
      </c>
      <c r="E5668" s="334">
        <v>20.03</v>
      </c>
    </row>
    <row r="5669" spans="1:5" ht="15" x14ac:dyDescent="0.25">
      <c r="A5669" s="331">
        <v>88497</v>
      </c>
      <c r="B5669" s="329" t="s">
        <v>690</v>
      </c>
      <c r="C5669" s="329" t="s">
        <v>2690</v>
      </c>
      <c r="D5669" s="329" t="s">
        <v>3038</v>
      </c>
      <c r="E5669" s="334">
        <v>11.43</v>
      </c>
    </row>
    <row r="5670" spans="1:5" ht="15" x14ac:dyDescent="0.25">
      <c r="A5670" s="331">
        <v>95305</v>
      </c>
      <c r="B5670" s="329" t="s">
        <v>8242</v>
      </c>
      <c r="C5670" s="329" t="s">
        <v>2690</v>
      </c>
      <c r="D5670" s="329" t="s">
        <v>3038</v>
      </c>
      <c r="E5670" s="334">
        <v>13.27</v>
      </c>
    </row>
    <row r="5671" spans="1:5" ht="15" x14ac:dyDescent="0.25">
      <c r="A5671" s="331">
        <v>95306</v>
      </c>
      <c r="B5671" s="329" t="s">
        <v>8243</v>
      </c>
      <c r="C5671" s="329" t="s">
        <v>2690</v>
      </c>
      <c r="D5671" s="329" t="s">
        <v>3038</v>
      </c>
      <c r="E5671" s="334">
        <v>14.97</v>
      </c>
    </row>
    <row r="5672" spans="1:5" ht="15" x14ac:dyDescent="0.25">
      <c r="A5672" s="331">
        <v>95622</v>
      </c>
      <c r="B5672" s="329" t="s">
        <v>8244</v>
      </c>
      <c r="C5672" s="329" t="s">
        <v>2690</v>
      </c>
      <c r="D5672" s="329" t="s">
        <v>3038</v>
      </c>
      <c r="E5672" s="334">
        <v>11.85</v>
      </c>
    </row>
    <row r="5673" spans="1:5" ht="15" x14ac:dyDescent="0.25">
      <c r="A5673" s="331">
        <v>95623</v>
      </c>
      <c r="B5673" s="329" t="s">
        <v>8245</v>
      </c>
      <c r="C5673" s="329" t="s">
        <v>2690</v>
      </c>
      <c r="D5673" s="329" t="s">
        <v>3038</v>
      </c>
      <c r="E5673" s="334">
        <v>9.4600000000000009</v>
      </c>
    </row>
    <row r="5674" spans="1:5" ht="15" x14ac:dyDescent="0.25">
      <c r="A5674" s="331">
        <v>95624</v>
      </c>
      <c r="B5674" s="329" t="s">
        <v>8246</v>
      </c>
      <c r="C5674" s="329" t="s">
        <v>2690</v>
      </c>
      <c r="D5674" s="329" t="s">
        <v>3038</v>
      </c>
      <c r="E5674" s="334">
        <v>16.739999999999998</v>
      </c>
    </row>
    <row r="5675" spans="1:5" ht="15" x14ac:dyDescent="0.25">
      <c r="A5675" s="331">
        <v>95625</v>
      </c>
      <c r="B5675" s="329" t="s">
        <v>8247</v>
      </c>
      <c r="C5675" s="329" t="s">
        <v>2690</v>
      </c>
      <c r="D5675" s="329" t="s">
        <v>3038</v>
      </c>
      <c r="E5675" s="334">
        <v>18.28</v>
      </c>
    </row>
    <row r="5676" spans="1:5" ht="15" x14ac:dyDescent="0.25">
      <c r="A5676" s="331">
        <v>95626</v>
      </c>
      <c r="B5676" s="329" t="s">
        <v>8248</v>
      </c>
      <c r="C5676" s="329" t="s">
        <v>2690</v>
      </c>
      <c r="D5676" s="329" t="s">
        <v>3038</v>
      </c>
      <c r="E5676" s="334">
        <v>12.63</v>
      </c>
    </row>
    <row r="5677" spans="1:5" ht="15" x14ac:dyDescent="0.25">
      <c r="A5677" s="331">
        <v>96126</v>
      </c>
      <c r="B5677" s="329" t="s">
        <v>8249</v>
      </c>
      <c r="C5677" s="329" t="s">
        <v>2690</v>
      </c>
      <c r="D5677" s="329" t="s">
        <v>3038</v>
      </c>
      <c r="E5677" s="334">
        <v>13.91</v>
      </c>
    </row>
    <row r="5678" spans="1:5" ht="15" x14ac:dyDescent="0.25">
      <c r="A5678" s="331">
        <v>96127</v>
      </c>
      <c r="B5678" s="329" t="s">
        <v>8250</v>
      </c>
      <c r="C5678" s="329" t="s">
        <v>2690</v>
      </c>
      <c r="D5678" s="329" t="s">
        <v>3038</v>
      </c>
      <c r="E5678" s="334">
        <v>10.91</v>
      </c>
    </row>
    <row r="5679" spans="1:5" ht="15" x14ac:dyDescent="0.25">
      <c r="A5679" s="331">
        <v>96128</v>
      </c>
      <c r="B5679" s="329" t="s">
        <v>8251</v>
      </c>
      <c r="C5679" s="329" t="s">
        <v>2690</v>
      </c>
      <c r="D5679" s="329" t="s">
        <v>3038</v>
      </c>
      <c r="E5679" s="334">
        <v>19.98</v>
      </c>
    </row>
    <row r="5680" spans="1:5" ht="15" x14ac:dyDescent="0.25">
      <c r="A5680" s="331">
        <v>96129</v>
      </c>
      <c r="B5680" s="329" t="s">
        <v>8252</v>
      </c>
      <c r="C5680" s="329" t="s">
        <v>2690</v>
      </c>
      <c r="D5680" s="329" t="s">
        <v>3038</v>
      </c>
      <c r="E5680" s="334">
        <v>21.92</v>
      </c>
    </row>
    <row r="5681" spans="1:5" ht="15" x14ac:dyDescent="0.25">
      <c r="A5681" s="331">
        <v>96130</v>
      </c>
      <c r="B5681" s="329" t="s">
        <v>8253</v>
      </c>
      <c r="C5681" s="329" t="s">
        <v>2690</v>
      </c>
      <c r="D5681" s="329" t="s">
        <v>3038</v>
      </c>
      <c r="E5681" s="334">
        <v>14.86</v>
      </c>
    </row>
    <row r="5682" spans="1:5" ht="15" x14ac:dyDescent="0.25">
      <c r="A5682" s="331">
        <v>96131</v>
      </c>
      <c r="B5682" s="329" t="s">
        <v>8254</v>
      </c>
      <c r="C5682" s="329" t="s">
        <v>2690</v>
      </c>
      <c r="D5682" s="329" t="s">
        <v>3038</v>
      </c>
      <c r="E5682" s="334">
        <v>19.37</v>
      </c>
    </row>
    <row r="5683" spans="1:5" ht="15" x14ac:dyDescent="0.25">
      <c r="A5683" s="331">
        <v>96132</v>
      </c>
      <c r="B5683" s="329" t="s">
        <v>8255</v>
      </c>
      <c r="C5683" s="329" t="s">
        <v>2690</v>
      </c>
      <c r="D5683" s="329" t="s">
        <v>3038</v>
      </c>
      <c r="E5683" s="334">
        <v>15.37</v>
      </c>
    </row>
    <row r="5684" spans="1:5" ht="15" x14ac:dyDescent="0.25">
      <c r="A5684" s="331">
        <v>96133</v>
      </c>
      <c r="B5684" s="329" t="s">
        <v>8256</v>
      </c>
      <c r="C5684" s="329" t="s">
        <v>2690</v>
      </c>
      <c r="D5684" s="329" t="s">
        <v>3038</v>
      </c>
      <c r="E5684" s="334">
        <v>27.45</v>
      </c>
    </row>
    <row r="5685" spans="1:5" ht="15" x14ac:dyDescent="0.25">
      <c r="A5685" s="331">
        <v>96134</v>
      </c>
      <c r="B5685" s="329" t="s">
        <v>8257</v>
      </c>
      <c r="C5685" s="329" t="s">
        <v>2690</v>
      </c>
      <c r="D5685" s="329" t="s">
        <v>3038</v>
      </c>
      <c r="E5685" s="334">
        <v>30.01</v>
      </c>
    </row>
    <row r="5686" spans="1:5" ht="15" x14ac:dyDescent="0.25">
      <c r="A5686" s="331">
        <v>96135</v>
      </c>
      <c r="B5686" s="329" t="s">
        <v>8258</v>
      </c>
      <c r="C5686" s="329" t="s">
        <v>2690</v>
      </c>
      <c r="D5686" s="329" t="s">
        <v>3038</v>
      </c>
      <c r="E5686" s="334">
        <v>20.64</v>
      </c>
    </row>
    <row r="5687" spans="1:5" ht="15" x14ac:dyDescent="0.25">
      <c r="A5687" s="331">
        <v>102193</v>
      </c>
      <c r="B5687" s="329" t="s">
        <v>8259</v>
      </c>
      <c r="C5687" s="329" t="s">
        <v>2690</v>
      </c>
      <c r="D5687" s="329" t="s">
        <v>3038</v>
      </c>
      <c r="E5687" s="334">
        <v>1.29</v>
      </c>
    </row>
    <row r="5688" spans="1:5" ht="15" x14ac:dyDescent="0.25">
      <c r="A5688" s="331">
        <v>102194</v>
      </c>
      <c r="B5688" s="329" t="s">
        <v>8260</v>
      </c>
      <c r="C5688" s="329" t="s">
        <v>2690</v>
      </c>
      <c r="D5688" s="329" t="s">
        <v>3038</v>
      </c>
      <c r="E5688" s="334">
        <v>5.21</v>
      </c>
    </row>
    <row r="5689" spans="1:5" ht="15" x14ac:dyDescent="0.25">
      <c r="A5689" s="331">
        <v>102197</v>
      </c>
      <c r="B5689" s="329" t="s">
        <v>8261</v>
      </c>
      <c r="C5689" s="329" t="s">
        <v>2690</v>
      </c>
      <c r="D5689" s="329" t="s">
        <v>3038</v>
      </c>
      <c r="E5689" s="334">
        <v>16.91</v>
      </c>
    </row>
    <row r="5690" spans="1:5" ht="15" x14ac:dyDescent="0.25">
      <c r="A5690" s="331">
        <v>102200</v>
      </c>
      <c r="B5690" s="329" t="s">
        <v>8262</v>
      </c>
      <c r="C5690" s="329" t="s">
        <v>2690</v>
      </c>
      <c r="D5690" s="329" t="s">
        <v>3038</v>
      </c>
      <c r="E5690" s="334">
        <v>13.64</v>
      </c>
    </row>
    <row r="5691" spans="1:5" ht="15" x14ac:dyDescent="0.25">
      <c r="A5691" s="331">
        <v>102202</v>
      </c>
      <c r="B5691" s="329" t="s">
        <v>8263</v>
      </c>
      <c r="C5691" s="329" t="s">
        <v>2690</v>
      </c>
      <c r="D5691" s="329" t="s">
        <v>3038</v>
      </c>
      <c r="E5691" s="334">
        <v>35.159999999999997</v>
      </c>
    </row>
    <row r="5692" spans="1:5" ht="15" x14ac:dyDescent="0.25">
      <c r="A5692" s="331">
        <v>102203</v>
      </c>
      <c r="B5692" s="329" t="s">
        <v>8264</v>
      </c>
      <c r="C5692" s="329" t="s">
        <v>2690</v>
      </c>
      <c r="D5692" s="329" t="s">
        <v>3038</v>
      </c>
      <c r="E5692" s="334">
        <v>7.15</v>
      </c>
    </row>
    <row r="5693" spans="1:5" ht="15" x14ac:dyDescent="0.25">
      <c r="A5693" s="331">
        <v>102204</v>
      </c>
      <c r="B5693" s="329" t="s">
        <v>8265</v>
      </c>
      <c r="C5693" s="329" t="s">
        <v>2690</v>
      </c>
      <c r="D5693" s="329" t="s">
        <v>3038</v>
      </c>
      <c r="E5693" s="334">
        <v>7.25</v>
      </c>
    </row>
    <row r="5694" spans="1:5" ht="15" x14ac:dyDescent="0.25">
      <c r="A5694" s="331">
        <v>102205</v>
      </c>
      <c r="B5694" s="329" t="s">
        <v>8266</v>
      </c>
      <c r="C5694" s="329" t="s">
        <v>2690</v>
      </c>
      <c r="D5694" s="329" t="s">
        <v>3038</v>
      </c>
      <c r="E5694" s="334">
        <v>6.45</v>
      </c>
    </row>
    <row r="5695" spans="1:5" ht="15" x14ac:dyDescent="0.25">
      <c r="A5695" s="331">
        <v>102207</v>
      </c>
      <c r="B5695" s="329" t="s">
        <v>8267</v>
      </c>
      <c r="C5695" s="329" t="s">
        <v>2690</v>
      </c>
      <c r="D5695" s="329" t="s">
        <v>3038</v>
      </c>
      <c r="E5695" s="334">
        <v>5.72</v>
      </c>
    </row>
    <row r="5696" spans="1:5" ht="15" x14ac:dyDescent="0.25">
      <c r="A5696" s="331">
        <v>102208</v>
      </c>
      <c r="B5696" s="329" t="s">
        <v>8268</v>
      </c>
      <c r="C5696" s="329" t="s">
        <v>2690</v>
      </c>
      <c r="D5696" s="329" t="s">
        <v>3038</v>
      </c>
      <c r="E5696" s="334">
        <v>5.44</v>
      </c>
    </row>
    <row r="5697" spans="1:5" ht="15" x14ac:dyDescent="0.25">
      <c r="A5697" s="331">
        <v>102209</v>
      </c>
      <c r="B5697" s="329" t="s">
        <v>8269</v>
      </c>
      <c r="C5697" s="329" t="s">
        <v>2690</v>
      </c>
      <c r="D5697" s="329" t="s">
        <v>3038</v>
      </c>
      <c r="E5697" s="334">
        <v>5.63</v>
      </c>
    </row>
    <row r="5698" spans="1:5" ht="15" x14ac:dyDescent="0.25">
      <c r="A5698" s="331">
        <v>102210</v>
      </c>
      <c r="B5698" s="329" t="s">
        <v>8270</v>
      </c>
      <c r="C5698" s="329" t="s">
        <v>2690</v>
      </c>
      <c r="D5698" s="329" t="s">
        <v>3367</v>
      </c>
      <c r="E5698" s="334">
        <v>5.35</v>
      </c>
    </row>
    <row r="5699" spans="1:5" ht="15" x14ac:dyDescent="0.25">
      <c r="A5699" s="331">
        <v>102213</v>
      </c>
      <c r="B5699" s="329" t="s">
        <v>8271</v>
      </c>
      <c r="C5699" s="329" t="s">
        <v>2690</v>
      </c>
      <c r="D5699" s="329" t="s">
        <v>3038</v>
      </c>
      <c r="E5699" s="334">
        <v>14.31</v>
      </c>
    </row>
    <row r="5700" spans="1:5" ht="15" x14ac:dyDescent="0.25">
      <c r="A5700" s="331">
        <v>102214</v>
      </c>
      <c r="B5700" s="329" t="s">
        <v>8272</v>
      </c>
      <c r="C5700" s="329" t="s">
        <v>2690</v>
      </c>
      <c r="D5700" s="329" t="s">
        <v>3038</v>
      </c>
      <c r="E5700" s="334">
        <v>14.53</v>
      </c>
    </row>
    <row r="5701" spans="1:5" ht="15" x14ac:dyDescent="0.25">
      <c r="A5701" s="331">
        <v>102215</v>
      </c>
      <c r="B5701" s="329" t="s">
        <v>8273</v>
      </c>
      <c r="C5701" s="329" t="s">
        <v>2690</v>
      </c>
      <c r="D5701" s="329" t="s">
        <v>3038</v>
      </c>
      <c r="E5701" s="334">
        <v>12.94</v>
      </c>
    </row>
    <row r="5702" spans="1:5" ht="15" x14ac:dyDescent="0.25">
      <c r="A5702" s="331">
        <v>102217</v>
      </c>
      <c r="B5702" s="329" t="s">
        <v>8274</v>
      </c>
      <c r="C5702" s="329" t="s">
        <v>2690</v>
      </c>
      <c r="D5702" s="329" t="s">
        <v>3038</v>
      </c>
      <c r="E5702" s="334">
        <v>11.45</v>
      </c>
    </row>
    <row r="5703" spans="1:5" ht="15" x14ac:dyDescent="0.25">
      <c r="A5703" s="331">
        <v>102218</v>
      </c>
      <c r="B5703" s="329" t="s">
        <v>8275</v>
      </c>
      <c r="C5703" s="329" t="s">
        <v>2690</v>
      </c>
      <c r="D5703" s="329" t="s">
        <v>3038</v>
      </c>
      <c r="E5703" s="334">
        <v>10.89</v>
      </c>
    </row>
    <row r="5704" spans="1:5" ht="15" x14ac:dyDescent="0.25">
      <c r="A5704" s="331">
        <v>102219</v>
      </c>
      <c r="B5704" s="329" t="s">
        <v>8276</v>
      </c>
      <c r="C5704" s="329" t="s">
        <v>2690</v>
      </c>
      <c r="D5704" s="329" t="s">
        <v>3038</v>
      </c>
      <c r="E5704" s="334">
        <v>11.27</v>
      </c>
    </row>
    <row r="5705" spans="1:5" ht="15" x14ac:dyDescent="0.25">
      <c r="A5705" s="331">
        <v>102220</v>
      </c>
      <c r="B5705" s="329" t="s">
        <v>8277</v>
      </c>
      <c r="C5705" s="329" t="s">
        <v>2690</v>
      </c>
      <c r="D5705" s="329" t="s">
        <v>3367</v>
      </c>
      <c r="E5705" s="334">
        <v>10.71</v>
      </c>
    </row>
    <row r="5706" spans="1:5" ht="15" x14ac:dyDescent="0.25">
      <c r="A5706" s="331">
        <v>102223</v>
      </c>
      <c r="B5706" s="329" t="s">
        <v>8278</v>
      </c>
      <c r="C5706" s="329" t="s">
        <v>2690</v>
      </c>
      <c r="D5706" s="329" t="s">
        <v>3038</v>
      </c>
      <c r="E5706" s="334">
        <v>21.48</v>
      </c>
    </row>
    <row r="5707" spans="1:5" ht="15" x14ac:dyDescent="0.25">
      <c r="A5707" s="331">
        <v>102224</v>
      </c>
      <c r="B5707" s="329" t="s">
        <v>8279</v>
      </c>
      <c r="C5707" s="329" t="s">
        <v>2690</v>
      </c>
      <c r="D5707" s="329" t="s">
        <v>3038</v>
      </c>
      <c r="E5707" s="334">
        <v>21.79</v>
      </c>
    </row>
    <row r="5708" spans="1:5" ht="15" x14ac:dyDescent="0.25">
      <c r="A5708" s="331">
        <v>102225</v>
      </c>
      <c r="B5708" s="329" t="s">
        <v>8280</v>
      </c>
      <c r="C5708" s="329" t="s">
        <v>2690</v>
      </c>
      <c r="D5708" s="329" t="s">
        <v>3038</v>
      </c>
      <c r="E5708" s="334">
        <v>19.399999999999999</v>
      </c>
    </row>
    <row r="5709" spans="1:5" ht="15" x14ac:dyDescent="0.25">
      <c r="A5709" s="331">
        <v>102227</v>
      </c>
      <c r="B5709" s="329" t="s">
        <v>8281</v>
      </c>
      <c r="C5709" s="329" t="s">
        <v>2690</v>
      </c>
      <c r="D5709" s="329" t="s">
        <v>3038</v>
      </c>
      <c r="E5709" s="334">
        <v>17.2</v>
      </c>
    </row>
    <row r="5710" spans="1:5" ht="15" x14ac:dyDescent="0.25">
      <c r="A5710" s="331">
        <v>102228</v>
      </c>
      <c r="B5710" s="329" t="s">
        <v>8282</v>
      </c>
      <c r="C5710" s="329" t="s">
        <v>2690</v>
      </c>
      <c r="D5710" s="329" t="s">
        <v>3038</v>
      </c>
      <c r="E5710" s="334">
        <v>16.36</v>
      </c>
    </row>
    <row r="5711" spans="1:5" ht="15" x14ac:dyDescent="0.25">
      <c r="A5711" s="331">
        <v>102229</v>
      </c>
      <c r="B5711" s="329" t="s">
        <v>8283</v>
      </c>
      <c r="C5711" s="329" t="s">
        <v>2690</v>
      </c>
      <c r="D5711" s="329" t="s">
        <v>3038</v>
      </c>
      <c r="E5711" s="334">
        <v>16.91</v>
      </c>
    </row>
    <row r="5712" spans="1:5" ht="15" x14ac:dyDescent="0.25">
      <c r="A5712" s="331">
        <v>102230</v>
      </c>
      <c r="B5712" s="329" t="s">
        <v>8284</v>
      </c>
      <c r="C5712" s="329" t="s">
        <v>2690</v>
      </c>
      <c r="D5712" s="329" t="s">
        <v>3367</v>
      </c>
      <c r="E5712" s="334">
        <v>16.07</v>
      </c>
    </row>
    <row r="5713" spans="1:5" ht="15" x14ac:dyDescent="0.25">
      <c r="A5713" s="331">
        <v>102233</v>
      </c>
      <c r="B5713" s="329" t="s">
        <v>8285</v>
      </c>
      <c r="C5713" s="329" t="s">
        <v>2690</v>
      </c>
      <c r="D5713" s="329" t="s">
        <v>3038</v>
      </c>
      <c r="E5713" s="334">
        <v>12.31</v>
      </c>
    </row>
    <row r="5714" spans="1:5" ht="15" x14ac:dyDescent="0.25">
      <c r="A5714" s="331">
        <v>102234</v>
      </c>
      <c r="B5714" s="329" t="s">
        <v>8286</v>
      </c>
      <c r="C5714" s="329" t="s">
        <v>2690</v>
      </c>
      <c r="D5714" s="329" t="s">
        <v>3038</v>
      </c>
      <c r="E5714" s="334">
        <v>24.63</v>
      </c>
    </row>
    <row r="5715" spans="1:5" ht="15" x14ac:dyDescent="0.25">
      <c r="A5715" s="331">
        <v>100716</v>
      </c>
      <c r="B5715" s="329" t="s">
        <v>8287</v>
      </c>
      <c r="C5715" s="329" t="s">
        <v>2690</v>
      </c>
      <c r="D5715" s="329" t="s">
        <v>2971</v>
      </c>
      <c r="E5715" s="334">
        <v>23.9</v>
      </c>
    </row>
    <row r="5716" spans="1:5" ht="15" x14ac:dyDescent="0.25">
      <c r="A5716" s="331">
        <v>100717</v>
      </c>
      <c r="B5716" s="329" t="s">
        <v>8288</v>
      </c>
      <c r="C5716" s="329" t="s">
        <v>2690</v>
      </c>
      <c r="D5716" s="329" t="s">
        <v>3038</v>
      </c>
      <c r="E5716" s="334">
        <v>6.46</v>
      </c>
    </row>
    <row r="5717" spans="1:5" ht="15" x14ac:dyDescent="0.25">
      <c r="A5717" s="331">
        <v>100718</v>
      </c>
      <c r="B5717" s="329" t="s">
        <v>8289</v>
      </c>
      <c r="C5717" s="329" t="s">
        <v>157</v>
      </c>
      <c r="D5717" s="329" t="s">
        <v>3038</v>
      </c>
      <c r="E5717" s="334">
        <v>0.93</v>
      </c>
    </row>
    <row r="5718" spans="1:5" ht="15" x14ac:dyDescent="0.25">
      <c r="A5718" s="331">
        <v>100719</v>
      </c>
      <c r="B5718" s="329" t="s">
        <v>8290</v>
      </c>
      <c r="C5718" s="329" t="s">
        <v>2690</v>
      </c>
      <c r="D5718" s="329" t="s">
        <v>3038</v>
      </c>
      <c r="E5718" s="334">
        <v>7.61</v>
      </c>
    </row>
    <row r="5719" spans="1:5" ht="15" x14ac:dyDescent="0.25">
      <c r="A5719" s="331">
        <v>100720</v>
      </c>
      <c r="B5719" s="329" t="s">
        <v>8291</v>
      </c>
      <c r="C5719" s="329" t="s">
        <v>2690</v>
      </c>
      <c r="D5719" s="329" t="s">
        <v>3038</v>
      </c>
      <c r="E5719" s="334">
        <v>7.29</v>
      </c>
    </row>
    <row r="5720" spans="1:5" ht="15" x14ac:dyDescent="0.25">
      <c r="A5720" s="331">
        <v>100721</v>
      </c>
      <c r="B5720" s="329" t="s">
        <v>8292</v>
      </c>
      <c r="C5720" s="329" t="s">
        <v>2690</v>
      </c>
      <c r="D5720" s="329" t="s">
        <v>3038</v>
      </c>
      <c r="E5720" s="334">
        <v>16.8</v>
      </c>
    </row>
    <row r="5721" spans="1:5" ht="15" x14ac:dyDescent="0.25">
      <c r="A5721" s="331">
        <v>100722</v>
      </c>
      <c r="B5721" s="329" t="s">
        <v>8293</v>
      </c>
      <c r="C5721" s="329" t="s">
        <v>2690</v>
      </c>
      <c r="D5721" s="329" t="s">
        <v>3038</v>
      </c>
      <c r="E5721" s="334">
        <v>16.05</v>
      </c>
    </row>
    <row r="5722" spans="1:5" ht="15" x14ac:dyDescent="0.25">
      <c r="A5722" s="331">
        <v>100723</v>
      </c>
      <c r="B5722" s="329" t="s">
        <v>8294</v>
      </c>
      <c r="C5722" s="329" t="s">
        <v>2690</v>
      </c>
      <c r="D5722" s="329" t="s">
        <v>3038</v>
      </c>
      <c r="E5722" s="334">
        <v>8.18</v>
      </c>
    </row>
    <row r="5723" spans="1:5" ht="15" x14ac:dyDescent="0.25">
      <c r="A5723" s="331">
        <v>100724</v>
      </c>
      <c r="B5723" s="329" t="s">
        <v>8295</v>
      </c>
      <c r="C5723" s="329" t="s">
        <v>2690</v>
      </c>
      <c r="D5723" s="329" t="s">
        <v>3038</v>
      </c>
      <c r="E5723" s="334">
        <v>9.6</v>
      </c>
    </row>
    <row r="5724" spans="1:5" ht="15" x14ac:dyDescent="0.25">
      <c r="A5724" s="331">
        <v>100725</v>
      </c>
      <c r="B5724" s="329" t="s">
        <v>8296</v>
      </c>
      <c r="C5724" s="329" t="s">
        <v>2690</v>
      </c>
      <c r="D5724" s="329" t="s">
        <v>3038</v>
      </c>
      <c r="E5724" s="334">
        <v>16.989999999999998</v>
      </c>
    </row>
    <row r="5725" spans="1:5" ht="15" x14ac:dyDescent="0.25">
      <c r="A5725" s="331">
        <v>100726</v>
      </c>
      <c r="B5725" s="329" t="s">
        <v>8297</v>
      </c>
      <c r="C5725" s="329" t="s">
        <v>2690</v>
      </c>
      <c r="D5725" s="329" t="s">
        <v>3038</v>
      </c>
      <c r="E5725" s="334">
        <v>18.3</v>
      </c>
    </row>
    <row r="5726" spans="1:5" ht="15" x14ac:dyDescent="0.25">
      <c r="A5726" s="331">
        <v>100727</v>
      </c>
      <c r="B5726" s="329" t="s">
        <v>8298</v>
      </c>
      <c r="C5726" s="329" t="s">
        <v>2690</v>
      </c>
      <c r="D5726" s="329" t="s">
        <v>3038</v>
      </c>
      <c r="E5726" s="334">
        <v>19.010000000000002</v>
      </c>
    </row>
    <row r="5727" spans="1:5" ht="15" x14ac:dyDescent="0.25">
      <c r="A5727" s="331">
        <v>100728</v>
      </c>
      <c r="B5727" s="329" t="s">
        <v>8299</v>
      </c>
      <c r="C5727" s="329" t="s">
        <v>2690</v>
      </c>
      <c r="D5727" s="329" t="s">
        <v>3038</v>
      </c>
      <c r="E5727" s="334">
        <v>16.93</v>
      </c>
    </row>
    <row r="5728" spans="1:5" ht="15" x14ac:dyDescent="0.25">
      <c r="A5728" s="331">
        <v>100729</v>
      </c>
      <c r="B5728" s="329" t="s">
        <v>8300</v>
      </c>
      <c r="C5728" s="329" t="s">
        <v>2690</v>
      </c>
      <c r="D5728" s="329" t="s">
        <v>3038</v>
      </c>
      <c r="E5728" s="334">
        <v>14.3</v>
      </c>
    </row>
    <row r="5729" spans="1:5" ht="15" x14ac:dyDescent="0.25">
      <c r="A5729" s="331">
        <v>100730</v>
      </c>
      <c r="B5729" s="329" t="s">
        <v>8301</v>
      </c>
      <c r="C5729" s="329" t="s">
        <v>2690</v>
      </c>
      <c r="D5729" s="329" t="s">
        <v>3038</v>
      </c>
      <c r="E5729" s="334">
        <v>16.61</v>
      </c>
    </row>
    <row r="5730" spans="1:5" ht="15" x14ac:dyDescent="0.25">
      <c r="A5730" s="331">
        <v>100733</v>
      </c>
      <c r="B5730" s="329" t="s">
        <v>8302</v>
      </c>
      <c r="C5730" s="329" t="s">
        <v>2690</v>
      </c>
      <c r="D5730" s="329" t="s">
        <v>3038</v>
      </c>
      <c r="E5730" s="334">
        <v>7.2</v>
      </c>
    </row>
    <row r="5731" spans="1:5" ht="15" x14ac:dyDescent="0.25">
      <c r="A5731" s="331">
        <v>100734</v>
      </c>
      <c r="B5731" s="329" t="s">
        <v>8303</v>
      </c>
      <c r="C5731" s="329" t="s">
        <v>2690</v>
      </c>
      <c r="D5731" s="329" t="s">
        <v>3038</v>
      </c>
      <c r="E5731" s="334">
        <v>9.64</v>
      </c>
    </row>
    <row r="5732" spans="1:5" ht="15" x14ac:dyDescent="0.25">
      <c r="A5732" s="331">
        <v>100735</v>
      </c>
      <c r="B5732" s="329" t="s">
        <v>8304</v>
      </c>
      <c r="C5732" s="329" t="s">
        <v>2690</v>
      </c>
      <c r="D5732" s="329" t="s">
        <v>3038</v>
      </c>
      <c r="E5732" s="334">
        <v>7.34</v>
      </c>
    </row>
    <row r="5733" spans="1:5" ht="15" x14ac:dyDescent="0.25">
      <c r="A5733" s="331">
        <v>100736</v>
      </c>
      <c r="B5733" s="329" t="s">
        <v>8305</v>
      </c>
      <c r="C5733" s="329" t="s">
        <v>2690</v>
      </c>
      <c r="D5733" s="329" t="s">
        <v>3038</v>
      </c>
      <c r="E5733" s="334">
        <v>9.65</v>
      </c>
    </row>
    <row r="5734" spans="1:5" ht="15" x14ac:dyDescent="0.25">
      <c r="A5734" s="331">
        <v>100739</v>
      </c>
      <c r="B5734" s="329" t="s">
        <v>8306</v>
      </c>
      <c r="C5734" s="329" t="s">
        <v>2690</v>
      </c>
      <c r="D5734" s="329" t="s">
        <v>3038</v>
      </c>
      <c r="E5734" s="334">
        <v>7.49</v>
      </c>
    </row>
    <row r="5735" spans="1:5" ht="15" x14ac:dyDescent="0.25">
      <c r="A5735" s="331">
        <v>100740</v>
      </c>
      <c r="B5735" s="329" t="s">
        <v>8307</v>
      </c>
      <c r="C5735" s="329" t="s">
        <v>2690</v>
      </c>
      <c r="D5735" s="329" t="s">
        <v>3038</v>
      </c>
      <c r="E5735" s="334">
        <v>7.69</v>
      </c>
    </row>
    <row r="5736" spans="1:5" ht="15" x14ac:dyDescent="0.25">
      <c r="A5736" s="331">
        <v>100741</v>
      </c>
      <c r="B5736" s="329" t="s">
        <v>8308</v>
      </c>
      <c r="C5736" s="329" t="s">
        <v>2690</v>
      </c>
      <c r="D5736" s="329" t="s">
        <v>3038</v>
      </c>
      <c r="E5736" s="334">
        <v>16.54</v>
      </c>
    </row>
    <row r="5737" spans="1:5" ht="15" x14ac:dyDescent="0.25">
      <c r="A5737" s="331">
        <v>100742</v>
      </c>
      <c r="B5737" s="329" t="s">
        <v>8309</v>
      </c>
      <c r="C5737" s="329" t="s">
        <v>2690</v>
      </c>
      <c r="D5737" s="329" t="s">
        <v>3038</v>
      </c>
      <c r="E5737" s="334">
        <v>16.440000000000001</v>
      </c>
    </row>
    <row r="5738" spans="1:5" ht="15" x14ac:dyDescent="0.25">
      <c r="A5738" s="331">
        <v>100743</v>
      </c>
      <c r="B5738" s="329" t="s">
        <v>8310</v>
      </c>
      <c r="C5738" s="329" t="s">
        <v>2690</v>
      </c>
      <c r="D5738" s="329" t="s">
        <v>3367</v>
      </c>
      <c r="E5738" s="334">
        <v>7.31</v>
      </c>
    </row>
    <row r="5739" spans="1:5" ht="15" x14ac:dyDescent="0.25">
      <c r="A5739" s="331">
        <v>100744</v>
      </c>
      <c r="B5739" s="329" t="s">
        <v>8311</v>
      </c>
      <c r="C5739" s="329" t="s">
        <v>2690</v>
      </c>
      <c r="D5739" s="329" t="s">
        <v>3367</v>
      </c>
      <c r="E5739" s="334">
        <v>7.58</v>
      </c>
    </row>
    <row r="5740" spans="1:5" ht="15" x14ac:dyDescent="0.25">
      <c r="A5740" s="331">
        <v>100745</v>
      </c>
      <c r="B5740" s="329" t="s">
        <v>8312</v>
      </c>
      <c r="C5740" s="329" t="s">
        <v>2690</v>
      </c>
      <c r="D5740" s="329" t="s">
        <v>3367</v>
      </c>
      <c r="E5740" s="334">
        <v>16.350000000000001</v>
      </c>
    </row>
    <row r="5741" spans="1:5" ht="15" x14ac:dyDescent="0.25">
      <c r="A5741" s="331">
        <v>100746</v>
      </c>
      <c r="B5741" s="329" t="s">
        <v>8313</v>
      </c>
      <c r="C5741" s="329" t="s">
        <v>2690</v>
      </c>
      <c r="D5741" s="329" t="s">
        <v>3367</v>
      </c>
      <c r="E5741" s="334">
        <v>16.329999999999998</v>
      </c>
    </row>
    <row r="5742" spans="1:5" ht="15" x14ac:dyDescent="0.25">
      <c r="A5742" s="331">
        <v>100747</v>
      </c>
      <c r="B5742" s="329" t="s">
        <v>8314</v>
      </c>
      <c r="C5742" s="329" t="s">
        <v>2690</v>
      </c>
      <c r="D5742" s="329" t="s">
        <v>3038</v>
      </c>
      <c r="E5742" s="334">
        <v>7.39</v>
      </c>
    </row>
    <row r="5743" spans="1:5" ht="15" x14ac:dyDescent="0.25">
      <c r="A5743" s="331">
        <v>100748</v>
      </c>
      <c r="B5743" s="329" t="s">
        <v>8315</v>
      </c>
      <c r="C5743" s="329" t="s">
        <v>2690</v>
      </c>
      <c r="D5743" s="329" t="s">
        <v>3038</v>
      </c>
      <c r="E5743" s="334">
        <v>7.63</v>
      </c>
    </row>
    <row r="5744" spans="1:5" ht="15" x14ac:dyDescent="0.25">
      <c r="A5744" s="331">
        <v>100749</v>
      </c>
      <c r="B5744" s="329" t="s">
        <v>8316</v>
      </c>
      <c r="C5744" s="329" t="s">
        <v>2690</v>
      </c>
      <c r="D5744" s="329" t="s">
        <v>3038</v>
      </c>
      <c r="E5744" s="334">
        <v>16.43</v>
      </c>
    </row>
    <row r="5745" spans="1:5" ht="15" x14ac:dyDescent="0.25">
      <c r="A5745" s="331">
        <v>100750</v>
      </c>
      <c r="B5745" s="329" t="s">
        <v>8317</v>
      </c>
      <c r="C5745" s="329" t="s">
        <v>2690</v>
      </c>
      <c r="D5745" s="329" t="s">
        <v>3038</v>
      </c>
      <c r="E5745" s="334">
        <v>16.38</v>
      </c>
    </row>
    <row r="5746" spans="1:5" ht="15" x14ac:dyDescent="0.25">
      <c r="A5746" s="331">
        <v>100751</v>
      </c>
      <c r="B5746" s="329" t="s">
        <v>8318</v>
      </c>
      <c r="C5746" s="329" t="s">
        <v>2690</v>
      </c>
      <c r="D5746" s="329" t="s">
        <v>3038</v>
      </c>
      <c r="E5746" s="334">
        <v>28.6</v>
      </c>
    </row>
    <row r="5747" spans="1:5" ht="15" x14ac:dyDescent="0.25">
      <c r="A5747" s="331">
        <v>100752</v>
      </c>
      <c r="B5747" s="329" t="s">
        <v>8319</v>
      </c>
      <c r="C5747" s="329" t="s">
        <v>2690</v>
      </c>
      <c r="D5747" s="329" t="s">
        <v>3038</v>
      </c>
      <c r="E5747" s="334">
        <v>33.25</v>
      </c>
    </row>
    <row r="5748" spans="1:5" ht="15" x14ac:dyDescent="0.25">
      <c r="A5748" s="331">
        <v>100753</v>
      </c>
      <c r="B5748" s="329" t="s">
        <v>8320</v>
      </c>
      <c r="C5748" s="329" t="s">
        <v>2690</v>
      </c>
      <c r="D5748" s="329" t="s">
        <v>3038</v>
      </c>
      <c r="E5748" s="334">
        <v>14.7</v>
      </c>
    </row>
    <row r="5749" spans="1:5" ht="15" x14ac:dyDescent="0.25">
      <c r="A5749" s="331">
        <v>100754</v>
      </c>
      <c r="B5749" s="329" t="s">
        <v>8321</v>
      </c>
      <c r="C5749" s="329" t="s">
        <v>2690</v>
      </c>
      <c r="D5749" s="329" t="s">
        <v>3038</v>
      </c>
      <c r="E5749" s="334">
        <v>19.309999999999999</v>
      </c>
    </row>
    <row r="5750" spans="1:5" ht="15" x14ac:dyDescent="0.25">
      <c r="A5750" s="331">
        <v>100757</v>
      </c>
      <c r="B5750" s="329" t="s">
        <v>8322</v>
      </c>
      <c r="C5750" s="329" t="s">
        <v>2690</v>
      </c>
      <c r="D5750" s="329" t="s">
        <v>3038</v>
      </c>
      <c r="E5750" s="334">
        <v>33.090000000000003</v>
      </c>
    </row>
    <row r="5751" spans="1:5" ht="15" x14ac:dyDescent="0.25">
      <c r="A5751" s="331">
        <v>100758</v>
      </c>
      <c r="B5751" s="329" t="s">
        <v>8323</v>
      </c>
      <c r="C5751" s="329" t="s">
        <v>2690</v>
      </c>
      <c r="D5751" s="329" t="s">
        <v>3038</v>
      </c>
      <c r="E5751" s="334">
        <v>32.89</v>
      </c>
    </row>
    <row r="5752" spans="1:5" ht="15" x14ac:dyDescent="0.25">
      <c r="A5752" s="331">
        <v>100759</v>
      </c>
      <c r="B5752" s="329" t="s">
        <v>8324</v>
      </c>
      <c r="C5752" s="329" t="s">
        <v>2690</v>
      </c>
      <c r="D5752" s="329" t="s">
        <v>3367</v>
      </c>
      <c r="E5752" s="334">
        <v>32.71</v>
      </c>
    </row>
    <row r="5753" spans="1:5" ht="15" x14ac:dyDescent="0.25">
      <c r="A5753" s="331">
        <v>100760</v>
      </c>
      <c r="B5753" s="329" t="s">
        <v>8325</v>
      </c>
      <c r="C5753" s="329" t="s">
        <v>2690</v>
      </c>
      <c r="D5753" s="329" t="s">
        <v>3367</v>
      </c>
      <c r="E5753" s="334">
        <v>32.659999999999997</v>
      </c>
    </row>
    <row r="5754" spans="1:5" ht="15" x14ac:dyDescent="0.25">
      <c r="A5754" s="331">
        <v>100761</v>
      </c>
      <c r="B5754" s="329" t="s">
        <v>8326</v>
      </c>
      <c r="C5754" s="329" t="s">
        <v>2690</v>
      </c>
      <c r="D5754" s="329" t="s">
        <v>3038</v>
      </c>
      <c r="E5754" s="334">
        <v>32.869999999999997</v>
      </c>
    </row>
    <row r="5755" spans="1:5" ht="15" x14ac:dyDescent="0.25">
      <c r="A5755" s="331">
        <v>100762</v>
      </c>
      <c r="B5755" s="329" t="s">
        <v>8327</v>
      </c>
      <c r="C5755" s="329" t="s">
        <v>2690</v>
      </c>
      <c r="D5755" s="329" t="s">
        <v>3038</v>
      </c>
      <c r="E5755" s="334">
        <v>32.76</v>
      </c>
    </row>
    <row r="5756" spans="1:5" ht="15" x14ac:dyDescent="0.25">
      <c r="A5756" s="331">
        <v>102488</v>
      </c>
      <c r="B5756" s="329" t="s">
        <v>8328</v>
      </c>
      <c r="C5756" s="329" t="s">
        <v>2690</v>
      </c>
      <c r="D5756" s="329" t="s">
        <v>2971</v>
      </c>
      <c r="E5756" s="334">
        <v>2.3199999999999998</v>
      </c>
    </row>
    <row r="5757" spans="1:5" ht="15" x14ac:dyDescent="0.25">
      <c r="A5757" s="331">
        <v>102489</v>
      </c>
      <c r="B5757" s="329" t="s">
        <v>8329</v>
      </c>
      <c r="C5757" s="329" t="s">
        <v>2690</v>
      </c>
      <c r="D5757" s="329" t="s">
        <v>3038</v>
      </c>
      <c r="E5757" s="334">
        <v>19.41</v>
      </c>
    </row>
    <row r="5758" spans="1:5" ht="15" x14ac:dyDescent="0.25">
      <c r="A5758" s="331">
        <v>102491</v>
      </c>
      <c r="B5758" s="329" t="s">
        <v>8330</v>
      </c>
      <c r="C5758" s="329" t="s">
        <v>2690</v>
      </c>
      <c r="D5758" s="329" t="s">
        <v>3038</v>
      </c>
      <c r="E5758" s="334">
        <v>14.61</v>
      </c>
    </row>
    <row r="5759" spans="1:5" ht="15" x14ac:dyDescent="0.25">
      <c r="A5759" s="331">
        <v>102492</v>
      </c>
      <c r="B5759" s="329" t="s">
        <v>8331</v>
      </c>
      <c r="C5759" s="329" t="s">
        <v>2690</v>
      </c>
      <c r="D5759" s="329" t="s">
        <v>3038</v>
      </c>
      <c r="E5759" s="334">
        <v>16.809999999999999</v>
      </c>
    </row>
    <row r="5760" spans="1:5" ht="15" x14ac:dyDescent="0.25">
      <c r="A5760" s="331">
        <v>102494</v>
      </c>
      <c r="B5760" s="329" t="s">
        <v>8332</v>
      </c>
      <c r="C5760" s="329" t="s">
        <v>2690</v>
      </c>
      <c r="D5760" s="329" t="s">
        <v>3038</v>
      </c>
      <c r="E5760" s="334">
        <v>44.28</v>
      </c>
    </row>
    <row r="5761" spans="1:5" ht="15" x14ac:dyDescent="0.25">
      <c r="A5761" s="331">
        <v>102496</v>
      </c>
      <c r="B5761" s="329" t="s">
        <v>8333</v>
      </c>
      <c r="C5761" s="329" t="s">
        <v>157</v>
      </c>
      <c r="D5761" s="329" t="s">
        <v>3038</v>
      </c>
      <c r="E5761" s="334">
        <v>9.14</v>
      </c>
    </row>
    <row r="5762" spans="1:5" ht="15" x14ac:dyDescent="0.25">
      <c r="A5762" s="331">
        <v>102497</v>
      </c>
      <c r="B5762" s="329" t="s">
        <v>8334</v>
      </c>
      <c r="C5762" s="329" t="s">
        <v>157</v>
      </c>
      <c r="D5762" s="329" t="s">
        <v>3038</v>
      </c>
      <c r="E5762" s="334">
        <v>3.4</v>
      </c>
    </row>
    <row r="5763" spans="1:5" ht="15" x14ac:dyDescent="0.25">
      <c r="A5763" s="331">
        <v>102498</v>
      </c>
      <c r="B5763" s="329" t="s">
        <v>8335</v>
      </c>
      <c r="C5763" s="329" t="s">
        <v>157</v>
      </c>
      <c r="D5763" s="329" t="s">
        <v>3038</v>
      </c>
      <c r="E5763" s="334">
        <v>1.05</v>
      </c>
    </row>
    <row r="5764" spans="1:5" ht="15" x14ac:dyDescent="0.25">
      <c r="A5764" s="331">
        <v>102499</v>
      </c>
      <c r="B5764" s="329" t="s">
        <v>8336</v>
      </c>
      <c r="C5764" s="329" t="s">
        <v>2690</v>
      </c>
      <c r="D5764" s="329" t="s">
        <v>3038</v>
      </c>
      <c r="E5764" s="334">
        <v>2.11</v>
      </c>
    </row>
    <row r="5765" spans="1:5" ht="15" x14ac:dyDescent="0.25">
      <c r="A5765" s="331">
        <v>102500</v>
      </c>
      <c r="B5765" s="329" t="s">
        <v>8337</v>
      </c>
      <c r="C5765" s="329" t="s">
        <v>157</v>
      </c>
      <c r="D5765" s="329" t="s">
        <v>3038</v>
      </c>
      <c r="E5765" s="334">
        <v>3.1</v>
      </c>
    </row>
    <row r="5766" spans="1:5" ht="15" x14ac:dyDescent="0.25">
      <c r="A5766" s="331">
        <v>102501</v>
      </c>
      <c r="B5766" s="329" t="s">
        <v>8338</v>
      </c>
      <c r="C5766" s="329" t="s">
        <v>2690</v>
      </c>
      <c r="D5766" s="329" t="s">
        <v>3038</v>
      </c>
      <c r="E5766" s="334">
        <v>17.809999999999999</v>
      </c>
    </row>
    <row r="5767" spans="1:5" ht="15" x14ac:dyDescent="0.25">
      <c r="A5767" s="331">
        <v>102504</v>
      </c>
      <c r="B5767" s="329" t="s">
        <v>8339</v>
      </c>
      <c r="C5767" s="329" t="s">
        <v>157</v>
      </c>
      <c r="D5767" s="329" t="s">
        <v>3038</v>
      </c>
      <c r="E5767" s="334">
        <v>6.56</v>
      </c>
    </row>
    <row r="5768" spans="1:5" ht="15" x14ac:dyDescent="0.25">
      <c r="A5768" s="331">
        <v>102505</v>
      </c>
      <c r="B5768" s="329" t="s">
        <v>8340</v>
      </c>
      <c r="C5768" s="329" t="s">
        <v>157</v>
      </c>
      <c r="D5768" s="329" t="s">
        <v>3038</v>
      </c>
      <c r="E5768" s="334">
        <v>6.57</v>
      </c>
    </row>
    <row r="5769" spans="1:5" ht="15" x14ac:dyDescent="0.25">
      <c r="A5769" s="331">
        <v>102506</v>
      </c>
      <c r="B5769" s="329" t="s">
        <v>8341</v>
      </c>
      <c r="C5769" s="329" t="s">
        <v>157</v>
      </c>
      <c r="D5769" s="329" t="s">
        <v>3038</v>
      </c>
      <c r="E5769" s="334">
        <v>7.2</v>
      </c>
    </row>
    <row r="5770" spans="1:5" ht="15" x14ac:dyDescent="0.25">
      <c r="A5770" s="331">
        <v>102507</v>
      </c>
      <c r="B5770" s="329" t="s">
        <v>8342</v>
      </c>
      <c r="C5770" s="329" t="s">
        <v>157</v>
      </c>
      <c r="D5770" s="329" t="s">
        <v>3038</v>
      </c>
      <c r="E5770" s="334">
        <v>4.38</v>
      </c>
    </row>
    <row r="5771" spans="1:5" ht="15" x14ac:dyDescent="0.25">
      <c r="A5771" s="331">
        <v>102508</v>
      </c>
      <c r="B5771" s="329" t="s">
        <v>8343</v>
      </c>
      <c r="C5771" s="329" t="s">
        <v>2690</v>
      </c>
      <c r="D5771" s="329" t="s">
        <v>3038</v>
      </c>
      <c r="E5771" s="334">
        <v>30.92</v>
      </c>
    </row>
    <row r="5772" spans="1:5" ht="15" x14ac:dyDescent="0.25">
      <c r="A5772" s="331">
        <v>102509</v>
      </c>
      <c r="B5772" s="329" t="s">
        <v>8344</v>
      </c>
      <c r="C5772" s="329" t="s">
        <v>2690</v>
      </c>
      <c r="D5772" s="329" t="s">
        <v>3038</v>
      </c>
      <c r="E5772" s="334">
        <v>18</v>
      </c>
    </row>
    <row r="5773" spans="1:5" ht="15" x14ac:dyDescent="0.25">
      <c r="A5773" s="331">
        <v>102512</v>
      </c>
      <c r="B5773" s="329" t="s">
        <v>8345</v>
      </c>
      <c r="C5773" s="329" t="s">
        <v>157</v>
      </c>
      <c r="D5773" s="329" t="s">
        <v>2971</v>
      </c>
      <c r="E5773" s="334">
        <v>3.43</v>
      </c>
    </row>
    <row r="5774" spans="1:5" ht="15" x14ac:dyDescent="0.25">
      <c r="A5774" s="331">
        <v>102513</v>
      </c>
      <c r="B5774" s="329" t="s">
        <v>8346</v>
      </c>
      <c r="C5774" s="329" t="s">
        <v>2690</v>
      </c>
      <c r="D5774" s="329" t="s">
        <v>3038</v>
      </c>
      <c r="E5774" s="334">
        <v>32.71</v>
      </c>
    </row>
    <row r="5775" spans="1:5" ht="15" x14ac:dyDescent="0.25">
      <c r="A5775" s="331">
        <v>102520</v>
      </c>
      <c r="B5775" s="329" t="s">
        <v>8347</v>
      </c>
      <c r="C5775" s="329" t="s">
        <v>2690</v>
      </c>
      <c r="D5775" s="329" t="s">
        <v>3038</v>
      </c>
      <c r="E5775" s="334">
        <v>55.35</v>
      </c>
    </row>
    <row r="5776" spans="1:5" ht="15" x14ac:dyDescent="0.25">
      <c r="A5776" s="331">
        <v>101749</v>
      </c>
      <c r="B5776" s="329" t="s">
        <v>8348</v>
      </c>
      <c r="C5776" s="329" t="s">
        <v>2690</v>
      </c>
      <c r="D5776" s="329" t="s">
        <v>2971</v>
      </c>
      <c r="E5776" s="334">
        <v>40.47</v>
      </c>
    </row>
    <row r="5777" spans="1:5" ht="15" x14ac:dyDescent="0.25">
      <c r="A5777" s="331">
        <v>101750</v>
      </c>
      <c r="B5777" s="329" t="s">
        <v>8349</v>
      </c>
      <c r="C5777" s="329" t="s">
        <v>2690</v>
      </c>
      <c r="D5777" s="329" t="s">
        <v>2971</v>
      </c>
      <c r="E5777" s="334">
        <v>38.75</v>
      </c>
    </row>
    <row r="5778" spans="1:5" ht="15" x14ac:dyDescent="0.25">
      <c r="A5778" s="331">
        <v>101729</v>
      </c>
      <c r="B5778" s="329" t="s">
        <v>8350</v>
      </c>
      <c r="C5778" s="329" t="s">
        <v>2690</v>
      </c>
      <c r="D5778" s="329" t="s">
        <v>2971</v>
      </c>
      <c r="E5778" s="334">
        <v>160.94</v>
      </c>
    </row>
    <row r="5779" spans="1:5" ht="15" x14ac:dyDescent="0.25">
      <c r="A5779" s="331">
        <v>101746</v>
      </c>
      <c r="B5779" s="329" t="s">
        <v>8351</v>
      </c>
      <c r="C5779" s="329" t="s">
        <v>2690</v>
      </c>
      <c r="D5779" s="329" t="s">
        <v>2971</v>
      </c>
      <c r="E5779" s="334">
        <v>252.58</v>
      </c>
    </row>
    <row r="5780" spans="1:5" ht="15" x14ac:dyDescent="0.25">
      <c r="A5780" s="331">
        <v>101751</v>
      </c>
      <c r="B5780" s="329" t="s">
        <v>8352</v>
      </c>
      <c r="C5780" s="329" t="s">
        <v>2690</v>
      </c>
      <c r="D5780" s="329" t="s">
        <v>2971</v>
      </c>
      <c r="E5780" s="334">
        <v>165.67</v>
      </c>
    </row>
    <row r="5781" spans="1:5" ht="15" x14ac:dyDescent="0.25">
      <c r="A5781" s="331">
        <v>87246</v>
      </c>
      <c r="B5781" s="329" t="s">
        <v>8353</v>
      </c>
      <c r="C5781" s="329" t="s">
        <v>2690</v>
      </c>
      <c r="D5781" s="329" t="s">
        <v>3038</v>
      </c>
      <c r="E5781" s="334">
        <v>50.56</v>
      </c>
    </row>
    <row r="5782" spans="1:5" ht="15" x14ac:dyDescent="0.25">
      <c r="A5782" s="331">
        <v>87247</v>
      </c>
      <c r="B5782" s="329" t="s">
        <v>8354</v>
      </c>
      <c r="C5782" s="329" t="s">
        <v>2690</v>
      </c>
      <c r="D5782" s="329" t="s">
        <v>3038</v>
      </c>
      <c r="E5782" s="334">
        <v>45.45</v>
      </c>
    </row>
    <row r="5783" spans="1:5" ht="15" x14ac:dyDescent="0.25">
      <c r="A5783" s="331">
        <v>87248</v>
      </c>
      <c r="B5783" s="329" t="s">
        <v>8355</v>
      </c>
      <c r="C5783" s="329" t="s">
        <v>2690</v>
      </c>
      <c r="D5783" s="329" t="s">
        <v>3038</v>
      </c>
      <c r="E5783" s="334">
        <v>41.4</v>
      </c>
    </row>
    <row r="5784" spans="1:5" ht="15" x14ac:dyDescent="0.25">
      <c r="A5784" s="331">
        <v>87249</v>
      </c>
      <c r="B5784" s="329" t="s">
        <v>8356</v>
      </c>
      <c r="C5784" s="329" t="s">
        <v>2690</v>
      </c>
      <c r="D5784" s="329" t="s">
        <v>3038</v>
      </c>
      <c r="E5784" s="334">
        <v>55.8</v>
      </c>
    </row>
    <row r="5785" spans="1:5" ht="15" x14ac:dyDescent="0.25">
      <c r="A5785" s="331">
        <v>87250</v>
      </c>
      <c r="B5785" s="329" t="s">
        <v>8357</v>
      </c>
      <c r="C5785" s="329" t="s">
        <v>2690</v>
      </c>
      <c r="D5785" s="329" t="s">
        <v>3038</v>
      </c>
      <c r="E5785" s="334">
        <v>47.73</v>
      </c>
    </row>
    <row r="5786" spans="1:5" ht="15" x14ac:dyDescent="0.25">
      <c r="A5786" s="331">
        <v>87251</v>
      </c>
      <c r="B5786" s="329" t="s">
        <v>8358</v>
      </c>
      <c r="C5786" s="329" t="s">
        <v>2690</v>
      </c>
      <c r="D5786" s="329" t="s">
        <v>3038</v>
      </c>
      <c r="E5786" s="334">
        <v>42.56</v>
      </c>
    </row>
    <row r="5787" spans="1:5" ht="15" x14ac:dyDescent="0.25">
      <c r="A5787" s="331">
        <v>87255</v>
      </c>
      <c r="B5787" s="329" t="s">
        <v>8359</v>
      </c>
      <c r="C5787" s="329" t="s">
        <v>2690</v>
      </c>
      <c r="D5787" s="329" t="s">
        <v>3038</v>
      </c>
      <c r="E5787" s="334">
        <v>93.38</v>
      </c>
    </row>
    <row r="5788" spans="1:5" ht="15" x14ac:dyDescent="0.25">
      <c r="A5788" s="331">
        <v>87256</v>
      </c>
      <c r="B5788" s="329" t="s">
        <v>8360</v>
      </c>
      <c r="C5788" s="329" t="s">
        <v>2690</v>
      </c>
      <c r="D5788" s="329" t="s">
        <v>3038</v>
      </c>
      <c r="E5788" s="334">
        <v>83.33</v>
      </c>
    </row>
    <row r="5789" spans="1:5" ht="15" x14ac:dyDescent="0.25">
      <c r="A5789" s="331">
        <v>87257</v>
      </c>
      <c r="B5789" s="329" t="s">
        <v>8361</v>
      </c>
      <c r="C5789" s="329" t="s">
        <v>2690</v>
      </c>
      <c r="D5789" s="329" t="s">
        <v>3038</v>
      </c>
      <c r="E5789" s="334">
        <v>77.2</v>
      </c>
    </row>
    <row r="5790" spans="1:5" ht="15" x14ac:dyDescent="0.25">
      <c r="A5790" s="331">
        <v>87258</v>
      </c>
      <c r="B5790" s="329" t="s">
        <v>8362</v>
      </c>
      <c r="C5790" s="329" t="s">
        <v>2690</v>
      </c>
      <c r="D5790" s="329" t="s">
        <v>3038</v>
      </c>
      <c r="E5790" s="334">
        <v>128.80000000000001</v>
      </c>
    </row>
    <row r="5791" spans="1:5" ht="15" x14ac:dyDescent="0.25">
      <c r="A5791" s="331">
        <v>87259</v>
      </c>
      <c r="B5791" s="329" t="s">
        <v>8363</v>
      </c>
      <c r="C5791" s="329" t="s">
        <v>2690</v>
      </c>
      <c r="D5791" s="329" t="s">
        <v>3038</v>
      </c>
      <c r="E5791" s="334">
        <v>119.26</v>
      </c>
    </row>
    <row r="5792" spans="1:5" ht="15" x14ac:dyDescent="0.25">
      <c r="A5792" s="331">
        <v>87260</v>
      </c>
      <c r="B5792" s="329" t="s">
        <v>8364</v>
      </c>
      <c r="C5792" s="329" t="s">
        <v>2690</v>
      </c>
      <c r="D5792" s="329" t="s">
        <v>3038</v>
      </c>
      <c r="E5792" s="334">
        <v>113.77</v>
      </c>
    </row>
    <row r="5793" spans="1:5" ht="15" x14ac:dyDescent="0.25">
      <c r="A5793" s="331">
        <v>87261</v>
      </c>
      <c r="B5793" s="329" t="s">
        <v>8365</v>
      </c>
      <c r="C5793" s="329" t="s">
        <v>2690</v>
      </c>
      <c r="D5793" s="329" t="s">
        <v>3038</v>
      </c>
      <c r="E5793" s="334">
        <v>147.79</v>
      </c>
    </row>
    <row r="5794" spans="1:5" ht="15" x14ac:dyDescent="0.25">
      <c r="A5794" s="331">
        <v>87262</v>
      </c>
      <c r="B5794" s="329" t="s">
        <v>8366</v>
      </c>
      <c r="C5794" s="329" t="s">
        <v>2690</v>
      </c>
      <c r="D5794" s="329" t="s">
        <v>3038</v>
      </c>
      <c r="E5794" s="334">
        <v>136.41999999999999</v>
      </c>
    </row>
    <row r="5795" spans="1:5" ht="15" x14ac:dyDescent="0.25">
      <c r="A5795" s="331">
        <v>87263</v>
      </c>
      <c r="B5795" s="329" t="s">
        <v>8367</v>
      </c>
      <c r="C5795" s="329" t="s">
        <v>2690</v>
      </c>
      <c r="D5795" s="329" t="s">
        <v>3038</v>
      </c>
      <c r="E5795" s="334">
        <v>129.94999999999999</v>
      </c>
    </row>
    <row r="5796" spans="1:5" ht="15" x14ac:dyDescent="0.25">
      <c r="A5796" s="331">
        <v>89046</v>
      </c>
      <c r="B5796" s="329" t="s">
        <v>8368</v>
      </c>
      <c r="C5796" s="329" t="s">
        <v>2690</v>
      </c>
      <c r="D5796" s="329" t="s">
        <v>3038</v>
      </c>
      <c r="E5796" s="334">
        <v>45.25</v>
      </c>
    </row>
    <row r="5797" spans="1:5" ht="15" x14ac:dyDescent="0.25">
      <c r="A5797" s="331">
        <v>89171</v>
      </c>
      <c r="B5797" s="329" t="s">
        <v>8369</v>
      </c>
      <c r="C5797" s="329" t="s">
        <v>2690</v>
      </c>
      <c r="D5797" s="329" t="s">
        <v>3038</v>
      </c>
      <c r="E5797" s="334">
        <v>43.26</v>
      </c>
    </row>
    <row r="5798" spans="1:5" ht="15" x14ac:dyDescent="0.25">
      <c r="A5798" s="331">
        <v>93389</v>
      </c>
      <c r="B5798" s="329" t="s">
        <v>8370</v>
      </c>
      <c r="C5798" s="329" t="s">
        <v>2690</v>
      </c>
      <c r="D5798" s="329" t="s">
        <v>3038</v>
      </c>
      <c r="E5798" s="334">
        <v>45.35</v>
      </c>
    </row>
    <row r="5799" spans="1:5" ht="15" x14ac:dyDescent="0.25">
      <c r="A5799" s="331">
        <v>93390</v>
      </c>
      <c r="B5799" s="329" t="s">
        <v>8371</v>
      </c>
      <c r="C5799" s="329" t="s">
        <v>2690</v>
      </c>
      <c r="D5799" s="329" t="s">
        <v>3038</v>
      </c>
      <c r="E5799" s="334">
        <v>40.340000000000003</v>
      </c>
    </row>
    <row r="5800" spans="1:5" ht="15" x14ac:dyDescent="0.25">
      <c r="A5800" s="331">
        <v>93391</v>
      </c>
      <c r="B5800" s="329" t="s">
        <v>8372</v>
      </c>
      <c r="C5800" s="329" t="s">
        <v>2690</v>
      </c>
      <c r="D5800" s="329" t="s">
        <v>3038</v>
      </c>
      <c r="E5800" s="334">
        <v>36.29</v>
      </c>
    </row>
    <row r="5801" spans="1:5" ht="15" x14ac:dyDescent="0.25">
      <c r="A5801" s="331">
        <v>98671</v>
      </c>
      <c r="B5801" s="329" t="s">
        <v>8373</v>
      </c>
      <c r="C5801" s="329" t="s">
        <v>2690</v>
      </c>
      <c r="D5801" s="329" t="s">
        <v>2971</v>
      </c>
      <c r="E5801" s="334">
        <v>349.62</v>
      </c>
    </row>
    <row r="5802" spans="1:5" ht="15" x14ac:dyDescent="0.25">
      <c r="A5802" s="331">
        <v>98672</v>
      </c>
      <c r="B5802" s="329" t="s">
        <v>8374</v>
      </c>
      <c r="C5802" s="329" t="s">
        <v>2690</v>
      </c>
      <c r="D5802" s="329" t="s">
        <v>2971</v>
      </c>
      <c r="E5802" s="334">
        <v>529.89</v>
      </c>
    </row>
    <row r="5803" spans="1:5" ht="15" x14ac:dyDescent="0.25">
      <c r="A5803" s="331">
        <v>98678</v>
      </c>
      <c r="B5803" s="329" t="s">
        <v>8375</v>
      </c>
      <c r="C5803" s="329" t="s">
        <v>2690</v>
      </c>
      <c r="D5803" s="329" t="s">
        <v>3038</v>
      </c>
      <c r="E5803" s="334">
        <v>428.5</v>
      </c>
    </row>
    <row r="5804" spans="1:5" ht="15" x14ac:dyDescent="0.25">
      <c r="A5804" s="331">
        <v>98679</v>
      </c>
      <c r="B5804" s="329" t="s">
        <v>8376</v>
      </c>
      <c r="C5804" s="329" t="s">
        <v>2690</v>
      </c>
      <c r="D5804" s="329" t="s">
        <v>2971</v>
      </c>
      <c r="E5804" s="334">
        <v>27.24</v>
      </c>
    </row>
    <row r="5805" spans="1:5" ht="15" x14ac:dyDescent="0.25">
      <c r="A5805" s="331">
        <v>98680</v>
      </c>
      <c r="B5805" s="329" t="s">
        <v>8377</v>
      </c>
      <c r="C5805" s="329" t="s">
        <v>2690</v>
      </c>
      <c r="D5805" s="329" t="s">
        <v>2971</v>
      </c>
      <c r="E5805" s="334">
        <v>34.520000000000003</v>
      </c>
    </row>
    <row r="5806" spans="1:5" ht="15" x14ac:dyDescent="0.25">
      <c r="A5806" s="331">
        <v>98681</v>
      </c>
      <c r="B5806" s="329" t="s">
        <v>8378</v>
      </c>
      <c r="C5806" s="329" t="s">
        <v>2690</v>
      </c>
      <c r="D5806" s="329" t="s">
        <v>2971</v>
      </c>
      <c r="E5806" s="334">
        <v>25.52</v>
      </c>
    </row>
    <row r="5807" spans="1:5" ht="15" x14ac:dyDescent="0.25">
      <c r="A5807" s="331">
        <v>98682</v>
      </c>
      <c r="B5807" s="329" t="s">
        <v>8379</v>
      </c>
      <c r="C5807" s="329" t="s">
        <v>2690</v>
      </c>
      <c r="D5807" s="329" t="s">
        <v>2971</v>
      </c>
      <c r="E5807" s="334">
        <v>32.81</v>
      </c>
    </row>
    <row r="5808" spans="1:5" ht="15" x14ac:dyDescent="0.25">
      <c r="A5808" s="331">
        <v>98685</v>
      </c>
      <c r="B5808" s="329" t="s">
        <v>8380</v>
      </c>
      <c r="C5808" s="329" t="s">
        <v>157</v>
      </c>
      <c r="D5808" s="329" t="s">
        <v>2971</v>
      </c>
      <c r="E5808" s="334">
        <v>62.81</v>
      </c>
    </row>
    <row r="5809" spans="1:5" ht="15" x14ac:dyDescent="0.25">
      <c r="A5809" s="331">
        <v>98686</v>
      </c>
      <c r="B5809" s="329" t="s">
        <v>8381</v>
      </c>
      <c r="C5809" s="329" t="s">
        <v>157</v>
      </c>
      <c r="D5809" s="329" t="s">
        <v>2971</v>
      </c>
      <c r="E5809" s="334">
        <v>29.59</v>
      </c>
    </row>
    <row r="5810" spans="1:5" ht="15" x14ac:dyDescent="0.25">
      <c r="A5810" s="331">
        <v>98688</v>
      </c>
      <c r="B5810" s="329" t="s">
        <v>8382</v>
      </c>
      <c r="C5810" s="329" t="s">
        <v>157</v>
      </c>
      <c r="D5810" s="329" t="s">
        <v>2971</v>
      </c>
      <c r="E5810" s="334">
        <v>46.38</v>
      </c>
    </row>
    <row r="5811" spans="1:5" ht="15" x14ac:dyDescent="0.25">
      <c r="A5811" s="331">
        <v>98689</v>
      </c>
      <c r="B5811" s="329" t="s">
        <v>8383</v>
      </c>
      <c r="C5811" s="329" t="s">
        <v>157</v>
      </c>
      <c r="D5811" s="329" t="s">
        <v>2971</v>
      </c>
      <c r="E5811" s="334">
        <v>88.49</v>
      </c>
    </row>
    <row r="5812" spans="1:5" ht="15" x14ac:dyDescent="0.25">
      <c r="A5812" s="331">
        <v>101090</v>
      </c>
      <c r="B5812" s="329" t="s">
        <v>8384</v>
      </c>
      <c r="C5812" s="329" t="s">
        <v>2690</v>
      </c>
      <c r="D5812" s="329" t="s">
        <v>3038</v>
      </c>
      <c r="E5812" s="334">
        <v>172.05</v>
      </c>
    </row>
    <row r="5813" spans="1:5" ht="15" x14ac:dyDescent="0.25">
      <c r="A5813" s="331">
        <v>101091</v>
      </c>
      <c r="B5813" s="329" t="s">
        <v>8385</v>
      </c>
      <c r="C5813" s="329" t="s">
        <v>2690</v>
      </c>
      <c r="D5813" s="329" t="s">
        <v>2971</v>
      </c>
      <c r="E5813" s="334">
        <v>113.01</v>
      </c>
    </row>
    <row r="5814" spans="1:5" ht="15" x14ac:dyDescent="0.25">
      <c r="A5814" s="331">
        <v>101725</v>
      </c>
      <c r="B5814" s="329" t="s">
        <v>8386</v>
      </c>
      <c r="C5814" s="329" t="s">
        <v>2690</v>
      </c>
      <c r="D5814" s="329" t="s">
        <v>2971</v>
      </c>
      <c r="E5814" s="334">
        <v>200.17</v>
      </c>
    </row>
    <row r="5815" spans="1:5" ht="15" x14ac:dyDescent="0.25">
      <c r="A5815" s="331">
        <v>101726</v>
      </c>
      <c r="B5815" s="329" t="s">
        <v>8387</v>
      </c>
      <c r="C5815" s="329" t="s">
        <v>2690</v>
      </c>
      <c r="D5815" s="329" t="s">
        <v>2971</v>
      </c>
      <c r="E5815" s="334">
        <v>141.21</v>
      </c>
    </row>
    <row r="5816" spans="1:5" ht="15" x14ac:dyDescent="0.25">
      <c r="A5816" s="331">
        <v>101731</v>
      </c>
      <c r="B5816" s="329" t="s">
        <v>8388</v>
      </c>
      <c r="C5816" s="329" t="s">
        <v>2690</v>
      </c>
      <c r="D5816" s="329" t="s">
        <v>3038</v>
      </c>
      <c r="E5816" s="334">
        <v>250.22</v>
      </c>
    </row>
    <row r="5817" spans="1:5" ht="15" x14ac:dyDescent="0.25">
      <c r="A5817" s="331">
        <v>101732</v>
      </c>
      <c r="B5817" s="329" t="s">
        <v>8389</v>
      </c>
      <c r="C5817" s="329" t="s">
        <v>2690</v>
      </c>
      <c r="D5817" s="329" t="s">
        <v>3038</v>
      </c>
      <c r="E5817" s="334">
        <v>73.23</v>
      </c>
    </row>
    <row r="5818" spans="1:5" ht="15" x14ac:dyDescent="0.25">
      <c r="A5818" s="331">
        <v>101094</v>
      </c>
      <c r="B5818" s="329" t="s">
        <v>8390</v>
      </c>
      <c r="C5818" s="329" t="s">
        <v>157</v>
      </c>
      <c r="D5818" s="329" t="s">
        <v>3038</v>
      </c>
      <c r="E5818" s="334">
        <v>144.28</v>
      </c>
    </row>
    <row r="5819" spans="1:5" ht="15" x14ac:dyDescent="0.25">
      <c r="A5819" s="331">
        <v>101727</v>
      </c>
      <c r="B5819" s="329" t="s">
        <v>8391</v>
      </c>
      <c r="C5819" s="329" t="s">
        <v>2690</v>
      </c>
      <c r="D5819" s="329" t="s">
        <v>3038</v>
      </c>
      <c r="E5819" s="334">
        <v>170.22</v>
      </c>
    </row>
    <row r="5820" spans="1:5" ht="15" x14ac:dyDescent="0.25">
      <c r="A5820" s="331">
        <v>101733</v>
      </c>
      <c r="B5820" s="329" t="s">
        <v>8392</v>
      </c>
      <c r="C5820" s="329" t="s">
        <v>2690</v>
      </c>
      <c r="D5820" s="329" t="s">
        <v>3038</v>
      </c>
      <c r="E5820" s="334">
        <v>227.58</v>
      </c>
    </row>
    <row r="5821" spans="1:5" ht="15" x14ac:dyDescent="0.25">
      <c r="A5821" s="331">
        <v>101734</v>
      </c>
      <c r="B5821" s="329" t="s">
        <v>8393</v>
      </c>
      <c r="C5821" s="329" t="s">
        <v>2690</v>
      </c>
      <c r="D5821" s="329" t="s">
        <v>3038</v>
      </c>
      <c r="E5821" s="334">
        <v>349.92</v>
      </c>
    </row>
    <row r="5822" spans="1:5" ht="15" x14ac:dyDescent="0.25">
      <c r="A5822" s="331">
        <v>101735</v>
      </c>
      <c r="B5822" s="329" t="s">
        <v>8394</v>
      </c>
      <c r="C5822" s="329" t="s">
        <v>2690</v>
      </c>
      <c r="D5822" s="329" t="s">
        <v>3038</v>
      </c>
      <c r="E5822" s="334">
        <v>358.8</v>
      </c>
    </row>
    <row r="5823" spans="1:5" ht="15" x14ac:dyDescent="0.25">
      <c r="A5823" s="331">
        <v>101736</v>
      </c>
      <c r="B5823" s="329" t="s">
        <v>8395</v>
      </c>
      <c r="C5823" s="329" t="s">
        <v>2690</v>
      </c>
      <c r="D5823" s="329" t="s">
        <v>3038</v>
      </c>
      <c r="E5823" s="334">
        <v>77.290000000000006</v>
      </c>
    </row>
    <row r="5824" spans="1:5" ht="15" x14ac:dyDescent="0.25">
      <c r="A5824" s="331">
        <v>101737</v>
      </c>
      <c r="B5824" s="329" t="s">
        <v>8396</v>
      </c>
      <c r="C5824" s="329" t="s">
        <v>2690</v>
      </c>
      <c r="D5824" s="329" t="s">
        <v>3038</v>
      </c>
      <c r="E5824" s="334">
        <v>94.84</v>
      </c>
    </row>
    <row r="5825" spans="1:5" ht="15" x14ac:dyDescent="0.25">
      <c r="A5825" s="331">
        <v>101748</v>
      </c>
      <c r="B5825" s="329" t="s">
        <v>8397</v>
      </c>
      <c r="C5825" s="329" t="s">
        <v>2690</v>
      </c>
      <c r="D5825" s="329" t="s">
        <v>2971</v>
      </c>
      <c r="E5825" s="334">
        <v>2.36</v>
      </c>
    </row>
    <row r="5826" spans="1:5" ht="15" x14ac:dyDescent="0.25">
      <c r="A5826" s="331">
        <v>101092</v>
      </c>
      <c r="B5826" s="329" t="s">
        <v>8398</v>
      </c>
      <c r="C5826" s="329" t="s">
        <v>2690</v>
      </c>
      <c r="D5826" s="329" t="s">
        <v>2971</v>
      </c>
      <c r="E5826" s="334">
        <v>356.78</v>
      </c>
    </row>
    <row r="5827" spans="1:5" ht="15" x14ac:dyDescent="0.25">
      <c r="A5827" s="331">
        <v>101093</v>
      </c>
      <c r="B5827" s="329" t="s">
        <v>8399</v>
      </c>
      <c r="C5827" s="329" t="s">
        <v>2690</v>
      </c>
      <c r="D5827" s="329" t="s">
        <v>2971</v>
      </c>
      <c r="E5827" s="334">
        <v>537.04999999999995</v>
      </c>
    </row>
    <row r="5828" spans="1:5" ht="15" x14ac:dyDescent="0.25">
      <c r="A5828" s="331">
        <v>98695</v>
      </c>
      <c r="B5828" s="329" t="s">
        <v>8400</v>
      </c>
      <c r="C5828" s="329" t="s">
        <v>157</v>
      </c>
      <c r="D5828" s="329" t="s">
        <v>2971</v>
      </c>
      <c r="E5828" s="334">
        <v>90.07</v>
      </c>
    </row>
    <row r="5829" spans="1:5" ht="15" x14ac:dyDescent="0.25">
      <c r="A5829" s="331">
        <v>98697</v>
      </c>
      <c r="B5829" s="329" t="s">
        <v>8401</v>
      </c>
      <c r="C5829" s="329" t="s">
        <v>157</v>
      </c>
      <c r="D5829" s="329" t="s">
        <v>2971</v>
      </c>
      <c r="E5829" s="334">
        <v>60.37</v>
      </c>
    </row>
    <row r="5830" spans="1:5" ht="15" x14ac:dyDescent="0.25">
      <c r="A5830" s="331">
        <v>101738</v>
      </c>
      <c r="B5830" s="329" t="s">
        <v>8402</v>
      </c>
      <c r="C5830" s="329" t="s">
        <v>157</v>
      </c>
      <c r="D5830" s="329" t="s">
        <v>2971</v>
      </c>
      <c r="E5830" s="334">
        <v>23.56</v>
      </c>
    </row>
    <row r="5831" spans="1:5" ht="15" x14ac:dyDescent="0.25">
      <c r="A5831" s="331">
        <v>101739</v>
      </c>
      <c r="B5831" s="329" t="s">
        <v>8403</v>
      </c>
      <c r="C5831" s="329" t="s">
        <v>157</v>
      </c>
      <c r="D5831" s="329" t="s">
        <v>2971</v>
      </c>
      <c r="E5831" s="334">
        <v>25.84</v>
      </c>
    </row>
    <row r="5832" spans="1:5" ht="15" x14ac:dyDescent="0.25">
      <c r="A5832" s="331">
        <v>88648</v>
      </c>
      <c r="B5832" s="329" t="s">
        <v>8404</v>
      </c>
      <c r="C5832" s="329" t="s">
        <v>157</v>
      </c>
      <c r="D5832" s="329" t="s">
        <v>3038</v>
      </c>
      <c r="E5832" s="334">
        <v>6.02</v>
      </c>
    </row>
    <row r="5833" spans="1:5" ht="15" x14ac:dyDescent="0.25">
      <c r="A5833" s="331">
        <v>88649</v>
      </c>
      <c r="B5833" s="329" t="s">
        <v>8405</v>
      </c>
      <c r="C5833" s="329" t="s">
        <v>157</v>
      </c>
      <c r="D5833" s="329" t="s">
        <v>3038</v>
      </c>
      <c r="E5833" s="334">
        <v>6.85</v>
      </c>
    </row>
    <row r="5834" spans="1:5" ht="15" x14ac:dyDescent="0.25">
      <c r="A5834" s="331">
        <v>88650</v>
      </c>
      <c r="B5834" s="329" t="s">
        <v>8406</v>
      </c>
      <c r="C5834" s="329" t="s">
        <v>157</v>
      </c>
      <c r="D5834" s="329" t="s">
        <v>3038</v>
      </c>
      <c r="E5834" s="334">
        <v>13.64</v>
      </c>
    </row>
    <row r="5835" spans="1:5" ht="15" x14ac:dyDescent="0.25">
      <c r="A5835" s="331">
        <v>96467</v>
      </c>
      <c r="B5835" s="329" t="s">
        <v>8407</v>
      </c>
      <c r="C5835" s="329" t="s">
        <v>157</v>
      </c>
      <c r="D5835" s="329" t="s">
        <v>3038</v>
      </c>
      <c r="E5835" s="334">
        <v>5.43</v>
      </c>
    </row>
    <row r="5836" spans="1:5" ht="15" x14ac:dyDescent="0.25">
      <c r="A5836" s="331">
        <v>101740</v>
      </c>
      <c r="B5836" s="329" t="s">
        <v>8408</v>
      </c>
      <c r="C5836" s="329" t="s">
        <v>157</v>
      </c>
      <c r="D5836" s="329" t="s">
        <v>3038</v>
      </c>
      <c r="E5836" s="334">
        <v>34.97</v>
      </c>
    </row>
    <row r="5837" spans="1:5" ht="15" x14ac:dyDescent="0.25">
      <c r="A5837" s="331">
        <v>101741</v>
      </c>
      <c r="B5837" s="329" t="s">
        <v>8409</v>
      </c>
      <c r="C5837" s="329" t="s">
        <v>157</v>
      </c>
      <c r="D5837" s="329" t="s">
        <v>2971</v>
      </c>
      <c r="E5837" s="334">
        <v>15.93</v>
      </c>
    </row>
    <row r="5838" spans="1:5" ht="15" x14ac:dyDescent="0.25">
      <c r="A5838" s="331">
        <v>94990</v>
      </c>
      <c r="B5838" s="329" t="s">
        <v>8410</v>
      </c>
      <c r="C5838" s="329" t="s">
        <v>4180</v>
      </c>
      <c r="D5838" s="329" t="s">
        <v>3038</v>
      </c>
      <c r="E5838" s="334">
        <v>604.84</v>
      </c>
    </row>
    <row r="5839" spans="1:5" ht="15" x14ac:dyDescent="0.25">
      <c r="A5839" s="331">
        <v>94991</v>
      </c>
      <c r="B5839" s="329" t="s">
        <v>8411</v>
      </c>
      <c r="C5839" s="329" t="s">
        <v>4180</v>
      </c>
      <c r="D5839" s="329" t="s">
        <v>3038</v>
      </c>
      <c r="E5839" s="334">
        <v>675.28</v>
      </c>
    </row>
    <row r="5840" spans="1:5" ht="15" x14ac:dyDescent="0.25">
      <c r="A5840" s="331">
        <v>94992</v>
      </c>
      <c r="B5840" s="329" t="s">
        <v>8412</v>
      </c>
      <c r="C5840" s="329" t="s">
        <v>2690</v>
      </c>
      <c r="D5840" s="329" t="s">
        <v>3038</v>
      </c>
      <c r="E5840" s="334">
        <v>93.61</v>
      </c>
    </row>
    <row r="5841" spans="1:5" ht="15" x14ac:dyDescent="0.25">
      <c r="A5841" s="331">
        <v>94993</v>
      </c>
      <c r="B5841" s="329" t="s">
        <v>8413</v>
      </c>
      <c r="C5841" s="329" t="s">
        <v>2690</v>
      </c>
      <c r="D5841" s="329" t="s">
        <v>3038</v>
      </c>
      <c r="E5841" s="334">
        <v>97.85</v>
      </c>
    </row>
    <row r="5842" spans="1:5" ht="15" x14ac:dyDescent="0.25">
      <c r="A5842" s="331">
        <v>94994</v>
      </c>
      <c r="B5842" s="329" t="s">
        <v>8414</v>
      </c>
      <c r="C5842" s="329" t="s">
        <v>2690</v>
      </c>
      <c r="D5842" s="329" t="s">
        <v>3038</v>
      </c>
      <c r="E5842" s="334">
        <v>106.47</v>
      </c>
    </row>
    <row r="5843" spans="1:5" ht="15" x14ac:dyDescent="0.25">
      <c r="A5843" s="331">
        <v>94995</v>
      </c>
      <c r="B5843" s="329" t="s">
        <v>8415</v>
      </c>
      <c r="C5843" s="329" t="s">
        <v>2690</v>
      </c>
      <c r="D5843" s="329" t="s">
        <v>3038</v>
      </c>
      <c r="E5843" s="334">
        <v>112.11</v>
      </c>
    </row>
    <row r="5844" spans="1:5" ht="15" x14ac:dyDescent="0.25">
      <c r="A5844" s="331">
        <v>94996</v>
      </c>
      <c r="B5844" s="329" t="s">
        <v>503</v>
      </c>
      <c r="C5844" s="329" t="s">
        <v>2690</v>
      </c>
      <c r="D5844" s="329" t="s">
        <v>3038</v>
      </c>
      <c r="E5844" s="334">
        <v>118.69</v>
      </c>
    </row>
    <row r="5845" spans="1:5" ht="15" x14ac:dyDescent="0.25">
      <c r="A5845" s="331">
        <v>94997</v>
      </c>
      <c r="B5845" s="329" t="s">
        <v>8416</v>
      </c>
      <c r="C5845" s="329" t="s">
        <v>2690</v>
      </c>
      <c r="D5845" s="329" t="s">
        <v>3038</v>
      </c>
      <c r="E5845" s="334">
        <v>125.72</v>
      </c>
    </row>
    <row r="5846" spans="1:5" ht="15" x14ac:dyDescent="0.25">
      <c r="A5846" s="331">
        <v>94998</v>
      </c>
      <c r="B5846" s="329" t="s">
        <v>8417</v>
      </c>
      <c r="C5846" s="329" t="s">
        <v>2690</v>
      </c>
      <c r="D5846" s="329" t="s">
        <v>3038</v>
      </c>
      <c r="E5846" s="334">
        <v>131.5</v>
      </c>
    </row>
    <row r="5847" spans="1:5" ht="15" x14ac:dyDescent="0.25">
      <c r="A5847" s="331">
        <v>94999</v>
      </c>
      <c r="B5847" s="329" t="s">
        <v>8418</v>
      </c>
      <c r="C5847" s="329" t="s">
        <v>2690</v>
      </c>
      <c r="D5847" s="329" t="s">
        <v>3038</v>
      </c>
      <c r="E5847" s="334">
        <v>139.94</v>
      </c>
    </row>
    <row r="5848" spans="1:5" ht="15" x14ac:dyDescent="0.25">
      <c r="A5848" s="331">
        <v>101747</v>
      </c>
      <c r="B5848" s="329" t="s">
        <v>8419</v>
      </c>
      <c r="C5848" s="329" t="s">
        <v>2690</v>
      </c>
      <c r="D5848" s="329" t="s">
        <v>2971</v>
      </c>
      <c r="E5848" s="334">
        <v>67.900000000000006</v>
      </c>
    </row>
    <row r="5849" spans="1:5" ht="15" x14ac:dyDescent="0.25">
      <c r="A5849" s="331">
        <v>101743</v>
      </c>
      <c r="B5849" s="329" t="s">
        <v>8420</v>
      </c>
      <c r="C5849" s="329" t="s">
        <v>2690</v>
      </c>
      <c r="D5849" s="329" t="s">
        <v>2971</v>
      </c>
      <c r="E5849" s="334">
        <v>156.81</v>
      </c>
    </row>
    <row r="5850" spans="1:5" ht="15" x14ac:dyDescent="0.25">
      <c r="A5850" s="331">
        <v>101744</v>
      </c>
      <c r="B5850" s="329" t="s">
        <v>8421</v>
      </c>
      <c r="C5850" s="329" t="s">
        <v>2690</v>
      </c>
      <c r="D5850" s="329" t="s">
        <v>2971</v>
      </c>
      <c r="E5850" s="334">
        <v>125</v>
      </c>
    </row>
    <row r="5851" spans="1:5" ht="15" x14ac:dyDescent="0.25">
      <c r="A5851" s="331">
        <v>101745</v>
      </c>
      <c r="B5851" s="329" t="s">
        <v>8422</v>
      </c>
      <c r="C5851" s="329" t="s">
        <v>2690</v>
      </c>
      <c r="D5851" s="329" t="s">
        <v>2971</v>
      </c>
      <c r="E5851" s="334">
        <v>153.57</v>
      </c>
    </row>
    <row r="5852" spans="1:5" ht="15" x14ac:dyDescent="0.25">
      <c r="A5852" s="331">
        <v>87620</v>
      </c>
      <c r="B5852" s="329" t="s">
        <v>8423</v>
      </c>
      <c r="C5852" s="329" t="s">
        <v>2690</v>
      </c>
      <c r="D5852" s="329" t="s">
        <v>3038</v>
      </c>
      <c r="E5852" s="334">
        <v>25.65</v>
      </c>
    </row>
    <row r="5853" spans="1:5" ht="15" x14ac:dyDescent="0.25">
      <c r="A5853" s="331">
        <v>87622</v>
      </c>
      <c r="B5853" s="329" t="s">
        <v>8424</v>
      </c>
      <c r="C5853" s="329" t="s">
        <v>2690</v>
      </c>
      <c r="D5853" s="329" t="s">
        <v>3038</v>
      </c>
      <c r="E5853" s="334">
        <v>28.29</v>
      </c>
    </row>
    <row r="5854" spans="1:5" ht="15" x14ac:dyDescent="0.25">
      <c r="A5854" s="331">
        <v>87623</v>
      </c>
      <c r="B5854" s="329" t="s">
        <v>8425</v>
      </c>
      <c r="C5854" s="329" t="s">
        <v>2690</v>
      </c>
      <c r="D5854" s="329" t="s">
        <v>3038</v>
      </c>
      <c r="E5854" s="334">
        <v>72.97</v>
      </c>
    </row>
    <row r="5855" spans="1:5" ht="15" x14ac:dyDescent="0.25">
      <c r="A5855" s="331">
        <v>87624</v>
      </c>
      <c r="B5855" s="329" t="s">
        <v>8425</v>
      </c>
      <c r="C5855" s="329" t="s">
        <v>2690</v>
      </c>
      <c r="D5855" s="329" t="s">
        <v>3038</v>
      </c>
      <c r="E5855" s="334">
        <v>77.930000000000007</v>
      </c>
    </row>
    <row r="5856" spans="1:5" ht="15" x14ac:dyDescent="0.25">
      <c r="A5856" s="331">
        <v>87630</v>
      </c>
      <c r="B5856" s="329" t="s">
        <v>8426</v>
      </c>
      <c r="C5856" s="329" t="s">
        <v>2690</v>
      </c>
      <c r="D5856" s="329" t="s">
        <v>3038</v>
      </c>
      <c r="E5856" s="334">
        <v>32.049999999999997</v>
      </c>
    </row>
    <row r="5857" spans="1:5" ht="15" x14ac:dyDescent="0.25">
      <c r="A5857" s="331">
        <v>87632</v>
      </c>
      <c r="B5857" s="329" t="s">
        <v>8427</v>
      </c>
      <c r="C5857" s="329" t="s">
        <v>2690</v>
      </c>
      <c r="D5857" s="329" t="s">
        <v>3038</v>
      </c>
      <c r="E5857" s="334">
        <v>35.729999999999997</v>
      </c>
    </row>
    <row r="5858" spans="1:5" ht="15" x14ac:dyDescent="0.25">
      <c r="A5858" s="331">
        <v>87633</v>
      </c>
      <c r="B5858" s="329" t="s">
        <v>8428</v>
      </c>
      <c r="C5858" s="329" t="s">
        <v>2690</v>
      </c>
      <c r="D5858" s="329" t="s">
        <v>3038</v>
      </c>
      <c r="E5858" s="334">
        <v>97.85</v>
      </c>
    </row>
    <row r="5859" spans="1:5" ht="15" x14ac:dyDescent="0.25">
      <c r="A5859" s="331">
        <v>87634</v>
      </c>
      <c r="B5859" s="329" t="s">
        <v>8429</v>
      </c>
      <c r="C5859" s="329" t="s">
        <v>2690</v>
      </c>
      <c r="D5859" s="329" t="s">
        <v>3038</v>
      </c>
      <c r="E5859" s="334">
        <v>104.75</v>
      </c>
    </row>
    <row r="5860" spans="1:5" ht="15" x14ac:dyDescent="0.25">
      <c r="A5860" s="331">
        <v>87640</v>
      </c>
      <c r="B5860" s="329" t="s">
        <v>8430</v>
      </c>
      <c r="C5860" s="329" t="s">
        <v>2690</v>
      </c>
      <c r="D5860" s="329" t="s">
        <v>3038</v>
      </c>
      <c r="E5860" s="334">
        <v>37.31</v>
      </c>
    </row>
    <row r="5861" spans="1:5" ht="15" x14ac:dyDescent="0.25">
      <c r="A5861" s="331">
        <v>87642</v>
      </c>
      <c r="B5861" s="329" t="s">
        <v>8431</v>
      </c>
      <c r="C5861" s="329" t="s">
        <v>2690</v>
      </c>
      <c r="D5861" s="329" t="s">
        <v>3038</v>
      </c>
      <c r="E5861" s="334">
        <v>41.83</v>
      </c>
    </row>
    <row r="5862" spans="1:5" ht="15" x14ac:dyDescent="0.25">
      <c r="A5862" s="331">
        <v>87643</v>
      </c>
      <c r="B5862" s="329" t="s">
        <v>8432</v>
      </c>
      <c r="C5862" s="329" t="s">
        <v>2690</v>
      </c>
      <c r="D5862" s="329" t="s">
        <v>3038</v>
      </c>
      <c r="E5862" s="334">
        <v>118.22</v>
      </c>
    </row>
    <row r="5863" spans="1:5" ht="15" x14ac:dyDescent="0.25">
      <c r="A5863" s="331">
        <v>87644</v>
      </c>
      <c r="B5863" s="329" t="s">
        <v>8433</v>
      </c>
      <c r="C5863" s="329" t="s">
        <v>2690</v>
      </c>
      <c r="D5863" s="329" t="s">
        <v>3038</v>
      </c>
      <c r="E5863" s="334">
        <v>126.7</v>
      </c>
    </row>
    <row r="5864" spans="1:5" ht="15" x14ac:dyDescent="0.25">
      <c r="A5864" s="331">
        <v>87680</v>
      </c>
      <c r="B5864" s="329" t="s">
        <v>8434</v>
      </c>
      <c r="C5864" s="329" t="s">
        <v>2690</v>
      </c>
      <c r="D5864" s="329" t="s">
        <v>3038</v>
      </c>
      <c r="E5864" s="334">
        <v>30.83</v>
      </c>
    </row>
    <row r="5865" spans="1:5" ht="15" x14ac:dyDescent="0.25">
      <c r="A5865" s="331">
        <v>87682</v>
      </c>
      <c r="B5865" s="329" t="s">
        <v>8435</v>
      </c>
      <c r="C5865" s="329" t="s">
        <v>2690</v>
      </c>
      <c r="D5865" s="329" t="s">
        <v>3367</v>
      </c>
      <c r="E5865" s="334">
        <v>35.35</v>
      </c>
    </row>
    <row r="5866" spans="1:5" ht="15" x14ac:dyDescent="0.25">
      <c r="A5866" s="331">
        <v>87683</v>
      </c>
      <c r="B5866" s="329" t="s">
        <v>8436</v>
      </c>
      <c r="C5866" s="329" t="s">
        <v>2690</v>
      </c>
      <c r="D5866" s="329" t="s">
        <v>3038</v>
      </c>
      <c r="E5866" s="334">
        <v>111.74</v>
      </c>
    </row>
    <row r="5867" spans="1:5" ht="15" x14ac:dyDescent="0.25">
      <c r="A5867" s="331">
        <v>87684</v>
      </c>
      <c r="B5867" s="329" t="s">
        <v>8437</v>
      </c>
      <c r="C5867" s="329" t="s">
        <v>2690</v>
      </c>
      <c r="D5867" s="329" t="s">
        <v>3038</v>
      </c>
      <c r="E5867" s="334">
        <v>120.22</v>
      </c>
    </row>
    <row r="5868" spans="1:5" ht="15" x14ac:dyDescent="0.25">
      <c r="A5868" s="331">
        <v>87690</v>
      </c>
      <c r="B5868" s="329" t="s">
        <v>8438</v>
      </c>
      <c r="C5868" s="329" t="s">
        <v>2690</v>
      </c>
      <c r="D5868" s="329" t="s">
        <v>3038</v>
      </c>
      <c r="E5868" s="334">
        <v>35.33</v>
      </c>
    </row>
    <row r="5869" spans="1:5" ht="15" x14ac:dyDescent="0.25">
      <c r="A5869" s="331">
        <v>87692</v>
      </c>
      <c r="B5869" s="329" t="s">
        <v>8439</v>
      </c>
      <c r="C5869" s="329" t="s">
        <v>2690</v>
      </c>
      <c r="D5869" s="329" t="s">
        <v>3367</v>
      </c>
      <c r="E5869" s="334">
        <v>40.51</v>
      </c>
    </row>
    <row r="5870" spans="1:5" ht="15" x14ac:dyDescent="0.25">
      <c r="A5870" s="331">
        <v>87693</v>
      </c>
      <c r="B5870" s="329" t="s">
        <v>8440</v>
      </c>
      <c r="C5870" s="329" t="s">
        <v>2690</v>
      </c>
      <c r="D5870" s="329" t="s">
        <v>3038</v>
      </c>
      <c r="E5870" s="334">
        <v>128</v>
      </c>
    </row>
    <row r="5871" spans="1:5" ht="15" x14ac:dyDescent="0.25">
      <c r="A5871" s="331">
        <v>87694</v>
      </c>
      <c r="B5871" s="329" t="s">
        <v>8441</v>
      </c>
      <c r="C5871" s="329" t="s">
        <v>2690</v>
      </c>
      <c r="D5871" s="329" t="s">
        <v>3038</v>
      </c>
      <c r="E5871" s="334">
        <v>137.71</v>
      </c>
    </row>
    <row r="5872" spans="1:5" ht="15" x14ac:dyDescent="0.25">
      <c r="A5872" s="331">
        <v>87700</v>
      </c>
      <c r="B5872" s="329" t="s">
        <v>8442</v>
      </c>
      <c r="C5872" s="329" t="s">
        <v>2690</v>
      </c>
      <c r="D5872" s="329" t="s">
        <v>3038</v>
      </c>
      <c r="E5872" s="334">
        <v>38.19</v>
      </c>
    </row>
    <row r="5873" spans="1:5" ht="15" x14ac:dyDescent="0.25">
      <c r="A5873" s="331">
        <v>87702</v>
      </c>
      <c r="B5873" s="329" t="s">
        <v>8443</v>
      </c>
      <c r="C5873" s="329" t="s">
        <v>2690</v>
      </c>
      <c r="D5873" s="329" t="s">
        <v>3367</v>
      </c>
      <c r="E5873" s="334">
        <v>43.83</v>
      </c>
    </row>
    <row r="5874" spans="1:5" ht="15" x14ac:dyDescent="0.25">
      <c r="A5874" s="331">
        <v>87703</v>
      </c>
      <c r="B5874" s="329" t="s">
        <v>8444</v>
      </c>
      <c r="C5874" s="329" t="s">
        <v>2690</v>
      </c>
      <c r="D5874" s="329" t="s">
        <v>3038</v>
      </c>
      <c r="E5874" s="334">
        <v>139.1</v>
      </c>
    </row>
    <row r="5875" spans="1:5" ht="15" x14ac:dyDescent="0.25">
      <c r="A5875" s="331">
        <v>87704</v>
      </c>
      <c r="B5875" s="329" t="s">
        <v>8445</v>
      </c>
      <c r="C5875" s="329" t="s">
        <v>2690</v>
      </c>
      <c r="D5875" s="329" t="s">
        <v>3038</v>
      </c>
      <c r="E5875" s="334">
        <v>149.68</v>
      </c>
    </row>
    <row r="5876" spans="1:5" ht="15" x14ac:dyDescent="0.25">
      <c r="A5876" s="331">
        <v>87735</v>
      </c>
      <c r="B5876" s="329" t="s">
        <v>8446</v>
      </c>
      <c r="C5876" s="329" t="s">
        <v>2690</v>
      </c>
      <c r="D5876" s="329" t="s">
        <v>3038</v>
      </c>
      <c r="E5876" s="334">
        <v>33.42</v>
      </c>
    </row>
    <row r="5877" spans="1:5" ht="15" x14ac:dyDescent="0.25">
      <c r="A5877" s="331">
        <v>87737</v>
      </c>
      <c r="B5877" s="329" t="s">
        <v>8447</v>
      </c>
      <c r="C5877" s="329" t="s">
        <v>2690</v>
      </c>
      <c r="D5877" s="329" t="s">
        <v>3038</v>
      </c>
      <c r="E5877" s="334">
        <v>36.06</v>
      </c>
    </row>
    <row r="5878" spans="1:5" ht="15" x14ac:dyDescent="0.25">
      <c r="A5878" s="331">
        <v>87738</v>
      </c>
      <c r="B5878" s="329" t="s">
        <v>8448</v>
      </c>
      <c r="C5878" s="329" t="s">
        <v>2690</v>
      </c>
      <c r="D5878" s="329" t="s">
        <v>3038</v>
      </c>
      <c r="E5878" s="334">
        <v>80.739999999999995</v>
      </c>
    </row>
    <row r="5879" spans="1:5" ht="15" x14ac:dyDescent="0.25">
      <c r="A5879" s="331">
        <v>87739</v>
      </c>
      <c r="B5879" s="329" t="s">
        <v>8449</v>
      </c>
      <c r="C5879" s="329" t="s">
        <v>2690</v>
      </c>
      <c r="D5879" s="329" t="s">
        <v>3038</v>
      </c>
      <c r="E5879" s="334">
        <v>85.7</v>
      </c>
    </row>
    <row r="5880" spans="1:5" ht="15" x14ac:dyDescent="0.25">
      <c r="A5880" s="331">
        <v>87745</v>
      </c>
      <c r="B5880" s="329" t="s">
        <v>8450</v>
      </c>
      <c r="C5880" s="329" t="s">
        <v>2690</v>
      </c>
      <c r="D5880" s="329" t="s">
        <v>3038</v>
      </c>
      <c r="E5880" s="334">
        <v>39.840000000000003</v>
      </c>
    </row>
    <row r="5881" spans="1:5" ht="15" x14ac:dyDescent="0.25">
      <c r="A5881" s="331">
        <v>87747</v>
      </c>
      <c r="B5881" s="329" t="s">
        <v>8451</v>
      </c>
      <c r="C5881" s="329" t="s">
        <v>2690</v>
      </c>
      <c r="D5881" s="329" t="s">
        <v>3038</v>
      </c>
      <c r="E5881" s="334">
        <v>43.52</v>
      </c>
    </row>
    <row r="5882" spans="1:5" ht="15" x14ac:dyDescent="0.25">
      <c r="A5882" s="331">
        <v>87748</v>
      </c>
      <c r="B5882" s="329" t="s">
        <v>8452</v>
      </c>
      <c r="C5882" s="329" t="s">
        <v>2690</v>
      </c>
      <c r="D5882" s="329" t="s">
        <v>3038</v>
      </c>
      <c r="E5882" s="334">
        <v>105.64</v>
      </c>
    </row>
    <row r="5883" spans="1:5" ht="15" x14ac:dyDescent="0.25">
      <c r="A5883" s="331">
        <v>87749</v>
      </c>
      <c r="B5883" s="329" t="s">
        <v>8453</v>
      </c>
      <c r="C5883" s="329" t="s">
        <v>2690</v>
      </c>
      <c r="D5883" s="329" t="s">
        <v>3038</v>
      </c>
      <c r="E5883" s="334">
        <v>112.54</v>
      </c>
    </row>
    <row r="5884" spans="1:5" ht="15" x14ac:dyDescent="0.25">
      <c r="A5884" s="331">
        <v>87755</v>
      </c>
      <c r="B5884" s="329" t="s">
        <v>8454</v>
      </c>
      <c r="C5884" s="329" t="s">
        <v>2690</v>
      </c>
      <c r="D5884" s="329" t="s">
        <v>3038</v>
      </c>
      <c r="E5884" s="334">
        <v>34.950000000000003</v>
      </c>
    </row>
    <row r="5885" spans="1:5" ht="15" x14ac:dyDescent="0.25">
      <c r="A5885" s="331">
        <v>87757</v>
      </c>
      <c r="B5885" s="329" t="s">
        <v>8455</v>
      </c>
      <c r="C5885" s="329" t="s">
        <v>2690</v>
      </c>
      <c r="D5885" s="329" t="s">
        <v>3367</v>
      </c>
      <c r="E5885" s="334">
        <v>38.630000000000003</v>
      </c>
    </row>
    <row r="5886" spans="1:5" ht="15" x14ac:dyDescent="0.25">
      <c r="A5886" s="331">
        <v>87758</v>
      </c>
      <c r="B5886" s="329" t="s">
        <v>8456</v>
      </c>
      <c r="C5886" s="329" t="s">
        <v>2690</v>
      </c>
      <c r="D5886" s="329" t="s">
        <v>3038</v>
      </c>
      <c r="E5886" s="334">
        <v>100.75</v>
      </c>
    </row>
    <row r="5887" spans="1:5" ht="15" x14ac:dyDescent="0.25">
      <c r="A5887" s="331">
        <v>87759</v>
      </c>
      <c r="B5887" s="329" t="s">
        <v>8457</v>
      </c>
      <c r="C5887" s="329" t="s">
        <v>2690</v>
      </c>
      <c r="D5887" s="329" t="s">
        <v>3038</v>
      </c>
      <c r="E5887" s="334">
        <v>107.65</v>
      </c>
    </row>
    <row r="5888" spans="1:5" ht="15" x14ac:dyDescent="0.25">
      <c r="A5888" s="331">
        <v>87765</v>
      </c>
      <c r="B5888" s="329" t="s">
        <v>8458</v>
      </c>
      <c r="C5888" s="329" t="s">
        <v>2690</v>
      </c>
      <c r="D5888" s="329" t="s">
        <v>3038</v>
      </c>
      <c r="E5888" s="334">
        <v>40.24</v>
      </c>
    </row>
    <row r="5889" spans="1:5" ht="15" x14ac:dyDescent="0.25">
      <c r="A5889" s="331">
        <v>87767</v>
      </c>
      <c r="B5889" s="329" t="s">
        <v>8459</v>
      </c>
      <c r="C5889" s="329" t="s">
        <v>2690</v>
      </c>
      <c r="D5889" s="329" t="s">
        <v>3367</v>
      </c>
      <c r="E5889" s="334">
        <v>44.76</v>
      </c>
    </row>
    <row r="5890" spans="1:5" ht="15" x14ac:dyDescent="0.25">
      <c r="A5890" s="331">
        <v>87768</v>
      </c>
      <c r="B5890" s="329" t="s">
        <v>8460</v>
      </c>
      <c r="C5890" s="329" t="s">
        <v>2690</v>
      </c>
      <c r="D5890" s="329" t="s">
        <v>3038</v>
      </c>
      <c r="E5890" s="334">
        <v>121.15</v>
      </c>
    </row>
    <row r="5891" spans="1:5" ht="15" x14ac:dyDescent="0.25">
      <c r="A5891" s="331">
        <v>87769</v>
      </c>
      <c r="B5891" s="329" t="s">
        <v>8461</v>
      </c>
      <c r="C5891" s="329" t="s">
        <v>2690</v>
      </c>
      <c r="D5891" s="329" t="s">
        <v>3038</v>
      </c>
      <c r="E5891" s="334">
        <v>129.63</v>
      </c>
    </row>
    <row r="5892" spans="1:5" ht="15" x14ac:dyDescent="0.25">
      <c r="A5892" s="331">
        <v>88470</v>
      </c>
      <c r="B5892" s="329" t="s">
        <v>8462</v>
      </c>
      <c r="C5892" s="329" t="s">
        <v>2690</v>
      </c>
      <c r="D5892" s="329" t="s">
        <v>3038</v>
      </c>
      <c r="E5892" s="334">
        <v>24.32</v>
      </c>
    </row>
    <row r="5893" spans="1:5" ht="15" x14ac:dyDescent="0.25">
      <c r="A5893" s="331">
        <v>88471</v>
      </c>
      <c r="B5893" s="329" t="s">
        <v>8463</v>
      </c>
      <c r="C5893" s="329" t="s">
        <v>2690</v>
      </c>
      <c r="D5893" s="329" t="s">
        <v>3038</v>
      </c>
      <c r="E5893" s="334">
        <v>30.3</v>
      </c>
    </row>
    <row r="5894" spans="1:5" ht="15" x14ac:dyDescent="0.25">
      <c r="A5894" s="331">
        <v>88472</v>
      </c>
      <c r="B5894" s="329" t="s">
        <v>8464</v>
      </c>
      <c r="C5894" s="329" t="s">
        <v>2690</v>
      </c>
      <c r="D5894" s="329" t="s">
        <v>3038</v>
      </c>
      <c r="E5894" s="334">
        <v>35.06</v>
      </c>
    </row>
    <row r="5895" spans="1:5" ht="15" x14ac:dyDescent="0.25">
      <c r="A5895" s="331">
        <v>88476</v>
      </c>
      <c r="B5895" s="329" t="s">
        <v>8465</v>
      </c>
      <c r="C5895" s="329" t="s">
        <v>2690</v>
      </c>
      <c r="D5895" s="329" t="s">
        <v>3038</v>
      </c>
      <c r="E5895" s="334">
        <v>22.93</v>
      </c>
    </row>
    <row r="5896" spans="1:5" ht="15" x14ac:dyDescent="0.25">
      <c r="A5896" s="331">
        <v>88477</v>
      </c>
      <c r="B5896" s="329" t="s">
        <v>8466</v>
      </c>
      <c r="C5896" s="329" t="s">
        <v>2690</v>
      </c>
      <c r="D5896" s="329" t="s">
        <v>3038</v>
      </c>
      <c r="E5896" s="334">
        <v>30.32</v>
      </c>
    </row>
    <row r="5897" spans="1:5" ht="15" x14ac:dyDescent="0.25">
      <c r="A5897" s="331">
        <v>88478</v>
      </c>
      <c r="B5897" s="329" t="s">
        <v>8467</v>
      </c>
      <c r="C5897" s="329" t="s">
        <v>2690</v>
      </c>
      <c r="D5897" s="329" t="s">
        <v>3038</v>
      </c>
      <c r="E5897" s="334">
        <v>36.43</v>
      </c>
    </row>
    <row r="5898" spans="1:5" ht="15" x14ac:dyDescent="0.25">
      <c r="A5898" s="331">
        <v>90930</v>
      </c>
      <c r="B5898" s="329" t="s">
        <v>8468</v>
      </c>
      <c r="C5898" s="329" t="s">
        <v>2690</v>
      </c>
      <c r="D5898" s="329" t="s">
        <v>3038</v>
      </c>
      <c r="E5898" s="334">
        <v>61.62</v>
      </c>
    </row>
    <row r="5899" spans="1:5" ht="15" x14ac:dyDescent="0.25">
      <c r="A5899" s="331">
        <v>90932</v>
      </c>
      <c r="B5899" s="329" t="s">
        <v>8469</v>
      </c>
      <c r="C5899" s="329" t="s">
        <v>2690</v>
      </c>
      <c r="D5899" s="329" t="s">
        <v>3038</v>
      </c>
      <c r="E5899" s="334">
        <v>66.8</v>
      </c>
    </row>
    <row r="5900" spans="1:5" ht="15" x14ac:dyDescent="0.25">
      <c r="A5900" s="331">
        <v>90933</v>
      </c>
      <c r="B5900" s="329" t="s">
        <v>8470</v>
      </c>
      <c r="C5900" s="329" t="s">
        <v>2690</v>
      </c>
      <c r="D5900" s="329" t="s">
        <v>3038</v>
      </c>
      <c r="E5900" s="334">
        <v>154.29</v>
      </c>
    </row>
    <row r="5901" spans="1:5" ht="15" x14ac:dyDescent="0.25">
      <c r="A5901" s="331">
        <v>90934</v>
      </c>
      <c r="B5901" s="329" t="s">
        <v>8471</v>
      </c>
      <c r="C5901" s="329" t="s">
        <v>2690</v>
      </c>
      <c r="D5901" s="329" t="s">
        <v>3038</v>
      </c>
      <c r="E5901" s="334">
        <v>164</v>
      </c>
    </row>
    <row r="5902" spans="1:5" ht="15" x14ac:dyDescent="0.25">
      <c r="A5902" s="331">
        <v>90940</v>
      </c>
      <c r="B5902" s="329" t="s">
        <v>8472</v>
      </c>
      <c r="C5902" s="329" t="s">
        <v>2690</v>
      </c>
      <c r="D5902" s="329" t="s">
        <v>3038</v>
      </c>
      <c r="E5902" s="334">
        <v>65.319999999999993</v>
      </c>
    </row>
    <row r="5903" spans="1:5" ht="15" x14ac:dyDescent="0.25">
      <c r="A5903" s="331">
        <v>90942</v>
      </c>
      <c r="B5903" s="329" t="s">
        <v>8473</v>
      </c>
      <c r="C5903" s="329" t="s">
        <v>2690</v>
      </c>
      <c r="D5903" s="329" t="s">
        <v>3038</v>
      </c>
      <c r="E5903" s="334">
        <v>70.959999999999994</v>
      </c>
    </row>
    <row r="5904" spans="1:5" ht="15" x14ac:dyDescent="0.25">
      <c r="A5904" s="331">
        <v>90943</v>
      </c>
      <c r="B5904" s="329" t="s">
        <v>8474</v>
      </c>
      <c r="C5904" s="329" t="s">
        <v>2690</v>
      </c>
      <c r="D5904" s="329" t="s">
        <v>3038</v>
      </c>
      <c r="E5904" s="334">
        <v>166.23</v>
      </c>
    </row>
    <row r="5905" spans="1:5" ht="15" x14ac:dyDescent="0.25">
      <c r="A5905" s="331">
        <v>90944</v>
      </c>
      <c r="B5905" s="329" t="s">
        <v>8475</v>
      </c>
      <c r="C5905" s="329" t="s">
        <v>2690</v>
      </c>
      <c r="D5905" s="329" t="s">
        <v>3038</v>
      </c>
      <c r="E5905" s="334">
        <v>176.81</v>
      </c>
    </row>
    <row r="5906" spans="1:5" ht="15" x14ac:dyDescent="0.25">
      <c r="A5906" s="331">
        <v>90950</v>
      </c>
      <c r="B5906" s="329" t="s">
        <v>8476</v>
      </c>
      <c r="C5906" s="329" t="s">
        <v>2690</v>
      </c>
      <c r="D5906" s="329" t="s">
        <v>3038</v>
      </c>
      <c r="E5906" s="334">
        <v>72.09</v>
      </c>
    </row>
    <row r="5907" spans="1:5" ht="15" x14ac:dyDescent="0.25">
      <c r="A5907" s="331">
        <v>90952</v>
      </c>
      <c r="B5907" s="329" t="s">
        <v>8477</v>
      </c>
      <c r="C5907" s="329" t="s">
        <v>2690</v>
      </c>
      <c r="D5907" s="329" t="s">
        <v>3038</v>
      </c>
      <c r="E5907" s="334">
        <v>78.569999999999993</v>
      </c>
    </row>
    <row r="5908" spans="1:5" ht="15" x14ac:dyDescent="0.25">
      <c r="A5908" s="331">
        <v>90953</v>
      </c>
      <c r="B5908" s="329" t="s">
        <v>8478</v>
      </c>
      <c r="C5908" s="329" t="s">
        <v>2690</v>
      </c>
      <c r="D5908" s="329" t="s">
        <v>3038</v>
      </c>
      <c r="E5908" s="334">
        <v>188.11</v>
      </c>
    </row>
    <row r="5909" spans="1:5" ht="15" x14ac:dyDescent="0.25">
      <c r="A5909" s="331">
        <v>90954</v>
      </c>
      <c r="B5909" s="329" t="s">
        <v>8479</v>
      </c>
      <c r="C5909" s="329" t="s">
        <v>2690</v>
      </c>
      <c r="D5909" s="329" t="s">
        <v>3038</v>
      </c>
      <c r="E5909" s="334">
        <v>200.28</v>
      </c>
    </row>
    <row r="5910" spans="1:5" ht="15" x14ac:dyDescent="0.25">
      <c r="A5910" s="331">
        <v>94438</v>
      </c>
      <c r="B5910" s="329" t="s">
        <v>8480</v>
      </c>
      <c r="C5910" s="329" t="s">
        <v>2690</v>
      </c>
      <c r="D5910" s="329" t="s">
        <v>3038</v>
      </c>
      <c r="E5910" s="334">
        <v>34.07</v>
      </c>
    </row>
    <row r="5911" spans="1:5" ht="15" x14ac:dyDescent="0.25">
      <c r="A5911" s="331">
        <v>94439</v>
      </c>
      <c r="B5911" s="329" t="s">
        <v>8481</v>
      </c>
      <c r="C5911" s="329" t="s">
        <v>2690</v>
      </c>
      <c r="D5911" s="329" t="s">
        <v>3038</v>
      </c>
      <c r="E5911" s="334">
        <v>38.28</v>
      </c>
    </row>
    <row r="5912" spans="1:5" ht="15" x14ac:dyDescent="0.25">
      <c r="A5912" s="331">
        <v>94779</v>
      </c>
      <c r="B5912" s="329" t="s">
        <v>8482</v>
      </c>
      <c r="C5912" s="329" t="s">
        <v>2690</v>
      </c>
      <c r="D5912" s="329" t="s">
        <v>3038</v>
      </c>
      <c r="E5912" s="334">
        <v>33.229999999999997</v>
      </c>
    </row>
    <row r="5913" spans="1:5" ht="15" x14ac:dyDescent="0.25">
      <c r="A5913" s="331">
        <v>94782</v>
      </c>
      <c r="B5913" s="329" t="s">
        <v>8483</v>
      </c>
      <c r="C5913" s="329" t="s">
        <v>2690</v>
      </c>
      <c r="D5913" s="329" t="s">
        <v>3038</v>
      </c>
      <c r="E5913" s="334">
        <v>37.909999999999997</v>
      </c>
    </row>
    <row r="5914" spans="1:5" ht="15" x14ac:dyDescent="0.25">
      <c r="A5914" s="331">
        <v>102803</v>
      </c>
      <c r="B5914" s="329" t="s">
        <v>8484</v>
      </c>
      <c r="C5914" s="329" t="s">
        <v>2690</v>
      </c>
      <c r="D5914" s="329" t="s">
        <v>3367</v>
      </c>
      <c r="E5914" s="334">
        <v>1.6</v>
      </c>
    </row>
    <row r="5915" spans="1:5" ht="15" x14ac:dyDescent="0.25">
      <c r="A5915" s="331">
        <v>101742</v>
      </c>
      <c r="B5915" s="329" t="s">
        <v>8485</v>
      </c>
      <c r="C5915" s="329" t="s">
        <v>157</v>
      </c>
      <c r="D5915" s="329" t="s">
        <v>3038</v>
      </c>
      <c r="E5915" s="334">
        <v>46.86</v>
      </c>
    </row>
    <row r="5916" spans="1:5" ht="15" x14ac:dyDescent="0.25">
      <c r="A5916" s="331">
        <v>87871</v>
      </c>
      <c r="B5916" s="329" t="s">
        <v>8486</v>
      </c>
      <c r="C5916" s="329" t="s">
        <v>2690</v>
      </c>
      <c r="D5916" s="329" t="s">
        <v>3038</v>
      </c>
      <c r="E5916" s="334">
        <v>14.04</v>
      </c>
    </row>
    <row r="5917" spans="1:5" ht="15" x14ac:dyDescent="0.25">
      <c r="A5917" s="331">
        <v>87872</v>
      </c>
      <c r="B5917" s="329" t="s">
        <v>8487</v>
      </c>
      <c r="C5917" s="329" t="s">
        <v>2690</v>
      </c>
      <c r="D5917" s="329" t="s">
        <v>3038</v>
      </c>
      <c r="E5917" s="334">
        <v>13.48</v>
      </c>
    </row>
    <row r="5918" spans="1:5" ht="15" x14ac:dyDescent="0.25">
      <c r="A5918" s="331">
        <v>87873</v>
      </c>
      <c r="B5918" s="329" t="s">
        <v>553</v>
      </c>
      <c r="C5918" s="329" t="s">
        <v>2690</v>
      </c>
      <c r="D5918" s="329" t="s">
        <v>3038</v>
      </c>
      <c r="E5918" s="334">
        <v>8.9</v>
      </c>
    </row>
    <row r="5919" spans="1:5" ht="15" x14ac:dyDescent="0.25">
      <c r="A5919" s="331">
        <v>87874</v>
      </c>
      <c r="B5919" s="329" t="s">
        <v>8488</v>
      </c>
      <c r="C5919" s="329" t="s">
        <v>2690</v>
      </c>
      <c r="D5919" s="329" t="s">
        <v>3038</v>
      </c>
      <c r="E5919" s="334">
        <v>8.7899999999999991</v>
      </c>
    </row>
    <row r="5920" spans="1:5" ht="15" x14ac:dyDescent="0.25">
      <c r="A5920" s="331">
        <v>87876</v>
      </c>
      <c r="B5920" s="329" t="s">
        <v>8489</v>
      </c>
      <c r="C5920" s="329" t="s">
        <v>2690</v>
      </c>
      <c r="D5920" s="329" t="s">
        <v>3038</v>
      </c>
      <c r="E5920" s="334">
        <v>9.17</v>
      </c>
    </row>
    <row r="5921" spans="1:5" ht="15" x14ac:dyDescent="0.25">
      <c r="A5921" s="331">
        <v>87877</v>
      </c>
      <c r="B5921" s="329" t="s">
        <v>8490</v>
      </c>
      <c r="C5921" s="329" t="s">
        <v>2690</v>
      </c>
      <c r="D5921" s="329" t="s">
        <v>3038</v>
      </c>
      <c r="E5921" s="334">
        <v>8.8800000000000008</v>
      </c>
    </row>
    <row r="5922" spans="1:5" ht="15" x14ac:dyDescent="0.25">
      <c r="A5922" s="331">
        <v>87878</v>
      </c>
      <c r="B5922" s="329" t="s">
        <v>8491</v>
      </c>
      <c r="C5922" s="329" t="s">
        <v>2690</v>
      </c>
      <c r="D5922" s="329" t="s">
        <v>3367</v>
      </c>
      <c r="E5922" s="334">
        <v>3.44</v>
      </c>
    </row>
    <row r="5923" spans="1:5" ht="15" x14ac:dyDescent="0.25">
      <c r="A5923" s="331">
        <v>87879</v>
      </c>
      <c r="B5923" s="329" t="s">
        <v>1604</v>
      </c>
      <c r="C5923" s="329" t="s">
        <v>2690</v>
      </c>
      <c r="D5923" s="329" t="s">
        <v>3038</v>
      </c>
      <c r="E5923" s="334">
        <v>3.05</v>
      </c>
    </row>
    <row r="5924" spans="1:5" ht="15" x14ac:dyDescent="0.25">
      <c r="A5924" s="331">
        <v>87881</v>
      </c>
      <c r="B5924" s="329" t="s">
        <v>8492</v>
      </c>
      <c r="C5924" s="329" t="s">
        <v>2690</v>
      </c>
      <c r="D5924" s="329" t="s">
        <v>3038</v>
      </c>
      <c r="E5924" s="334">
        <v>8.83</v>
      </c>
    </row>
    <row r="5925" spans="1:5" ht="15" x14ac:dyDescent="0.25">
      <c r="A5925" s="331">
        <v>87882</v>
      </c>
      <c r="B5925" s="329" t="s">
        <v>619</v>
      </c>
      <c r="C5925" s="329" t="s">
        <v>2690</v>
      </c>
      <c r="D5925" s="329" t="s">
        <v>3038</v>
      </c>
      <c r="E5925" s="334">
        <v>8.7200000000000006</v>
      </c>
    </row>
    <row r="5926" spans="1:5" ht="15" x14ac:dyDescent="0.25">
      <c r="A5926" s="331">
        <v>87884</v>
      </c>
      <c r="B5926" s="329" t="s">
        <v>8493</v>
      </c>
      <c r="C5926" s="329" t="s">
        <v>2690</v>
      </c>
      <c r="D5926" s="329" t="s">
        <v>3038</v>
      </c>
      <c r="E5926" s="334">
        <v>9.1</v>
      </c>
    </row>
    <row r="5927" spans="1:5" ht="15" x14ac:dyDescent="0.25">
      <c r="A5927" s="331">
        <v>87885</v>
      </c>
      <c r="B5927" s="329" t="s">
        <v>8494</v>
      </c>
      <c r="C5927" s="329" t="s">
        <v>2690</v>
      </c>
      <c r="D5927" s="329" t="s">
        <v>3038</v>
      </c>
      <c r="E5927" s="334">
        <v>8.81</v>
      </c>
    </row>
    <row r="5928" spans="1:5" ht="15" x14ac:dyDescent="0.25">
      <c r="A5928" s="331">
        <v>87886</v>
      </c>
      <c r="B5928" s="329" t="s">
        <v>8495</v>
      </c>
      <c r="C5928" s="329" t="s">
        <v>2690</v>
      </c>
      <c r="D5928" s="329" t="s">
        <v>3038</v>
      </c>
      <c r="E5928" s="334">
        <v>18.670000000000002</v>
      </c>
    </row>
    <row r="5929" spans="1:5" ht="15" x14ac:dyDescent="0.25">
      <c r="A5929" s="331">
        <v>87887</v>
      </c>
      <c r="B5929" s="329" t="s">
        <v>8496</v>
      </c>
      <c r="C5929" s="329" t="s">
        <v>2690</v>
      </c>
      <c r="D5929" s="329" t="s">
        <v>3038</v>
      </c>
      <c r="E5929" s="334">
        <v>18.11</v>
      </c>
    </row>
    <row r="5930" spans="1:5" ht="15" x14ac:dyDescent="0.25">
      <c r="A5930" s="331">
        <v>87888</v>
      </c>
      <c r="B5930" s="329" t="s">
        <v>8497</v>
      </c>
      <c r="C5930" s="329" t="s">
        <v>2690</v>
      </c>
      <c r="D5930" s="329" t="s">
        <v>3038</v>
      </c>
      <c r="E5930" s="334">
        <v>9.89</v>
      </c>
    </row>
    <row r="5931" spans="1:5" ht="15" x14ac:dyDescent="0.25">
      <c r="A5931" s="331">
        <v>87889</v>
      </c>
      <c r="B5931" s="329" t="s">
        <v>8498</v>
      </c>
      <c r="C5931" s="329" t="s">
        <v>2690</v>
      </c>
      <c r="D5931" s="329" t="s">
        <v>3038</v>
      </c>
      <c r="E5931" s="334">
        <v>9.7799999999999994</v>
      </c>
    </row>
    <row r="5932" spans="1:5" ht="15" x14ac:dyDescent="0.25">
      <c r="A5932" s="331">
        <v>87891</v>
      </c>
      <c r="B5932" s="329" t="s">
        <v>8499</v>
      </c>
      <c r="C5932" s="329" t="s">
        <v>2690</v>
      </c>
      <c r="D5932" s="329" t="s">
        <v>3038</v>
      </c>
      <c r="E5932" s="334">
        <v>10.16</v>
      </c>
    </row>
    <row r="5933" spans="1:5" ht="15" x14ac:dyDescent="0.25">
      <c r="A5933" s="331">
        <v>87892</v>
      </c>
      <c r="B5933" s="329" t="s">
        <v>8500</v>
      </c>
      <c r="C5933" s="329" t="s">
        <v>2690</v>
      </c>
      <c r="D5933" s="329" t="s">
        <v>3038</v>
      </c>
      <c r="E5933" s="334">
        <v>9.8699999999999992</v>
      </c>
    </row>
    <row r="5934" spans="1:5" ht="15" x14ac:dyDescent="0.25">
      <c r="A5934" s="331">
        <v>87893</v>
      </c>
      <c r="B5934" s="329" t="s">
        <v>8501</v>
      </c>
      <c r="C5934" s="329" t="s">
        <v>2690</v>
      </c>
      <c r="D5934" s="329" t="s">
        <v>3367</v>
      </c>
      <c r="E5934" s="334">
        <v>5.17</v>
      </c>
    </row>
    <row r="5935" spans="1:5" ht="15" x14ac:dyDescent="0.25">
      <c r="A5935" s="331">
        <v>87894</v>
      </c>
      <c r="B5935" s="329" t="s">
        <v>8502</v>
      </c>
      <c r="C5935" s="329" t="s">
        <v>2690</v>
      </c>
      <c r="D5935" s="329" t="s">
        <v>3038</v>
      </c>
      <c r="E5935" s="334">
        <v>4.78</v>
      </c>
    </row>
    <row r="5936" spans="1:5" ht="15" x14ac:dyDescent="0.25">
      <c r="A5936" s="331">
        <v>87896</v>
      </c>
      <c r="B5936" s="329" t="s">
        <v>8503</v>
      </c>
      <c r="C5936" s="329" t="s">
        <v>2690</v>
      </c>
      <c r="D5936" s="329" t="s">
        <v>2971</v>
      </c>
      <c r="E5936" s="334">
        <v>4.92</v>
      </c>
    </row>
    <row r="5937" spans="1:5" ht="15" x14ac:dyDescent="0.25">
      <c r="A5937" s="331">
        <v>87897</v>
      </c>
      <c r="B5937" s="329" t="s">
        <v>8504</v>
      </c>
      <c r="C5937" s="329" t="s">
        <v>2690</v>
      </c>
      <c r="D5937" s="329" t="s">
        <v>2971</v>
      </c>
      <c r="E5937" s="334">
        <v>4.53</v>
      </c>
    </row>
    <row r="5938" spans="1:5" ht="15" x14ac:dyDescent="0.25">
      <c r="A5938" s="331">
        <v>87899</v>
      </c>
      <c r="B5938" s="329" t="s">
        <v>8505</v>
      </c>
      <c r="C5938" s="329" t="s">
        <v>2690</v>
      </c>
      <c r="D5938" s="329" t="s">
        <v>3038</v>
      </c>
      <c r="E5938" s="334">
        <v>10.76</v>
      </c>
    </row>
    <row r="5939" spans="1:5" ht="15" x14ac:dyDescent="0.25">
      <c r="A5939" s="331">
        <v>87900</v>
      </c>
      <c r="B5939" s="329" t="s">
        <v>8506</v>
      </c>
      <c r="C5939" s="329" t="s">
        <v>2690</v>
      </c>
      <c r="D5939" s="329" t="s">
        <v>3038</v>
      </c>
      <c r="E5939" s="334">
        <v>10.65</v>
      </c>
    </row>
    <row r="5940" spans="1:5" ht="15" x14ac:dyDescent="0.25">
      <c r="A5940" s="331">
        <v>87902</v>
      </c>
      <c r="B5940" s="329" t="s">
        <v>8507</v>
      </c>
      <c r="C5940" s="329" t="s">
        <v>2690</v>
      </c>
      <c r="D5940" s="329" t="s">
        <v>3038</v>
      </c>
      <c r="E5940" s="334">
        <v>11.03</v>
      </c>
    </row>
    <row r="5941" spans="1:5" ht="15" x14ac:dyDescent="0.25">
      <c r="A5941" s="331">
        <v>87903</v>
      </c>
      <c r="B5941" s="329" t="s">
        <v>8508</v>
      </c>
      <c r="C5941" s="329" t="s">
        <v>2690</v>
      </c>
      <c r="D5941" s="329" t="s">
        <v>3038</v>
      </c>
      <c r="E5941" s="334">
        <v>10.74</v>
      </c>
    </row>
    <row r="5942" spans="1:5" ht="15" x14ac:dyDescent="0.25">
      <c r="A5942" s="331">
        <v>87904</v>
      </c>
      <c r="B5942" s="329" t="s">
        <v>8509</v>
      </c>
      <c r="C5942" s="329" t="s">
        <v>2690</v>
      </c>
      <c r="D5942" s="329" t="s">
        <v>3367</v>
      </c>
      <c r="E5942" s="334">
        <v>6.62</v>
      </c>
    </row>
    <row r="5943" spans="1:5" ht="15" x14ac:dyDescent="0.25">
      <c r="A5943" s="331">
        <v>87905</v>
      </c>
      <c r="B5943" s="329" t="s">
        <v>8510</v>
      </c>
      <c r="C5943" s="329" t="s">
        <v>2690</v>
      </c>
      <c r="D5943" s="329" t="s">
        <v>3038</v>
      </c>
      <c r="E5943" s="334">
        <v>6.23</v>
      </c>
    </row>
    <row r="5944" spans="1:5" ht="15" x14ac:dyDescent="0.25">
      <c r="A5944" s="331">
        <v>87907</v>
      </c>
      <c r="B5944" s="329" t="s">
        <v>8511</v>
      </c>
      <c r="C5944" s="329" t="s">
        <v>2690</v>
      </c>
      <c r="D5944" s="329" t="s">
        <v>2971</v>
      </c>
      <c r="E5944" s="334">
        <v>6.27</v>
      </c>
    </row>
    <row r="5945" spans="1:5" ht="15" x14ac:dyDescent="0.25">
      <c r="A5945" s="331">
        <v>87908</v>
      </c>
      <c r="B5945" s="329" t="s">
        <v>8512</v>
      </c>
      <c r="C5945" s="329" t="s">
        <v>2690</v>
      </c>
      <c r="D5945" s="329" t="s">
        <v>2971</v>
      </c>
      <c r="E5945" s="334">
        <v>5.88</v>
      </c>
    </row>
    <row r="5946" spans="1:5" ht="15" x14ac:dyDescent="0.25">
      <c r="A5946" s="331">
        <v>87910</v>
      </c>
      <c r="B5946" s="329" t="s">
        <v>8513</v>
      </c>
      <c r="C5946" s="329" t="s">
        <v>2690</v>
      </c>
      <c r="D5946" s="329" t="s">
        <v>3038</v>
      </c>
      <c r="E5946" s="334">
        <v>18.55</v>
      </c>
    </row>
    <row r="5947" spans="1:5" ht="15" x14ac:dyDescent="0.25">
      <c r="A5947" s="331">
        <v>87911</v>
      </c>
      <c r="B5947" s="329" t="s">
        <v>8514</v>
      </c>
      <c r="C5947" s="329" t="s">
        <v>2690</v>
      </c>
      <c r="D5947" s="329" t="s">
        <v>3038</v>
      </c>
      <c r="E5947" s="334">
        <v>17.989999999999998</v>
      </c>
    </row>
    <row r="5948" spans="1:5" ht="15" x14ac:dyDescent="0.25">
      <c r="A5948" s="331">
        <v>87411</v>
      </c>
      <c r="B5948" s="329" t="s">
        <v>8515</v>
      </c>
      <c r="C5948" s="329" t="s">
        <v>2690</v>
      </c>
      <c r="D5948" s="329" t="s">
        <v>3038</v>
      </c>
      <c r="E5948" s="334">
        <v>11.22</v>
      </c>
    </row>
    <row r="5949" spans="1:5" ht="15" x14ac:dyDescent="0.25">
      <c r="A5949" s="331">
        <v>87412</v>
      </c>
      <c r="B5949" s="329" t="s">
        <v>8516</v>
      </c>
      <c r="C5949" s="329" t="s">
        <v>2690</v>
      </c>
      <c r="D5949" s="329" t="s">
        <v>3038</v>
      </c>
      <c r="E5949" s="334">
        <v>15.96</v>
      </c>
    </row>
    <row r="5950" spans="1:5" ht="15" x14ac:dyDescent="0.25">
      <c r="A5950" s="331">
        <v>87413</v>
      </c>
      <c r="B5950" s="329" t="s">
        <v>8517</v>
      </c>
      <c r="C5950" s="329" t="s">
        <v>2690</v>
      </c>
      <c r="D5950" s="329" t="s">
        <v>3038</v>
      </c>
      <c r="E5950" s="334">
        <v>18.670000000000002</v>
      </c>
    </row>
    <row r="5951" spans="1:5" ht="15" x14ac:dyDescent="0.25">
      <c r="A5951" s="331">
        <v>87414</v>
      </c>
      <c r="B5951" s="329" t="s">
        <v>8518</v>
      </c>
      <c r="C5951" s="329" t="s">
        <v>2690</v>
      </c>
      <c r="D5951" s="329" t="s">
        <v>3038</v>
      </c>
      <c r="E5951" s="334">
        <v>16.690000000000001</v>
      </c>
    </row>
    <row r="5952" spans="1:5" ht="15" x14ac:dyDescent="0.25">
      <c r="A5952" s="331">
        <v>87415</v>
      </c>
      <c r="B5952" s="329" t="s">
        <v>8519</v>
      </c>
      <c r="C5952" s="329" t="s">
        <v>2690</v>
      </c>
      <c r="D5952" s="329" t="s">
        <v>3038</v>
      </c>
      <c r="E5952" s="334">
        <v>21.29</v>
      </c>
    </row>
    <row r="5953" spans="1:5" ht="15" x14ac:dyDescent="0.25">
      <c r="A5953" s="331">
        <v>87416</v>
      </c>
      <c r="B5953" s="329" t="s">
        <v>8520</v>
      </c>
      <c r="C5953" s="329" t="s">
        <v>2690</v>
      </c>
      <c r="D5953" s="329" t="s">
        <v>3038</v>
      </c>
      <c r="E5953" s="334">
        <v>24.17</v>
      </c>
    </row>
    <row r="5954" spans="1:5" ht="15" x14ac:dyDescent="0.25">
      <c r="A5954" s="331">
        <v>87417</v>
      </c>
      <c r="B5954" s="329" t="s">
        <v>8521</v>
      </c>
      <c r="C5954" s="329" t="s">
        <v>2690</v>
      </c>
      <c r="D5954" s="329" t="s">
        <v>3038</v>
      </c>
      <c r="E5954" s="334">
        <v>11.89</v>
      </c>
    </row>
    <row r="5955" spans="1:5" ht="15" x14ac:dyDescent="0.25">
      <c r="A5955" s="331">
        <v>87418</v>
      </c>
      <c r="B5955" s="329" t="s">
        <v>8522</v>
      </c>
      <c r="C5955" s="329" t="s">
        <v>2690</v>
      </c>
      <c r="D5955" s="329" t="s">
        <v>3038</v>
      </c>
      <c r="E5955" s="334">
        <v>12.24</v>
      </c>
    </row>
    <row r="5956" spans="1:5" ht="15" x14ac:dyDescent="0.25">
      <c r="A5956" s="331">
        <v>87419</v>
      </c>
      <c r="B5956" s="329" t="s">
        <v>8523</v>
      </c>
      <c r="C5956" s="329" t="s">
        <v>2690</v>
      </c>
      <c r="D5956" s="329" t="s">
        <v>3038</v>
      </c>
      <c r="E5956" s="334">
        <v>13.26</v>
      </c>
    </row>
    <row r="5957" spans="1:5" ht="15" x14ac:dyDescent="0.25">
      <c r="A5957" s="331">
        <v>87420</v>
      </c>
      <c r="B5957" s="329" t="s">
        <v>8524</v>
      </c>
      <c r="C5957" s="329" t="s">
        <v>2690</v>
      </c>
      <c r="D5957" s="329" t="s">
        <v>3038</v>
      </c>
      <c r="E5957" s="334">
        <v>17.88</v>
      </c>
    </row>
    <row r="5958" spans="1:5" ht="15" x14ac:dyDescent="0.25">
      <c r="A5958" s="331">
        <v>87421</v>
      </c>
      <c r="B5958" s="329" t="s">
        <v>8525</v>
      </c>
      <c r="C5958" s="329" t="s">
        <v>2690</v>
      </c>
      <c r="D5958" s="329" t="s">
        <v>3038</v>
      </c>
      <c r="E5958" s="334">
        <v>18.239999999999998</v>
      </c>
    </row>
    <row r="5959" spans="1:5" ht="15" x14ac:dyDescent="0.25">
      <c r="A5959" s="331">
        <v>87422</v>
      </c>
      <c r="B5959" s="329" t="s">
        <v>8526</v>
      </c>
      <c r="C5959" s="329" t="s">
        <v>2690</v>
      </c>
      <c r="D5959" s="329" t="s">
        <v>3038</v>
      </c>
      <c r="E5959" s="334">
        <v>19.260000000000002</v>
      </c>
    </row>
    <row r="5960" spans="1:5" ht="15" x14ac:dyDescent="0.25">
      <c r="A5960" s="331">
        <v>87423</v>
      </c>
      <c r="B5960" s="329" t="s">
        <v>8527</v>
      </c>
      <c r="C5960" s="329" t="s">
        <v>2690</v>
      </c>
      <c r="D5960" s="329" t="s">
        <v>3038</v>
      </c>
      <c r="E5960" s="334">
        <v>23.65</v>
      </c>
    </row>
    <row r="5961" spans="1:5" ht="15" x14ac:dyDescent="0.25">
      <c r="A5961" s="331">
        <v>87424</v>
      </c>
      <c r="B5961" s="329" t="s">
        <v>8528</v>
      </c>
      <c r="C5961" s="329" t="s">
        <v>2690</v>
      </c>
      <c r="D5961" s="329" t="s">
        <v>3038</v>
      </c>
      <c r="E5961" s="334">
        <v>24.17</v>
      </c>
    </row>
    <row r="5962" spans="1:5" ht="15" x14ac:dyDescent="0.25">
      <c r="A5962" s="331">
        <v>87425</v>
      </c>
      <c r="B5962" s="329" t="s">
        <v>8529</v>
      </c>
      <c r="C5962" s="329" t="s">
        <v>2690</v>
      </c>
      <c r="D5962" s="329" t="s">
        <v>3038</v>
      </c>
      <c r="E5962" s="334">
        <v>25.02</v>
      </c>
    </row>
    <row r="5963" spans="1:5" ht="15" x14ac:dyDescent="0.25">
      <c r="A5963" s="331">
        <v>87426</v>
      </c>
      <c r="B5963" s="329" t="s">
        <v>8530</v>
      </c>
      <c r="C5963" s="329" t="s">
        <v>2690</v>
      </c>
      <c r="D5963" s="329" t="s">
        <v>3038</v>
      </c>
      <c r="E5963" s="334">
        <v>27.83</v>
      </c>
    </row>
    <row r="5964" spans="1:5" ht="15" x14ac:dyDescent="0.25">
      <c r="A5964" s="331">
        <v>87427</v>
      </c>
      <c r="B5964" s="329" t="s">
        <v>8531</v>
      </c>
      <c r="C5964" s="329" t="s">
        <v>2690</v>
      </c>
      <c r="D5964" s="329" t="s">
        <v>3038</v>
      </c>
      <c r="E5964" s="334">
        <v>28.35</v>
      </c>
    </row>
    <row r="5965" spans="1:5" ht="15" x14ac:dyDescent="0.25">
      <c r="A5965" s="331">
        <v>87428</v>
      </c>
      <c r="B5965" s="329" t="s">
        <v>8532</v>
      </c>
      <c r="C5965" s="329" t="s">
        <v>2690</v>
      </c>
      <c r="D5965" s="329" t="s">
        <v>3038</v>
      </c>
      <c r="E5965" s="334">
        <v>29.2</v>
      </c>
    </row>
    <row r="5966" spans="1:5" ht="15" x14ac:dyDescent="0.25">
      <c r="A5966" s="331">
        <v>87429</v>
      </c>
      <c r="B5966" s="329" t="s">
        <v>8533</v>
      </c>
      <c r="C5966" s="329" t="s">
        <v>2690</v>
      </c>
      <c r="D5966" s="329" t="s">
        <v>3038</v>
      </c>
      <c r="E5966" s="334">
        <v>16.28</v>
      </c>
    </row>
    <row r="5967" spans="1:5" ht="15" x14ac:dyDescent="0.25">
      <c r="A5967" s="331">
        <v>87430</v>
      </c>
      <c r="B5967" s="329" t="s">
        <v>8534</v>
      </c>
      <c r="C5967" s="329" t="s">
        <v>2690</v>
      </c>
      <c r="D5967" s="329" t="s">
        <v>3038</v>
      </c>
      <c r="E5967" s="334">
        <v>16.63</v>
      </c>
    </row>
    <row r="5968" spans="1:5" ht="15" x14ac:dyDescent="0.25">
      <c r="A5968" s="331">
        <v>87431</v>
      </c>
      <c r="B5968" s="329" t="s">
        <v>8535</v>
      </c>
      <c r="C5968" s="329" t="s">
        <v>2690</v>
      </c>
      <c r="D5968" s="329" t="s">
        <v>3038</v>
      </c>
      <c r="E5968" s="334">
        <v>16.8</v>
      </c>
    </row>
    <row r="5969" spans="1:5" ht="15" x14ac:dyDescent="0.25">
      <c r="A5969" s="331">
        <v>87432</v>
      </c>
      <c r="B5969" s="329" t="s">
        <v>8536</v>
      </c>
      <c r="C5969" s="329" t="s">
        <v>2690</v>
      </c>
      <c r="D5969" s="329" t="s">
        <v>3038</v>
      </c>
      <c r="E5969" s="334">
        <v>24.48</v>
      </c>
    </row>
    <row r="5970" spans="1:5" ht="15" x14ac:dyDescent="0.25">
      <c r="A5970" s="331">
        <v>87433</v>
      </c>
      <c r="B5970" s="329" t="s">
        <v>8537</v>
      </c>
      <c r="C5970" s="329" t="s">
        <v>2690</v>
      </c>
      <c r="D5970" s="329" t="s">
        <v>3038</v>
      </c>
      <c r="E5970" s="334">
        <v>25.18</v>
      </c>
    </row>
    <row r="5971" spans="1:5" ht="15" x14ac:dyDescent="0.25">
      <c r="A5971" s="331">
        <v>87434</v>
      </c>
      <c r="B5971" s="329" t="s">
        <v>8538</v>
      </c>
      <c r="C5971" s="329" t="s">
        <v>2690</v>
      </c>
      <c r="D5971" s="329" t="s">
        <v>3038</v>
      </c>
      <c r="E5971" s="334">
        <v>25.67</v>
      </c>
    </row>
    <row r="5972" spans="1:5" ht="15" x14ac:dyDescent="0.25">
      <c r="A5972" s="331">
        <v>87435</v>
      </c>
      <c r="B5972" s="329" t="s">
        <v>8539</v>
      </c>
      <c r="C5972" s="329" t="s">
        <v>2690</v>
      </c>
      <c r="D5972" s="329" t="s">
        <v>3038</v>
      </c>
      <c r="E5972" s="334">
        <v>26.69</v>
      </c>
    </row>
    <row r="5973" spans="1:5" ht="15" x14ac:dyDescent="0.25">
      <c r="A5973" s="331">
        <v>87436</v>
      </c>
      <c r="B5973" s="329" t="s">
        <v>8540</v>
      </c>
      <c r="C5973" s="329" t="s">
        <v>2690</v>
      </c>
      <c r="D5973" s="329" t="s">
        <v>3038</v>
      </c>
      <c r="E5973" s="334">
        <v>27.89</v>
      </c>
    </row>
    <row r="5974" spans="1:5" ht="15" x14ac:dyDescent="0.25">
      <c r="A5974" s="331">
        <v>87437</v>
      </c>
      <c r="B5974" s="329" t="s">
        <v>8541</v>
      </c>
      <c r="C5974" s="329" t="s">
        <v>2690</v>
      </c>
      <c r="D5974" s="329" t="s">
        <v>3038</v>
      </c>
      <c r="E5974" s="334">
        <v>28.73</v>
      </c>
    </row>
    <row r="5975" spans="1:5" ht="15" x14ac:dyDescent="0.25">
      <c r="A5975" s="331">
        <v>87438</v>
      </c>
      <c r="B5975" s="329" t="s">
        <v>8542</v>
      </c>
      <c r="C5975" s="329" t="s">
        <v>2690</v>
      </c>
      <c r="D5975" s="329" t="s">
        <v>3038</v>
      </c>
      <c r="E5975" s="334">
        <v>33.35</v>
      </c>
    </row>
    <row r="5976" spans="1:5" ht="15" x14ac:dyDescent="0.25">
      <c r="A5976" s="331">
        <v>87439</v>
      </c>
      <c r="B5976" s="329" t="s">
        <v>8543</v>
      </c>
      <c r="C5976" s="329" t="s">
        <v>2690</v>
      </c>
      <c r="D5976" s="329" t="s">
        <v>3038</v>
      </c>
      <c r="E5976" s="334">
        <v>34.86</v>
      </c>
    </row>
    <row r="5977" spans="1:5" ht="15" x14ac:dyDescent="0.25">
      <c r="A5977" s="331">
        <v>87440</v>
      </c>
      <c r="B5977" s="329" t="s">
        <v>8544</v>
      </c>
      <c r="C5977" s="329" t="s">
        <v>2690</v>
      </c>
      <c r="D5977" s="329" t="s">
        <v>3038</v>
      </c>
      <c r="E5977" s="334">
        <v>35.57</v>
      </c>
    </row>
    <row r="5978" spans="1:5" ht="15" x14ac:dyDescent="0.25">
      <c r="A5978" s="331">
        <v>87527</v>
      </c>
      <c r="B5978" s="329" t="s">
        <v>564</v>
      </c>
      <c r="C5978" s="329" t="s">
        <v>2690</v>
      </c>
      <c r="D5978" s="329" t="s">
        <v>3038</v>
      </c>
      <c r="E5978" s="334">
        <v>28.69</v>
      </c>
    </row>
    <row r="5979" spans="1:5" ht="15" x14ac:dyDescent="0.25">
      <c r="A5979" s="331">
        <v>87528</v>
      </c>
      <c r="B5979" s="329" t="s">
        <v>8545</v>
      </c>
      <c r="C5979" s="329" t="s">
        <v>2690</v>
      </c>
      <c r="D5979" s="329" t="s">
        <v>3367</v>
      </c>
      <c r="E5979" s="334">
        <v>32.049999999999997</v>
      </c>
    </row>
    <row r="5980" spans="1:5" ht="15" x14ac:dyDescent="0.25">
      <c r="A5980" s="331">
        <v>87529</v>
      </c>
      <c r="B5980" s="329" t="s">
        <v>559</v>
      </c>
      <c r="C5980" s="329" t="s">
        <v>2690</v>
      </c>
      <c r="D5980" s="329" t="s">
        <v>3038</v>
      </c>
      <c r="E5980" s="334">
        <v>26.19</v>
      </c>
    </row>
    <row r="5981" spans="1:5" ht="15" x14ac:dyDescent="0.25">
      <c r="A5981" s="331">
        <v>87530</v>
      </c>
      <c r="B5981" s="329" t="s">
        <v>8546</v>
      </c>
      <c r="C5981" s="329" t="s">
        <v>2690</v>
      </c>
      <c r="D5981" s="329" t="s">
        <v>3367</v>
      </c>
      <c r="E5981" s="334">
        <v>29.55</v>
      </c>
    </row>
    <row r="5982" spans="1:5" ht="15" x14ac:dyDescent="0.25">
      <c r="A5982" s="331">
        <v>87531</v>
      </c>
      <c r="B5982" s="329" t="s">
        <v>8547</v>
      </c>
      <c r="C5982" s="329" t="s">
        <v>2690</v>
      </c>
      <c r="D5982" s="329" t="s">
        <v>3038</v>
      </c>
      <c r="E5982" s="334">
        <v>25.3</v>
      </c>
    </row>
    <row r="5983" spans="1:5" ht="15" x14ac:dyDescent="0.25">
      <c r="A5983" s="331">
        <v>87532</v>
      </c>
      <c r="B5983" s="329" t="s">
        <v>8548</v>
      </c>
      <c r="C5983" s="329" t="s">
        <v>2690</v>
      </c>
      <c r="D5983" s="329" t="s">
        <v>3367</v>
      </c>
      <c r="E5983" s="334">
        <v>28.66</v>
      </c>
    </row>
    <row r="5984" spans="1:5" ht="15" x14ac:dyDescent="0.25">
      <c r="A5984" s="331">
        <v>87535</v>
      </c>
      <c r="B5984" s="329" t="s">
        <v>8549</v>
      </c>
      <c r="C5984" s="329" t="s">
        <v>2690</v>
      </c>
      <c r="D5984" s="329" t="s">
        <v>3038</v>
      </c>
      <c r="E5984" s="334">
        <v>22.8</v>
      </c>
    </row>
    <row r="5985" spans="1:5" ht="15" x14ac:dyDescent="0.25">
      <c r="A5985" s="331">
        <v>87536</v>
      </c>
      <c r="B5985" s="329" t="s">
        <v>8550</v>
      </c>
      <c r="C5985" s="329" t="s">
        <v>2690</v>
      </c>
      <c r="D5985" s="329" t="s">
        <v>3367</v>
      </c>
      <c r="E5985" s="334">
        <v>26.16</v>
      </c>
    </row>
    <row r="5986" spans="1:5" ht="15" x14ac:dyDescent="0.25">
      <c r="A5986" s="331">
        <v>87537</v>
      </c>
      <c r="B5986" s="329" t="s">
        <v>8551</v>
      </c>
      <c r="C5986" s="329" t="s">
        <v>2690</v>
      </c>
      <c r="D5986" s="329" t="s">
        <v>3038</v>
      </c>
      <c r="E5986" s="334">
        <v>75.8</v>
      </c>
    </row>
    <row r="5987" spans="1:5" ht="15" x14ac:dyDescent="0.25">
      <c r="A5987" s="331">
        <v>87538</v>
      </c>
      <c r="B5987" s="329" t="s">
        <v>8552</v>
      </c>
      <c r="C5987" s="329" t="s">
        <v>2690</v>
      </c>
      <c r="D5987" s="329" t="s">
        <v>3038</v>
      </c>
      <c r="E5987" s="334">
        <v>73.66</v>
      </c>
    </row>
    <row r="5988" spans="1:5" ht="15" x14ac:dyDescent="0.25">
      <c r="A5988" s="331">
        <v>87539</v>
      </c>
      <c r="B5988" s="329" t="s">
        <v>8553</v>
      </c>
      <c r="C5988" s="329" t="s">
        <v>2690</v>
      </c>
      <c r="D5988" s="329" t="s">
        <v>3038</v>
      </c>
      <c r="E5988" s="334">
        <v>72.900000000000006</v>
      </c>
    </row>
    <row r="5989" spans="1:5" ht="15" x14ac:dyDescent="0.25">
      <c r="A5989" s="331">
        <v>87541</v>
      </c>
      <c r="B5989" s="329" t="s">
        <v>8554</v>
      </c>
      <c r="C5989" s="329" t="s">
        <v>2690</v>
      </c>
      <c r="D5989" s="329" t="s">
        <v>3038</v>
      </c>
      <c r="E5989" s="334">
        <v>70.760000000000005</v>
      </c>
    </row>
    <row r="5990" spans="1:5" ht="15" x14ac:dyDescent="0.25">
      <c r="A5990" s="331">
        <v>87543</v>
      </c>
      <c r="B5990" s="329" t="s">
        <v>8555</v>
      </c>
      <c r="C5990" s="329" t="s">
        <v>2690</v>
      </c>
      <c r="D5990" s="329" t="s">
        <v>3038</v>
      </c>
      <c r="E5990" s="334">
        <v>23.51</v>
      </c>
    </row>
    <row r="5991" spans="1:5" ht="15" x14ac:dyDescent="0.25">
      <c r="A5991" s="331">
        <v>87545</v>
      </c>
      <c r="B5991" s="329" t="s">
        <v>1606</v>
      </c>
      <c r="C5991" s="329" t="s">
        <v>2690</v>
      </c>
      <c r="D5991" s="329" t="s">
        <v>3038</v>
      </c>
      <c r="E5991" s="334">
        <v>19.239999999999998</v>
      </c>
    </row>
    <row r="5992" spans="1:5" ht="15" x14ac:dyDescent="0.25">
      <c r="A5992" s="331">
        <v>87546</v>
      </c>
      <c r="B5992" s="329" t="s">
        <v>8556</v>
      </c>
      <c r="C5992" s="329" t="s">
        <v>2690</v>
      </c>
      <c r="D5992" s="329" t="s">
        <v>3367</v>
      </c>
      <c r="E5992" s="334">
        <v>21.14</v>
      </c>
    </row>
    <row r="5993" spans="1:5" ht="15" x14ac:dyDescent="0.25">
      <c r="A5993" s="331">
        <v>87547</v>
      </c>
      <c r="B5993" s="329" t="s">
        <v>8557</v>
      </c>
      <c r="C5993" s="329" t="s">
        <v>2690</v>
      </c>
      <c r="D5993" s="329" t="s">
        <v>3038</v>
      </c>
      <c r="E5993" s="334">
        <v>16.75</v>
      </c>
    </row>
    <row r="5994" spans="1:5" ht="15" x14ac:dyDescent="0.25">
      <c r="A5994" s="331">
        <v>87548</v>
      </c>
      <c r="B5994" s="329" t="s">
        <v>8558</v>
      </c>
      <c r="C5994" s="329" t="s">
        <v>2690</v>
      </c>
      <c r="D5994" s="329" t="s">
        <v>3367</v>
      </c>
      <c r="E5994" s="334">
        <v>18.649999999999999</v>
      </c>
    </row>
    <row r="5995" spans="1:5" ht="15" x14ac:dyDescent="0.25">
      <c r="A5995" s="331">
        <v>87549</v>
      </c>
      <c r="B5995" s="329" t="s">
        <v>8559</v>
      </c>
      <c r="C5995" s="329" t="s">
        <v>2690</v>
      </c>
      <c r="D5995" s="329" t="s">
        <v>3038</v>
      </c>
      <c r="E5995" s="334">
        <v>15.84</v>
      </c>
    </row>
    <row r="5996" spans="1:5" ht="15" x14ac:dyDescent="0.25">
      <c r="A5996" s="331">
        <v>87550</v>
      </c>
      <c r="B5996" s="329" t="s">
        <v>8560</v>
      </c>
      <c r="C5996" s="329" t="s">
        <v>2690</v>
      </c>
      <c r="D5996" s="329" t="s">
        <v>3367</v>
      </c>
      <c r="E5996" s="334">
        <v>17.739999999999998</v>
      </c>
    </row>
    <row r="5997" spans="1:5" ht="15" x14ac:dyDescent="0.25">
      <c r="A5997" s="331">
        <v>87553</v>
      </c>
      <c r="B5997" s="329" t="s">
        <v>8561</v>
      </c>
      <c r="C5997" s="329" t="s">
        <v>2690</v>
      </c>
      <c r="D5997" s="329" t="s">
        <v>3038</v>
      </c>
      <c r="E5997" s="334">
        <v>13.34</v>
      </c>
    </row>
    <row r="5998" spans="1:5" ht="15" x14ac:dyDescent="0.25">
      <c r="A5998" s="331">
        <v>87554</v>
      </c>
      <c r="B5998" s="329" t="s">
        <v>8562</v>
      </c>
      <c r="C5998" s="329" t="s">
        <v>2690</v>
      </c>
      <c r="D5998" s="329" t="s">
        <v>3367</v>
      </c>
      <c r="E5998" s="334">
        <v>15.24</v>
      </c>
    </row>
    <row r="5999" spans="1:5" ht="15" x14ac:dyDescent="0.25">
      <c r="A5999" s="331">
        <v>87555</v>
      </c>
      <c r="B5999" s="329" t="s">
        <v>8563</v>
      </c>
      <c r="C5999" s="329" t="s">
        <v>2690</v>
      </c>
      <c r="D5999" s="329" t="s">
        <v>3038</v>
      </c>
      <c r="E5999" s="334">
        <v>45.15</v>
      </c>
    </row>
    <row r="6000" spans="1:5" ht="15" x14ac:dyDescent="0.25">
      <c r="A6000" s="331">
        <v>87556</v>
      </c>
      <c r="B6000" s="329" t="s">
        <v>8564</v>
      </c>
      <c r="C6000" s="329" t="s">
        <v>2690</v>
      </c>
      <c r="D6000" s="329" t="s">
        <v>3038</v>
      </c>
      <c r="E6000" s="334">
        <v>43.02</v>
      </c>
    </row>
    <row r="6001" spans="1:5" ht="15" x14ac:dyDescent="0.25">
      <c r="A6001" s="331">
        <v>87557</v>
      </c>
      <c r="B6001" s="329" t="s">
        <v>8565</v>
      </c>
      <c r="C6001" s="329" t="s">
        <v>2690</v>
      </c>
      <c r="D6001" s="329" t="s">
        <v>3038</v>
      </c>
      <c r="E6001" s="334">
        <v>42.25</v>
      </c>
    </row>
    <row r="6002" spans="1:5" ht="15" x14ac:dyDescent="0.25">
      <c r="A6002" s="331">
        <v>87559</v>
      </c>
      <c r="B6002" s="329" t="s">
        <v>8566</v>
      </c>
      <c r="C6002" s="329" t="s">
        <v>2690</v>
      </c>
      <c r="D6002" s="329" t="s">
        <v>3038</v>
      </c>
      <c r="E6002" s="334">
        <v>40.11</v>
      </c>
    </row>
    <row r="6003" spans="1:5" ht="15" x14ac:dyDescent="0.25">
      <c r="A6003" s="331">
        <v>87561</v>
      </c>
      <c r="B6003" s="329" t="s">
        <v>8567</v>
      </c>
      <c r="C6003" s="329" t="s">
        <v>2690</v>
      </c>
      <c r="D6003" s="329" t="s">
        <v>3038</v>
      </c>
      <c r="E6003" s="334">
        <v>42.44</v>
      </c>
    </row>
    <row r="6004" spans="1:5" ht="15" x14ac:dyDescent="0.25">
      <c r="A6004" s="331">
        <v>87775</v>
      </c>
      <c r="B6004" s="329" t="s">
        <v>8568</v>
      </c>
      <c r="C6004" s="329" t="s">
        <v>2690</v>
      </c>
      <c r="D6004" s="329" t="s">
        <v>3038</v>
      </c>
      <c r="E6004" s="334">
        <v>41.85</v>
      </c>
    </row>
    <row r="6005" spans="1:5" ht="15" x14ac:dyDescent="0.25">
      <c r="A6005" s="331">
        <v>87777</v>
      </c>
      <c r="B6005" s="329" t="s">
        <v>8569</v>
      </c>
      <c r="C6005" s="329" t="s">
        <v>2690</v>
      </c>
      <c r="D6005" s="329" t="s">
        <v>3038</v>
      </c>
      <c r="E6005" s="334">
        <v>44.65</v>
      </c>
    </row>
    <row r="6006" spans="1:5" ht="15" x14ac:dyDescent="0.25">
      <c r="A6006" s="331">
        <v>87778</v>
      </c>
      <c r="B6006" s="329" t="s">
        <v>8570</v>
      </c>
      <c r="C6006" s="329" t="s">
        <v>2690</v>
      </c>
      <c r="D6006" s="329" t="s">
        <v>3038</v>
      </c>
      <c r="E6006" s="334">
        <v>79.34</v>
      </c>
    </row>
    <row r="6007" spans="1:5" ht="15" x14ac:dyDescent="0.25">
      <c r="A6007" s="331">
        <v>87779</v>
      </c>
      <c r="B6007" s="329" t="s">
        <v>8571</v>
      </c>
      <c r="C6007" s="329" t="s">
        <v>2690</v>
      </c>
      <c r="D6007" s="329" t="s">
        <v>3038</v>
      </c>
      <c r="E6007" s="334">
        <v>48.79</v>
      </c>
    </row>
    <row r="6008" spans="1:5" ht="15" x14ac:dyDescent="0.25">
      <c r="A6008" s="331">
        <v>87781</v>
      </c>
      <c r="B6008" s="329" t="s">
        <v>8572</v>
      </c>
      <c r="C6008" s="329" t="s">
        <v>2690</v>
      </c>
      <c r="D6008" s="329" t="s">
        <v>3038</v>
      </c>
      <c r="E6008" s="334">
        <v>52.55</v>
      </c>
    </row>
    <row r="6009" spans="1:5" ht="15" x14ac:dyDescent="0.25">
      <c r="A6009" s="331">
        <v>87783</v>
      </c>
      <c r="B6009" s="329" t="s">
        <v>8573</v>
      </c>
      <c r="C6009" s="329" t="s">
        <v>2690</v>
      </c>
      <c r="D6009" s="329" t="s">
        <v>3038</v>
      </c>
      <c r="E6009" s="334">
        <v>100.46</v>
      </c>
    </row>
    <row r="6010" spans="1:5" ht="15" x14ac:dyDescent="0.25">
      <c r="A6010" s="331">
        <v>87784</v>
      </c>
      <c r="B6010" s="329" t="s">
        <v>8574</v>
      </c>
      <c r="C6010" s="329" t="s">
        <v>2690</v>
      </c>
      <c r="D6010" s="329" t="s">
        <v>3038</v>
      </c>
      <c r="E6010" s="334">
        <v>55.73</v>
      </c>
    </row>
    <row r="6011" spans="1:5" ht="15" x14ac:dyDescent="0.25">
      <c r="A6011" s="331">
        <v>87786</v>
      </c>
      <c r="B6011" s="329" t="s">
        <v>8575</v>
      </c>
      <c r="C6011" s="329" t="s">
        <v>2690</v>
      </c>
      <c r="D6011" s="329" t="s">
        <v>3038</v>
      </c>
      <c r="E6011" s="334">
        <v>60.45</v>
      </c>
    </row>
    <row r="6012" spans="1:5" ht="15" x14ac:dyDescent="0.25">
      <c r="A6012" s="331">
        <v>87787</v>
      </c>
      <c r="B6012" s="329" t="s">
        <v>8576</v>
      </c>
      <c r="C6012" s="329" t="s">
        <v>2690</v>
      </c>
      <c r="D6012" s="329" t="s">
        <v>3038</v>
      </c>
      <c r="E6012" s="334">
        <v>121.59</v>
      </c>
    </row>
    <row r="6013" spans="1:5" ht="15" x14ac:dyDescent="0.25">
      <c r="A6013" s="331">
        <v>87788</v>
      </c>
      <c r="B6013" s="329" t="s">
        <v>8577</v>
      </c>
      <c r="C6013" s="329" t="s">
        <v>2690</v>
      </c>
      <c r="D6013" s="329" t="s">
        <v>3038</v>
      </c>
      <c r="E6013" s="334">
        <v>70.290000000000006</v>
      </c>
    </row>
    <row r="6014" spans="1:5" ht="15" x14ac:dyDescent="0.25">
      <c r="A6014" s="331">
        <v>87790</v>
      </c>
      <c r="B6014" s="329" t="s">
        <v>8578</v>
      </c>
      <c r="C6014" s="329" t="s">
        <v>2690</v>
      </c>
      <c r="D6014" s="329" t="s">
        <v>3038</v>
      </c>
      <c r="E6014" s="334">
        <v>75.48</v>
      </c>
    </row>
    <row r="6015" spans="1:5" ht="15" x14ac:dyDescent="0.25">
      <c r="A6015" s="331">
        <v>87791</v>
      </c>
      <c r="B6015" s="329" t="s">
        <v>8579</v>
      </c>
      <c r="C6015" s="329" t="s">
        <v>2690</v>
      </c>
      <c r="D6015" s="329" t="s">
        <v>3038</v>
      </c>
      <c r="E6015" s="334">
        <v>140.31</v>
      </c>
    </row>
    <row r="6016" spans="1:5" ht="15" x14ac:dyDescent="0.25">
      <c r="A6016" s="331">
        <v>87792</v>
      </c>
      <c r="B6016" s="329" t="s">
        <v>8580</v>
      </c>
      <c r="C6016" s="329" t="s">
        <v>2690</v>
      </c>
      <c r="D6016" s="329" t="s">
        <v>3038</v>
      </c>
      <c r="E6016" s="334">
        <v>29.51</v>
      </c>
    </row>
    <row r="6017" spans="1:5" ht="15" x14ac:dyDescent="0.25">
      <c r="A6017" s="331">
        <v>87794</v>
      </c>
      <c r="B6017" s="329" t="s">
        <v>8581</v>
      </c>
      <c r="C6017" s="329" t="s">
        <v>2690</v>
      </c>
      <c r="D6017" s="329" t="s">
        <v>3038</v>
      </c>
      <c r="E6017" s="334">
        <v>32.130000000000003</v>
      </c>
    </row>
    <row r="6018" spans="1:5" ht="15" x14ac:dyDescent="0.25">
      <c r="A6018" s="331">
        <v>87795</v>
      </c>
      <c r="B6018" s="329" t="s">
        <v>8582</v>
      </c>
      <c r="C6018" s="329" t="s">
        <v>2690</v>
      </c>
      <c r="D6018" s="329" t="s">
        <v>3038</v>
      </c>
      <c r="E6018" s="334">
        <v>64.23</v>
      </c>
    </row>
    <row r="6019" spans="1:5" ht="15" x14ac:dyDescent="0.25">
      <c r="A6019" s="331">
        <v>87797</v>
      </c>
      <c r="B6019" s="329" t="s">
        <v>8583</v>
      </c>
      <c r="C6019" s="329" t="s">
        <v>2690</v>
      </c>
      <c r="D6019" s="329" t="s">
        <v>3038</v>
      </c>
      <c r="E6019" s="334">
        <v>36.17</v>
      </c>
    </row>
    <row r="6020" spans="1:5" ht="15" x14ac:dyDescent="0.25">
      <c r="A6020" s="331">
        <v>87799</v>
      </c>
      <c r="B6020" s="329" t="s">
        <v>8584</v>
      </c>
      <c r="C6020" s="329" t="s">
        <v>2690</v>
      </c>
      <c r="D6020" s="329" t="s">
        <v>3038</v>
      </c>
      <c r="E6020" s="334">
        <v>39.68</v>
      </c>
    </row>
    <row r="6021" spans="1:5" ht="15" x14ac:dyDescent="0.25">
      <c r="A6021" s="331">
        <v>87800</v>
      </c>
      <c r="B6021" s="329" t="s">
        <v>8585</v>
      </c>
      <c r="C6021" s="329" t="s">
        <v>2690</v>
      </c>
      <c r="D6021" s="329" t="s">
        <v>3038</v>
      </c>
      <c r="E6021" s="334">
        <v>84.13</v>
      </c>
    </row>
    <row r="6022" spans="1:5" ht="15" x14ac:dyDescent="0.25">
      <c r="A6022" s="331">
        <v>87801</v>
      </c>
      <c r="B6022" s="329" t="s">
        <v>8586</v>
      </c>
      <c r="C6022" s="329" t="s">
        <v>2690</v>
      </c>
      <c r="D6022" s="329" t="s">
        <v>3038</v>
      </c>
      <c r="E6022" s="334">
        <v>42.84</v>
      </c>
    </row>
    <row r="6023" spans="1:5" ht="15" x14ac:dyDescent="0.25">
      <c r="A6023" s="331">
        <v>87803</v>
      </c>
      <c r="B6023" s="329" t="s">
        <v>8587</v>
      </c>
      <c r="C6023" s="329" t="s">
        <v>2690</v>
      </c>
      <c r="D6023" s="329" t="s">
        <v>3038</v>
      </c>
      <c r="E6023" s="334">
        <v>47.24</v>
      </c>
    </row>
    <row r="6024" spans="1:5" ht="15" x14ac:dyDescent="0.25">
      <c r="A6024" s="331">
        <v>87804</v>
      </c>
      <c r="B6024" s="329" t="s">
        <v>8588</v>
      </c>
      <c r="C6024" s="329" t="s">
        <v>2690</v>
      </c>
      <c r="D6024" s="329" t="s">
        <v>3038</v>
      </c>
      <c r="E6024" s="334">
        <v>104.04</v>
      </c>
    </row>
    <row r="6025" spans="1:5" ht="15" x14ac:dyDescent="0.25">
      <c r="A6025" s="331">
        <v>87805</v>
      </c>
      <c r="B6025" s="329" t="s">
        <v>8589</v>
      </c>
      <c r="C6025" s="329" t="s">
        <v>2690</v>
      </c>
      <c r="D6025" s="329" t="s">
        <v>3038</v>
      </c>
      <c r="E6025" s="334">
        <v>48.7</v>
      </c>
    </row>
    <row r="6026" spans="1:5" ht="15" x14ac:dyDescent="0.25">
      <c r="A6026" s="331">
        <v>87807</v>
      </c>
      <c r="B6026" s="329" t="s">
        <v>8590</v>
      </c>
      <c r="C6026" s="329" t="s">
        <v>2690</v>
      </c>
      <c r="D6026" s="329" t="s">
        <v>3038</v>
      </c>
      <c r="E6026" s="334">
        <v>53.55</v>
      </c>
    </row>
    <row r="6027" spans="1:5" ht="15" x14ac:dyDescent="0.25">
      <c r="A6027" s="331">
        <v>87808</v>
      </c>
      <c r="B6027" s="329" t="s">
        <v>8591</v>
      </c>
      <c r="C6027" s="329" t="s">
        <v>2690</v>
      </c>
      <c r="D6027" s="329" t="s">
        <v>3038</v>
      </c>
      <c r="E6027" s="334">
        <v>113.68</v>
      </c>
    </row>
    <row r="6028" spans="1:5" ht="15" x14ac:dyDescent="0.25">
      <c r="A6028" s="331">
        <v>87809</v>
      </c>
      <c r="B6028" s="329" t="s">
        <v>8592</v>
      </c>
      <c r="C6028" s="329" t="s">
        <v>2690</v>
      </c>
      <c r="D6028" s="329" t="s">
        <v>3038</v>
      </c>
      <c r="E6028" s="334">
        <v>61.19</v>
      </c>
    </row>
    <row r="6029" spans="1:5" ht="15" x14ac:dyDescent="0.25">
      <c r="A6029" s="331">
        <v>87811</v>
      </c>
      <c r="B6029" s="329" t="s">
        <v>8593</v>
      </c>
      <c r="C6029" s="329" t="s">
        <v>2690</v>
      </c>
      <c r="D6029" s="329" t="s">
        <v>3367</v>
      </c>
      <c r="E6029" s="334">
        <v>63.81</v>
      </c>
    </row>
    <row r="6030" spans="1:5" ht="15" x14ac:dyDescent="0.25">
      <c r="A6030" s="331">
        <v>87812</v>
      </c>
      <c r="B6030" s="329" t="s">
        <v>8594</v>
      </c>
      <c r="C6030" s="329" t="s">
        <v>2690</v>
      </c>
      <c r="D6030" s="329" t="s">
        <v>3038</v>
      </c>
      <c r="E6030" s="334">
        <v>95.58</v>
      </c>
    </row>
    <row r="6031" spans="1:5" ht="15" x14ac:dyDescent="0.25">
      <c r="A6031" s="331">
        <v>87813</v>
      </c>
      <c r="B6031" s="329" t="s">
        <v>8595</v>
      </c>
      <c r="C6031" s="329" t="s">
        <v>2690</v>
      </c>
      <c r="D6031" s="329" t="s">
        <v>3038</v>
      </c>
      <c r="E6031" s="334">
        <v>67.849999999999994</v>
      </c>
    </row>
    <row r="6032" spans="1:5" ht="15" x14ac:dyDescent="0.25">
      <c r="A6032" s="331">
        <v>87815</v>
      </c>
      <c r="B6032" s="329" t="s">
        <v>8596</v>
      </c>
      <c r="C6032" s="329" t="s">
        <v>2690</v>
      </c>
      <c r="D6032" s="329" t="s">
        <v>3367</v>
      </c>
      <c r="E6032" s="334">
        <v>71.36</v>
      </c>
    </row>
    <row r="6033" spans="1:5" ht="15" x14ac:dyDescent="0.25">
      <c r="A6033" s="331">
        <v>87816</v>
      </c>
      <c r="B6033" s="329" t="s">
        <v>8597</v>
      </c>
      <c r="C6033" s="329" t="s">
        <v>2690</v>
      </c>
      <c r="D6033" s="329" t="s">
        <v>3038</v>
      </c>
      <c r="E6033" s="334">
        <v>115.48</v>
      </c>
    </row>
    <row r="6034" spans="1:5" ht="15" x14ac:dyDescent="0.25">
      <c r="A6034" s="331">
        <v>87817</v>
      </c>
      <c r="B6034" s="329" t="s">
        <v>8598</v>
      </c>
      <c r="C6034" s="329" t="s">
        <v>2690</v>
      </c>
      <c r="D6034" s="329" t="s">
        <v>3038</v>
      </c>
      <c r="E6034" s="334">
        <v>74.19</v>
      </c>
    </row>
    <row r="6035" spans="1:5" ht="15" x14ac:dyDescent="0.25">
      <c r="A6035" s="331">
        <v>87819</v>
      </c>
      <c r="B6035" s="329" t="s">
        <v>8599</v>
      </c>
      <c r="C6035" s="329" t="s">
        <v>2690</v>
      </c>
      <c r="D6035" s="329" t="s">
        <v>3367</v>
      </c>
      <c r="E6035" s="334">
        <v>78.59</v>
      </c>
    </row>
    <row r="6036" spans="1:5" ht="15" x14ac:dyDescent="0.25">
      <c r="A6036" s="331">
        <v>87820</v>
      </c>
      <c r="B6036" s="329" t="s">
        <v>8600</v>
      </c>
      <c r="C6036" s="329" t="s">
        <v>2690</v>
      </c>
      <c r="D6036" s="329" t="s">
        <v>3038</v>
      </c>
      <c r="E6036" s="334">
        <v>135.41</v>
      </c>
    </row>
    <row r="6037" spans="1:5" ht="15" x14ac:dyDescent="0.25">
      <c r="A6037" s="331">
        <v>87821</v>
      </c>
      <c r="B6037" s="329" t="s">
        <v>8601</v>
      </c>
      <c r="C6037" s="329" t="s">
        <v>2690</v>
      </c>
      <c r="D6037" s="329" t="s">
        <v>3038</v>
      </c>
      <c r="E6037" s="334">
        <v>105.73</v>
      </c>
    </row>
    <row r="6038" spans="1:5" ht="15" x14ac:dyDescent="0.25">
      <c r="A6038" s="331">
        <v>87823</v>
      </c>
      <c r="B6038" s="329" t="s">
        <v>8602</v>
      </c>
      <c r="C6038" s="329" t="s">
        <v>2690</v>
      </c>
      <c r="D6038" s="329" t="s">
        <v>3367</v>
      </c>
      <c r="E6038" s="334">
        <v>110.58</v>
      </c>
    </row>
    <row r="6039" spans="1:5" ht="15" x14ac:dyDescent="0.25">
      <c r="A6039" s="331">
        <v>87824</v>
      </c>
      <c r="B6039" s="329" t="s">
        <v>8603</v>
      </c>
      <c r="C6039" s="329" t="s">
        <v>2690</v>
      </c>
      <c r="D6039" s="329" t="s">
        <v>3038</v>
      </c>
      <c r="E6039" s="334">
        <v>170.39</v>
      </c>
    </row>
    <row r="6040" spans="1:5" ht="15" x14ac:dyDescent="0.25">
      <c r="A6040" s="331">
        <v>87825</v>
      </c>
      <c r="B6040" s="329" t="s">
        <v>8604</v>
      </c>
      <c r="C6040" s="329" t="s">
        <v>2690</v>
      </c>
      <c r="D6040" s="329" t="s">
        <v>3038</v>
      </c>
      <c r="E6040" s="334">
        <v>49.34</v>
      </c>
    </row>
    <row r="6041" spans="1:5" ht="15" x14ac:dyDescent="0.25">
      <c r="A6041" s="331">
        <v>87827</v>
      </c>
      <c r="B6041" s="329" t="s">
        <v>8605</v>
      </c>
      <c r="C6041" s="329" t="s">
        <v>2690</v>
      </c>
      <c r="D6041" s="329" t="s">
        <v>3367</v>
      </c>
      <c r="E6041" s="334">
        <v>52.55</v>
      </c>
    </row>
    <row r="6042" spans="1:5" ht="15" x14ac:dyDescent="0.25">
      <c r="A6042" s="331">
        <v>87828</v>
      </c>
      <c r="B6042" s="329" t="s">
        <v>8606</v>
      </c>
      <c r="C6042" s="329" t="s">
        <v>2690</v>
      </c>
      <c r="D6042" s="329" t="s">
        <v>3038</v>
      </c>
      <c r="E6042" s="334">
        <v>92.78</v>
      </c>
    </row>
    <row r="6043" spans="1:5" ht="15" x14ac:dyDescent="0.25">
      <c r="A6043" s="331">
        <v>87829</v>
      </c>
      <c r="B6043" s="329" t="s">
        <v>8607</v>
      </c>
      <c r="C6043" s="329" t="s">
        <v>2690</v>
      </c>
      <c r="D6043" s="329" t="s">
        <v>3038</v>
      </c>
      <c r="E6043" s="334">
        <v>56.9</v>
      </c>
    </row>
    <row r="6044" spans="1:5" ht="15" x14ac:dyDescent="0.25">
      <c r="A6044" s="331">
        <v>87831</v>
      </c>
      <c r="B6044" s="329" t="s">
        <v>8608</v>
      </c>
      <c r="C6044" s="329" t="s">
        <v>2690</v>
      </c>
      <c r="D6044" s="329" t="s">
        <v>3367</v>
      </c>
      <c r="E6044" s="334">
        <v>61.2</v>
      </c>
    </row>
    <row r="6045" spans="1:5" ht="15" x14ac:dyDescent="0.25">
      <c r="A6045" s="331">
        <v>87832</v>
      </c>
      <c r="B6045" s="329" t="s">
        <v>8609</v>
      </c>
      <c r="C6045" s="329" t="s">
        <v>2690</v>
      </c>
      <c r="D6045" s="329" t="s">
        <v>3038</v>
      </c>
      <c r="E6045" s="334">
        <v>116.52</v>
      </c>
    </row>
    <row r="6046" spans="1:5" ht="15" x14ac:dyDescent="0.25">
      <c r="A6046" s="331">
        <v>87834</v>
      </c>
      <c r="B6046" s="329" t="s">
        <v>8610</v>
      </c>
      <c r="C6046" s="329" t="s">
        <v>2690</v>
      </c>
      <c r="D6046" s="329" t="s">
        <v>3038</v>
      </c>
      <c r="E6046" s="334">
        <v>186.96</v>
      </c>
    </row>
    <row r="6047" spans="1:5" ht="15" x14ac:dyDescent="0.25">
      <c r="A6047" s="331">
        <v>87835</v>
      </c>
      <c r="B6047" s="329" t="s">
        <v>8611</v>
      </c>
      <c r="C6047" s="329" t="s">
        <v>2690</v>
      </c>
      <c r="D6047" s="329" t="s">
        <v>3038</v>
      </c>
      <c r="E6047" s="334">
        <v>129.74</v>
      </c>
    </row>
    <row r="6048" spans="1:5" ht="15" x14ac:dyDescent="0.25">
      <c r="A6048" s="331">
        <v>87836</v>
      </c>
      <c r="B6048" s="329" t="s">
        <v>8612</v>
      </c>
      <c r="C6048" s="329" t="s">
        <v>2690</v>
      </c>
      <c r="D6048" s="329" t="s">
        <v>3038</v>
      </c>
      <c r="E6048" s="334">
        <v>181.15</v>
      </c>
    </row>
    <row r="6049" spans="1:5" ht="15" x14ac:dyDescent="0.25">
      <c r="A6049" s="331">
        <v>87837</v>
      </c>
      <c r="B6049" s="329" t="s">
        <v>8613</v>
      </c>
      <c r="C6049" s="329" t="s">
        <v>2690</v>
      </c>
      <c r="D6049" s="329" t="s">
        <v>3038</v>
      </c>
      <c r="E6049" s="334">
        <v>124.73</v>
      </c>
    </row>
    <row r="6050" spans="1:5" ht="15" x14ac:dyDescent="0.25">
      <c r="A6050" s="331">
        <v>87838</v>
      </c>
      <c r="B6050" s="329" t="s">
        <v>8614</v>
      </c>
      <c r="C6050" s="329" t="s">
        <v>2690</v>
      </c>
      <c r="D6050" s="329" t="s">
        <v>3038</v>
      </c>
      <c r="E6050" s="334">
        <v>192.11</v>
      </c>
    </row>
    <row r="6051" spans="1:5" ht="15" x14ac:dyDescent="0.25">
      <c r="A6051" s="331">
        <v>87839</v>
      </c>
      <c r="B6051" s="329" t="s">
        <v>8615</v>
      </c>
      <c r="C6051" s="329" t="s">
        <v>2690</v>
      </c>
      <c r="D6051" s="329" t="s">
        <v>3038</v>
      </c>
      <c r="E6051" s="334">
        <v>133.61000000000001</v>
      </c>
    </row>
    <row r="6052" spans="1:5" ht="15" x14ac:dyDescent="0.25">
      <c r="A6052" s="331">
        <v>87840</v>
      </c>
      <c r="B6052" s="329" t="s">
        <v>8616</v>
      </c>
      <c r="C6052" s="329" t="s">
        <v>2690</v>
      </c>
      <c r="D6052" s="329" t="s">
        <v>3038</v>
      </c>
      <c r="E6052" s="334">
        <v>185.02</v>
      </c>
    </row>
    <row r="6053" spans="1:5" ht="15" x14ac:dyDescent="0.25">
      <c r="A6053" s="331">
        <v>87841</v>
      </c>
      <c r="B6053" s="329" t="s">
        <v>8617</v>
      </c>
      <c r="C6053" s="329" t="s">
        <v>2690</v>
      </c>
      <c r="D6053" s="329" t="s">
        <v>3038</v>
      </c>
      <c r="E6053" s="334">
        <v>127.29</v>
      </c>
    </row>
    <row r="6054" spans="1:5" ht="15" x14ac:dyDescent="0.25">
      <c r="A6054" s="331">
        <v>87842</v>
      </c>
      <c r="B6054" s="329" t="s">
        <v>8618</v>
      </c>
      <c r="C6054" s="329" t="s">
        <v>2690</v>
      </c>
      <c r="D6054" s="329" t="s">
        <v>3038</v>
      </c>
      <c r="E6054" s="334">
        <v>193.68</v>
      </c>
    </row>
    <row r="6055" spans="1:5" ht="15" x14ac:dyDescent="0.25">
      <c r="A6055" s="331">
        <v>87843</v>
      </c>
      <c r="B6055" s="329" t="s">
        <v>8619</v>
      </c>
      <c r="C6055" s="329" t="s">
        <v>2690</v>
      </c>
      <c r="D6055" s="329" t="s">
        <v>3038</v>
      </c>
      <c r="E6055" s="334">
        <v>140.66999999999999</v>
      </c>
    </row>
    <row r="6056" spans="1:5" ht="15" x14ac:dyDescent="0.25">
      <c r="A6056" s="331">
        <v>87844</v>
      </c>
      <c r="B6056" s="329" t="s">
        <v>8620</v>
      </c>
      <c r="C6056" s="329" t="s">
        <v>2690</v>
      </c>
      <c r="D6056" s="329" t="s">
        <v>3038</v>
      </c>
      <c r="E6056" s="334">
        <v>183.18</v>
      </c>
    </row>
    <row r="6057" spans="1:5" ht="15" x14ac:dyDescent="0.25">
      <c r="A6057" s="331">
        <v>87845</v>
      </c>
      <c r="B6057" s="329" t="s">
        <v>8621</v>
      </c>
      <c r="C6057" s="329" t="s">
        <v>2690</v>
      </c>
      <c r="D6057" s="329" t="s">
        <v>3038</v>
      </c>
      <c r="E6057" s="334">
        <v>130.97</v>
      </c>
    </row>
    <row r="6058" spans="1:5" ht="15" x14ac:dyDescent="0.25">
      <c r="A6058" s="331">
        <v>87846</v>
      </c>
      <c r="B6058" s="329" t="s">
        <v>8622</v>
      </c>
      <c r="C6058" s="329" t="s">
        <v>2690</v>
      </c>
      <c r="D6058" s="329" t="s">
        <v>3038</v>
      </c>
      <c r="E6058" s="334">
        <v>201.86</v>
      </c>
    </row>
    <row r="6059" spans="1:5" ht="15" x14ac:dyDescent="0.25">
      <c r="A6059" s="331">
        <v>87847</v>
      </c>
      <c r="B6059" s="329" t="s">
        <v>8623</v>
      </c>
      <c r="C6059" s="329" t="s">
        <v>2690</v>
      </c>
      <c r="D6059" s="329" t="s">
        <v>3038</v>
      </c>
      <c r="E6059" s="334">
        <v>144.65</v>
      </c>
    </row>
    <row r="6060" spans="1:5" ht="15" x14ac:dyDescent="0.25">
      <c r="A6060" s="331">
        <v>87848</v>
      </c>
      <c r="B6060" s="329" t="s">
        <v>8624</v>
      </c>
      <c r="C6060" s="329" t="s">
        <v>2690</v>
      </c>
      <c r="D6060" s="329" t="s">
        <v>3038</v>
      </c>
      <c r="E6060" s="334">
        <v>195.19</v>
      </c>
    </row>
    <row r="6061" spans="1:5" ht="15" x14ac:dyDescent="0.25">
      <c r="A6061" s="331">
        <v>87849</v>
      </c>
      <c r="B6061" s="329" t="s">
        <v>8625</v>
      </c>
      <c r="C6061" s="329" t="s">
        <v>2690</v>
      </c>
      <c r="D6061" s="329" t="s">
        <v>3038</v>
      </c>
      <c r="E6061" s="334">
        <v>138.77000000000001</v>
      </c>
    </row>
    <row r="6062" spans="1:5" ht="15" x14ac:dyDescent="0.25">
      <c r="A6062" s="331">
        <v>87850</v>
      </c>
      <c r="B6062" s="329" t="s">
        <v>8626</v>
      </c>
      <c r="C6062" s="329" t="s">
        <v>2690</v>
      </c>
      <c r="D6062" s="329" t="s">
        <v>3038</v>
      </c>
      <c r="E6062" s="334">
        <v>207.02</v>
      </c>
    </row>
    <row r="6063" spans="1:5" ht="15" x14ac:dyDescent="0.25">
      <c r="A6063" s="331">
        <v>87851</v>
      </c>
      <c r="B6063" s="329" t="s">
        <v>8627</v>
      </c>
      <c r="C6063" s="329" t="s">
        <v>2690</v>
      </c>
      <c r="D6063" s="329" t="s">
        <v>3038</v>
      </c>
      <c r="E6063" s="334">
        <v>148.53</v>
      </c>
    </row>
    <row r="6064" spans="1:5" ht="15" x14ac:dyDescent="0.25">
      <c r="A6064" s="331">
        <v>87852</v>
      </c>
      <c r="B6064" s="329" t="s">
        <v>8628</v>
      </c>
      <c r="C6064" s="329" t="s">
        <v>2690</v>
      </c>
      <c r="D6064" s="329" t="s">
        <v>3038</v>
      </c>
      <c r="E6064" s="334">
        <v>199.04</v>
      </c>
    </row>
    <row r="6065" spans="1:5" ht="15" x14ac:dyDescent="0.25">
      <c r="A6065" s="331">
        <v>87853</v>
      </c>
      <c r="B6065" s="329" t="s">
        <v>8629</v>
      </c>
      <c r="C6065" s="329" t="s">
        <v>2690</v>
      </c>
      <c r="D6065" s="329" t="s">
        <v>3038</v>
      </c>
      <c r="E6065" s="334">
        <v>141.31</v>
      </c>
    </row>
    <row r="6066" spans="1:5" ht="15" x14ac:dyDescent="0.25">
      <c r="A6066" s="331">
        <v>87854</v>
      </c>
      <c r="B6066" s="329" t="s">
        <v>8630</v>
      </c>
      <c r="C6066" s="329" t="s">
        <v>2690</v>
      </c>
      <c r="D6066" s="329" t="s">
        <v>3038</v>
      </c>
      <c r="E6066" s="334">
        <v>208.59</v>
      </c>
    </row>
    <row r="6067" spans="1:5" ht="15" x14ac:dyDescent="0.25">
      <c r="A6067" s="331">
        <v>87855</v>
      </c>
      <c r="B6067" s="329" t="s">
        <v>8631</v>
      </c>
      <c r="C6067" s="329" t="s">
        <v>2690</v>
      </c>
      <c r="D6067" s="329" t="s">
        <v>3038</v>
      </c>
      <c r="E6067" s="334">
        <v>155.59</v>
      </c>
    </row>
    <row r="6068" spans="1:5" ht="15" x14ac:dyDescent="0.25">
      <c r="A6068" s="331">
        <v>87856</v>
      </c>
      <c r="B6068" s="329" t="s">
        <v>8632</v>
      </c>
      <c r="C6068" s="329" t="s">
        <v>2690</v>
      </c>
      <c r="D6068" s="329" t="s">
        <v>3038</v>
      </c>
      <c r="E6068" s="334">
        <v>197.22</v>
      </c>
    </row>
    <row r="6069" spans="1:5" ht="15" x14ac:dyDescent="0.25">
      <c r="A6069" s="331">
        <v>87857</v>
      </c>
      <c r="B6069" s="329" t="s">
        <v>8633</v>
      </c>
      <c r="C6069" s="329" t="s">
        <v>2690</v>
      </c>
      <c r="D6069" s="329" t="s">
        <v>3038</v>
      </c>
      <c r="E6069" s="334">
        <v>144.99</v>
      </c>
    </row>
    <row r="6070" spans="1:5" ht="15" x14ac:dyDescent="0.25">
      <c r="A6070" s="331">
        <v>87858</v>
      </c>
      <c r="B6070" s="329" t="s">
        <v>8634</v>
      </c>
      <c r="C6070" s="329" t="s">
        <v>2690</v>
      </c>
      <c r="D6070" s="329" t="s">
        <v>3038</v>
      </c>
      <c r="E6070" s="334">
        <v>136.86000000000001</v>
      </c>
    </row>
    <row r="6071" spans="1:5" ht="15" x14ac:dyDescent="0.25">
      <c r="A6071" s="331">
        <v>87859</v>
      </c>
      <c r="B6071" s="329" t="s">
        <v>8635</v>
      </c>
      <c r="C6071" s="329" t="s">
        <v>2690</v>
      </c>
      <c r="D6071" s="329" t="s">
        <v>3038</v>
      </c>
      <c r="E6071" s="334">
        <v>155.9</v>
      </c>
    </row>
    <row r="6072" spans="1:5" ht="15" x14ac:dyDescent="0.25">
      <c r="A6072" s="331">
        <v>89048</v>
      </c>
      <c r="B6072" s="329" t="s">
        <v>8636</v>
      </c>
      <c r="C6072" s="329" t="s">
        <v>2690</v>
      </c>
      <c r="D6072" s="329" t="s">
        <v>3038</v>
      </c>
      <c r="E6072" s="334">
        <v>26.72</v>
      </c>
    </row>
    <row r="6073" spans="1:5" ht="15" x14ac:dyDescent="0.25">
      <c r="A6073" s="331">
        <v>89049</v>
      </c>
      <c r="B6073" s="329" t="s">
        <v>8637</v>
      </c>
      <c r="C6073" s="329" t="s">
        <v>2690</v>
      </c>
      <c r="D6073" s="329" t="s">
        <v>3038</v>
      </c>
      <c r="E6073" s="334">
        <v>15.55</v>
      </c>
    </row>
    <row r="6074" spans="1:5" ht="15" x14ac:dyDescent="0.25">
      <c r="A6074" s="331">
        <v>89173</v>
      </c>
      <c r="B6074" s="329" t="s">
        <v>8638</v>
      </c>
      <c r="C6074" s="329" t="s">
        <v>2690</v>
      </c>
      <c r="D6074" s="329" t="s">
        <v>3038</v>
      </c>
      <c r="E6074" s="334">
        <v>26.32</v>
      </c>
    </row>
    <row r="6075" spans="1:5" ht="15" x14ac:dyDescent="0.25">
      <c r="A6075" s="331">
        <v>90406</v>
      </c>
      <c r="B6075" s="329" t="s">
        <v>8639</v>
      </c>
      <c r="C6075" s="329" t="s">
        <v>2690</v>
      </c>
      <c r="D6075" s="329" t="s">
        <v>3038</v>
      </c>
      <c r="E6075" s="334">
        <v>33.5</v>
      </c>
    </row>
    <row r="6076" spans="1:5" ht="15" x14ac:dyDescent="0.25">
      <c r="A6076" s="331">
        <v>90407</v>
      </c>
      <c r="B6076" s="329" t="s">
        <v>624</v>
      </c>
      <c r="C6076" s="329" t="s">
        <v>2690</v>
      </c>
      <c r="D6076" s="329" t="s">
        <v>3367</v>
      </c>
      <c r="E6076" s="334">
        <v>36.86</v>
      </c>
    </row>
    <row r="6077" spans="1:5" ht="15" x14ac:dyDescent="0.25">
      <c r="A6077" s="331">
        <v>90408</v>
      </c>
      <c r="B6077" s="329" t="s">
        <v>8640</v>
      </c>
      <c r="C6077" s="329" t="s">
        <v>2690</v>
      </c>
      <c r="D6077" s="329" t="s">
        <v>3038</v>
      </c>
      <c r="E6077" s="334">
        <v>23.84</v>
      </c>
    </row>
    <row r="6078" spans="1:5" ht="15" x14ac:dyDescent="0.25">
      <c r="A6078" s="331">
        <v>90409</v>
      </c>
      <c r="B6078" s="329" t="s">
        <v>8641</v>
      </c>
      <c r="C6078" s="329" t="s">
        <v>2690</v>
      </c>
      <c r="D6078" s="329" t="s">
        <v>3367</v>
      </c>
      <c r="E6078" s="334">
        <v>25.74</v>
      </c>
    </row>
    <row r="6079" spans="1:5" ht="15" x14ac:dyDescent="0.25">
      <c r="A6079" s="331">
        <v>87242</v>
      </c>
      <c r="B6079" s="329" t="s">
        <v>2957</v>
      </c>
      <c r="C6079" s="329" t="s">
        <v>2690</v>
      </c>
      <c r="D6079" s="329" t="s">
        <v>3038</v>
      </c>
      <c r="E6079" s="334">
        <v>191.29</v>
      </c>
    </row>
    <row r="6080" spans="1:5" ht="15" x14ac:dyDescent="0.25">
      <c r="A6080" s="331">
        <v>87243</v>
      </c>
      <c r="B6080" s="329" t="s">
        <v>8642</v>
      </c>
      <c r="C6080" s="329" t="s">
        <v>2690</v>
      </c>
      <c r="D6080" s="329" t="s">
        <v>3038</v>
      </c>
      <c r="E6080" s="334">
        <v>176.46</v>
      </c>
    </row>
    <row r="6081" spans="1:5" ht="15" x14ac:dyDescent="0.25">
      <c r="A6081" s="331">
        <v>87244</v>
      </c>
      <c r="B6081" s="329" t="s">
        <v>8643</v>
      </c>
      <c r="C6081" s="329" t="s">
        <v>2690</v>
      </c>
      <c r="D6081" s="329" t="s">
        <v>3038</v>
      </c>
      <c r="E6081" s="334">
        <v>185.15</v>
      </c>
    </row>
    <row r="6082" spans="1:5" ht="15" x14ac:dyDescent="0.25">
      <c r="A6082" s="331">
        <v>87245</v>
      </c>
      <c r="B6082" s="329" t="s">
        <v>8644</v>
      </c>
      <c r="C6082" s="329" t="s">
        <v>2690</v>
      </c>
      <c r="D6082" s="329" t="s">
        <v>3038</v>
      </c>
      <c r="E6082" s="334">
        <v>221.42</v>
      </c>
    </row>
    <row r="6083" spans="1:5" ht="15" x14ac:dyDescent="0.25">
      <c r="A6083" s="331">
        <v>87264</v>
      </c>
      <c r="B6083" s="329" t="s">
        <v>657</v>
      </c>
      <c r="C6083" s="329" t="s">
        <v>2690</v>
      </c>
      <c r="D6083" s="329" t="s">
        <v>3038</v>
      </c>
      <c r="E6083" s="334">
        <v>55.68</v>
      </c>
    </row>
    <row r="6084" spans="1:5" ht="15" x14ac:dyDescent="0.25">
      <c r="A6084" s="331">
        <v>87265</v>
      </c>
      <c r="B6084" s="329" t="s">
        <v>659</v>
      </c>
      <c r="C6084" s="329" t="s">
        <v>2690</v>
      </c>
      <c r="D6084" s="329" t="s">
        <v>3038</v>
      </c>
      <c r="E6084" s="334">
        <v>50.07</v>
      </c>
    </row>
    <row r="6085" spans="1:5" ht="15" x14ac:dyDescent="0.25">
      <c r="A6085" s="331">
        <v>87266</v>
      </c>
      <c r="B6085" s="329" t="s">
        <v>661</v>
      </c>
      <c r="C6085" s="329" t="s">
        <v>2690</v>
      </c>
      <c r="D6085" s="329" t="s">
        <v>3038</v>
      </c>
      <c r="E6085" s="334">
        <v>57.65</v>
      </c>
    </row>
    <row r="6086" spans="1:5" ht="15" x14ac:dyDescent="0.25">
      <c r="A6086" s="331">
        <v>87267</v>
      </c>
      <c r="B6086" s="329" t="s">
        <v>663</v>
      </c>
      <c r="C6086" s="329" t="s">
        <v>2690</v>
      </c>
      <c r="D6086" s="329" t="s">
        <v>3038</v>
      </c>
      <c r="E6086" s="334">
        <v>55.19</v>
      </c>
    </row>
    <row r="6087" spans="1:5" ht="15" x14ac:dyDescent="0.25">
      <c r="A6087" s="331">
        <v>87268</v>
      </c>
      <c r="B6087" s="329" t="s">
        <v>8645</v>
      </c>
      <c r="C6087" s="329" t="s">
        <v>2690</v>
      </c>
      <c r="D6087" s="329" t="s">
        <v>3038</v>
      </c>
      <c r="E6087" s="334">
        <v>58.96</v>
      </c>
    </row>
    <row r="6088" spans="1:5" ht="15" x14ac:dyDescent="0.25">
      <c r="A6088" s="331">
        <v>87269</v>
      </c>
      <c r="B6088" s="329" t="s">
        <v>8646</v>
      </c>
      <c r="C6088" s="329" t="s">
        <v>2690</v>
      </c>
      <c r="D6088" s="329" t="s">
        <v>3038</v>
      </c>
      <c r="E6088" s="334">
        <v>52.86</v>
      </c>
    </row>
    <row r="6089" spans="1:5" ht="15" x14ac:dyDescent="0.25">
      <c r="A6089" s="331">
        <v>87270</v>
      </c>
      <c r="B6089" s="329" t="s">
        <v>8647</v>
      </c>
      <c r="C6089" s="329" t="s">
        <v>2690</v>
      </c>
      <c r="D6089" s="329" t="s">
        <v>3038</v>
      </c>
      <c r="E6089" s="334">
        <v>60.61</v>
      </c>
    </row>
    <row r="6090" spans="1:5" ht="15" x14ac:dyDescent="0.25">
      <c r="A6090" s="331">
        <v>87271</v>
      </c>
      <c r="B6090" s="329" t="s">
        <v>8648</v>
      </c>
      <c r="C6090" s="329" t="s">
        <v>2690</v>
      </c>
      <c r="D6090" s="329" t="s">
        <v>3038</v>
      </c>
      <c r="E6090" s="334">
        <v>57.68</v>
      </c>
    </row>
    <row r="6091" spans="1:5" ht="15" x14ac:dyDescent="0.25">
      <c r="A6091" s="331">
        <v>87272</v>
      </c>
      <c r="B6091" s="329" t="s">
        <v>8649</v>
      </c>
      <c r="C6091" s="329" t="s">
        <v>2690</v>
      </c>
      <c r="D6091" s="329" t="s">
        <v>3038</v>
      </c>
      <c r="E6091" s="334">
        <v>62.47</v>
      </c>
    </row>
    <row r="6092" spans="1:5" ht="15" x14ac:dyDescent="0.25">
      <c r="A6092" s="331">
        <v>87273</v>
      </c>
      <c r="B6092" s="329" t="s">
        <v>8650</v>
      </c>
      <c r="C6092" s="329" t="s">
        <v>2690</v>
      </c>
      <c r="D6092" s="329" t="s">
        <v>3038</v>
      </c>
      <c r="E6092" s="334">
        <v>55.03</v>
      </c>
    </row>
    <row r="6093" spans="1:5" ht="15" x14ac:dyDescent="0.25">
      <c r="A6093" s="331">
        <v>87274</v>
      </c>
      <c r="B6093" s="329" t="s">
        <v>8651</v>
      </c>
      <c r="C6093" s="329" t="s">
        <v>2690</v>
      </c>
      <c r="D6093" s="329" t="s">
        <v>3038</v>
      </c>
      <c r="E6093" s="334">
        <v>63.64</v>
      </c>
    </row>
    <row r="6094" spans="1:5" ht="15" x14ac:dyDescent="0.25">
      <c r="A6094" s="331">
        <v>87275</v>
      </c>
      <c r="B6094" s="329" t="s">
        <v>8652</v>
      </c>
      <c r="C6094" s="329" t="s">
        <v>2690</v>
      </c>
      <c r="D6094" s="329" t="s">
        <v>3038</v>
      </c>
      <c r="E6094" s="334">
        <v>61.13</v>
      </c>
    </row>
    <row r="6095" spans="1:5" ht="15" x14ac:dyDescent="0.25">
      <c r="A6095" s="331">
        <v>88786</v>
      </c>
      <c r="B6095" s="329" t="s">
        <v>8653</v>
      </c>
      <c r="C6095" s="329" t="s">
        <v>2690</v>
      </c>
      <c r="D6095" s="329" t="s">
        <v>3038</v>
      </c>
      <c r="E6095" s="334">
        <v>273.35000000000002</v>
      </c>
    </row>
    <row r="6096" spans="1:5" ht="15" x14ac:dyDescent="0.25">
      <c r="A6096" s="331">
        <v>88787</v>
      </c>
      <c r="B6096" s="329" t="s">
        <v>8654</v>
      </c>
      <c r="C6096" s="329" t="s">
        <v>2690</v>
      </c>
      <c r="D6096" s="329" t="s">
        <v>3038</v>
      </c>
      <c r="E6096" s="334">
        <v>253.95</v>
      </c>
    </row>
    <row r="6097" spans="1:5" ht="15" x14ac:dyDescent="0.25">
      <c r="A6097" s="331">
        <v>88788</v>
      </c>
      <c r="B6097" s="329" t="s">
        <v>8655</v>
      </c>
      <c r="C6097" s="329" t="s">
        <v>2690</v>
      </c>
      <c r="D6097" s="329" t="s">
        <v>3038</v>
      </c>
      <c r="E6097" s="334">
        <v>262.64</v>
      </c>
    </row>
    <row r="6098" spans="1:5" ht="15" x14ac:dyDescent="0.25">
      <c r="A6098" s="331">
        <v>88789</v>
      </c>
      <c r="B6098" s="329" t="s">
        <v>8656</v>
      </c>
      <c r="C6098" s="329" t="s">
        <v>2690</v>
      </c>
      <c r="D6098" s="329" t="s">
        <v>3038</v>
      </c>
      <c r="E6098" s="334">
        <v>314.60000000000002</v>
      </c>
    </row>
    <row r="6099" spans="1:5" ht="15" x14ac:dyDescent="0.25">
      <c r="A6099" s="331">
        <v>89045</v>
      </c>
      <c r="B6099" s="329" t="s">
        <v>8657</v>
      </c>
      <c r="C6099" s="329" t="s">
        <v>2690</v>
      </c>
      <c r="D6099" s="329" t="s">
        <v>3038</v>
      </c>
      <c r="E6099" s="334">
        <v>55.54</v>
      </c>
    </row>
    <row r="6100" spans="1:5" ht="15" x14ac:dyDescent="0.25">
      <c r="A6100" s="331">
        <v>89170</v>
      </c>
      <c r="B6100" s="329" t="s">
        <v>8658</v>
      </c>
      <c r="C6100" s="329" t="s">
        <v>2690</v>
      </c>
      <c r="D6100" s="329" t="s">
        <v>3038</v>
      </c>
      <c r="E6100" s="334">
        <v>54.11</v>
      </c>
    </row>
    <row r="6101" spans="1:5" ht="15" x14ac:dyDescent="0.25">
      <c r="A6101" s="331">
        <v>93392</v>
      </c>
      <c r="B6101" s="329" t="s">
        <v>8659</v>
      </c>
      <c r="C6101" s="329" t="s">
        <v>2690</v>
      </c>
      <c r="D6101" s="329" t="s">
        <v>3038</v>
      </c>
      <c r="E6101" s="334">
        <v>47.21</v>
      </c>
    </row>
    <row r="6102" spans="1:5" ht="15" x14ac:dyDescent="0.25">
      <c r="A6102" s="331">
        <v>93393</v>
      </c>
      <c r="B6102" s="329" t="s">
        <v>8660</v>
      </c>
      <c r="C6102" s="329" t="s">
        <v>2690</v>
      </c>
      <c r="D6102" s="329" t="s">
        <v>3038</v>
      </c>
      <c r="E6102" s="334">
        <v>41.68</v>
      </c>
    </row>
    <row r="6103" spans="1:5" ht="15" x14ac:dyDescent="0.25">
      <c r="A6103" s="331">
        <v>93394</v>
      </c>
      <c r="B6103" s="329" t="s">
        <v>8661</v>
      </c>
      <c r="C6103" s="329" t="s">
        <v>2690</v>
      </c>
      <c r="D6103" s="329" t="s">
        <v>3038</v>
      </c>
      <c r="E6103" s="334">
        <v>49.18</v>
      </c>
    </row>
    <row r="6104" spans="1:5" ht="15" x14ac:dyDescent="0.25">
      <c r="A6104" s="331">
        <v>93395</v>
      </c>
      <c r="B6104" s="329" t="s">
        <v>8662</v>
      </c>
      <c r="C6104" s="329" t="s">
        <v>2690</v>
      </c>
      <c r="D6104" s="329" t="s">
        <v>3038</v>
      </c>
      <c r="E6104" s="334">
        <v>46.72</v>
      </c>
    </row>
    <row r="6105" spans="1:5" ht="15" x14ac:dyDescent="0.25">
      <c r="A6105" s="331">
        <v>99194</v>
      </c>
      <c r="B6105" s="329" t="s">
        <v>8663</v>
      </c>
      <c r="C6105" s="329" t="s">
        <v>2690</v>
      </c>
      <c r="D6105" s="329" t="s">
        <v>3038</v>
      </c>
      <c r="E6105" s="334">
        <v>55.47</v>
      </c>
    </row>
    <row r="6106" spans="1:5" ht="15" x14ac:dyDescent="0.25">
      <c r="A6106" s="331">
        <v>99195</v>
      </c>
      <c r="B6106" s="329" t="s">
        <v>8664</v>
      </c>
      <c r="C6106" s="329" t="s">
        <v>2690</v>
      </c>
      <c r="D6106" s="329" t="s">
        <v>3038</v>
      </c>
      <c r="E6106" s="334">
        <v>49.94</v>
      </c>
    </row>
    <row r="6107" spans="1:5" ht="15" x14ac:dyDescent="0.25">
      <c r="A6107" s="331">
        <v>99196</v>
      </c>
      <c r="B6107" s="329" t="s">
        <v>8665</v>
      </c>
      <c r="C6107" s="329" t="s">
        <v>2690</v>
      </c>
      <c r="D6107" s="329" t="s">
        <v>3038</v>
      </c>
      <c r="E6107" s="334">
        <v>57.44</v>
      </c>
    </row>
    <row r="6108" spans="1:5" ht="15" x14ac:dyDescent="0.25">
      <c r="A6108" s="331">
        <v>99198</v>
      </c>
      <c r="B6108" s="329" t="s">
        <v>8666</v>
      </c>
      <c r="C6108" s="329" t="s">
        <v>2690</v>
      </c>
      <c r="D6108" s="329" t="s">
        <v>3038</v>
      </c>
      <c r="E6108" s="334">
        <v>54.98</v>
      </c>
    </row>
    <row r="6109" spans="1:5" ht="15" x14ac:dyDescent="0.25">
      <c r="A6109" s="331">
        <v>101965</v>
      </c>
      <c r="B6109" s="329" t="s">
        <v>8667</v>
      </c>
      <c r="C6109" s="329" t="s">
        <v>157</v>
      </c>
      <c r="D6109" s="329" t="s">
        <v>2971</v>
      </c>
      <c r="E6109" s="334">
        <v>119.36</v>
      </c>
    </row>
    <row r="6110" spans="1:5" ht="15" x14ac:dyDescent="0.25">
      <c r="A6110" s="331">
        <v>101966</v>
      </c>
      <c r="B6110" s="329" t="s">
        <v>8668</v>
      </c>
      <c r="C6110" s="329" t="s">
        <v>157</v>
      </c>
      <c r="D6110" s="329" t="s">
        <v>2971</v>
      </c>
      <c r="E6110" s="334">
        <v>159.88</v>
      </c>
    </row>
    <row r="6111" spans="1:5" ht="15" x14ac:dyDescent="0.25">
      <c r="A6111" s="331">
        <v>101979</v>
      </c>
      <c r="B6111" s="329" t="s">
        <v>8669</v>
      </c>
      <c r="C6111" s="329" t="s">
        <v>157</v>
      </c>
      <c r="D6111" s="329" t="s">
        <v>3038</v>
      </c>
      <c r="E6111" s="334">
        <v>42.5</v>
      </c>
    </row>
    <row r="6112" spans="1:5" ht="15" x14ac:dyDescent="0.25">
      <c r="A6112" s="331">
        <v>96112</v>
      </c>
      <c r="B6112" s="329" t="s">
        <v>8670</v>
      </c>
      <c r="C6112" s="329" t="s">
        <v>2690</v>
      </c>
      <c r="D6112" s="329" t="s">
        <v>3038</v>
      </c>
      <c r="E6112" s="334">
        <v>96.98</v>
      </c>
    </row>
    <row r="6113" spans="1:5" ht="15" x14ac:dyDescent="0.25">
      <c r="A6113" s="331">
        <v>96117</v>
      </c>
      <c r="B6113" s="329" t="s">
        <v>8671</v>
      </c>
      <c r="C6113" s="329" t="s">
        <v>2690</v>
      </c>
      <c r="D6113" s="329" t="s">
        <v>3038</v>
      </c>
      <c r="E6113" s="334">
        <v>118.27</v>
      </c>
    </row>
    <row r="6114" spans="1:5" ht="15" x14ac:dyDescent="0.25">
      <c r="A6114" s="331">
        <v>96122</v>
      </c>
      <c r="B6114" s="329" t="s">
        <v>8672</v>
      </c>
      <c r="C6114" s="329" t="s">
        <v>157</v>
      </c>
      <c r="D6114" s="329" t="s">
        <v>3038</v>
      </c>
      <c r="E6114" s="334">
        <v>27.25</v>
      </c>
    </row>
    <row r="6115" spans="1:5" ht="15" x14ac:dyDescent="0.25">
      <c r="A6115" s="331">
        <v>96109</v>
      </c>
      <c r="B6115" s="329" t="s">
        <v>8673</v>
      </c>
      <c r="C6115" s="329" t="s">
        <v>2690</v>
      </c>
      <c r="D6115" s="329" t="s">
        <v>2971</v>
      </c>
      <c r="E6115" s="334">
        <v>33.99</v>
      </c>
    </row>
    <row r="6116" spans="1:5" ht="15" x14ac:dyDescent="0.25">
      <c r="A6116" s="331">
        <v>96110</v>
      </c>
      <c r="B6116" s="329" t="s">
        <v>8674</v>
      </c>
      <c r="C6116" s="329" t="s">
        <v>2690</v>
      </c>
      <c r="D6116" s="329" t="s">
        <v>2971</v>
      </c>
      <c r="E6116" s="334">
        <v>59.3</v>
      </c>
    </row>
    <row r="6117" spans="1:5" ht="15" x14ac:dyDescent="0.25">
      <c r="A6117" s="331">
        <v>96113</v>
      </c>
      <c r="B6117" s="329" t="s">
        <v>1854</v>
      </c>
      <c r="C6117" s="329" t="s">
        <v>2690</v>
      </c>
      <c r="D6117" s="329" t="s">
        <v>2971</v>
      </c>
      <c r="E6117" s="334">
        <v>30.45</v>
      </c>
    </row>
    <row r="6118" spans="1:5" ht="15" x14ac:dyDescent="0.25">
      <c r="A6118" s="331">
        <v>96114</v>
      </c>
      <c r="B6118" s="329" t="s">
        <v>8675</v>
      </c>
      <c r="C6118" s="329" t="s">
        <v>2690</v>
      </c>
      <c r="D6118" s="329" t="s">
        <v>2971</v>
      </c>
      <c r="E6118" s="334">
        <v>63.39</v>
      </c>
    </row>
    <row r="6119" spans="1:5" ht="15" x14ac:dyDescent="0.25">
      <c r="A6119" s="331">
        <v>96120</v>
      </c>
      <c r="B6119" s="329" t="s">
        <v>8676</v>
      </c>
      <c r="C6119" s="329" t="s">
        <v>157</v>
      </c>
      <c r="D6119" s="329" t="s">
        <v>3038</v>
      </c>
      <c r="E6119" s="334">
        <v>2.36</v>
      </c>
    </row>
    <row r="6120" spans="1:5" ht="15" x14ac:dyDescent="0.25">
      <c r="A6120" s="331">
        <v>96123</v>
      </c>
      <c r="B6120" s="329" t="s">
        <v>8677</v>
      </c>
      <c r="C6120" s="329" t="s">
        <v>157</v>
      </c>
      <c r="D6120" s="329" t="s">
        <v>2971</v>
      </c>
      <c r="E6120" s="334">
        <v>27.79</v>
      </c>
    </row>
    <row r="6121" spans="1:5" ht="15" x14ac:dyDescent="0.25">
      <c r="A6121" s="331">
        <v>99054</v>
      </c>
      <c r="B6121" s="329" t="s">
        <v>8678</v>
      </c>
      <c r="C6121" s="329" t="s">
        <v>2690</v>
      </c>
      <c r="D6121" s="329" t="s">
        <v>2971</v>
      </c>
      <c r="E6121" s="334">
        <v>41.46</v>
      </c>
    </row>
    <row r="6122" spans="1:5" ht="15" x14ac:dyDescent="0.25">
      <c r="A6122" s="331">
        <v>96111</v>
      </c>
      <c r="B6122" s="329" t="s">
        <v>8679</v>
      </c>
      <c r="C6122" s="329" t="s">
        <v>2690</v>
      </c>
      <c r="D6122" s="329" t="s">
        <v>2971</v>
      </c>
      <c r="E6122" s="334">
        <v>56.07</v>
      </c>
    </row>
    <row r="6123" spans="1:5" ht="15" x14ac:dyDescent="0.25">
      <c r="A6123" s="331">
        <v>96116</v>
      </c>
      <c r="B6123" s="329" t="s">
        <v>8680</v>
      </c>
      <c r="C6123" s="329" t="s">
        <v>2690</v>
      </c>
      <c r="D6123" s="329" t="s">
        <v>2971</v>
      </c>
      <c r="E6123" s="334">
        <v>62.88</v>
      </c>
    </row>
    <row r="6124" spans="1:5" ht="15" x14ac:dyDescent="0.25">
      <c r="A6124" s="331">
        <v>96121</v>
      </c>
      <c r="B6124" s="329" t="s">
        <v>8681</v>
      </c>
      <c r="C6124" s="329" t="s">
        <v>157</v>
      </c>
      <c r="D6124" s="329" t="s">
        <v>2971</v>
      </c>
      <c r="E6124" s="334">
        <v>9.4600000000000009</v>
      </c>
    </row>
    <row r="6125" spans="1:5" ht="15" x14ac:dyDescent="0.25">
      <c r="A6125" s="331">
        <v>96485</v>
      </c>
      <c r="B6125" s="329" t="s">
        <v>8682</v>
      </c>
      <c r="C6125" s="329" t="s">
        <v>2690</v>
      </c>
      <c r="D6125" s="329" t="s">
        <v>2971</v>
      </c>
      <c r="E6125" s="334">
        <v>66.64</v>
      </c>
    </row>
    <row r="6126" spans="1:5" ht="15" x14ac:dyDescent="0.25">
      <c r="A6126" s="331">
        <v>96486</v>
      </c>
      <c r="B6126" s="329" t="s">
        <v>8683</v>
      </c>
      <c r="C6126" s="329" t="s">
        <v>2690</v>
      </c>
      <c r="D6126" s="329" t="s">
        <v>2971</v>
      </c>
      <c r="E6126" s="334">
        <v>74.09</v>
      </c>
    </row>
    <row r="6127" spans="1:5" ht="15" x14ac:dyDescent="0.25">
      <c r="A6127" s="331">
        <v>91514</v>
      </c>
      <c r="B6127" s="329" t="s">
        <v>8684</v>
      </c>
      <c r="C6127" s="329" t="s">
        <v>2690</v>
      </c>
      <c r="D6127" s="329" t="s">
        <v>3038</v>
      </c>
      <c r="E6127" s="334">
        <v>4.67</v>
      </c>
    </row>
    <row r="6128" spans="1:5" ht="15" x14ac:dyDescent="0.25">
      <c r="A6128" s="331">
        <v>91515</v>
      </c>
      <c r="B6128" s="329" t="s">
        <v>8685</v>
      </c>
      <c r="C6128" s="329" t="s">
        <v>2690</v>
      </c>
      <c r="D6128" s="329" t="s">
        <v>3038</v>
      </c>
      <c r="E6128" s="334">
        <v>6.18</v>
      </c>
    </row>
    <row r="6129" spans="1:5" ht="15" x14ac:dyDescent="0.25">
      <c r="A6129" s="331">
        <v>91516</v>
      </c>
      <c r="B6129" s="329" t="s">
        <v>8686</v>
      </c>
      <c r="C6129" s="329" t="s">
        <v>2690</v>
      </c>
      <c r="D6129" s="329" t="s">
        <v>3038</v>
      </c>
      <c r="E6129" s="334">
        <v>9</v>
      </c>
    </row>
    <row r="6130" spans="1:5" ht="15" x14ac:dyDescent="0.25">
      <c r="A6130" s="331">
        <v>91517</v>
      </c>
      <c r="B6130" s="329" t="s">
        <v>8687</v>
      </c>
      <c r="C6130" s="329" t="s">
        <v>2690</v>
      </c>
      <c r="D6130" s="329" t="s">
        <v>3038</v>
      </c>
      <c r="E6130" s="334">
        <v>10.02</v>
      </c>
    </row>
    <row r="6131" spans="1:5" ht="15" x14ac:dyDescent="0.25">
      <c r="A6131" s="331">
        <v>91519</v>
      </c>
      <c r="B6131" s="329" t="s">
        <v>8688</v>
      </c>
      <c r="C6131" s="329" t="s">
        <v>2690</v>
      </c>
      <c r="D6131" s="329" t="s">
        <v>3038</v>
      </c>
      <c r="E6131" s="334">
        <v>11.5</v>
      </c>
    </row>
    <row r="6132" spans="1:5" ht="15" x14ac:dyDescent="0.25">
      <c r="A6132" s="331">
        <v>91520</v>
      </c>
      <c r="B6132" s="329" t="s">
        <v>8689</v>
      </c>
      <c r="C6132" s="329" t="s">
        <v>2690</v>
      </c>
      <c r="D6132" s="329" t="s">
        <v>3038</v>
      </c>
      <c r="E6132" s="334">
        <v>1.72</v>
      </c>
    </row>
    <row r="6133" spans="1:5" ht="15" x14ac:dyDescent="0.25">
      <c r="A6133" s="331">
        <v>91522</v>
      </c>
      <c r="B6133" s="329" t="s">
        <v>8690</v>
      </c>
      <c r="C6133" s="329" t="s">
        <v>2690</v>
      </c>
      <c r="D6133" s="329" t="s">
        <v>3038</v>
      </c>
      <c r="E6133" s="334">
        <v>2.06</v>
      </c>
    </row>
    <row r="6134" spans="1:5" ht="15" x14ac:dyDescent="0.25">
      <c r="A6134" s="331">
        <v>91525</v>
      </c>
      <c r="B6134" s="329" t="s">
        <v>8691</v>
      </c>
      <c r="C6134" s="329" t="s">
        <v>2690</v>
      </c>
      <c r="D6134" s="329" t="s">
        <v>3038</v>
      </c>
      <c r="E6134" s="334">
        <v>3.98</v>
      </c>
    </row>
    <row r="6135" spans="1:5" ht="15" x14ac:dyDescent="0.25">
      <c r="A6135" s="331">
        <v>87280</v>
      </c>
      <c r="B6135" s="329" t="s">
        <v>8692</v>
      </c>
      <c r="C6135" s="329" t="s">
        <v>4180</v>
      </c>
      <c r="D6135" s="329" t="s">
        <v>3038</v>
      </c>
      <c r="E6135" s="334">
        <v>321.64999999999998</v>
      </c>
    </row>
    <row r="6136" spans="1:5" ht="15" x14ac:dyDescent="0.25">
      <c r="A6136" s="331">
        <v>87281</v>
      </c>
      <c r="B6136" s="329" t="s">
        <v>8693</v>
      </c>
      <c r="C6136" s="329" t="s">
        <v>4180</v>
      </c>
      <c r="D6136" s="329" t="s">
        <v>3038</v>
      </c>
      <c r="E6136" s="334">
        <v>320.8</v>
      </c>
    </row>
    <row r="6137" spans="1:5" ht="15" x14ac:dyDescent="0.25">
      <c r="A6137" s="331">
        <v>87283</v>
      </c>
      <c r="B6137" s="329" t="s">
        <v>8694</v>
      </c>
      <c r="C6137" s="329" t="s">
        <v>4180</v>
      </c>
      <c r="D6137" s="329" t="s">
        <v>3038</v>
      </c>
      <c r="E6137" s="334">
        <v>339.04</v>
      </c>
    </row>
    <row r="6138" spans="1:5" ht="15" x14ac:dyDescent="0.25">
      <c r="A6138" s="331">
        <v>87284</v>
      </c>
      <c r="B6138" s="329" t="s">
        <v>8695</v>
      </c>
      <c r="C6138" s="329" t="s">
        <v>4180</v>
      </c>
      <c r="D6138" s="329" t="s">
        <v>3038</v>
      </c>
      <c r="E6138" s="334">
        <v>336.35</v>
      </c>
    </row>
    <row r="6139" spans="1:5" ht="15" x14ac:dyDescent="0.25">
      <c r="A6139" s="331">
        <v>87286</v>
      </c>
      <c r="B6139" s="329" t="s">
        <v>1835</v>
      </c>
      <c r="C6139" s="329" t="s">
        <v>4180</v>
      </c>
      <c r="D6139" s="329" t="s">
        <v>3038</v>
      </c>
      <c r="E6139" s="334">
        <v>421.3</v>
      </c>
    </row>
    <row r="6140" spans="1:5" ht="15" x14ac:dyDescent="0.25">
      <c r="A6140" s="331">
        <v>87287</v>
      </c>
      <c r="B6140" s="329" t="s">
        <v>8696</v>
      </c>
      <c r="C6140" s="329" t="s">
        <v>4180</v>
      </c>
      <c r="D6140" s="329" t="s">
        <v>3038</v>
      </c>
      <c r="E6140" s="334">
        <v>414.38</v>
      </c>
    </row>
    <row r="6141" spans="1:5" ht="15" x14ac:dyDescent="0.25">
      <c r="A6141" s="331">
        <v>87289</v>
      </c>
      <c r="B6141" s="329" t="s">
        <v>8697</v>
      </c>
      <c r="C6141" s="329" t="s">
        <v>4180</v>
      </c>
      <c r="D6141" s="329" t="s">
        <v>3038</v>
      </c>
      <c r="E6141" s="334">
        <v>402.81</v>
      </c>
    </row>
    <row r="6142" spans="1:5" ht="15" x14ac:dyDescent="0.25">
      <c r="A6142" s="331">
        <v>87290</v>
      </c>
      <c r="B6142" s="329" t="s">
        <v>8698</v>
      </c>
      <c r="C6142" s="329" t="s">
        <v>4180</v>
      </c>
      <c r="D6142" s="329" t="s">
        <v>3038</v>
      </c>
      <c r="E6142" s="334">
        <v>400.14</v>
      </c>
    </row>
    <row r="6143" spans="1:5" ht="15" x14ac:dyDescent="0.25">
      <c r="A6143" s="331">
        <v>87292</v>
      </c>
      <c r="B6143" s="329" t="s">
        <v>561</v>
      </c>
      <c r="C6143" s="329" t="s">
        <v>4180</v>
      </c>
      <c r="D6143" s="329" t="s">
        <v>3038</v>
      </c>
      <c r="E6143" s="334">
        <v>412.45</v>
      </c>
    </row>
    <row r="6144" spans="1:5" ht="15" x14ac:dyDescent="0.25">
      <c r="A6144" s="331">
        <v>87294</v>
      </c>
      <c r="B6144" s="329" t="s">
        <v>596</v>
      </c>
      <c r="C6144" s="329" t="s">
        <v>4180</v>
      </c>
      <c r="D6144" s="329" t="s">
        <v>3038</v>
      </c>
      <c r="E6144" s="334">
        <v>393.54</v>
      </c>
    </row>
    <row r="6145" spans="1:5" ht="15" x14ac:dyDescent="0.25">
      <c r="A6145" s="331">
        <v>87295</v>
      </c>
      <c r="B6145" s="329" t="s">
        <v>8699</v>
      </c>
      <c r="C6145" s="329" t="s">
        <v>4180</v>
      </c>
      <c r="D6145" s="329" t="s">
        <v>3038</v>
      </c>
      <c r="E6145" s="334">
        <v>393.29</v>
      </c>
    </row>
    <row r="6146" spans="1:5" ht="15" x14ac:dyDescent="0.25">
      <c r="A6146" s="331">
        <v>87296</v>
      </c>
      <c r="B6146" s="329" t="s">
        <v>8700</v>
      </c>
      <c r="C6146" s="329" t="s">
        <v>4180</v>
      </c>
      <c r="D6146" s="329" t="s">
        <v>3038</v>
      </c>
      <c r="E6146" s="334">
        <v>379.91</v>
      </c>
    </row>
    <row r="6147" spans="1:5" ht="15" x14ac:dyDescent="0.25">
      <c r="A6147" s="331">
        <v>87298</v>
      </c>
      <c r="B6147" s="329" t="s">
        <v>8701</v>
      </c>
      <c r="C6147" s="329" t="s">
        <v>4180</v>
      </c>
      <c r="D6147" s="329" t="s">
        <v>3038</v>
      </c>
      <c r="E6147" s="334">
        <v>529.35</v>
      </c>
    </row>
    <row r="6148" spans="1:5" ht="15" x14ac:dyDescent="0.25">
      <c r="A6148" s="331">
        <v>87299</v>
      </c>
      <c r="B6148" s="329" t="s">
        <v>8702</v>
      </c>
      <c r="C6148" s="329" t="s">
        <v>4180</v>
      </c>
      <c r="D6148" s="329" t="s">
        <v>3038</v>
      </c>
      <c r="E6148" s="334">
        <v>332.43</v>
      </c>
    </row>
    <row r="6149" spans="1:5" ht="15" x14ac:dyDescent="0.25">
      <c r="A6149" s="331">
        <v>87301</v>
      </c>
      <c r="B6149" s="329" t="s">
        <v>8703</v>
      </c>
      <c r="C6149" s="329" t="s">
        <v>4180</v>
      </c>
      <c r="D6149" s="329" t="s">
        <v>3038</v>
      </c>
      <c r="E6149" s="334">
        <v>466.52</v>
      </c>
    </row>
    <row r="6150" spans="1:5" ht="15" x14ac:dyDescent="0.25">
      <c r="A6150" s="331">
        <v>87302</v>
      </c>
      <c r="B6150" s="329" t="s">
        <v>8704</v>
      </c>
      <c r="C6150" s="329" t="s">
        <v>4180</v>
      </c>
      <c r="D6150" s="329" t="s">
        <v>3038</v>
      </c>
      <c r="E6150" s="334">
        <v>463.98</v>
      </c>
    </row>
    <row r="6151" spans="1:5" ht="15" x14ac:dyDescent="0.25">
      <c r="A6151" s="331">
        <v>87304</v>
      </c>
      <c r="B6151" s="329" t="s">
        <v>8705</v>
      </c>
      <c r="C6151" s="329" t="s">
        <v>4180</v>
      </c>
      <c r="D6151" s="329" t="s">
        <v>3038</v>
      </c>
      <c r="E6151" s="334">
        <v>417.59</v>
      </c>
    </row>
    <row r="6152" spans="1:5" ht="15" x14ac:dyDescent="0.25">
      <c r="A6152" s="331">
        <v>87305</v>
      </c>
      <c r="B6152" s="329" t="s">
        <v>8706</v>
      </c>
      <c r="C6152" s="329" t="s">
        <v>4180</v>
      </c>
      <c r="D6152" s="329" t="s">
        <v>3038</v>
      </c>
      <c r="E6152" s="334">
        <v>421.66</v>
      </c>
    </row>
    <row r="6153" spans="1:5" ht="15" x14ac:dyDescent="0.25">
      <c r="A6153" s="331">
        <v>87307</v>
      </c>
      <c r="B6153" s="329" t="s">
        <v>8707</v>
      </c>
      <c r="C6153" s="329" t="s">
        <v>4180</v>
      </c>
      <c r="D6153" s="329" t="s">
        <v>3038</v>
      </c>
      <c r="E6153" s="334">
        <v>391.04</v>
      </c>
    </row>
    <row r="6154" spans="1:5" ht="15" x14ac:dyDescent="0.25">
      <c r="A6154" s="331">
        <v>87308</v>
      </c>
      <c r="B6154" s="329" t="s">
        <v>8708</v>
      </c>
      <c r="C6154" s="329" t="s">
        <v>4180</v>
      </c>
      <c r="D6154" s="329" t="s">
        <v>3038</v>
      </c>
      <c r="E6154" s="334">
        <v>387.58</v>
      </c>
    </row>
    <row r="6155" spans="1:5" ht="15" x14ac:dyDescent="0.25">
      <c r="A6155" s="331">
        <v>87310</v>
      </c>
      <c r="B6155" s="329" t="s">
        <v>8709</v>
      </c>
      <c r="C6155" s="329" t="s">
        <v>4180</v>
      </c>
      <c r="D6155" s="329" t="s">
        <v>3038</v>
      </c>
      <c r="E6155" s="334">
        <v>332.02</v>
      </c>
    </row>
    <row r="6156" spans="1:5" ht="15" x14ac:dyDescent="0.25">
      <c r="A6156" s="331">
        <v>87311</v>
      </c>
      <c r="B6156" s="329" t="s">
        <v>8710</v>
      </c>
      <c r="C6156" s="329" t="s">
        <v>4180</v>
      </c>
      <c r="D6156" s="329" t="s">
        <v>3038</v>
      </c>
      <c r="E6156" s="334">
        <v>328.23</v>
      </c>
    </row>
    <row r="6157" spans="1:5" ht="15" x14ac:dyDescent="0.25">
      <c r="A6157" s="331">
        <v>87313</v>
      </c>
      <c r="B6157" s="329" t="s">
        <v>1954</v>
      </c>
      <c r="C6157" s="329" t="s">
        <v>4180</v>
      </c>
      <c r="D6157" s="329" t="s">
        <v>3038</v>
      </c>
      <c r="E6157" s="334">
        <v>413.46</v>
      </c>
    </row>
    <row r="6158" spans="1:5" ht="15" x14ac:dyDescent="0.25">
      <c r="A6158" s="331">
        <v>87314</v>
      </c>
      <c r="B6158" s="329" t="s">
        <v>8711</v>
      </c>
      <c r="C6158" s="329" t="s">
        <v>4180</v>
      </c>
      <c r="D6158" s="329" t="s">
        <v>3038</v>
      </c>
      <c r="E6158" s="334">
        <v>411.28</v>
      </c>
    </row>
    <row r="6159" spans="1:5" ht="15" x14ac:dyDescent="0.25">
      <c r="A6159" s="331">
        <v>87316</v>
      </c>
      <c r="B6159" s="329" t="s">
        <v>1353</v>
      </c>
      <c r="C6159" s="329" t="s">
        <v>4180</v>
      </c>
      <c r="D6159" s="329" t="s">
        <v>3038</v>
      </c>
      <c r="E6159" s="334">
        <v>368.45</v>
      </c>
    </row>
    <row r="6160" spans="1:5" ht="15" x14ac:dyDescent="0.25">
      <c r="A6160" s="331">
        <v>87317</v>
      </c>
      <c r="B6160" s="329" t="s">
        <v>8712</v>
      </c>
      <c r="C6160" s="329" t="s">
        <v>4180</v>
      </c>
      <c r="D6160" s="329" t="s">
        <v>3038</v>
      </c>
      <c r="E6160" s="334">
        <v>362.17</v>
      </c>
    </row>
    <row r="6161" spans="1:5" ht="15" x14ac:dyDescent="0.25">
      <c r="A6161" s="331">
        <v>87319</v>
      </c>
      <c r="B6161" s="329" t="s">
        <v>8713</v>
      </c>
      <c r="C6161" s="329" t="s">
        <v>4180</v>
      </c>
      <c r="D6161" s="329" t="s">
        <v>3038</v>
      </c>
      <c r="E6161" s="335">
        <v>5319.99</v>
      </c>
    </row>
    <row r="6162" spans="1:5" ht="15" x14ac:dyDescent="0.25">
      <c r="A6162" s="331">
        <v>87320</v>
      </c>
      <c r="B6162" s="329" t="s">
        <v>8714</v>
      </c>
      <c r="C6162" s="329" t="s">
        <v>4180</v>
      </c>
      <c r="D6162" s="329" t="s">
        <v>3038</v>
      </c>
      <c r="E6162" s="335">
        <v>5337.79</v>
      </c>
    </row>
    <row r="6163" spans="1:5" ht="15" x14ac:dyDescent="0.25">
      <c r="A6163" s="331">
        <v>87322</v>
      </c>
      <c r="B6163" s="329" t="s">
        <v>8715</v>
      </c>
      <c r="C6163" s="329" t="s">
        <v>4180</v>
      </c>
      <c r="D6163" s="329" t="s">
        <v>3038</v>
      </c>
      <c r="E6163" s="335">
        <v>5436.02</v>
      </c>
    </row>
    <row r="6164" spans="1:5" ht="15" x14ac:dyDescent="0.25">
      <c r="A6164" s="331">
        <v>87323</v>
      </c>
      <c r="B6164" s="329" t="s">
        <v>8716</v>
      </c>
      <c r="C6164" s="329" t="s">
        <v>4180</v>
      </c>
      <c r="D6164" s="329" t="s">
        <v>3038</v>
      </c>
      <c r="E6164" s="335">
        <v>5452.15</v>
      </c>
    </row>
    <row r="6165" spans="1:5" ht="15" x14ac:dyDescent="0.25">
      <c r="A6165" s="331">
        <v>87325</v>
      </c>
      <c r="B6165" s="329" t="s">
        <v>621</v>
      </c>
      <c r="C6165" s="329" t="s">
        <v>4180</v>
      </c>
      <c r="D6165" s="329" t="s">
        <v>3038</v>
      </c>
      <c r="E6165" s="335">
        <v>5336.22</v>
      </c>
    </row>
    <row r="6166" spans="1:5" ht="15" x14ac:dyDescent="0.25">
      <c r="A6166" s="331">
        <v>87326</v>
      </c>
      <c r="B6166" s="329" t="s">
        <v>8717</v>
      </c>
      <c r="C6166" s="329" t="s">
        <v>4180</v>
      </c>
      <c r="D6166" s="329" t="s">
        <v>3038</v>
      </c>
      <c r="E6166" s="335">
        <v>5374.53</v>
      </c>
    </row>
    <row r="6167" spans="1:5" ht="15" x14ac:dyDescent="0.25">
      <c r="A6167" s="331">
        <v>87327</v>
      </c>
      <c r="B6167" s="329" t="s">
        <v>8718</v>
      </c>
      <c r="C6167" s="329" t="s">
        <v>4180</v>
      </c>
      <c r="D6167" s="329" t="s">
        <v>3038</v>
      </c>
      <c r="E6167" s="334">
        <v>336.42</v>
      </c>
    </row>
    <row r="6168" spans="1:5" ht="15" x14ac:dyDescent="0.25">
      <c r="A6168" s="331">
        <v>87328</v>
      </c>
      <c r="B6168" s="329" t="s">
        <v>8719</v>
      </c>
      <c r="C6168" s="329" t="s">
        <v>4180</v>
      </c>
      <c r="D6168" s="329" t="s">
        <v>3038</v>
      </c>
      <c r="E6168" s="334">
        <v>302.37</v>
      </c>
    </row>
    <row r="6169" spans="1:5" ht="15" x14ac:dyDescent="0.25">
      <c r="A6169" s="331">
        <v>87329</v>
      </c>
      <c r="B6169" s="329" t="s">
        <v>8720</v>
      </c>
      <c r="C6169" s="329" t="s">
        <v>4180</v>
      </c>
      <c r="D6169" s="329" t="s">
        <v>3038</v>
      </c>
      <c r="E6169" s="334">
        <v>363.33</v>
      </c>
    </row>
    <row r="6170" spans="1:5" ht="15" x14ac:dyDescent="0.25">
      <c r="A6170" s="331">
        <v>87330</v>
      </c>
      <c r="B6170" s="329" t="s">
        <v>8721</v>
      </c>
      <c r="C6170" s="329" t="s">
        <v>4180</v>
      </c>
      <c r="D6170" s="329" t="s">
        <v>3038</v>
      </c>
      <c r="E6170" s="334">
        <v>324.52</v>
      </c>
    </row>
    <row r="6171" spans="1:5" ht="15" x14ac:dyDescent="0.25">
      <c r="A6171" s="331">
        <v>87331</v>
      </c>
      <c r="B6171" s="329" t="s">
        <v>8722</v>
      </c>
      <c r="C6171" s="329" t="s">
        <v>4180</v>
      </c>
      <c r="D6171" s="329" t="s">
        <v>3038</v>
      </c>
      <c r="E6171" s="334">
        <v>435.17</v>
      </c>
    </row>
    <row r="6172" spans="1:5" ht="15" x14ac:dyDescent="0.25">
      <c r="A6172" s="331">
        <v>87332</v>
      </c>
      <c r="B6172" s="329" t="s">
        <v>8723</v>
      </c>
      <c r="C6172" s="329" t="s">
        <v>4180</v>
      </c>
      <c r="D6172" s="329" t="s">
        <v>3038</v>
      </c>
      <c r="E6172" s="334">
        <v>400.08</v>
      </c>
    </row>
    <row r="6173" spans="1:5" ht="15" x14ac:dyDescent="0.25">
      <c r="A6173" s="331">
        <v>87333</v>
      </c>
      <c r="B6173" s="329" t="s">
        <v>8724</v>
      </c>
      <c r="C6173" s="329" t="s">
        <v>4180</v>
      </c>
      <c r="D6173" s="329" t="s">
        <v>3038</v>
      </c>
      <c r="E6173" s="334">
        <v>405.44</v>
      </c>
    </row>
    <row r="6174" spans="1:5" ht="15" x14ac:dyDescent="0.25">
      <c r="A6174" s="331">
        <v>87334</v>
      </c>
      <c r="B6174" s="329" t="s">
        <v>8725</v>
      </c>
      <c r="C6174" s="329" t="s">
        <v>4180</v>
      </c>
      <c r="D6174" s="329" t="s">
        <v>3038</v>
      </c>
      <c r="E6174" s="334">
        <v>384.44</v>
      </c>
    </row>
    <row r="6175" spans="1:5" ht="15" x14ac:dyDescent="0.25">
      <c r="A6175" s="331">
        <v>87335</v>
      </c>
      <c r="B6175" s="329" t="s">
        <v>8726</v>
      </c>
      <c r="C6175" s="329" t="s">
        <v>4180</v>
      </c>
      <c r="D6175" s="329" t="s">
        <v>3038</v>
      </c>
      <c r="E6175" s="334">
        <v>401.39</v>
      </c>
    </row>
    <row r="6176" spans="1:5" ht="15" x14ac:dyDescent="0.25">
      <c r="A6176" s="331">
        <v>87336</v>
      </c>
      <c r="B6176" s="329" t="s">
        <v>8727</v>
      </c>
      <c r="C6176" s="329" t="s">
        <v>4180</v>
      </c>
      <c r="D6176" s="329" t="s">
        <v>3038</v>
      </c>
      <c r="E6176" s="334">
        <v>396.72</v>
      </c>
    </row>
    <row r="6177" spans="1:5" ht="15" x14ac:dyDescent="0.25">
      <c r="A6177" s="331">
        <v>87337</v>
      </c>
      <c r="B6177" s="329" t="s">
        <v>8728</v>
      </c>
      <c r="C6177" s="329" t="s">
        <v>4180</v>
      </c>
      <c r="D6177" s="329" t="s">
        <v>3038</v>
      </c>
      <c r="E6177" s="334">
        <v>392.88</v>
      </c>
    </row>
    <row r="6178" spans="1:5" ht="15" x14ac:dyDescent="0.25">
      <c r="A6178" s="331">
        <v>87338</v>
      </c>
      <c r="B6178" s="329" t="s">
        <v>8729</v>
      </c>
      <c r="C6178" s="329" t="s">
        <v>4180</v>
      </c>
      <c r="D6178" s="329" t="s">
        <v>3038</v>
      </c>
      <c r="E6178" s="334">
        <v>377.42</v>
      </c>
    </row>
    <row r="6179" spans="1:5" ht="15" x14ac:dyDescent="0.25">
      <c r="A6179" s="331">
        <v>87339</v>
      </c>
      <c r="B6179" s="329" t="s">
        <v>8730</v>
      </c>
      <c r="C6179" s="329" t="s">
        <v>4180</v>
      </c>
      <c r="D6179" s="329" t="s">
        <v>3038</v>
      </c>
      <c r="E6179" s="334">
        <v>598.89</v>
      </c>
    </row>
    <row r="6180" spans="1:5" ht="15" x14ac:dyDescent="0.25">
      <c r="A6180" s="331">
        <v>87340</v>
      </c>
      <c r="B6180" s="329" t="s">
        <v>8731</v>
      </c>
      <c r="C6180" s="329" t="s">
        <v>4180</v>
      </c>
      <c r="D6180" s="329" t="s">
        <v>3038</v>
      </c>
      <c r="E6180" s="334">
        <v>526.36</v>
      </c>
    </row>
    <row r="6181" spans="1:5" ht="15" x14ac:dyDescent="0.25">
      <c r="A6181" s="331">
        <v>87341</v>
      </c>
      <c r="B6181" s="329" t="s">
        <v>8732</v>
      </c>
      <c r="C6181" s="329" t="s">
        <v>4180</v>
      </c>
      <c r="D6181" s="329" t="s">
        <v>3038</v>
      </c>
      <c r="E6181" s="334">
        <v>509.21</v>
      </c>
    </row>
    <row r="6182" spans="1:5" ht="15" x14ac:dyDescent="0.25">
      <c r="A6182" s="331">
        <v>87342</v>
      </c>
      <c r="B6182" s="329" t="s">
        <v>8733</v>
      </c>
      <c r="C6182" s="329" t="s">
        <v>4180</v>
      </c>
      <c r="D6182" s="329" t="s">
        <v>3038</v>
      </c>
      <c r="E6182" s="334">
        <v>507.32</v>
      </c>
    </row>
    <row r="6183" spans="1:5" ht="15" x14ac:dyDescent="0.25">
      <c r="A6183" s="331">
        <v>87343</v>
      </c>
      <c r="B6183" s="329" t="s">
        <v>8734</v>
      </c>
      <c r="C6183" s="329" t="s">
        <v>4180</v>
      </c>
      <c r="D6183" s="329" t="s">
        <v>3038</v>
      </c>
      <c r="E6183" s="334">
        <v>466.48</v>
      </c>
    </row>
    <row r="6184" spans="1:5" ht="15" x14ac:dyDescent="0.25">
      <c r="A6184" s="331">
        <v>87344</v>
      </c>
      <c r="B6184" s="329" t="s">
        <v>8735</v>
      </c>
      <c r="C6184" s="329" t="s">
        <v>4180</v>
      </c>
      <c r="D6184" s="329" t="s">
        <v>3038</v>
      </c>
      <c r="E6184" s="334">
        <v>445.15</v>
      </c>
    </row>
    <row r="6185" spans="1:5" ht="15" x14ac:dyDescent="0.25">
      <c r="A6185" s="331">
        <v>87345</v>
      </c>
      <c r="B6185" s="329" t="s">
        <v>8736</v>
      </c>
      <c r="C6185" s="329" t="s">
        <v>4180</v>
      </c>
      <c r="D6185" s="329" t="s">
        <v>3038</v>
      </c>
      <c r="E6185" s="334">
        <v>451.57</v>
      </c>
    </row>
    <row r="6186" spans="1:5" ht="15" x14ac:dyDescent="0.25">
      <c r="A6186" s="331">
        <v>87346</v>
      </c>
      <c r="B6186" s="329" t="s">
        <v>8737</v>
      </c>
      <c r="C6186" s="329" t="s">
        <v>4180</v>
      </c>
      <c r="D6186" s="329" t="s">
        <v>3038</v>
      </c>
      <c r="E6186" s="334">
        <v>418.11</v>
      </c>
    </row>
    <row r="6187" spans="1:5" ht="15" x14ac:dyDescent="0.25">
      <c r="A6187" s="331">
        <v>87347</v>
      </c>
      <c r="B6187" s="329" t="s">
        <v>8738</v>
      </c>
      <c r="C6187" s="329" t="s">
        <v>4180</v>
      </c>
      <c r="D6187" s="329" t="s">
        <v>3038</v>
      </c>
      <c r="E6187" s="334">
        <v>401</v>
      </c>
    </row>
    <row r="6188" spans="1:5" ht="15" x14ac:dyDescent="0.25">
      <c r="A6188" s="331">
        <v>87348</v>
      </c>
      <c r="B6188" s="329" t="s">
        <v>8739</v>
      </c>
      <c r="C6188" s="329" t="s">
        <v>4180</v>
      </c>
      <c r="D6188" s="329" t="s">
        <v>3038</v>
      </c>
      <c r="E6188" s="334">
        <v>410.29</v>
      </c>
    </row>
    <row r="6189" spans="1:5" ht="15" x14ac:dyDescent="0.25">
      <c r="A6189" s="331">
        <v>87349</v>
      </c>
      <c r="B6189" s="329" t="s">
        <v>8740</v>
      </c>
      <c r="C6189" s="329" t="s">
        <v>4180</v>
      </c>
      <c r="D6189" s="329" t="s">
        <v>3038</v>
      </c>
      <c r="E6189" s="334">
        <v>367.49</v>
      </c>
    </row>
    <row r="6190" spans="1:5" ht="15" x14ac:dyDescent="0.25">
      <c r="A6190" s="331">
        <v>87350</v>
      </c>
      <c r="B6190" s="329" t="s">
        <v>8741</v>
      </c>
      <c r="C6190" s="329" t="s">
        <v>4180</v>
      </c>
      <c r="D6190" s="329" t="s">
        <v>3038</v>
      </c>
      <c r="E6190" s="334">
        <v>359.4</v>
      </c>
    </row>
    <row r="6191" spans="1:5" ht="15" x14ac:dyDescent="0.25">
      <c r="A6191" s="331">
        <v>87351</v>
      </c>
      <c r="B6191" s="329" t="s">
        <v>8742</v>
      </c>
      <c r="C6191" s="329" t="s">
        <v>4180</v>
      </c>
      <c r="D6191" s="329" t="s">
        <v>3038</v>
      </c>
      <c r="E6191" s="334">
        <v>317.42</v>
      </c>
    </row>
    <row r="6192" spans="1:5" ht="15" x14ac:dyDescent="0.25">
      <c r="A6192" s="331">
        <v>87352</v>
      </c>
      <c r="B6192" s="329" t="s">
        <v>8743</v>
      </c>
      <c r="C6192" s="329" t="s">
        <v>4180</v>
      </c>
      <c r="D6192" s="329" t="s">
        <v>3038</v>
      </c>
      <c r="E6192" s="334">
        <v>460.53</v>
      </c>
    </row>
    <row r="6193" spans="1:5" ht="15" x14ac:dyDescent="0.25">
      <c r="A6193" s="331">
        <v>87353</v>
      </c>
      <c r="B6193" s="329" t="s">
        <v>8744</v>
      </c>
      <c r="C6193" s="329" t="s">
        <v>4180</v>
      </c>
      <c r="D6193" s="329" t="s">
        <v>3038</v>
      </c>
      <c r="E6193" s="334">
        <v>415.37</v>
      </c>
    </row>
    <row r="6194" spans="1:5" ht="15" x14ac:dyDescent="0.25">
      <c r="A6194" s="331">
        <v>87354</v>
      </c>
      <c r="B6194" s="329" t="s">
        <v>8745</v>
      </c>
      <c r="C6194" s="329" t="s">
        <v>4180</v>
      </c>
      <c r="D6194" s="329" t="s">
        <v>3038</v>
      </c>
      <c r="E6194" s="334">
        <v>396.65</v>
      </c>
    </row>
    <row r="6195" spans="1:5" ht="15" x14ac:dyDescent="0.25">
      <c r="A6195" s="331">
        <v>87355</v>
      </c>
      <c r="B6195" s="329" t="s">
        <v>8746</v>
      </c>
      <c r="C6195" s="329" t="s">
        <v>4180</v>
      </c>
      <c r="D6195" s="329" t="s">
        <v>3038</v>
      </c>
      <c r="E6195" s="334">
        <v>390.37</v>
      </c>
    </row>
    <row r="6196" spans="1:5" ht="15" x14ac:dyDescent="0.25">
      <c r="A6196" s="331">
        <v>87356</v>
      </c>
      <c r="B6196" s="329" t="s">
        <v>8747</v>
      </c>
      <c r="C6196" s="329" t="s">
        <v>4180</v>
      </c>
      <c r="D6196" s="329" t="s">
        <v>3038</v>
      </c>
      <c r="E6196" s="334">
        <v>360.48</v>
      </c>
    </row>
    <row r="6197" spans="1:5" ht="15" x14ac:dyDescent="0.25">
      <c r="A6197" s="331">
        <v>87357</v>
      </c>
      <c r="B6197" s="329" t="s">
        <v>8748</v>
      </c>
      <c r="C6197" s="329" t="s">
        <v>4180</v>
      </c>
      <c r="D6197" s="329" t="s">
        <v>3038</v>
      </c>
      <c r="E6197" s="334">
        <v>346.7</v>
      </c>
    </row>
    <row r="6198" spans="1:5" ht="15" x14ac:dyDescent="0.25">
      <c r="A6198" s="331">
        <v>87358</v>
      </c>
      <c r="B6198" s="329" t="s">
        <v>8749</v>
      </c>
      <c r="C6198" s="329" t="s">
        <v>4180</v>
      </c>
      <c r="D6198" s="329" t="s">
        <v>3038</v>
      </c>
      <c r="E6198" s="335">
        <v>5233.26</v>
      </c>
    </row>
    <row r="6199" spans="1:5" ht="15" x14ac:dyDescent="0.25">
      <c r="A6199" s="331">
        <v>87359</v>
      </c>
      <c r="B6199" s="329" t="s">
        <v>8750</v>
      </c>
      <c r="C6199" s="329" t="s">
        <v>4180</v>
      </c>
      <c r="D6199" s="329" t="s">
        <v>3038</v>
      </c>
      <c r="E6199" s="335">
        <v>5230.71</v>
      </c>
    </row>
    <row r="6200" spans="1:5" ht="15" x14ac:dyDescent="0.25">
      <c r="A6200" s="331">
        <v>87360</v>
      </c>
      <c r="B6200" s="329" t="s">
        <v>8751</v>
      </c>
      <c r="C6200" s="329" t="s">
        <v>4180</v>
      </c>
      <c r="D6200" s="329" t="s">
        <v>3038</v>
      </c>
      <c r="E6200" s="335">
        <v>5319.16</v>
      </c>
    </row>
    <row r="6201" spans="1:5" ht="15" x14ac:dyDescent="0.25">
      <c r="A6201" s="331">
        <v>87361</v>
      </c>
      <c r="B6201" s="329" t="s">
        <v>8752</v>
      </c>
      <c r="C6201" s="329" t="s">
        <v>4180</v>
      </c>
      <c r="D6201" s="329" t="s">
        <v>3038</v>
      </c>
      <c r="E6201" s="335">
        <v>5312.08</v>
      </c>
    </row>
    <row r="6202" spans="1:5" ht="15" x14ac:dyDescent="0.25">
      <c r="A6202" s="331">
        <v>87362</v>
      </c>
      <c r="B6202" s="329" t="s">
        <v>8753</v>
      </c>
      <c r="C6202" s="329" t="s">
        <v>4180</v>
      </c>
      <c r="D6202" s="329" t="s">
        <v>3038</v>
      </c>
      <c r="E6202" s="335">
        <v>5336.15</v>
      </c>
    </row>
    <row r="6203" spans="1:5" ht="15" x14ac:dyDescent="0.25">
      <c r="A6203" s="331">
        <v>87363</v>
      </c>
      <c r="B6203" s="329" t="s">
        <v>8754</v>
      </c>
      <c r="C6203" s="329" t="s">
        <v>4180</v>
      </c>
      <c r="D6203" s="329" t="s">
        <v>3038</v>
      </c>
      <c r="E6203" s="335">
        <v>5261.57</v>
      </c>
    </row>
    <row r="6204" spans="1:5" ht="15" x14ac:dyDescent="0.25">
      <c r="A6204" s="331">
        <v>87364</v>
      </c>
      <c r="B6204" s="329" t="s">
        <v>8755</v>
      </c>
      <c r="C6204" s="329" t="s">
        <v>4180</v>
      </c>
      <c r="D6204" s="329" t="s">
        <v>3038</v>
      </c>
      <c r="E6204" s="335">
        <v>5279.78</v>
      </c>
    </row>
    <row r="6205" spans="1:5" ht="15" x14ac:dyDescent="0.25">
      <c r="A6205" s="331">
        <v>87365</v>
      </c>
      <c r="B6205" s="329" t="s">
        <v>8756</v>
      </c>
      <c r="C6205" s="329" t="s">
        <v>4180</v>
      </c>
      <c r="D6205" s="329" t="s">
        <v>3038</v>
      </c>
      <c r="E6205" s="334">
        <v>406.69</v>
      </c>
    </row>
    <row r="6206" spans="1:5" ht="15" x14ac:dyDescent="0.25">
      <c r="A6206" s="331">
        <v>87366</v>
      </c>
      <c r="B6206" s="329" t="s">
        <v>8757</v>
      </c>
      <c r="C6206" s="329" t="s">
        <v>4180</v>
      </c>
      <c r="D6206" s="329" t="s">
        <v>3038</v>
      </c>
      <c r="E6206" s="334">
        <v>432.04</v>
      </c>
    </row>
    <row r="6207" spans="1:5" ht="15" x14ac:dyDescent="0.25">
      <c r="A6207" s="331">
        <v>87367</v>
      </c>
      <c r="B6207" s="329" t="s">
        <v>1612</v>
      </c>
      <c r="C6207" s="329" t="s">
        <v>4180</v>
      </c>
      <c r="D6207" s="329" t="s">
        <v>3367</v>
      </c>
      <c r="E6207" s="334">
        <v>507.02</v>
      </c>
    </row>
    <row r="6208" spans="1:5" ht="15" x14ac:dyDescent="0.25">
      <c r="A6208" s="331">
        <v>87368</v>
      </c>
      <c r="B6208" s="329" t="s">
        <v>8758</v>
      </c>
      <c r="C6208" s="329" t="s">
        <v>4180</v>
      </c>
      <c r="D6208" s="329" t="s">
        <v>3367</v>
      </c>
      <c r="E6208" s="334">
        <v>490.53</v>
      </c>
    </row>
    <row r="6209" spans="1:5" ht="15" x14ac:dyDescent="0.25">
      <c r="A6209" s="331">
        <v>87369</v>
      </c>
      <c r="B6209" s="329" t="s">
        <v>626</v>
      </c>
      <c r="C6209" s="329" t="s">
        <v>4180</v>
      </c>
      <c r="D6209" s="329" t="s">
        <v>3367</v>
      </c>
      <c r="E6209" s="334">
        <v>501.76</v>
      </c>
    </row>
    <row r="6210" spans="1:5" ht="15" x14ac:dyDescent="0.25">
      <c r="A6210" s="331">
        <v>87370</v>
      </c>
      <c r="B6210" s="329" t="s">
        <v>8759</v>
      </c>
      <c r="C6210" s="329" t="s">
        <v>4180</v>
      </c>
      <c r="D6210" s="329" t="s">
        <v>3367</v>
      </c>
      <c r="E6210" s="334">
        <v>481.34</v>
      </c>
    </row>
    <row r="6211" spans="1:5" ht="15" x14ac:dyDescent="0.25">
      <c r="A6211" s="331">
        <v>87371</v>
      </c>
      <c r="B6211" s="329" t="s">
        <v>8760</v>
      </c>
      <c r="C6211" s="329" t="s">
        <v>4180</v>
      </c>
      <c r="D6211" s="329" t="s">
        <v>3367</v>
      </c>
      <c r="E6211" s="334">
        <v>468.71</v>
      </c>
    </row>
    <row r="6212" spans="1:5" ht="15" x14ac:dyDescent="0.25">
      <c r="A6212" s="331">
        <v>87372</v>
      </c>
      <c r="B6212" s="329" t="s">
        <v>8761</v>
      </c>
      <c r="C6212" s="329" t="s">
        <v>4180</v>
      </c>
      <c r="D6212" s="329" t="s">
        <v>3367</v>
      </c>
      <c r="E6212" s="334">
        <v>625.4</v>
      </c>
    </row>
    <row r="6213" spans="1:5" ht="15" x14ac:dyDescent="0.25">
      <c r="A6213" s="331">
        <v>87373</v>
      </c>
      <c r="B6213" s="329" t="s">
        <v>639</v>
      </c>
      <c r="C6213" s="329" t="s">
        <v>4180</v>
      </c>
      <c r="D6213" s="329" t="s">
        <v>3367</v>
      </c>
      <c r="E6213" s="334">
        <v>551.84</v>
      </c>
    </row>
    <row r="6214" spans="1:5" ht="15" x14ac:dyDescent="0.25">
      <c r="A6214" s="331">
        <v>87374</v>
      </c>
      <c r="B6214" s="329" t="s">
        <v>8762</v>
      </c>
      <c r="C6214" s="329" t="s">
        <v>4180</v>
      </c>
      <c r="D6214" s="329" t="s">
        <v>3367</v>
      </c>
      <c r="E6214" s="334">
        <v>508.65</v>
      </c>
    </row>
    <row r="6215" spans="1:5" ht="15" x14ac:dyDescent="0.25">
      <c r="A6215" s="331">
        <v>87375</v>
      </c>
      <c r="B6215" s="329" t="s">
        <v>8763</v>
      </c>
      <c r="C6215" s="329" t="s">
        <v>4180</v>
      </c>
      <c r="D6215" s="329" t="s">
        <v>3367</v>
      </c>
      <c r="E6215" s="334">
        <v>480.14</v>
      </c>
    </row>
    <row r="6216" spans="1:5" ht="15" x14ac:dyDescent="0.25">
      <c r="A6216" s="331">
        <v>87376</v>
      </c>
      <c r="B6216" s="329" t="s">
        <v>8764</v>
      </c>
      <c r="C6216" s="329" t="s">
        <v>4180</v>
      </c>
      <c r="D6216" s="329" t="s">
        <v>3367</v>
      </c>
      <c r="E6216" s="334">
        <v>422.17</v>
      </c>
    </row>
    <row r="6217" spans="1:5" ht="15" x14ac:dyDescent="0.25">
      <c r="A6217" s="331">
        <v>87377</v>
      </c>
      <c r="B6217" s="329" t="s">
        <v>8765</v>
      </c>
      <c r="C6217" s="329" t="s">
        <v>4180</v>
      </c>
      <c r="D6217" s="329" t="s">
        <v>3367</v>
      </c>
      <c r="E6217" s="334">
        <v>506.75</v>
      </c>
    </row>
    <row r="6218" spans="1:5" ht="15" x14ac:dyDescent="0.25">
      <c r="A6218" s="331">
        <v>87378</v>
      </c>
      <c r="B6218" s="329" t="s">
        <v>8766</v>
      </c>
      <c r="C6218" s="329" t="s">
        <v>4180</v>
      </c>
      <c r="D6218" s="329" t="s">
        <v>3367</v>
      </c>
      <c r="E6218" s="334">
        <v>452.9</v>
      </c>
    </row>
    <row r="6219" spans="1:5" ht="15" x14ac:dyDescent="0.25">
      <c r="A6219" s="331">
        <v>87379</v>
      </c>
      <c r="B6219" s="329" t="s">
        <v>8767</v>
      </c>
      <c r="C6219" s="329" t="s">
        <v>4180</v>
      </c>
      <c r="D6219" s="329" t="s">
        <v>3038</v>
      </c>
      <c r="E6219" s="335">
        <v>5376.93</v>
      </c>
    </row>
    <row r="6220" spans="1:5" ht="15" x14ac:dyDescent="0.25">
      <c r="A6220" s="331">
        <v>87380</v>
      </c>
      <c r="B6220" s="329" t="s">
        <v>8768</v>
      </c>
      <c r="C6220" s="329" t="s">
        <v>4180</v>
      </c>
      <c r="D6220" s="329" t="s">
        <v>3038</v>
      </c>
      <c r="E6220" s="335">
        <v>5471.9</v>
      </c>
    </row>
    <row r="6221" spans="1:5" ht="15" x14ac:dyDescent="0.25">
      <c r="A6221" s="331">
        <v>87381</v>
      </c>
      <c r="B6221" s="329" t="s">
        <v>556</v>
      </c>
      <c r="C6221" s="329" t="s">
        <v>4180</v>
      </c>
      <c r="D6221" s="329" t="s">
        <v>3038</v>
      </c>
      <c r="E6221" s="335">
        <v>5411.67</v>
      </c>
    </row>
    <row r="6222" spans="1:5" ht="15" x14ac:dyDescent="0.25">
      <c r="A6222" s="331">
        <v>87382</v>
      </c>
      <c r="B6222" s="329" t="s">
        <v>8769</v>
      </c>
      <c r="C6222" s="329" t="s">
        <v>4180</v>
      </c>
      <c r="D6222" s="329" t="s">
        <v>3038</v>
      </c>
      <c r="E6222" s="335">
        <v>1700.71</v>
      </c>
    </row>
    <row r="6223" spans="1:5" ht="15" x14ac:dyDescent="0.25">
      <c r="A6223" s="331">
        <v>87383</v>
      </c>
      <c r="B6223" s="329" t="s">
        <v>8770</v>
      </c>
      <c r="C6223" s="329" t="s">
        <v>4180</v>
      </c>
      <c r="D6223" s="329" t="s">
        <v>3038</v>
      </c>
      <c r="E6223" s="335">
        <v>1704.81</v>
      </c>
    </row>
    <row r="6224" spans="1:5" ht="15" x14ac:dyDescent="0.25">
      <c r="A6224" s="331">
        <v>87384</v>
      </c>
      <c r="B6224" s="329" t="s">
        <v>8771</v>
      </c>
      <c r="C6224" s="329" t="s">
        <v>4180</v>
      </c>
      <c r="D6224" s="329" t="s">
        <v>3038</v>
      </c>
      <c r="E6224" s="335">
        <v>1705.04</v>
      </c>
    </row>
    <row r="6225" spans="1:5" ht="15" x14ac:dyDescent="0.25">
      <c r="A6225" s="331">
        <v>87385</v>
      </c>
      <c r="B6225" s="329" t="s">
        <v>8772</v>
      </c>
      <c r="C6225" s="329" t="s">
        <v>4180</v>
      </c>
      <c r="D6225" s="329" t="s">
        <v>3038</v>
      </c>
      <c r="E6225" s="335">
        <v>1990.89</v>
      </c>
    </row>
    <row r="6226" spans="1:5" ht="15" x14ac:dyDescent="0.25">
      <c r="A6226" s="331">
        <v>87386</v>
      </c>
      <c r="B6226" s="329" t="s">
        <v>8773</v>
      </c>
      <c r="C6226" s="329" t="s">
        <v>4180</v>
      </c>
      <c r="D6226" s="329" t="s">
        <v>3038</v>
      </c>
      <c r="E6226" s="335">
        <v>1993.1</v>
      </c>
    </row>
    <row r="6227" spans="1:5" ht="15" x14ac:dyDescent="0.25">
      <c r="A6227" s="331">
        <v>87387</v>
      </c>
      <c r="B6227" s="329" t="s">
        <v>8774</v>
      </c>
      <c r="C6227" s="329" t="s">
        <v>4180</v>
      </c>
      <c r="D6227" s="329" t="s">
        <v>3038</v>
      </c>
      <c r="E6227" s="335">
        <v>1996.24</v>
      </c>
    </row>
    <row r="6228" spans="1:5" ht="15" x14ac:dyDescent="0.25">
      <c r="A6228" s="331">
        <v>87388</v>
      </c>
      <c r="B6228" s="329" t="s">
        <v>8775</v>
      </c>
      <c r="C6228" s="329" t="s">
        <v>4180</v>
      </c>
      <c r="D6228" s="329" t="s">
        <v>3038</v>
      </c>
      <c r="E6228" s="335">
        <v>4807.08</v>
      </c>
    </row>
    <row r="6229" spans="1:5" ht="15" x14ac:dyDescent="0.25">
      <c r="A6229" s="331">
        <v>87389</v>
      </c>
      <c r="B6229" s="329" t="s">
        <v>8776</v>
      </c>
      <c r="C6229" s="329" t="s">
        <v>4180</v>
      </c>
      <c r="D6229" s="329" t="s">
        <v>3038</v>
      </c>
      <c r="E6229" s="335">
        <v>4833.76</v>
      </c>
    </row>
    <row r="6230" spans="1:5" ht="15" x14ac:dyDescent="0.25">
      <c r="A6230" s="331">
        <v>87390</v>
      </c>
      <c r="B6230" s="329" t="s">
        <v>8777</v>
      </c>
      <c r="C6230" s="329" t="s">
        <v>4180</v>
      </c>
      <c r="D6230" s="329" t="s">
        <v>3038</v>
      </c>
      <c r="E6230" s="335">
        <v>4865.83</v>
      </c>
    </row>
    <row r="6231" spans="1:5" ht="15" x14ac:dyDescent="0.25">
      <c r="A6231" s="331">
        <v>87391</v>
      </c>
      <c r="B6231" s="329" t="s">
        <v>8778</v>
      </c>
      <c r="C6231" s="329" t="s">
        <v>4180</v>
      </c>
      <c r="D6231" s="329" t="s">
        <v>3038</v>
      </c>
      <c r="E6231" s="335">
        <v>5341.66</v>
      </c>
    </row>
    <row r="6232" spans="1:5" ht="15" x14ac:dyDescent="0.25">
      <c r="A6232" s="331">
        <v>87393</v>
      </c>
      <c r="B6232" s="329" t="s">
        <v>8779</v>
      </c>
      <c r="C6232" s="329" t="s">
        <v>4180</v>
      </c>
      <c r="D6232" s="329" t="s">
        <v>3038</v>
      </c>
      <c r="E6232" s="335">
        <v>5398.17</v>
      </c>
    </row>
    <row r="6233" spans="1:5" ht="15" x14ac:dyDescent="0.25">
      <c r="A6233" s="331">
        <v>87394</v>
      </c>
      <c r="B6233" s="329" t="s">
        <v>8780</v>
      </c>
      <c r="C6233" s="329" t="s">
        <v>4180</v>
      </c>
      <c r="D6233" s="329" t="s">
        <v>3038</v>
      </c>
      <c r="E6233" s="335">
        <v>5454.17</v>
      </c>
    </row>
    <row r="6234" spans="1:5" ht="15" x14ac:dyDescent="0.25">
      <c r="A6234" s="331">
        <v>87395</v>
      </c>
      <c r="B6234" s="329" t="s">
        <v>8781</v>
      </c>
      <c r="C6234" s="329" t="s">
        <v>4180</v>
      </c>
      <c r="D6234" s="329" t="s">
        <v>3038</v>
      </c>
      <c r="E6234" s="335">
        <v>3347.59</v>
      </c>
    </row>
    <row r="6235" spans="1:5" ht="15" x14ac:dyDescent="0.25">
      <c r="A6235" s="331">
        <v>87396</v>
      </c>
      <c r="B6235" s="329" t="s">
        <v>8782</v>
      </c>
      <c r="C6235" s="329" t="s">
        <v>4180</v>
      </c>
      <c r="D6235" s="329" t="s">
        <v>3038</v>
      </c>
      <c r="E6235" s="335">
        <v>3377.32</v>
      </c>
    </row>
    <row r="6236" spans="1:5" ht="15" x14ac:dyDescent="0.25">
      <c r="A6236" s="331">
        <v>87397</v>
      </c>
      <c r="B6236" s="329" t="s">
        <v>8783</v>
      </c>
      <c r="C6236" s="329" t="s">
        <v>4180</v>
      </c>
      <c r="D6236" s="329" t="s">
        <v>3038</v>
      </c>
      <c r="E6236" s="335">
        <v>3407.73</v>
      </c>
    </row>
    <row r="6237" spans="1:5" ht="15" x14ac:dyDescent="0.25">
      <c r="A6237" s="331">
        <v>87398</v>
      </c>
      <c r="B6237" s="329" t="s">
        <v>8784</v>
      </c>
      <c r="C6237" s="329" t="s">
        <v>4180</v>
      </c>
      <c r="D6237" s="329" t="s">
        <v>3038</v>
      </c>
      <c r="E6237" s="335">
        <v>1858.61</v>
      </c>
    </row>
    <row r="6238" spans="1:5" ht="15" x14ac:dyDescent="0.25">
      <c r="A6238" s="331">
        <v>87399</v>
      </c>
      <c r="B6238" s="329" t="s">
        <v>8785</v>
      </c>
      <c r="C6238" s="329" t="s">
        <v>4180</v>
      </c>
      <c r="D6238" s="329" t="s">
        <v>3038</v>
      </c>
      <c r="E6238" s="335">
        <v>2153.19</v>
      </c>
    </row>
    <row r="6239" spans="1:5" ht="15" x14ac:dyDescent="0.25">
      <c r="A6239" s="331">
        <v>87401</v>
      </c>
      <c r="B6239" s="329" t="s">
        <v>8786</v>
      </c>
      <c r="C6239" s="329" t="s">
        <v>4180</v>
      </c>
      <c r="D6239" s="329" t="s">
        <v>3038</v>
      </c>
      <c r="E6239" s="335">
        <v>5587.78</v>
      </c>
    </row>
    <row r="6240" spans="1:5" ht="15" x14ac:dyDescent="0.25">
      <c r="A6240" s="331">
        <v>87402</v>
      </c>
      <c r="B6240" s="329" t="s">
        <v>8787</v>
      </c>
      <c r="C6240" s="329" t="s">
        <v>4180</v>
      </c>
      <c r="D6240" s="329" t="s">
        <v>3038</v>
      </c>
      <c r="E6240" s="335">
        <v>3552.88</v>
      </c>
    </row>
    <row r="6241" spans="1:5" ht="15" x14ac:dyDescent="0.25">
      <c r="A6241" s="331">
        <v>87404</v>
      </c>
      <c r="B6241" s="329" t="s">
        <v>8788</v>
      </c>
      <c r="C6241" s="329" t="s">
        <v>4180</v>
      </c>
      <c r="D6241" s="329" t="s">
        <v>3038</v>
      </c>
      <c r="E6241" s="335">
        <v>4981.7299999999996</v>
      </c>
    </row>
    <row r="6242" spans="1:5" ht="15" x14ac:dyDescent="0.25">
      <c r="A6242" s="331">
        <v>87405</v>
      </c>
      <c r="B6242" s="329" t="s">
        <v>8789</v>
      </c>
      <c r="C6242" s="329" t="s">
        <v>4180</v>
      </c>
      <c r="D6242" s="329" t="s">
        <v>3038</v>
      </c>
      <c r="E6242" s="335">
        <v>5005.3</v>
      </c>
    </row>
    <row r="6243" spans="1:5" ht="15" x14ac:dyDescent="0.25">
      <c r="A6243" s="331">
        <v>87407</v>
      </c>
      <c r="B6243" s="329" t="s">
        <v>8790</v>
      </c>
      <c r="C6243" s="329" t="s">
        <v>4180</v>
      </c>
      <c r="D6243" s="329" t="s">
        <v>3038</v>
      </c>
      <c r="E6243" s="335">
        <v>1737.6</v>
      </c>
    </row>
    <row r="6244" spans="1:5" ht="15" x14ac:dyDescent="0.25">
      <c r="A6244" s="331">
        <v>87408</v>
      </c>
      <c r="B6244" s="329" t="s">
        <v>8791</v>
      </c>
      <c r="C6244" s="329" t="s">
        <v>4180</v>
      </c>
      <c r="D6244" s="329" t="s">
        <v>3038</v>
      </c>
      <c r="E6244" s="335">
        <v>1733.57</v>
      </c>
    </row>
    <row r="6245" spans="1:5" ht="15" x14ac:dyDescent="0.25">
      <c r="A6245" s="331">
        <v>87410</v>
      </c>
      <c r="B6245" s="329" t="s">
        <v>8792</v>
      </c>
      <c r="C6245" s="329" t="s">
        <v>4180</v>
      </c>
      <c r="D6245" s="329" t="s">
        <v>3038</v>
      </c>
      <c r="E6245" s="334">
        <v>980.31</v>
      </c>
    </row>
    <row r="6246" spans="1:5" ht="15" x14ac:dyDescent="0.25">
      <c r="A6246" s="331">
        <v>88626</v>
      </c>
      <c r="B6246" s="329" t="s">
        <v>8793</v>
      </c>
      <c r="C6246" s="329" t="s">
        <v>4180</v>
      </c>
      <c r="D6246" s="329" t="s">
        <v>3038</v>
      </c>
      <c r="E6246" s="334">
        <v>417.94</v>
      </c>
    </row>
    <row r="6247" spans="1:5" ht="15" x14ac:dyDescent="0.25">
      <c r="A6247" s="331">
        <v>88627</v>
      </c>
      <c r="B6247" s="329" t="s">
        <v>8794</v>
      </c>
      <c r="C6247" s="329" t="s">
        <v>4180</v>
      </c>
      <c r="D6247" s="329" t="s">
        <v>3367</v>
      </c>
      <c r="E6247" s="334">
        <v>489.06</v>
      </c>
    </row>
    <row r="6248" spans="1:5" ht="15" x14ac:dyDescent="0.25">
      <c r="A6248" s="331">
        <v>88628</v>
      </c>
      <c r="B6248" s="329" t="s">
        <v>1355</v>
      </c>
      <c r="C6248" s="329" t="s">
        <v>4180</v>
      </c>
      <c r="D6248" s="329" t="s">
        <v>3038</v>
      </c>
      <c r="E6248" s="334">
        <v>442.19</v>
      </c>
    </row>
    <row r="6249" spans="1:5" ht="15" x14ac:dyDescent="0.25">
      <c r="A6249" s="331">
        <v>88629</v>
      </c>
      <c r="B6249" s="329" t="s">
        <v>1321</v>
      </c>
      <c r="C6249" s="329" t="s">
        <v>4180</v>
      </c>
      <c r="D6249" s="329" t="s">
        <v>3367</v>
      </c>
      <c r="E6249" s="334">
        <v>516.03</v>
      </c>
    </row>
    <row r="6250" spans="1:5" ht="15" x14ac:dyDescent="0.25">
      <c r="A6250" s="331">
        <v>88630</v>
      </c>
      <c r="B6250" s="329" t="s">
        <v>8795</v>
      </c>
      <c r="C6250" s="329" t="s">
        <v>4180</v>
      </c>
      <c r="D6250" s="329" t="s">
        <v>3038</v>
      </c>
      <c r="E6250" s="334">
        <v>368</v>
      </c>
    </row>
    <row r="6251" spans="1:5" ht="15" x14ac:dyDescent="0.25">
      <c r="A6251" s="331">
        <v>88631</v>
      </c>
      <c r="B6251" s="329" t="s">
        <v>646</v>
      </c>
      <c r="C6251" s="329" t="s">
        <v>4180</v>
      </c>
      <c r="D6251" s="329" t="s">
        <v>3367</v>
      </c>
      <c r="E6251" s="334">
        <v>456.21</v>
      </c>
    </row>
    <row r="6252" spans="1:5" ht="15" x14ac:dyDescent="0.25">
      <c r="A6252" s="331">
        <v>88715</v>
      </c>
      <c r="B6252" s="329" t="s">
        <v>8796</v>
      </c>
      <c r="C6252" s="329" t="s">
        <v>4180</v>
      </c>
      <c r="D6252" s="329" t="s">
        <v>3038</v>
      </c>
      <c r="E6252" s="334">
        <v>388.03</v>
      </c>
    </row>
    <row r="6253" spans="1:5" ht="15" x14ac:dyDescent="0.25">
      <c r="A6253" s="331">
        <v>95563</v>
      </c>
      <c r="B6253" s="329" t="s">
        <v>8797</v>
      </c>
      <c r="C6253" s="329" t="s">
        <v>4180</v>
      </c>
      <c r="D6253" s="329" t="s">
        <v>3038</v>
      </c>
      <c r="E6253" s="334">
        <v>651</v>
      </c>
    </row>
    <row r="6254" spans="1:5" ht="15" x14ac:dyDescent="0.25">
      <c r="A6254" s="331">
        <v>100464</v>
      </c>
      <c r="B6254" s="329" t="s">
        <v>8798</v>
      </c>
      <c r="C6254" s="329" t="s">
        <v>4180</v>
      </c>
      <c r="D6254" s="329" t="s">
        <v>3038</v>
      </c>
      <c r="E6254" s="334">
        <v>432.11</v>
      </c>
    </row>
    <row r="6255" spans="1:5" ht="15" x14ac:dyDescent="0.25">
      <c r="A6255" s="331">
        <v>100465</v>
      </c>
      <c r="B6255" s="329" t="s">
        <v>8799</v>
      </c>
      <c r="C6255" s="329" t="s">
        <v>4180</v>
      </c>
      <c r="D6255" s="329" t="s">
        <v>3038</v>
      </c>
      <c r="E6255" s="334">
        <v>410.2</v>
      </c>
    </row>
    <row r="6256" spans="1:5" ht="15" x14ac:dyDescent="0.25">
      <c r="A6256" s="331">
        <v>100466</v>
      </c>
      <c r="B6256" s="329" t="s">
        <v>8800</v>
      </c>
      <c r="C6256" s="329" t="s">
        <v>4180</v>
      </c>
      <c r="D6256" s="329" t="s">
        <v>3038</v>
      </c>
      <c r="E6256" s="334">
        <v>400.13</v>
      </c>
    </row>
    <row r="6257" spans="1:5" ht="15" x14ac:dyDescent="0.25">
      <c r="A6257" s="331">
        <v>100468</v>
      </c>
      <c r="B6257" s="329" t="s">
        <v>8801</v>
      </c>
      <c r="C6257" s="329" t="s">
        <v>4180</v>
      </c>
      <c r="D6257" s="329" t="s">
        <v>3038</v>
      </c>
      <c r="E6257" s="334">
        <v>522.13</v>
      </c>
    </row>
    <row r="6258" spans="1:5" ht="15" x14ac:dyDescent="0.25">
      <c r="A6258" s="331">
        <v>100469</v>
      </c>
      <c r="B6258" s="329" t="s">
        <v>8802</v>
      </c>
      <c r="C6258" s="329" t="s">
        <v>4180</v>
      </c>
      <c r="D6258" s="329" t="s">
        <v>3038</v>
      </c>
      <c r="E6258" s="334">
        <v>435.5</v>
      </c>
    </row>
    <row r="6259" spans="1:5" ht="15" x14ac:dyDescent="0.25">
      <c r="A6259" s="331">
        <v>100470</v>
      </c>
      <c r="B6259" s="329" t="s">
        <v>8803</v>
      </c>
      <c r="C6259" s="329" t="s">
        <v>4180</v>
      </c>
      <c r="D6259" s="329" t="s">
        <v>3038</v>
      </c>
      <c r="E6259" s="334">
        <v>383.19</v>
      </c>
    </row>
    <row r="6260" spans="1:5" ht="15" x14ac:dyDescent="0.25">
      <c r="A6260" s="331">
        <v>100472</v>
      </c>
      <c r="B6260" s="329" t="s">
        <v>8804</v>
      </c>
      <c r="C6260" s="329" t="s">
        <v>4180</v>
      </c>
      <c r="D6260" s="329" t="s">
        <v>3038</v>
      </c>
      <c r="E6260" s="334">
        <v>412.52</v>
      </c>
    </row>
    <row r="6261" spans="1:5" ht="15" x14ac:dyDescent="0.25">
      <c r="A6261" s="331">
        <v>100473</v>
      </c>
      <c r="B6261" s="329" t="s">
        <v>8805</v>
      </c>
      <c r="C6261" s="329" t="s">
        <v>4180</v>
      </c>
      <c r="D6261" s="329" t="s">
        <v>3038</v>
      </c>
      <c r="E6261" s="334">
        <v>384.13</v>
      </c>
    </row>
    <row r="6262" spans="1:5" ht="15" x14ac:dyDescent="0.25">
      <c r="A6262" s="331">
        <v>100474</v>
      </c>
      <c r="B6262" s="329" t="s">
        <v>8806</v>
      </c>
      <c r="C6262" s="329" t="s">
        <v>4180</v>
      </c>
      <c r="D6262" s="329" t="s">
        <v>3038</v>
      </c>
      <c r="E6262" s="334">
        <v>373.01</v>
      </c>
    </row>
    <row r="6263" spans="1:5" ht="15" x14ac:dyDescent="0.25">
      <c r="A6263" s="331">
        <v>100475</v>
      </c>
      <c r="B6263" s="329" t="s">
        <v>1873</v>
      </c>
      <c r="C6263" s="329" t="s">
        <v>4180</v>
      </c>
      <c r="D6263" s="329" t="s">
        <v>3038</v>
      </c>
      <c r="E6263" s="334">
        <v>553.80999999999995</v>
      </c>
    </row>
    <row r="6264" spans="1:5" ht="15" x14ac:dyDescent="0.25">
      <c r="A6264" s="331">
        <v>100477</v>
      </c>
      <c r="B6264" s="329" t="s">
        <v>8807</v>
      </c>
      <c r="C6264" s="329" t="s">
        <v>4180</v>
      </c>
      <c r="D6264" s="329" t="s">
        <v>3038</v>
      </c>
      <c r="E6264" s="334">
        <v>587.80999999999995</v>
      </c>
    </row>
    <row r="6265" spans="1:5" ht="15" x14ac:dyDescent="0.25">
      <c r="A6265" s="331">
        <v>100478</v>
      </c>
      <c r="B6265" s="329" t="s">
        <v>8808</v>
      </c>
      <c r="C6265" s="329" t="s">
        <v>4180</v>
      </c>
      <c r="D6265" s="329" t="s">
        <v>3038</v>
      </c>
      <c r="E6265" s="334">
        <v>544.42999999999995</v>
      </c>
    </row>
    <row r="6266" spans="1:5" ht="15" x14ac:dyDescent="0.25">
      <c r="A6266" s="331">
        <v>100479</v>
      </c>
      <c r="B6266" s="329" t="s">
        <v>8809</v>
      </c>
      <c r="C6266" s="329" t="s">
        <v>4180</v>
      </c>
      <c r="D6266" s="329" t="s">
        <v>3038</v>
      </c>
      <c r="E6266" s="334">
        <v>536.51</v>
      </c>
    </row>
    <row r="6267" spans="1:5" ht="15" x14ac:dyDescent="0.25">
      <c r="A6267" s="331">
        <v>100480</v>
      </c>
      <c r="B6267" s="329" t="s">
        <v>8810</v>
      </c>
      <c r="C6267" s="329" t="s">
        <v>4180</v>
      </c>
      <c r="D6267" s="329" t="s">
        <v>3367</v>
      </c>
      <c r="E6267" s="334">
        <v>627.20000000000005</v>
      </c>
    </row>
    <row r="6268" spans="1:5" ht="15" x14ac:dyDescent="0.25">
      <c r="A6268" s="331">
        <v>100481</v>
      </c>
      <c r="B6268" s="329" t="s">
        <v>8811</v>
      </c>
      <c r="C6268" s="329" t="s">
        <v>4180</v>
      </c>
      <c r="D6268" s="329" t="s">
        <v>3038</v>
      </c>
      <c r="E6268" s="334">
        <v>472.72</v>
      </c>
    </row>
    <row r="6269" spans="1:5" ht="15" x14ac:dyDescent="0.25">
      <c r="A6269" s="331">
        <v>100483</v>
      </c>
      <c r="B6269" s="329" t="s">
        <v>8812</v>
      </c>
      <c r="C6269" s="329" t="s">
        <v>4180</v>
      </c>
      <c r="D6269" s="329" t="s">
        <v>3038</v>
      </c>
      <c r="E6269" s="334">
        <v>498.5</v>
      </c>
    </row>
    <row r="6270" spans="1:5" ht="15" x14ac:dyDescent="0.25">
      <c r="A6270" s="331">
        <v>100484</v>
      </c>
      <c r="B6270" s="329" t="s">
        <v>8813</v>
      </c>
      <c r="C6270" s="329" t="s">
        <v>4180</v>
      </c>
      <c r="D6270" s="329" t="s">
        <v>3038</v>
      </c>
      <c r="E6270" s="334">
        <v>470.98</v>
      </c>
    </row>
    <row r="6271" spans="1:5" ht="15" x14ac:dyDescent="0.25">
      <c r="A6271" s="331">
        <v>100485</v>
      </c>
      <c r="B6271" s="329" t="s">
        <v>8814</v>
      </c>
      <c r="C6271" s="329" t="s">
        <v>4180</v>
      </c>
      <c r="D6271" s="329" t="s">
        <v>3038</v>
      </c>
      <c r="E6271" s="334">
        <v>461.5</v>
      </c>
    </row>
    <row r="6272" spans="1:5" ht="15" x14ac:dyDescent="0.25">
      <c r="A6272" s="331">
        <v>100486</v>
      </c>
      <c r="B6272" s="329" t="s">
        <v>8815</v>
      </c>
      <c r="C6272" s="329" t="s">
        <v>4180</v>
      </c>
      <c r="D6272" s="329" t="s">
        <v>3367</v>
      </c>
      <c r="E6272" s="334">
        <v>550</v>
      </c>
    </row>
    <row r="6273" spans="1:5" ht="15" x14ac:dyDescent="0.25">
      <c r="A6273" s="331">
        <v>100487</v>
      </c>
      <c r="B6273" s="329" t="s">
        <v>8816</v>
      </c>
      <c r="C6273" s="329" t="s">
        <v>4180</v>
      </c>
      <c r="D6273" s="329" t="s">
        <v>3038</v>
      </c>
      <c r="E6273" s="334">
        <v>373.99</v>
      </c>
    </row>
    <row r="6274" spans="1:5" ht="15" x14ac:dyDescent="0.25">
      <c r="A6274" s="331">
        <v>100488</v>
      </c>
      <c r="B6274" s="329" t="s">
        <v>8817</v>
      </c>
      <c r="C6274" s="329" t="s">
        <v>4180</v>
      </c>
      <c r="D6274" s="329" t="s">
        <v>3038</v>
      </c>
      <c r="E6274" s="334">
        <v>415.61</v>
      </c>
    </row>
    <row r="6275" spans="1:5" ht="15" x14ac:dyDescent="0.25">
      <c r="A6275" s="331">
        <v>100489</v>
      </c>
      <c r="B6275" s="329" t="s">
        <v>8818</v>
      </c>
      <c r="C6275" s="329" t="s">
        <v>4180</v>
      </c>
      <c r="D6275" s="329" t="s">
        <v>3038</v>
      </c>
      <c r="E6275" s="334">
        <v>443.38</v>
      </c>
    </row>
    <row r="6276" spans="1:5" ht="15" x14ac:dyDescent="0.25">
      <c r="A6276" s="331">
        <v>100490</v>
      </c>
      <c r="B6276" s="329" t="s">
        <v>8819</v>
      </c>
      <c r="C6276" s="329" t="s">
        <v>4180</v>
      </c>
      <c r="D6276" s="329" t="s">
        <v>3038</v>
      </c>
      <c r="E6276" s="334">
        <v>385.46</v>
      </c>
    </row>
    <row r="6277" spans="1:5" ht="15" x14ac:dyDescent="0.25">
      <c r="A6277" s="331">
        <v>100491</v>
      </c>
      <c r="B6277" s="329" t="s">
        <v>8820</v>
      </c>
      <c r="C6277" s="329" t="s">
        <v>4180</v>
      </c>
      <c r="D6277" s="329" t="s">
        <v>3038</v>
      </c>
      <c r="E6277" s="334">
        <v>555.96</v>
      </c>
    </row>
    <row r="6278" spans="1:5" ht="15" x14ac:dyDescent="0.25">
      <c r="A6278" s="331">
        <v>100492</v>
      </c>
      <c r="B6278" s="329" t="s">
        <v>8821</v>
      </c>
      <c r="C6278" s="329" t="s">
        <v>4180</v>
      </c>
      <c r="D6278" s="329" t="s">
        <v>3038</v>
      </c>
      <c r="E6278" s="334">
        <v>475.3</v>
      </c>
    </row>
    <row r="6279" spans="1:5" ht="15" x14ac:dyDescent="0.25">
      <c r="A6279" s="331">
        <v>92121</v>
      </c>
      <c r="B6279" s="329" t="s">
        <v>8822</v>
      </c>
      <c r="C6279" s="329" t="s">
        <v>4180</v>
      </c>
      <c r="D6279" s="329" t="s">
        <v>3038</v>
      </c>
      <c r="E6279" s="334">
        <v>20.62</v>
      </c>
    </row>
    <row r="6280" spans="1:5" ht="15" x14ac:dyDescent="0.25">
      <c r="A6280" s="331">
        <v>92122</v>
      </c>
      <c r="B6280" s="329" t="s">
        <v>8823</v>
      </c>
      <c r="C6280" s="329" t="s">
        <v>4180</v>
      </c>
      <c r="D6280" s="329" t="s">
        <v>3367</v>
      </c>
      <c r="E6280" s="334">
        <v>33.61</v>
      </c>
    </row>
    <row r="6281" spans="1:5" ht="15" x14ac:dyDescent="0.25">
      <c r="A6281" s="331">
        <v>92123</v>
      </c>
      <c r="B6281" s="329" t="s">
        <v>8824</v>
      </c>
      <c r="C6281" s="329" t="s">
        <v>4180</v>
      </c>
      <c r="D6281" s="329" t="s">
        <v>3038</v>
      </c>
      <c r="E6281" s="334">
        <v>35.119999999999997</v>
      </c>
    </row>
    <row r="6282" spans="1:5" ht="15" x14ac:dyDescent="0.25">
      <c r="A6282" s="331">
        <v>100195</v>
      </c>
      <c r="B6282" s="329" t="s">
        <v>8825</v>
      </c>
      <c r="C6282" s="329" t="s">
        <v>8826</v>
      </c>
      <c r="D6282" s="329" t="s">
        <v>3367</v>
      </c>
      <c r="E6282" s="334">
        <v>0.51</v>
      </c>
    </row>
    <row r="6283" spans="1:5" ht="15" x14ac:dyDescent="0.25">
      <c r="A6283" s="331">
        <v>100196</v>
      </c>
      <c r="B6283" s="329" t="s">
        <v>8827</v>
      </c>
      <c r="C6283" s="329" t="s">
        <v>8826</v>
      </c>
      <c r="D6283" s="329" t="s">
        <v>3367</v>
      </c>
      <c r="E6283" s="334">
        <v>0.85</v>
      </c>
    </row>
    <row r="6284" spans="1:5" ht="15" x14ac:dyDescent="0.25">
      <c r="A6284" s="331">
        <v>100197</v>
      </c>
      <c r="B6284" s="329" t="s">
        <v>8828</v>
      </c>
      <c r="C6284" s="329" t="s">
        <v>8826</v>
      </c>
      <c r="D6284" s="329" t="s">
        <v>3367</v>
      </c>
      <c r="E6284" s="334">
        <v>1.28</v>
      </c>
    </row>
    <row r="6285" spans="1:5" ht="15" x14ac:dyDescent="0.25">
      <c r="A6285" s="331">
        <v>100198</v>
      </c>
      <c r="B6285" s="329" t="s">
        <v>8829</v>
      </c>
      <c r="C6285" s="329" t="s">
        <v>8826</v>
      </c>
      <c r="D6285" s="329" t="s">
        <v>3367</v>
      </c>
      <c r="E6285" s="334">
        <v>0.17</v>
      </c>
    </row>
    <row r="6286" spans="1:5" ht="15" x14ac:dyDescent="0.25">
      <c r="A6286" s="331">
        <v>100199</v>
      </c>
      <c r="B6286" s="329" t="s">
        <v>8830</v>
      </c>
      <c r="C6286" s="329" t="s">
        <v>8826</v>
      </c>
      <c r="D6286" s="329" t="s">
        <v>3367</v>
      </c>
      <c r="E6286" s="334">
        <v>0.21</v>
      </c>
    </row>
    <row r="6287" spans="1:5" ht="15" x14ac:dyDescent="0.25">
      <c r="A6287" s="331">
        <v>100200</v>
      </c>
      <c r="B6287" s="329" t="s">
        <v>8831</v>
      </c>
      <c r="C6287" s="329" t="s">
        <v>8826</v>
      </c>
      <c r="D6287" s="329" t="s">
        <v>3367</v>
      </c>
      <c r="E6287" s="334">
        <v>0.26</v>
      </c>
    </row>
    <row r="6288" spans="1:5" ht="15" x14ac:dyDescent="0.25">
      <c r="A6288" s="331">
        <v>100201</v>
      </c>
      <c r="B6288" s="329" t="s">
        <v>8832</v>
      </c>
      <c r="C6288" s="329" t="s">
        <v>8826</v>
      </c>
      <c r="D6288" s="329" t="s">
        <v>3367</v>
      </c>
      <c r="E6288" s="334">
        <v>0.52</v>
      </c>
    </row>
    <row r="6289" spans="1:5" ht="15" x14ac:dyDescent="0.25">
      <c r="A6289" s="331">
        <v>100202</v>
      </c>
      <c r="B6289" s="329" t="s">
        <v>8833</v>
      </c>
      <c r="C6289" s="329" t="s">
        <v>8826</v>
      </c>
      <c r="D6289" s="329" t="s">
        <v>3367</v>
      </c>
      <c r="E6289" s="334">
        <v>0.61</v>
      </c>
    </row>
    <row r="6290" spans="1:5" ht="15" x14ac:dyDescent="0.25">
      <c r="A6290" s="331">
        <v>100203</v>
      </c>
      <c r="B6290" s="329" t="s">
        <v>8834</v>
      </c>
      <c r="C6290" s="329" t="s">
        <v>8826</v>
      </c>
      <c r="D6290" s="329" t="s">
        <v>3367</v>
      </c>
      <c r="E6290" s="334">
        <v>0.72</v>
      </c>
    </row>
    <row r="6291" spans="1:5" ht="15" x14ac:dyDescent="0.25">
      <c r="A6291" s="331">
        <v>100204</v>
      </c>
      <c r="B6291" s="329" t="s">
        <v>8835</v>
      </c>
      <c r="C6291" s="329" t="s">
        <v>8826</v>
      </c>
      <c r="D6291" s="329" t="s">
        <v>2971</v>
      </c>
      <c r="E6291" s="334">
        <v>0.08</v>
      </c>
    </row>
    <row r="6292" spans="1:5" ht="15" x14ac:dyDescent="0.25">
      <c r="A6292" s="331">
        <v>100205</v>
      </c>
      <c r="B6292" s="329" t="s">
        <v>8836</v>
      </c>
      <c r="C6292" s="329" t="s">
        <v>307</v>
      </c>
      <c r="D6292" s="329" t="s">
        <v>3367</v>
      </c>
      <c r="E6292" s="334">
        <v>957.65</v>
      </c>
    </row>
    <row r="6293" spans="1:5" ht="15" x14ac:dyDescent="0.25">
      <c r="A6293" s="331">
        <v>100206</v>
      </c>
      <c r="B6293" s="329" t="s">
        <v>8837</v>
      </c>
      <c r="C6293" s="329" t="s">
        <v>307</v>
      </c>
      <c r="D6293" s="329" t="s">
        <v>3367</v>
      </c>
      <c r="E6293" s="334">
        <v>692.22</v>
      </c>
    </row>
    <row r="6294" spans="1:5" ht="15" x14ac:dyDescent="0.25">
      <c r="A6294" s="331">
        <v>100207</v>
      </c>
      <c r="B6294" s="329" t="s">
        <v>8838</v>
      </c>
      <c r="C6294" s="329" t="s">
        <v>307</v>
      </c>
      <c r="D6294" s="329" t="s">
        <v>2971</v>
      </c>
      <c r="E6294" s="334">
        <v>311.62</v>
      </c>
    </row>
    <row r="6295" spans="1:5" ht="15" x14ac:dyDescent="0.25">
      <c r="A6295" s="331">
        <v>100208</v>
      </c>
      <c r="B6295" s="329" t="s">
        <v>8839</v>
      </c>
      <c r="C6295" s="329" t="s">
        <v>8840</v>
      </c>
      <c r="D6295" s="329" t="s">
        <v>3367</v>
      </c>
      <c r="E6295" s="334">
        <v>12.66</v>
      </c>
    </row>
    <row r="6296" spans="1:5" ht="15" x14ac:dyDescent="0.25">
      <c r="A6296" s="331">
        <v>100209</v>
      </c>
      <c r="B6296" s="329" t="s">
        <v>8841</v>
      </c>
      <c r="C6296" s="329" t="s">
        <v>8840</v>
      </c>
      <c r="D6296" s="329" t="s">
        <v>3367</v>
      </c>
      <c r="E6296" s="334">
        <v>6.33</v>
      </c>
    </row>
    <row r="6297" spans="1:5" ht="15" x14ac:dyDescent="0.25">
      <c r="A6297" s="331">
        <v>100210</v>
      </c>
      <c r="B6297" s="329" t="s">
        <v>8842</v>
      </c>
      <c r="C6297" s="329" t="s">
        <v>8840</v>
      </c>
      <c r="D6297" s="329" t="s">
        <v>3367</v>
      </c>
      <c r="E6297" s="334">
        <v>11.67</v>
      </c>
    </row>
    <row r="6298" spans="1:5" ht="15" x14ac:dyDescent="0.25">
      <c r="A6298" s="331">
        <v>100211</v>
      </c>
      <c r="B6298" s="329" t="s">
        <v>8843</v>
      </c>
      <c r="C6298" s="329" t="s">
        <v>8840</v>
      </c>
      <c r="D6298" s="329" t="s">
        <v>3367</v>
      </c>
      <c r="E6298" s="334">
        <v>4.5</v>
      </c>
    </row>
    <row r="6299" spans="1:5" ht="15" x14ac:dyDescent="0.25">
      <c r="A6299" s="331">
        <v>100212</v>
      </c>
      <c r="B6299" s="329" t="s">
        <v>8844</v>
      </c>
      <c r="C6299" s="329" t="s">
        <v>8840</v>
      </c>
      <c r="D6299" s="329" t="s">
        <v>3367</v>
      </c>
      <c r="E6299" s="334">
        <v>4.97</v>
      </c>
    </row>
    <row r="6300" spans="1:5" ht="15" x14ac:dyDescent="0.25">
      <c r="A6300" s="331">
        <v>100213</v>
      </c>
      <c r="B6300" s="329" t="s">
        <v>8845</v>
      </c>
      <c r="C6300" s="329" t="s">
        <v>8840</v>
      </c>
      <c r="D6300" s="329" t="s">
        <v>3367</v>
      </c>
      <c r="E6300" s="334">
        <v>1.78</v>
      </c>
    </row>
    <row r="6301" spans="1:5" ht="15" x14ac:dyDescent="0.25">
      <c r="A6301" s="331">
        <v>100214</v>
      </c>
      <c r="B6301" s="329" t="s">
        <v>8846</v>
      </c>
      <c r="C6301" s="329" t="s">
        <v>8840</v>
      </c>
      <c r="D6301" s="329" t="s">
        <v>3367</v>
      </c>
      <c r="E6301" s="334">
        <v>2.74</v>
      </c>
    </row>
    <row r="6302" spans="1:5" ht="15" x14ac:dyDescent="0.25">
      <c r="A6302" s="331">
        <v>100215</v>
      </c>
      <c r="B6302" s="329" t="s">
        <v>8847</v>
      </c>
      <c r="C6302" s="329" t="s">
        <v>8840</v>
      </c>
      <c r="D6302" s="329" t="s">
        <v>3367</v>
      </c>
      <c r="E6302" s="334">
        <v>2.35</v>
      </c>
    </row>
    <row r="6303" spans="1:5" ht="15" x14ac:dyDescent="0.25">
      <c r="A6303" s="331">
        <v>100216</v>
      </c>
      <c r="B6303" s="329" t="s">
        <v>8848</v>
      </c>
      <c r="C6303" s="329" t="s">
        <v>8840</v>
      </c>
      <c r="D6303" s="329" t="s">
        <v>3367</v>
      </c>
      <c r="E6303" s="334">
        <v>0.63</v>
      </c>
    </row>
    <row r="6304" spans="1:5" ht="15" x14ac:dyDescent="0.25">
      <c r="A6304" s="331">
        <v>100217</v>
      </c>
      <c r="B6304" s="329" t="s">
        <v>8849</v>
      </c>
      <c r="C6304" s="329" t="s">
        <v>8840</v>
      </c>
      <c r="D6304" s="329" t="s">
        <v>2971</v>
      </c>
      <c r="E6304" s="334">
        <v>2.31</v>
      </c>
    </row>
    <row r="6305" spans="1:5" ht="15" x14ac:dyDescent="0.25">
      <c r="A6305" s="331">
        <v>100218</v>
      </c>
      <c r="B6305" s="329" t="s">
        <v>8850</v>
      </c>
      <c r="C6305" s="329" t="s">
        <v>8840</v>
      </c>
      <c r="D6305" s="329" t="s">
        <v>2971</v>
      </c>
      <c r="E6305" s="334">
        <v>1.58</v>
      </c>
    </row>
    <row r="6306" spans="1:5" ht="15" x14ac:dyDescent="0.25">
      <c r="A6306" s="331">
        <v>100219</v>
      </c>
      <c r="B6306" s="329" t="s">
        <v>8851</v>
      </c>
      <c r="C6306" s="329" t="s">
        <v>8840</v>
      </c>
      <c r="D6306" s="329" t="s">
        <v>2971</v>
      </c>
      <c r="E6306" s="334">
        <v>0.35</v>
      </c>
    </row>
    <row r="6307" spans="1:5" ht="15" x14ac:dyDescent="0.25">
      <c r="A6307" s="331">
        <v>100220</v>
      </c>
      <c r="B6307" s="329" t="s">
        <v>8852</v>
      </c>
      <c r="C6307" s="329" t="s">
        <v>8853</v>
      </c>
      <c r="D6307" s="329" t="s">
        <v>3367</v>
      </c>
      <c r="E6307" s="334">
        <v>18.2</v>
      </c>
    </row>
    <row r="6308" spans="1:5" ht="15" x14ac:dyDescent="0.25">
      <c r="A6308" s="331">
        <v>100221</v>
      </c>
      <c r="B6308" s="329" t="s">
        <v>8854</v>
      </c>
      <c r="C6308" s="329" t="s">
        <v>8853</v>
      </c>
      <c r="D6308" s="329" t="s">
        <v>3367</v>
      </c>
      <c r="E6308" s="334">
        <v>20.63</v>
      </c>
    </row>
    <row r="6309" spans="1:5" ht="15" x14ac:dyDescent="0.25">
      <c r="A6309" s="331">
        <v>100222</v>
      </c>
      <c r="B6309" s="329" t="s">
        <v>8855</v>
      </c>
      <c r="C6309" s="329" t="s">
        <v>8853</v>
      </c>
      <c r="D6309" s="329" t="s">
        <v>3367</v>
      </c>
      <c r="E6309" s="334">
        <v>7.81</v>
      </c>
    </row>
    <row r="6310" spans="1:5" ht="15" x14ac:dyDescent="0.25">
      <c r="A6310" s="331">
        <v>100223</v>
      </c>
      <c r="B6310" s="329" t="s">
        <v>8856</v>
      </c>
      <c r="C6310" s="329" t="s">
        <v>8853</v>
      </c>
      <c r="D6310" s="329" t="s">
        <v>3367</v>
      </c>
      <c r="E6310" s="334">
        <v>3.65</v>
      </c>
    </row>
    <row r="6311" spans="1:5" ht="15" x14ac:dyDescent="0.25">
      <c r="A6311" s="331">
        <v>100224</v>
      </c>
      <c r="B6311" s="329" t="s">
        <v>8857</v>
      </c>
      <c r="C6311" s="329" t="s">
        <v>8853</v>
      </c>
      <c r="D6311" s="329" t="s">
        <v>2971</v>
      </c>
      <c r="E6311" s="334">
        <v>2.31</v>
      </c>
    </row>
    <row r="6312" spans="1:5" ht="15" x14ac:dyDescent="0.25">
      <c r="A6312" s="331">
        <v>100225</v>
      </c>
      <c r="B6312" s="329" t="s">
        <v>8858</v>
      </c>
      <c r="C6312" s="329" t="s">
        <v>8859</v>
      </c>
      <c r="D6312" s="329" t="s">
        <v>3367</v>
      </c>
      <c r="E6312" s="334">
        <v>1.43</v>
      </c>
    </row>
    <row r="6313" spans="1:5" ht="15" x14ac:dyDescent="0.25">
      <c r="A6313" s="331">
        <v>100226</v>
      </c>
      <c r="B6313" s="329" t="s">
        <v>8860</v>
      </c>
      <c r="C6313" s="329" t="s">
        <v>8859</v>
      </c>
      <c r="D6313" s="329" t="s">
        <v>3367</v>
      </c>
      <c r="E6313" s="334">
        <v>0.45</v>
      </c>
    </row>
    <row r="6314" spans="1:5" ht="15" x14ac:dyDescent="0.25">
      <c r="A6314" s="331">
        <v>100227</v>
      </c>
      <c r="B6314" s="329" t="s">
        <v>8861</v>
      </c>
      <c r="C6314" s="329" t="s">
        <v>8859</v>
      </c>
      <c r="D6314" s="329" t="s">
        <v>3367</v>
      </c>
      <c r="E6314" s="334">
        <v>0.66</v>
      </c>
    </row>
    <row r="6315" spans="1:5" ht="15" x14ac:dyDescent="0.25">
      <c r="A6315" s="331">
        <v>100228</v>
      </c>
      <c r="B6315" s="329" t="s">
        <v>8862</v>
      </c>
      <c r="C6315" s="329" t="s">
        <v>8859</v>
      </c>
      <c r="D6315" s="329" t="s">
        <v>2971</v>
      </c>
      <c r="E6315" s="334">
        <v>0.22</v>
      </c>
    </row>
    <row r="6316" spans="1:5" ht="15" x14ac:dyDescent="0.25">
      <c r="A6316" s="331">
        <v>100229</v>
      </c>
      <c r="B6316" s="329" t="s">
        <v>8863</v>
      </c>
      <c r="C6316" s="329" t="s">
        <v>160</v>
      </c>
      <c r="D6316" s="329" t="s">
        <v>3367</v>
      </c>
      <c r="E6316" s="334">
        <v>0</v>
      </c>
    </row>
    <row r="6317" spans="1:5" ht="15" x14ac:dyDescent="0.25">
      <c r="A6317" s="331">
        <v>100230</v>
      </c>
      <c r="B6317" s="329" t="s">
        <v>8864</v>
      </c>
      <c r="C6317" s="329" t="s">
        <v>160</v>
      </c>
      <c r="D6317" s="329" t="s">
        <v>3367</v>
      </c>
      <c r="E6317" s="334">
        <v>0.01</v>
      </c>
    </row>
    <row r="6318" spans="1:5" ht="15" x14ac:dyDescent="0.25">
      <c r="A6318" s="331">
        <v>100231</v>
      </c>
      <c r="B6318" s="329" t="s">
        <v>8865</v>
      </c>
      <c r="C6318" s="329" t="s">
        <v>160</v>
      </c>
      <c r="D6318" s="329" t="s">
        <v>3367</v>
      </c>
      <c r="E6318" s="334">
        <v>0.02</v>
      </c>
    </row>
    <row r="6319" spans="1:5" ht="15" x14ac:dyDescent="0.25">
      <c r="A6319" s="331">
        <v>100232</v>
      </c>
      <c r="B6319" s="329" t="s">
        <v>8866</v>
      </c>
      <c r="C6319" s="329" t="s">
        <v>174</v>
      </c>
      <c r="D6319" s="329" t="s">
        <v>3367</v>
      </c>
      <c r="E6319" s="334">
        <v>0.24</v>
      </c>
    </row>
    <row r="6320" spans="1:5" ht="15" x14ac:dyDescent="0.25">
      <c r="A6320" s="331">
        <v>100233</v>
      </c>
      <c r="B6320" s="329" t="s">
        <v>8867</v>
      </c>
      <c r="C6320" s="329" t="s">
        <v>174</v>
      </c>
      <c r="D6320" s="329" t="s">
        <v>3367</v>
      </c>
      <c r="E6320" s="334">
        <v>0.12</v>
      </c>
    </row>
    <row r="6321" spans="1:5" ht="15" x14ac:dyDescent="0.25">
      <c r="A6321" s="331">
        <v>100234</v>
      </c>
      <c r="B6321" s="329" t="s">
        <v>8868</v>
      </c>
      <c r="C6321" s="329" t="s">
        <v>2690</v>
      </c>
      <c r="D6321" s="329" t="s">
        <v>3367</v>
      </c>
      <c r="E6321" s="334">
        <v>0.36</v>
      </c>
    </row>
    <row r="6322" spans="1:5" ht="15" x14ac:dyDescent="0.25">
      <c r="A6322" s="331">
        <v>100235</v>
      </c>
      <c r="B6322" s="329" t="s">
        <v>8869</v>
      </c>
      <c r="C6322" s="329" t="s">
        <v>266</v>
      </c>
      <c r="D6322" s="329" t="s">
        <v>3367</v>
      </c>
      <c r="E6322" s="334">
        <v>0.02</v>
      </c>
    </row>
    <row r="6323" spans="1:5" ht="15" x14ac:dyDescent="0.25">
      <c r="A6323" s="331">
        <v>100236</v>
      </c>
      <c r="B6323" s="329" t="s">
        <v>8870</v>
      </c>
      <c r="C6323" s="329" t="s">
        <v>8871</v>
      </c>
      <c r="D6323" s="329" t="s">
        <v>3367</v>
      </c>
      <c r="E6323" s="334">
        <v>1.81</v>
      </c>
    </row>
    <row r="6324" spans="1:5" ht="15" x14ac:dyDescent="0.25">
      <c r="A6324" s="331">
        <v>100237</v>
      </c>
      <c r="B6324" s="329" t="s">
        <v>8872</v>
      </c>
      <c r="C6324" s="329" t="s">
        <v>8871</v>
      </c>
      <c r="D6324" s="329" t="s">
        <v>3367</v>
      </c>
      <c r="E6324" s="334">
        <v>2.17</v>
      </c>
    </row>
    <row r="6325" spans="1:5" ht="15" x14ac:dyDescent="0.25">
      <c r="A6325" s="331">
        <v>100238</v>
      </c>
      <c r="B6325" s="329" t="s">
        <v>8873</v>
      </c>
      <c r="C6325" s="329" t="s">
        <v>8871</v>
      </c>
      <c r="D6325" s="329" t="s">
        <v>3367</v>
      </c>
      <c r="E6325" s="334">
        <v>3.48</v>
      </c>
    </row>
    <row r="6326" spans="1:5" ht="15" x14ac:dyDescent="0.25">
      <c r="A6326" s="331">
        <v>100239</v>
      </c>
      <c r="B6326" s="329" t="s">
        <v>8874</v>
      </c>
      <c r="C6326" s="329" t="s">
        <v>8871</v>
      </c>
      <c r="D6326" s="329" t="s">
        <v>3367</v>
      </c>
      <c r="E6326" s="334">
        <v>4.3499999999999996</v>
      </c>
    </row>
    <row r="6327" spans="1:5" ht="15" x14ac:dyDescent="0.25">
      <c r="A6327" s="331">
        <v>100240</v>
      </c>
      <c r="B6327" s="329" t="s">
        <v>8875</v>
      </c>
      <c r="C6327" s="329" t="s">
        <v>8871</v>
      </c>
      <c r="D6327" s="329" t="s">
        <v>3367</v>
      </c>
      <c r="E6327" s="334">
        <v>2.61</v>
      </c>
    </row>
    <row r="6328" spans="1:5" ht="15" x14ac:dyDescent="0.25">
      <c r="A6328" s="331">
        <v>100241</v>
      </c>
      <c r="B6328" s="329" t="s">
        <v>8876</v>
      </c>
      <c r="C6328" s="329" t="s">
        <v>8871</v>
      </c>
      <c r="D6328" s="329" t="s">
        <v>3367</v>
      </c>
      <c r="E6328" s="334">
        <v>4.3499999999999996</v>
      </c>
    </row>
    <row r="6329" spans="1:5" ht="15" x14ac:dyDescent="0.25">
      <c r="A6329" s="331">
        <v>100242</v>
      </c>
      <c r="B6329" s="329" t="s">
        <v>8877</v>
      </c>
      <c r="C6329" s="329" t="s">
        <v>8871</v>
      </c>
      <c r="D6329" s="329" t="s">
        <v>3367</v>
      </c>
      <c r="E6329" s="334">
        <v>12.86</v>
      </c>
    </row>
    <row r="6330" spans="1:5" ht="15" x14ac:dyDescent="0.25">
      <c r="A6330" s="331">
        <v>100243</v>
      </c>
      <c r="B6330" s="329" t="s">
        <v>8878</v>
      </c>
      <c r="C6330" s="329" t="s">
        <v>8871</v>
      </c>
      <c r="D6330" s="329" t="s">
        <v>3367</v>
      </c>
      <c r="E6330" s="334">
        <v>2.09</v>
      </c>
    </row>
    <row r="6331" spans="1:5" ht="15" x14ac:dyDescent="0.25">
      <c r="A6331" s="331">
        <v>100244</v>
      </c>
      <c r="B6331" s="329" t="s">
        <v>8879</v>
      </c>
      <c r="C6331" s="329" t="s">
        <v>8871</v>
      </c>
      <c r="D6331" s="329" t="s">
        <v>3367</v>
      </c>
      <c r="E6331" s="334">
        <v>2.61</v>
      </c>
    </row>
    <row r="6332" spans="1:5" ht="15" x14ac:dyDescent="0.25">
      <c r="A6332" s="331">
        <v>100245</v>
      </c>
      <c r="B6332" s="329" t="s">
        <v>8880</v>
      </c>
      <c r="C6332" s="329" t="s">
        <v>8871</v>
      </c>
      <c r="D6332" s="329" t="s">
        <v>3367</v>
      </c>
      <c r="E6332" s="334">
        <v>5.22</v>
      </c>
    </row>
    <row r="6333" spans="1:5" ht="15" x14ac:dyDescent="0.25">
      <c r="A6333" s="331">
        <v>100246</v>
      </c>
      <c r="B6333" s="329" t="s">
        <v>8881</v>
      </c>
      <c r="C6333" s="329" t="s">
        <v>8871</v>
      </c>
      <c r="D6333" s="329" t="s">
        <v>3367</v>
      </c>
      <c r="E6333" s="334">
        <v>1.74</v>
      </c>
    </row>
    <row r="6334" spans="1:5" ht="15" x14ac:dyDescent="0.25">
      <c r="A6334" s="331">
        <v>100247</v>
      </c>
      <c r="B6334" s="329" t="s">
        <v>8882</v>
      </c>
      <c r="C6334" s="329" t="s">
        <v>8871</v>
      </c>
      <c r="D6334" s="329" t="s">
        <v>3367</v>
      </c>
      <c r="E6334" s="334">
        <v>2.17</v>
      </c>
    </row>
    <row r="6335" spans="1:5" ht="15" x14ac:dyDescent="0.25">
      <c r="A6335" s="331">
        <v>100248</v>
      </c>
      <c r="B6335" s="329" t="s">
        <v>8883</v>
      </c>
      <c r="C6335" s="329" t="s">
        <v>8871</v>
      </c>
      <c r="D6335" s="329" t="s">
        <v>3367</v>
      </c>
      <c r="E6335" s="334">
        <v>8.57</v>
      </c>
    </row>
    <row r="6336" spans="1:5" ht="15" x14ac:dyDescent="0.25">
      <c r="A6336" s="331">
        <v>100249</v>
      </c>
      <c r="B6336" s="329" t="s">
        <v>8884</v>
      </c>
      <c r="C6336" s="329" t="s">
        <v>8871</v>
      </c>
      <c r="D6336" s="329" t="s">
        <v>3367</v>
      </c>
      <c r="E6336" s="334">
        <v>1.74</v>
      </c>
    </row>
    <row r="6337" spans="1:5" ht="15" x14ac:dyDescent="0.25">
      <c r="A6337" s="331">
        <v>100250</v>
      </c>
      <c r="B6337" s="329" t="s">
        <v>8885</v>
      </c>
      <c r="C6337" s="329" t="s">
        <v>8871</v>
      </c>
      <c r="D6337" s="329" t="s">
        <v>3367</v>
      </c>
      <c r="E6337" s="334">
        <v>2.9</v>
      </c>
    </row>
    <row r="6338" spans="1:5" ht="15" x14ac:dyDescent="0.25">
      <c r="A6338" s="331">
        <v>100251</v>
      </c>
      <c r="B6338" s="329" t="s">
        <v>8886</v>
      </c>
      <c r="C6338" s="329" t="s">
        <v>8871</v>
      </c>
      <c r="D6338" s="329" t="s">
        <v>3367</v>
      </c>
      <c r="E6338" s="334">
        <v>8.57</v>
      </c>
    </row>
    <row r="6339" spans="1:5" ht="15" x14ac:dyDescent="0.25">
      <c r="A6339" s="331">
        <v>100252</v>
      </c>
      <c r="B6339" s="329" t="s">
        <v>8887</v>
      </c>
      <c r="C6339" s="329" t="s">
        <v>8871</v>
      </c>
      <c r="D6339" s="329" t="s">
        <v>3367</v>
      </c>
      <c r="E6339" s="334">
        <v>12.86</v>
      </c>
    </row>
    <row r="6340" spans="1:5" ht="15" x14ac:dyDescent="0.25">
      <c r="A6340" s="331">
        <v>100253</v>
      </c>
      <c r="B6340" s="329" t="s">
        <v>8888</v>
      </c>
      <c r="C6340" s="329" t="s">
        <v>8871</v>
      </c>
      <c r="D6340" s="329" t="s">
        <v>3367</v>
      </c>
      <c r="E6340" s="334">
        <v>17.149999999999999</v>
      </c>
    </row>
    <row r="6341" spans="1:5" ht="15" x14ac:dyDescent="0.25">
      <c r="A6341" s="331">
        <v>100254</v>
      </c>
      <c r="B6341" s="329" t="s">
        <v>8889</v>
      </c>
      <c r="C6341" s="329" t="s">
        <v>8871</v>
      </c>
      <c r="D6341" s="329" t="s">
        <v>3367</v>
      </c>
      <c r="E6341" s="334">
        <v>25.73</v>
      </c>
    </row>
    <row r="6342" spans="1:5" ht="15" x14ac:dyDescent="0.25">
      <c r="A6342" s="331">
        <v>100255</v>
      </c>
      <c r="B6342" s="329" t="s">
        <v>8890</v>
      </c>
      <c r="C6342" s="329" t="s">
        <v>8871</v>
      </c>
      <c r="D6342" s="329" t="s">
        <v>3367</v>
      </c>
      <c r="E6342" s="334">
        <v>8.6999999999999993</v>
      </c>
    </row>
    <row r="6343" spans="1:5" ht="15" x14ac:dyDescent="0.25">
      <c r="A6343" s="331">
        <v>100256</v>
      </c>
      <c r="B6343" s="329" t="s">
        <v>8891</v>
      </c>
      <c r="C6343" s="329" t="s">
        <v>8871</v>
      </c>
      <c r="D6343" s="329" t="s">
        <v>3367</v>
      </c>
      <c r="E6343" s="334">
        <v>5.8</v>
      </c>
    </row>
    <row r="6344" spans="1:5" ht="15" x14ac:dyDescent="0.25">
      <c r="A6344" s="331">
        <v>100257</v>
      </c>
      <c r="B6344" s="329" t="s">
        <v>8892</v>
      </c>
      <c r="C6344" s="329" t="s">
        <v>8871</v>
      </c>
      <c r="D6344" s="329" t="s">
        <v>3367</v>
      </c>
      <c r="E6344" s="334">
        <v>3.48</v>
      </c>
    </row>
    <row r="6345" spans="1:5" ht="15" x14ac:dyDescent="0.25">
      <c r="A6345" s="331">
        <v>100258</v>
      </c>
      <c r="B6345" s="329" t="s">
        <v>8893</v>
      </c>
      <c r="C6345" s="329" t="s">
        <v>8871</v>
      </c>
      <c r="D6345" s="329" t="s">
        <v>3367</v>
      </c>
      <c r="E6345" s="334">
        <v>8.6999999999999993</v>
      </c>
    </row>
    <row r="6346" spans="1:5" ht="15" x14ac:dyDescent="0.25">
      <c r="A6346" s="331">
        <v>100259</v>
      </c>
      <c r="B6346" s="329" t="s">
        <v>8894</v>
      </c>
      <c r="C6346" s="329" t="s">
        <v>8871</v>
      </c>
      <c r="D6346" s="329" t="s">
        <v>3367</v>
      </c>
      <c r="E6346" s="334">
        <v>17.149999999999999</v>
      </c>
    </row>
    <row r="6347" spans="1:5" ht="15" x14ac:dyDescent="0.25">
      <c r="A6347" s="331">
        <v>100260</v>
      </c>
      <c r="B6347" s="329" t="s">
        <v>8895</v>
      </c>
      <c r="C6347" s="329" t="s">
        <v>8826</v>
      </c>
      <c r="D6347" s="329" t="s">
        <v>3367</v>
      </c>
      <c r="E6347" s="334">
        <v>5.65</v>
      </c>
    </row>
    <row r="6348" spans="1:5" ht="15" x14ac:dyDescent="0.25">
      <c r="A6348" s="331">
        <v>100261</v>
      </c>
      <c r="B6348" s="329" t="s">
        <v>8896</v>
      </c>
      <c r="C6348" s="329" t="s">
        <v>8826</v>
      </c>
      <c r="D6348" s="329" t="s">
        <v>3367</v>
      </c>
      <c r="E6348" s="334">
        <v>3.55</v>
      </c>
    </row>
    <row r="6349" spans="1:5" ht="15" x14ac:dyDescent="0.25">
      <c r="A6349" s="331">
        <v>100262</v>
      </c>
      <c r="B6349" s="329" t="s">
        <v>8897</v>
      </c>
      <c r="C6349" s="329" t="s">
        <v>8826</v>
      </c>
      <c r="D6349" s="329" t="s">
        <v>3367</v>
      </c>
      <c r="E6349" s="334">
        <v>2.2000000000000002</v>
      </c>
    </row>
    <row r="6350" spans="1:5" ht="15" x14ac:dyDescent="0.25">
      <c r="A6350" s="331">
        <v>100263</v>
      </c>
      <c r="B6350" s="329" t="s">
        <v>8898</v>
      </c>
      <c r="C6350" s="329" t="s">
        <v>8826</v>
      </c>
      <c r="D6350" s="329" t="s">
        <v>3367</v>
      </c>
      <c r="E6350" s="334">
        <v>1.41</v>
      </c>
    </row>
    <row r="6351" spans="1:5" ht="15" x14ac:dyDescent="0.25">
      <c r="A6351" s="331">
        <v>100264</v>
      </c>
      <c r="B6351" s="329" t="s">
        <v>8899</v>
      </c>
      <c r="C6351" s="329" t="s">
        <v>8853</v>
      </c>
      <c r="D6351" s="329" t="s">
        <v>3367</v>
      </c>
      <c r="E6351" s="334">
        <v>25.69</v>
      </c>
    </row>
    <row r="6352" spans="1:5" ht="15" x14ac:dyDescent="0.25">
      <c r="A6352" s="331">
        <v>100265</v>
      </c>
      <c r="B6352" s="329" t="s">
        <v>8900</v>
      </c>
      <c r="C6352" s="329" t="s">
        <v>2690</v>
      </c>
      <c r="D6352" s="329" t="s">
        <v>3367</v>
      </c>
      <c r="E6352" s="334">
        <v>0.53</v>
      </c>
    </row>
    <row r="6353" spans="1:5" ht="15" x14ac:dyDescent="0.25">
      <c r="A6353" s="331">
        <v>100266</v>
      </c>
      <c r="B6353" s="329" t="s">
        <v>8901</v>
      </c>
      <c r="C6353" s="329" t="s">
        <v>8840</v>
      </c>
      <c r="D6353" s="329" t="s">
        <v>3367</v>
      </c>
      <c r="E6353" s="334">
        <v>54.6</v>
      </c>
    </row>
    <row r="6354" spans="1:5" ht="15" x14ac:dyDescent="0.25">
      <c r="A6354" s="331">
        <v>100267</v>
      </c>
      <c r="B6354" s="329" t="s">
        <v>8902</v>
      </c>
      <c r="C6354" s="329" t="s">
        <v>174</v>
      </c>
      <c r="D6354" s="329" t="s">
        <v>3367</v>
      </c>
      <c r="E6354" s="334">
        <v>1.08</v>
      </c>
    </row>
    <row r="6355" spans="1:5" ht="15" x14ac:dyDescent="0.25">
      <c r="A6355" s="331">
        <v>100268</v>
      </c>
      <c r="B6355" s="329" t="s">
        <v>8903</v>
      </c>
      <c r="C6355" s="329" t="s">
        <v>8840</v>
      </c>
      <c r="D6355" s="329" t="s">
        <v>3367</v>
      </c>
      <c r="E6355" s="334">
        <v>54.6</v>
      </c>
    </row>
    <row r="6356" spans="1:5" ht="15" x14ac:dyDescent="0.25">
      <c r="A6356" s="331">
        <v>100269</v>
      </c>
      <c r="B6356" s="329" t="s">
        <v>8904</v>
      </c>
      <c r="C6356" s="329" t="s">
        <v>174</v>
      </c>
      <c r="D6356" s="329" t="s">
        <v>3367</v>
      </c>
      <c r="E6356" s="334">
        <v>1.08</v>
      </c>
    </row>
    <row r="6357" spans="1:5" ht="15" x14ac:dyDescent="0.25">
      <c r="A6357" s="331">
        <v>100270</v>
      </c>
      <c r="B6357" s="329" t="s">
        <v>8905</v>
      </c>
      <c r="C6357" s="329" t="s">
        <v>8840</v>
      </c>
      <c r="D6357" s="329" t="s">
        <v>3367</v>
      </c>
      <c r="E6357" s="334">
        <v>40.92</v>
      </c>
    </row>
    <row r="6358" spans="1:5" ht="15" x14ac:dyDescent="0.25">
      <c r="A6358" s="331">
        <v>100271</v>
      </c>
      <c r="B6358" s="329" t="s">
        <v>8906</v>
      </c>
      <c r="C6358" s="329" t="s">
        <v>8853</v>
      </c>
      <c r="D6358" s="329" t="s">
        <v>3367</v>
      </c>
      <c r="E6358" s="334">
        <v>40.950000000000003</v>
      </c>
    </row>
    <row r="6359" spans="1:5" ht="15" x14ac:dyDescent="0.25">
      <c r="A6359" s="331">
        <v>100272</v>
      </c>
      <c r="B6359" s="329" t="s">
        <v>8907</v>
      </c>
      <c r="C6359" s="329" t="s">
        <v>2690</v>
      </c>
      <c r="D6359" s="329" t="s">
        <v>3367</v>
      </c>
      <c r="E6359" s="334">
        <v>0.81</v>
      </c>
    </row>
    <row r="6360" spans="1:5" ht="15" x14ac:dyDescent="0.25">
      <c r="A6360" s="331">
        <v>100273</v>
      </c>
      <c r="B6360" s="329" t="s">
        <v>8908</v>
      </c>
      <c r="C6360" s="329" t="s">
        <v>8826</v>
      </c>
      <c r="D6360" s="329" t="s">
        <v>3367</v>
      </c>
      <c r="E6360" s="334">
        <v>2.13</v>
      </c>
    </row>
    <row r="6361" spans="1:5" ht="15" x14ac:dyDescent="0.25">
      <c r="A6361" s="331">
        <v>100274</v>
      </c>
      <c r="B6361" s="329" t="s">
        <v>8909</v>
      </c>
      <c r="C6361" s="329" t="s">
        <v>8853</v>
      </c>
      <c r="D6361" s="329" t="s">
        <v>3367</v>
      </c>
      <c r="E6361" s="334">
        <v>18.21</v>
      </c>
    </row>
    <row r="6362" spans="1:5" ht="15" x14ac:dyDescent="0.25">
      <c r="A6362" s="331">
        <v>100275</v>
      </c>
      <c r="B6362" s="329" t="s">
        <v>8910</v>
      </c>
      <c r="C6362" s="329" t="s">
        <v>8853</v>
      </c>
      <c r="D6362" s="329" t="s">
        <v>3367</v>
      </c>
      <c r="E6362" s="334">
        <v>11.77</v>
      </c>
    </row>
    <row r="6363" spans="1:5" ht="15" x14ac:dyDescent="0.25">
      <c r="A6363" s="331">
        <v>100276</v>
      </c>
      <c r="B6363" s="329" t="s">
        <v>8911</v>
      </c>
      <c r="C6363" s="329" t="s">
        <v>8853</v>
      </c>
      <c r="D6363" s="329" t="s">
        <v>3367</v>
      </c>
      <c r="E6363" s="334">
        <v>21.48</v>
      </c>
    </row>
    <row r="6364" spans="1:5" ht="15" x14ac:dyDescent="0.25">
      <c r="A6364" s="331">
        <v>100277</v>
      </c>
      <c r="B6364" s="329" t="s">
        <v>8912</v>
      </c>
      <c r="C6364" s="329" t="s">
        <v>8853</v>
      </c>
      <c r="D6364" s="329" t="s">
        <v>2971</v>
      </c>
      <c r="E6364" s="334">
        <v>1.47</v>
      </c>
    </row>
    <row r="6365" spans="1:5" ht="15" x14ac:dyDescent="0.25">
      <c r="A6365" s="331">
        <v>100278</v>
      </c>
      <c r="B6365" s="329" t="s">
        <v>8913</v>
      </c>
      <c r="C6365" s="329" t="s">
        <v>8840</v>
      </c>
      <c r="D6365" s="329" t="s">
        <v>3367</v>
      </c>
      <c r="E6365" s="334">
        <v>26.12</v>
      </c>
    </row>
    <row r="6366" spans="1:5" ht="15" x14ac:dyDescent="0.25">
      <c r="A6366" s="331">
        <v>100279</v>
      </c>
      <c r="B6366" s="329" t="s">
        <v>8914</v>
      </c>
      <c r="C6366" s="329" t="s">
        <v>174</v>
      </c>
      <c r="D6366" s="329" t="s">
        <v>3367</v>
      </c>
      <c r="E6366" s="334">
        <v>0.5</v>
      </c>
    </row>
    <row r="6367" spans="1:5" ht="15" x14ac:dyDescent="0.25">
      <c r="A6367" s="331">
        <v>100280</v>
      </c>
      <c r="B6367" s="329" t="s">
        <v>8915</v>
      </c>
      <c r="C6367" s="329" t="s">
        <v>8840</v>
      </c>
      <c r="D6367" s="329" t="s">
        <v>3367</v>
      </c>
      <c r="E6367" s="334">
        <v>11.99</v>
      </c>
    </row>
    <row r="6368" spans="1:5" ht="15" x14ac:dyDescent="0.25">
      <c r="A6368" s="331">
        <v>100281</v>
      </c>
      <c r="B6368" s="329" t="s">
        <v>8916</v>
      </c>
      <c r="C6368" s="329" t="s">
        <v>8840</v>
      </c>
      <c r="D6368" s="329" t="s">
        <v>2971</v>
      </c>
      <c r="E6368" s="334">
        <v>2.83</v>
      </c>
    </row>
    <row r="6369" spans="1:5" ht="15" x14ac:dyDescent="0.25">
      <c r="A6369" s="331">
        <v>100282</v>
      </c>
      <c r="B6369" s="329" t="s">
        <v>8917</v>
      </c>
      <c r="C6369" s="329" t="s">
        <v>8853</v>
      </c>
      <c r="D6369" s="329" t="s">
        <v>3367</v>
      </c>
      <c r="E6369" s="334">
        <v>102.29</v>
      </c>
    </row>
    <row r="6370" spans="1:5" ht="15" x14ac:dyDescent="0.25">
      <c r="A6370" s="331">
        <v>100283</v>
      </c>
      <c r="B6370" s="329" t="s">
        <v>8918</v>
      </c>
      <c r="C6370" s="329" t="s">
        <v>8853</v>
      </c>
      <c r="D6370" s="329" t="s">
        <v>3367</v>
      </c>
      <c r="E6370" s="334">
        <v>16.52</v>
      </c>
    </row>
    <row r="6371" spans="1:5" ht="15" x14ac:dyDescent="0.25">
      <c r="A6371" s="331">
        <v>100284</v>
      </c>
      <c r="B6371" s="329" t="s">
        <v>8919</v>
      </c>
      <c r="C6371" s="329" t="s">
        <v>8853</v>
      </c>
      <c r="D6371" s="329" t="s">
        <v>2971</v>
      </c>
      <c r="E6371" s="334">
        <v>8.31</v>
      </c>
    </row>
    <row r="6372" spans="1:5" ht="15" x14ac:dyDescent="0.25">
      <c r="A6372" s="331">
        <v>100285</v>
      </c>
      <c r="B6372" s="329" t="s">
        <v>8920</v>
      </c>
      <c r="C6372" s="329" t="s">
        <v>8871</v>
      </c>
      <c r="D6372" s="329" t="s">
        <v>3367</v>
      </c>
      <c r="E6372" s="334">
        <v>27.48</v>
      </c>
    </row>
    <row r="6373" spans="1:5" ht="15" x14ac:dyDescent="0.25">
      <c r="A6373" s="331">
        <v>100286</v>
      </c>
      <c r="B6373" s="329" t="s">
        <v>8921</v>
      </c>
      <c r="C6373" s="329" t="s">
        <v>8871</v>
      </c>
      <c r="D6373" s="329" t="s">
        <v>3367</v>
      </c>
      <c r="E6373" s="334">
        <v>8.9499999999999993</v>
      </c>
    </row>
    <row r="6374" spans="1:5" ht="15" x14ac:dyDescent="0.25">
      <c r="A6374" s="331">
        <v>100287</v>
      </c>
      <c r="B6374" s="329" t="s">
        <v>8922</v>
      </c>
      <c r="C6374" s="329" t="s">
        <v>8871</v>
      </c>
      <c r="D6374" s="329" t="s">
        <v>3367</v>
      </c>
      <c r="E6374" s="334">
        <v>8.57</v>
      </c>
    </row>
    <row r="6375" spans="1:5" ht="15" x14ac:dyDescent="0.25">
      <c r="A6375" s="331">
        <v>99802</v>
      </c>
      <c r="B6375" s="329" t="s">
        <v>8923</v>
      </c>
      <c r="C6375" s="329" t="s">
        <v>2690</v>
      </c>
      <c r="D6375" s="329" t="s">
        <v>3367</v>
      </c>
      <c r="E6375" s="334">
        <v>0.35</v>
      </c>
    </row>
    <row r="6376" spans="1:5" ht="15" x14ac:dyDescent="0.25">
      <c r="A6376" s="331">
        <v>99803</v>
      </c>
      <c r="B6376" s="329" t="s">
        <v>1851</v>
      </c>
      <c r="C6376" s="329" t="s">
        <v>2690</v>
      </c>
      <c r="D6376" s="329" t="s">
        <v>3367</v>
      </c>
      <c r="E6376" s="334">
        <v>1.35</v>
      </c>
    </row>
    <row r="6377" spans="1:5" ht="15" x14ac:dyDescent="0.25">
      <c r="A6377" s="331">
        <v>99804</v>
      </c>
      <c r="B6377" s="329" t="s">
        <v>8924</v>
      </c>
      <c r="C6377" s="329" t="s">
        <v>2690</v>
      </c>
      <c r="D6377" s="329" t="s">
        <v>3038</v>
      </c>
      <c r="E6377" s="334">
        <v>3.52</v>
      </c>
    </row>
    <row r="6378" spans="1:5" ht="15" x14ac:dyDescent="0.25">
      <c r="A6378" s="331">
        <v>99805</v>
      </c>
      <c r="B6378" s="329" t="s">
        <v>8925</v>
      </c>
      <c r="C6378" s="329" t="s">
        <v>2690</v>
      </c>
      <c r="D6378" s="329" t="s">
        <v>3038</v>
      </c>
      <c r="E6378" s="334">
        <v>7.36</v>
      </c>
    </row>
    <row r="6379" spans="1:5" ht="15" x14ac:dyDescent="0.25">
      <c r="A6379" s="331">
        <v>99806</v>
      </c>
      <c r="B6379" s="329" t="s">
        <v>1843</v>
      </c>
      <c r="C6379" s="329" t="s">
        <v>2690</v>
      </c>
      <c r="D6379" s="329" t="s">
        <v>3367</v>
      </c>
      <c r="E6379" s="334">
        <v>0.56000000000000005</v>
      </c>
    </row>
    <row r="6380" spans="1:5" ht="15" x14ac:dyDescent="0.25">
      <c r="A6380" s="331">
        <v>99807</v>
      </c>
      <c r="B6380" s="329" t="s">
        <v>8926</v>
      </c>
      <c r="C6380" s="329" t="s">
        <v>2690</v>
      </c>
      <c r="D6380" s="329" t="s">
        <v>3038</v>
      </c>
      <c r="E6380" s="334">
        <v>1.07</v>
      </c>
    </row>
    <row r="6381" spans="1:5" ht="15" x14ac:dyDescent="0.25">
      <c r="A6381" s="331">
        <v>99808</v>
      </c>
      <c r="B6381" s="329" t="s">
        <v>8927</v>
      </c>
      <c r="C6381" s="329" t="s">
        <v>2690</v>
      </c>
      <c r="D6381" s="329" t="s">
        <v>3038</v>
      </c>
      <c r="E6381" s="334">
        <v>2.59</v>
      </c>
    </row>
    <row r="6382" spans="1:5" ht="15" x14ac:dyDescent="0.25">
      <c r="A6382" s="331">
        <v>99809</v>
      </c>
      <c r="B6382" s="329" t="s">
        <v>8928</v>
      </c>
      <c r="C6382" s="329" t="s">
        <v>2690</v>
      </c>
      <c r="D6382" s="329" t="s">
        <v>3367</v>
      </c>
      <c r="E6382" s="334">
        <v>3.86</v>
      </c>
    </row>
    <row r="6383" spans="1:5" ht="15" x14ac:dyDescent="0.25">
      <c r="A6383" s="331">
        <v>99810</v>
      </c>
      <c r="B6383" s="329" t="s">
        <v>8929</v>
      </c>
      <c r="C6383" s="329" t="s">
        <v>2690</v>
      </c>
      <c r="D6383" s="329" t="s">
        <v>3038</v>
      </c>
      <c r="E6383" s="334">
        <v>4.8099999999999996</v>
      </c>
    </row>
    <row r="6384" spans="1:5" ht="15" x14ac:dyDescent="0.25">
      <c r="A6384" s="331">
        <v>99811</v>
      </c>
      <c r="B6384" s="329" t="s">
        <v>8930</v>
      </c>
      <c r="C6384" s="329" t="s">
        <v>2690</v>
      </c>
      <c r="D6384" s="329" t="s">
        <v>3367</v>
      </c>
      <c r="E6384" s="334">
        <v>2.31</v>
      </c>
    </row>
    <row r="6385" spans="1:5" ht="15" x14ac:dyDescent="0.25">
      <c r="A6385" s="331">
        <v>99812</v>
      </c>
      <c r="B6385" s="329" t="s">
        <v>8931</v>
      </c>
      <c r="C6385" s="329" t="s">
        <v>2690</v>
      </c>
      <c r="D6385" s="329" t="s">
        <v>3367</v>
      </c>
      <c r="E6385" s="334">
        <v>0.74</v>
      </c>
    </row>
    <row r="6386" spans="1:5" ht="15" x14ac:dyDescent="0.25">
      <c r="A6386" s="331">
        <v>99813</v>
      </c>
      <c r="B6386" s="329" t="s">
        <v>8932</v>
      </c>
      <c r="C6386" s="329" t="s">
        <v>2690</v>
      </c>
      <c r="D6386" s="329" t="s">
        <v>3038</v>
      </c>
      <c r="E6386" s="334">
        <v>0.63</v>
      </c>
    </row>
    <row r="6387" spans="1:5" ht="15" x14ac:dyDescent="0.25">
      <c r="A6387" s="331">
        <v>99814</v>
      </c>
      <c r="B6387" s="329" t="s">
        <v>8933</v>
      </c>
      <c r="C6387" s="329" t="s">
        <v>2690</v>
      </c>
      <c r="D6387" s="329" t="s">
        <v>3038</v>
      </c>
      <c r="E6387" s="334">
        <v>1.26</v>
      </c>
    </row>
    <row r="6388" spans="1:5" ht="15" x14ac:dyDescent="0.25">
      <c r="A6388" s="331">
        <v>99815</v>
      </c>
      <c r="B6388" s="329" t="s">
        <v>8934</v>
      </c>
      <c r="C6388" s="329" t="s">
        <v>174</v>
      </c>
      <c r="D6388" s="329" t="s">
        <v>3038</v>
      </c>
      <c r="E6388" s="334">
        <v>5.73</v>
      </c>
    </row>
    <row r="6389" spans="1:5" ht="15" x14ac:dyDescent="0.25">
      <c r="A6389" s="331">
        <v>99816</v>
      </c>
      <c r="B6389" s="329" t="s">
        <v>8935</v>
      </c>
      <c r="C6389" s="329" t="s">
        <v>174</v>
      </c>
      <c r="D6389" s="329" t="s">
        <v>3038</v>
      </c>
      <c r="E6389" s="334">
        <v>6.08</v>
      </c>
    </row>
    <row r="6390" spans="1:5" ht="15" x14ac:dyDescent="0.25">
      <c r="A6390" s="331">
        <v>99817</v>
      </c>
      <c r="B6390" s="329" t="s">
        <v>8936</v>
      </c>
      <c r="C6390" s="329" t="s">
        <v>174</v>
      </c>
      <c r="D6390" s="329" t="s">
        <v>3038</v>
      </c>
      <c r="E6390" s="334">
        <v>3.64</v>
      </c>
    </row>
    <row r="6391" spans="1:5" ht="15" x14ac:dyDescent="0.25">
      <c r="A6391" s="331">
        <v>99818</v>
      </c>
      <c r="B6391" s="329" t="s">
        <v>8937</v>
      </c>
      <c r="C6391" s="329" t="s">
        <v>174</v>
      </c>
      <c r="D6391" s="329" t="s">
        <v>3038</v>
      </c>
      <c r="E6391" s="334">
        <v>3.64</v>
      </c>
    </row>
    <row r="6392" spans="1:5" ht="15" x14ac:dyDescent="0.25">
      <c r="A6392" s="331">
        <v>99819</v>
      </c>
      <c r="B6392" s="329" t="s">
        <v>8938</v>
      </c>
      <c r="C6392" s="329" t="s">
        <v>2690</v>
      </c>
      <c r="D6392" s="329" t="s">
        <v>3038</v>
      </c>
      <c r="E6392" s="334">
        <v>11.02</v>
      </c>
    </row>
    <row r="6393" spans="1:5" ht="15" x14ac:dyDescent="0.25">
      <c r="A6393" s="331">
        <v>99820</v>
      </c>
      <c r="B6393" s="329" t="s">
        <v>8939</v>
      </c>
      <c r="C6393" s="329" t="s">
        <v>2690</v>
      </c>
      <c r="D6393" s="329" t="s">
        <v>3038</v>
      </c>
      <c r="E6393" s="334">
        <v>1.29</v>
      </c>
    </row>
    <row r="6394" spans="1:5" ht="15" x14ac:dyDescent="0.25">
      <c r="A6394" s="331">
        <v>99821</v>
      </c>
      <c r="B6394" s="329" t="s">
        <v>8940</v>
      </c>
      <c r="C6394" s="329" t="s">
        <v>2690</v>
      </c>
      <c r="D6394" s="329" t="s">
        <v>3038</v>
      </c>
      <c r="E6394" s="334">
        <v>2</v>
      </c>
    </row>
    <row r="6395" spans="1:5" ht="15" x14ac:dyDescent="0.25">
      <c r="A6395" s="331">
        <v>99822</v>
      </c>
      <c r="B6395" s="329" t="s">
        <v>8941</v>
      </c>
      <c r="C6395" s="329" t="s">
        <v>2690</v>
      </c>
      <c r="D6395" s="329" t="s">
        <v>3367</v>
      </c>
      <c r="E6395" s="334">
        <v>0.65</v>
      </c>
    </row>
    <row r="6396" spans="1:5" ht="15" x14ac:dyDescent="0.25">
      <c r="A6396" s="331">
        <v>99823</v>
      </c>
      <c r="B6396" s="329" t="s">
        <v>8942</v>
      </c>
      <c r="C6396" s="329" t="s">
        <v>2690</v>
      </c>
      <c r="D6396" s="329" t="s">
        <v>3038</v>
      </c>
      <c r="E6396" s="334">
        <v>1.51</v>
      </c>
    </row>
    <row r="6397" spans="1:5" ht="15" x14ac:dyDescent="0.25">
      <c r="A6397" s="331">
        <v>99824</v>
      </c>
      <c r="B6397" s="329" t="s">
        <v>8943</v>
      </c>
      <c r="C6397" s="329" t="s">
        <v>2690</v>
      </c>
      <c r="D6397" s="329" t="s">
        <v>3038</v>
      </c>
      <c r="E6397" s="334">
        <v>1.66</v>
      </c>
    </row>
    <row r="6398" spans="1:5" ht="15" x14ac:dyDescent="0.25">
      <c r="A6398" s="331">
        <v>99825</v>
      </c>
      <c r="B6398" s="329" t="s">
        <v>8944</v>
      </c>
      <c r="C6398" s="329" t="s">
        <v>2690</v>
      </c>
      <c r="D6398" s="329" t="s">
        <v>3038</v>
      </c>
      <c r="E6398" s="334">
        <v>2.34</v>
      </c>
    </row>
    <row r="6399" spans="1:5" ht="15" x14ac:dyDescent="0.25">
      <c r="A6399" s="331">
        <v>99826</v>
      </c>
      <c r="B6399" s="329" t="s">
        <v>8945</v>
      </c>
      <c r="C6399" s="329" t="s">
        <v>2690</v>
      </c>
      <c r="D6399" s="329" t="s">
        <v>3367</v>
      </c>
      <c r="E6399" s="334">
        <v>1</v>
      </c>
    </row>
    <row r="6400" spans="1:5" ht="15" x14ac:dyDescent="0.25">
      <c r="A6400" s="331">
        <v>97010</v>
      </c>
      <c r="B6400" s="329" t="s">
        <v>8946</v>
      </c>
      <c r="C6400" s="329" t="s">
        <v>157</v>
      </c>
      <c r="D6400" s="329" t="s">
        <v>3038</v>
      </c>
      <c r="E6400" s="334">
        <v>41.5</v>
      </c>
    </row>
    <row r="6401" spans="1:5" ht="15" x14ac:dyDescent="0.25">
      <c r="A6401" s="331">
        <v>97011</v>
      </c>
      <c r="B6401" s="329" t="s">
        <v>8947</v>
      </c>
      <c r="C6401" s="329" t="s">
        <v>157</v>
      </c>
      <c r="D6401" s="329" t="s">
        <v>3038</v>
      </c>
      <c r="E6401" s="334">
        <v>32.159999999999997</v>
      </c>
    </row>
    <row r="6402" spans="1:5" ht="15" x14ac:dyDescent="0.25">
      <c r="A6402" s="331">
        <v>97012</v>
      </c>
      <c r="B6402" s="329" t="s">
        <v>8948</v>
      </c>
      <c r="C6402" s="329" t="s">
        <v>157</v>
      </c>
      <c r="D6402" s="329" t="s">
        <v>3038</v>
      </c>
      <c r="E6402" s="334">
        <v>27.48</v>
      </c>
    </row>
    <row r="6403" spans="1:5" ht="15" x14ac:dyDescent="0.25">
      <c r="A6403" s="331">
        <v>97013</v>
      </c>
      <c r="B6403" s="329" t="s">
        <v>8949</v>
      </c>
      <c r="C6403" s="329" t="s">
        <v>157</v>
      </c>
      <c r="D6403" s="329" t="s">
        <v>3038</v>
      </c>
      <c r="E6403" s="334">
        <v>56.57</v>
      </c>
    </row>
    <row r="6404" spans="1:5" ht="15" x14ac:dyDescent="0.25">
      <c r="A6404" s="331">
        <v>97014</v>
      </c>
      <c r="B6404" s="329" t="s">
        <v>8950</v>
      </c>
      <c r="C6404" s="329" t="s">
        <v>157</v>
      </c>
      <c r="D6404" s="329" t="s">
        <v>3038</v>
      </c>
      <c r="E6404" s="334">
        <v>42.36</v>
      </c>
    </row>
    <row r="6405" spans="1:5" ht="15" x14ac:dyDescent="0.25">
      <c r="A6405" s="331">
        <v>97015</v>
      </c>
      <c r="B6405" s="329" t="s">
        <v>8951</v>
      </c>
      <c r="C6405" s="329" t="s">
        <v>157</v>
      </c>
      <c r="D6405" s="329" t="s">
        <v>3038</v>
      </c>
      <c r="E6405" s="334">
        <v>35.17</v>
      </c>
    </row>
    <row r="6406" spans="1:5" ht="15" x14ac:dyDescent="0.25">
      <c r="A6406" s="331">
        <v>97016</v>
      </c>
      <c r="B6406" s="329" t="s">
        <v>8952</v>
      </c>
      <c r="C6406" s="329" t="s">
        <v>157</v>
      </c>
      <c r="D6406" s="329" t="s">
        <v>3038</v>
      </c>
      <c r="E6406" s="334">
        <v>36.630000000000003</v>
      </c>
    </row>
    <row r="6407" spans="1:5" ht="15" x14ac:dyDescent="0.25">
      <c r="A6407" s="331">
        <v>97017</v>
      </c>
      <c r="B6407" s="329" t="s">
        <v>8953</v>
      </c>
      <c r="C6407" s="329" t="s">
        <v>157</v>
      </c>
      <c r="D6407" s="329" t="s">
        <v>3038</v>
      </c>
      <c r="E6407" s="334">
        <v>27.71</v>
      </c>
    </row>
    <row r="6408" spans="1:5" ht="15" x14ac:dyDescent="0.25">
      <c r="A6408" s="331">
        <v>97018</v>
      </c>
      <c r="B6408" s="329" t="s">
        <v>8954</v>
      </c>
      <c r="C6408" s="329" t="s">
        <v>157</v>
      </c>
      <c r="D6408" s="329" t="s">
        <v>3038</v>
      </c>
      <c r="E6408" s="334">
        <v>23.09</v>
      </c>
    </row>
    <row r="6409" spans="1:5" ht="15" x14ac:dyDescent="0.25">
      <c r="A6409" s="331">
        <v>97031</v>
      </c>
      <c r="B6409" s="329" t="s">
        <v>8955</v>
      </c>
      <c r="C6409" s="329" t="s">
        <v>157</v>
      </c>
      <c r="D6409" s="329" t="s">
        <v>3038</v>
      </c>
      <c r="E6409" s="334">
        <v>65.150000000000006</v>
      </c>
    </row>
    <row r="6410" spans="1:5" ht="15" x14ac:dyDescent="0.25">
      <c r="A6410" s="331">
        <v>97032</v>
      </c>
      <c r="B6410" s="329" t="s">
        <v>8956</v>
      </c>
      <c r="C6410" s="329" t="s">
        <v>157</v>
      </c>
      <c r="D6410" s="329" t="s">
        <v>3038</v>
      </c>
      <c r="E6410" s="334">
        <v>39.85</v>
      </c>
    </row>
    <row r="6411" spans="1:5" ht="15" x14ac:dyDescent="0.25">
      <c r="A6411" s="331">
        <v>97033</v>
      </c>
      <c r="B6411" s="329" t="s">
        <v>8957</v>
      </c>
      <c r="C6411" s="329" t="s">
        <v>157</v>
      </c>
      <c r="D6411" s="329" t="s">
        <v>3038</v>
      </c>
      <c r="E6411" s="334">
        <v>66.22</v>
      </c>
    </row>
    <row r="6412" spans="1:5" ht="15" x14ac:dyDescent="0.25">
      <c r="A6412" s="331">
        <v>97034</v>
      </c>
      <c r="B6412" s="329" t="s">
        <v>8958</v>
      </c>
      <c r="C6412" s="329" t="s">
        <v>157</v>
      </c>
      <c r="D6412" s="329" t="s">
        <v>3038</v>
      </c>
      <c r="E6412" s="334">
        <v>39.39</v>
      </c>
    </row>
    <row r="6413" spans="1:5" ht="15" x14ac:dyDescent="0.25">
      <c r="A6413" s="331">
        <v>97039</v>
      </c>
      <c r="B6413" s="329" t="s">
        <v>8959</v>
      </c>
      <c r="C6413" s="329" t="s">
        <v>2690</v>
      </c>
      <c r="D6413" s="329" t="s">
        <v>3038</v>
      </c>
      <c r="E6413" s="334">
        <v>39.479999999999997</v>
      </c>
    </row>
    <row r="6414" spans="1:5" ht="15" x14ac:dyDescent="0.25">
      <c r="A6414" s="331">
        <v>97040</v>
      </c>
      <c r="B6414" s="329" t="s">
        <v>8960</v>
      </c>
      <c r="C6414" s="329" t="s">
        <v>2690</v>
      </c>
      <c r="D6414" s="329" t="s">
        <v>3038</v>
      </c>
      <c r="E6414" s="334">
        <v>13.31</v>
      </c>
    </row>
    <row r="6415" spans="1:5" ht="15" x14ac:dyDescent="0.25">
      <c r="A6415" s="331">
        <v>97041</v>
      </c>
      <c r="B6415" s="329" t="s">
        <v>8961</v>
      </c>
      <c r="C6415" s="329" t="s">
        <v>2690</v>
      </c>
      <c r="D6415" s="329" t="s">
        <v>3038</v>
      </c>
      <c r="E6415" s="334">
        <v>163.44999999999999</v>
      </c>
    </row>
    <row r="6416" spans="1:5" ht="15" x14ac:dyDescent="0.25">
      <c r="A6416" s="331">
        <v>97046</v>
      </c>
      <c r="B6416" s="329" t="s">
        <v>8962</v>
      </c>
      <c r="C6416" s="329" t="s">
        <v>2690</v>
      </c>
      <c r="D6416" s="329" t="s">
        <v>2971</v>
      </c>
      <c r="E6416" s="334">
        <v>0.33</v>
      </c>
    </row>
    <row r="6417" spans="1:5" ht="15" x14ac:dyDescent="0.25">
      <c r="A6417" s="331">
        <v>97047</v>
      </c>
      <c r="B6417" s="329" t="s">
        <v>8963</v>
      </c>
      <c r="C6417" s="329" t="s">
        <v>2690</v>
      </c>
      <c r="D6417" s="329" t="s">
        <v>2971</v>
      </c>
      <c r="E6417" s="334">
        <v>0.13</v>
      </c>
    </row>
    <row r="6418" spans="1:5" ht="15" x14ac:dyDescent="0.25">
      <c r="A6418" s="331">
        <v>97048</v>
      </c>
      <c r="B6418" s="329" t="s">
        <v>8964</v>
      </c>
      <c r="C6418" s="329" t="s">
        <v>2690</v>
      </c>
      <c r="D6418" s="329" t="s">
        <v>2971</v>
      </c>
      <c r="E6418" s="334">
        <v>0.09</v>
      </c>
    </row>
    <row r="6419" spans="1:5" ht="15" x14ac:dyDescent="0.25">
      <c r="A6419" s="331">
        <v>97054</v>
      </c>
      <c r="B6419" s="329" t="s">
        <v>8965</v>
      </c>
      <c r="C6419" s="329" t="s">
        <v>174</v>
      </c>
      <c r="D6419" s="329" t="s">
        <v>3038</v>
      </c>
      <c r="E6419" s="334">
        <v>23.97</v>
      </c>
    </row>
    <row r="6420" spans="1:5" ht="15" x14ac:dyDescent="0.25">
      <c r="A6420" s="331">
        <v>97062</v>
      </c>
      <c r="B6420" s="329" t="s">
        <v>8966</v>
      </c>
      <c r="C6420" s="329" t="s">
        <v>2690</v>
      </c>
      <c r="D6420" s="329" t="s">
        <v>3038</v>
      </c>
      <c r="E6420" s="334">
        <v>4.99</v>
      </c>
    </row>
    <row r="6421" spans="1:5" ht="15" x14ac:dyDescent="0.25">
      <c r="A6421" s="331">
        <v>97063</v>
      </c>
      <c r="B6421" s="329" t="s">
        <v>8967</v>
      </c>
      <c r="C6421" s="329" t="s">
        <v>2690</v>
      </c>
      <c r="D6421" s="329" t="s">
        <v>3038</v>
      </c>
      <c r="E6421" s="334">
        <v>5.98</v>
      </c>
    </row>
    <row r="6422" spans="1:5" ht="15" x14ac:dyDescent="0.25">
      <c r="A6422" s="331">
        <v>97064</v>
      </c>
      <c r="B6422" s="329" t="s">
        <v>8968</v>
      </c>
      <c r="C6422" s="329" t="s">
        <v>157</v>
      </c>
      <c r="D6422" s="329" t="s">
        <v>3038</v>
      </c>
      <c r="E6422" s="334">
        <v>11.17</v>
      </c>
    </row>
    <row r="6423" spans="1:5" ht="15" x14ac:dyDescent="0.25">
      <c r="A6423" s="331">
        <v>97065</v>
      </c>
      <c r="B6423" s="329" t="s">
        <v>8969</v>
      </c>
      <c r="C6423" s="329" t="s">
        <v>4180</v>
      </c>
      <c r="D6423" s="329" t="s">
        <v>3038</v>
      </c>
      <c r="E6423" s="334">
        <v>3.98</v>
      </c>
    </row>
    <row r="6424" spans="1:5" ht="15" x14ac:dyDescent="0.25">
      <c r="A6424" s="331">
        <v>97066</v>
      </c>
      <c r="B6424" s="329" t="s">
        <v>8970</v>
      </c>
      <c r="C6424" s="329" t="s">
        <v>2690</v>
      </c>
      <c r="D6424" s="329" t="s">
        <v>3038</v>
      </c>
      <c r="E6424" s="334">
        <v>56.4</v>
      </c>
    </row>
    <row r="6425" spans="1:5" ht="15" x14ac:dyDescent="0.25">
      <c r="A6425" s="331">
        <v>97067</v>
      </c>
      <c r="B6425" s="329" t="s">
        <v>8971</v>
      </c>
      <c r="C6425" s="329" t="s">
        <v>157</v>
      </c>
      <c r="D6425" s="329" t="s">
        <v>3038</v>
      </c>
      <c r="E6425" s="334">
        <v>446.83</v>
      </c>
    </row>
    <row r="6426" spans="1:5" ht="15" x14ac:dyDescent="0.25">
      <c r="A6426" s="331">
        <v>97621</v>
      </c>
      <c r="B6426" s="329" t="s">
        <v>8972</v>
      </c>
      <c r="C6426" s="329" t="s">
        <v>4180</v>
      </c>
      <c r="D6426" s="329" t="s">
        <v>3367</v>
      </c>
      <c r="E6426" s="334">
        <v>75.02</v>
      </c>
    </row>
    <row r="6427" spans="1:5" ht="15" x14ac:dyDescent="0.25">
      <c r="A6427" s="331">
        <v>97622</v>
      </c>
      <c r="B6427" s="329" t="s">
        <v>8973</v>
      </c>
      <c r="C6427" s="329" t="s">
        <v>4180</v>
      </c>
      <c r="D6427" s="329" t="s">
        <v>3367</v>
      </c>
      <c r="E6427" s="334">
        <v>36.56</v>
      </c>
    </row>
    <row r="6428" spans="1:5" ht="15" x14ac:dyDescent="0.25">
      <c r="A6428" s="331">
        <v>97623</v>
      </c>
      <c r="B6428" s="329" t="s">
        <v>8974</v>
      </c>
      <c r="C6428" s="329" t="s">
        <v>4180</v>
      </c>
      <c r="D6428" s="329" t="s">
        <v>3367</v>
      </c>
      <c r="E6428" s="334">
        <v>112</v>
      </c>
    </row>
    <row r="6429" spans="1:5" ht="15" x14ac:dyDescent="0.25">
      <c r="A6429" s="331">
        <v>97624</v>
      </c>
      <c r="B6429" s="329" t="s">
        <v>8975</v>
      </c>
      <c r="C6429" s="329" t="s">
        <v>4180</v>
      </c>
      <c r="D6429" s="329" t="s">
        <v>3367</v>
      </c>
      <c r="E6429" s="334">
        <v>68.739999999999995</v>
      </c>
    </row>
    <row r="6430" spans="1:5" ht="15" x14ac:dyDescent="0.25">
      <c r="A6430" s="331">
        <v>97625</v>
      </c>
      <c r="B6430" s="329" t="s">
        <v>8976</v>
      </c>
      <c r="C6430" s="329" t="s">
        <v>4180</v>
      </c>
      <c r="D6430" s="329" t="s">
        <v>2971</v>
      </c>
      <c r="E6430" s="334">
        <v>43.21</v>
      </c>
    </row>
    <row r="6431" spans="1:5" ht="15" x14ac:dyDescent="0.25">
      <c r="A6431" s="331">
        <v>97626</v>
      </c>
      <c r="B6431" s="329" t="s">
        <v>8977</v>
      </c>
      <c r="C6431" s="329" t="s">
        <v>4180</v>
      </c>
      <c r="D6431" s="329" t="s">
        <v>3038</v>
      </c>
      <c r="E6431" s="334">
        <v>394.86</v>
      </c>
    </row>
    <row r="6432" spans="1:5" ht="15" x14ac:dyDescent="0.25">
      <c r="A6432" s="331">
        <v>97627</v>
      </c>
      <c r="B6432" s="329" t="s">
        <v>8978</v>
      </c>
      <c r="C6432" s="329" t="s">
        <v>4180</v>
      </c>
      <c r="D6432" s="329" t="s">
        <v>3038</v>
      </c>
      <c r="E6432" s="334">
        <v>182.53</v>
      </c>
    </row>
    <row r="6433" spans="1:5" ht="15" x14ac:dyDescent="0.25">
      <c r="A6433" s="331">
        <v>97628</v>
      </c>
      <c r="B6433" s="329" t="s">
        <v>8979</v>
      </c>
      <c r="C6433" s="329" t="s">
        <v>4180</v>
      </c>
      <c r="D6433" s="329" t="s">
        <v>3367</v>
      </c>
      <c r="E6433" s="334">
        <v>180.7</v>
      </c>
    </row>
    <row r="6434" spans="1:5" ht="15" x14ac:dyDescent="0.25">
      <c r="A6434" s="331">
        <v>97629</v>
      </c>
      <c r="B6434" s="329" t="s">
        <v>8980</v>
      </c>
      <c r="C6434" s="329" t="s">
        <v>4180</v>
      </c>
      <c r="D6434" s="329" t="s">
        <v>3038</v>
      </c>
      <c r="E6434" s="334">
        <v>78.930000000000007</v>
      </c>
    </row>
    <row r="6435" spans="1:5" ht="15" x14ac:dyDescent="0.25">
      <c r="A6435" s="331">
        <v>97631</v>
      </c>
      <c r="B6435" s="329" t="s">
        <v>8981</v>
      </c>
      <c r="C6435" s="329" t="s">
        <v>2690</v>
      </c>
      <c r="D6435" s="329" t="s">
        <v>3367</v>
      </c>
      <c r="E6435" s="334">
        <v>2.13</v>
      </c>
    </row>
    <row r="6436" spans="1:5" ht="15" x14ac:dyDescent="0.25">
      <c r="A6436" s="331">
        <v>97632</v>
      </c>
      <c r="B6436" s="329" t="s">
        <v>8982</v>
      </c>
      <c r="C6436" s="329" t="s">
        <v>157</v>
      </c>
      <c r="D6436" s="329" t="s">
        <v>3038</v>
      </c>
      <c r="E6436" s="334">
        <v>1.66</v>
      </c>
    </row>
    <row r="6437" spans="1:5" ht="15" x14ac:dyDescent="0.25">
      <c r="A6437" s="331">
        <v>97633</v>
      </c>
      <c r="B6437" s="329" t="s">
        <v>8983</v>
      </c>
      <c r="C6437" s="329" t="s">
        <v>2690</v>
      </c>
      <c r="D6437" s="329" t="s">
        <v>3038</v>
      </c>
      <c r="E6437" s="334">
        <v>14.57</v>
      </c>
    </row>
    <row r="6438" spans="1:5" ht="15" x14ac:dyDescent="0.25">
      <c r="A6438" s="331">
        <v>97634</v>
      </c>
      <c r="B6438" s="329" t="s">
        <v>8984</v>
      </c>
      <c r="C6438" s="329" t="s">
        <v>2690</v>
      </c>
      <c r="D6438" s="329" t="s">
        <v>3038</v>
      </c>
      <c r="E6438" s="334">
        <v>7.68</v>
      </c>
    </row>
    <row r="6439" spans="1:5" ht="15" x14ac:dyDescent="0.25">
      <c r="A6439" s="331">
        <v>97635</v>
      </c>
      <c r="B6439" s="329" t="s">
        <v>8985</v>
      </c>
      <c r="C6439" s="329" t="s">
        <v>2690</v>
      </c>
      <c r="D6439" s="329" t="s">
        <v>3038</v>
      </c>
      <c r="E6439" s="334">
        <v>10.199999999999999</v>
      </c>
    </row>
    <row r="6440" spans="1:5" ht="15" x14ac:dyDescent="0.25">
      <c r="A6440" s="331">
        <v>97636</v>
      </c>
      <c r="B6440" s="329" t="s">
        <v>8986</v>
      </c>
      <c r="C6440" s="329" t="s">
        <v>2690</v>
      </c>
      <c r="D6440" s="329" t="s">
        <v>2971</v>
      </c>
      <c r="E6440" s="334">
        <v>12.95</v>
      </c>
    </row>
    <row r="6441" spans="1:5" ht="15" x14ac:dyDescent="0.25">
      <c r="A6441" s="331">
        <v>97637</v>
      </c>
      <c r="B6441" s="329" t="s">
        <v>8987</v>
      </c>
      <c r="C6441" s="329" t="s">
        <v>2690</v>
      </c>
      <c r="D6441" s="329" t="s">
        <v>3038</v>
      </c>
      <c r="E6441" s="334">
        <v>1.63</v>
      </c>
    </row>
    <row r="6442" spans="1:5" ht="15" x14ac:dyDescent="0.25">
      <c r="A6442" s="331">
        <v>97638</v>
      </c>
      <c r="B6442" s="329" t="s">
        <v>8988</v>
      </c>
      <c r="C6442" s="329" t="s">
        <v>2690</v>
      </c>
      <c r="D6442" s="329" t="s">
        <v>3038</v>
      </c>
      <c r="E6442" s="334">
        <v>4.76</v>
      </c>
    </row>
    <row r="6443" spans="1:5" ht="15" x14ac:dyDescent="0.25">
      <c r="A6443" s="331">
        <v>97639</v>
      </c>
      <c r="B6443" s="329" t="s">
        <v>8989</v>
      </c>
      <c r="C6443" s="329" t="s">
        <v>2690</v>
      </c>
      <c r="D6443" s="329" t="s">
        <v>3367</v>
      </c>
      <c r="E6443" s="334">
        <v>12.85</v>
      </c>
    </row>
    <row r="6444" spans="1:5" ht="15" x14ac:dyDescent="0.25">
      <c r="A6444" s="331">
        <v>97640</v>
      </c>
      <c r="B6444" s="329" t="s">
        <v>8990</v>
      </c>
      <c r="C6444" s="329" t="s">
        <v>2690</v>
      </c>
      <c r="D6444" s="329" t="s">
        <v>3038</v>
      </c>
      <c r="E6444" s="334">
        <v>1.03</v>
      </c>
    </row>
    <row r="6445" spans="1:5" ht="15" x14ac:dyDescent="0.25">
      <c r="A6445" s="331">
        <v>97641</v>
      </c>
      <c r="B6445" s="329" t="s">
        <v>8991</v>
      </c>
      <c r="C6445" s="329" t="s">
        <v>2690</v>
      </c>
      <c r="D6445" s="329" t="s">
        <v>3038</v>
      </c>
      <c r="E6445" s="334">
        <v>3.21</v>
      </c>
    </row>
    <row r="6446" spans="1:5" ht="15" x14ac:dyDescent="0.25">
      <c r="A6446" s="331">
        <v>97642</v>
      </c>
      <c r="B6446" s="329" t="s">
        <v>8992</v>
      </c>
      <c r="C6446" s="329" t="s">
        <v>2690</v>
      </c>
      <c r="D6446" s="329" t="s">
        <v>3038</v>
      </c>
      <c r="E6446" s="334">
        <v>1.84</v>
      </c>
    </row>
    <row r="6447" spans="1:5" ht="15" x14ac:dyDescent="0.25">
      <c r="A6447" s="331">
        <v>97643</v>
      </c>
      <c r="B6447" s="329" t="s">
        <v>8993</v>
      </c>
      <c r="C6447" s="329" t="s">
        <v>2690</v>
      </c>
      <c r="D6447" s="329" t="s">
        <v>3367</v>
      </c>
      <c r="E6447" s="334">
        <v>15.76</v>
      </c>
    </row>
    <row r="6448" spans="1:5" ht="15" x14ac:dyDescent="0.25">
      <c r="A6448" s="331">
        <v>97644</v>
      </c>
      <c r="B6448" s="329" t="s">
        <v>8994</v>
      </c>
      <c r="C6448" s="329" t="s">
        <v>2690</v>
      </c>
      <c r="D6448" s="329" t="s">
        <v>3367</v>
      </c>
      <c r="E6448" s="334">
        <v>5.93</v>
      </c>
    </row>
    <row r="6449" spans="1:5" ht="15" x14ac:dyDescent="0.25">
      <c r="A6449" s="331">
        <v>97645</v>
      </c>
      <c r="B6449" s="329" t="s">
        <v>8995</v>
      </c>
      <c r="C6449" s="329" t="s">
        <v>2690</v>
      </c>
      <c r="D6449" s="329" t="s">
        <v>3038</v>
      </c>
      <c r="E6449" s="334">
        <v>22.65</v>
      </c>
    </row>
    <row r="6450" spans="1:5" ht="15" x14ac:dyDescent="0.25">
      <c r="A6450" s="331">
        <v>97647</v>
      </c>
      <c r="B6450" s="329" t="s">
        <v>8996</v>
      </c>
      <c r="C6450" s="329" t="s">
        <v>2690</v>
      </c>
      <c r="D6450" s="329" t="s">
        <v>3038</v>
      </c>
      <c r="E6450" s="334">
        <v>2.2799999999999998</v>
      </c>
    </row>
    <row r="6451" spans="1:5" ht="15" x14ac:dyDescent="0.25">
      <c r="A6451" s="331">
        <v>97648</v>
      </c>
      <c r="B6451" s="329" t="s">
        <v>8997</v>
      </c>
      <c r="C6451" s="329" t="s">
        <v>2690</v>
      </c>
      <c r="D6451" s="329" t="s">
        <v>3038</v>
      </c>
      <c r="E6451" s="334">
        <v>1.31</v>
      </c>
    </row>
    <row r="6452" spans="1:5" ht="15" x14ac:dyDescent="0.25">
      <c r="A6452" s="331">
        <v>97649</v>
      </c>
      <c r="B6452" s="329" t="s">
        <v>8998</v>
      </c>
      <c r="C6452" s="329" t="s">
        <v>2690</v>
      </c>
      <c r="D6452" s="329" t="s">
        <v>2971</v>
      </c>
      <c r="E6452" s="334">
        <v>3.03</v>
      </c>
    </row>
    <row r="6453" spans="1:5" ht="15" x14ac:dyDescent="0.25">
      <c r="A6453" s="331">
        <v>97650</v>
      </c>
      <c r="B6453" s="329" t="s">
        <v>8999</v>
      </c>
      <c r="C6453" s="329" t="s">
        <v>2690</v>
      </c>
      <c r="D6453" s="329" t="s">
        <v>3038</v>
      </c>
      <c r="E6453" s="334">
        <v>4.91</v>
      </c>
    </row>
    <row r="6454" spans="1:5" ht="15" x14ac:dyDescent="0.25">
      <c r="A6454" s="331">
        <v>97651</v>
      </c>
      <c r="B6454" s="329" t="s">
        <v>9000</v>
      </c>
      <c r="C6454" s="329" t="s">
        <v>174</v>
      </c>
      <c r="D6454" s="329" t="s">
        <v>3038</v>
      </c>
      <c r="E6454" s="334">
        <v>54.35</v>
      </c>
    </row>
    <row r="6455" spans="1:5" ht="15" x14ac:dyDescent="0.25">
      <c r="A6455" s="331">
        <v>97652</v>
      </c>
      <c r="B6455" s="329" t="s">
        <v>9001</v>
      </c>
      <c r="C6455" s="329" t="s">
        <v>174</v>
      </c>
      <c r="D6455" s="329" t="s">
        <v>3038</v>
      </c>
      <c r="E6455" s="334">
        <v>123.2</v>
      </c>
    </row>
    <row r="6456" spans="1:5" ht="15" x14ac:dyDescent="0.25">
      <c r="A6456" s="331">
        <v>97653</v>
      </c>
      <c r="B6456" s="329" t="s">
        <v>9002</v>
      </c>
      <c r="C6456" s="329" t="s">
        <v>174</v>
      </c>
      <c r="D6456" s="329" t="s">
        <v>2971</v>
      </c>
      <c r="E6456" s="334">
        <v>109.02</v>
      </c>
    </row>
    <row r="6457" spans="1:5" ht="15" x14ac:dyDescent="0.25">
      <c r="A6457" s="331">
        <v>97654</v>
      </c>
      <c r="B6457" s="329" t="s">
        <v>9003</v>
      </c>
      <c r="C6457" s="329" t="s">
        <v>174</v>
      </c>
      <c r="D6457" s="329" t="s">
        <v>2971</v>
      </c>
      <c r="E6457" s="334">
        <v>127.88</v>
      </c>
    </row>
    <row r="6458" spans="1:5" ht="15" x14ac:dyDescent="0.25">
      <c r="A6458" s="331">
        <v>97655</v>
      </c>
      <c r="B6458" s="329" t="s">
        <v>9004</v>
      </c>
      <c r="C6458" s="329" t="s">
        <v>2690</v>
      </c>
      <c r="D6458" s="329" t="s">
        <v>3038</v>
      </c>
      <c r="E6458" s="334">
        <v>16.3</v>
      </c>
    </row>
    <row r="6459" spans="1:5" ht="15" x14ac:dyDescent="0.25">
      <c r="A6459" s="331">
        <v>97656</v>
      </c>
      <c r="B6459" s="329" t="s">
        <v>9005</v>
      </c>
      <c r="C6459" s="329" t="s">
        <v>174</v>
      </c>
      <c r="D6459" s="329" t="s">
        <v>3038</v>
      </c>
      <c r="E6459" s="334">
        <v>158.78</v>
      </c>
    </row>
    <row r="6460" spans="1:5" ht="15" x14ac:dyDescent="0.25">
      <c r="A6460" s="331">
        <v>97657</v>
      </c>
      <c r="B6460" s="329" t="s">
        <v>9006</v>
      </c>
      <c r="C6460" s="329" t="s">
        <v>174</v>
      </c>
      <c r="D6460" s="329" t="s">
        <v>3038</v>
      </c>
      <c r="E6460" s="334">
        <v>314.73</v>
      </c>
    </row>
    <row r="6461" spans="1:5" ht="15" x14ac:dyDescent="0.25">
      <c r="A6461" s="331">
        <v>97658</v>
      </c>
      <c r="B6461" s="329" t="s">
        <v>9007</v>
      </c>
      <c r="C6461" s="329" t="s">
        <v>174</v>
      </c>
      <c r="D6461" s="329" t="s">
        <v>2971</v>
      </c>
      <c r="E6461" s="334">
        <v>147.69999999999999</v>
      </c>
    </row>
    <row r="6462" spans="1:5" ht="15" x14ac:dyDescent="0.25">
      <c r="A6462" s="331">
        <v>97659</v>
      </c>
      <c r="B6462" s="329" t="s">
        <v>9008</v>
      </c>
      <c r="C6462" s="329" t="s">
        <v>174</v>
      </c>
      <c r="D6462" s="329" t="s">
        <v>2971</v>
      </c>
      <c r="E6462" s="334">
        <v>191.14</v>
      </c>
    </row>
    <row r="6463" spans="1:5" ht="15" x14ac:dyDescent="0.25">
      <c r="A6463" s="331">
        <v>97660</v>
      </c>
      <c r="B6463" s="329" t="s">
        <v>9009</v>
      </c>
      <c r="C6463" s="329" t="s">
        <v>174</v>
      </c>
      <c r="D6463" s="329" t="s">
        <v>3367</v>
      </c>
      <c r="E6463" s="334">
        <v>0.43</v>
      </c>
    </row>
    <row r="6464" spans="1:5" ht="15" x14ac:dyDescent="0.25">
      <c r="A6464" s="331">
        <v>97661</v>
      </c>
      <c r="B6464" s="329" t="s">
        <v>9010</v>
      </c>
      <c r="C6464" s="329" t="s">
        <v>157</v>
      </c>
      <c r="D6464" s="329" t="s">
        <v>3367</v>
      </c>
      <c r="E6464" s="334">
        <v>0.43</v>
      </c>
    </row>
    <row r="6465" spans="1:5" ht="15" x14ac:dyDescent="0.25">
      <c r="A6465" s="331">
        <v>97662</v>
      </c>
      <c r="B6465" s="329" t="s">
        <v>9011</v>
      </c>
      <c r="C6465" s="329" t="s">
        <v>157</v>
      </c>
      <c r="D6465" s="329" t="s">
        <v>3367</v>
      </c>
      <c r="E6465" s="334">
        <v>0.31</v>
      </c>
    </row>
    <row r="6466" spans="1:5" ht="15" x14ac:dyDescent="0.25">
      <c r="A6466" s="331">
        <v>97663</v>
      </c>
      <c r="B6466" s="329" t="s">
        <v>9012</v>
      </c>
      <c r="C6466" s="329" t="s">
        <v>174</v>
      </c>
      <c r="D6466" s="329" t="s">
        <v>3367</v>
      </c>
      <c r="E6466" s="334">
        <v>7.92</v>
      </c>
    </row>
    <row r="6467" spans="1:5" ht="15" x14ac:dyDescent="0.25">
      <c r="A6467" s="331">
        <v>97664</v>
      </c>
      <c r="B6467" s="329" t="s">
        <v>9013</v>
      </c>
      <c r="C6467" s="329" t="s">
        <v>174</v>
      </c>
      <c r="D6467" s="329" t="s">
        <v>3367</v>
      </c>
      <c r="E6467" s="334">
        <v>0.98</v>
      </c>
    </row>
    <row r="6468" spans="1:5" ht="15" x14ac:dyDescent="0.25">
      <c r="A6468" s="331">
        <v>97665</v>
      </c>
      <c r="B6468" s="329" t="s">
        <v>9014</v>
      </c>
      <c r="C6468" s="329" t="s">
        <v>174</v>
      </c>
      <c r="D6468" s="329" t="s">
        <v>3367</v>
      </c>
      <c r="E6468" s="334">
        <v>0.83</v>
      </c>
    </row>
    <row r="6469" spans="1:5" ht="15" x14ac:dyDescent="0.25">
      <c r="A6469" s="331">
        <v>97666</v>
      </c>
      <c r="B6469" s="329" t="s">
        <v>9015</v>
      </c>
      <c r="C6469" s="329" t="s">
        <v>174</v>
      </c>
      <c r="D6469" s="329" t="s">
        <v>3367</v>
      </c>
      <c r="E6469" s="334">
        <v>5.78</v>
      </c>
    </row>
    <row r="6470" spans="1:5" ht="15" x14ac:dyDescent="0.25">
      <c r="A6470" s="331">
        <v>95967</v>
      </c>
      <c r="B6470" s="329" t="s">
        <v>9016</v>
      </c>
      <c r="C6470" s="329" t="s">
        <v>88</v>
      </c>
      <c r="D6470" s="329" t="s">
        <v>3038</v>
      </c>
      <c r="E6470" s="334">
        <v>111.24</v>
      </c>
    </row>
    <row r="6471" spans="1:5" ht="15" x14ac:dyDescent="0.25">
      <c r="A6471" s="331">
        <v>99058</v>
      </c>
      <c r="B6471" s="329" t="s">
        <v>9017</v>
      </c>
      <c r="C6471" s="329" t="s">
        <v>174</v>
      </c>
      <c r="D6471" s="329" t="s">
        <v>2971</v>
      </c>
      <c r="E6471" s="334">
        <v>5.64</v>
      </c>
    </row>
    <row r="6472" spans="1:5" ht="15" x14ac:dyDescent="0.25">
      <c r="A6472" s="331">
        <v>99059</v>
      </c>
      <c r="B6472" s="329" t="s">
        <v>263</v>
      </c>
      <c r="C6472" s="329" t="s">
        <v>157</v>
      </c>
      <c r="D6472" s="329" t="s">
        <v>3038</v>
      </c>
      <c r="E6472" s="334">
        <v>39.97</v>
      </c>
    </row>
    <row r="6473" spans="1:5" ht="15" x14ac:dyDescent="0.25">
      <c r="A6473" s="331">
        <v>99060</v>
      </c>
      <c r="B6473" s="329" t="s">
        <v>9018</v>
      </c>
      <c r="C6473" s="329" t="s">
        <v>174</v>
      </c>
      <c r="D6473" s="329" t="s">
        <v>3038</v>
      </c>
      <c r="E6473" s="334">
        <v>101.19</v>
      </c>
    </row>
    <row r="6474" spans="1:5" ht="15" x14ac:dyDescent="0.25">
      <c r="A6474" s="331">
        <v>99061</v>
      </c>
      <c r="B6474" s="329" t="s">
        <v>9019</v>
      </c>
      <c r="C6474" s="329" t="s">
        <v>174</v>
      </c>
      <c r="D6474" s="329" t="s">
        <v>3038</v>
      </c>
      <c r="E6474" s="334">
        <v>68.959999999999994</v>
      </c>
    </row>
    <row r="6475" spans="1:5" ht="15" x14ac:dyDescent="0.25">
      <c r="A6475" s="331">
        <v>99062</v>
      </c>
      <c r="B6475" s="329" t="s">
        <v>238</v>
      </c>
      <c r="C6475" s="329" t="s">
        <v>174</v>
      </c>
      <c r="D6475" s="329" t="s">
        <v>3038</v>
      </c>
      <c r="E6475" s="334">
        <v>1.66</v>
      </c>
    </row>
    <row r="6476" spans="1:5" ht="15" x14ac:dyDescent="0.25">
      <c r="A6476" s="331">
        <v>99063</v>
      </c>
      <c r="B6476" s="329" t="s">
        <v>9020</v>
      </c>
      <c r="C6476" s="329" t="s">
        <v>157</v>
      </c>
      <c r="D6476" s="329" t="s">
        <v>3038</v>
      </c>
      <c r="E6476" s="334">
        <v>3.44</v>
      </c>
    </row>
    <row r="6477" spans="1:5" ht="15" x14ac:dyDescent="0.25">
      <c r="A6477" s="331">
        <v>99064</v>
      </c>
      <c r="B6477" s="329" t="s">
        <v>9021</v>
      </c>
      <c r="C6477" s="329" t="s">
        <v>157</v>
      </c>
      <c r="D6477" s="329" t="s">
        <v>2971</v>
      </c>
      <c r="E6477" s="334">
        <v>0.28000000000000003</v>
      </c>
    </row>
    <row r="6478" spans="1:5" ht="15" x14ac:dyDescent="0.25">
      <c r="A6478" s="331">
        <v>93588</v>
      </c>
      <c r="B6478" s="329" t="s">
        <v>9022</v>
      </c>
      <c r="C6478" s="329" t="s">
        <v>307</v>
      </c>
      <c r="D6478" s="329" t="s">
        <v>2971</v>
      </c>
      <c r="E6478" s="334">
        <v>2.2400000000000002</v>
      </c>
    </row>
    <row r="6479" spans="1:5" ht="15" x14ac:dyDescent="0.25">
      <c r="A6479" s="331">
        <v>93589</v>
      </c>
      <c r="B6479" s="329" t="s">
        <v>9023</v>
      </c>
      <c r="C6479" s="329" t="s">
        <v>307</v>
      </c>
      <c r="D6479" s="329" t="s">
        <v>2971</v>
      </c>
      <c r="E6479" s="334">
        <v>1.92</v>
      </c>
    </row>
    <row r="6480" spans="1:5" ht="15" x14ac:dyDescent="0.25">
      <c r="A6480" s="331">
        <v>93590</v>
      </c>
      <c r="B6480" s="329" t="s">
        <v>9024</v>
      </c>
      <c r="C6480" s="329" t="s">
        <v>307</v>
      </c>
      <c r="D6480" s="329" t="s">
        <v>2971</v>
      </c>
      <c r="E6480" s="334">
        <v>0.7</v>
      </c>
    </row>
    <row r="6481" spans="1:5" ht="15" x14ac:dyDescent="0.25">
      <c r="A6481" s="331">
        <v>93591</v>
      </c>
      <c r="B6481" s="329" t="s">
        <v>9025</v>
      </c>
      <c r="C6481" s="329" t="s">
        <v>307</v>
      </c>
      <c r="D6481" s="329" t="s">
        <v>2971</v>
      </c>
      <c r="E6481" s="334">
        <v>2.0499999999999998</v>
      </c>
    </row>
    <row r="6482" spans="1:5" ht="15" x14ac:dyDescent="0.25">
      <c r="A6482" s="331">
        <v>93592</v>
      </c>
      <c r="B6482" s="329" t="s">
        <v>9026</v>
      </c>
      <c r="C6482" s="329" t="s">
        <v>307</v>
      </c>
      <c r="D6482" s="329" t="s">
        <v>2971</v>
      </c>
      <c r="E6482" s="334">
        <v>1.78</v>
      </c>
    </row>
    <row r="6483" spans="1:5" ht="15" x14ac:dyDescent="0.25">
      <c r="A6483" s="331">
        <v>93593</v>
      </c>
      <c r="B6483" s="329" t="s">
        <v>9027</v>
      </c>
      <c r="C6483" s="329" t="s">
        <v>307</v>
      </c>
      <c r="D6483" s="329" t="s">
        <v>2971</v>
      </c>
      <c r="E6483" s="334">
        <v>0.64</v>
      </c>
    </row>
    <row r="6484" spans="1:5" ht="15" x14ac:dyDescent="0.25">
      <c r="A6484" s="331">
        <v>93594</v>
      </c>
      <c r="B6484" s="329" t="s">
        <v>9028</v>
      </c>
      <c r="C6484" s="329" t="s">
        <v>1868</v>
      </c>
      <c r="D6484" s="329" t="s">
        <v>2971</v>
      </c>
      <c r="E6484" s="334">
        <v>1.49</v>
      </c>
    </row>
    <row r="6485" spans="1:5" ht="15" x14ac:dyDescent="0.25">
      <c r="A6485" s="331">
        <v>93595</v>
      </c>
      <c r="B6485" s="329" t="s">
        <v>9029</v>
      </c>
      <c r="C6485" s="329" t="s">
        <v>1868</v>
      </c>
      <c r="D6485" s="329" t="s">
        <v>2971</v>
      </c>
      <c r="E6485" s="334">
        <v>1.3</v>
      </c>
    </row>
    <row r="6486" spans="1:5" ht="15" x14ac:dyDescent="0.25">
      <c r="A6486" s="331">
        <v>93596</v>
      </c>
      <c r="B6486" s="329" t="s">
        <v>9030</v>
      </c>
      <c r="C6486" s="329" t="s">
        <v>1868</v>
      </c>
      <c r="D6486" s="329" t="s">
        <v>2971</v>
      </c>
      <c r="E6486" s="334">
        <v>0.46</v>
      </c>
    </row>
    <row r="6487" spans="1:5" ht="15" x14ac:dyDescent="0.25">
      <c r="A6487" s="331">
        <v>93597</v>
      </c>
      <c r="B6487" s="329" t="s">
        <v>9031</v>
      </c>
      <c r="C6487" s="329" t="s">
        <v>1868</v>
      </c>
      <c r="D6487" s="329" t="s">
        <v>2971</v>
      </c>
      <c r="E6487" s="334">
        <v>1.36</v>
      </c>
    </row>
    <row r="6488" spans="1:5" ht="15" x14ac:dyDescent="0.25">
      <c r="A6488" s="331">
        <v>93598</v>
      </c>
      <c r="B6488" s="329" t="s">
        <v>9032</v>
      </c>
      <c r="C6488" s="329" t="s">
        <v>1868</v>
      </c>
      <c r="D6488" s="329" t="s">
        <v>2971</v>
      </c>
      <c r="E6488" s="334">
        <v>1.18</v>
      </c>
    </row>
    <row r="6489" spans="1:5" ht="15" x14ac:dyDescent="0.25">
      <c r="A6489" s="331">
        <v>93599</v>
      </c>
      <c r="B6489" s="329" t="s">
        <v>9033</v>
      </c>
      <c r="C6489" s="329" t="s">
        <v>1868</v>
      </c>
      <c r="D6489" s="329" t="s">
        <v>2971</v>
      </c>
      <c r="E6489" s="334">
        <v>0.43</v>
      </c>
    </row>
    <row r="6490" spans="1:5" ht="15" x14ac:dyDescent="0.25">
      <c r="A6490" s="331">
        <v>95425</v>
      </c>
      <c r="B6490" s="329" t="s">
        <v>9034</v>
      </c>
      <c r="C6490" s="329" t="s">
        <v>307</v>
      </c>
      <c r="D6490" s="329" t="s">
        <v>2971</v>
      </c>
      <c r="E6490" s="334">
        <v>1.75</v>
      </c>
    </row>
    <row r="6491" spans="1:5" ht="15" x14ac:dyDescent="0.25">
      <c r="A6491" s="331">
        <v>95426</v>
      </c>
      <c r="B6491" s="329" t="s">
        <v>9035</v>
      </c>
      <c r="C6491" s="329" t="s">
        <v>307</v>
      </c>
      <c r="D6491" s="329" t="s">
        <v>2971</v>
      </c>
      <c r="E6491" s="334">
        <v>1.52</v>
      </c>
    </row>
    <row r="6492" spans="1:5" ht="15" x14ac:dyDescent="0.25">
      <c r="A6492" s="331">
        <v>95427</v>
      </c>
      <c r="B6492" s="329" t="s">
        <v>9036</v>
      </c>
      <c r="C6492" s="329" t="s">
        <v>307</v>
      </c>
      <c r="D6492" s="329" t="s">
        <v>2971</v>
      </c>
      <c r="E6492" s="334">
        <v>0.56999999999999995</v>
      </c>
    </row>
    <row r="6493" spans="1:5" ht="15" x14ac:dyDescent="0.25">
      <c r="A6493" s="331">
        <v>95428</v>
      </c>
      <c r="B6493" s="329" t="s">
        <v>9037</v>
      </c>
      <c r="C6493" s="329" t="s">
        <v>1868</v>
      </c>
      <c r="D6493" s="329" t="s">
        <v>2971</v>
      </c>
      <c r="E6493" s="334">
        <v>1.18</v>
      </c>
    </row>
    <row r="6494" spans="1:5" ht="15" x14ac:dyDescent="0.25">
      <c r="A6494" s="331">
        <v>95429</v>
      </c>
      <c r="B6494" s="329" t="s">
        <v>9038</v>
      </c>
      <c r="C6494" s="329" t="s">
        <v>1868</v>
      </c>
      <c r="D6494" s="329" t="s">
        <v>2971</v>
      </c>
      <c r="E6494" s="334">
        <v>1.02</v>
      </c>
    </row>
    <row r="6495" spans="1:5" ht="15" x14ac:dyDescent="0.25">
      <c r="A6495" s="331">
        <v>95430</v>
      </c>
      <c r="B6495" s="329" t="s">
        <v>9039</v>
      </c>
      <c r="C6495" s="329" t="s">
        <v>1868</v>
      </c>
      <c r="D6495" s="329" t="s">
        <v>2971</v>
      </c>
      <c r="E6495" s="334">
        <v>0.35</v>
      </c>
    </row>
    <row r="6496" spans="1:5" ht="15" x14ac:dyDescent="0.25">
      <c r="A6496" s="331">
        <v>95875</v>
      </c>
      <c r="B6496" s="329" t="s">
        <v>9040</v>
      </c>
      <c r="C6496" s="329" t="s">
        <v>307</v>
      </c>
      <c r="D6496" s="329" t="s">
        <v>2971</v>
      </c>
      <c r="E6496" s="334">
        <v>1.78</v>
      </c>
    </row>
    <row r="6497" spans="1:5" ht="15" x14ac:dyDescent="0.25">
      <c r="A6497" s="331">
        <v>95876</v>
      </c>
      <c r="B6497" s="329" t="s">
        <v>9041</v>
      </c>
      <c r="C6497" s="329" t="s">
        <v>307</v>
      </c>
      <c r="D6497" s="329" t="s">
        <v>2971</v>
      </c>
      <c r="E6497" s="334">
        <v>1.61</v>
      </c>
    </row>
    <row r="6498" spans="1:5" ht="15" x14ac:dyDescent="0.25">
      <c r="A6498" s="331">
        <v>95877</v>
      </c>
      <c r="B6498" s="329" t="s">
        <v>9042</v>
      </c>
      <c r="C6498" s="329" t="s">
        <v>307</v>
      </c>
      <c r="D6498" s="329" t="s">
        <v>2971</v>
      </c>
      <c r="E6498" s="334">
        <v>1.39</v>
      </c>
    </row>
    <row r="6499" spans="1:5" ht="15" x14ac:dyDescent="0.25">
      <c r="A6499" s="331">
        <v>95878</v>
      </c>
      <c r="B6499" s="329" t="s">
        <v>9043</v>
      </c>
      <c r="C6499" s="329" t="s">
        <v>1868</v>
      </c>
      <c r="D6499" s="329" t="s">
        <v>2971</v>
      </c>
      <c r="E6499" s="334">
        <v>1.19</v>
      </c>
    </row>
    <row r="6500" spans="1:5" ht="15" x14ac:dyDescent="0.25">
      <c r="A6500" s="331">
        <v>95879</v>
      </c>
      <c r="B6500" s="329" t="s">
        <v>9044</v>
      </c>
      <c r="C6500" s="329" t="s">
        <v>1868</v>
      </c>
      <c r="D6500" s="329" t="s">
        <v>2971</v>
      </c>
      <c r="E6500" s="334">
        <v>1.0900000000000001</v>
      </c>
    </row>
    <row r="6501" spans="1:5" ht="15" x14ac:dyDescent="0.25">
      <c r="A6501" s="331">
        <v>95880</v>
      </c>
      <c r="B6501" s="329" t="s">
        <v>9045</v>
      </c>
      <c r="C6501" s="329" t="s">
        <v>1868</v>
      </c>
      <c r="D6501" s="329" t="s">
        <v>2971</v>
      </c>
      <c r="E6501" s="334">
        <v>0.93</v>
      </c>
    </row>
    <row r="6502" spans="1:5" ht="15" x14ac:dyDescent="0.25">
      <c r="A6502" s="331">
        <v>97912</v>
      </c>
      <c r="B6502" s="329" t="s">
        <v>9046</v>
      </c>
      <c r="C6502" s="329" t="s">
        <v>307</v>
      </c>
      <c r="D6502" s="329" t="s">
        <v>2971</v>
      </c>
      <c r="E6502" s="334">
        <v>2.64</v>
      </c>
    </row>
    <row r="6503" spans="1:5" ht="15" x14ac:dyDescent="0.25">
      <c r="A6503" s="331">
        <v>97913</v>
      </c>
      <c r="B6503" s="329" t="s">
        <v>9047</v>
      </c>
      <c r="C6503" s="329" t="s">
        <v>307</v>
      </c>
      <c r="D6503" s="329" t="s">
        <v>2971</v>
      </c>
      <c r="E6503" s="334">
        <v>2.29</v>
      </c>
    </row>
    <row r="6504" spans="1:5" ht="15" x14ac:dyDescent="0.25">
      <c r="A6504" s="331">
        <v>97914</v>
      </c>
      <c r="B6504" s="329" t="s">
        <v>9048</v>
      </c>
      <c r="C6504" s="329" t="s">
        <v>307</v>
      </c>
      <c r="D6504" s="329" t="s">
        <v>2971</v>
      </c>
      <c r="E6504" s="334">
        <v>2.1</v>
      </c>
    </row>
    <row r="6505" spans="1:5" ht="15" x14ac:dyDescent="0.25">
      <c r="A6505" s="331">
        <v>97915</v>
      </c>
      <c r="B6505" s="329" t="s">
        <v>9049</v>
      </c>
      <c r="C6505" s="329" t="s">
        <v>307</v>
      </c>
      <c r="D6505" s="329" t="s">
        <v>2971</v>
      </c>
      <c r="E6505" s="334">
        <v>0.84</v>
      </c>
    </row>
    <row r="6506" spans="1:5" ht="15" x14ac:dyDescent="0.25">
      <c r="A6506" s="331">
        <v>100937</v>
      </c>
      <c r="B6506" s="329" t="s">
        <v>9050</v>
      </c>
      <c r="C6506" s="329" t="s">
        <v>307</v>
      </c>
      <c r="D6506" s="329" t="s">
        <v>2971</v>
      </c>
      <c r="E6506" s="334">
        <v>6.3</v>
      </c>
    </row>
    <row r="6507" spans="1:5" ht="15" x14ac:dyDescent="0.25">
      <c r="A6507" s="331">
        <v>100938</v>
      </c>
      <c r="B6507" s="329" t="s">
        <v>9051</v>
      </c>
      <c r="C6507" s="329" t="s">
        <v>307</v>
      </c>
      <c r="D6507" s="329" t="s">
        <v>2971</v>
      </c>
      <c r="E6507" s="334">
        <v>5.35</v>
      </c>
    </row>
    <row r="6508" spans="1:5" ht="15" x14ac:dyDescent="0.25">
      <c r="A6508" s="331">
        <v>100939</v>
      </c>
      <c r="B6508" s="329" t="s">
        <v>9052</v>
      </c>
      <c r="C6508" s="329" t="s">
        <v>307</v>
      </c>
      <c r="D6508" s="329" t="s">
        <v>2971</v>
      </c>
      <c r="E6508" s="334">
        <v>4.92</v>
      </c>
    </row>
    <row r="6509" spans="1:5" ht="15" x14ac:dyDescent="0.25">
      <c r="A6509" s="331">
        <v>100940</v>
      </c>
      <c r="B6509" s="329" t="s">
        <v>9053</v>
      </c>
      <c r="C6509" s="329" t="s">
        <v>307</v>
      </c>
      <c r="D6509" s="329" t="s">
        <v>2971</v>
      </c>
      <c r="E6509" s="334">
        <v>4.2300000000000004</v>
      </c>
    </row>
    <row r="6510" spans="1:5" ht="15" x14ac:dyDescent="0.25">
      <c r="A6510" s="331">
        <v>100941</v>
      </c>
      <c r="B6510" s="329" t="s">
        <v>9054</v>
      </c>
      <c r="C6510" s="329" t="s">
        <v>1868</v>
      </c>
      <c r="D6510" s="329" t="s">
        <v>2971</v>
      </c>
      <c r="E6510" s="334">
        <v>4.2</v>
      </c>
    </row>
    <row r="6511" spans="1:5" ht="15" x14ac:dyDescent="0.25">
      <c r="A6511" s="331">
        <v>100942</v>
      </c>
      <c r="B6511" s="329" t="s">
        <v>9055</v>
      </c>
      <c r="C6511" s="329" t="s">
        <v>1868</v>
      </c>
      <c r="D6511" s="329" t="s">
        <v>2971</v>
      </c>
      <c r="E6511" s="334">
        <v>3.56</v>
      </c>
    </row>
    <row r="6512" spans="1:5" ht="15" x14ac:dyDescent="0.25">
      <c r="A6512" s="331">
        <v>100943</v>
      </c>
      <c r="B6512" s="329" t="s">
        <v>9056</v>
      </c>
      <c r="C6512" s="329" t="s">
        <v>1868</v>
      </c>
      <c r="D6512" s="329" t="s">
        <v>2971</v>
      </c>
      <c r="E6512" s="334">
        <v>3.27</v>
      </c>
    </row>
    <row r="6513" spans="1:5" ht="15" x14ac:dyDescent="0.25">
      <c r="A6513" s="331">
        <v>100944</v>
      </c>
      <c r="B6513" s="329" t="s">
        <v>9057</v>
      </c>
      <c r="C6513" s="329" t="s">
        <v>1868</v>
      </c>
      <c r="D6513" s="329" t="s">
        <v>2971</v>
      </c>
      <c r="E6513" s="334">
        <v>2.82</v>
      </c>
    </row>
    <row r="6514" spans="1:5" ht="15" x14ac:dyDescent="0.25">
      <c r="A6514" s="331">
        <v>100945</v>
      </c>
      <c r="B6514" s="329" t="s">
        <v>9058</v>
      </c>
      <c r="C6514" s="329" t="s">
        <v>1868</v>
      </c>
      <c r="D6514" s="329" t="s">
        <v>2971</v>
      </c>
      <c r="E6514" s="334">
        <v>1.87</v>
      </c>
    </row>
    <row r="6515" spans="1:5" ht="15" x14ac:dyDescent="0.25">
      <c r="A6515" s="331">
        <v>100946</v>
      </c>
      <c r="B6515" s="329" t="s">
        <v>9059</v>
      </c>
      <c r="C6515" s="329" t="s">
        <v>1868</v>
      </c>
      <c r="D6515" s="329" t="s">
        <v>2971</v>
      </c>
      <c r="E6515" s="334">
        <v>1.61</v>
      </c>
    </row>
    <row r="6516" spans="1:5" ht="15" x14ac:dyDescent="0.25">
      <c r="A6516" s="331">
        <v>100947</v>
      </c>
      <c r="B6516" s="329" t="s">
        <v>9060</v>
      </c>
      <c r="C6516" s="329" t="s">
        <v>1868</v>
      </c>
      <c r="D6516" s="329" t="s">
        <v>2971</v>
      </c>
      <c r="E6516" s="334">
        <v>1.49</v>
      </c>
    </row>
    <row r="6517" spans="1:5" ht="15" x14ac:dyDescent="0.25">
      <c r="A6517" s="331">
        <v>100948</v>
      </c>
      <c r="B6517" s="329" t="s">
        <v>9061</v>
      </c>
      <c r="C6517" s="329" t="s">
        <v>1868</v>
      </c>
      <c r="D6517" s="329" t="s">
        <v>2971</v>
      </c>
      <c r="E6517" s="334">
        <v>0.57999999999999996</v>
      </c>
    </row>
    <row r="6518" spans="1:5" ht="15" x14ac:dyDescent="0.25">
      <c r="A6518" s="331">
        <v>100949</v>
      </c>
      <c r="B6518" s="329" t="s">
        <v>9062</v>
      </c>
      <c r="C6518" s="329" t="s">
        <v>1868</v>
      </c>
      <c r="D6518" s="329" t="s">
        <v>2971</v>
      </c>
      <c r="E6518" s="334">
        <v>4.45</v>
      </c>
    </row>
    <row r="6519" spans="1:5" ht="15" x14ac:dyDescent="0.25">
      <c r="A6519" s="331">
        <v>100950</v>
      </c>
      <c r="B6519" s="329" t="s">
        <v>9063</v>
      </c>
      <c r="C6519" s="329" t="s">
        <v>1868</v>
      </c>
      <c r="D6519" s="329" t="s">
        <v>2971</v>
      </c>
      <c r="E6519" s="334">
        <v>2.4500000000000002</v>
      </c>
    </row>
    <row r="6520" spans="1:5" ht="15" x14ac:dyDescent="0.25">
      <c r="A6520" s="331">
        <v>100951</v>
      </c>
      <c r="B6520" s="329" t="s">
        <v>9064</v>
      </c>
      <c r="C6520" s="329" t="s">
        <v>1868</v>
      </c>
      <c r="D6520" s="329" t="s">
        <v>2971</v>
      </c>
      <c r="E6520" s="334">
        <v>2.11</v>
      </c>
    </row>
    <row r="6521" spans="1:5" ht="15" x14ac:dyDescent="0.25">
      <c r="A6521" s="331">
        <v>100952</v>
      </c>
      <c r="B6521" s="329" t="s">
        <v>9065</v>
      </c>
      <c r="C6521" s="329" t="s">
        <v>1868</v>
      </c>
      <c r="D6521" s="329" t="s">
        <v>2971</v>
      </c>
      <c r="E6521" s="334">
        <v>1.94</v>
      </c>
    </row>
    <row r="6522" spans="1:5" ht="15" x14ac:dyDescent="0.25">
      <c r="A6522" s="331">
        <v>100953</v>
      </c>
      <c r="B6522" s="329" t="s">
        <v>9066</v>
      </c>
      <c r="C6522" s="329" t="s">
        <v>1868</v>
      </c>
      <c r="D6522" s="329" t="s">
        <v>2971</v>
      </c>
      <c r="E6522" s="334">
        <v>0.77</v>
      </c>
    </row>
    <row r="6523" spans="1:5" ht="15" x14ac:dyDescent="0.25">
      <c r="A6523" s="331">
        <v>100954</v>
      </c>
      <c r="B6523" s="329" t="s">
        <v>9067</v>
      </c>
      <c r="C6523" s="329" t="s">
        <v>1868</v>
      </c>
      <c r="D6523" s="329" t="s">
        <v>2971</v>
      </c>
      <c r="E6523" s="334">
        <v>5.84</v>
      </c>
    </row>
    <row r="6524" spans="1:5" ht="15" x14ac:dyDescent="0.25">
      <c r="A6524" s="331">
        <v>100955</v>
      </c>
      <c r="B6524" s="329" t="s">
        <v>9068</v>
      </c>
      <c r="C6524" s="329" t="s">
        <v>307</v>
      </c>
      <c r="D6524" s="329" t="s">
        <v>2971</v>
      </c>
      <c r="E6524" s="334">
        <v>3.62</v>
      </c>
    </row>
    <row r="6525" spans="1:5" ht="15" x14ac:dyDescent="0.25">
      <c r="A6525" s="331">
        <v>100956</v>
      </c>
      <c r="B6525" s="329" t="s">
        <v>9069</v>
      </c>
      <c r="C6525" s="329" t="s">
        <v>307</v>
      </c>
      <c r="D6525" s="329" t="s">
        <v>2971</v>
      </c>
      <c r="E6525" s="334">
        <v>3.14</v>
      </c>
    </row>
    <row r="6526" spans="1:5" ht="15" x14ac:dyDescent="0.25">
      <c r="A6526" s="331">
        <v>100957</v>
      </c>
      <c r="B6526" s="329" t="s">
        <v>9070</v>
      </c>
      <c r="C6526" s="329" t="s">
        <v>307</v>
      </c>
      <c r="D6526" s="329" t="s">
        <v>2971</v>
      </c>
      <c r="E6526" s="334">
        <v>2.87</v>
      </c>
    </row>
    <row r="6527" spans="1:5" ht="15" x14ac:dyDescent="0.25">
      <c r="A6527" s="331">
        <v>100958</v>
      </c>
      <c r="B6527" s="329" t="s">
        <v>9071</v>
      </c>
      <c r="C6527" s="329" t="s">
        <v>307</v>
      </c>
      <c r="D6527" s="329" t="s">
        <v>2971</v>
      </c>
      <c r="E6527" s="334">
        <v>1.1499999999999999</v>
      </c>
    </row>
    <row r="6528" spans="1:5" ht="15" x14ac:dyDescent="0.25">
      <c r="A6528" s="331">
        <v>100959</v>
      </c>
      <c r="B6528" s="329" t="s">
        <v>9072</v>
      </c>
      <c r="C6528" s="329" t="s">
        <v>307</v>
      </c>
      <c r="D6528" s="329" t="s">
        <v>2971</v>
      </c>
      <c r="E6528" s="334">
        <v>8.6199999999999992</v>
      </c>
    </row>
    <row r="6529" spans="1:5" ht="15" x14ac:dyDescent="0.25">
      <c r="A6529" s="331">
        <v>100960</v>
      </c>
      <c r="B6529" s="329" t="s">
        <v>9073</v>
      </c>
      <c r="C6529" s="329" t="s">
        <v>307</v>
      </c>
      <c r="D6529" s="329" t="s">
        <v>2971</v>
      </c>
      <c r="E6529" s="334">
        <v>2.62</v>
      </c>
    </row>
    <row r="6530" spans="1:5" ht="15" x14ac:dyDescent="0.25">
      <c r="A6530" s="331">
        <v>100961</v>
      </c>
      <c r="B6530" s="329" t="s">
        <v>9074</v>
      </c>
      <c r="C6530" s="329" t="s">
        <v>307</v>
      </c>
      <c r="D6530" s="329" t="s">
        <v>2971</v>
      </c>
      <c r="E6530" s="334">
        <v>2.27</v>
      </c>
    </row>
    <row r="6531" spans="1:5" ht="15" x14ac:dyDescent="0.25">
      <c r="A6531" s="331">
        <v>100962</v>
      </c>
      <c r="B6531" s="329" t="s">
        <v>9075</v>
      </c>
      <c r="C6531" s="329" t="s">
        <v>307</v>
      </c>
      <c r="D6531" s="329" t="s">
        <v>2971</v>
      </c>
      <c r="E6531" s="334">
        <v>2.0699999999999998</v>
      </c>
    </row>
    <row r="6532" spans="1:5" ht="15" x14ac:dyDescent="0.25">
      <c r="A6532" s="331">
        <v>100963</v>
      </c>
      <c r="B6532" s="329" t="s">
        <v>9076</v>
      </c>
      <c r="C6532" s="329" t="s">
        <v>307</v>
      </c>
      <c r="D6532" s="329" t="s">
        <v>2971</v>
      </c>
      <c r="E6532" s="334">
        <v>0.82</v>
      </c>
    </row>
    <row r="6533" spans="1:5" ht="15" x14ac:dyDescent="0.25">
      <c r="A6533" s="331">
        <v>100964</v>
      </c>
      <c r="B6533" s="329" t="s">
        <v>9077</v>
      </c>
      <c r="C6533" s="329" t="s">
        <v>307</v>
      </c>
      <c r="D6533" s="329" t="s">
        <v>2971</v>
      </c>
      <c r="E6533" s="334">
        <v>6.31</v>
      </c>
    </row>
    <row r="6534" spans="1:5" ht="15" x14ac:dyDescent="0.25">
      <c r="A6534" s="331">
        <v>100973</v>
      </c>
      <c r="B6534" s="329" t="s">
        <v>9078</v>
      </c>
      <c r="C6534" s="329" t="s">
        <v>4180</v>
      </c>
      <c r="D6534" s="329" t="s">
        <v>2971</v>
      </c>
      <c r="E6534" s="334">
        <v>6.32</v>
      </c>
    </row>
    <row r="6535" spans="1:5" ht="15" x14ac:dyDescent="0.25">
      <c r="A6535" s="331">
        <v>100974</v>
      </c>
      <c r="B6535" s="329" t="s">
        <v>9079</v>
      </c>
      <c r="C6535" s="329" t="s">
        <v>4180</v>
      </c>
      <c r="D6535" s="329" t="s">
        <v>2971</v>
      </c>
      <c r="E6535" s="334">
        <v>6.2</v>
      </c>
    </row>
    <row r="6536" spans="1:5" ht="15" x14ac:dyDescent="0.25">
      <c r="A6536" s="331">
        <v>100975</v>
      </c>
      <c r="B6536" s="329" t="s">
        <v>9080</v>
      </c>
      <c r="C6536" s="329" t="s">
        <v>4180</v>
      </c>
      <c r="D6536" s="329" t="s">
        <v>2971</v>
      </c>
      <c r="E6536" s="334">
        <v>6.49</v>
      </c>
    </row>
    <row r="6537" spans="1:5" ht="15" x14ac:dyDescent="0.25">
      <c r="A6537" s="331">
        <v>100965</v>
      </c>
      <c r="B6537" s="329" t="s">
        <v>9081</v>
      </c>
      <c r="C6537" s="329" t="s">
        <v>1868</v>
      </c>
      <c r="D6537" s="329" t="s">
        <v>2971</v>
      </c>
      <c r="E6537" s="334">
        <v>1.37</v>
      </c>
    </row>
    <row r="6538" spans="1:5" ht="15" x14ac:dyDescent="0.25">
      <c r="A6538" s="331">
        <v>100966</v>
      </c>
      <c r="B6538" s="329" t="s">
        <v>9082</v>
      </c>
      <c r="C6538" s="329" t="s">
        <v>1868</v>
      </c>
      <c r="D6538" s="329" t="s">
        <v>2971</v>
      </c>
      <c r="E6538" s="334">
        <v>1.18</v>
      </c>
    </row>
    <row r="6539" spans="1:5" ht="15" x14ac:dyDescent="0.25">
      <c r="A6539" s="331">
        <v>100969</v>
      </c>
      <c r="B6539" s="329" t="s">
        <v>9083</v>
      </c>
      <c r="C6539" s="329" t="s">
        <v>1868</v>
      </c>
      <c r="D6539" s="329" t="s">
        <v>2971</v>
      </c>
      <c r="E6539" s="334">
        <v>1.81</v>
      </c>
    </row>
    <row r="6540" spans="1:5" ht="15" x14ac:dyDescent="0.25">
      <c r="A6540" s="331">
        <v>100970</v>
      </c>
      <c r="B6540" s="329" t="s">
        <v>9084</v>
      </c>
      <c r="C6540" s="329" t="s">
        <v>1868</v>
      </c>
      <c r="D6540" s="329" t="s">
        <v>2971</v>
      </c>
      <c r="E6540" s="334">
        <v>1.53</v>
      </c>
    </row>
    <row r="6541" spans="1:5" ht="15" x14ac:dyDescent="0.25">
      <c r="A6541" s="331">
        <v>102330</v>
      </c>
      <c r="B6541" s="329" t="s">
        <v>9085</v>
      </c>
      <c r="C6541" s="329" t="s">
        <v>1868</v>
      </c>
      <c r="D6541" s="329" t="s">
        <v>2971</v>
      </c>
      <c r="E6541" s="334">
        <v>1.0900000000000001</v>
      </c>
    </row>
    <row r="6542" spans="1:5" ht="15" x14ac:dyDescent="0.25">
      <c r="A6542" s="331">
        <v>102331</v>
      </c>
      <c r="B6542" s="329" t="s">
        <v>9086</v>
      </c>
      <c r="C6542" s="329" t="s">
        <v>1868</v>
      </c>
      <c r="D6542" s="329" t="s">
        <v>2971</v>
      </c>
      <c r="E6542" s="334">
        <v>0.42</v>
      </c>
    </row>
    <row r="6543" spans="1:5" ht="15" x14ac:dyDescent="0.25">
      <c r="A6543" s="331">
        <v>102332</v>
      </c>
      <c r="B6543" s="329" t="s">
        <v>9087</v>
      </c>
      <c r="C6543" s="329" t="s">
        <v>1868</v>
      </c>
      <c r="D6543" s="329" t="s">
        <v>2971</v>
      </c>
      <c r="E6543" s="334">
        <v>1.43</v>
      </c>
    </row>
    <row r="6544" spans="1:5" ht="15" x14ac:dyDescent="0.25">
      <c r="A6544" s="331">
        <v>102333</v>
      </c>
      <c r="B6544" s="329" t="s">
        <v>9088</v>
      </c>
      <c r="C6544" s="329" t="s">
        <v>1868</v>
      </c>
      <c r="D6544" s="329" t="s">
        <v>2971</v>
      </c>
      <c r="E6544" s="334">
        <v>0.56999999999999995</v>
      </c>
    </row>
    <row r="6545" spans="1:5" ht="15" x14ac:dyDescent="0.25">
      <c r="A6545" s="331">
        <v>101019</v>
      </c>
      <c r="B6545" s="329" t="s">
        <v>9089</v>
      </c>
      <c r="C6545" s="329" t="s">
        <v>343</v>
      </c>
      <c r="D6545" s="329" t="s">
        <v>2971</v>
      </c>
      <c r="E6545" s="334">
        <v>378.71</v>
      </c>
    </row>
    <row r="6546" spans="1:5" ht="15" x14ac:dyDescent="0.25">
      <c r="A6546" s="331">
        <v>101479</v>
      </c>
      <c r="B6546" s="329" t="s">
        <v>9090</v>
      </c>
      <c r="C6546" s="329" t="s">
        <v>343</v>
      </c>
      <c r="D6546" s="329" t="s">
        <v>2971</v>
      </c>
      <c r="E6546" s="334">
        <v>110.33</v>
      </c>
    </row>
    <row r="6547" spans="1:5" ht="15" x14ac:dyDescent="0.25">
      <c r="A6547" s="331">
        <v>102568</v>
      </c>
      <c r="B6547" s="329" t="s">
        <v>9091</v>
      </c>
      <c r="C6547" s="329" t="s">
        <v>343</v>
      </c>
      <c r="D6547" s="329" t="s">
        <v>2971</v>
      </c>
      <c r="E6547" s="334">
        <v>187.95</v>
      </c>
    </row>
    <row r="6548" spans="1:5" ht="15" x14ac:dyDescent="0.25">
      <c r="A6548" s="331">
        <v>100976</v>
      </c>
      <c r="B6548" s="329" t="s">
        <v>9092</v>
      </c>
      <c r="C6548" s="329" t="s">
        <v>4180</v>
      </c>
      <c r="D6548" s="329" t="s">
        <v>2971</v>
      </c>
      <c r="E6548" s="334">
        <v>6.41</v>
      </c>
    </row>
    <row r="6549" spans="1:5" ht="15" x14ac:dyDescent="0.25">
      <c r="A6549" s="331">
        <v>100977</v>
      </c>
      <c r="B6549" s="329" t="s">
        <v>9093</v>
      </c>
      <c r="C6549" s="329" t="s">
        <v>4180</v>
      </c>
      <c r="D6549" s="329" t="s">
        <v>2971</v>
      </c>
      <c r="E6549" s="334">
        <v>5.24</v>
      </c>
    </row>
    <row r="6550" spans="1:5" ht="15" x14ac:dyDescent="0.25">
      <c r="A6550" s="331">
        <v>100978</v>
      </c>
      <c r="B6550" s="329" t="s">
        <v>9094</v>
      </c>
      <c r="C6550" s="329" t="s">
        <v>4180</v>
      </c>
      <c r="D6550" s="329" t="s">
        <v>2971</v>
      </c>
      <c r="E6550" s="334">
        <v>4.83</v>
      </c>
    </row>
    <row r="6551" spans="1:5" ht="15" x14ac:dyDescent="0.25">
      <c r="A6551" s="331">
        <v>100979</v>
      </c>
      <c r="B6551" s="329" t="s">
        <v>9095</v>
      </c>
      <c r="C6551" s="329" t="s">
        <v>4180</v>
      </c>
      <c r="D6551" s="329" t="s">
        <v>2971</v>
      </c>
      <c r="E6551" s="334">
        <v>4.83</v>
      </c>
    </row>
    <row r="6552" spans="1:5" ht="15" x14ac:dyDescent="0.25">
      <c r="A6552" s="331">
        <v>100980</v>
      </c>
      <c r="B6552" s="329" t="s">
        <v>9096</v>
      </c>
      <c r="C6552" s="329" t="s">
        <v>4180</v>
      </c>
      <c r="D6552" s="329" t="s">
        <v>2971</v>
      </c>
      <c r="E6552" s="334">
        <v>4.6100000000000003</v>
      </c>
    </row>
    <row r="6553" spans="1:5" ht="15" x14ac:dyDescent="0.25">
      <c r="A6553" s="331">
        <v>100981</v>
      </c>
      <c r="B6553" s="329" t="s">
        <v>9097</v>
      </c>
      <c r="C6553" s="329" t="s">
        <v>4180</v>
      </c>
      <c r="D6553" s="329" t="s">
        <v>2971</v>
      </c>
      <c r="E6553" s="334">
        <v>6.42</v>
      </c>
    </row>
    <row r="6554" spans="1:5" ht="15" x14ac:dyDescent="0.25">
      <c r="A6554" s="331">
        <v>100982</v>
      </c>
      <c r="B6554" s="329" t="s">
        <v>9098</v>
      </c>
      <c r="C6554" s="329" t="s">
        <v>4180</v>
      </c>
      <c r="D6554" s="329" t="s">
        <v>2971</v>
      </c>
      <c r="E6554" s="334">
        <v>6.26</v>
      </c>
    </row>
    <row r="6555" spans="1:5" ht="15" x14ac:dyDescent="0.25">
      <c r="A6555" s="331">
        <v>100983</v>
      </c>
      <c r="B6555" s="329" t="s">
        <v>9099</v>
      </c>
      <c r="C6555" s="329" t="s">
        <v>4180</v>
      </c>
      <c r="D6555" s="329" t="s">
        <v>2971</v>
      </c>
      <c r="E6555" s="334">
        <v>6.54</v>
      </c>
    </row>
    <row r="6556" spans="1:5" ht="15" x14ac:dyDescent="0.25">
      <c r="A6556" s="331">
        <v>100984</v>
      </c>
      <c r="B6556" s="329" t="s">
        <v>9100</v>
      </c>
      <c r="C6556" s="329" t="s">
        <v>4180</v>
      </c>
      <c r="D6556" s="329" t="s">
        <v>2971</v>
      </c>
      <c r="E6556" s="334">
        <v>6.45</v>
      </c>
    </row>
    <row r="6557" spans="1:5" ht="15" x14ac:dyDescent="0.25">
      <c r="A6557" s="331">
        <v>100985</v>
      </c>
      <c r="B6557" s="329" t="s">
        <v>9101</v>
      </c>
      <c r="C6557" s="329" t="s">
        <v>4180</v>
      </c>
      <c r="D6557" s="329" t="s">
        <v>2971</v>
      </c>
      <c r="E6557" s="334">
        <v>5.22</v>
      </c>
    </row>
    <row r="6558" spans="1:5" ht="15" x14ac:dyDescent="0.25">
      <c r="A6558" s="331">
        <v>100986</v>
      </c>
      <c r="B6558" s="329" t="s">
        <v>9102</v>
      </c>
      <c r="C6558" s="329" t="s">
        <v>4180</v>
      </c>
      <c r="D6558" s="329" t="s">
        <v>2971</v>
      </c>
      <c r="E6558" s="334">
        <v>6.42</v>
      </c>
    </row>
    <row r="6559" spans="1:5" ht="15" x14ac:dyDescent="0.25">
      <c r="A6559" s="331">
        <v>100987</v>
      </c>
      <c r="B6559" s="329" t="s">
        <v>9103</v>
      </c>
      <c r="C6559" s="329" t="s">
        <v>4180</v>
      </c>
      <c r="D6559" s="329" t="s">
        <v>2971</v>
      </c>
      <c r="E6559" s="334">
        <v>7.75</v>
      </c>
    </row>
    <row r="6560" spans="1:5" ht="15" x14ac:dyDescent="0.25">
      <c r="A6560" s="331">
        <v>100988</v>
      </c>
      <c r="B6560" s="329" t="s">
        <v>9104</v>
      </c>
      <c r="C6560" s="329" t="s">
        <v>4180</v>
      </c>
      <c r="D6560" s="329" t="s">
        <v>2971</v>
      </c>
      <c r="E6560" s="334">
        <v>8.27</v>
      </c>
    </row>
    <row r="6561" spans="1:5" ht="15" x14ac:dyDescent="0.25">
      <c r="A6561" s="331">
        <v>100989</v>
      </c>
      <c r="B6561" s="329" t="s">
        <v>9105</v>
      </c>
      <c r="C6561" s="329" t="s">
        <v>343</v>
      </c>
      <c r="D6561" s="329" t="s">
        <v>2971</v>
      </c>
      <c r="E6561" s="334">
        <v>4.21</v>
      </c>
    </row>
    <row r="6562" spans="1:5" ht="15" x14ac:dyDescent="0.25">
      <c r="A6562" s="331">
        <v>100990</v>
      </c>
      <c r="B6562" s="329" t="s">
        <v>9106</v>
      </c>
      <c r="C6562" s="329" t="s">
        <v>343</v>
      </c>
      <c r="D6562" s="329" t="s">
        <v>2971</v>
      </c>
      <c r="E6562" s="334">
        <v>4.13</v>
      </c>
    </row>
    <row r="6563" spans="1:5" ht="15" x14ac:dyDescent="0.25">
      <c r="A6563" s="331">
        <v>100991</v>
      </c>
      <c r="B6563" s="329" t="s">
        <v>9107</v>
      </c>
      <c r="C6563" s="329" t="s">
        <v>343</v>
      </c>
      <c r="D6563" s="329" t="s">
        <v>2971</v>
      </c>
      <c r="E6563" s="334">
        <v>4.3499999999999996</v>
      </c>
    </row>
    <row r="6564" spans="1:5" ht="15" x14ac:dyDescent="0.25">
      <c r="A6564" s="331">
        <v>100992</v>
      </c>
      <c r="B6564" s="329" t="s">
        <v>9108</v>
      </c>
      <c r="C6564" s="329" t="s">
        <v>343</v>
      </c>
      <c r="D6564" s="329" t="s">
        <v>2971</v>
      </c>
      <c r="E6564" s="334">
        <v>4.2699999999999996</v>
      </c>
    </row>
    <row r="6565" spans="1:5" ht="15" x14ac:dyDescent="0.25">
      <c r="A6565" s="331">
        <v>100993</v>
      </c>
      <c r="B6565" s="329" t="s">
        <v>9109</v>
      </c>
      <c r="C6565" s="329" t="s">
        <v>343</v>
      </c>
      <c r="D6565" s="329" t="s">
        <v>2971</v>
      </c>
      <c r="E6565" s="334">
        <v>3.5</v>
      </c>
    </row>
    <row r="6566" spans="1:5" ht="15" x14ac:dyDescent="0.25">
      <c r="A6566" s="331">
        <v>100994</v>
      </c>
      <c r="B6566" s="329" t="s">
        <v>9110</v>
      </c>
      <c r="C6566" s="329" t="s">
        <v>343</v>
      </c>
      <c r="D6566" s="329" t="s">
        <v>2971</v>
      </c>
      <c r="E6566" s="334">
        <v>3.21</v>
      </c>
    </row>
    <row r="6567" spans="1:5" ht="15" x14ac:dyDescent="0.25">
      <c r="A6567" s="331">
        <v>100995</v>
      </c>
      <c r="B6567" s="329" t="s">
        <v>9111</v>
      </c>
      <c r="C6567" s="329" t="s">
        <v>343</v>
      </c>
      <c r="D6567" s="329" t="s">
        <v>2971</v>
      </c>
      <c r="E6567" s="334">
        <v>3.22</v>
      </c>
    </row>
    <row r="6568" spans="1:5" ht="15" x14ac:dyDescent="0.25">
      <c r="A6568" s="331">
        <v>100996</v>
      </c>
      <c r="B6568" s="329" t="s">
        <v>9112</v>
      </c>
      <c r="C6568" s="329" t="s">
        <v>343</v>
      </c>
      <c r="D6568" s="329" t="s">
        <v>2971</v>
      </c>
      <c r="E6568" s="334">
        <v>3.06</v>
      </c>
    </row>
    <row r="6569" spans="1:5" ht="15" x14ac:dyDescent="0.25">
      <c r="A6569" s="331">
        <v>100997</v>
      </c>
      <c r="B6569" s="329" t="s">
        <v>9113</v>
      </c>
      <c r="C6569" s="329" t="s">
        <v>343</v>
      </c>
      <c r="D6569" s="329" t="s">
        <v>2971</v>
      </c>
      <c r="E6569" s="334">
        <v>4.28</v>
      </c>
    </row>
    <row r="6570" spans="1:5" ht="15" x14ac:dyDescent="0.25">
      <c r="A6570" s="331">
        <v>100998</v>
      </c>
      <c r="B6570" s="329" t="s">
        <v>9114</v>
      </c>
      <c r="C6570" s="329" t="s">
        <v>343</v>
      </c>
      <c r="D6570" s="329" t="s">
        <v>2971</v>
      </c>
      <c r="E6570" s="334">
        <v>4.17</v>
      </c>
    </row>
    <row r="6571" spans="1:5" ht="15" x14ac:dyDescent="0.25">
      <c r="A6571" s="331">
        <v>100999</v>
      </c>
      <c r="B6571" s="329" t="s">
        <v>9115</v>
      </c>
      <c r="C6571" s="329" t="s">
        <v>343</v>
      </c>
      <c r="D6571" s="329" t="s">
        <v>2971</v>
      </c>
      <c r="E6571" s="334">
        <v>4.38</v>
      </c>
    </row>
    <row r="6572" spans="1:5" ht="15" x14ac:dyDescent="0.25">
      <c r="A6572" s="331">
        <v>101000</v>
      </c>
      <c r="B6572" s="329" t="s">
        <v>9116</v>
      </c>
      <c r="C6572" s="329" t="s">
        <v>343</v>
      </c>
      <c r="D6572" s="329" t="s">
        <v>2971</v>
      </c>
      <c r="E6572" s="334">
        <v>4.29</v>
      </c>
    </row>
    <row r="6573" spans="1:5" ht="15" x14ac:dyDescent="0.25">
      <c r="A6573" s="331">
        <v>101001</v>
      </c>
      <c r="B6573" s="329" t="s">
        <v>9117</v>
      </c>
      <c r="C6573" s="329" t="s">
        <v>343</v>
      </c>
      <c r="D6573" s="329" t="s">
        <v>2971</v>
      </c>
      <c r="E6573" s="334">
        <v>3.48</v>
      </c>
    </row>
    <row r="6574" spans="1:5" ht="15" x14ac:dyDescent="0.25">
      <c r="A6574" s="331">
        <v>101002</v>
      </c>
      <c r="B6574" s="329" t="s">
        <v>9118</v>
      </c>
      <c r="C6574" s="329" t="s">
        <v>343</v>
      </c>
      <c r="D6574" s="329" t="s">
        <v>2971</v>
      </c>
      <c r="E6574" s="334">
        <v>4.2699999999999996</v>
      </c>
    </row>
    <row r="6575" spans="1:5" ht="15" x14ac:dyDescent="0.25">
      <c r="A6575" s="331">
        <v>101003</v>
      </c>
      <c r="B6575" s="329" t="s">
        <v>9119</v>
      </c>
      <c r="C6575" s="329" t="s">
        <v>343</v>
      </c>
      <c r="D6575" s="329" t="s">
        <v>2971</v>
      </c>
      <c r="E6575" s="334">
        <v>5.15</v>
      </c>
    </row>
    <row r="6576" spans="1:5" ht="15" x14ac:dyDescent="0.25">
      <c r="A6576" s="331">
        <v>101004</v>
      </c>
      <c r="B6576" s="329" t="s">
        <v>9120</v>
      </c>
      <c r="C6576" s="329" t="s">
        <v>343</v>
      </c>
      <c r="D6576" s="329" t="s">
        <v>2971</v>
      </c>
      <c r="E6576" s="334">
        <v>5.51</v>
      </c>
    </row>
    <row r="6577" spans="1:5" ht="15" x14ac:dyDescent="0.25">
      <c r="A6577" s="331">
        <v>101005</v>
      </c>
      <c r="B6577" s="329" t="s">
        <v>9121</v>
      </c>
      <c r="C6577" s="329" t="s">
        <v>4180</v>
      </c>
      <c r="D6577" s="329" t="s">
        <v>2971</v>
      </c>
      <c r="E6577" s="334">
        <v>13.76</v>
      </c>
    </row>
    <row r="6578" spans="1:5" ht="15" x14ac:dyDescent="0.25">
      <c r="A6578" s="331">
        <v>101006</v>
      </c>
      <c r="B6578" s="329" t="s">
        <v>9122</v>
      </c>
      <c r="C6578" s="329" t="s">
        <v>4180</v>
      </c>
      <c r="D6578" s="329" t="s">
        <v>2971</v>
      </c>
      <c r="E6578" s="334">
        <v>14.97</v>
      </c>
    </row>
    <row r="6579" spans="1:5" ht="15" x14ac:dyDescent="0.25">
      <c r="A6579" s="331">
        <v>101007</v>
      </c>
      <c r="B6579" s="329" t="s">
        <v>9123</v>
      </c>
      <c r="C6579" s="329" t="s">
        <v>4180</v>
      </c>
      <c r="D6579" s="329" t="s">
        <v>2971</v>
      </c>
      <c r="E6579" s="334">
        <v>3.98</v>
      </c>
    </row>
    <row r="6580" spans="1:5" ht="15" x14ac:dyDescent="0.25">
      <c r="A6580" s="331">
        <v>101008</v>
      </c>
      <c r="B6580" s="329" t="s">
        <v>9124</v>
      </c>
      <c r="C6580" s="329" t="s">
        <v>4180</v>
      </c>
      <c r="D6580" s="329" t="s">
        <v>2971</v>
      </c>
      <c r="E6580" s="334">
        <v>3.96</v>
      </c>
    </row>
    <row r="6581" spans="1:5" ht="15" x14ac:dyDescent="0.25">
      <c r="A6581" s="331">
        <v>101009</v>
      </c>
      <c r="B6581" s="329" t="s">
        <v>9125</v>
      </c>
      <c r="C6581" s="329" t="s">
        <v>343</v>
      </c>
      <c r="D6581" s="329" t="s">
        <v>2971</v>
      </c>
      <c r="E6581" s="334">
        <v>29.6</v>
      </c>
    </row>
    <row r="6582" spans="1:5" ht="15" x14ac:dyDescent="0.25">
      <c r="A6582" s="331">
        <v>101010</v>
      </c>
      <c r="B6582" s="329" t="s">
        <v>9126</v>
      </c>
      <c r="C6582" s="329" t="s">
        <v>343</v>
      </c>
      <c r="D6582" s="329" t="s">
        <v>2971</v>
      </c>
      <c r="E6582" s="334">
        <v>18.64</v>
      </c>
    </row>
    <row r="6583" spans="1:5" ht="15" x14ac:dyDescent="0.25">
      <c r="A6583" s="331">
        <v>101013</v>
      </c>
      <c r="B6583" s="329" t="s">
        <v>9127</v>
      </c>
      <c r="C6583" s="329" t="s">
        <v>343</v>
      </c>
      <c r="D6583" s="329" t="s">
        <v>2971</v>
      </c>
      <c r="E6583" s="334">
        <v>30.77</v>
      </c>
    </row>
    <row r="6584" spans="1:5" ht="15" x14ac:dyDescent="0.25">
      <c r="A6584" s="331">
        <v>101014</v>
      </c>
      <c r="B6584" s="329" t="s">
        <v>9128</v>
      </c>
      <c r="C6584" s="329" t="s">
        <v>343</v>
      </c>
      <c r="D6584" s="329" t="s">
        <v>2971</v>
      </c>
      <c r="E6584" s="334">
        <v>28.2</v>
      </c>
    </row>
    <row r="6585" spans="1:5" ht="15" x14ac:dyDescent="0.25">
      <c r="A6585" s="331">
        <v>101015</v>
      </c>
      <c r="B6585" s="329" t="s">
        <v>9129</v>
      </c>
      <c r="C6585" s="329" t="s">
        <v>343</v>
      </c>
      <c r="D6585" s="329" t="s">
        <v>2971</v>
      </c>
      <c r="E6585" s="334">
        <v>23.16</v>
      </c>
    </row>
    <row r="6586" spans="1:5" ht="15" x14ac:dyDescent="0.25">
      <c r="A6586" s="331">
        <v>101016</v>
      </c>
      <c r="B6586" s="329" t="s">
        <v>9130</v>
      </c>
      <c r="C6586" s="329" t="s">
        <v>343</v>
      </c>
      <c r="D6586" s="329" t="s">
        <v>2971</v>
      </c>
      <c r="E6586" s="334">
        <v>26.81</v>
      </c>
    </row>
    <row r="6587" spans="1:5" ht="15" x14ac:dyDescent="0.25">
      <c r="A6587" s="331">
        <v>101017</v>
      </c>
      <c r="B6587" s="329" t="s">
        <v>9131</v>
      </c>
      <c r="C6587" s="329" t="s">
        <v>343</v>
      </c>
      <c r="D6587" s="329" t="s">
        <v>2971</v>
      </c>
      <c r="E6587" s="334">
        <v>20.329999999999998</v>
      </c>
    </row>
    <row r="6588" spans="1:5" ht="15" x14ac:dyDescent="0.25">
      <c r="A6588" s="331">
        <v>101018</v>
      </c>
      <c r="B6588" s="329" t="s">
        <v>9132</v>
      </c>
      <c r="C6588" s="329" t="s">
        <v>343</v>
      </c>
      <c r="D6588" s="329" t="s">
        <v>2971</v>
      </c>
      <c r="E6588" s="334">
        <v>16.7</v>
      </c>
    </row>
    <row r="6589" spans="1:5" ht="15" x14ac:dyDescent="0.25">
      <c r="A6589" s="331">
        <v>101463</v>
      </c>
      <c r="B6589" s="329" t="s">
        <v>9133</v>
      </c>
      <c r="C6589" s="329" t="s">
        <v>343</v>
      </c>
      <c r="D6589" s="329" t="s">
        <v>2971</v>
      </c>
      <c r="E6589" s="334">
        <v>30.87</v>
      </c>
    </row>
    <row r="6590" spans="1:5" ht="15" x14ac:dyDescent="0.25">
      <c r="A6590" s="331">
        <v>101464</v>
      </c>
      <c r="B6590" s="329" t="s">
        <v>9134</v>
      </c>
      <c r="C6590" s="329" t="s">
        <v>343</v>
      </c>
      <c r="D6590" s="329" t="s">
        <v>2971</v>
      </c>
      <c r="E6590" s="334">
        <v>23.71</v>
      </c>
    </row>
    <row r="6591" spans="1:5" ht="15" x14ac:dyDescent="0.25">
      <c r="A6591" s="331">
        <v>101465</v>
      </c>
      <c r="B6591" s="329" t="s">
        <v>9135</v>
      </c>
      <c r="C6591" s="329" t="s">
        <v>343</v>
      </c>
      <c r="D6591" s="329" t="s">
        <v>2971</v>
      </c>
      <c r="E6591" s="334">
        <v>18.13</v>
      </c>
    </row>
    <row r="6592" spans="1:5" ht="15" x14ac:dyDescent="0.25">
      <c r="A6592" s="331">
        <v>101466</v>
      </c>
      <c r="B6592" s="329" t="s">
        <v>9136</v>
      </c>
      <c r="C6592" s="329" t="s">
        <v>343</v>
      </c>
      <c r="D6592" s="329" t="s">
        <v>2971</v>
      </c>
      <c r="E6592" s="334">
        <v>14.74</v>
      </c>
    </row>
    <row r="6593" spans="1:5" ht="15" x14ac:dyDescent="0.25">
      <c r="A6593" s="331">
        <v>101467</v>
      </c>
      <c r="B6593" s="329" t="s">
        <v>9137</v>
      </c>
      <c r="C6593" s="329" t="s">
        <v>343</v>
      </c>
      <c r="D6593" s="329" t="s">
        <v>2971</v>
      </c>
      <c r="E6593" s="334">
        <v>12.33</v>
      </c>
    </row>
    <row r="6594" spans="1:5" ht="15" x14ac:dyDescent="0.25">
      <c r="A6594" s="331">
        <v>101468</v>
      </c>
      <c r="B6594" s="329" t="s">
        <v>9138</v>
      </c>
      <c r="C6594" s="329" t="s">
        <v>343</v>
      </c>
      <c r="D6594" s="329" t="s">
        <v>2971</v>
      </c>
      <c r="E6594" s="334">
        <v>11.28</v>
      </c>
    </row>
    <row r="6595" spans="1:5" ht="15" x14ac:dyDescent="0.25">
      <c r="A6595" s="331">
        <v>101469</v>
      </c>
      <c r="B6595" s="329" t="s">
        <v>9139</v>
      </c>
      <c r="C6595" s="329" t="s">
        <v>343</v>
      </c>
      <c r="D6595" s="329" t="s">
        <v>2971</v>
      </c>
      <c r="E6595" s="334">
        <v>25.27</v>
      </c>
    </row>
    <row r="6596" spans="1:5" ht="15" x14ac:dyDescent="0.25">
      <c r="A6596" s="331">
        <v>101470</v>
      </c>
      <c r="B6596" s="329" t="s">
        <v>9140</v>
      </c>
      <c r="C6596" s="329" t="s">
        <v>343</v>
      </c>
      <c r="D6596" s="329" t="s">
        <v>2971</v>
      </c>
      <c r="E6596" s="334">
        <v>20.05</v>
      </c>
    </row>
    <row r="6597" spans="1:5" ht="15" x14ac:dyDescent="0.25">
      <c r="A6597" s="331">
        <v>101471</v>
      </c>
      <c r="B6597" s="329" t="s">
        <v>9141</v>
      </c>
      <c r="C6597" s="329" t="s">
        <v>343</v>
      </c>
      <c r="D6597" s="329" t="s">
        <v>2971</v>
      </c>
      <c r="E6597" s="334">
        <v>17.2</v>
      </c>
    </row>
    <row r="6598" spans="1:5" ht="15" x14ac:dyDescent="0.25">
      <c r="A6598" s="331">
        <v>101472</v>
      </c>
      <c r="B6598" s="329" t="s">
        <v>9142</v>
      </c>
      <c r="C6598" s="329" t="s">
        <v>343</v>
      </c>
      <c r="D6598" s="329" t="s">
        <v>2971</v>
      </c>
      <c r="E6598" s="334">
        <v>13.39</v>
      </c>
    </row>
    <row r="6599" spans="1:5" ht="15" x14ac:dyDescent="0.25">
      <c r="A6599" s="331">
        <v>101473</v>
      </c>
      <c r="B6599" s="329" t="s">
        <v>9143</v>
      </c>
      <c r="C6599" s="329" t="s">
        <v>343</v>
      </c>
      <c r="D6599" s="329" t="s">
        <v>2971</v>
      </c>
      <c r="E6599" s="334">
        <v>19.27</v>
      </c>
    </row>
    <row r="6600" spans="1:5" ht="15" x14ac:dyDescent="0.25">
      <c r="A6600" s="331">
        <v>101474</v>
      </c>
      <c r="B6600" s="329" t="s">
        <v>9144</v>
      </c>
      <c r="C6600" s="329" t="s">
        <v>343</v>
      </c>
      <c r="D6600" s="329" t="s">
        <v>2971</v>
      </c>
      <c r="E6600" s="334">
        <v>13.79</v>
      </c>
    </row>
    <row r="6601" spans="1:5" ht="15" x14ac:dyDescent="0.25">
      <c r="A6601" s="331">
        <v>101475</v>
      </c>
      <c r="B6601" s="329" t="s">
        <v>9145</v>
      </c>
      <c r="C6601" s="329" t="s">
        <v>343</v>
      </c>
      <c r="D6601" s="329" t="s">
        <v>2971</v>
      </c>
      <c r="E6601" s="334">
        <v>12.23</v>
      </c>
    </row>
    <row r="6602" spans="1:5" ht="15" x14ac:dyDescent="0.25">
      <c r="A6602" s="331">
        <v>101476</v>
      </c>
      <c r="B6602" s="329" t="s">
        <v>9146</v>
      </c>
      <c r="C6602" s="329" t="s">
        <v>343</v>
      </c>
      <c r="D6602" s="329" t="s">
        <v>2971</v>
      </c>
      <c r="E6602" s="334">
        <v>10.91</v>
      </c>
    </row>
    <row r="6603" spans="1:5" ht="15" x14ac:dyDescent="0.25">
      <c r="A6603" s="331">
        <v>101477</v>
      </c>
      <c r="B6603" s="329" t="s">
        <v>9147</v>
      </c>
      <c r="C6603" s="329" t="s">
        <v>343</v>
      </c>
      <c r="D6603" s="329" t="s">
        <v>2971</v>
      </c>
      <c r="E6603" s="334">
        <v>8.93</v>
      </c>
    </row>
    <row r="6604" spans="1:5" ht="15" x14ac:dyDescent="0.25">
      <c r="A6604" s="331">
        <v>101478</v>
      </c>
      <c r="B6604" s="329" t="s">
        <v>9148</v>
      </c>
      <c r="C6604" s="329" t="s">
        <v>343</v>
      </c>
      <c r="D6604" s="329" t="s">
        <v>2971</v>
      </c>
      <c r="E6604" s="334">
        <v>7.59</v>
      </c>
    </row>
    <row r="6605" spans="1:5" ht="15" x14ac:dyDescent="0.25">
      <c r="A6605" s="331">
        <v>101480</v>
      </c>
      <c r="B6605" s="329" t="s">
        <v>9149</v>
      </c>
      <c r="C6605" s="329" t="s">
        <v>343</v>
      </c>
      <c r="D6605" s="329" t="s">
        <v>2971</v>
      </c>
      <c r="E6605" s="334">
        <v>45.17</v>
      </c>
    </row>
    <row r="6606" spans="1:5" ht="15" x14ac:dyDescent="0.25">
      <c r="A6606" s="331">
        <v>101481</v>
      </c>
      <c r="B6606" s="329" t="s">
        <v>9150</v>
      </c>
      <c r="C6606" s="329" t="s">
        <v>343</v>
      </c>
      <c r="D6606" s="329" t="s">
        <v>2971</v>
      </c>
      <c r="E6606" s="334">
        <v>32.64</v>
      </c>
    </row>
    <row r="6607" spans="1:5" ht="15" x14ac:dyDescent="0.25">
      <c r="A6607" s="331">
        <v>101482</v>
      </c>
      <c r="B6607" s="329" t="s">
        <v>9151</v>
      </c>
      <c r="C6607" s="329" t="s">
        <v>343</v>
      </c>
      <c r="D6607" s="329" t="s">
        <v>2971</v>
      </c>
      <c r="E6607" s="334">
        <v>24.39</v>
      </c>
    </row>
    <row r="6608" spans="1:5" ht="15" x14ac:dyDescent="0.25">
      <c r="A6608" s="331">
        <v>101483</v>
      </c>
      <c r="B6608" s="329" t="s">
        <v>9152</v>
      </c>
      <c r="C6608" s="329" t="s">
        <v>343</v>
      </c>
      <c r="D6608" s="329" t="s">
        <v>2971</v>
      </c>
      <c r="E6608" s="334">
        <v>25.32</v>
      </c>
    </row>
    <row r="6609" spans="1:5" ht="15" x14ac:dyDescent="0.25">
      <c r="A6609" s="331">
        <v>101484</v>
      </c>
      <c r="B6609" s="329" t="s">
        <v>9153</v>
      </c>
      <c r="C6609" s="329" t="s">
        <v>343</v>
      </c>
      <c r="D6609" s="329" t="s">
        <v>2971</v>
      </c>
      <c r="E6609" s="334">
        <v>131.21</v>
      </c>
    </row>
    <row r="6610" spans="1:5" ht="15" x14ac:dyDescent="0.25">
      <c r="A6610" s="331">
        <v>101485</v>
      </c>
      <c r="B6610" s="329" t="s">
        <v>9154</v>
      </c>
      <c r="C6610" s="329" t="s">
        <v>343</v>
      </c>
      <c r="D6610" s="329" t="s">
        <v>2971</v>
      </c>
      <c r="E6610" s="334">
        <v>100.71</v>
      </c>
    </row>
    <row r="6611" spans="1:5" ht="15" x14ac:dyDescent="0.25">
      <c r="A6611" s="331">
        <v>101486</v>
      </c>
      <c r="B6611" s="329" t="s">
        <v>9155</v>
      </c>
      <c r="C6611" s="329" t="s">
        <v>343</v>
      </c>
      <c r="D6611" s="329" t="s">
        <v>2971</v>
      </c>
      <c r="E6611" s="334">
        <v>90.71</v>
      </c>
    </row>
    <row r="6612" spans="1:5" ht="15" x14ac:dyDescent="0.25">
      <c r="A6612" s="331">
        <v>101487</v>
      </c>
      <c r="B6612" s="329" t="s">
        <v>9156</v>
      </c>
      <c r="C6612" s="329" t="s">
        <v>343</v>
      </c>
      <c r="D6612" s="329" t="s">
        <v>2971</v>
      </c>
      <c r="E6612" s="334">
        <v>66.42</v>
      </c>
    </row>
    <row r="6613" spans="1:5" ht="15" x14ac:dyDescent="0.25">
      <c r="A6613" s="331">
        <v>101488</v>
      </c>
      <c r="B6613" s="329" t="s">
        <v>9157</v>
      </c>
      <c r="C6613" s="329" t="s">
        <v>343</v>
      </c>
      <c r="D6613" s="329" t="s">
        <v>2971</v>
      </c>
      <c r="E6613" s="334">
        <v>57.48</v>
      </c>
    </row>
    <row r="6614" spans="1:5" ht="15" x14ac:dyDescent="0.25">
      <c r="A6614" s="331">
        <v>101188</v>
      </c>
      <c r="B6614" s="329" t="s">
        <v>9158</v>
      </c>
      <c r="C6614" s="329" t="s">
        <v>157</v>
      </c>
      <c r="D6614" s="329" t="s">
        <v>3038</v>
      </c>
      <c r="E6614" s="334">
        <v>4.2699999999999996</v>
      </c>
    </row>
    <row r="6615" spans="1:5" ht="15" x14ac:dyDescent="0.25">
      <c r="A6615" s="331">
        <v>101189</v>
      </c>
      <c r="B6615" s="329" t="s">
        <v>9159</v>
      </c>
      <c r="C6615" s="329" t="s">
        <v>157</v>
      </c>
      <c r="D6615" s="329" t="s">
        <v>3038</v>
      </c>
      <c r="E6615" s="334">
        <v>57.57</v>
      </c>
    </row>
    <row r="6616" spans="1:5" ht="15" x14ac:dyDescent="0.25">
      <c r="A6616" s="331">
        <v>101190</v>
      </c>
      <c r="B6616" s="329" t="s">
        <v>9160</v>
      </c>
      <c r="C6616" s="329" t="s">
        <v>157</v>
      </c>
      <c r="D6616" s="329" t="s">
        <v>3038</v>
      </c>
      <c r="E6616" s="334">
        <v>56.97</v>
      </c>
    </row>
    <row r="6617" spans="1:5" ht="15" x14ac:dyDescent="0.25">
      <c r="A6617" s="331">
        <v>101191</v>
      </c>
      <c r="B6617" s="329" t="s">
        <v>9161</v>
      </c>
      <c r="C6617" s="329" t="s">
        <v>157</v>
      </c>
      <c r="D6617" s="329" t="s">
        <v>3038</v>
      </c>
      <c r="E6617" s="334">
        <v>57.27</v>
      </c>
    </row>
    <row r="6618" spans="1:5" ht="15" x14ac:dyDescent="0.25">
      <c r="A6618" s="331">
        <v>101192</v>
      </c>
      <c r="B6618" s="329" t="s">
        <v>9162</v>
      </c>
      <c r="C6618" s="329" t="s">
        <v>157</v>
      </c>
      <c r="D6618" s="329" t="s">
        <v>3038</v>
      </c>
      <c r="E6618" s="334">
        <v>56.78</v>
      </c>
    </row>
    <row r="6619" spans="1:5" ht="15" x14ac:dyDescent="0.25">
      <c r="A6619" s="331">
        <v>101193</v>
      </c>
      <c r="B6619" s="329" t="s">
        <v>9163</v>
      </c>
      <c r="C6619" s="329" t="s">
        <v>157</v>
      </c>
      <c r="D6619" s="329" t="s">
        <v>3038</v>
      </c>
      <c r="E6619" s="334">
        <v>51.04</v>
      </c>
    </row>
    <row r="6620" spans="1:5" ht="15" x14ac:dyDescent="0.25">
      <c r="A6620" s="331">
        <v>101194</v>
      </c>
      <c r="B6620" s="329" t="s">
        <v>9164</v>
      </c>
      <c r="C6620" s="329" t="s">
        <v>157</v>
      </c>
      <c r="D6620" s="329" t="s">
        <v>3038</v>
      </c>
      <c r="E6620" s="334">
        <v>51.34</v>
      </c>
    </row>
    <row r="6621" spans="1:5" ht="15" x14ac:dyDescent="0.25">
      <c r="A6621" s="331">
        <v>101197</v>
      </c>
      <c r="B6621" s="329" t="s">
        <v>9165</v>
      </c>
      <c r="C6621" s="329" t="s">
        <v>157</v>
      </c>
      <c r="D6621" s="329" t="s">
        <v>3038</v>
      </c>
      <c r="E6621" s="334">
        <v>100.71</v>
      </c>
    </row>
    <row r="6622" spans="1:5" ht="15" x14ac:dyDescent="0.25">
      <c r="A6622" s="331">
        <v>101198</v>
      </c>
      <c r="B6622" s="329" t="s">
        <v>9166</v>
      </c>
      <c r="C6622" s="329" t="s">
        <v>157</v>
      </c>
      <c r="D6622" s="329" t="s">
        <v>3038</v>
      </c>
      <c r="E6622" s="334">
        <v>74.86</v>
      </c>
    </row>
    <row r="6623" spans="1:5" ht="15" x14ac:dyDescent="0.25">
      <c r="A6623" s="331">
        <v>101199</v>
      </c>
      <c r="B6623" s="329" t="s">
        <v>9167</v>
      </c>
      <c r="C6623" s="329" t="s">
        <v>157</v>
      </c>
      <c r="D6623" s="329" t="s">
        <v>3038</v>
      </c>
      <c r="E6623" s="334">
        <v>75.61</v>
      </c>
    </row>
    <row r="6624" spans="1:5" ht="15" x14ac:dyDescent="0.25">
      <c r="A6624" s="331">
        <v>101200</v>
      </c>
      <c r="B6624" s="329" t="s">
        <v>9168</v>
      </c>
      <c r="C6624" s="329" t="s">
        <v>157</v>
      </c>
      <c r="D6624" s="329" t="s">
        <v>3038</v>
      </c>
      <c r="E6624" s="334">
        <v>36.5</v>
      </c>
    </row>
    <row r="6625" spans="1:5" ht="15" x14ac:dyDescent="0.25">
      <c r="A6625" s="331">
        <v>101201</v>
      </c>
      <c r="B6625" s="329" t="s">
        <v>9169</v>
      </c>
      <c r="C6625" s="329" t="s">
        <v>157</v>
      </c>
      <c r="D6625" s="329" t="s">
        <v>3038</v>
      </c>
      <c r="E6625" s="334">
        <v>46.28</v>
      </c>
    </row>
    <row r="6626" spans="1:5" ht="15" x14ac:dyDescent="0.25">
      <c r="A6626" s="331">
        <v>101202</v>
      </c>
      <c r="B6626" s="329" t="s">
        <v>9170</v>
      </c>
      <c r="C6626" s="329" t="s">
        <v>157</v>
      </c>
      <c r="D6626" s="329" t="s">
        <v>3038</v>
      </c>
      <c r="E6626" s="334">
        <v>32.200000000000003</v>
      </c>
    </row>
    <row r="6627" spans="1:5" ht="15" x14ac:dyDescent="0.25">
      <c r="A6627" s="331">
        <v>101203</v>
      </c>
      <c r="B6627" s="329" t="s">
        <v>9171</v>
      </c>
      <c r="C6627" s="329" t="s">
        <v>157</v>
      </c>
      <c r="D6627" s="329" t="s">
        <v>3038</v>
      </c>
      <c r="E6627" s="334">
        <v>31.45</v>
      </c>
    </row>
    <row r="6628" spans="1:5" ht="15" x14ac:dyDescent="0.25">
      <c r="A6628" s="331">
        <v>101204</v>
      </c>
      <c r="B6628" s="329" t="s">
        <v>9172</v>
      </c>
      <c r="C6628" s="329" t="s">
        <v>157</v>
      </c>
      <c r="D6628" s="329" t="s">
        <v>3038</v>
      </c>
      <c r="E6628" s="334">
        <v>31.75</v>
      </c>
    </row>
    <row r="6629" spans="1:5" ht="15" x14ac:dyDescent="0.25">
      <c r="A6629" s="331">
        <v>101205</v>
      </c>
      <c r="B6629" s="329" t="s">
        <v>9173</v>
      </c>
      <c r="C6629" s="329" t="s">
        <v>157</v>
      </c>
      <c r="D6629" s="329" t="s">
        <v>3038</v>
      </c>
      <c r="E6629" s="334">
        <v>32.200000000000003</v>
      </c>
    </row>
    <row r="6630" spans="1:5" ht="15" x14ac:dyDescent="0.25">
      <c r="A6630" s="331">
        <v>102362</v>
      </c>
      <c r="B6630" s="329" t="s">
        <v>9174</v>
      </c>
      <c r="C6630" s="329" t="s">
        <v>2690</v>
      </c>
      <c r="D6630" s="329" t="s">
        <v>2971</v>
      </c>
      <c r="E6630" s="334">
        <v>173.48</v>
      </c>
    </row>
    <row r="6631" spans="1:5" ht="15" x14ac:dyDescent="0.25">
      <c r="A6631" s="331">
        <v>102363</v>
      </c>
      <c r="B6631" s="329" t="s">
        <v>9175</v>
      </c>
      <c r="C6631" s="329" t="s">
        <v>2690</v>
      </c>
      <c r="D6631" s="329" t="s">
        <v>2971</v>
      </c>
      <c r="E6631" s="334">
        <v>184.58</v>
      </c>
    </row>
    <row r="6632" spans="1:5" ht="15" x14ac:dyDescent="0.25">
      <c r="A6632" s="331">
        <v>102364</v>
      </c>
      <c r="B6632" s="329" t="s">
        <v>9176</v>
      </c>
      <c r="C6632" s="329" t="s">
        <v>2690</v>
      </c>
      <c r="D6632" s="329" t="s">
        <v>2971</v>
      </c>
      <c r="E6632" s="334">
        <v>204.69</v>
      </c>
    </row>
    <row r="6633" spans="1:5" ht="15" x14ac:dyDescent="0.25">
      <c r="A6633" s="331">
        <v>98509</v>
      </c>
      <c r="B6633" s="329" t="s">
        <v>9177</v>
      </c>
      <c r="C6633" s="329" t="s">
        <v>174</v>
      </c>
      <c r="D6633" s="329" t="s">
        <v>3038</v>
      </c>
      <c r="E6633" s="334">
        <v>55.29</v>
      </c>
    </row>
    <row r="6634" spans="1:5" ht="15" x14ac:dyDescent="0.25">
      <c r="A6634" s="331">
        <v>98510</v>
      </c>
      <c r="B6634" s="329" t="s">
        <v>9178</v>
      </c>
      <c r="C6634" s="329" t="s">
        <v>174</v>
      </c>
      <c r="D6634" s="329" t="s">
        <v>3038</v>
      </c>
      <c r="E6634" s="334">
        <v>77.08</v>
      </c>
    </row>
    <row r="6635" spans="1:5" ht="15" x14ac:dyDescent="0.25">
      <c r="A6635" s="331">
        <v>98511</v>
      </c>
      <c r="B6635" s="329" t="s">
        <v>9179</v>
      </c>
      <c r="C6635" s="329" t="s">
        <v>174</v>
      </c>
      <c r="D6635" s="329" t="s">
        <v>3038</v>
      </c>
      <c r="E6635" s="334">
        <v>150.04</v>
      </c>
    </row>
    <row r="6636" spans="1:5" ht="15" x14ac:dyDescent="0.25">
      <c r="A6636" s="331">
        <v>98516</v>
      </c>
      <c r="B6636" s="329" t="s">
        <v>9180</v>
      </c>
      <c r="C6636" s="329" t="s">
        <v>174</v>
      </c>
      <c r="D6636" s="329" t="s">
        <v>2971</v>
      </c>
      <c r="E6636" s="334">
        <v>300.89999999999998</v>
      </c>
    </row>
    <row r="6637" spans="1:5" ht="15" x14ac:dyDescent="0.25">
      <c r="A6637" s="331">
        <v>98519</v>
      </c>
      <c r="B6637" s="329" t="s">
        <v>9181</v>
      </c>
      <c r="C6637" s="329" t="s">
        <v>2690</v>
      </c>
      <c r="D6637" s="329" t="s">
        <v>3038</v>
      </c>
      <c r="E6637" s="334">
        <v>1.38</v>
      </c>
    </row>
    <row r="6638" spans="1:5" ht="15" x14ac:dyDescent="0.25">
      <c r="A6638" s="331">
        <v>98520</v>
      </c>
      <c r="B6638" s="329" t="s">
        <v>9182</v>
      </c>
      <c r="C6638" s="329" t="s">
        <v>2690</v>
      </c>
      <c r="D6638" s="329" t="s">
        <v>3038</v>
      </c>
      <c r="E6638" s="334">
        <v>4.33</v>
      </c>
    </row>
    <row r="6639" spans="1:5" ht="15" x14ac:dyDescent="0.25">
      <c r="A6639" s="331">
        <v>98521</v>
      </c>
      <c r="B6639" s="329" t="s">
        <v>9183</v>
      </c>
      <c r="C6639" s="329" t="s">
        <v>2690</v>
      </c>
      <c r="D6639" s="329" t="s">
        <v>3038</v>
      </c>
      <c r="E6639" s="334">
        <v>0.24</v>
      </c>
    </row>
    <row r="6640" spans="1:5" ht="15" x14ac:dyDescent="0.25">
      <c r="A6640" s="331">
        <v>98522</v>
      </c>
      <c r="B6640" s="329" t="s">
        <v>9184</v>
      </c>
      <c r="C6640" s="329" t="s">
        <v>157</v>
      </c>
      <c r="D6640" s="329" t="s">
        <v>3038</v>
      </c>
      <c r="E6640" s="334">
        <v>127.21</v>
      </c>
    </row>
    <row r="6641" spans="1:5" ht="15" x14ac:dyDescent="0.25">
      <c r="A6641" s="331">
        <v>98524</v>
      </c>
      <c r="B6641" s="329" t="s">
        <v>9185</v>
      </c>
      <c r="C6641" s="329" t="s">
        <v>2690</v>
      </c>
      <c r="D6641" s="329" t="s">
        <v>3038</v>
      </c>
      <c r="E6641" s="334">
        <v>2.2200000000000002</v>
      </c>
    </row>
    <row r="6642" spans="1:5" ht="15" x14ac:dyDescent="0.25">
      <c r="A6642" s="331">
        <v>98503</v>
      </c>
      <c r="B6642" s="329" t="s">
        <v>9186</v>
      </c>
      <c r="C6642" s="329" t="s">
        <v>2690</v>
      </c>
      <c r="D6642" s="329" t="s">
        <v>3038</v>
      </c>
      <c r="E6642" s="334">
        <v>17.55</v>
      </c>
    </row>
    <row r="6643" spans="1:5" ht="15" x14ac:dyDescent="0.25">
      <c r="A6643" s="331">
        <v>98504</v>
      </c>
      <c r="B6643" s="329" t="s">
        <v>9187</v>
      </c>
      <c r="C6643" s="329" t="s">
        <v>2690</v>
      </c>
      <c r="D6643" s="329" t="s">
        <v>3038</v>
      </c>
      <c r="E6643" s="334">
        <v>11.42</v>
      </c>
    </row>
    <row r="6644" spans="1:5" ht="15" x14ac:dyDescent="0.25">
      <c r="A6644" s="331">
        <v>98505</v>
      </c>
      <c r="B6644" s="329" t="s">
        <v>9188</v>
      </c>
      <c r="C6644" s="329" t="s">
        <v>2690</v>
      </c>
      <c r="D6644" s="329" t="s">
        <v>3038</v>
      </c>
      <c r="E6644" s="334">
        <v>78.849999999999994</v>
      </c>
    </row>
    <row r="6645" spans="1:5" ht="15" x14ac:dyDescent="0.25">
      <c r="A6645" s="331">
        <v>98525</v>
      </c>
      <c r="B6645" s="329" t="s">
        <v>244</v>
      </c>
      <c r="C6645" s="329" t="s">
        <v>2690</v>
      </c>
      <c r="D6645" s="329" t="s">
        <v>2971</v>
      </c>
      <c r="E6645" s="334">
        <v>0.27</v>
      </c>
    </row>
    <row r="6646" spans="1:5" ht="15" x14ac:dyDescent="0.25">
      <c r="A6646" s="331">
        <v>98526</v>
      </c>
      <c r="B6646" s="329" t="s">
        <v>9189</v>
      </c>
      <c r="C6646" s="329" t="s">
        <v>174</v>
      </c>
      <c r="D6646" s="329" t="s">
        <v>2971</v>
      </c>
      <c r="E6646" s="334">
        <v>55.79</v>
      </c>
    </row>
    <row r="6647" spans="1:5" ht="15" x14ac:dyDescent="0.25">
      <c r="A6647" s="331">
        <v>98527</v>
      </c>
      <c r="B6647" s="329" t="s">
        <v>9190</v>
      </c>
      <c r="C6647" s="329" t="s">
        <v>174</v>
      </c>
      <c r="D6647" s="329" t="s">
        <v>2971</v>
      </c>
      <c r="E6647" s="334">
        <v>120.11</v>
      </c>
    </row>
    <row r="6648" spans="1:5" ht="15" x14ac:dyDescent="0.25">
      <c r="A6648" s="331">
        <v>98528</v>
      </c>
      <c r="B6648" s="329" t="s">
        <v>9191</v>
      </c>
      <c r="C6648" s="329" t="s">
        <v>174</v>
      </c>
      <c r="D6648" s="329" t="s">
        <v>2971</v>
      </c>
      <c r="E6648" s="334">
        <v>175.64</v>
      </c>
    </row>
    <row r="6649" spans="1:5" ht="15" x14ac:dyDescent="0.25">
      <c r="A6649" s="331">
        <v>98529</v>
      </c>
      <c r="B6649" s="329" t="s">
        <v>9192</v>
      </c>
      <c r="C6649" s="329" t="s">
        <v>174</v>
      </c>
      <c r="D6649" s="329" t="s">
        <v>3038</v>
      </c>
      <c r="E6649" s="334">
        <v>48.01</v>
      </c>
    </row>
    <row r="6650" spans="1:5" ht="15" x14ac:dyDescent="0.25">
      <c r="A6650" s="331">
        <v>98530</v>
      </c>
      <c r="B6650" s="329" t="s">
        <v>9193</v>
      </c>
      <c r="C6650" s="329" t="s">
        <v>174</v>
      </c>
      <c r="D6650" s="329" t="s">
        <v>3038</v>
      </c>
      <c r="E6650" s="334">
        <v>85.53</v>
      </c>
    </row>
    <row r="6651" spans="1:5" ht="15" x14ac:dyDescent="0.25">
      <c r="A6651" s="331">
        <v>98531</v>
      </c>
      <c r="B6651" s="329" t="s">
        <v>9194</v>
      </c>
      <c r="C6651" s="329" t="s">
        <v>174</v>
      </c>
      <c r="D6651" s="329" t="s">
        <v>2971</v>
      </c>
      <c r="E6651" s="334">
        <v>196.94</v>
      </c>
    </row>
    <row r="6652" spans="1:5" ht="15" x14ac:dyDescent="0.25">
      <c r="A6652" s="331">
        <v>98532</v>
      </c>
      <c r="B6652" s="329" t="s">
        <v>9195</v>
      </c>
      <c r="C6652" s="329" t="s">
        <v>174</v>
      </c>
      <c r="D6652" s="329" t="s">
        <v>2971</v>
      </c>
      <c r="E6652" s="334">
        <v>78.400000000000006</v>
      </c>
    </row>
    <row r="6653" spans="1:5" ht="15" x14ac:dyDescent="0.25">
      <c r="A6653" s="331">
        <v>98533</v>
      </c>
      <c r="B6653" s="329" t="s">
        <v>9196</v>
      </c>
      <c r="C6653" s="329" t="s">
        <v>174</v>
      </c>
      <c r="D6653" s="329" t="s">
        <v>2971</v>
      </c>
      <c r="E6653" s="334">
        <v>207.71</v>
      </c>
    </row>
    <row r="6654" spans="1:5" ht="15" x14ac:dyDescent="0.25">
      <c r="A6654" s="331">
        <v>98534</v>
      </c>
      <c r="B6654" s="329" t="s">
        <v>9197</v>
      </c>
      <c r="C6654" s="329" t="s">
        <v>174</v>
      </c>
      <c r="D6654" s="329" t="s">
        <v>2971</v>
      </c>
      <c r="E6654" s="334">
        <v>540.45000000000005</v>
      </c>
    </row>
    <row r="6655" spans="1:5" ht="15" x14ac:dyDescent="0.25">
      <c r="A6655" s="331">
        <v>98535</v>
      </c>
      <c r="B6655" s="329" t="s">
        <v>9198</v>
      </c>
      <c r="C6655" s="329" t="s">
        <v>174</v>
      </c>
      <c r="D6655" s="329" t="s">
        <v>2971</v>
      </c>
      <c r="E6655" s="334">
        <v>841.19</v>
      </c>
    </row>
    <row r="6656" spans="1:5" ht="15" x14ac:dyDescent="0.25">
      <c r="A6656" s="331">
        <v>88238</v>
      </c>
      <c r="B6656" s="329" t="s">
        <v>315</v>
      </c>
      <c r="C6656" s="329" t="s">
        <v>88</v>
      </c>
      <c r="D6656" s="329" t="s">
        <v>3038</v>
      </c>
      <c r="E6656" s="334">
        <v>13.4</v>
      </c>
    </row>
    <row r="6657" spans="1:5" ht="15" x14ac:dyDescent="0.25">
      <c r="A6657" s="331">
        <v>88239</v>
      </c>
      <c r="B6657" s="329" t="s">
        <v>152</v>
      </c>
      <c r="C6657" s="329" t="s">
        <v>88</v>
      </c>
      <c r="D6657" s="329" t="s">
        <v>3038</v>
      </c>
      <c r="E6657" s="334">
        <v>14.57</v>
      </c>
    </row>
    <row r="6658" spans="1:5" ht="15" x14ac:dyDescent="0.25">
      <c r="A6658" s="331">
        <v>88240</v>
      </c>
      <c r="B6658" s="329" t="s">
        <v>9199</v>
      </c>
      <c r="C6658" s="329" t="s">
        <v>88</v>
      </c>
      <c r="D6658" s="329" t="s">
        <v>3038</v>
      </c>
      <c r="E6658" s="334">
        <v>10.27</v>
      </c>
    </row>
    <row r="6659" spans="1:5" ht="15" x14ac:dyDescent="0.25">
      <c r="A6659" s="331">
        <v>88241</v>
      </c>
      <c r="B6659" s="329" t="s">
        <v>9200</v>
      </c>
      <c r="C6659" s="329" t="s">
        <v>88</v>
      </c>
      <c r="D6659" s="329" t="s">
        <v>3038</v>
      </c>
      <c r="E6659" s="334">
        <v>13.74</v>
      </c>
    </row>
    <row r="6660" spans="1:5" ht="15" x14ac:dyDescent="0.25">
      <c r="A6660" s="331">
        <v>88242</v>
      </c>
      <c r="B6660" s="329" t="s">
        <v>9201</v>
      </c>
      <c r="C6660" s="329" t="s">
        <v>88</v>
      </c>
      <c r="D6660" s="329" t="s">
        <v>3038</v>
      </c>
      <c r="E6660" s="334">
        <v>14.06</v>
      </c>
    </row>
    <row r="6661" spans="1:5" ht="15" x14ac:dyDescent="0.25">
      <c r="A6661" s="331">
        <v>88243</v>
      </c>
      <c r="B6661" s="329" t="s">
        <v>477</v>
      </c>
      <c r="C6661" s="329" t="s">
        <v>88</v>
      </c>
      <c r="D6661" s="329" t="s">
        <v>3038</v>
      </c>
      <c r="E6661" s="334">
        <v>16.98</v>
      </c>
    </row>
    <row r="6662" spans="1:5" ht="15" x14ac:dyDescent="0.25">
      <c r="A6662" s="331">
        <v>88245</v>
      </c>
      <c r="B6662" s="329" t="s">
        <v>317</v>
      </c>
      <c r="C6662" s="329" t="s">
        <v>88</v>
      </c>
      <c r="D6662" s="329" t="s">
        <v>3038</v>
      </c>
      <c r="E6662" s="334">
        <v>17.579999999999998</v>
      </c>
    </row>
    <row r="6663" spans="1:5" ht="15" x14ac:dyDescent="0.25">
      <c r="A6663" s="331">
        <v>88246</v>
      </c>
      <c r="B6663" s="329" t="s">
        <v>9202</v>
      </c>
      <c r="C6663" s="329" t="s">
        <v>88</v>
      </c>
      <c r="D6663" s="329" t="s">
        <v>3038</v>
      </c>
      <c r="E6663" s="334">
        <v>14.9</v>
      </c>
    </row>
    <row r="6664" spans="1:5" ht="15" x14ac:dyDescent="0.25">
      <c r="A6664" s="331">
        <v>88247</v>
      </c>
      <c r="B6664" s="329" t="s">
        <v>1323</v>
      </c>
      <c r="C6664" s="329" t="s">
        <v>88</v>
      </c>
      <c r="D6664" s="329" t="s">
        <v>3038</v>
      </c>
      <c r="E6664" s="334">
        <v>14</v>
      </c>
    </row>
    <row r="6665" spans="1:5" ht="15" x14ac:dyDescent="0.25">
      <c r="A6665" s="331">
        <v>88248</v>
      </c>
      <c r="B6665" s="329" t="s">
        <v>220</v>
      </c>
      <c r="C6665" s="329" t="s">
        <v>88</v>
      </c>
      <c r="D6665" s="329" t="s">
        <v>3038</v>
      </c>
      <c r="E6665" s="334">
        <v>13.48</v>
      </c>
    </row>
    <row r="6666" spans="1:5" ht="15" x14ac:dyDescent="0.25">
      <c r="A6666" s="331">
        <v>88249</v>
      </c>
      <c r="B6666" s="329" t="s">
        <v>9203</v>
      </c>
      <c r="C6666" s="329" t="s">
        <v>88</v>
      </c>
      <c r="D6666" s="329" t="s">
        <v>3038</v>
      </c>
      <c r="E6666" s="334">
        <v>20.079999999999998</v>
      </c>
    </row>
    <row r="6667" spans="1:5" ht="15" x14ac:dyDescent="0.25">
      <c r="A6667" s="331">
        <v>88250</v>
      </c>
      <c r="B6667" s="329" t="s">
        <v>9204</v>
      </c>
      <c r="C6667" s="329" t="s">
        <v>88</v>
      </c>
      <c r="D6667" s="329" t="s">
        <v>3038</v>
      </c>
      <c r="E6667" s="334">
        <v>11.83</v>
      </c>
    </row>
    <row r="6668" spans="1:5" ht="15" x14ac:dyDescent="0.25">
      <c r="A6668" s="331">
        <v>88251</v>
      </c>
      <c r="B6668" s="329" t="s">
        <v>9205</v>
      </c>
      <c r="C6668" s="329" t="s">
        <v>88</v>
      </c>
      <c r="D6668" s="329" t="s">
        <v>3038</v>
      </c>
      <c r="E6668" s="334">
        <v>14.09</v>
      </c>
    </row>
    <row r="6669" spans="1:5" ht="15" x14ac:dyDescent="0.25">
      <c r="A6669" s="331">
        <v>88252</v>
      </c>
      <c r="B6669" s="329" t="s">
        <v>9206</v>
      </c>
      <c r="C6669" s="329" t="s">
        <v>88</v>
      </c>
      <c r="D6669" s="329" t="s">
        <v>3038</v>
      </c>
      <c r="E6669" s="334">
        <v>14.72</v>
      </c>
    </row>
    <row r="6670" spans="1:5" ht="15" x14ac:dyDescent="0.25">
      <c r="A6670" s="331">
        <v>88253</v>
      </c>
      <c r="B6670" s="329" t="s">
        <v>289</v>
      </c>
      <c r="C6670" s="329" t="s">
        <v>88</v>
      </c>
      <c r="D6670" s="329" t="s">
        <v>3038</v>
      </c>
      <c r="E6670" s="334">
        <v>6.79</v>
      </c>
    </row>
    <row r="6671" spans="1:5" ht="15" x14ac:dyDescent="0.25">
      <c r="A6671" s="331">
        <v>88255</v>
      </c>
      <c r="B6671" s="329" t="s">
        <v>9207</v>
      </c>
      <c r="C6671" s="329" t="s">
        <v>88</v>
      </c>
      <c r="D6671" s="329" t="s">
        <v>3038</v>
      </c>
      <c r="E6671" s="334">
        <v>21.45</v>
      </c>
    </row>
    <row r="6672" spans="1:5" ht="15" x14ac:dyDescent="0.25">
      <c r="A6672" s="331">
        <v>88256</v>
      </c>
      <c r="B6672" s="329" t="s">
        <v>1986</v>
      </c>
      <c r="C6672" s="329" t="s">
        <v>88</v>
      </c>
      <c r="D6672" s="329" t="s">
        <v>3038</v>
      </c>
      <c r="E6672" s="334">
        <v>17.61</v>
      </c>
    </row>
    <row r="6673" spans="1:5" ht="15" x14ac:dyDescent="0.25">
      <c r="A6673" s="331">
        <v>88257</v>
      </c>
      <c r="B6673" s="329" t="s">
        <v>9208</v>
      </c>
      <c r="C6673" s="329" t="s">
        <v>88</v>
      </c>
      <c r="D6673" s="329" t="s">
        <v>3038</v>
      </c>
      <c r="E6673" s="334">
        <v>12.75</v>
      </c>
    </row>
    <row r="6674" spans="1:5" ht="15" x14ac:dyDescent="0.25">
      <c r="A6674" s="331">
        <v>88258</v>
      </c>
      <c r="B6674" s="329" t="s">
        <v>9209</v>
      </c>
      <c r="C6674" s="329" t="s">
        <v>88</v>
      </c>
      <c r="D6674" s="329" t="s">
        <v>3038</v>
      </c>
      <c r="E6674" s="334">
        <v>10.3</v>
      </c>
    </row>
    <row r="6675" spans="1:5" ht="15" x14ac:dyDescent="0.25">
      <c r="A6675" s="331">
        <v>88260</v>
      </c>
      <c r="B6675" s="329" t="s">
        <v>9210</v>
      </c>
      <c r="C6675" s="329" t="s">
        <v>88</v>
      </c>
      <c r="D6675" s="329" t="s">
        <v>3038</v>
      </c>
      <c r="E6675" s="334">
        <v>17.41</v>
      </c>
    </row>
    <row r="6676" spans="1:5" ht="15" x14ac:dyDescent="0.25">
      <c r="A6676" s="331">
        <v>88261</v>
      </c>
      <c r="B6676" s="329" t="s">
        <v>711</v>
      </c>
      <c r="C6676" s="329" t="s">
        <v>88</v>
      </c>
      <c r="D6676" s="329" t="s">
        <v>3038</v>
      </c>
      <c r="E6676" s="334">
        <v>18.77</v>
      </c>
    </row>
    <row r="6677" spans="1:5" ht="15" x14ac:dyDescent="0.25">
      <c r="A6677" s="331">
        <v>88262</v>
      </c>
      <c r="B6677" s="329" t="s">
        <v>154</v>
      </c>
      <c r="C6677" s="329" t="s">
        <v>88</v>
      </c>
      <c r="D6677" s="329" t="s">
        <v>3367</v>
      </c>
      <c r="E6677" s="334">
        <v>17.48</v>
      </c>
    </row>
    <row r="6678" spans="1:5" ht="15" x14ac:dyDescent="0.25">
      <c r="A6678" s="331">
        <v>88263</v>
      </c>
      <c r="B6678" s="329" t="s">
        <v>9211</v>
      </c>
      <c r="C6678" s="329" t="s">
        <v>88</v>
      </c>
      <c r="D6678" s="329" t="s">
        <v>3038</v>
      </c>
      <c r="E6678" s="334">
        <v>11.38</v>
      </c>
    </row>
    <row r="6679" spans="1:5" ht="15" x14ac:dyDescent="0.25">
      <c r="A6679" s="331">
        <v>88264</v>
      </c>
      <c r="B6679" s="329" t="s">
        <v>202</v>
      </c>
      <c r="C6679" s="329" t="s">
        <v>88</v>
      </c>
      <c r="D6679" s="329" t="s">
        <v>3367</v>
      </c>
      <c r="E6679" s="334">
        <v>18.3</v>
      </c>
    </row>
    <row r="6680" spans="1:5" ht="15" x14ac:dyDescent="0.25">
      <c r="A6680" s="331">
        <v>88265</v>
      </c>
      <c r="B6680" s="329" t="s">
        <v>9212</v>
      </c>
      <c r="C6680" s="329" t="s">
        <v>88</v>
      </c>
      <c r="D6680" s="329" t="s">
        <v>3038</v>
      </c>
      <c r="E6680" s="334">
        <v>18.3</v>
      </c>
    </row>
    <row r="6681" spans="1:5" ht="15" x14ac:dyDescent="0.25">
      <c r="A6681" s="331">
        <v>88266</v>
      </c>
      <c r="B6681" s="329" t="s">
        <v>9213</v>
      </c>
      <c r="C6681" s="329" t="s">
        <v>88</v>
      </c>
      <c r="D6681" s="329" t="s">
        <v>3038</v>
      </c>
      <c r="E6681" s="334">
        <v>18.39</v>
      </c>
    </row>
    <row r="6682" spans="1:5" ht="15" x14ac:dyDescent="0.25">
      <c r="A6682" s="331">
        <v>88267</v>
      </c>
      <c r="B6682" s="329" t="s">
        <v>222</v>
      </c>
      <c r="C6682" s="329" t="s">
        <v>88</v>
      </c>
      <c r="D6682" s="329" t="s">
        <v>3367</v>
      </c>
      <c r="E6682" s="334">
        <v>17.66</v>
      </c>
    </row>
    <row r="6683" spans="1:5" ht="15" x14ac:dyDescent="0.25">
      <c r="A6683" s="331">
        <v>88269</v>
      </c>
      <c r="B6683" s="329" t="s">
        <v>1856</v>
      </c>
      <c r="C6683" s="329" t="s">
        <v>88</v>
      </c>
      <c r="D6683" s="329" t="s">
        <v>3038</v>
      </c>
      <c r="E6683" s="334">
        <v>17.579999999999998</v>
      </c>
    </row>
    <row r="6684" spans="1:5" ht="15" x14ac:dyDescent="0.25">
      <c r="A6684" s="331">
        <v>88270</v>
      </c>
      <c r="B6684" s="329" t="s">
        <v>1825</v>
      </c>
      <c r="C6684" s="329" t="s">
        <v>88</v>
      </c>
      <c r="D6684" s="329" t="s">
        <v>3038</v>
      </c>
      <c r="E6684" s="334">
        <v>18.489999999999998</v>
      </c>
    </row>
    <row r="6685" spans="1:5" ht="15" x14ac:dyDescent="0.25">
      <c r="A6685" s="331">
        <v>88272</v>
      </c>
      <c r="B6685" s="329" t="s">
        <v>9214</v>
      </c>
      <c r="C6685" s="329" t="s">
        <v>88</v>
      </c>
      <c r="D6685" s="329" t="s">
        <v>3038</v>
      </c>
      <c r="E6685" s="334">
        <v>18.45</v>
      </c>
    </row>
    <row r="6686" spans="1:5" ht="15" x14ac:dyDescent="0.25">
      <c r="A6686" s="331">
        <v>88273</v>
      </c>
      <c r="B6686" s="329" t="s">
        <v>9215</v>
      </c>
      <c r="C6686" s="329" t="s">
        <v>88</v>
      </c>
      <c r="D6686" s="329" t="s">
        <v>3038</v>
      </c>
      <c r="E6686" s="334">
        <v>17.8</v>
      </c>
    </row>
    <row r="6687" spans="1:5" ht="15" x14ac:dyDescent="0.25">
      <c r="A6687" s="331">
        <v>88274</v>
      </c>
      <c r="B6687" s="329" t="s">
        <v>648</v>
      </c>
      <c r="C6687" s="329" t="s">
        <v>88</v>
      </c>
      <c r="D6687" s="329" t="s">
        <v>3038</v>
      </c>
      <c r="E6687" s="334">
        <v>17.899999999999999</v>
      </c>
    </row>
    <row r="6688" spans="1:5" ht="15" x14ac:dyDescent="0.25">
      <c r="A6688" s="331">
        <v>88275</v>
      </c>
      <c r="B6688" s="329" t="s">
        <v>9216</v>
      </c>
      <c r="C6688" s="329" t="s">
        <v>88</v>
      </c>
      <c r="D6688" s="329" t="s">
        <v>3038</v>
      </c>
      <c r="E6688" s="334">
        <v>18.489999999999998</v>
      </c>
    </row>
    <row r="6689" spans="1:5" ht="15" x14ac:dyDescent="0.25">
      <c r="A6689" s="331">
        <v>88277</v>
      </c>
      <c r="B6689" s="329" t="s">
        <v>9217</v>
      </c>
      <c r="C6689" s="329" t="s">
        <v>88</v>
      </c>
      <c r="D6689" s="329" t="s">
        <v>3038</v>
      </c>
      <c r="E6689" s="334">
        <v>13.51</v>
      </c>
    </row>
    <row r="6690" spans="1:5" ht="15" x14ac:dyDescent="0.25">
      <c r="A6690" s="331">
        <v>88278</v>
      </c>
      <c r="B6690" s="329" t="s">
        <v>581</v>
      </c>
      <c r="C6690" s="329" t="s">
        <v>88</v>
      </c>
      <c r="D6690" s="329" t="s">
        <v>3038</v>
      </c>
      <c r="E6690" s="334">
        <v>12.66</v>
      </c>
    </row>
    <row r="6691" spans="1:5" ht="15" x14ac:dyDescent="0.25">
      <c r="A6691" s="331">
        <v>88279</v>
      </c>
      <c r="B6691" s="329" t="s">
        <v>9218</v>
      </c>
      <c r="C6691" s="329" t="s">
        <v>88</v>
      </c>
      <c r="D6691" s="329" t="s">
        <v>3038</v>
      </c>
      <c r="E6691" s="334">
        <v>19.510000000000002</v>
      </c>
    </row>
    <row r="6692" spans="1:5" ht="15" x14ac:dyDescent="0.25">
      <c r="A6692" s="331">
        <v>88281</v>
      </c>
      <c r="B6692" s="329" t="s">
        <v>2027</v>
      </c>
      <c r="C6692" s="329" t="s">
        <v>88</v>
      </c>
      <c r="D6692" s="329" t="s">
        <v>3038</v>
      </c>
      <c r="E6692" s="334">
        <v>13.54</v>
      </c>
    </row>
    <row r="6693" spans="1:5" ht="15" x14ac:dyDescent="0.25">
      <c r="A6693" s="331">
        <v>88282</v>
      </c>
      <c r="B6693" s="329" t="s">
        <v>2061</v>
      </c>
      <c r="C6693" s="329" t="s">
        <v>88</v>
      </c>
      <c r="D6693" s="329" t="s">
        <v>3038</v>
      </c>
      <c r="E6693" s="334">
        <v>14.19</v>
      </c>
    </row>
    <row r="6694" spans="1:5" ht="15" x14ac:dyDescent="0.25">
      <c r="A6694" s="331">
        <v>88283</v>
      </c>
      <c r="B6694" s="329" t="s">
        <v>9219</v>
      </c>
      <c r="C6694" s="329" t="s">
        <v>88</v>
      </c>
      <c r="D6694" s="329" t="s">
        <v>3038</v>
      </c>
      <c r="E6694" s="334">
        <v>17.97</v>
      </c>
    </row>
    <row r="6695" spans="1:5" ht="15" x14ac:dyDescent="0.25">
      <c r="A6695" s="331">
        <v>88284</v>
      </c>
      <c r="B6695" s="329" t="s">
        <v>9220</v>
      </c>
      <c r="C6695" s="329" t="s">
        <v>88</v>
      </c>
      <c r="D6695" s="329" t="s">
        <v>3038</v>
      </c>
      <c r="E6695" s="334">
        <v>13.35</v>
      </c>
    </row>
    <row r="6696" spans="1:5" ht="15" x14ac:dyDescent="0.25">
      <c r="A6696" s="331">
        <v>88285</v>
      </c>
      <c r="B6696" s="329" t="s">
        <v>9221</v>
      </c>
      <c r="C6696" s="329" t="s">
        <v>88</v>
      </c>
      <c r="D6696" s="329" t="s">
        <v>3038</v>
      </c>
      <c r="E6696" s="334">
        <v>15.2</v>
      </c>
    </row>
    <row r="6697" spans="1:5" ht="15" x14ac:dyDescent="0.25">
      <c r="A6697" s="331">
        <v>88286</v>
      </c>
      <c r="B6697" s="329" t="s">
        <v>9222</v>
      </c>
      <c r="C6697" s="329" t="s">
        <v>88</v>
      </c>
      <c r="D6697" s="329" t="s">
        <v>3038</v>
      </c>
      <c r="E6697" s="334">
        <v>16.22</v>
      </c>
    </row>
    <row r="6698" spans="1:5" ht="15" x14ac:dyDescent="0.25">
      <c r="A6698" s="331">
        <v>88288</v>
      </c>
      <c r="B6698" s="329" t="s">
        <v>290</v>
      </c>
      <c r="C6698" s="329" t="s">
        <v>88</v>
      </c>
      <c r="D6698" s="329" t="s">
        <v>3038</v>
      </c>
      <c r="E6698" s="334">
        <v>8.25</v>
      </c>
    </row>
    <row r="6699" spans="1:5" ht="15" x14ac:dyDescent="0.25">
      <c r="A6699" s="331">
        <v>88291</v>
      </c>
      <c r="B6699" s="329" t="s">
        <v>9223</v>
      </c>
      <c r="C6699" s="329" t="s">
        <v>88</v>
      </c>
      <c r="D6699" s="329" t="s">
        <v>3038</v>
      </c>
      <c r="E6699" s="334">
        <v>13.1</v>
      </c>
    </row>
    <row r="6700" spans="1:5" ht="15" x14ac:dyDescent="0.25">
      <c r="A6700" s="331">
        <v>88292</v>
      </c>
      <c r="B6700" s="329" t="s">
        <v>9224</v>
      </c>
      <c r="C6700" s="329" t="s">
        <v>88</v>
      </c>
      <c r="D6700" s="329" t="s">
        <v>3038</v>
      </c>
      <c r="E6700" s="334">
        <v>13.62</v>
      </c>
    </row>
    <row r="6701" spans="1:5" ht="15" x14ac:dyDescent="0.25">
      <c r="A6701" s="331">
        <v>88293</v>
      </c>
      <c r="B6701" s="329" t="s">
        <v>9225</v>
      </c>
      <c r="C6701" s="329" t="s">
        <v>88</v>
      </c>
      <c r="D6701" s="329" t="s">
        <v>3038</v>
      </c>
      <c r="E6701" s="334">
        <v>15.45</v>
      </c>
    </row>
    <row r="6702" spans="1:5" ht="15" x14ac:dyDescent="0.25">
      <c r="A6702" s="331">
        <v>88294</v>
      </c>
      <c r="B6702" s="329" t="s">
        <v>2269</v>
      </c>
      <c r="C6702" s="329" t="s">
        <v>88</v>
      </c>
      <c r="D6702" s="329" t="s">
        <v>3367</v>
      </c>
      <c r="E6702" s="334">
        <v>16.690000000000001</v>
      </c>
    </row>
    <row r="6703" spans="1:5" ht="15" x14ac:dyDescent="0.25">
      <c r="A6703" s="331">
        <v>88295</v>
      </c>
      <c r="B6703" s="329" t="s">
        <v>2319</v>
      </c>
      <c r="C6703" s="329" t="s">
        <v>88</v>
      </c>
      <c r="D6703" s="329" t="s">
        <v>3038</v>
      </c>
      <c r="E6703" s="334">
        <v>12.85</v>
      </c>
    </row>
    <row r="6704" spans="1:5" ht="15" x14ac:dyDescent="0.25">
      <c r="A6704" s="331">
        <v>88296</v>
      </c>
      <c r="B6704" s="329" t="s">
        <v>9226</v>
      </c>
      <c r="C6704" s="329" t="s">
        <v>88</v>
      </c>
      <c r="D6704" s="329" t="s">
        <v>3038</v>
      </c>
      <c r="E6704" s="334">
        <v>12.9</v>
      </c>
    </row>
    <row r="6705" spans="1:5" ht="15" x14ac:dyDescent="0.25">
      <c r="A6705" s="331">
        <v>88297</v>
      </c>
      <c r="B6705" s="329" t="s">
        <v>2101</v>
      </c>
      <c r="C6705" s="329" t="s">
        <v>88</v>
      </c>
      <c r="D6705" s="329" t="s">
        <v>3038</v>
      </c>
      <c r="E6705" s="334">
        <v>13.4</v>
      </c>
    </row>
    <row r="6706" spans="1:5" ht="15" x14ac:dyDescent="0.25">
      <c r="A6706" s="331">
        <v>88298</v>
      </c>
      <c r="B6706" s="329" t="s">
        <v>338</v>
      </c>
      <c r="C6706" s="329" t="s">
        <v>88</v>
      </c>
      <c r="D6706" s="329" t="s">
        <v>3038</v>
      </c>
      <c r="E6706" s="334">
        <v>11.16</v>
      </c>
    </row>
    <row r="6707" spans="1:5" ht="15" x14ac:dyDescent="0.25">
      <c r="A6707" s="331">
        <v>88299</v>
      </c>
      <c r="B6707" s="329" t="s">
        <v>9227</v>
      </c>
      <c r="C6707" s="329" t="s">
        <v>88</v>
      </c>
      <c r="D6707" s="329" t="s">
        <v>3038</v>
      </c>
      <c r="E6707" s="334">
        <v>15.66</v>
      </c>
    </row>
    <row r="6708" spans="1:5" ht="15" x14ac:dyDescent="0.25">
      <c r="A6708" s="331">
        <v>88300</v>
      </c>
      <c r="B6708" s="329" t="s">
        <v>2421</v>
      </c>
      <c r="C6708" s="329" t="s">
        <v>88</v>
      </c>
      <c r="D6708" s="329" t="s">
        <v>3038</v>
      </c>
      <c r="E6708" s="334">
        <v>18.559999999999999</v>
      </c>
    </row>
    <row r="6709" spans="1:5" ht="15" x14ac:dyDescent="0.25">
      <c r="A6709" s="331">
        <v>88301</v>
      </c>
      <c r="B6709" s="329" t="s">
        <v>2429</v>
      </c>
      <c r="C6709" s="329" t="s">
        <v>88</v>
      </c>
      <c r="D6709" s="329" t="s">
        <v>3038</v>
      </c>
      <c r="E6709" s="334">
        <v>14.34</v>
      </c>
    </row>
    <row r="6710" spans="1:5" ht="15" x14ac:dyDescent="0.25">
      <c r="A6710" s="331">
        <v>88302</v>
      </c>
      <c r="B6710" s="329" t="s">
        <v>9228</v>
      </c>
      <c r="C6710" s="329" t="s">
        <v>88</v>
      </c>
      <c r="D6710" s="329" t="s">
        <v>3038</v>
      </c>
      <c r="E6710" s="334">
        <v>16.079999999999998</v>
      </c>
    </row>
    <row r="6711" spans="1:5" ht="15" x14ac:dyDescent="0.25">
      <c r="A6711" s="331">
        <v>88303</v>
      </c>
      <c r="B6711" s="329" t="s">
        <v>2431</v>
      </c>
      <c r="C6711" s="329" t="s">
        <v>88</v>
      </c>
      <c r="D6711" s="329" t="s">
        <v>3038</v>
      </c>
      <c r="E6711" s="334">
        <v>13.38</v>
      </c>
    </row>
    <row r="6712" spans="1:5" ht="15" x14ac:dyDescent="0.25">
      <c r="A6712" s="331">
        <v>88304</v>
      </c>
      <c r="B6712" s="329" t="s">
        <v>475</v>
      </c>
      <c r="C6712" s="329" t="s">
        <v>88</v>
      </c>
      <c r="D6712" s="329" t="s">
        <v>3038</v>
      </c>
      <c r="E6712" s="334">
        <v>14.21</v>
      </c>
    </row>
    <row r="6713" spans="1:5" ht="15" x14ac:dyDescent="0.25">
      <c r="A6713" s="331">
        <v>88306</v>
      </c>
      <c r="B6713" s="329" t="s">
        <v>9229</v>
      </c>
      <c r="C6713" s="329" t="s">
        <v>88</v>
      </c>
      <c r="D6713" s="329" t="s">
        <v>3038</v>
      </c>
      <c r="E6713" s="334">
        <v>15.25</v>
      </c>
    </row>
    <row r="6714" spans="1:5" ht="15" x14ac:dyDescent="0.25">
      <c r="A6714" s="331">
        <v>88307</v>
      </c>
      <c r="B6714" s="329" t="s">
        <v>9230</v>
      </c>
      <c r="C6714" s="329" t="s">
        <v>88</v>
      </c>
      <c r="D6714" s="329" t="s">
        <v>3038</v>
      </c>
      <c r="E6714" s="334">
        <v>14.78</v>
      </c>
    </row>
    <row r="6715" spans="1:5" ht="15" x14ac:dyDescent="0.25">
      <c r="A6715" s="331">
        <v>88308</v>
      </c>
      <c r="B6715" s="329" t="s">
        <v>9231</v>
      </c>
      <c r="C6715" s="329" t="s">
        <v>88</v>
      </c>
      <c r="D6715" s="329" t="s">
        <v>3038</v>
      </c>
      <c r="E6715" s="334">
        <v>19.89</v>
      </c>
    </row>
    <row r="6716" spans="1:5" ht="15" x14ac:dyDescent="0.25">
      <c r="A6716" s="331">
        <v>88309</v>
      </c>
      <c r="B6716" s="329" t="s">
        <v>354</v>
      </c>
      <c r="C6716" s="329" t="s">
        <v>88</v>
      </c>
      <c r="D6716" s="329" t="s">
        <v>3367</v>
      </c>
      <c r="E6716" s="334">
        <v>17.670000000000002</v>
      </c>
    </row>
    <row r="6717" spans="1:5" ht="15" x14ac:dyDescent="0.25">
      <c r="A6717" s="331">
        <v>88310</v>
      </c>
      <c r="B6717" s="329" t="s">
        <v>680</v>
      </c>
      <c r="C6717" s="329" t="s">
        <v>88</v>
      </c>
      <c r="D6717" s="329" t="s">
        <v>3367</v>
      </c>
      <c r="E6717" s="334">
        <v>18.68</v>
      </c>
    </row>
    <row r="6718" spans="1:5" ht="15" x14ac:dyDescent="0.25">
      <c r="A6718" s="331">
        <v>88311</v>
      </c>
      <c r="B6718" s="329" t="s">
        <v>9232</v>
      </c>
      <c r="C6718" s="329" t="s">
        <v>88</v>
      </c>
      <c r="D6718" s="329" t="s">
        <v>3038</v>
      </c>
      <c r="E6718" s="334">
        <v>20.78</v>
      </c>
    </row>
    <row r="6719" spans="1:5" ht="15" x14ac:dyDescent="0.25">
      <c r="A6719" s="331">
        <v>88312</v>
      </c>
      <c r="B6719" s="329" t="s">
        <v>9233</v>
      </c>
      <c r="C6719" s="329" t="s">
        <v>88</v>
      </c>
      <c r="D6719" s="329" t="s">
        <v>3038</v>
      </c>
      <c r="E6719" s="334">
        <v>19.72</v>
      </c>
    </row>
    <row r="6720" spans="1:5" ht="15" x14ac:dyDescent="0.25">
      <c r="A6720" s="331">
        <v>88313</v>
      </c>
      <c r="B6720" s="329" t="s">
        <v>1087</v>
      </c>
      <c r="C6720" s="329" t="s">
        <v>88</v>
      </c>
      <c r="D6720" s="329" t="s">
        <v>3038</v>
      </c>
      <c r="E6720" s="334">
        <v>12.88</v>
      </c>
    </row>
    <row r="6721" spans="1:5" ht="15" x14ac:dyDescent="0.25">
      <c r="A6721" s="331">
        <v>88314</v>
      </c>
      <c r="B6721" s="329" t="s">
        <v>9234</v>
      </c>
      <c r="C6721" s="329" t="s">
        <v>88</v>
      </c>
      <c r="D6721" s="329" t="s">
        <v>3038</v>
      </c>
      <c r="E6721" s="334">
        <v>11.79</v>
      </c>
    </row>
    <row r="6722" spans="1:5" ht="15" x14ac:dyDescent="0.25">
      <c r="A6722" s="331">
        <v>88315</v>
      </c>
      <c r="B6722" s="329" t="s">
        <v>1864</v>
      </c>
      <c r="C6722" s="329" t="s">
        <v>88</v>
      </c>
      <c r="D6722" s="329" t="s">
        <v>3038</v>
      </c>
      <c r="E6722" s="334">
        <v>17.579999999999998</v>
      </c>
    </row>
    <row r="6723" spans="1:5" ht="15" x14ac:dyDescent="0.25">
      <c r="A6723" s="331">
        <v>88316</v>
      </c>
      <c r="B6723" s="329" t="s">
        <v>204</v>
      </c>
      <c r="C6723" s="329" t="s">
        <v>88</v>
      </c>
      <c r="D6723" s="329" t="s">
        <v>3367</v>
      </c>
      <c r="E6723" s="334">
        <v>14.02</v>
      </c>
    </row>
    <row r="6724" spans="1:5" ht="15" x14ac:dyDescent="0.25">
      <c r="A6724" s="331">
        <v>88317</v>
      </c>
      <c r="B6724" s="329" t="s">
        <v>9235</v>
      </c>
      <c r="C6724" s="329" t="s">
        <v>88</v>
      </c>
      <c r="D6724" s="329" t="s">
        <v>3367</v>
      </c>
      <c r="E6724" s="334">
        <v>18.239999999999998</v>
      </c>
    </row>
    <row r="6725" spans="1:5" ht="15" x14ac:dyDescent="0.25">
      <c r="A6725" s="331">
        <v>88318</v>
      </c>
      <c r="B6725" s="329" t="s">
        <v>9236</v>
      </c>
      <c r="C6725" s="329" t="s">
        <v>88</v>
      </c>
      <c r="D6725" s="329" t="s">
        <v>3038</v>
      </c>
      <c r="E6725" s="334">
        <v>22.93</v>
      </c>
    </row>
    <row r="6726" spans="1:5" ht="15" x14ac:dyDescent="0.25">
      <c r="A6726" s="331">
        <v>88320</v>
      </c>
      <c r="B6726" s="329" t="s">
        <v>9237</v>
      </c>
      <c r="C6726" s="329" t="s">
        <v>88</v>
      </c>
      <c r="D6726" s="329" t="s">
        <v>3038</v>
      </c>
      <c r="E6726" s="334">
        <v>20.59</v>
      </c>
    </row>
    <row r="6727" spans="1:5" ht="15" x14ac:dyDescent="0.25">
      <c r="A6727" s="331">
        <v>88321</v>
      </c>
      <c r="B6727" s="329" t="s">
        <v>9238</v>
      </c>
      <c r="C6727" s="329" t="s">
        <v>88</v>
      </c>
      <c r="D6727" s="329" t="s">
        <v>3038</v>
      </c>
      <c r="E6727" s="334">
        <v>21</v>
      </c>
    </row>
    <row r="6728" spans="1:5" ht="15" x14ac:dyDescent="0.25">
      <c r="A6728" s="331">
        <v>88322</v>
      </c>
      <c r="B6728" s="329" t="s">
        <v>9239</v>
      </c>
      <c r="C6728" s="329" t="s">
        <v>88</v>
      </c>
      <c r="D6728" s="329" t="s">
        <v>3038</v>
      </c>
      <c r="E6728" s="334">
        <v>19.5</v>
      </c>
    </row>
    <row r="6729" spans="1:5" ht="15" x14ac:dyDescent="0.25">
      <c r="A6729" s="331">
        <v>88323</v>
      </c>
      <c r="B6729" s="329" t="s">
        <v>525</v>
      </c>
      <c r="C6729" s="329" t="s">
        <v>88</v>
      </c>
      <c r="D6729" s="329" t="s">
        <v>3038</v>
      </c>
      <c r="E6729" s="334">
        <v>18.739999999999998</v>
      </c>
    </row>
    <row r="6730" spans="1:5" ht="15" x14ac:dyDescent="0.25">
      <c r="A6730" s="331">
        <v>88324</v>
      </c>
      <c r="B6730" s="329" t="s">
        <v>2595</v>
      </c>
      <c r="C6730" s="329" t="s">
        <v>88</v>
      </c>
      <c r="D6730" s="329" t="s">
        <v>3038</v>
      </c>
      <c r="E6730" s="334">
        <v>13.48</v>
      </c>
    </row>
    <row r="6731" spans="1:5" ht="15" x14ac:dyDescent="0.25">
      <c r="A6731" s="331">
        <v>88325</v>
      </c>
      <c r="B6731" s="329" t="s">
        <v>745</v>
      </c>
      <c r="C6731" s="329" t="s">
        <v>88</v>
      </c>
      <c r="D6731" s="329" t="s">
        <v>3038</v>
      </c>
      <c r="E6731" s="334">
        <v>17.010000000000002</v>
      </c>
    </row>
    <row r="6732" spans="1:5" ht="15" x14ac:dyDescent="0.25">
      <c r="A6732" s="331">
        <v>88326</v>
      </c>
      <c r="B6732" s="329" t="s">
        <v>9240</v>
      </c>
      <c r="C6732" s="329" t="s">
        <v>88</v>
      </c>
      <c r="D6732" s="329" t="s">
        <v>3038</v>
      </c>
      <c r="E6732" s="334">
        <v>18.260000000000002</v>
      </c>
    </row>
    <row r="6733" spans="1:5" ht="15" x14ac:dyDescent="0.25">
      <c r="A6733" s="331">
        <v>88377</v>
      </c>
      <c r="B6733" s="329" t="s">
        <v>1948</v>
      </c>
      <c r="C6733" s="329" t="s">
        <v>88</v>
      </c>
      <c r="D6733" s="329" t="s">
        <v>3038</v>
      </c>
      <c r="E6733" s="334">
        <v>12.73</v>
      </c>
    </row>
    <row r="6734" spans="1:5" ht="15" x14ac:dyDescent="0.25">
      <c r="A6734" s="331">
        <v>88441</v>
      </c>
      <c r="B6734" s="329" t="s">
        <v>251</v>
      </c>
      <c r="C6734" s="329" t="s">
        <v>88</v>
      </c>
      <c r="D6734" s="329" t="s">
        <v>3038</v>
      </c>
      <c r="E6734" s="334">
        <v>17.07</v>
      </c>
    </row>
    <row r="6735" spans="1:5" ht="15" x14ac:dyDescent="0.25">
      <c r="A6735" s="331">
        <v>88597</v>
      </c>
      <c r="B6735" s="329" t="s">
        <v>291</v>
      </c>
      <c r="C6735" s="329" t="s">
        <v>88</v>
      </c>
      <c r="D6735" s="329" t="s">
        <v>3038</v>
      </c>
      <c r="E6735" s="334">
        <v>22.52</v>
      </c>
    </row>
    <row r="6736" spans="1:5" ht="15" x14ac:dyDescent="0.25">
      <c r="A6736" s="331">
        <v>90766</v>
      </c>
      <c r="B6736" s="329" t="s">
        <v>9241</v>
      </c>
      <c r="C6736" s="329" t="s">
        <v>88</v>
      </c>
      <c r="D6736" s="329" t="s">
        <v>3367</v>
      </c>
      <c r="E6736" s="334">
        <v>14.93</v>
      </c>
    </row>
    <row r="6737" spans="1:5" ht="15" x14ac:dyDescent="0.25">
      <c r="A6737" s="331">
        <v>90767</v>
      </c>
      <c r="B6737" s="329" t="s">
        <v>9242</v>
      </c>
      <c r="C6737" s="329" t="s">
        <v>88</v>
      </c>
      <c r="D6737" s="329" t="s">
        <v>3038</v>
      </c>
      <c r="E6737" s="334">
        <v>14.55</v>
      </c>
    </row>
    <row r="6738" spans="1:5" ht="15" x14ac:dyDescent="0.25">
      <c r="A6738" s="331">
        <v>90768</v>
      </c>
      <c r="B6738" s="329" t="s">
        <v>9243</v>
      </c>
      <c r="C6738" s="329" t="s">
        <v>88</v>
      </c>
      <c r="D6738" s="329" t="s">
        <v>3038</v>
      </c>
      <c r="E6738" s="334">
        <v>59.1</v>
      </c>
    </row>
    <row r="6739" spans="1:5" ht="15" x14ac:dyDescent="0.25">
      <c r="A6739" s="331">
        <v>90769</v>
      </c>
      <c r="B6739" s="329" t="s">
        <v>9244</v>
      </c>
      <c r="C6739" s="329" t="s">
        <v>88</v>
      </c>
      <c r="D6739" s="329" t="s">
        <v>3038</v>
      </c>
      <c r="E6739" s="334">
        <v>83.47</v>
      </c>
    </row>
    <row r="6740" spans="1:5" ht="15" x14ac:dyDescent="0.25">
      <c r="A6740" s="331">
        <v>90770</v>
      </c>
      <c r="B6740" s="329" t="s">
        <v>9245</v>
      </c>
      <c r="C6740" s="329" t="s">
        <v>88</v>
      </c>
      <c r="D6740" s="329" t="s">
        <v>3038</v>
      </c>
      <c r="E6740" s="334">
        <v>109.98</v>
      </c>
    </row>
    <row r="6741" spans="1:5" ht="15" x14ac:dyDescent="0.25">
      <c r="A6741" s="331">
        <v>90771</v>
      </c>
      <c r="B6741" s="329" t="s">
        <v>9246</v>
      </c>
      <c r="C6741" s="329" t="s">
        <v>88</v>
      </c>
      <c r="D6741" s="329" t="s">
        <v>3038</v>
      </c>
      <c r="E6741" s="334">
        <v>18.22</v>
      </c>
    </row>
    <row r="6742" spans="1:5" ht="15" x14ac:dyDescent="0.25">
      <c r="A6742" s="331">
        <v>90772</v>
      </c>
      <c r="B6742" s="329" t="s">
        <v>9247</v>
      </c>
      <c r="C6742" s="329" t="s">
        <v>88</v>
      </c>
      <c r="D6742" s="329" t="s">
        <v>3038</v>
      </c>
      <c r="E6742" s="334">
        <v>12.27</v>
      </c>
    </row>
    <row r="6743" spans="1:5" ht="15" x14ac:dyDescent="0.25">
      <c r="A6743" s="331">
        <v>90773</v>
      </c>
      <c r="B6743" s="329" t="s">
        <v>9248</v>
      </c>
      <c r="C6743" s="329" t="s">
        <v>88</v>
      </c>
      <c r="D6743" s="329" t="s">
        <v>3038</v>
      </c>
      <c r="E6743" s="334">
        <v>17.27</v>
      </c>
    </row>
    <row r="6744" spans="1:5" ht="15" x14ac:dyDescent="0.25">
      <c r="A6744" s="331">
        <v>90775</v>
      </c>
      <c r="B6744" s="329" t="s">
        <v>9249</v>
      </c>
      <c r="C6744" s="329" t="s">
        <v>88</v>
      </c>
      <c r="D6744" s="329" t="s">
        <v>3038</v>
      </c>
      <c r="E6744" s="334">
        <v>18.239999999999998</v>
      </c>
    </row>
    <row r="6745" spans="1:5" ht="15" x14ac:dyDescent="0.25">
      <c r="A6745" s="331">
        <v>90776</v>
      </c>
      <c r="B6745" s="329" t="s">
        <v>1883</v>
      </c>
      <c r="C6745" s="329" t="s">
        <v>88</v>
      </c>
      <c r="D6745" s="329" t="s">
        <v>3367</v>
      </c>
      <c r="E6745" s="334">
        <v>20.18</v>
      </c>
    </row>
    <row r="6746" spans="1:5" ht="15" x14ac:dyDescent="0.25">
      <c r="A6746" s="331">
        <v>90777</v>
      </c>
      <c r="B6746" s="329" t="s">
        <v>9250</v>
      </c>
      <c r="C6746" s="329" t="s">
        <v>88</v>
      </c>
      <c r="D6746" s="329" t="s">
        <v>3367</v>
      </c>
      <c r="E6746" s="334">
        <v>80.150000000000006</v>
      </c>
    </row>
    <row r="6747" spans="1:5" ht="15" x14ac:dyDescent="0.25">
      <c r="A6747" s="331">
        <v>90778</v>
      </c>
      <c r="B6747" s="329" t="s">
        <v>304</v>
      </c>
      <c r="C6747" s="329" t="s">
        <v>88</v>
      </c>
      <c r="D6747" s="329" t="s">
        <v>3038</v>
      </c>
      <c r="E6747" s="334">
        <v>91.06</v>
      </c>
    </row>
    <row r="6748" spans="1:5" ht="15" x14ac:dyDescent="0.25">
      <c r="A6748" s="331">
        <v>90779</v>
      </c>
      <c r="B6748" s="329" t="s">
        <v>9251</v>
      </c>
      <c r="C6748" s="329" t="s">
        <v>88</v>
      </c>
      <c r="D6748" s="329" t="s">
        <v>3038</v>
      </c>
      <c r="E6748" s="334">
        <v>124.04</v>
      </c>
    </row>
    <row r="6749" spans="1:5" ht="15" x14ac:dyDescent="0.25">
      <c r="A6749" s="331">
        <v>90780</v>
      </c>
      <c r="B6749" s="329" t="s">
        <v>128</v>
      </c>
      <c r="C6749" s="329" t="s">
        <v>88</v>
      </c>
      <c r="D6749" s="329" t="s">
        <v>3038</v>
      </c>
      <c r="E6749" s="334">
        <v>29.77</v>
      </c>
    </row>
    <row r="6750" spans="1:5" ht="15" x14ac:dyDescent="0.25">
      <c r="A6750" s="331">
        <v>90781</v>
      </c>
      <c r="B6750" s="329" t="s">
        <v>9252</v>
      </c>
      <c r="C6750" s="329" t="s">
        <v>88</v>
      </c>
      <c r="D6750" s="329" t="s">
        <v>3367</v>
      </c>
      <c r="E6750" s="334">
        <v>14.93</v>
      </c>
    </row>
    <row r="6751" spans="1:5" ht="15" x14ac:dyDescent="0.25">
      <c r="A6751" s="331">
        <v>91677</v>
      </c>
      <c r="B6751" s="329" t="s">
        <v>9253</v>
      </c>
      <c r="C6751" s="329" t="s">
        <v>88</v>
      </c>
      <c r="D6751" s="329" t="s">
        <v>3038</v>
      </c>
      <c r="E6751" s="334">
        <v>77.52</v>
      </c>
    </row>
    <row r="6752" spans="1:5" ht="15" x14ac:dyDescent="0.25">
      <c r="A6752" s="331">
        <v>91678</v>
      </c>
      <c r="B6752" s="329" t="s">
        <v>9254</v>
      </c>
      <c r="C6752" s="329" t="s">
        <v>88</v>
      </c>
      <c r="D6752" s="329" t="s">
        <v>3038</v>
      </c>
      <c r="E6752" s="334">
        <v>75.23</v>
      </c>
    </row>
    <row r="6753" spans="1:5" ht="15" x14ac:dyDescent="0.25">
      <c r="A6753" s="331">
        <v>93558</v>
      </c>
      <c r="B6753" s="329" t="s">
        <v>9255</v>
      </c>
      <c r="C6753" s="329" t="s">
        <v>111</v>
      </c>
      <c r="D6753" s="329" t="s">
        <v>3038</v>
      </c>
      <c r="E6753" s="335">
        <v>2546.88</v>
      </c>
    </row>
    <row r="6754" spans="1:5" ht="15" x14ac:dyDescent="0.25">
      <c r="A6754" s="331">
        <v>93559</v>
      </c>
      <c r="B6754" s="329" t="s">
        <v>291</v>
      </c>
      <c r="C6754" s="329" t="s">
        <v>111</v>
      </c>
      <c r="D6754" s="329" t="s">
        <v>3038</v>
      </c>
      <c r="E6754" s="335">
        <v>4001.05</v>
      </c>
    </row>
    <row r="6755" spans="1:5" ht="15" x14ac:dyDescent="0.25">
      <c r="A6755" s="331">
        <v>93560</v>
      </c>
      <c r="B6755" s="329" t="s">
        <v>9248</v>
      </c>
      <c r="C6755" s="329" t="s">
        <v>111</v>
      </c>
      <c r="D6755" s="329" t="s">
        <v>3038</v>
      </c>
      <c r="E6755" s="335">
        <v>3072.92</v>
      </c>
    </row>
    <row r="6756" spans="1:5" ht="15" x14ac:dyDescent="0.25">
      <c r="A6756" s="331">
        <v>93561</v>
      </c>
      <c r="B6756" s="329" t="s">
        <v>9249</v>
      </c>
      <c r="C6756" s="329" t="s">
        <v>111</v>
      </c>
      <c r="D6756" s="329" t="s">
        <v>3038</v>
      </c>
      <c r="E6756" s="335">
        <v>3243.04</v>
      </c>
    </row>
    <row r="6757" spans="1:5" ht="15" x14ac:dyDescent="0.25">
      <c r="A6757" s="331">
        <v>93562</v>
      </c>
      <c r="B6757" s="329" t="s">
        <v>9246</v>
      </c>
      <c r="C6757" s="329" t="s">
        <v>111</v>
      </c>
      <c r="D6757" s="329" t="s">
        <v>3038</v>
      </c>
      <c r="E6757" s="335">
        <v>3242.18</v>
      </c>
    </row>
    <row r="6758" spans="1:5" ht="15" x14ac:dyDescent="0.25">
      <c r="A6758" s="331">
        <v>93563</v>
      </c>
      <c r="B6758" s="329" t="s">
        <v>9241</v>
      </c>
      <c r="C6758" s="329" t="s">
        <v>111</v>
      </c>
      <c r="D6758" s="329" t="s">
        <v>3038</v>
      </c>
      <c r="E6758" s="335">
        <v>2659.14</v>
      </c>
    </row>
    <row r="6759" spans="1:5" ht="15" x14ac:dyDescent="0.25">
      <c r="A6759" s="331">
        <v>93564</v>
      </c>
      <c r="B6759" s="329" t="s">
        <v>9242</v>
      </c>
      <c r="C6759" s="329" t="s">
        <v>111</v>
      </c>
      <c r="D6759" s="329" t="s">
        <v>3038</v>
      </c>
      <c r="E6759" s="335">
        <v>2587.7800000000002</v>
      </c>
    </row>
    <row r="6760" spans="1:5" ht="15" x14ac:dyDescent="0.25">
      <c r="A6760" s="331">
        <v>93565</v>
      </c>
      <c r="B6760" s="329" t="s">
        <v>9250</v>
      </c>
      <c r="C6760" s="329" t="s">
        <v>111</v>
      </c>
      <c r="D6760" s="329" t="s">
        <v>3038</v>
      </c>
      <c r="E6760" s="335">
        <v>14179.16</v>
      </c>
    </row>
    <row r="6761" spans="1:5" ht="15" x14ac:dyDescent="0.25">
      <c r="A6761" s="331">
        <v>93566</v>
      </c>
      <c r="B6761" s="329" t="s">
        <v>9247</v>
      </c>
      <c r="C6761" s="329" t="s">
        <v>111</v>
      </c>
      <c r="D6761" s="329" t="s">
        <v>3038</v>
      </c>
      <c r="E6761" s="335">
        <v>2188.8200000000002</v>
      </c>
    </row>
    <row r="6762" spans="1:5" ht="15" x14ac:dyDescent="0.25">
      <c r="A6762" s="331">
        <v>93567</v>
      </c>
      <c r="B6762" s="329" t="s">
        <v>304</v>
      </c>
      <c r="C6762" s="329" t="s">
        <v>111</v>
      </c>
      <c r="D6762" s="329" t="s">
        <v>3038</v>
      </c>
      <c r="E6762" s="335">
        <v>16108.43</v>
      </c>
    </row>
    <row r="6763" spans="1:5" ht="15" x14ac:dyDescent="0.25">
      <c r="A6763" s="331">
        <v>93568</v>
      </c>
      <c r="B6763" s="329" t="s">
        <v>9251</v>
      </c>
      <c r="C6763" s="329" t="s">
        <v>111</v>
      </c>
      <c r="D6763" s="329" t="s">
        <v>3038</v>
      </c>
      <c r="E6763" s="335">
        <v>21939.200000000001</v>
      </c>
    </row>
    <row r="6764" spans="1:5" ht="15" x14ac:dyDescent="0.25">
      <c r="A6764" s="331">
        <v>93569</v>
      </c>
      <c r="B6764" s="329" t="s">
        <v>9256</v>
      </c>
      <c r="C6764" s="329" t="s">
        <v>111</v>
      </c>
      <c r="D6764" s="329" t="s">
        <v>3038</v>
      </c>
      <c r="E6764" s="335">
        <v>10473.48</v>
      </c>
    </row>
    <row r="6765" spans="1:5" ht="15" x14ac:dyDescent="0.25">
      <c r="A6765" s="331">
        <v>93570</v>
      </c>
      <c r="B6765" s="329" t="s">
        <v>9257</v>
      </c>
      <c r="C6765" s="329" t="s">
        <v>111</v>
      </c>
      <c r="D6765" s="329" t="s">
        <v>3038</v>
      </c>
      <c r="E6765" s="335">
        <v>14784.36</v>
      </c>
    </row>
    <row r="6766" spans="1:5" ht="15" x14ac:dyDescent="0.25">
      <c r="A6766" s="331">
        <v>93571</v>
      </c>
      <c r="B6766" s="329" t="s">
        <v>9258</v>
      </c>
      <c r="C6766" s="329" t="s">
        <v>111</v>
      </c>
      <c r="D6766" s="329" t="s">
        <v>3038</v>
      </c>
      <c r="E6766" s="335">
        <v>19475.490000000002</v>
      </c>
    </row>
    <row r="6767" spans="1:5" ht="15" x14ac:dyDescent="0.25">
      <c r="A6767" s="331">
        <v>93572</v>
      </c>
      <c r="B6767" s="329" t="s">
        <v>9259</v>
      </c>
      <c r="C6767" s="329" t="s">
        <v>111</v>
      </c>
      <c r="D6767" s="329" t="s">
        <v>3038</v>
      </c>
      <c r="E6767" s="335">
        <v>3583.25</v>
      </c>
    </row>
    <row r="6768" spans="1:5" ht="15" x14ac:dyDescent="0.25">
      <c r="A6768" s="331">
        <v>94295</v>
      </c>
      <c r="B6768" s="329" t="s">
        <v>128</v>
      </c>
      <c r="C6768" s="329" t="s">
        <v>111</v>
      </c>
      <c r="D6768" s="329" t="s">
        <v>3038</v>
      </c>
      <c r="E6768" s="335">
        <v>5279.5</v>
      </c>
    </row>
    <row r="6769" spans="1:5" ht="15" x14ac:dyDescent="0.25">
      <c r="A6769" s="331">
        <v>94296</v>
      </c>
      <c r="B6769" s="329" t="s">
        <v>9252</v>
      </c>
      <c r="C6769" s="329" t="s">
        <v>111</v>
      </c>
      <c r="D6769" s="329" t="s">
        <v>3038</v>
      </c>
      <c r="E6769" s="335">
        <v>2655.59</v>
      </c>
    </row>
    <row r="6770" spans="1:5" ht="15" x14ac:dyDescent="0.25">
      <c r="A6770" s="331">
        <v>95308</v>
      </c>
      <c r="B6770" s="329" t="s">
        <v>1909</v>
      </c>
      <c r="C6770" s="329" t="s">
        <v>88</v>
      </c>
      <c r="D6770" s="329" t="s">
        <v>3038</v>
      </c>
      <c r="E6770" s="334">
        <v>7.0000000000000007E-2</v>
      </c>
    </row>
    <row r="6771" spans="1:5" ht="15" x14ac:dyDescent="0.25">
      <c r="A6771" s="331">
        <v>95309</v>
      </c>
      <c r="B6771" s="329" t="s">
        <v>1921</v>
      </c>
      <c r="C6771" s="329" t="s">
        <v>88</v>
      </c>
      <c r="D6771" s="329" t="s">
        <v>3038</v>
      </c>
      <c r="E6771" s="334">
        <v>0.11</v>
      </c>
    </row>
    <row r="6772" spans="1:5" ht="15" x14ac:dyDescent="0.25">
      <c r="A6772" s="331">
        <v>95310</v>
      </c>
      <c r="B6772" s="329" t="s">
        <v>9260</v>
      </c>
      <c r="C6772" s="329" t="s">
        <v>88</v>
      </c>
      <c r="D6772" s="329" t="s">
        <v>3038</v>
      </c>
      <c r="E6772" s="334">
        <v>0.05</v>
      </c>
    </row>
    <row r="6773" spans="1:5" ht="15" x14ac:dyDescent="0.25">
      <c r="A6773" s="331">
        <v>95311</v>
      </c>
      <c r="B6773" s="329" t="s">
        <v>9261</v>
      </c>
      <c r="C6773" s="329" t="s">
        <v>88</v>
      </c>
      <c r="D6773" s="329" t="s">
        <v>3038</v>
      </c>
      <c r="E6773" s="334">
        <v>0.08</v>
      </c>
    </row>
    <row r="6774" spans="1:5" ht="15" x14ac:dyDescent="0.25">
      <c r="A6774" s="331">
        <v>95312</v>
      </c>
      <c r="B6774" s="329" t="s">
        <v>9262</v>
      </c>
      <c r="C6774" s="329" t="s">
        <v>88</v>
      </c>
      <c r="D6774" s="329" t="s">
        <v>3038</v>
      </c>
      <c r="E6774" s="334">
        <v>0.1</v>
      </c>
    </row>
    <row r="6775" spans="1:5" ht="15" x14ac:dyDescent="0.25">
      <c r="A6775" s="331">
        <v>95313</v>
      </c>
      <c r="B6775" s="329" t="s">
        <v>1929</v>
      </c>
      <c r="C6775" s="329" t="s">
        <v>88</v>
      </c>
      <c r="D6775" s="329" t="s">
        <v>3038</v>
      </c>
      <c r="E6775" s="334">
        <v>0.1</v>
      </c>
    </row>
    <row r="6776" spans="1:5" ht="15" x14ac:dyDescent="0.25">
      <c r="A6776" s="331">
        <v>95314</v>
      </c>
      <c r="B6776" s="329" t="s">
        <v>1958</v>
      </c>
      <c r="C6776" s="329" t="s">
        <v>88</v>
      </c>
      <c r="D6776" s="329" t="s">
        <v>3038</v>
      </c>
      <c r="E6776" s="334">
        <v>0.11</v>
      </c>
    </row>
    <row r="6777" spans="1:5" ht="15" x14ac:dyDescent="0.25">
      <c r="A6777" s="331">
        <v>95315</v>
      </c>
      <c r="B6777" s="329" t="s">
        <v>9263</v>
      </c>
      <c r="C6777" s="329" t="s">
        <v>88</v>
      </c>
      <c r="D6777" s="329" t="s">
        <v>3038</v>
      </c>
      <c r="E6777" s="334">
        <v>0.12</v>
      </c>
    </row>
    <row r="6778" spans="1:5" ht="15" x14ac:dyDescent="0.25">
      <c r="A6778" s="331">
        <v>95316</v>
      </c>
      <c r="B6778" s="329" t="s">
        <v>1970</v>
      </c>
      <c r="C6778" s="329" t="s">
        <v>88</v>
      </c>
      <c r="D6778" s="329" t="s">
        <v>3038</v>
      </c>
      <c r="E6778" s="334">
        <v>0.26</v>
      </c>
    </row>
    <row r="6779" spans="1:5" ht="15" x14ac:dyDescent="0.25">
      <c r="A6779" s="331">
        <v>95317</v>
      </c>
      <c r="B6779" s="329" t="s">
        <v>1978</v>
      </c>
      <c r="C6779" s="329" t="s">
        <v>88</v>
      </c>
      <c r="D6779" s="329" t="s">
        <v>3038</v>
      </c>
      <c r="E6779" s="334">
        <v>0.12</v>
      </c>
    </row>
    <row r="6780" spans="1:5" ht="15" x14ac:dyDescent="0.25">
      <c r="A6780" s="331">
        <v>95318</v>
      </c>
      <c r="B6780" s="329" t="s">
        <v>9264</v>
      </c>
      <c r="C6780" s="329" t="s">
        <v>88</v>
      </c>
      <c r="D6780" s="329" t="s">
        <v>3038</v>
      </c>
      <c r="E6780" s="334">
        <v>0.11</v>
      </c>
    </row>
    <row r="6781" spans="1:5" ht="15" x14ac:dyDescent="0.25">
      <c r="A6781" s="331">
        <v>95319</v>
      </c>
      <c r="B6781" s="329" t="s">
        <v>9265</v>
      </c>
      <c r="C6781" s="329" t="s">
        <v>88</v>
      </c>
      <c r="D6781" s="329" t="s">
        <v>3038</v>
      </c>
      <c r="E6781" s="334">
        <v>7.0000000000000007E-2</v>
      </c>
    </row>
    <row r="6782" spans="1:5" ht="15" x14ac:dyDescent="0.25">
      <c r="A6782" s="331">
        <v>95320</v>
      </c>
      <c r="B6782" s="329" t="s">
        <v>9266</v>
      </c>
      <c r="C6782" s="329" t="s">
        <v>88</v>
      </c>
      <c r="D6782" s="329" t="s">
        <v>3038</v>
      </c>
      <c r="E6782" s="334">
        <v>0.08</v>
      </c>
    </row>
    <row r="6783" spans="1:5" ht="15" x14ac:dyDescent="0.25">
      <c r="A6783" s="331">
        <v>95321</v>
      </c>
      <c r="B6783" s="329" t="s">
        <v>9267</v>
      </c>
      <c r="C6783" s="329" t="s">
        <v>88</v>
      </c>
      <c r="D6783" s="329" t="s">
        <v>3038</v>
      </c>
      <c r="E6783" s="334">
        <v>0.08</v>
      </c>
    </row>
    <row r="6784" spans="1:5" ht="15" x14ac:dyDescent="0.25">
      <c r="A6784" s="331">
        <v>95322</v>
      </c>
      <c r="B6784" s="329" t="s">
        <v>9268</v>
      </c>
      <c r="C6784" s="329" t="s">
        <v>88</v>
      </c>
      <c r="D6784" s="329" t="s">
        <v>3038</v>
      </c>
      <c r="E6784" s="334">
        <v>0.03</v>
      </c>
    </row>
    <row r="6785" spans="1:5" ht="15" x14ac:dyDescent="0.25">
      <c r="A6785" s="331">
        <v>95323</v>
      </c>
      <c r="B6785" s="329" t="s">
        <v>9269</v>
      </c>
      <c r="C6785" s="329" t="s">
        <v>88</v>
      </c>
      <c r="D6785" s="329" t="s">
        <v>3038</v>
      </c>
      <c r="E6785" s="334">
        <v>0.11</v>
      </c>
    </row>
    <row r="6786" spans="1:5" ht="15" x14ac:dyDescent="0.25">
      <c r="A6786" s="331">
        <v>95324</v>
      </c>
      <c r="B6786" s="329" t="s">
        <v>1988</v>
      </c>
      <c r="C6786" s="329" t="s">
        <v>88</v>
      </c>
      <c r="D6786" s="329" t="s">
        <v>3038</v>
      </c>
      <c r="E6786" s="334">
        <v>0.14000000000000001</v>
      </c>
    </row>
    <row r="6787" spans="1:5" ht="15" x14ac:dyDescent="0.25">
      <c r="A6787" s="331">
        <v>95325</v>
      </c>
      <c r="B6787" s="329" t="s">
        <v>9270</v>
      </c>
      <c r="C6787" s="329" t="s">
        <v>88</v>
      </c>
      <c r="D6787" s="329" t="s">
        <v>3038</v>
      </c>
      <c r="E6787" s="334">
        <v>0.12</v>
      </c>
    </row>
    <row r="6788" spans="1:5" ht="15" x14ac:dyDescent="0.25">
      <c r="A6788" s="331">
        <v>95326</v>
      </c>
      <c r="B6788" s="329" t="s">
        <v>9271</v>
      </c>
      <c r="C6788" s="329" t="s">
        <v>88</v>
      </c>
      <c r="D6788" s="329" t="s">
        <v>3038</v>
      </c>
      <c r="E6788" s="334">
        <v>0.03</v>
      </c>
    </row>
    <row r="6789" spans="1:5" ht="15" x14ac:dyDescent="0.25">
      <c r="A6789" s="331">
        <v>95328</v>
      </c>
      <c r="B6789" s="329" t="s">
        <v>9272</v>
      </c>
      <c r="C6789" s="329" t="s">
        <v>88</v>
      </c>
      <c r="D6789" s="329" t="s">
        <v>3038</v>
      </c>
      <c r="E6789" s="334">
        <v>0.11</v>
      </c>
    </row>
    <row r="6790" spans="1:5" ht="15" x14ac:dyDescent="0.25">
      <c r="A6790" s="331">
        <v>95329</v>
      </c>
      <c r="B6790" s="329" t="s">
        <v>2087</v>
      </c>
      <c r="C6790" s="329" t="s">
        <v>88</v>
      </c>
      <c r="D6790" s="329" t="s">
        <v>3038</v>
      </c>
      <c r="E6790" s="334">
        <v>0.15</v>
      </c>
    </row>
    <row r="6791" spans="1:5" ht="15" x14ac:dyDescent="0.25">
      <c r="A6791" s="331">
        <v>95330</v>
      </c>
      <c r="B6791" s="329" t="s">
        <v>2091</v>
      </c>
      <c r="C6791" s="329" t="s">
        <v>88</v>
      </c>
      <c r="D6791" s="329" t="s">
        <v>3367</v>
      </c>
      <c r="E6791" s="334">
        <v>0.11</v>
      </c>
    </row>
    <row r="6792" spans="1:5" ht="15" x14ac:dyDescent="0.25">
      <c r="A6792" s="331">
        <v>95331</v>
      </c>
      <c r="B6792" s="329" t="s">
        <v>9273</v>
      </c>
      <c r="C6792" s="329" t="s">
        <v>88</v>
      </c>
      <c r="D6792" s="329" t="s">
        <v>3038</v>
      </c>
      <c r="E6792" s="334">
        <v>0.06</v>
      </c>
    </row>
    <row r="6793" spans="1:5" ht="15" x14ac:dyDescent="0.25">
      <c r="A6793" s="331">
        <v>95332</v>
      </c>
      <c r="B6793" s="329" t="s">
        <v>2123</v>
      </c>
      <c r="C6793" s="329" t="s">
        <v>88</v>
      </c>
      <c r="D6793" s="329" t="s">
        <v>3367</v>
      </c>
      <c r="E6793" s="334">
        <v>0.37</v>
      </c>
    </row>
    <row r="6794" spans="1:5" ht="15" x14ac:dyDescent="0.25">
      <c r="A6794" s="331">
        <v>95333</v>
      </c>
      <c r="B6794" s="329" t="s">
        <v>9274</v>
      </c>
      <c r="C6794" s="329" t="s">
        <v>88</v>
      </c>
      <c r="D6794" s="329" t="s">
        <v>3038</v>
      </c>
      <c r="E6794" s="334">
        <v>0.37</v>
      </c>
    </row>
    <row r="6795" spans="1:5" ht="15" x14ac:dyDescent="0.25">
      <c r="A6795" s="331">
        <v>95334</v>
      </c>
      <c r="B6795" s="329" t="s">
        <v>9275</v>
      </c>
      <c r="C6795" s="329" t="s">
        <v>88</v>
      </c>
      <c r="D6795" s="329" t="s">
        <v>3038</v>
      </c>
      <c r="E6795" s="334">
        <v>0.31</v>
      </c>
    </row>
    <row r="6796" spans="1:5" ht="15" x14ac:dyDescent="0.25">
      <c r="A6796" s="331">
        <v>95335</v>
      </c>
      <c r="B6796" s="329" t="s">
        <v>2127</v>
      </c>
      <c r="C6796" s="329" t="s">
        <v>88</v>
      </c>
      <c r="D6796" s="329" t="s">
        <v>3367</v>
      </c>
      <c r="E6796" s="334">
        <v>0.18</v>
      </c>
    </row>
    <row r="6797" spans="1:5" ht="15" x14ac:dyDescent="0.25">
      <c r="A6797" s="331">
        <v>95337</v>
      </c>
      <c r="B6797" s="329" t="s">
        <v>2143</v>
      </c>
      <c r="C6797" s="329" t="s">
        <v>88</v>
      </c>
      <c r="D6797" s="329" t="s">
        <v>3038</v>
      </c>
      <c r="E6797" s="334">
        <v>0.11</v>
      </c>
    </row>
    <row r="6798" spans="1:5" ht="15" x14ac:dyDescent="0.25">
      <c r="A6798" s="331">
        <v>95338</v>
      </c>
      <c r="B6798" s="329" t="s">
        <v>2147</v>
      </c>
      <c r="C6798" s="329" t="s">
        <v>88</v>
      </c>
      <c r="D6798" s="329" t="s">
        <v>3038</v>
      </c>
      <c r="E6798" s="334">
        <v>0.21</v>
      </c>
    </row>
    <row r="6799" spans="1:5" ht="15" x14ac:dyDescent="0.25">
      <c r="A6799" s="331">
        <v>95339</v>
      </c>
      <c r="B6799" s="329" t="s">
        <v>9276</v>
      </c>
      <c r="C6799" s="329" t="s">
        <v>88</v>
      </c>
      <c r="D6799" s="329" t="s">
        <v>3038</v>
      </c>
      <c r="E6799" s="334">
        <v>0.17</v>
      </c>
    </row>
    <row r="6800" spans="1:5" ht="15" x14ac:dyDescent="0.25">
      <c r="A6800" s="331">
        <v>95340</v>
      </c>
      <c r="B6800" s="329" t="s">
        <v>9277</v>
      </c>
      <c r="C6800" s="329" t="s">
        <v>88</v>
      </c>
      <c r="D6800" s="329" t="s">
        <v>3038</v>
      </c>
      <c r="E6800" s="334">
        <v>0.14000000000000001</v>
      </c>
    </row>
    <row r="6801" spans="1:5" ht="15" x14ac:dyDescent="0.25">
      <c r="A6801" s="331">
        <v>95341</v>
      </c>
      <c r="B6801" s="329" t="s">
        <v>2155</v>
      </c>
      <c r="C6801" s="329" t="s">
        <v>88</v>
      </c>
      <c r="D6801" s="329" t="s">
        <v>3038</v>
      </c>
      <c r="E6801" s="334">
        <v>0.14000000000000001</v>
      </c>
    </row>
    <row r="6802" spans="1:5" ht="15" x14ac:dyDescent="0.25">
      <c r="A6802" s="331">
        <v>95342</v>
      </c>
      <c r="B6802" s="329" t="s">
        <v>9278</v>
      </c>
      <c r="C6802" s="329" t="s">
        <v>88</v>
      </c>
      <c r="D6802" s="329" t="s">
        <v>3038</v>
      </c>
      <c r="E6802" s="334">
        <v>0.09</v>
      </c>
    </row>
    <row r="6803" spans="1:5" ht="15" x14ac:dyDescent="0.25">
      <c r="A6803" s="331">
        <v>95343</v>
      </c>
      <c r="B6803" s="329" t="s">
        <v>9279</v>
      </c>
      <c r="C6803" s="329" t="s">
        <v>88</v>
      </c>
      <c r="D6803" s="329" t="s">
        <v>3038</v>
      </c>
      <c r="E6803" s="334">
        <v>0.11</v>
      </c>
    </row>
    <row r="6804" spans="1:5" ht="15" x14ac:dyDescent="0.25">
      <c r="A6804" s="331">
        <v>95344</v>
      </c>
      <c r="B6804" s="329" t="s">
        <v>2159</v>
      </c>
      <c r="C6804" s="329" t="s">
        <v>88</v>
      </c>
      <c r="D6804" s="329" t="s">
        <v>3038</v>
      </c>
      <c r="E6804" s="334">
        <v>7.0000000000000007E-2</v>
      </c>
    </row>
    <row r="6805" spans="1:5" ht="15" x14ac:dyDescent="0.25">
      <c r="A6805" s="331">
        <v>95345</v>
      </c>
      <c r="B6805" s="329" t="s">
        <v>9280</v>
      </c>
      <c r="C6805" s="329" t="s">
        <v>88</v>
      </c>
      <c r="D6805" s="329" t="s">
        <v>3038</v>
      </c>
      <c r="E6805" s="334">
        <v>0.33</v>
      </c>
    </row>
    <row r="6806" spans="1:5" ht="15" x14ac:dyDescent="0.25">
      <c r="A6806" s="331">
        <v>95346</v>
      </c>
      <c r="B6806" s="329" t="s">
        <v>2163</v>
      </c>
      <c r="C6806" s="329" t="s">
        <v>88</v>
      </c>
      <c r="D6806" s="329" t="s">
        <v>3038</v>
      </c>
      <c r="E6806" s="334">
        <v>0.03</v>
      </c>
    </row>
    <row r="6807" spans="1:5" ht="15" x14ac:dyDescent="0.25">
      <c r="A6807" s="331">
        <v>95347</v>
      </c>
      <c r="B6807" s="329" t="s">
        <v>2167</v>
      </c>
      <c r="C6807" s="329" t="s">
        <v>88</v>
      </c>
      <c r="D6807" s="329" t="s">
        <v>3038</v>
      </c>
      <c r="E6807" s="334">
        <v>0.04</v>
      </c>
    </row>
    <row r="6808" spans="1:5" ht="15" x14ac:dyDescent="0.25">
      <c r="A6808" s="331">
        <v>95348</v>
      </c>
      <c r="B6808" s="329" t="s">
        <v>9281</v>
      </c>
      <c r="C6808" s="329" t="s">
        <v>88</v>
      </c>
      <c r="D6808" s="329" t="s">
        <v>3038</v>
      </c>
      <c r="E6808" s="334">
        <v>0.05</v>
      </c>
    </row>
    <row r="6809" spans="1:5" ht="15" x14ac:dyDescent="0.25">
      <c r="A6809" s="331">
        <v>95349</v>
      </c>
      <c r="B6809" s="329" t="s">
        <v>9282</v>
      </c>
      <c r="C6809" s="329" t="s">
        <v>88</v>
      </c>
      <c r="D6809" s="329" t="s">
        <v>3038</v>
      </c>
      <c r="E6809" s="334">
        <v>0.03</v>
      </c>
    </row>
    <row r="6810" spans="1:5" ht="15" x14ac:dyDescent="0.25">
      <c r="A6810" s="331">
        <v>95350</v>
      </c>
      <c r="B6810" s="329" t="s">
        <v>9283</v>
      </c>
      <c r="C6810" s="329" t="s">
        <v>88</v>
      </c>
      <c r="D6810" s="329" t="s">
        <v>3038</v>
      </c>
      <c r="E6810" s="334">
        <v>0.04</v>
      </c>
    </row>
    <row r="6811" spans="1:5" ht="15" x14ac:dyDescent="0.25">
      <c r="A6811" s="331">
        <v>95351</v>
      </c>
      <c r="B6811" s="329" t="s">
        <v>9284</v>
      </c>
      <c r="C6811" s="329" t="s">
        <v>88</v>
      </c>
      <c r="D6811" s="329" t="s">
        <v>3038</v>
      </c>
      <c r="E6811" s="334">
        <v>0.15</v>
      </c>
    </row>
    <row r="6812" spans="1:5" ht="15" x14ac:dyDescent="0.25">
      <c r="A6812" s="331">
        <v>95352</v>
      </c>
      <c r="B6812" s="329" t="s">
        <v>9285</v>
      </c>
      <c r="C6812" s="329" t="s">
        <v>88</v>
      </c>
      <c r="D6812" s="329" t="s">
        <v>3038</v>
      </c>
      <c r="E6812" s="334">
        <v>0.04</v>
      </c>
    </row>
    <row r="6813" spans="1:5" ht="15" x14ac:dyDescent="0.25">
      <c r="A6813" s="331">
        <v>95354</v>
      </c>
      <c r="B6813" s="329" t="s">
        <v>9286</v>
      </c>
      <c r="C6813" s="329" t="s">
        <v>88</v>
      </c>
      <c r="D6813" s="329" t="s">
        <v>3038</v>
      </c>
      <c r="E6813" s="334">
        <v>0.05</v>
      </c>
    </row>
    <row r="6814" spans="1:5" ht="15" x14ac:dyDescent="0.25">
      <c r="A6814" s="331">
        <v>95355</v>
      </c>
      <c r="B6814" s="329" t="s">
        <v>9287</v>
      </c>
      <c r="C6814" s="329" t="s">
        <v>88</v>
      </c>
      <c r="D6814" s="329" t="s">
        <v>3038</v>
      </c>
      <c r="E6814" s="334">
        <v>0.06</v>
      </c>
    </row>
    <row r="6815" spans="1:5" ht="15" x14ac:dyDescent="0.25">
      <c r="A6815" s="331">
        <v>95356</v>
      </c>
      <c r="B6815" s="329" t="s">
        <v>9288</v>
      </c>
      <c r="C6815" s="329" t="s">
        <v>88</v>
      </c>
      <c r="D6815" s="329" t="s">
        <v>3038</v>
      </c>
      <c r="E6815" s="334">
        <v>7.0000000000000007E-2</v>
      </c>
    </row>
    <row r="6816" spans="1:5" ht="15" x14ac:dyDescent="0.25">
      <c r="A6816" s="331">
        <v>95357</v>
      </c>
      <c r="B6816" s="329" t="s">
        <v>2175</v>
      </c>
      <c r="C6816" s="329" t="s">
        <v>88</v>
      </c>
      <c r="D6816" s="329" t="s">
        <v>3367</v>
      </c>
      <c r="E6816" s="334">
        <v>0.11</v>
      </c>
    </row>
    <row r="6817" spans="1:5" ht="15" x14ac:dyDescent="0.25">
      <c r="A6817" s="331">
        <v>95358</v>
      </c>
      <c r="B6817" s="329" t="s">
        <v>2179</v>
      </c>
      <c r="C6817" s="329" t="s">
        <v>88</v>
      </c>
      <c r="D6817" s="329" t="s">
        <v>3038</v>
      </c>
      <c r="E6817" s="334">
        <v>0.11</v>
      </c>
    </row>
    <row r="6818" spans="1:5" ht="15" x14ac:dyDescent="0.25">
      <c r="A6818" s="331">
        <v>95359</v>
      </c>
      <c r="B6818" s="329" t="s">
        <v>9289</v>
      </c>
      <c r="C6818" s="329" t="s">
        <v>88</v>
      </c>
      <c r="D6818" s="329" t="s">
        <v>3038</v>
      </c>
      <c r="E6818" s="334">
        <v>0.11</v>
      </c>
    </row>
    <row r="6819" spans="1:5" ht="15" x14ac:dyDescent="0.25">
      <c r="A6819" s="331">
        <v>95360</v>
      </c>
      <c r="B6819" s="329" t="s">
        <v>2191</v>
      </c>
      <c r="C6819" s="329" t="s">
        <v>88</v>
      </c>
      <c r="D6819" s="329" t="s">
        <v>3038</v>
      </c>
      <c r="E6819" s="334">
        <v>0.08</v>
      </c>
    </row>
    <row r="6820" spans="1:5" ht="15" x14ac:dyDescent="0.25">
      <c r="A6820" s="331">
        <v>95361</v>
      </c>
      <c r="B6820" s="329" t="s">
        <v>2183</v>
      </c>
      <c r="C6820" s="329" t="s">
        <v>88</v>
      </c>
      <c r="D6820" s="329" t="s">
        <v>3038</v>
      </c>
      <c r="E6820" s="334">
        <v>0.04</v>
      </c>
    </row>
    <row r="6821" spans="1:5" ht="15" x14ac:dyDescent="0.25">
      <c r="A6821" s="331">
        <v>95362</v>
      </c>
      <c r="B6821" s="329" t="s">
        <v>9290</v>
      </c>
      <c r="C6821" s="329" t="s">
        <v>88</v>
      </c>
      <c r="D6821" s="329" t="s">
        <v>3038</v>
      </c>
      <c r="E6821" s="334">
        <v>7.0000000000000007E-2</v>
      </c>
    </row>
    <row r="6822" spans="1:5" ht="15" x14ac:dyDescent="0.25">
      <c r="A6822" s="331">
        <v>95363</v>
      </c>
      <c r="B6822" s="329" t="s">
        <v>2187</v>
      </c>
      <c r="C6822" s="329" t="s">
        <v>88</v>
      </c>
      <c r="D6822" s="329" t="s">
        <v>3038</v>
      </c>
      <c r="E6822" s="334">
        <v>0.09</v>
      </c>
    </row>
    <row r="6823" spans="1:5" ht="15" x14ac:dyDescent="0.25">
      <c r="A6823" s="331">
        <v>95364</v>
      </c>
      <c r="B6823" s="329" t="s">
        <v>2195</v>
      </c>
      <c r="C6823" s="329" t="s">
        <v>88</v>
      </c>
      <c r="D6823" s="329" t="s">
        <v>3038</v>
      </c>
      <c r="E6823" s="334">
        <v>0.06</v>
      </c>
    </row>
    <row r="6824" spans="1:5" ht="15" x14ac:dyDescent="0.25">
      <c r="A6824" s="331">
        <v>95365</v>
      </c>
      <c r="B6824" s="329" t="s">
        <v>9291</v>
      </c>
      <c r="C6824" s="329" t="s">
        <v>88</v>
      </c>
      <c r="D6824" s="329" t="s">
        <v>3038</v>
      </c>
      <c r="E6824" s="334">
        <v>7.0000000000000007E-2</v>
      </c>
    </row>
    <row r="6825" spans="1:5" ht="15" x14ac:dyDescent="0.25">
      <c r="A6825" s="331">
        <v>95366</v>
      </c>
      <c r="B6825" s="329" t="s">
        <v>2199</v>
      </c>
      <c r="C6825" s="329" t="s">
        <v>88</v>
      </c>
      <c r="D6825" s="329" t="s">
        <v>3038</v>
      </c>
      <c r="E6825" s="334">
        <v>0.06</v>
      </c>
    </row>
    <row r="6826" spans="1:5" ht="15" x14ac:dyDescent="0.25">
      <c r="A6826" s="331">
        <v>95367</v>
      </c>
      <c r="B6826" s="329" t="s">
        <v>2203</v>
      </c>
      <c r="C6826" s="329" t="s">
        <v>88</v>
      </c>
      <c r="D6826" s="329" t="s">
        <v>3038</v>
      </c>
      <c r="E6826" s="334">
        <v>0.06</v>
      </c>
    </row>
    <row r="6827" spans="1:5" ht="15" x14ac:dyDescent="0.25">
      <c r="A6827" s="331">
        <v>95368</v>
      </c>
      <c r="B6827" s="329" t="s">
        <v>9292</v>
      </c>
      <c r="C6827" s="329" t="s">
        <v>88</v>
      </c>
      <c r="D6827" s="329" t="s">
        <v>3038</v>
      </c>
      <c r="E6827" s="334">
        <v>0.1</v>
      </c>
    </row>
    <row r="6828" spans="1:5" ht="15" x14ac:dyDescent="0.25">
      <c r="A6828" s="331">
        <v>95369</v>
      </c>
      <c r="B6828" s="329" t="s">
        <v>9293</v>
      </c>
      <c r="C6828" s="329" t="s">
        <v>88</v>
      </c>
      <c r="D6828" s="329" t="s">
        <v>3038</v>
      </c>
      <c r="E6828" s="334">
        <v>0.06</v>
      </c>
    </row>
    <row r="6829" spans="1:5" ht="15" x14ac:dyDescent="0.25">
      <c r="A6829" s="331">
        <v>95370</v>
      </c>
      <c r="B6829" s="329" t="s">
        <v>9294</v>
      </c>
      <c r="C6829" s="329" t="s">
        <v>88</v>
      </c>
      <c r="D6829" s="329" t="s">
        <v>3038</v>
      </c>
      <c r="E6829" s="334">
        <v>0.16</v>
      </c>
    </row>
    <row r="6830" spans="1:5" ht="15" x14ac:dyDescent="0.25">
      <c r="A6830" s="331">
        <v>95371</v>
      </c>
      <c r="B6830" s="329" t="s">
        <v>2207</v>
      </c>
      <c r="C6830" s="329" t="s">
        <v>88</v>
      </c>
      <c r="D6830" s="329" t="s">
        <v>3367</v>
      </c>
      <c r="E6830" s="334">
        <v>0.2</v>
      </c>
    </row>
    <row r="6831" spans="1:5" ht="15" x14ac:dyDescent="0.25">
      <c r="A6831" s="331">
        <v>95372</v>
      </c>
      <c r="B6831" s="329" t="s">
        <v>2211</v>
      </c>
      <c r="C6831" s="329" t="s">
        <v>88</v>
      </c>
      <c r="D6831" s="329" t="s">
        <v>3367</v>
      </c>
      <c r="E6831" s="334">
        <v>0.14000000000000001</v>
      </c>
    </row>
    <row r="6832" spans="1:5" ht="15" x14ac:dyDescent="0.25">
      <c r="A6832" s="331">
        <v>95373</v>
      </c>
      <c r="B6832" s="329" t="s">
        <v>9295</v>
      </c>
      <c r="C6832" s="329" t="s">
        <v>88</v>
      </c>
      <c r="D6832" s="329" t="s">
        <v>3038</v>
      </c>
      <c r="E6832" s="334">
        <v>0.16</v>
      </c>
    </row>
    <row r="6833" spans="1:5" ht="15" x14ac:dyDescent="0.25">
      <c r="A6833" s="331">
        <v>95374</v>
      </c>
      <c r="B6833" s="329" t="s">
        <v>9296</v>
      </c>
      <c r="C6833" s="329" t="s">
        <v>88</v>
      </c>
      <c r="D6833" s="329" t="s">
        <v>3038</v>
      </c>
      <c r="E6833" s="334">
        <v>0.15</v>
      </c>
    </row>
    <row r="6834" spans="1:5" ht="15" x14ac:dyDescent="0.25">
      <c r="A6834" s="331">
        <v>95375</v>
      </c>
      <c r="B6834" s="329" t="s">
        <v>2215</v>
      </c>
      <c r="C6834" s="329" t="s">
        <v>88</v>
      </c>
      <c r="D6834" s="329" t="s">
        <v>3038</v>
      </c>
      <c r="E6834" s="334">
        <v>0.14000000000000001</v>
      </c>
    </row>
    <row r="6835" spans="1:5" ht="15" x14ac:dyDescent="0.25">
      <c r="A6835" s="331">
        <v>95376</v>
      </c>
      <c r="B6835" s="329" t="s">
        <v>9297</v>
      </c>
      <c r="C6835" s="329" t="s">
        <v>88</v>
      </c>
      <c r="D6835" s="329" t="s">
        <v>3038</v>
      </c>
      <c r="E6835" s="334">
        <v>0.03</v>
      </c>
    </row>
    <row r="6836" spans="1:5" ht="15" x14ac:dyDescent="0.25">
      <c r="A6836" s="331">
        <v>95377</v>
      </c>
      <c r="B6836" s="329" t="s">
        <v>2219</v>
      </c>
      <c r="C6836" s="329" t="s">
        <v>88</v>
      </c>
      <c r="D6836" s="329" t="s">
        <v>3038</v>
      </c>
      <c r="E6836" s="334">
        <v>0.11</v>
      </c>
    </row>
    <row r="6837" spans="1:5" ht="15" x14ac:dyDescent="0.25">
      <c r="A6837" s="331">
        <v>95378</v>
      </c>
      <c r="B6837" s="329" t="s">
        <v>2223</v>
      </c>
      <c r="C6837" s="329" t="s">
        <v>88</v>
      </c>
      <c r="D6837" s="329" t="s">
        <v>3367</v>
      </c>
      <c r="E6837" s="334">
        <v>0.15</v>
      </c>
    </row>
    <row r="6838" spans="1:5" ht="15" x14ac:dyDescent="0.25">
      <c r="A6838" s="331">
        <v>95379</v>
      </c>
      <c r="B6838" s="329" t="s">
        <v>9298</v>
      </c>
      <c r="C6838" s="329" t="s">
        <v>88</v>
      </c>
      <c r="D6838" s="329" t="s">
        <v>3367</v>
      </c>
      <c r="E6838" s="334">
        <v>0.11</v>
      </c>
    </row>
    <row r="6839" spans="1:5" ht="15" x14ac:dyDescent="0.25">
      <c r="A6839" s="331">
        <v>95380</v>
      </c>
      <c r="B6839" s="329" t="s">
        <v>9299</v>
      </c>
      <c r="C6839" s="329" t="s">
        <v>88</v>
      </c>
      <c r="D6839" s="329" t="s">
        <v>3038</v>
      </c>
      <c r="E6839" s="334">
        <v>0.15</v>
      </c>
    </row>
    <row r="6840" spans="1:5" ht="15" x14ac:dyDescent="0.25">
      <c r="A6840" s="331">
        <v>95382</v>
      </c>
      <c r="B6840" s="329" t="s">
        <v>9300</v>
      </c>
      <c r="C6840" s="329" t="s">
        <v>88</v>
      </c>
      <c r="D6840" s="329" t="s">
        <v>3038</v>
      </c>
      <c r="E6840" s="334">
        <v>0.13</v>
      </c>
    </row>
    <row r="6841" spans="1:5" ht="15" x14ac:dyDescent="0.25">
      <c r="A6841" s="331">
        <v>95383</v>
      </c>
      <c r="B6841" s="329" t="s">
        <v>9301</v>
      </c>
      <c r="C6841" s="329" t="s">
        <v>88</v>
      </c>
      <c r="D6841" s="329" t="s">
        <v>3038</v>
      </c>
      <c r="E6841" s="334">
        <v>0.11</v>
      </c>
    </row>
    <row r="6842" spans="1:5" ht="15" x14ac:dyDescent="0.25">
      <c r="A6842" s="331">
        <v>95384</v>
      </c>
      <c r="B6842" s="329" t="s">
        <v>9302</v>
      </c>
      <c r="C6842" s="329" t="s">
        <v>88</v>
      </c>
      <c r="D6842" s="329" t="s">
        <v>3038</v>
      </c>
      <c r="E6842" s="334">
        <v>0.14000000000000001</v>
      </c>
    </row>
    <row r="6843" spans="1:5" ht="15" x14ac:dyDescent="0.25">
      <c r="A6843" s="331">
        <v>95385</v>
      </c>
      <c r="B6843" s="329" t="s">
        <v>2227</v>
      </c>
      <c r="C6843" s="329" t="s">
        <v>88</v>
      </c>
      <c r="D6843" s="329" t="s">
        <v>3038</v>
      </c>
      <c r="E6843" s="334">
        <v>0.12</v>
      </c>
    </row>
    <row r="6844" spans="1:5" ht="15" x14ac:dyDescent="0.25">
      <c r="A6844" s="331">
        <v>95386</v>
      </c>
      <c r="B6844" s="329" t="s">
        <v>2233</v>
      </c>
      <c r="C6844" s="329" t="s">
        <v>88</v>
      </c>
      <c r="D6844" s="329" t="s">
        <v>3038</v>
      </c>
      <c r="E6844" s="334">
        <v>0.08</v>
      </c>
    </row>
    <row r="6845" spans="1:5" ht="15" x14ac:dyDescent="0.25">
      <c r="A6845" s="331">
        <v>95387</v>
      </c>
      <c r="B6845" s="329" t="s">
        <v>2237</v>
      </c>
      <c r="C6845" s="329" t="s">
        <v>88</v>
      </c>
      <c r="D6845" s="329" t="s">
        <v>3038</v>
      </c>
      <c r="E6845" s="334">
        <v>0.13</v>
      </c>
    </row>
    <row r="6846" spans="1:5" ht="15" x14ac:dyDescent="0.25">
      <c r="A6846" s="331">
        <v>95388</v>
      </c>
      <c r="B6846" s="329" t="s">
        <v>9303</v>
      </c>
      <c r="C6846" s="329" t="s">
        <v>88</v>
      </c>
      <c r="D6846" s="329" t="s">
        <v>3038</v>
      </c>
      <c r="E6846" s="334">
        <v>0.05</v>
      </c>
    </row>
    <row r="6847" spans="1:5" ht="15" x14ac:dyDescent="0.25">
      <c r="A6847" s="331">
        <v>95389</v>
      </c>
      <c r="B6847" s="329" t="s">
        <v>2171</v>
      </c>
      <c r="C6847" s="329" t="s">
        <v>88</v>
      </c>
      <c r="D6847" s="329" t="s">
        <v>3038</v>
      </c>
      <c r="E6847" s="334">
        <v>0.05</v>
      </c>
    </row>
    <row r="6848" spans="1:5" ht="15" x14ac:dyDescent="0.25">
      <c r="A6848" s="331">
        <v>95390</v>
      </c>
      <c r="B6848" s="329" t="s">
        <v>2151</v>
      </c>
      <c r="C6848" s="329" t="s">
        <v>88</v>
      </c>
      <c r="D6848" s="329" t="s">
        <v>3038</v>
      </c>
      <c r="E6848" s="334">
        <v>0.04</v>
      </c>
    </row>
    <row r="6849" spans="1:5" ht="15" x14ac:dyDescent="0.25">
      <c r="A6849" s="331">
        <v>95391</v>
      </c>
      <c r="B6849" s="329" t="s">
        <v>9304</v>
      </c>
      <c r="C6849" s="329" t="s">
        <v>88</v>
      </c>
      <c r="D6849" s="329" t="s">
        <v>3038</v>
      </c>
      <c r="E6849" s="334">
        <v>7.0000000000000007E-2</v>
      </c>
    </row>
    <row r="6850" spans="1:5" ht="15" x14ac:dyDescent="0.25">
      <c r="A6850" s="331">
        <v>95392</v>
      </c>
      <c r="B6850" s="329" t="s">
        <v>9305</v>
      </c>
      <c r="C6850" s="329" t="s">
        <v>88</v>
      </c>
      <c r="D6850" s="329" t="s">
        <v>3367</v>
      </c>
      <c r="E6850" s="334">
        <v>0.04</v>
      </c>
    </row>
    <row r="6851" spans="1:5" ht="15" x14ac:dyDescent="0.25">
      <c r="A6851" s="331">
        <v>95393</v>
      </c>
      <c r="B6851" s="329" t="s">
        <v>9306</v>
      </c>
      <c r="C6851" s="329" t="s">
        <v>88</v>
      </c>
      <c r="D6851" s="329" t="s">
        <v>3038</v>
      </c>
      <c r="E6851" s="334">
        <v>0.19</v>
      </c>
    </row>
    <row r="6852" spans="1:5" ht="15" x14ac:dyDescent="0.25">
      <c r="A6852" s="331">
        <v>95394</v>
      </c>
      <c r="B6852" s="329" t="s">
        <v>9307</v>
      </c>
      <c r="C6852" s="329" t="s">
        <v>88</v>
      </c>
      <c r="D6852" s="329" t="s">
        <v>3038</v>
      </c>
      <c r="E6852" s="334">
        <v>0.33</v>
      </c>
    </row>
    <row r="6853" spans="1:5" ht="15" x14ac:dyDescent="0.25">
      <c r="A6853" s="331">
        <v>95395</v>
      </c>
      <c r="B6853" s="329" t="s">
        <v>9308</v>
      </c>
      <c r="C6853" s="329" t="s">
        <v>88</v>
      </c>
      <c r="D6853" s="329" t="s">
        <v>3038</v>
      </c>
      <c r="E6853" s="334">
        <v>0.48</v>
      </c>
    </row>
    <row r="6854" spans="1:5" ht="15" x14ac:dyDescent="0.25">
      <c r="A6854" s="331">
        <v>95396</v>
      </c>
      <c r="B6854" s="329" t="s">
        <v>9309</v>
      </c>
      <c r="C6854" s="329" t="s">
        <v>88</v>
      </c>
      <c r="D6854" s="329" t="s">
        <v>3038</v>
      </c>
      <c r="E6854" s="334">
        <v>0.63</v>
      </c>
    </row>
    <row r="6855" spans="1:5" ht="15" x14ac:dyDescent="0.25">
      <c r="A6855" s="331">
        <v>95397</v>
      </c>
      <c r="B6855" s="329" t="s">
        <v>9310</v>
      </c>
      <c r="C6855" s="329" t="s">
        <v>88</v>
      </c>
      <c r="D6855" s="329" t="s">
        <v>3038</v>
      </c>
      <c r="E6855" s="334">
        <v>0.06</v>
      </c>
    </row>
    <row r="6856" spans="1:5" ht="15" x14ac:dyDescent="0.25">
      <c r="A6856" s="331">
        <v>95398</v>
      </c>
      <c r="B6856" s="329" t="s">
        <v>9311</v>
      </c>
      <c r="C6856" s="329" t="s">
        <v>88</v>
      </c>
      <c r="D6856" s="329" t="s">
        <v>3038</v>
      </c>
      <c r="E6856" s="334">
        <v>0.03</v>
      </c>
    </row>
    <row r="6857" spans="1:5" ht="15" x14ac:dyDescent="0.25">
      <c r="A6857" s="331">
        <v>95399</v>
      </c>
      <c r="B6857" s="329" t="s">
        <v>9312</v>
      </c>
      <c r="C6857" s="329" t="s">
        <v>88</v>
      </c>
      <c r="D6857" s="329" t="s">
        <v>3038</v>
      </c>
      <c r="E6857" s="334">
        <v>0.05</v>
      </c>
    </row>
    <row r="6858" spans="1:5" ht="15" x14ac:dyDescent="0.25">
      <c r="A6858" s="331">
        <v>95400</v>
      </c>
      <c r="B6858" s="329" t="s">
        <v>9313</v>
      </c>
      <c r="C6858" s="329" t="s">
        <v>88</v>
      </c>
      <c r="D6858" s="329" t="s">
        <v>3038</v>
      </c>
      <c r="E6858" s="334">
        <v>0.06</v>
      </c>
    </row>
    <row r="6859" spans="1:5" ht="15" x14ac:dyDescent="0.25">
      <c r="A6859" s="331">
        <v>95401</v>
      </c>
      <c r="B6859" s="329" t="s">
        <v>2131</v>
      </c>
      <c r="C6859" s="329" t="s">
        <v>88</v>
      </c>
      <c r="D6859" s="329" t="s">
        <v>3367</v>
      </c>
      <c r="E6859" s="334">
        <v>0.27</v>
      </c>
    </row>
    <row r="6860" spans="1:5" ht="15" x14ac:dyDescent="0.25">
      <c r="A6860" s="331">
        <v>95402</v>
      </c>
      <c r="B6860" s="329" t="s">
        <v>9314</v>
      </c>
      <c r="C6860" s="329" t="s">
        <v>88</v>
      </c>
      <c r="D6860" s="329" t="s">
        <v>3367</v>
      </c>
      <c r="E6860" s="334">
        <v>0.82</v>
      </c>
    </row>
    <row r="6861" spans="1:5" ht="15" x14ac:dyDescent="0.25">
      <c r="A6861" s="331">
        <v>95403</v>
      </c>
      <c r="B6861" s="329" t="s">
        <v>2135</v>
      </c>
      <c r="C6861" s="329" t="s">
        <v>88</v>
      </c>
      <c r="D6861" s="329" t="s">
        <v>3038</v>
      </c>
      <c r="E6861" s="334">
        <v>0.93</v>
      </c>
    </row>
    <row r="6862" spans="1:5" ht="15" x14ac:dyDescent="0.25">
      <c r="A6862" s="331">
        <v>95404</v>
      </c>
      <c r="B6862" s="329" t="s">
        <v>9315</v>
      </c>
      <c r="C6862" s="329" t="s">
        <v>88</v>
      </c>
      <c r="D6862" s="329" t="s">
        <v>3038</v>
      </c>
      <c r="E6862" s="334">
        <v>1.27</v>
      </c>
    </row>
    <row r="6863" spans="1:5" ht="15" x14ac:dyDescent="0.25">
      <c r="A6863" s="331">
        <v>95405</v>
      </c>
      <c r="B6863" s="329" t="s">
        <v>9316</v>
      </c>
      <c r="C6863" s="329" t="s">
        <v>88</v>
      </c>
      <c r="D6863" s="329" t="s">
        <v>3038</v>
      </c>
      <c r="E6863" s="334">
        <v>0.41</v>
      </c>
    </row>
    <row r="6864" spans="1:5" ht="15" x14ac:dyDescent="0.25">
      <c r="A6864" s="331">
        <v>95406</v>
      </c>
      <c r="B6864" s="329" t="s">
        <v>9317</v>
      </c>
      <c r="C6864" s="329" t="s">
        <v>88</v>
      </c>
      <c r="D6864" s="329" t="s">
        <v>3367</v>
      </c>
      <c r="E6864" s="334">
        <v>0.08</v>
      </c>
    </row>
    <row r="6865" spans="1:5" ht="15" x14ac:dyDescent="0.25">
      <c r="A6865" s="331">
        <v>95407</v>
      </c>
      <c r="B6865" s="329" t="s">
        <v>2139</v>
      </c>
      <c r="C6865" s="329" t="s">
        <v>88</v>
      </c>
      <c r="D6865" s="329" t="s">
        <v>3038</v>
      </c>
      <c r="E6865" s="334">
        <v>1.81</v>
      </c>
    </row>
    <row r="6866" spans="1:5" ht="15" x14ac:dyDescent="0.25">
      <c r="A6866" s="331">
        <v>95408</v>
      </c>
      <c r="B6866" s="329" t="s">
        <v>9318</v>
      </c>
      <c r="C6866" s="329" t="s">
        <v>111</v>
      </c>
      <c r="D6866" s="329" t="s">
        <v>3038</v>
      </c>
      <c r="E6866" s="334">
        <v>5.57</v>
      </c>
    </row>
    <row r="6867" spans="1:5" ht="15" x14ac:dyDescent="0.25">
      <c r="A6867" s="331">
        <v>95409</v>
      </c>
      <c r="B6867" s="329" t="s">
        <v>9319</v>
      </c>
      <c r="C6867" s="329" t="s">
        <v>111</v>
      </c>
      <c r="D6867" s="329" t="s">
        <v>3038</v>
      </c>
      <c r="E6867" s="334">
        <v>10.54</v>
      </c>
    </row>
    <row r="6868" spans="1:5" ht="15" x14ac:dyDescent="0.25">
      <c r="A6868" s="331">
        <v>95410</v>
      </c>
      <c r="B6868" s="329" t="s">
        <v>9320</v>
      </c>
      <c r="C6868" s="329" t="s">
        <v>111</v>
      </c>
      <c r="D6868" s="329" t="s">
        <v>3038</v>
      </c>
      <c r="E6868" s="334">
        <v>7.95</v>
      </c>
    </row>
    <row r="6869" spans="1:5" ht="15" x14ac:dyDescent="0.25">
      <c r="A6869" s="331">
        <v>95411</v>
      </c>
      <c r="B6869" s="329" t="s">
        <v>9321</v>
      </c>
      <c r="C6869" s="329" t="s">
        <v>111</v>
      </c>
      <c r="D6869" s="329" t="s">
        <v>3038</v>
      </c>
      <c r="E6869" s="334">
        <v>8.43</v>
      </c>
    </row>
    <row r="6870" spans="1:5" ht="15" x14ac:dyDescent="0.25">
      <c r="A6870" s="331">
        <v>95412</v>
      </c>
      <c r="B6870" s="329" t="s">
        <v>9322</v>
      </c>
      <c r="C6870" s="329" t="s">
        <v>111</v>
      </c>
      <c r="D6870" s="329" t="s">
        <v>3038</v>
      </c>
      <c r="E6870" s="334">
        <v>8.42</v>
      </c>
    </row>
    <row r="6871" spans="1:5" ht="15" x14ac:dyDescent="0.25">
      <c r="A6871" s="331">
        <v>95413</v>
      </c>
      <c r="B6871" s="329" t="s">
        <v>9323</v>
      </c>
      <c r="C6871" s="329" t="s">
        <v>111</v>
      </c>
      <c r="D6871" s="329" t="s">
        <v>3038</v>
      </c>
      <c r="E6871" s="334">
        <v>6.77</v>
      </c>
    </row>
    <row r="6872" spans="1:5" ht="15" x14ac:dyDescent="0.25">
      <c r="A6872" s="331">
        <v>95414</v>
      </c>
      <c r="B6872" s="329" t="s">
        <v>9324</v>
      </c>
      <c r="C6872" s="329" t="s">
        <v>111</v>
      </c>
      <c r="D6872" s="329" t="s">
        <v>3038</v>
      </c>
      <c r="E6872" s="334">
        <v>27.01</v>
      </c>
    </row>
    <row r="6873" spans="1:5" ht="15" x14ac:dyDescent="0.25">
      <c r="A6873" s="331">
        <v>95415</v>
      </c>
      <c r="B6873" s="329" t="s">
        <v>9325</v>
      </c>
      <c r="C6873" s="329" t="s">
        <v>111</v>
      </c>
      <c r="D6873" s="329" t="s">
        <v>3038</v>
      </c>
      <c r="E6873" s="334">
        <v>112.16</v>
      </c>
    </row>
    <row r="6874" spans="1:5" ht="15" x14ac:dyDescent="0.25">
      <c r="A6874" s="331">
        <v>95416</v>
      </c>
      <c r="B6874" s="329" t="s">
        <v>9326</v>
      </c>
      <c r="C6874" s="329" t="s">
        <v>111</v>
      </c>
      <c r="D6874" s="329" t="s">
        <v>3038</v>
      </c>
      <c r="E6874" s="334">
        <v>5.46</v>
      </c>
    </row>
    <row r="6875" spans="1:5" ht="15" x14ac:dyDescent="0.25">
      <c r="A6875" s="331">
        <v>95417</v>
      </c>
      <c r="B6875" s="329" t="s">
        <v>9327</v>
      </c>
      <c r="C6875" s="329" t="s">
        <v>111</v>
      </c>
      <c r="D6875" s="329" t="s">
        <v>3038</v>
      </c>
      <c r="E6875" s="334">
        <v>127.66</v>
      </c>
    </row>
    <row r="6876" spans="1:5" ht="15" x14ac:dyDescent="0.25">
      <c r="A6876" s="331">
        <v>95418</v>
      </c>
      <c r="B6876" s="329" t="s">
        <v>9328</v>
      </c>
      <c r="C6876" s="329" t="s">
        <v>111</v>
      </c>
      <c r="D6876" s="329" t="s">
        <v>3038</v>
      </c>
      <c r="E6876" s="334">
        <v>174.51</v>
      </c>
    </row>
    <row r="6877" spans="1:5" ht="15" x14ac:dyDescent="0.25">
      <c r="A6877" s="331">
        <v>95419</v>
      </c>
      <c r="B6877" s="329" t="s">
        <v>9329</v>
      </c>
      <c r="C6877" s="329" t="s">
        <v>111</v>
      </c>
      <c r="D6877" s="329" t="s">
        <v>3038</v>
      </c>
      <c r="E6877" s="334">
        <v>46.95</v>
      </c>
    </row>
    <row r="6878" spans="1:5" ht="15" x14ac:dyDescent="0.25">
      <c r="A6878" s="331">
        <v>95420</v>
      </c>
      <c r="B6878" s="329" t="s">
        <v>9330</v>
      </c>
      <c r="C6878" s="329" t="s">
        <v>111</v>
      </c>
      <c r="D6878" s="329" t="s">
        <v>3038</v>
      </c>
      <c r="E6878" s="334">
        <v>66.69</v>
      </c>
    </row>
    <row r="6879" spans="1:5" ht="15" x14ac:dyDescent="0.25">
      <c r="A6879" s="331">
        <v>95421</v>
      </c>
      <c r="B6879" s="329" t="s">
        <v>9331</v>
      </c>
      <c r="C6879" s="329" t="s">
        <v>111</v>
      </c>
      <c r="D6879" s="329" t="s">
        <v>3038</v>
      </c>
      <c r="E6879" s="334">
        <v>88.17</v>
      </c>
    </row>
    <row r="6880" spans="1:5" ht="15" x14ac:dyDescent="0.25">
      <c r="A6880" s="331">
        <v>95422</v>
      </c>
      <c r="B6880" s="329" t="s">
        <v>9332</v>
      </c>
      <c r="C6880" s="329" t="s">
        <v>111</v>
      </c>
      <c r="D6880" s="329" t="s">
        <v>3038</v>
      </c>
      <c r="E6880" s="334">
        <v>37.56</v>
      </c>
    </row>
    <row r="6881" spans="1:5" ht="15" x14ac:dyDescent="0.25">
      <c r="A6881" s="331">
        <v>95423</v>
      </c>
      <c r="B6881" s="329" t="s">
        <v>130</v>
      </c>
      <c r="C6881" s="329" t="s">
        <v>111</v>
      </c>
      <c r="D6881" s="329" t="s">
        <v>3038</v>
      </c>
      <c r="E6881" s="334">
        <v>57.01</v>
      </c>
    </row>
    <row r="6882" spans="1:5" ht="15" x14ac:dyDescent="0.25">
      <c r="A6882" s="331">
        <v>95424</v>
      </c>
      <c r="B6882" s="329" t="s">
        <v>113</v>
      </c>
      <c r="C6882" s="329" t="s">
        <v>111</v>
      </c>
      <c r="D6882" s="329" t="s">
        <v>3038</v>
      </c>
      <c r="E6882" s="334">
        <v>11.13</v>
      </c>
    </row>
    <row r="6883" spans="1:5" ht="15" x14ac:dyDescent="0.25">
      <c r="A6883" s="331">
        <v>100288</v>
      </c>
      <c r="B6883" s="329" t="s">
        <v>2241</v>
      </c>
      <c r="C6883" s="329" t="s">
        <v>88</v>
      </c>
      <c r="D6883" s="329" t="s">
        <v>3038</v>
      </c>
      <c r="E6883" s="334">
        <v>0.03</v>
      </c>
    </row>
    <row r="6884" spans="1:5" ht="15" x14ac:dyDescent="0.25">
      <c r="A6884" s="331">
        <v>100289</v>
      </c>
      <c r="B6884" s="329" t="s">
        <v>9333</v>
      </c>
      <c r="C6884" s="329" t="s">
        <v>88</v>
      </c>
      <c r="D6884" s="329" t="s">
        <v>3038</v>
      </c>
      <c r="E6884" s="334">
        <v>14.32</v>
      </c>
    </row>
    <row r="6885" spans="1:5" ht="15" x14ac:dyDescent="0.25">
      <c r="A6885" s="331">
        <v>100290</v>
      </c>
      <c r="B6885" s="329" t="s">
        <v>9334</v>
      </c>
      <c r="C6885" s="329" t="s">
        <v>88</v>
      </c>
      <c r="D6885" s="329" t="s">
        <v>3038</v>
      </c>
      <c r="E6885" s="334">
        <v>0.03</v>
      </c>
    </row>
    <row r="6886" spans="1:5" ht="15" x14ac:dyDescent="0.25">
      <c r="A6886" s="331">
        <v>100291</v>
      </c>
      <c r="B6886" s="329" t="s">
        <v>9335</v>
      </c>
      <c r="C6886" s="329" t="s">
        <v>88</v>
      </c>
      <c r="D6886" s="329" t="s">
        <v>3038</v>
      </c>
      <c r="E6886" s="334">
        <v>0.1</v>
      </c>
    </row>
    <row r="6887" spans="1:5" ht="15" x14ac:dyDescent="0.25">
      <c r="A6887" s="331">
        <v>100292</v>
      </c>
      <c r="B6887" s="329" t="s">
        <v>9336</v>
      </c>
      <c r="C6887" s="329" t="s">
        <v>88</v>
      </c>
      <c r="D6887" s="329" t="s">
        <v>3038</v>
      </c>
      <c r="E6887" s="334">
        <v>0.41</v>
      </c>
    </row>
    <row r="6888" spans="1:5" ht="15" x14ac:dyDescent="0.25">
      <c r="A6888" s="331">
        <v>100293</v>
      </c>
      <c r="B6888" s="329" t="s">
        <v>9337</v>
      </c>
      <c r="C6888" s="329" t="s">
        <v>88</v>
      </c>
      <c r="D6888" s="329" t="s">
        <v>3038</v>
      </c>
      <c r="E6888" s="334">
        <v>0.1</v>
      </c>
    </row>
    <row r="6889" spans="1:5" ht="15" x14ac:dyDescent="0.25">
      <c r="A6889" s="331">
        <v>100294</v>
      </c>
      <c r="B6889" s="329" t="s">
        <v>9338</v>
      </c>
      <c r="C6889" s="329" t="s">
        <v>88</v>
      </c>
      <c r="D6889" s="329" t="s">
        <v>3038</v>
      </c>
      <c r="E6889" s="334">
        <v>0.19</v>
      </c>
    </row>
    <row r="6890" spans="1:5" ht="15" x14ac:dyDescent="0.25">
      <c r="A6890" s="331">
        <v>100295</v>
      </c>
      <c r="B6890" s="329" t="s">
        <v>9339</v>
      </c>
      <c r="C6890" s="329" t="s">
        <v>88</v>
      </c>
      <c r="D6890" s="329" t="s">
        <v>3038</v>
      </c>
      <c r="E6890" s="334">
        <v>0.3</v>
      </c>
    </row>
    <row r="6891" spans="1:5" ht="15" x14ac:dyDescent="0.25">
      <c r="A6891" s="331">
        <v>100296</v>
      </c>
      <c r="B6891" s="329" t="s">
        <v>9340</v>
      </c>
      <c r="C6891" s="329" t="s">
        <v>88</v>
      </c>
      <c r="D6891" s="329" t="s">
        <v>3038</v>
      </c>
      <c r="E6891" s="334">
        <v>0.65</v>
      </c>
    </row>
    <row r="6892" spans="1:5" ht="15" x14ac:dyDescent="0.25">
      <c r="A6892" s="331">
        <v>100297</v>
      </c>
      <c r="B6892" s="329" t="s">
        <v>91</v>
      </c>
      <c r="C6892" s="329" t="s">
        <v>88</v>
      </c>
      <c r="D6892" s="329" t="s">
        <v>3038</v>
      </c>
      <c r="E6892" s="334">
        <v>0.73</v>
      </c>
    </row>
    <row r="6893" spans="1:5" ht="15" x14ac:dyDescent="0.25">
      <c r="A6893" s="331">
        <v>100298</v>
      </c>
      <c r="B6893" s="329" t="s">
        <v>9341</v>
      </c>
      <c r="C6893" s="329" t="s">
        <v>88</v>
      </c>
      <c r="D6893" s="329" t="s">
        <v>3038</v>
      </c>
      <c r="E6893" s="334">
        <v>0.3</v>
      </c>
    </row>
    <row r="6894" spans="1:5" ht="15" x14ac:dyDescent="0.25">
      <c r="A6894" s="331">
        <v>100299</v>
      </c>
      <c r="B6894" s="329" t="s">
        <v>9342</v>
      </c>
      <c r="C6894" s="329" t="s">
        <v>88</v>
      </c>
      <c r="D6894" s="329" t="s">
        <v>3038</v>
      </c>
      <c r="E6894" s="334">
        <v>0.26</v>
      </c>
    </row>
    <row r="6895" spans="1:5" ht="15" x14ac:dyDescent="0.25">
      <c r="A6895" s="331">
        <v>100300</v>
      </c>
      <c r="B6895" s="329" t="s">
        <v>9343</v>
      </c>
      <c r="C6895" s="329" t="s">
        <v>88</v>
      </c>
      <c r="D6895" s="329" t="s">
        <v>3038</v>
      </c>
      <c r="E6895" s="334">
        <v>11.72</v>
      </c>
    </row>
    <row r="6896" spans="1:5" ht="15" x14ac:dyDescent="0.25">
      <c r="A6896" s="331">
        <v>100301</v>
      </c>
      <c r="B6896" s="329" t="s">
        <v>9344</v>
      </c>
      <c r="C6896" s="329" t="s">
        <v>88</v>
      </c>
      <c r="D6896" s="329" t="s">
        <v>3038</v>
      </c>
      <c r="E6896" s="334">
        <v>14.83</v>
      </c>
    </row>
    <row r="6897" spans="1:5" ht="15" x14ac:dyDescent="0.25">
      <c r="A6897" s="331">
        <v>100302</v>
      </c>
      <c r="B6897" s="329" t="s">
        <v>9345</v>
      </c>
      <c r="C6897" s="329" t="s">
        <v>88</v>
      </c>
      <c r="D6897" s="329" t="s">
        <v>3038</v>
      </c>
      <c r="E6897" s="334">
        <v>116.16</v>
      </c>
    </row>
    <row r="6898" spans="1:5" ht="15" x14ac:dyDescent="0.25">
      <c r="A6898" s="331">
        <v>100303</v>
      </c>
      <c r="B6898" s="329" t="s">
        <v>9346</v>
      </c>
      <c r="C6898" s="329" t="s">
        <v>88</v>
      </c>
      <c r="D6898" s="329" t="s">
        <v>3038</v>
      </c>
      <c r="E6898" s="334">
        <v>13.86</v>
      </c>
    </row>
    <row r="6899" spans="1:5" ht="15" x14ac:dyDescent="0.25">
      <c r="A6899" s="331">
        <v>100304</v>
      </c>
      <c r="B6899" s="329" t="s">
        <v>9347</v>
      </c>
      <c r="C6899" s="329" t="s">
        <v>88</v>
      </c>
      <c r="D6899" s="329" t="s">
        <v>3038</v>
      </c>
      <c r="E6899" s="334">
        <v>55.76</v>
      </c>
    </row>
    <row r="6900" spans="1:5" ht="15" x14ac:dyDescent="0.25">
      <c r="A6900" s="331">
        <v>100305</v>
      </c>
      <c r="B6900" s="329" t="s">
        <v>9348</v>
      </c>
      <c r="C6900" s="329" t="s">
        <v>88</v>
      </c>
      <c r="D6900" s="329" t="s">
        <v>3038</v>
      </c>
      <c r="E6900" s="334">
        <v>81.12</v>
      </c>
    </row>
    <row r="6901" spans="1:5" ht="15" x14ac:dyDescent="0.25">
      <c r="A6901" s="331">
        <v>100306</v>
      </c>
      <c r="B6901" s="329" t="s">
        <v>86</v>
      </c>
      <c r="C6901" s="329" t="s">
        <v>88</v>
      </c>
      <c r="D6901" s="329" t="s">
        <v>3038</v>
      </c>
      <c r="E6901" s="334">
        <v>91.35</v>
      </c>
    </row>
    <row r="6902" spans="1:5" ht="15" x14ac:dyDescent="0.25">
      <c r="A6902" s="331">
        <v>100307</v>
      </c>
      <c r="B6902" s="329" t="s">
        <v>9349</v>
      </c>
      <c r="C6902" s="329" t="s">
        <v>88</v>
      </c>
      <c r="D6902" s="329" t="s">
        <v>3038</v>
      </c>
      <c r="E6902" s="334">
        <v>17.899999999999999</v>
      </c>
    </row>
    <row r="6903" spans="1:5" ht="15" x14ac:dyDescent="0.25">
      <c r="A6903" s="331">
        <v>100308</v>
      </c>
      <c r="B6903" s="329" t="s">
        <v>9350</v>
      </c>
      <c r="C6903" s="329" t="s">
        <v>88</v>
      </c>
      <c r="D6903" s="329" t="s">
        <v>3038</v>
      </c>
      <c r="E6903" s="334">
        <v>19.649999999999999</v>
      </c>
    </row>
    <row r="6904" spans="1:5" ht="15" x14ac:dyDescent="0.25">
      <c r="A6904" s="331">
        <v>100309</v>
      </c>
      <c r="B6904" s="329" t="s">
        <v>9351</v>
      </c>
      <c r="C6904" s="329" t="s">
        <v>88</v>
      </c>
      <c r="D6904" s="329" t="s">
        <v>3038</v>
      </c>
      <c r="E6904" s="334">
        <v>22.19</v>
      </c>
    </row>
    <row r="6905" spans="1:5" ht="15" x14ac:dyDescent="0.25">
      <c r="A6905" s="331">
        <v>100310</v>
      </c>
      <c r="B6905" s="329" t="s">
        <v>9352</v>
      </c>
      <c r="C6905" s="329" t="s">
        <v>111</v>
      </c>
      <c r="D6905" s="329" t="s">
        <v>3038</v>
      </c>
      <c r="E6905" s="334">
        <v>5.19</v>
      </c>
    </row>
    <row r="6906" spans="1:5" ht="15" x14ac:dyDescent="0.25">
      <c r="A6906" s="331">
        <v>100311</v>
      </c>
      <c r="B6906" s="329" t="s">
        <v>9353</v>
      </c>
      <c r="C6906" s="329" t="s">
        <v>111</v>
      </c>
      <c r="D6906" s="329" t="s">
        <v>3038</v>
      </c>
      <c r="E6906" s="334">
        <v>56.83</v>
      </c>
    </row>
    <row r="6907" spans="1:5" ht="15" x14ac:dyDescent="0.25">
      <c r="A6907" s="331">
        <v>100312</v>
      </c>
      <c r="B6907" s="329" t="s">
        <v>9354</v>
      </c>
      <c r="C6907" s="329" t="s">
        <v>111</v>
      </c>
      <c r="D6907" s="329" t="s">
        <v>3038</v>
      </c>
      <c r="E6907" s="334">
        <v>69.39</v>
      </c>
    </row>
    <row r="6908" spans="1:5" ht="15" x14ac:dyDescent="0.25">
      <c r="A6908" s="331">
        <v>100313</v>
      </c>
      <c r="B6908" s="329" t="s">
        <v>9355</v>
      </c>
      <c r="C6908" s="329" t="s">
        <v>111</v>
      </c>
      <c r="D6908" s="329" t="s">
        <v>3038</v>
      </c>
      <c r="E6908" s="334">
        <v>88.51</v>
      </c>
    </row>
    <row r="6909" spans="1:5" ht="15" x14ac:dyDescent="0.25">
      <c r="A6909" s="331">
        <v>100314</v>
      </c>
      <c r="B6909" s="329" t="s">
        <v>9356</v>
      </c>
      <c r="C6909" s="329" t="s">
        <v>111</v>
      </c>
      <c r="D6909" s="329" t="s">
        <v>3038</v>
      </c>
      <c r="E6909" s="334">
        <v>99.85</v>
      </c>
    </row>
    <row r="6910" spans="1:5" ht="15" x14ac:dyDescent="0.25">
      <c r="A6910" s="331">
        <v>100315</v>
      </c>
      <c r="B6910" s="329" t="s">
        <v>9357</v>
      </c>
      <c r="C6910" s="329" t="s">
        <v>111</v>
      </c>
      <c r="D6910" s="329" t="s">
        <v>3038</v>
      </c>
      <c r="E6910" s="334">
        <v>35.97</v>
      </c>
    </row>
    <row r="6911" spans="1:5" ht="15" x14ac:dyDescent="0.25">
      <c r="A6911" s="331">
        <v>100316</v>
      </c>
      <c r="B6911" s="329" t="s">
        <v>9343</v>
      </c>
      <c r="C6911" s="329" t="s">
        <v>111</v>
      </c>
      <c r="D6911" s="329" t="s">
        <v>3038</v>
      </c>
      <c r="E6911" s="335">
        <v>2091.6799999999998</v>
      </c>
    </row>
    <row r="6912" spans="1:5" ht="15" x14ac:dyDescent="0.25">
      <c r="A6912" s="331">
        <v>100317</v>
      </c>
      <c r="B6912" s="329" t="s">
        <v>9358</v>
      </c>
      <c r="C6912" s="329" t="s">
        <v>111</v>
      </c>
      <c r="D6912" s="329" t="s">
        <v>3038</v>
      </c>
      <c r="E6912" s="335">
        <v>20575.43</v>
      </c>
    </row>
    <row r="6913" spans="1:5" ht="15" x14ac:dyDescent="0.25">
      <c r="A6913" s="331">
        <v>100318</v>
      </c>
      <c r="B6913" s="329" t="s">
        <v>9347</v>
      </c>
      <c r="C6913" s="329" t="s">
        <v>111</v>
      </c>
      <c r="D6913" s="329" t="s">
        <v>3038</v>
      </c>
      <c r="E6913" s="335">
        <v>9926.82</v>
      </c>
    </row>
    <row r="6914" spans="1:5" ht="15" x14ac:dyDescent="0.25">
      <c r="A6914" s="331">
        <v>100319</v>
      </c>
      <c r="B6914" s="329" t="s">
        <v>9348</v>
      </c>
      <c r="C6914" s="329" t="s">
        <v>111</v>
      </c>
      <c r="D6914" s="329" t="s">
        <v>3038</v>
      </c>
      <c r="E6914" s="335">
        <v>14357.51</v>
      </c>
    </row>
    <row r="6915" spans="1:5" ht="15" x14ac:dyDescent="0.25">
      <c r="A6915" s="331">
        <v>100320</v>
      </c>
      <c r="B6915" s="329" t="s">
        <v>86</v>
      </c>
      <c r="C6915" s="329" t="s">
        <v>111</v>
      </c>
      <c r="D6915" s="329" t="s">
        <v>3038</v>
      </c>
      <c r="E6915" s="335">
        <v>16169.94</v>
      </c>
    </row>
    <row r="6916" spans="1:5" ht="15" x14ac:dyDescent="0.25">
      <c r="A6916" s="331">
        <v>100321</v>
      </c>
      <c r="B6916" s="329" t="s">
        <v>9351</v>
      </c>
      <c r="C6916" s="329" t="s">
        <v>111</v>
      </c>
      <c r="D6916" s="329" t="s">
        <v>3038</v>
      </c>
      <c r="E6916" s="335">
        <v>3938.02</v>
      </c>
    </row>
    <row r="6917" spans="1:5" ht="15" x14ac:dyDescent="0.25">
      <c r="A6917" s="331">
        <v>100533</v>
      </c>
      <c r="B6917" s="329" t="s">
        <v>9359</v>
      </c>
      <c r="C6917" s="329" t="s">
        <v>88</v>
      </c>
      <c r="D6917" s="329" t="s">
        <v>3038</v>
      </c>
      <c r="E6917" s="334">
        <v>14.37</v>
      </c>
    </row>
    <row r="6918" spans="1:5" ht="15" x14ac:dyDescent="0.25">
      <c r="A6918" s="331">
        <v>100534</v>
      </c>
      <c r="B6918" s="329" t="s">
        <v>9359</v>
      </c>
      <c r="C6918" s="329" t="s">
        <v>111</v>
      </c>
      <c r="D6918" s="329" t="s">
        <v>3038</v>
      </c>
      <c r="E6918" s="335">
        <v>2563.42</v>
      </c>
    </row>
    <row r="6919" spans="1:5" ht="15" x14ac:dyDescent="0.25">
      <c r="A6919" s="331">
        <v>100535</v>
      </c>
      <c r="B6919" s="329" t="s">
        <v>9360</v>
      </c>
      <c r="C6919" s="329" t="s">
        <v>88</v>
      </c>
      <c r="D6919" s="329" t="s">
        <v>3038</v>
      </c>
      <c r="E6919" s="334">
        <v>0.16</v>
      </c>
    </row>
    <row r="6920" spans="1:5" ht="15" x14ac:dyDescent="0.25">
      <c r="A6920" s="331">
        <v>100536</v>
      </c>
      <c r="B6920" s="329" t="s">
        <v>9361</v>
      </c>
      <c r="C6920" s="329" t="s">
        <v>111</v>
      </c>
      <c r="D6920" s="329" t="s">
        <v>3038</v>
      </c>
      <c r="E6920" s="334">
        <v>22.63</v>
      </c>
    </row>
    <row r="6921" spans="1:5" ht="15" x14ac:dyDescent="0.25">
      <c r="A6921" s="331">
        <v>101284</v>
      </c>
      <c r="B6921" s="329" t="s">
        <v>9362</v>
      </c>
      <c r="C6921" s="329" t="s">
        <v>88</v>
      </c>
      <c r="D6921" s="329" t="s">
        <v>3038</v>
      </c>
      <c r="E6921" s="334">
        <v>1</v>
      </c>
    </row>
    <row r="6922" spans="1:5" ht="15" x14ac:dyDescent="0.25">
      <c r="A6922" s="331">
        <v>101285</v>
      </c>
      <c r="B6922" s="329" t="s">
        <v>9363</v>
      </c>
      <c r="C6922" s="329" t="s">
        <v>88</v>
      </c>
      <c r="D6922" s="329" t="s">
        <v>3038</v>
      </c>
      <c r="E6922" s="334">
        <v>0.26</v>
      </c>
    </row>
    <row r="6923" spans="1:5" ht="15" x14ac:dyDescent="0.25">
      <c r="A6923" s="331">
        <v>101286</v>
      </c>
      <c r="B6923" s="329" t="s">
        <v>9364</v>
      </c>
      <c r="C6923" s="329" t="s">
        <v>111</v>
      </c>
      <c r="D6923" s="329" t="s">
        <v>3038</v>
      </c>
      <c r="E6923" s="334">
        <v>10.63</v>
      </c>
    </row>
    <row r="6924" spans="1:5" ht="15" x14ac:dyDescent="0.25">
      <c r="A6924" s="331">
        <v>101287</v>
      </c>
      <c r="B6924" s="329" t="s">
        <v>9365</v>
      </c>
      <c r="C6924" s="329" t="s">
        <v>111</v>
      </c>
      <c r="D6924" s="329" t="s">
        <v>3038</v>
      </c>
      <c r="E6924" s="334">
        <v>35.9</v>
      </c>
    </row>
    <row r="6925" spans="1:5" ht="15" x14ac:dyDescent="0.25">
      <c r="A6925" s="331">
        <v>101288</v>
      </c>
      <c r="B6925" s="329" t="s">
        <v>9366</v>
      </c>
      <c r="C6925" s="329" t="s">
        <v>111</v>
      </c>
      <c r="D6925" s="329" t="s">
        <v>3038</v>
      </c>
      <c r="E6925" s="334">
        <v>8.15</v>
      </c>
    </row>
    <row r="6926" spans="1:5" ht="15" x14ac:dyDescent="0.25">
      <c r="A6926" s="331">
        <v>101289</v>
      </c>
      <c r="B6926" s="329" t="s">
        <v>9367</v>
      </c>
      <c r="C6926" s="329" t="s">
        <v>111</v>
      </c>
      <c r="D6926" s="329" t="s">
        <v>3038</v>
      </c>
      <c r="E6926" s="334">
        <v>11</v>
      </c>
    </row>
    <row r="6927" spans="1:5" ht="15" x14ac:dyDescent="0.25">
      <c r="A6927" s="331">
        <v>101290</v>
      </c>
      <c r="B6927" s="329" t="s">
        <v>9368</v>
      </c>
      <c r="C6927" s="329" t="s">
        <v>111</v>
      </c>
      <c r="D6927" s="329" t="s">
        <v>3038</v>
      </c>
      <c r="E6927" s="334">
        <v>14.15</v>
      </c>
    </row>
    <row r="6928" spans="1:5" ht="15" x14ac:dyDescent="0.25">
      <c r="A6928" s="331">
        <v>101291</v>
      </c>
      <c r="B6928" s="329" t="s">
        <v>9369</v>
      </c>
      <c r="C6928" s="329" t="s">
        <v>111</v>
      </c>
      <c r="D6928" s="329" t="s">
        <v>3038</v>
      </c>
      <c r="E6928" s="334">
        <v>11.41</v>
      </c>
    </row>
    <row r="6929" spans="1:5" ht="15" x14ac:dyDescent="0.25">
      <c r="A6929" s="331">
        <v>101292</v>
      </c>
      <c r="B6929" s="329" t="s">
        <v>9370</v>
      </c>
      <c r="C6929" s="329" t="s">
        <v>111</v>
      </c>
      <c r="D6929" s="329" t="s">
        <v>3038</v>
      </c>
      <c r="E6929" s="334">
        <v>14.73</v>
      </c>
    </row>
    <row r="6930" spans="1:5" ht="15" x14ac:dyDescent="0.25">
      <c r="A6930" s="331">
        <v>101293</v>
      </c>
      <c r="B6930" s="329" t="s">
        <v>9371</v>
      </c>
      <c r="C6930" s="329" t="s">
        <v>111</v>
      </c>
      <c r="D6930" s="329" t="s">
        <v>3038</v>
      </c>
      <c r="E6930" s="334">
        <v>15.25</v>
      </c>
    </row>
    <row r="6931" spans="1:5" ht="15" x14ac:dyDescent="0.25">
      <c r="A6931" s="331">
        <v>101294</v>
      </c>
      <c r="B6931" s="329" t="s">
        <v>9372</v>
      </c>
      <c r="C6931" s="329" t="s">
        <v>111</v>
      </c>
      <c r="D6931" s="329" t="s">
        <v>3038</v>
      </c>
      <c r="E6931" s="334">
        <v>17.03</v>
      </c>
    </row>
    <row r="6932" spans="1:5" ht="15" x14ac:dyDescent="0.25">
      <c r="A6932" s="331">
        <v>101295</v>
      </c>
      <c r="B6932" s="329" t="s">
        <v>9373</v>
      </c>
      <c r="C6932" s="329" t="s">
        <v>111</v>
      </c>
      <c r="D6932" s="329" t="s">
        <v>3038</v>
      </c>
      <c r="E6932" s="334">
        <v>14.29</v>
      </c>
    </row>
    <row r="6933" spans="1:5" ht="15" x14ac:dyDescent="0.25">
      <c r="A6933" s="331">
        <v>101296</v>
      </c>
      <c r="B6933" s="329" t="s">
        <v>9374</v>
      </c>
      <c r="C6933" s="329" t="s">
        <v>111</v>
      </c>
      <c r="D6933" s="329" t="s">
        <v>3038</v>
      </c>
      <c r="E6933" s="334">
        <v>17.38</v>
      </c>
    </row>
    <row r="6934" spans="1:5" ht="15" x14ac:dyDescent="0.25">
      <c r="A6934" s="331">
        <v>101297</v>
      </c>
      <c r="B6934" s="329" t="s">
        <v>9375</v>
      </c>
      <c r="C6934" s="329" t="s">
        <v>111</v>
      </c>
      <c r="D6934" s="329" t="s">
        <v>3038</v>
      </c>
      <c r="E6934" s="334">
        <v>15.27</v>
      </c>
    </row>
    <row r="6935" spans="1:5" ht="15" x14ac:dyDescent="0.25">
      <c r="A6935" s="331">
        <v>101298</v>
      </c>
      <c r="B6935" s="329" t="s">
        <v>9376</v>
      </c>
      <c r="C6935" s="329" t="s">
        <v>111</v>
      </c>
      <c r="D6935" s="329" t="s">
        <v>3038</v>
      </c>
      <c r="E6935" s="334">
        <v>9.8800000000000008</v>
      </c>
    </row>
    <row r="6936" spans="1:5" ht="15" x14ac:dyDescent="0.25">
      <c r="A6936" s="331">
        <v>101299</v>
      </c>
      <c r="B6936" s="329" t="s">
        <v>9377</v>
      </c>
      <c r="C6936" s="329" t="s">
        <v>111</v>
      </c>
      <c r="D6936" s="329" t="s">
        <v>3038</v>
      </c>
      <c r="E6936" s="334">
        <v>14.56</v>
      </c>
    </row>
    <row r="6937" spans="1:5" ht="15" x14ac:dyDescent="0.25">
      <c r="A6937" s="331">
        <v>101300</v>
      </c>
      <c r="B6937" s="329" t="s">
        <v>9378</v>
      </c>
      <c r="C6937" s="329" t="s">
        <v>111</v>
      </c>
      <c r="D6937" s="329" t="s">
        <v>3038</v>
      </c>
      <c r="E6937" s="334">
        <v>12.22</v>
      </c>
    </row>
    <row r="6938" spans="1:5" ht="15" x14ac:dyDescent="0.25">
      <c r="A6938" s="331">
        <v>101301</v>
      </c>
      <c r="B6938" s="329" t="s">
        <v>9379</v>
      </c>
      <c r="C6938" s="329" t="s">
        <v>111</v>
      </c>
      <c r="D6938" s="329" t="s">
        <v>3038</v>
      </c>
      <c r="E6938" s="334">
        <v>4.54</v>
      </c>
    </row>
    <row r="6939" spans="1:5" ht="15" x14ac:dyDescent="0.25">
      <c r="A6939" s="331">
        <v>101302</v>
      </c>
      <c r="B6939" s="329" t="s">
        <v>9380</v>
      </c>
      <c r="C6939" s="329" t="s">
        <v>111</v>
      </c>
      <c r="D6939" s="329" t="s">
        <v>3038</v>
      </c>
      <c r="E6939" s="334">
        <v>16.45</v>
      </c>
    </row>
    <row r="6940" spans="1:5" ht="15" x14ac:dyDescent="0.25">
      <c r="A6940" s="331">
        <v>101303</v>
      </c>
      <c r="B6940" s="329" t="s">
        <v>9381</v>
      </c>
      <c r="C6940" s="329" t="s">
        <v>111</v>
      </c>
      <c r="D6940" s="329" t="s">
        <v>3038</v>
      </c>
      <c r="E6940" s="334">
        <v>41.3</v>
      </c>
    </row>
    <row r="6941" spans="1:5" ht="15" x14ac:dyDescent="0.25">
      <c r="A6941" s="331">
        <v>101304</v>
      </c>
      <c r="B6941" s="329" t="s">
        <v>9382</v>
      </c>
      <c r="C6941" s="329" t="s">
        <v>111</v>
      </c>
      <c r="D6941" s="329" t="s">
        <v>3038</v>
      </c>
      <c r="E6941" s="334">
        <v>19.600000000000001</v>
      </c>
    </row>
    <row r="6942" spans="1:5" ht="15" x14ac:dyDescent="0.25">
      <c r="A6942" s="331">
        <v>101305</v>
      </c>
      <c r="B6942" s="329" t="s">
        <v>9383</v>
      </c>
      <c r="C6942" s="329" t="s">
        <v>111</v>
      </c>
      <c r="D6942" s="329" t="s">
        <v>3038</v>
      </c>
      <c r="E6942" s="334">
        <v>16.87</v>
      </c>
    </row>
    <row r="6943" spans="1:5" ht="15" x14ac:dyDescent="0.25">
      <c r="A6943" s="331">
        <v>101307</v>
      </c>
      <c r="B6943" s="329" t="s">
        <v>9384</v>
      </c>
      <c r="C6943" s="329" t="s">
        <v>111</v>
      </c>
      <c r="D6943" s="329" t="s">
        <v>3038</v>
      </c>
      <c r="E6943" s="334">
        <v>15.08</v>
      </c>
    </row>
    <row r="6944" spans="1:5" ht="15" x14ac:dyDescent="0.25">
      <c r="A6944" s="331">
        <v>101308</v>
      </c>
      <c r="B6944" s="329" t="s">
        <v>9385</v>
      </c>
      <c r="C6944" s="329" t="s">
        <v>111</v>
      </c>
      <c r="D6944" s="329" t="s">
        <v>3038</v>
      </c>
      <c r="E6944" s="334">
        <v>10.8</v>
      </c>
    </row>
    <row r="6945" spans="1:5" ht="15" x14ac:dyDescent="0.25">
      <c r="A6945" s="331">
        <v>101309</v>
      </c>
      <c r="B6945" s="329" t="s">
        <v>9386</v>
      </c>
      <c r="C6945" s="329" t="s">
        <v>111</v>
      </c>
      <c r="D6945" s="329" t="s">
        <v>3038</v>
      </c>
      <c r="E6945" s="334">
        <v>15.44</v>
      </c>
    </row>
    <row r="6946" spans="1:5" ht="15" x14ac:dyDescent="0.25">
      <c r="A6946" s="331">
        <v>101310</v>
      </c>
      <c r="B6946" s="329" t="s">
        <v>9387</v>
      </c>
      <c r="C6946" s="329" t="s">
        <v>111</v>
      </c>
      <c r="D6946" s="329" t="s">
        <v>3038</v>
      </c>
      <c r="E6946" s="334">
        <v>21.41</v>
      </c>
    </row>
    <row r="6947" spans="1:5" ht="15" x14ac:dyDescent="0.25">
      <c r="A6947" s="331">
        <v>101311</v>
      </c>
      <c r="B6947" s="329" t="s">
        <v>9388</v>
      </c>
      <c r="C6947" s="329" t="s">
        <v>111</v>
      </c>
      <c r="D6947" s="329" t="s">
        <v>3038</v>
      </c>
      <c r="E6947" s="334">
        <v>15.25</v>
      </c>
    </row>
    <row r="6948" spans="1:5" ht="15" x14ac:dyDescent="0.25">
      <c r="A6948" s="331">
        <v>101312</v>
      </c>
      <c r="B6948" s="329" t="s">
        <v>9389</v>
      </c>
      <c r="C6948" s="329" t="s">
        <v>111</v>
      </c>
      <c r="D6948" s="329" t="s">
        <v>3038</v>
      </c>
      <c r="E6948" s="334">
        <v>9.3800000000000008</v>
      </c>
    </row>
    <row r="6949" spans="1:5" ht="15" x14ac:dyDescent="0.25">
      <c r="A6949" s="331">
        <v>101313</v>
      </c>
      <c r="B6949" s="329" t="s">
        <v>9390</v>
      </c>
      <c r="C6949" s="329" t="s">
        <v>111</v>
      </c>
      <c r="D6949" s="329" t="s">
        <v>3038</v>
      </c>
      <c r="E6949" s="334">
        <v>51.04</v>
      </c>
    </row>
    <row r="6950" spans="1:5" ht="15" x14ac:dyDescent="0.25">
      <c r="A6950" s="331">
        <v>101314</v>
      </c>
      <c r="B6950" s="329" t="s">
        <v>9391</v>
      </c>
      <c r="C6950" s="329" t="s">
        <v>111</v>
      </c>
      <c r="D6950" s="329" t="s">
        <v>3038</v>
      </c>
      <c r="E6950" s="334">
        <v>51.04</v>
      </c>
    </row>
    <row r="6951" spans="1:5" ht="15" x14ac:dyDescent="0.25">
      <c r="A6951" s="331">
        <v>101315</v>
      </c>
      <c r="B6951" s="329" t="s">
        <v>9392</v>
      </c>
      <c r="C6951" s="329" t="s">
        <v>111</v>
      </c>
      <c r="D6951" s="329" t="s">
        <v>3038</v>
      </c>
      <c r="E6951" s="334">
        <v>42.75</v>
      </c>
    </row>
    <row r="6952" spans="1:5" ht="15" x14ac:dyDescent="0.25">
      <c r="A6952" s="331">
        <v>101316</v>
      </c>
      <c r="B6952" s="329" t="s">
        <v>9393</v>
      </c>
      <c r="C6952" s="329" t="s">
        <v>111</v>
      </c>
      <c r="D6952" s="329" t="s">
        <v>3038</v>
      </c>
      <c r="E6952" s="334">
        <v>24.52</v>
      </c>
    </row>
    <row r="6953" spans="1:5" ht="15" x14ac:dyDescent="0.25">
      <c r="A6953" s="331">
        <v>101317</v>
      </c>
      <c r="B6953" s="329" t="s">
        <v>9394</v>
      </c>
      <c r="C6953" s="329" t="s">
        <v>111</v>
      </c>
      <c r="D6953" s="329" t="s">
        <v>3038</v>
      </c>
      <c r="E6953" s="334">
        <v>136.84</v>
      </c>
    </row>
    <row r="6954" spans="1:5" ht="15" x14ac:dyDescent="0.25">
      <c r="A6954" s="331">
        <v>101318</v>
      </c>
      <c r="B6954" s="329" t="s">
        <v>9395</v>
      </c>
      <c r="C6954" s="329" t="s">
        <v>111</v>
      </c>
      <c r="D6954" s="329" t="s">
        <v>3038</v>
      </c>
      <c r="E6954" s="334">
        <v>246.99</v>
      </c>
    </row>
    <row r="6955" spans="1:5" ht="15" x14ac:dyDescent="0.25">
      <c r="A6955" s="331">
        <v>101319</v>
      </c>
      <c r="B6955" s="329" t="s">
        <v>9396</v>
      </c>
      <c r="C6955" s="329" t="s">
        <v>111</v>
      </c>
      <c r="D6955" s="329" t="s">
        <v>3038</v>
      </c>
      <c r="E6955" s="334">
        <v>36.61</v>
      </c>
    </row>
    <row r="6956" spans="1:5" ht="15" x14ac:dyDescent="0.25">
      <c r="A6956" s="331">
        <v>101320</v>
      </c>
      <c r="B6956" s="329" t="s">
        <v>9397</v>
      </c>
      <c r="C6956" s="329" t="s">
        <v>111</v>
      </c>
      <c r="D6956" s="329" t="s">
        <v>3038</v>
      </c>
      <c r="E6956" s="334">
        <v>12.53</v>
      </c>
    </row>
    <row r="6957" spans="1:5" ht="15" x14ac:dyDescent="0.25">
      <c r="A6957" s="331">
        <v>101322</v>
      </c>
      <c r="B6957" s="329" t="s">
        <v>9398</v>
      </c>
      <c r="C6957" s="329" t="s">
        <v>111</v>
      </c>
      <c r="D6957" s="329" t="s">
        <v>3038</v>
      </c>
      <c r="E6957" s="334">
        <v>15.25</v>
      </c>
    </row>
    <row r="6958" spans="1:5" ht="15" x14ac:dyDescent="0.25">
      <c r="A6958" s="331">
        <v>101323</v>
      </c>
      <c r="B6958" s="329" t="s">
        <v>9399</v>
      </c>
      <c r="C6958" s="329" t="s">
        <v>111</v>
      </c>
      <c r="D6958" s="329" t="s">
        <v>3038</v>
      </c>
      <c r="E6958" s="334">
        <v>29.76</v>
      </c>
    </row>
    <row r="6959" spans="1:5" ht="15" x14ac:dyDescent="0.25">
      <c r="A6959" s="331">
        <v>101324</v>
      </c>
      <c r="B6959" s="329" t="s">
        <v>9400</v>
      </c>
      <c r="C6959" s="329" t="s">
        <v>111</v>
      </c>
      <c r="D6959" s="329" t="s">
        <v>3038</v>
      </c>
      <c r="E6959" s="334">
        <v>5.25</v>
      </c>
    </row>
    <row r="6960" spans="1:5" ht="15" x14ac:dyDescent="0.25">
      <c r="A6960" s="331">
        <v>101325</v>
      </c>
      <c r="B6960" s="329" t="s">
        <v>9401</v>
      </c>
      <c r="C6960" s="329" t="s">
        <v>111</v>
      </c>
      <c r="D6960" s="329" t="s">
        <v>3038</v>
      </c>
      <c r="E6960" s="334">
        <v>15.06</v>
      </c>
    </row>
    <row r="6961" spans="1:5" ht="15" x14ac:dyDescent="0.25">
      <c r="A6961" s="331">
        <v>101326</v>
      </c>
      <c r="B6961" s="329" t="s">
        <v>9402</v>
      </c>
      <c r="C6961" s="329" t="s">
        <v>111</v>
      </c>
      <c r="D6961" s="329" t="s">
        <v>3038</v>
      </c>
      <c r="E6961" s="334">
        <v>6.56</v>
      </c>
    </row>
    <row r="6962" spans="1:5" ht="15" x14ac:dyDescent="0.25">
      <c r="A6962" s="331">
        <v>101327</v>
      </c>
      <c r="B6962" s="329" t="s">
        <v>9403</v>
      </c>
      <c r="C6962" s="329" t="s">
        <v>111</v>
      </c>
      <c r="D6962" s="329" t="s">
        <v>3038</v>
      </c>
      <c r="E6962" s="334">
        <v>4.49</v>
      </c>
    </row>
    <row r="6963" spans="1:5" ht="15" x14ac:dyDescent="0.25">
      <c r="A6963" s="331">
        <v>101328</v>
      </c>
      <c r="B6963" s="329" t="s">
        <v>9404</v>
      </c>
      <c r="C6963" s="329" t="s">
        <v>111</v>
      </c>
      <c r="D6963" s="329" t="s">
        <v>3038</v>
      </c>
      <c r="E6963" s="334">
        <v>7.44</v>
      </c>
    </row>
    <row r="6964" spans="1:5" ht="15" x14ac:dyDescent="0.25">
      <c r="A6964" s="331">
        <v>101329</v>
      </c>
      <c r="B6964" s="329" t="s">
        <v>9405</v>
      </c>
      <c r="C6964" s="329" t="s">
        <v>111</v>
      </c>
      <c r="D6964" s="329" t="s">
        <v>3038</v>
      </c>
      <c r="E6964" s="334">
        <v>24</v>
      </c>
    </row>
    <row r="6965" spans="1:5" ht="15" x14ac:dyDescent="0.25">
      <c r="A6965" s="331">
        <v>101330</v>
      </c>
      <c r="B6965" s="329" t="s">
        <v>9406</v>
      </c>
      <c r="C6965" s="329" t="s">
        <v>111</v>
      </c>
      <c r="D6965" s="329" t="s">
        <v>3038</v>
      </c>
      <c r="E6965" s="334">
        <v>20.04</v>
      </c>
    </row>
    <row r="6966" spans="1:5" ht="15" x14ac:dyDescent="0.25">
      <c r="A6966" s="331">
        <v>101331</v>
      </c>
      <c r="B6966" s="329" t="s">
        <v>9407</v>
      </c>
      <c r="C6966" s="329" t="s">
        <v>111</v>
      </c>
      <c r="D6966" s="329" t="s">
        <v>3038</v>
      </c>
      <c r="E6966" s="334">
        <v>19.3</v>
      </c>
    </row>
    <row r="6967" spans="1:5" ht="15" x14ac:dyDescent="0.25">
      <c r="A6967" s="331">
        <v>101332</v>
      </c>
      <c r="B6967" s="329" t="s">
        <v>9408</v>
      </c>
      <c r="C6967" s="329" t="s">
        <v>111</v>
      </c>
      <c r="D6967" s="329" t="s">
        <v>3038</v>
      </c>
      <c r="E6967" s="334">
        <v>5.16</v>
      </c>
    </row>
    <row r="6968" spans="1:5" ht="15" x14ac:dyDescent="0.25">
      <c r="A6968" s="331">
        <v>101333</v>
      </c>
      <c r="B6968" s="329" t="s">
        <v>9409</v>
      </c>
      <c r="C6968" s="329" t="s">
        <v>111</v>
      </c>
      <c r="D6968" s="329" t="s">
        <v>3038</v>
      </c>
      <c r="E6968" s="334">
        <v>12.62</v>
      </c>
    </row>
    <row r="6969" spans="1:5" ht="15" x14ac:dyDescent="0.25">
      <c r="A6969" s="331">
        <v>101334</v>
      </c>
      <c r="B6969" s="329" t="s">
        <v>9410</v>
      </c>
      <c r="C6969" s="329" t="s">
        <v>111</v>
      </c>
      <c r="D6969" s="329" t="s">
        <v>3038</v>
      </c>
      <c r="E6969" s="334">
        <v>41.59</v>
      </c>
    </row>
    <row r="6970" spans="1:5" ht="15" x14ac:dyDescent="0.25">
      <c r="A6970" s="331">
        <v>101335</v>
      </c>
      <c r="B6970" s="329" t="s">
        <v>9411</v>
      </c>
      <c r="C6970" s="329" t="s">
        <v>111</v>
      </c>
      <c r="D6970" s="329" t="s">
        <v>3038</v>
      </c>
      <c r="E6970" s="334">
        <v>6.08</v>
      </c>
    </row>
    <row r="6971" spans="1:5" ht="15" x14ac:dyDescent="0.25">
      <c r="A6971" s="331">
        <v>101336</v>
      </c>
      <c r="B6971" s="329" t="s">
        <v>9412</v>
      </c>
      <c r="C6971" s="329" t="s">
        <v>111</v>
      </c>
      <c r="D6971" s="329" t="s">
        <v>3038</v>
      </c>
      <c r="E6971" s="334">
        <v>20.98</v>
      </c>
    </row>
    <row r="6972" spans="1:5" ht="15" x14ac:dyDescent="0.25">
      <c r="A6972" s="331">
        <v>101337</v>
      </c>
      <c r="B6972" s="329" t="s">
        <v>9413</v>
      </c>
      <c r="C6972" s="329" t="s">
        <v>111</v>
      </c>
      <c r="D6972" s="329" t="s">
        <v>3038</v>
      </c>
      <c r="E6972" s="334">
        <v>5.73</v>
      </c>
    </row>
    <row r="6973" spans="1:5" ht="15" x14ac:dyDescent="0.25">
      <c r="A6973" s="331">
        <v>101338</v>
      </c>
      <c r="B6973" s="329" t="s">
        <v>9414</v>
      </c>
      <c r="C6973" s="329" t="s">
        <v>111</v>
      </c>
      <c r="D6973" s="329" t="s">
        <v>3038</v>
      </c>
      <c r="E6973" s="334">
        <v>9.6300000000000008</v>
      </c>
    </row>
    <row r="6974" spans="1:5" ht="15" x14ac:dyDescent="0.25">
      <c r="A6974" s="331">
        <v>101339</v>
      </c>
      <c r="B6974" s="329" t="s">
        <v>9415</v>
      </c>
      <c r="C6974" s="329" t="s">
        <v>111</v>
      </c>
      <c r="D6974" s="329" t="s">
        <v>3038</v>
      </c>
      <c r="E6974" s="334">
        <v>8.25</v>
      </c>
    </row>
    <row r="6975" spans="1:5" ht="15" x14ac:dyDescent="0.25">
      <c r="A6975" s="331">
        <v>101340</v>
      </c>
      <c r="B6975" s="329" t="s">
        <v>9416</v>
      </c>
      <c r="C6975" s="329" t="s">
        <v>111</v>
      </c>
      <c r="D6975" s="329" t="s">
        <v>3038</v>
      </c>
      <c r="E6975" s="334">
        <v>7.97</v>
      </c>
    </row>
    <row r="6976" spans="1:5" ht="15" x14ac:dyDescent="0.25">
      <c r="A6976" s="331">
        <v>101341</v>
      </c>
      <c r="B6976" s="329" t="s">
        <v>9417</v>
      </c>
      <c r="C6976" s="329" t="s">
        <v>111</v>
      </c>
      <c r="D6976" s="329" t="s">
        <v>3038</v>
      </c>
      <c r="E6976" s="334">
        <v>8.68</v>
      </c>
    </row>
    <row r="6977" spans="1:5" ht="15" x14ac:dyDescent="0.25">
      <c r="A6977" s="331">
        <v>101342</v>
      </c>
      <c r="B6977" s="329" t="s">
        <v>9418</v>
      </c>
      <c r="C6977" s="329" t="s">
        <v>111</v>
      </c>
      <c r="D6977" s="329" t="s">
        <v>3038</v>
      </c>
      <c r="E6977" s="334">
        <v>10.16</v>
      </c>
    </row>
    <row r="6978" spans="1:5" ht="15" x14ac:dyDescent="0.25">
      <c r="A6978" s="331">
        <v>101343</v>
      </c>
      <c r="B6978" s="329" t="s">
        <v>9419</v>
      </c>
      <c r="C6978" s="329" t="s">
        <v>111</v>
      </c>
      <c r="D6978" s="329" t="s">
        <v>3038</v>
      </c>
      <c r="E6978" s="334">
        <v>15.25</v>
      </c>
    </row>
    <row r="6979" spans="1:5" ht="15" x14ac:dyDescent="0.25">
      <c r="A6979" s="331">
        <v>101344</v>
      </c>
      <c r="B6979" s="329" t="s">
        <v>9420</v>
      </c>
      <c r="C6979" s="329" t="s">
        <v>111</v>
      </c>
      <c r="D6979" s="329" t="s">
        <v>3038</v>
      </c>
      <c r="E6979" s="334">
        <v>15.67</v>
      </c>
    </row>
    <row r="6980" spans="1:5" ht="15" x14ac:dyDescent="0.25">
      <c r="A6980" s="331">
        <v>101345</v>
      </c>
      <c r="B6980" s="329" t="s">
        <v>9421</v>
      </c>
      <c r="C6980" s="329" t="s">
        <v>111</v>
      </c>
      <c r="D6980" s="329" t="s">
        <v>3038</v>
      </c>
      <c r="E6980" s="334">
        <v>15.75</v>
      </c>
    </row>
    <row r="6981" spans="1:5" ht="15" x14ac:dyDescent="0.25">
      <c r="A6981" s="331">
        <v>101346</v>
      </c>
      <c r="B6981" s="329" t="s">
        <v>9422</v>
      </c>
      <c r="C6981" s="329" t="s">
        <v>111</v>
      </c>
      <c r="D6981" s="329" t="s">
        <v>3038</v>
      </c>
      <c r="E6981" s="334">
        <v>13.65</v>
      </c>
    </row>
    <row r="6982" spans="1:5" ht="15" x14ac:dyDescent="0.25">
      <c r="A6982" s="331">
        <v>101347</v>
      </c>
      <c r="B6982" s="329" t="s">
        <v>9423</v>
      </c>
      <c r="C6982" s="329" t="s">
        <v>111</v>
      </c>
      <c r="D6982" s="329" t="s">
        <v>3038</v>
      </c>
      <c r="E6982" s="334">
        <v>11.62</v>
      </c>
    </row>
    <row r="6983" spans="1:5" ht="15" x14ac:dyDescent="0.25">
      <c r="A6983" s="331">
        <v>101348</v>
      </c>
      <c r="B6983" s="329" t="s">
        <v>9424</v>
      </c>
      <c r="C6983" s="329" t="s">
        <v>111</v>
      </c>
      <c r="D6983" s="329" t="s">
        <v>3038</v>
      </c>
      <c r="E6983" s="334">
        <v>6.69</v>
      </c>
    </row>
    <row r="6984" spans="1:5" ht="15" x14ac:dyDescent="0.25">
      <c r="A6984" s="331">
        <v>101349</v>
      </c>
      <c r="B6984" s="329" t="s">
        <v>9425</v>
      </c>
      <c r="C6984" s="329" t="s">
        <v>111</v>
      </c>
      <c r="D6984" s="329" t="s">
        <v>3038</v>
      </c>
      <c r="E6984" s="334">
        <v>10.33</v>
      </c>
    </row>
    <row r="6985" spans="1:5" ht="15" x14ac:dyDescent="0.25">
      <c r="A6985" s="331">
        <v>101350</v>
      </c>
      <c r="B6985" s="329" t="s">
        <v>9426</v>
      </c>
      <c r="C6985" s="329" t="s">
        <v>111</v>
      </c>
      <c r="D6985" s="329" t="s">
        <v>3038</v>
      </c>
      <c r="E6985" s="334">
        <v>12.68</v>
      </c>
    </row>
    <row r="6986" spans="1:5" ht="15" x14ac:dyDescent="0.25">
      <c r="A6986" s="331">
        <v>101351</v>
      </c>
      <c r="B6986" s="329" t="s">
        <v>9427</v>
      </c>
      <c r="C6986" s="329" t="s">
        <v>111</v>
      </c>
      <c r="D6986" s="329" t="s">
        <v>3038</v>
      </c>
      <c r="E6986" s="334">
        <v>9.26</v>
      </c>
    </row>
    <row r="6987" spans="1:5" ht="15" x14ac:dyDescent="0.25">
      <c r="A6987" s="331">
        <v>101352</v>
      </c>
      <c r="B6987" s="329" t="s">
        <v>9428</v>
      </c>
      <c r="C6987" s="329" t="s">
        <v>111</v>
      </c>
      <c r="D6987" s="329" t="s">
        <v>3038</v>
      </c>
      <c r="E6987" s="334">
        <v>10.67</v>
      </c>
    </row>
    <row r="6988" spans="1:5" ht="15" x14ac:dyDescent="0.25">
      <c r="A6988" s="331">
        <v>101353</v>
      </c>
      <c r="B6988" s="329" t="s">
        <v>9429</v>
      </c>
      <c r="C6988" s="329" t="s">
        <v>111</v>
      </c>
      <c r="D6988" s="329" t="s">
        <v>3038</v>
      </c>
      <c r="E6988" s="334">
        <v>8.48</v>
      </c>
    </row>
    <row r="6989" spans="1:5" ht="15" x14ac:dyDescent="0.25">
      <c r="A6989" s="331">
        <v>101354</v>
      </c>
      <c r="B6989" s="329" t="s">
        <v>9430</v>
      </c>
      <c r="C6989" s="329" t="s">
        <v>111</v>
      </c>
      <c r="D6989" s="329" t="s">
        <v>3038</v>
      </c>
      <c r="E6989" s="334">
        <v>11.71</v>
      </c>
    </row>
    <row r="6990" spans="1:5" ht="15" x14ac:dyDescent="0.25">
      <c r="A6990" s="331">
        <v>101355</v>
      </c>
      <c r="B6990" s="329" t="s">
        <v>9431</v>
      </c>
      <c r="C6990" s="329" t="s">
        <v>111</v>
      </c>
      <c r="D6990" s="329" t="s">
        <v>3038</v>
      </c>
      <c r="E6990" s="334">
        <v>9.16</v>
      </c>
    </row>
    <row r="6991" spans="1:5" ht="15" x14ac:dyDescent="0.25">
      <c r="A6991" s="331">
        <v>101356</v>
      </c>
      <c r="B6991" s="329" t="s">
        <v>9432</v>
      </c>
      <c r="C6991" s="329" t="s">
        <v>111</v>
      </c>
      <c r="D6991" s="329" t="s">
        <v>3038</v>
      </c>
      <c r="E6991" s="334">
        <v>22.86</v>
      </c>
    </row>
    <row r="6992" spans="1:5" ht="15" x14ac:dyDescent="0.25">
      <c r="A6992" s="331">
        <v>101357</v>
      </c>
      <c r="B6992" s="329" t="s">
        <v>9433</v>
      </c>
      <c r="C6992" s="329" t="s">
        <v>111</v>
      </c>
      <c r="D6992" s="329" t="s">
        <v>3038</v>
      </c>
      <c r="E6992" s="334">
        <v>28.08</v>
      </c>
    </row>
    <row r="6993" spans="1:5" ht="15" x14ac:dyDescent="0.25">
      <c r="A6993" s="331">
        <v>101358</v>
      </c>
      <c r="B6993" s="329" t="s">
        <v>9434</v>
      </c>
      <c r="C6993" s="329" t="s">
        <v>111</v>
      </c>
      <c r="D6993" s="329" t="s">
        <v>3038</v>
      </c>
      <c r="E6993" s="334">
        <v>19.600000000000001</v>
      </c>
    </row>
    <row r="6994" spans="1:5" ht="15" x14ac:dyDescent="0.25">
      <c r="A6994" s="331">
        <v>101359</v>
      </c>
      <c r="B6994" s="329" t="s">
        <v>9435</v>
      </c>
      <c r="C6994" s="329" t="s">
        <v>111</v>
      </c>
      <c r="D6994" s="329" t="s">
        <v>3038</v>
      </c>
      <c r="E6994" s="334">
        <v>22.6</v>
      </c>
    </row>
    <row r="6995" spans="1:5" ht="15" x14ac:dyDescent="0.25">
      <c r="A6995" s="331">
        <v>101360</v>
      </c>
      <c r="B6995" s="329" t="s">
        <v>9436</v>
      </c>
      <c r="C6995" s="329" t="s">
        <v>111</v>
      </c>
      <c r="D6995" s="329" t="s">
        <v>3038</v>
      </c>
      <c r="E6995" s="334">
        <v>21.09</v>
      </c>
    </row>
    <row r="6996" spans="1:5" ht="15" x14ac:dyDescent="0.25">
      <c r="A6996" s="331">
        <v>101361</v>
      </c>
      <c r="B6996" s="329" t="s">
        <v>9437</v>
      </c>
      <c r="C6996" s="329" t="s">
        <v>111</v>
      </c>
      <c r="D6996" s="329" t="s">
        <v>3038</v>
      </c>
      <c r="E6996" s="334">
        <v>20.190000000000001</v>
      </c>
    </row>
    <row r="6997" spans="1:5" ht="15" x14ac:dyDescent="0.25">
      <c r="A6997" s="331">
        <v>101362</v>
      </c>
      <c r="B6997" s="329" t="s">
        <v>9438</v>
      </c>
      <c r="C6997" s="329" t="s">
        <v>111</v>
      </c>
      <c r="D6997" s="329" t="s">
        <v>3038</v>
      </c>
      <c r="E6997" s="334">
        <v>4.3899999999999997</v>
      </c>
    </row>
    <row r="6998" spans="1:5" ht="15" x14ac:dyDescent="0.25">
      <c r="A6998" s="331">
        <v>101363</v>
      </c>
      <c r="B6998" s="329" t="s">
        <v>9439</v>
      </c>
      <c r="C6998" s="329" t="s">
        <v>111</v>
      </c>
      <c r="D6998" s="329" t="s">
        <v>3038</v>
      </c>
      <c r="E6998" s="334">
        <v>15.25</v>
      </c>
    </row>
    <row r="6999" spans="1:5" ht="15" x14ac:dyDescent="0.25">
      <c r="A6999" s="331">
        <v>101364</v>
      </c>
      <c r="B6999" s="329" t="s">
        <v>9440</v>
      </c>
      <c r="C6999" s="329" t="s">
        <v>111</v>
      </c>
      <c r="D6999" s="329" t="s">
        <v>3038</v>
      </c>
      <c r="E6999" s="334">
        <v>20.9</v>
      </c>
    </row>
    <row r="7000" spans="1:5" ht="15" x14ac:dyDescent="0.25">
      <c r="A7000" s="331">
        <v>101365</v>
      </c>
      <c r="B7000" s="329" t="s">
        <v>9441</v>
      </c>
      <c r="C7000" s="329" t="s">
        <v>111</v>
      </c>
      <c r="D7000" s="329" t="s">
        <v>3038</v>
      </c>
      <c r="E7000" s="334">
        <v>15.25</v>
      </c>
    </row>
    <row r="7001" spans="1:5" ht="15" x14ac:dyDescent="0.25">
      <c r="A7001" s="331">
        <v>101366</v>
      </c>
      <c r="B7001" s="329" t="s">
        <v>9442</v>
      </c>
      <c r="C7001" s="329" t="s">
        <v>111</v>
      </c>
      <c r="D7001" s="329" t="s">
        <v>3038</v>
      </c>
      <c r="E7001" s="334">
        <v>20.440000000000001</v>
      </c>
    </row>
    <row r="7002" spans="1:5" ht="15" x14ac:dyDescent="0.25">
      <c r="A7002" s="331">
        <v>101367</v>
      </c>
      <c r="B7002" s="329" t="s">
        <v>9443</v>
      </c>
      <c r="C7002" s="329" t="s">
        <v>111</v>
      </c>
      <c r="D7002" s="329" t="s">
        <v>3038</v>
      </c>
      <c r="E7002" s="334">
        <v>18.71</v>
      </c>
    </row>
    <row r="7003" spans="1:5" ht="15" x14ac:dyDescent="0.25">
      <c r="A7003" s="331">
        <v>101368</v>
      </c>
      <c r="B7003" s="329" t="s">
        <v>9444</v>
      </c>
      <c r="C7003" s="329" t="s">
        <v>111</v>
      </c>
      <c r="D7003" s="329" t="s">
        <v>3038</v>
      </c>
      <c r="E7003" s="334">
        <v>16.03</v>
      </c>
    </row>
    <row r="7004" spans="1:5" ht="15" x14ac:dyDescent="0.25">
      <c r="A7004" s="331">
        <v>101369</v>
      </c>
      <c r="B7004" s="329" t="s">
        <v>9445</v>
      </c>
      <c r="C7004" s="329" t="s">
        <v>111</v>
      </c>
      <c r="D7004" s="329" t="s">
        <v>3038</v>
      </c>
      <c r="E7004" s="334">
        <v>20.22</v>
      </c>
    </row>
    <row r="7005" spans="1:5" ht="15" x14ac:dyDescent="0.25">
      <c r="A7005" s="331">
        <v>101370</v>
      </c>
      <c r="B7005" s="329" t="s">
        <v>9446</v>
      </c>
      <c r="C7005" s="329" t="s">
        <v>111</v>
      </c>
      <c r="D7005" s="329" t="s">
        <v>3038</v>
      </c>
      <c r="E7005" s="334">
        <v>16.649999999999999</v>
      </c>
    </row>
    <row r="7006" spans="1:5" ht="15" x14ac:dyDescent="0.25">
      <c r="A7006" s="331">
        <v>101371</v>
      </c>
      <c r="B7006" s="329" t="s">
        <v>9447</v>
      </c>
      <c r="C7006" s="329" t="s">
        <v>111</v>
      </c>
      <c r="D7006" s="329" t="s">
        <v>3038</v>
      </c>
      <c r="E7006" s="334">
        <v>18.78</v>
      </c>
    </row>
    <row r="7007" spans="1:5" ht="15" x14ac:dyDescent="0.25">
      <c r="A7007" s="331">
        <v>101372</v>
      </c>
      <c r="B7007" s="329" t="s">
        <v>9448</v>
      </c>
      <c r="C7007" s="329" t="s">
        <v>111</v>
      </c>
      <c r="D7007" s="329" t="s">
        <v>3038</v>
      </c>
      <c r="E7007" s="334">
        <v>5.25</v>
      </c>
    </row>
    <row r="7008" spans="1:5" ht="15" x14ac:dyDescent="0.25">
      <c r="A7008" s="331">
        <v>101373</v>
      </c>
      <c r="B7008" s="329" t="s">
        <v>9449</v>
      </c>
      <c r="C7008" s="329" t="s">
        <v>88</v>
      </c>
      <c r="D7008" s="329" t="s">
        <v>3038</v>
      </c>
      <c r="E7008" s="334">
        <v>124.77</v>
      </c>
    </row>
    <row r="7009" spans="1:5" ht="15" x14ac:dyDescent="0.25">
      <c r="A7009" s="331">
        <v>101374</v>
      </c>
      <c r="B7009" s="329" t="s">
        <v>315</v>
      </c>
      <c r="C7009" s="329" t="s">
        <v>111</v>
      </c>
      <c r="D7009" s="329" t="s">
        <v>3038</v>
      </c>
      <c r="E7009" s="335">
        <v>2418.4</v>
      </c>
    </row>
    <row r="7010" spans="1:5" ht="15" x14ac:dyDescent="0.25">
      <c r="A7010" s="331">
        <v>101375</v>
      </c>
      <c r="B7010" s="329" t="s">
        <v>9450</v>
      </c>
      <c r="C7010" s="329" t="s">
        <v>111</v>
      </c>
      <c r="D7010" s="329" t="s">
        <v>3038</v>
      </c>
      <c r="E7010" s="335">
        <v>2515.77</v>
      </c>
    </row>
    <row r="7011" spans="1:5" ht="15" x14ac:dyDescent="0.25">
      <c r="A7011" s="331">
        <v>101376</v>
      </c>
      <c r="B7011" s="329" t="s">
        <v>9451</v>
      </c>
      <c r="C7011" s="329" t="s">
        <v>111</v>
      </c>
      <c r="D7011" s="329" t="s">
        <v>3038</v>
      </c>
      <c r="E7011" s="335">
        <v>1851.91</v>
      </c>
    </row>
    <row r="7012" spans="1:5" ht="15" x14ac:dyDescent="0.25">
      <c r="A7012" s="331">
        <v>101377</v>
      </c>
      <c r="B7012" s="329" t="s">
        <v>9200</v>
      </c>
      <c r="C7012" s="329" t="s">
        <v>111</v>
      </c>
      <c r="D7012" s="329" t="s">
        <v>3038</v>
      </c>
      <c r="E7012" s="335">
        <v>2477.4699999999998</v>
      </c>
    </row>
    <row r="7013" spans="1:5" ht="15" x14ac:dyDescent="0.25">
      <c r="A7013" s="331">
        <v>101378</v>
      </c>
      <c r="B7013" s="329" t="s">
        <v>9344</v>
      </c>
      <c r="C7013" s="329" t="s">
        <v>111</v>
      </c>
      <c r="D7013" s="329" t="s">
        <v>3038</v>
      </c>
      <c r="E7013" s="335">
        <v>2682.32</v>
      </c>
    </row>
    <row r="7014" spans="1:5" ht="15" x14ac:dyDescent="0.25">
      <c r="A7014" s="331">
        <v>101379</v>
      </c>
      <c r="B7014" s="329" t="s">
        <v>9452</v>
      </c>
      <c r="C7014" s="329" t="s">
        <v>111</v>
      </c>
      <c r="D7014" s="329" t="s">
        <v>3038</v>
      </c>
      <c r="E7014" s="335">
        <v>2541.77</v>
      </c>
    </row>
    <row r="7015" spans="1:5" ht="15" x14ac:dyDescent="0.25">
      <c r="A7015" s="331">
        <v>101380</v>
      </c>
      <c r="B7015" s="329" t="s">
        <v>477</v>
      </c>
      <c r="C7015" s="329" t="s">
        <v>111</v>
      </c>
      <c r="D7015" s="329" t="s">
        <v>3038</v>
      </c>
      <c r="E7015" s="335">
        <v>3051.83</v>
      </c>
    </row>
    <row r="7016" spans="1:5" ht="15" x14ac:dyDescent="0.25">
      <c r="A7016" s="331">
        <v>101381</v>
      </c>
      <c r="B7016" s="329" t="s">
        <v>317</v>
      </c>
      <c r="C7016" s="329" t="s">
        <v>111</v>
      </c>
      <c r="D7016" s="329" t="s">
        <v>3038</v>
      </c>
      <c r="E7016" s="335">
        <v>3155.15</v>
      </c>
    </row>
    <row r="7017" spans="1:5" ht="15" x14ac:dyDescent="0.25">
      <c r="A7017" s="331">
        <v>101382</v>
      </c>
      <c r="B7017" s="329" t="s">
        <v>9453</v>
      </c>
      <c r="C7017" s="329" t="s">
        <v>111</v>
      </c>
      <c r="D7017" s="329" t="s">
        <v>3038</v>
      </c>
      <c r="E7017" s="335">
        <v>2669.46</v>
      </c>
    </row>
    <row r="7018" spans="1:5" ht="15" x14ac:dyDescent="0.25">
      <c r="A7018" s="331">
        <v>101383</v>
      </c>
      <c r="B7018" s="329" t="s">
        <v>9346</v>
      </c>
      <c r="C7018" s="329" t="s">
        <v>111</v>
      </c>
      <c r="D7018" s="329" t="s">
        <v>3038</v>
      </c>
      <c r="E7018" s="335">
        <v>2498.0300000000002</v>
      </c>
    </row>
    <row r="7019" spans="1:5" ht="15" x14ac:dyDescent="0.25">
      <c r="A7019" s="331">
        <v>101384</v>
      </c>
      <c r="B7019" s="329" t="s">
        <v>220</v>
      </c>
      <c r="C7019" s="329" t="s">
        <v>111</v>
      </c>
      <c r="D7019" s="329" t="s">
        <v>3038</v>
      </c>
      <c r="E7019" s="335">
        <v>2426.5100000000002</v>
      </c>
    </row>
    <row r="7020" spans="1:5" ht="15" x14ac:dyDescent="0.25">
      <c r="A7020" s="331">
        <v>101385</v>
      </c>
      <c r="B7020" s="329" t="s">
        <v>9454</v>
      </c>
      <c r="C7020" s="329" t="s">
        <v>111</v>
      </c>
      <c r="D7020" s="329" t="s">
        <v>3038</v>
      </c>
      <c r="E7020" s="335">
        <v>3568.38</v>
      </c>
    </row>
    <row r="7021" spans="1:5" ht="15" x14ac:dyDescent="0.25">
      <c r="A7021" s="331">
        <v>101386</v>
      </c>
      <c r="B7021" s="329" t="s">
        <v>9204</v>
      </c>
      <c r="C7021" s="329" t="s">
        <v>111</v>
      </c>
      <c r="D7021" s="329" t="s">
        <v>3038</v>
      </c>
      <c r="E7021" s="335">
        <v>2129.29</v>
      </c>
    </row>
    <row r="7022" spans="1:5" ht="15" x14ac:dyDescent="0.25">
      <c r="A7022" s="331">
        <v>101387</v>
      </c>
      <c r="B7022" s="329" t="s">
        <v>9455</v>
      </c>
      <c r="C7022" s="329" t="s">
        <v>111</v>
      </c>
      <c r="D7022" s="329" t="s">
        <v>3038</v>
      </c>
      <c r="E7022" s="335">
        <v>2532.38</v>
      </c>
    </row>
    <row r="7023" spans="1:5" ht="15" x14ac:dyDescent="0.25">
      <c r="A7023" s="331">
        <v>101388</v>
      </c>
      <c r="B7023" s="329" t="s">
        <v>9206</v>
      </c>
      <c r="C7023" s="329" t="s">
        <v>111</v>
      </c>
      <c r="D7023" s="329" t="s">
        <v>3038</v>
      </c>
      <c r="E7023" s="335">
        <v>2650.62</v>
      </c>
    </row>
    <row r="7024" spans="1:5" ht="15" x14ac:dyDescent="0.25">
      <c r="A7024" s="331">
        <v>101389</v>
      </c>
      <c r="B7024" s="329" t="s">
        <v>289</v>
      </c>
      <c r="C7024" s="329" t="s">
        <v>111</v>
      </c>
      <c r="D7024" s="329" t="s">
        <v>3038</v>
      </c>
      <c r="E7024" s="335">
        <v>1217.03</v>
      </c>
    </row>
    <row r="7025" spans="1:5" ht="15" x14ac:dyDescent="0.25">
      <c r="A7025" s="331">
        <v>101390</v>
      </c>
      <c r="B7025" s="329" t="s">
        <v>9456</v>
      </c>
      <c r="C7025" s="329" t="s">
        <v>111</v>
      </c>
      <c r="D7025" s="329" t="s">
        <v>3038</v>
      </c>
      <c r="E7025" s="335">
        <v>3813.55</v>
      </c>
    </row>
    <row r="7026" spans="1:5" ht="15" x14ac:dyDescent="0.25">
      <c r="A7026" s="331">
        <v>101391</v>
      </c>
      <c r="B7026" s="329" t="s">
        <v>9457</v>
      </c>
      <c r="C7026" s="329" t="s">
        <v>111</v>
      </c>
      <c r="D7026" s="329" t="s">
        <v>3038</v>
      </c>
      <c r="E7026" s="335">
        <v>3159.5</v>
      </c>
    </row>
    <row r="7027" spans="1:5" ht="15" x14ac:dyDescent="0.25">
      <c r="A7027" s="331">
        <v>101392</v>
      </c>
      <c r="B7027" s="329" t="s">
        <v>9458</v>
      </c>
      <c r="C7027" s="329" t="s">
        <v>111</v>
      </c>
      <c r="D7027" s="329" t="s">
        <v>3038</v>
      </c>
      <c r="E7027" s="335">
        <v>2288.77</v>
      </c>
    </row>
    <row r="7028" spans="1:5" ht="15" x14ac:dyDescent="0.25">
      <c r="A7028" s="331">
        <v>101394</v>
      </c>
      <c r="B7028" s="329" t="s">
        <v>9210</v>
      </c>
      <c r="C7028" s="329" t="s">
        <v>111</v>
      </c>
      <c r="D7028" s="329" t="s">
        <v>3038</v>
      </c>
      <c r="E7028" s="335">
        <v>3128.13</v>
      </c>
    </row>
    <row r="7029" spans="1:5" ht="15" x14ac:dyDescent="0.25">
      <c r="A7029" s="331">
        <v>101395</v>
      </c>
      <c r="B7029" s="329" t="s">
        <v>9459</v>
      </c>
      <c r="C7029" s="329" t="s">
        <v>111</v>
      </c>
      <c r="D7029" s="329" t="s">
        <v>3038</v>
      </c>
      <c r="E7029" s="335">
        <v>2621.69</v>
      </c>
    </row>
    <row r="7030" spans="1:5" ht="15" x14ac:dyDescent="0.25">
      <c r="A7030" s="331">
        <v>101396</v>
      </c>
      <c r="B7030" s="329" t="s">
        <v>9460</v>
      </c>
      <c r="C7030" s="329" t="s">
        <v>111</v>
      </c>
      <c r="D7030" s="329" t="s">
        <v>3038</v>
      </c>
      <c r="E7030" s="335">
        <v>3363.73</v>
      </c>
    </row>
    <row r="7031" spans="1:5" ht="15" x14ac:dyDescent="0.25">
      <c r="A7031" s="331">
        <v>101397</v>
      </c>
      <c r="B7031" s="329" t="s">
        <v>154</v>
      </c>
      <c r="C7031" s="329" t="s">
        <v>111</v>
      </c>
      <c r="D7031" s="329" t="s">
        <v>3038</v>
      </c>
      <c r="E7031" s="335">
        <v>3135.07</v>
      </c>
    </row>
    <row r="7032" spans="1:5" ht="15" x14ac:dyDescent="0.25">
      <c r="A7032" s="331">
        <v>101398</v>
      </c>
      <c r="B7032" s="329" t="s">
        <v>9461</v>
      </c>
      <c r="C7032" s="329" t="s">
        <v>111</v>
      </c>
      <c r="D7032" s="329" t="s">
        <v>3038</v>
      </c>
      <c r="E7032" s="335">
        <v>2049.16</v>
      </c>
    </row>
    <row r="7033" spans="1:5" ht="15" x14ac:dyDescent="0.25">
      <c r="A7033" s="331">
        <v>101399</v>
      </c>
      <c r="B7033" s="329" t="s">
        <v>202</v>
      </c>
      <c r="C7033" s="329" t="s">
        <v>111</v>
      </c>
      <c r="D7033" s="329" t="s">
        <v>3038</v>
      </c>
      <c r="E7033" s="335">
        <v>3272.98</v>
      </c>
    </row>
    <row r="7034" spans="1:5" ht="15" x14ac:dyDescent="0.25">
      <c r="A7034" s="331">
        <v>101400</v>
      </c>
      <c r="B7034" s="329" t="s">
        <v>9462</v>
      </c>
      <c r="C7034" s="329" t="s">
        <v>111</v>
      </c>
      <c r="D7034" s="329" t="s">
        <v>3038</v>
      </c>
      <c r="E7034" s="335">
        <v>3272.98</v>
      </c>
    </row>
    <row r="7035" spans="1:5" ht="15" x14ac:dyDescent="0.25">
      <c r="A7035" s="331">
        <v>101401</v>
      </c>
      <c r="B7035" s="329" t="s">
        <v>9213</v>
      </c>
      <c r="C7035" s="329" t="s">
        <v>111</v>
      </c>
      <c r="D7035" s="329" t="s">
        <v>3038</v>
      </c>
      <c r="E7035" s="335">
        <v>3292.51</v>
      </c>
    </row>
    <row r="7036" spans="1:5" ht="15" x14ac:dyDescent="0.25">
      <c r="A7036" s="331">
        <v>101402</v>
      </c>
      <c r="B7036" s="329" t="s">
        <v>222</v>
      </c>
      <c r="C7036" s="329" t="s">
        <v>111</v>
      </c>
      <c r="D7036" s="329" t="s">
        <v>3038</v>
      </c>
      <c r="E7036" s="335">
        <v>3161.86</v>
      </c>
    </row>
    <row r="7037" spans="1:5" ht="15" x14ac:dyDescent="0.25">
      <c r="A7037" s="331">
        <v>101403</v>
      </c>
      <c r="B7037" s="329" t="s">
        <v>9449</v>
      </c>
      <c r="C7037" s="329" t="s">
        <v>111</v>
      </c>
      <c r="D7037" s="329" t="s">
        <v>3038</v>
      </c>
      <c r="E7037" s="335">
        <v>22078.02</v>
      </c>
    </row>
    <row r="7038" spans="1:5" ht="15" x14ac:dyDescent="0.25">
      <c r="A7038" s="331">
        <v>101404</v>
      </c>
      <c r="B7038" s="329" t="s">
        <v>9253</v>
      </c>
      <c r="C7038" s="329" t="s">
        <v>111</v>
      </c>
      <c r="D7038" s="329" t="s">
        <v>3038</v>
      </c>
      <c r="E7038" s="335">
        <v>13674.76</v>
      </c>
    </row>
    <row r="7039" spans="1:5" ht="15" x14ac:dyDescent="0.25">
      <c r="A7039" s="331">
        <v>101405</v>
      </c>
      <c r="B7039" s="329" t="s">
        <v>9254</v>
      </c>
      <c r="C7039" s="329" t="s">
        <v>111</v>
      </c>
      <c r="D7039" s="329" t="s">
        <v>3038</v>
      </c>
      <c r="E7039" s="335">
        <v>13334.3</v>
      </c>
    </row>
    <row r="7040" spans="1:5" ht="15" x14ac:dyDescent="0.25">
      <c r="A7040" s="331">
        <v>101407</v>
      </c>
      <c r="B7040" s="329" t="s">
        <v>1856</v>
      </c>
      <c r="C7040" s="329" t="s">
        <v>111</v>
      </c>
      <c r="D7040" s="329" t="s">
        <v>3038</v>
      </c>
      <c r="E7040" s="335">
        <v>3155.15</v>
      </c>
    </row>
    <row r="7041" spans="1:5" ht="15" x14ac:dyDescent="0.25">
      <c r="A7041" s="331">
        <v>101408</v>
      </c>
      <c r="B7041" s="329" t="s">
        <v>1825</v>
      </c>
      <c r="C7041" s="329" t="s">
        <v>111</v>
      </c>
      <c r="D7041" s="329" t="s">
        <v>3038</v>
      </c>
      <c r="E7041" s="335">
        <v>3314.35</v>
      </c>
    </row>
    <row r="7042" spans="1:5" ht="15" x14ac:dyDescent="0.25">
      <c r="A7042" s="331">
        <v>101409</v>
      </c>
      <c r="B7042" s="329" t="s">
        <v>9463</v>
      </c>
      <c r="C7042" s="329" t="s">
        <v>111</v>
      </c>
      <c r="D7042" s="329" t="s">
        <v>3038</v>
      </c>
      <c r="E7042" s="335">
        <v>2424.88</v>
      </c>
    </row>
    <row r="7043" spans="1:5" ht="15" x14ac:dyDescent="0.25">
      <c r="A7043" s="331">
        <v>101410</v>
      </c>
      <c r="B7043" s="329" t="s">
        <v>251</v>
      </c>
      <c r="C7043" s="329" t="s">
        <v>111</v>
      </c>
      <c r="D7043" s="329" t="s">
        <v>3038</v>
      </c>
      <c r="E7043" s="335">
        <v>3068.75</v>
      </c>
    </row>
    <row r="7044" spans="1:5" ht="15" x14ac:dyDescent="0.25">
      <c r="A7044" s="331">
        <v>101411</v>
      </c>
      <c r="B7044" s="329" t="s">
        <v>9464</v>
      </c>
      <c r="C7044" s="329" t="s">
        <v>111</v>
      </c>
      <c r="D7044" s="329" t="s">
        <v>3038</v>
      </c>
      <c r="E7044" s="335">
        <v>1839.91</v>
      </c>
    </row>
    <row r="7045" spans="1:5" ht="15" x14ac:dyDescent="0.25">
      <c r="A7045" s="331">
        <v>101412</v>
      </c>
      <c r="B7045" s="329" t="s">
        <v>9465</v>
      </c>
      <c r="C7045" s="329" t="s">
        <v>111</v>
      </c>
      <c r="D7045" s="329" t="s">
        <v>3038</v>
      </c>
      <c r="E7045" s="335">
        <v>3316.1</v>
      </c>
    </row>
    <row r="7046" spans="1:5" ht="15" x14ac:dyDescent="0.25">
      <c r="A7046" s="331">
        <v>101413</v>
      </c>
      <c r="B7046" s="329" t="s">
        <v>9215</v>
      </c>
      <c r="C7046" s="329" t="s">
        <v>111</v>
      </c>
      <c r="D7046" s="329" t="s">
        <v>3038</v>
      </c>
      <c r="E7046" s="335">
        <v>3193.45</v>
      </c>
    </row>
    <row r="7047" spans="1:5" ht="15" x14ac:dyDescent="0.25">
      <c r="A7047" s="331">
        <v>101414</v>
      </c>
      <c r="B7047" s="329" t="s">
        <v>9466</v>
      </c>
      <c r="C7047" s="329" t="s">
        <v>111</v>
      </c>
      <c r="D7047" s="329" t="s">
        <v>3038</v>
      </c>
      <c r="E7047" s="335">
        <v>3213.52</v>
      </c>
    </row>
    <row r="7048" spans="1:5" ht="15" x14ac:dyDescent="0.25">
      <c r="A7048" s="331">
        <v>101415</v>
      </c>
      <c r="B7048" s="329" t="s">
        <v>9467</v>
      </c>
      <c r="C7048" s="329" t="s">
        <v>111</v>
      </c>
      <c r="D7048" s="329" t="s">
        <v>3038</v>
      </c>
      <c r="E7048" s="335">
        <v>3306.05</v>
      </c>
    </row>
    <row r="7049" spans="1:5" ht="15" x14ac:dyDescent="0.25">
      <c r="A7049" s="331">
        <v>101416</v>
      </c>
      <c r="B7049" s="329" t="s">
        <v>9350</v>
      </c>
      <c r="C7049" s="329" t="s">
        <v>111</v>
      </c>
      <c r="D7049" s="329" t="s">
        <v>3038</v>
      </c>
      <c r="E7049" s="335">
        <v>3515.98</v>
      </c>
    </row>
    <row r="7050" spans="1:5" ht="15" x14ac:dyDescent="0.25">
      <c r="A7050" s="331">
        <v>101417</v>
      </c>
      <c r="B7050" s="329" t="s">
        <v>9468</v>
      </c>
      <c r="C7050" s="329" t="s">
        <v>111</v>
      </c>
      <c r="D7050" s="329" t="s">
        <v>3038</v>
      </c>
      <c r="E7050" s="335">
        <v>3204.98</v>
      </c>
    </row>
    <row r="7051" spans="1:5" ht="15" x14ac:dyDescent="0.25">
      <c r="A7051" s="331">
        <v>101418</v>
      </c>
      <c r="B7051" s="329" t="s">
        <v>9469</v>
      </c>
      <c r="C7051" s="329" t="s">
        <v>111</v>
      </c>
      <c r="D7051" s="329" t="s">
        <v>3038</v>
      </c>
      <c r="E7051" s="335">
        <v>2276.0500000000002</v>
      </c>
    </row>
    <row r="7052" spans="1:5" ht="15" x14ac:dyDescent="0.25">
      <c r="A7052" s="331">
        <v>101419</v>
      </c>
      <c r="B7052" s="329" t="s">
        <v>9470</v>
      </c>
      <c r="C7052" s="329" t="s">
        <v>111</v>
      </c>
      <c r="D7052" s="329" t="s">
        <v>3038</v>
      </c>
      <c r="E7052" s="335">
        <v>3456.5</v>
      </c>
    </row>
    <row r="7053" spans="1:5" ht="15" x14ac:dyDescent="0.25">
      <c r="A7053" s="331">
        <v>101420</v>
      </c>
      <c r="B7053" s="329" t="s">
        <v>9471</v>
      </c>
      <c r="C7053" s="329" t="s">
        <v>111</v>
      </c>
      <c r="D7053" s="329" t="s">
        <v>3038</v>
      </c>
      <c r="E7053" s="335">
        <v>2433.56</v>
      </c>
    </row>
    <row r="7054" spans="1:5" ht="15" x14ac:dyDescent="0.25">
      <c r="A7054" s="331">
        <v>101421</v>
      </c>
      <c r="B7054" s="329" t="s">
        <v>9472</v>
      </c>
      <c r="C7054" s="329" t="s">
        <v>111</v>
      </c>
      <c r="D7054" s="329" t="s">
        <v>3038</v>
      </c>
      <c r="E7054" s="335">
        <v>3216.74</v>
      </c>
    </row>
    <row r="7055" spans="1:5" ht="15" x14ac:dyDescent="0.25">
      <c r="A7055" s="331">
        <v>101422</v>
      </c>
      <c r="B7055" s="329" t="s">
        <v>9473</v>
      </c>
      <c r="C7055" s="329" t="s">
        <v>111</v>
      </c>
      <c r="D7055" s="329" t="s">
        <v>3038</v>
      </c>
      <c r="E7055" s="335">
        <v>2400.4699999999998</v>
      </c>
    </row>
    <row r="7056" spans="1:5" ht="15" x14ac:dyDescent="0.25">
      <c r="A7056" s="331">
        <v>101423</v>
      </c>
      <c r="B7056" s="329" t="s">
        <v>9474</v>
      </c>
      <c r="C7056" s="329" t="s">
        <v>111</v>
      </c>
      <c r="D7056" s="329" t="s">
        <v>3038</v>
      </c>
      <c r="E7056" s="335">
        <v>2728.6</v>
      </c>
    </row>
    <row r="7057" spans="1:5" ht="15" x14ac:dyDescent="0.25">
      <c r="A7057" s="331">
        <v>101424</v>
      </c>
      <c r="B7057" s="329" t="s">
        <v>9475</v>
      </c>
      <c r="C7057" s="329" t="s">
        <v>111</v>
      </c>
      <c r="D7057" s="329" t="s">
        <v>3038</v>
      </c>
      <c r="E7057" s="335">
        <v>2902.46</v>
      </c>
    </row>
    <row r="7058" spans="1:5" ht="15" x14ac:dyDescent="0.25">
      <c r="A7058" s="331">
        <v>101425</v>
      </c>
      <c r="B7058" s="329" t="s">
        <v>9476</v>
      </c>
      <c r="C7058" s="329" t="s">
        <v>111</v>
      </c>
      <c r="D7058" s="329" t="s">
        <v>3038</v>
      </c>
      <c r="E7058" s="335">
        <v>1475.07</v>
      </c>
    </row>
    <row r="7059" spans="1:5" ht="15" x14ac:dyDescent="0.25">
      <c r="A7059" s="331">
        <v>101426</v>
      </c>
      <c r="B7059" s="329" t="s">
        <v>9477</v>
      </c>
      <c r="C7059" s="329" t="s">
        <v>111</v>
      </c>
      <c r="D7059" s="329" t="s">
        <v>3038</v>
      </c>
      <c r="E7059" s="335">
        <v>2653.17</v>
      </c>
    </row>
    <row r="7060" spans="1:5" ht="15" x14ac:dyDescent="0.25">
      <c r="A7060" s="331">
        <v>101427</v>
      </c>
      <c r="B7060" s="329" t="s">
        <v>9223</v>
      </c>
      <c r="C7060" s="329" t="s">
        <v>111</v>
      </c>
      <c r="D7060" s="329" t="s">
        <v>3038</v>
      </c>
      <c r="E7060" s="335">
        <v>2353.6799999999998</v>
      </c>
    </row>
    <row r="7061" spans="1:5" ht="15" x14ac:dyDescent="0.25">
      <c r="A7061" s="331">
        <v>101428</v>
      </c>
      <c r="B7061" s="329" t="s">
        <v>9478</v>
      </c>
      <c r="C7061" s="329" t="s">
        <v>111</v>
      </c>
      <c r="D7061" s="329" t="s">
        <v>3038</v>
      </c>
      <c r="E7061" s="335">
        <v>2290.62</v>
      </c>
    </row>
    <row r="7062" spans="1:5" ht="15" x14ac:dyDescent="0.25">
      <c r="A7062" s="331">
        <v>101429</v>
      </c>
      <c r="B7062" s="329" t="s">
        <v>9479</v>
      </c>
      <c r="C7062" s="329" t="s">
        <v>111</v>
      </c>
      <c r="D7062" s="329" t="s">
        <v>3038</v>
      </c>
      <c r="E7062" s="335">
        <v>2447.0300000000002</v>
      </c>
    </row>
    <row r="7063" spans="1:5" ht="15" x14ac:dyDescent="0.25">
      <c r="A7063" s="331">
        <v>101430</v>
      </c>
      <c r="B7063" s="329" t="s">
        <v>9480</v>
      </c>
      <c r="C7063" s="329" t="s">
        <v>111</v>
      </c>
      <c r="D7063" s="329" t="s">
        <v>3038</v>
      </c>
      <c r="E7063" s="335">
        <v>2769.94</v>
      </c>
    </row>
    <row r="7064" spans="1:5" ht="15" x14ac:dyDescent="0.25">
      <c r="A7064" s="331">
        <v>101431</v>
      </c>
      <c r="B7064" s="329" t="s">
        <v>2269</v>
      </c>
      <c r="C7064" s="329" t="s">
        <v>111</v>
      </c>
      <c r="D7064" s="329" t="s">
        <v>3038</v>
      </c>
      <c r="E7064" s="335">
        <v>2985.99</v>
      </c>
    </row>
    <row r="7065" spans="1:5" ht="15" x14ac:dyDescent="0.25">
      <c r="A7065" s="331">
        <v>101432</v>
      </c>
      <c r="B7065" s="329" t="s">
        <v>9481</v>
      </c>
      <c r="C7065" s="329" t="s">
        <v>111</v>
      </c>
      <c r="D7065" s="329" t="s">
        <v>3038</v>
      </c>
      <c r="E7065" s="335">
        <v>2306.9</v>
      </c>
    </row>
    <row r="7066" spans="1:5" ht="15" x14ac:dyDescent="0.25">
      <c r="A7066" s="331">
        <v>101433</v>
      </c>
      <c r="B7066" s="329" t="s">
        <v>9226</v>
      </c>
      <c r="C7066" s="329" t="s">
        <v>111</v>
      </c>
      <c r="D7066" s="329" t="s">
        <v>3038</v>
      </c>
      <c r="E7066" s="335">
        <v>2316.5300000000002</v>
      </c>
    </row>
    <row r="7067" spans="1:5" ht="15" x14ac:dyDescent="0.25">
      <c r="A7067" s="331">
        <v>101434</v>
      </c>
      <c r="B7067" s="329" t="s">
        <v>9482</v>
      </c>
      <c r="C7067" s="329" t="s">
        <v>111</v>
      </c>
      <c r="D7067" s="329" t="s">
        <v>3038</v>
      </c>
      <c r="E7067" s="335">
        <v>2730.75</v>
      </c>
    </row>
    <row r="7068" spans="1:5" ht="15" x14ac:dyDescent="0.25">
      <c r="A7068" s="331">
        <v>101435</v>
      </c>
      <c r="B7068" s="329" t="s">
        <v>9483</v>
      </c>
      <c r="C7068" s="329" t="s">
        <v>111</v>
      </c>
      <c r="D7068" s="329" t="s">
        <v>3038</v>
      </c>
      <c r="E7068" s="335">
        <v>2406.9299999999998</v>
      </c>
    </row>
    <row r="7069" spans="1:5" ht="15" x14ac:dyDescent="0.25">
      <c r="A7069" s="331">
        <v>101436</v>
      </c>
      <c r="B7069" s="329" t="s">
        <v>338</v>
      </c>
      <c r="C7069" s="329" t="s">
        <v>111</v>
      </c>
      <c r="D7069" s="329" t="s">
        <v>3038</v>
      </c>
      <c r="E7069" s="335">
        <v>2011.4</v>
      </c>
    </row>
    <row r="7070" spans="1:5" ht="15" x14ac:dyDescent="0.25">
      <c r="A7070" s="331">
        <v>101437</v>
      </c>
      <c r="B7070" s="329" t="s">
        <v>9484</v>
      </c>
      <c r="C7070" s="329" t="s">
        <v>111</v>
      </c>
      <c r="D7070" s="329" t="s">
        <v>3038</v>
      </c>
      <c r="E7070" s="335">
        <v>2807.79</v>
      </c>
    </row>
    <row r="7071" spans="1:5" ht="15" x14ac:dyDescent="0.25">
      <c r="A7071" s="331">
        <v>101438</v>
      </c>
      <c r="B7071" s="329" t="s">
        <v>2421</v>
      </c>
      <c r="C7071" s="329" t="s">
        <v>111</v>
      </c>
      <c r="D7071" s="329" t="s">
        <v>3038</v>
      </c>
      <c r="E7071" s="335">
        <v>3319.92</v>
      </c>
    </row>
    <row r="7072" spans="1:5" ht="15" x14ac:dyDescent="0.25">
      <c r="A7072" s="331">
        <v>101439</v>
      </c>
      <c r="B7072" s="329" t="s">
        <v>2429</v>
      </c>
      <c r="C7072" s="329" t="s">
        <v>111</v>
      </c>
      <c r="D7072" s="329" t="s">
        <v>3038</v>
      </c>
      <c r="E7072" s="335">
        <v>2572.7399999999998</v>
      </c>
    </row>
    <row r="7073" spans="1:5" ht="15" x14ac:dyDescent="0.25">
      <c r="A7073" s="331">
        <v>101440</v>
      </c>
      <c r="B7073" s="329" t="s">
        <v>9485</v>
      </c>
      <c r="C7073" s="329" t="s">
        <v>111</v>
      </c>
      <c r="D7073" s="329" t="s">
        <v>3038</v>
      </c>
      <c r="E7073" s="335">
        <v>2880.95</v>
      </c>
    </row>
    <row r="7074" spans="1:5" ht="15" x14ac:dyDescent="0.25">
      <c r="A7074" s="331">
        <v>101441</v>
      </c>
      <c r="B7074" s="329" t="s">
        <v>2431</v>
      </c>
      <c r="C7074" s="329" t="s">
        <v>111</v>
      </c>
      <c r="D7074" s="329" t="s">
        <v>3038</v>
      </c>
      <c r="E7074" s="335">
        <v>2403.79</v>
      </c>
    </row>
    <row r="7075" spans="1:5" ht="15" x14ac:dyDescent="0.25">
      <c r="A7075" s="331">
        <v>101442</v>
      </c>
      <c r="B7075" s="329" t="s">
        <v>9486</v>
      </c>
      <c r="C7075" s="329" t="s">
        <v>111</v>
      </c>
      <c r="D7075" s="329" t="s">
        <v>3038</v>
      </c>
      <c r="E7075" s="335">
        <v>2421.5300000000002</v>
      </c>
    </row>
    <row r="7076" spans="1:5" ht="15" x14ac:dyDescent="0.25">
      <c r="A7076" s="331">
        <v>101443</v>
      </c>
      <c r="B7076" s="329" t="s">
        <v>475</v>
      </c>
      <c r="C7076" s="329" t="s">
        <v>111</v>
      </c>
      <c r="D7076" s="329" t="s">
        <v>3038</v>
      </c>
      <c r="E7076" s="335">
        <v>2551.73</v>
      </c>
    </row>
    <row r="7077" spans="1:5" ht="15" x14ac:dyDescent="0.25">
      <c r="A7077" s="331">
        <v>101444</v>
      </c>
      <c r="B7077" s="329" t="s">
        <v>9231</v>
      </c>
      <c r="C7077" s="329" t="s">
        <v>111</v>
      </c>
      <c r="D7077" s="329" t="s">
        <v>3038</v>
      </c>
      <c r="E7077" s="335">
        <v>3565.31</v>
      </c>
    </row>
    <row r="7078" spans="1:5" ht="15" x14ac:dyDescent="0.25">
      <c r="A7078" s="331">
        <v>101445</v>
      </c>
      <c r="B7078" s="329" t="s">
        <v>354</v>
      </c>
      <c r="C7078" s="329" t="s">
        <v>111</v>
      </c>
      <c r="D7078" s="329" t="s">
        <v>3038</v>
      </c>
      <c r="E7078" s="335">
        <v>3167.98</v>
      </c>
    </row>
    <row r="7079" spans="1:5" ht="15" x14ac:dyDescent="0.25">
      <c r="A7079" s="331">
        <v>101446</v>
      </c>
      <c r="B7079" s="329" t="s">
        <v>680</v>
      </c>
      <c r="C7079" s="329" t="s">
        <v>111</v>
      </c>
      <c r="D7079" s="329" t="s">
        <v>3038</v>
      </c>
      <c r="E7079" s="335">
        <v>3361.2</v>
      </c>
    </row>
    <row r="7080" spans="1:5" ht="15" x14ac:dyDescent="0.25">
      <c r="A7080" s="331">
        <v>101447</v>
      </c>
      <c r="B7080" s="329" t="s">
        <v>9232</v>
      </c>
      <c r="C7080" s="329" t="s">
        <v>111</v>
      </c>
      <c r="D7080" s="329" t="s">
        <v>3038</v>
      </c>
      <c r="E7080" s="335">
        <v>3734.05</v>
      </c>
    </row>
    <row r="7081" spans="1:5" ht="15" x14ac:dyDescent="0.25">
      <c r="A7081" s="331">
        <v>101448</v>
      </c>
      <c r="B7081" s="329" t="s">
        <v>9233</v>
      </c>
      <c r="C7081" s="329" t="s">
        <v>111</v>
      </c>
      <c r="D7081" s="329" t="s">
        <v>3038</v>
      </c>
      <c r="E7081" s="335">
        <v>3545.71</v>
      </c>
    </row>
    <row r="7082" spans="1:5" ht="15" x14ac:dyDescent="0.25">
      <c r="A7082" s="331">
        <v>101449</v>
      </c>
      <c r="B7082" s="329" t="s">
        <v>9487</v>
      </c>
      <c r="C7082" s="329" t="s">
        <v>111</v>
      </c>
      <c r="D7082" s="329" t="s">
        <v>3038</v>
      </c>
      <c r="E7082" s="335">
        <v>2311.42</v>
      </c>
    </row>
    <row r="7083" spans="1:5" ht="15" x14ac:dyDescent="0.25">
      <c r="A7083" s="331">
        <v>101450</v>
      </c>
      <c r="B7083" s="329" t="s">
        <v>9234</v>
      </c>
      <c r="C7083" s="329" t="s">
        <v>111</v>
      </c>
      <c r="D7083" s="329" t="s">
        <v>3038</v>
      </c>
      <c r="E7083" s="335">
        <v>2123.8000000000002</v>
      </c>
    </row>
    <row r="7084" spans="1:5" ht="15" x14ac:dyDescent="0.25">
      <c r="A7084" s="331">
        <v>101451</v>
      </c>
      <c r="B7084" s="329" t="s">
        <v>1864</v>
      </c>
      <c r="C7084" s="329" t="s">
        <v>111</v>
      </c>
      <c r="D7084" s="329" t="s">
        <v>3038</v>
      </c>
      <c r="E7084" s="335">
        <v>3155.15</v>
      </c>
    </row>
    <row r="7085" spans="1:5" ht="15" x14ac:dyDescent="0.25">
      <c r="A7085" s="331">
        <v>101452</v>
      </c>
      <c r="B7085" s="329" t="s">
        <v>9488</v>
      </c>
      <c r="C7085" s="329" t="s">
        <v>111</v>
      </c>
      <c r="D7085" s="329" t="s">
        <v>3038</v>
      </c>
      <c r="E7085" s="335">
        <v>2521.3000000000002</v>
      </c>
    </row>
    <row r="7086" spans="1:5" ht="15" x14ac:dyDescent="0.25">
      <c r="A7086" s="331">
        <v>101453</v>
      </c>
      <c r="B7086" s="329" t="s">
        <v>9235</v>
      </c>
      <c r="C7086" s="329" t="s">
        <v>111</v>
      </c>
      <c r="D7086" s="329" t="s">
        <v>3038</v>
      </c>
      <c r="E7086" s="335">
        <v>3278.31</v>
      </c>
    </row>
    <row r="7087" spans="1:5" ht="15" x14ac:dyDescent="0.25">
      <c r="A7087" s="331">
        <v>101454</v>
      </c>
      <c r="B7087" s="329" t="s">
        <v>9489</v>
      </c>
      <c r="C7087" s="329" t="s">
        <v>111</v>
      </c>
      <c r="D7087" s="329" t="s">
        <v>3038</v>
      </c>
      <c r="E7087" s="335">
        <v>4108.03</v>
      </c>
    </row>
    <row r="7088" spans="1:5" ht="15" x14ac:dyDescent="0.25">
      <c r="A7088" s="331">
        <v>101455</v>
      </c>
      <c r="B7088" s="329" t="s">
        <v>9237</v>
      </c>
      <c r="C7088" s="329" t="s">
        <v>111</v>
      </c>
      <c r="D7088" s="329" t="s">
        <v>3038</v>
      </c>
      <c r="E7088" s="335">
        <v>3688.39</v>
      </c>
    </row>
    <row r="7089" spans="1:5" ht="15" x14ac:dyDescent="0.25">
      <c r="A7089" s="331">
        <v>101456</v>
      </c>
      <c r="B7089" s="329" t="s">
        <v>9490</v>
      </c>
      <c r="C7089" s="329" t="s">
        <v>111</v>
      </c>
      <c r="D7089" s="329" t="s">
        <v>3038</v>
      </c>
      <c r="E7089" s="335">
        <v>3732.88</v>
      </c>
    </row>
    <row r="7090" spans="1:5" ht="15" x14ac:dyDescent="0.25">
      <c r="A7090" s="331">
        <v>101457</v>
      </c>
      <c r="B7090" s="329" t="s">
        <v>9491</v>
      </c>
      <c r="C7090" s="329" t="s">
        <v>111</v>
      </c>
      <c r="D7090" s="329" t="s">
        <v>3038</v>
      </c>
      <c r="E7090" s="335">
        <v>3780.82</v>
      </c>
    </row>
    <row r="7091" spans="1:5" ht="15" x14ac:dyDescent="0.25">
      <c r="A7091" s="331">
        <v>101458</v>
      </c>
      <c r="B7091" s="329" t="s">
        <v>9492</v>
      </c>
      <c r="C7091" s="329" t="s">
        <v>111</v>
      </c>
      <c r="D7091" s="329" t="s">
        <v>3038</v>
      </c>
      <c r="E7091" s="335">
        <v>3358.97</v>
      </c>
    </row>
    <row r="7092" spans="1:5" ht="15" x14ac:dyDescent="0.25">
      <c r="A7092" s="331">
        <v>101459</v>
      </c>
      <c r="B7092" s="329" t="s">
        <v>745</v>
      </c>
      <c r="C7092" s="329" t="s">
        <v>111</v>
      </c>
      <c r="D7092" s="329" t="s">
        <v>3038</v>
      </c>
      <c r="E7092" s="335">
        <v>3057.53</v>
      </c>
    </row>
    <row r="7093" spans="1:5" ht="15" x14ac:dyDescent="0.25">
      <c r="A7093" s="331">
        <v>101460</v>
      </c>
      <c r="B7093" s="329" t="s">
        <v>9333</v>
      </c>
      <c r="C7093" s="329" t="s">
        <v>111</v>
      </c>
      <c r="D7093" s="329" t="s">
        <v>3038</v>
      </c>
      <c r="E7093" s="335">
        <v>2582.3200000000002</v>
      </c>
    </row>
    <row r="7094" spans="1:5" ht="15" x14ac:dyDescent="0.25">
      <c r="A7094" s="329">
        <v>1344</v>
      </c>
      <c r="B7094" s="329" t="s">
        <v>9493</v>
      </c>
      <c r="C7094" s="329" t="s">
        <v>9494</v>
      </c>
      <c r="D7094" s="329" t="s">
        <v>9495</v>
      </c>
      <c r="E7094" s="334">
        <v>51.21</v>
      </c>
    </row>
    <row r="7095" spans="1:5" ht="15" x14ac:dyDescent="0.25">
      <c r="A7095" s="329">
        <v>1342</v>
      </c>
      <c r="B7095" s="329" t="s">
        <v>9496</v>
      </c>
      <c r="C7095" s="329" t="s">
        <v>9494</v>
      </c>
      <c r="D7095" s="329" t="s">
        <v>9495</v>
      </c>
      <c r="E7095" s="334">
        <v>90.53</v>
      </c>
    </row>
    <row r="7096" spans="1:5" ht="15" x14ac:dyDescent="0.25">
      <c r="A7096" s="329">
        <v>1349</v>
      </c>
      <c r="B7096" s="329" t="s">
        <v>9497</v>
      </c>
      <c r="C7096" s="329" t="s">
        <v>9494</v>
      </c>
      <c r="D7096" s="329" t="s">
        <v>9495</v>
      </c>
      <c r="E7096" s="334">
        <v>129.11000000000001</v>
      </c>
    </row>
    <row r="7097" spans="1:5" ht="15" x14ac:dyDescent="0.25">
      <c r="A7097" s="329">
        <v>1350</v>
      </c>
      <c r="B7097" s="329" t="s">
        <v>9498</v>
      </c>
      <c r="C7097" s="329" t="s">
        <v>9494</v>
      </c>
      <c r="D7097" s="329" t="s">
        <v>9499</v>
      </c>
      <c r="E7097" s="334">
        <v>59.5</v>
      </c>
    </row>
    <row r="7098" spans="1:5" ht="15" x14ac:dyDescent="0.25">
      <c r="A7098" s="329">
        <v>1359</v>
      </c>
      <c r="B7098" s="329" t="s">
        <v>9500</v>
      </c>
      <c r="C7098" s="329" t="s">
        <v>9494</v>
      </c>
      <c r="D7098" s="329" t="s">
        <v>9495</v>
      </c>
      <c r="E7098" s="334">
        <v>117.09</v>
      </c>
    </row>
    <row r="7099" spans="1:5" ht="15" x14ac:dyDescent="0.25">
      <c r="A7099" s="329">
        <v>1351</v>
      </c>
      <c r="B7099" s="329" t="s">
        <v>9501</v>
      </c>
      <c r="C7099" s="329" t="s">
        <v>9494</v>
      </c>
      <c r="D7099" s="329" t="s">
        <v>9495</v>
      </c>
      <c r="E7099" s="334">
        <v>37.729999999999997</v>
      </c>
    </row>
    <row r="7100" spans="1:5" ht="15" x14ac:dyDescent="0.25">
      <c r="A7100" s="329">
        <v>2418</v>
      </c>
      <c r="B7100" s="329" t="s">
        <v>9502</v>
      </c>
      <c r="C7100" s="329" t="s">
        <v>9494</v>
      </c>
      <c r="D7100" s="329" t="s">
        <v>9499</v>
      </c>
      <c r="E7100" s="334">
        <v>9.6300000000000008</v>
      </c>
    </row>
    <row r="7101" spans="1:5" ht="15" x14ac:dyDescent="0.25">
      <c r="A7101" s="329">
        <v>6086</v>
      </c>
      <c r="B7101" s="329" t="s">
        <v>9503</v>
      </c>
      <c r="C7101" s="329" t="s">
        <v>9504</v>
      </c>
      <c r="D7101" s="329" t="s">
        <v>9495</v>
      </c>
      <c r="E7101" s="334">
        <v>80.010000000000005</v>
      </c>
    </row>
    <row r="7102" spans="1:5" ht="15" x14ac:dyDescent="0.25">
      <c r="A7102" s="329">
        <v>3378</v>
      </c>
      <c r="B7102" s="329" t="s">
        <v>1705</v>
      </c>
      <c r="C7102" s="329" t="s">
        <v>9494</v>
      </c>
      <c r="D7102" s="329" t="s">
        <v>9495</v>
      </c>
      <c r="E7102" s="334">
        <v>66.27</v>
      </c>
    </row>
    <row r="7103" spans="1:5" ht="15" x14ac:dyDescent="0.25">
      <c r="A7103" s="329">
        <v>3380</v>
      </c>
      <c r="B7103" s="329" t="s">
        <v>9505</v>
      </c>
      <c r="C7103" s="329" t="s">
        <v>9494</v>
      </c>
      <c r="D7103" s="329" t="s">
        <v>9499</v>
      </c>
      <c r="E7103" s="334">
        <v>46.39</v>
      </c>
    </row>
    <row r="7104" spans="1:5" ht="15" x14ac:dyDescent="0.25">
      <c r="A7104" s="329">
        <v>3379</v>
      </c>
      <c r="B7104" s="329" t="s">
        <v>1497</v>
      </c>
      <c r="C7104" s="329" t="s">
        <v>9494</v>
      </c>
      <c r="D7104" s="329" t="s">
        <v>9495</v>
      </c>
      <c r="E7104" s="334">
        <v>44.79</v>
      </c>
    </row>
    <row r="7105" spans="1:5" ht="15" x14ac:dyDescent="0.25">
      <c r="A7105" s="329">
        <v>615</v>
      </c>
      <c r="B7105" s="329" t="s">
        <v>9506</v>
      </c>
      <c r="C7105" s="329" t="s">
        <v>9507</v>
      </c>
      <c r="D7105" s="329" t="s">
        <v>9508</v>
      </c>
      <c r="E7105" s="334">
        <v>521.64</v>
      </c>
    </row>
    <row r="7106" spans="1:5" ht="15" x14ac:dyDescent="0.25">
      <c r="A7106" s="329">
        <v>606</v>
      </c>
      <c r="B7106" s="329" t="s">
        <v>9509</v>
      </c>
      <c r="C7106" s="329" t="s">
        <v>9507</v>
      </c>
      <c r="D7106" s="329" t="s">
        <v>9508</v>
      </c>
      <c r="E7106" s="334">
        <v>819.43</v>
      </c>
    </row>
    <row r="7107" spans="1:5" ht="15" x14ac:dyDescent="0.25">
      <c r="A7107" s="329">
        <v>13382</v>
      </c>
      <c r="B7107" s="329" t="s">
        <v>9510</v>
      </c>
      <c r="C7107" s="329" t="s">
        <v>9494</v>
      </c>
      <c r="D7107" s="329" t="s">
        <v>9508</v>
      </c>
      <c r="E7107" s="334">
        <v>373.96</v>
      </c>
    </row>
    <row r="7108" spans="1:5" ht="15" x14ac:dyDescent="0.25">
      <c r="A7108" s="329">
        <v>4047</v>
      </c>
      <c r="B7108" s="329" t="s">
        <v>9511</v>
      </c>
      <c r="C7108" s="329" t="s">
        <v>9504</v>
      </c>
      <c r="D7108" s="329" t="s">
        <v>9499</v>
      </c>
      <c r="E7108" s="334">
        <v>16.190000000000001</v>
      </c>
    </row>
    <row r="7109" spans="1:5" ht="15" x14ac:dyDescent="0.25">
      <c r="A7109" s="329">
        <v>7344</v>
      </c>
      <c r="B7109" s="329" t="s">
        <v>9512</v>
      </c>
      <c r="C7109" s="329" t="s">
        <v>9504</v>
      </c>
      <c r="D7109" s="329" t="s">
        <v>9499</v>
      </c>
      <c r="E7109" s="334">
        <v>78</v>
      </c>
    </row>
    <row r="7110" spans="1:5" ht="15" x14ac:dyDescent="0.25">
      <c r="A7110" s="329">
        <v>40514</v>
      </c>
      <c r="B7110" s="329" t="s">
        <v>9513</v>
      </c>
      <c r="C7110" s="329" t="s">
        <v>9514</v>
      </c>
      <c r="D7110" s="329" t="s">
        <v>9499</v>
      </c>
      <c r="E7110" s="334">
        <v>26.35</v>
      </c>
    </row>
    <row r="7111" spans="1:5" ht="15" x14ac:dyDescent="0.25">
      <c r="A7111" s="329">
        <v>11199</v>
      </c>
      <c r="B7111" s="329" t="s">
        <v>9515</v>
      </c>
      <c r="C7111" s="329" t="s">
        <v>9494</v>
      </c>
      <c r="D7111" s="329" t="s">
        <v>9508</v>
      </c>
      <c r="E7111" s="335">
        <v>1175.81</v>
      </c>
    </row>
    <row r="7112" spans="1:5" ht="15" x14ac:dyDescent="0.25">
      <c r="A7112" s="329">
        <v>4053</v>
      </c>
      <c r="B7112" s="329" t="s">
        <v>9516</v>
      </c>
      <c r="C7112" s="329" t="s">
        <v>9504</v>
      </c>
      <c r="D7112" s="329" t="s">
        <v>9495</v>
      </c>
      <c r="E7112" s="334">
        <v>61.67</v>
      </c>
    </row>
    <row r="7113" spans="1:5" ht="15" x14ac:dyDescent="0.25">
      <c r="A7113" s="329">
        <v>4056</v>
      </c>
      <c r="B7113" s="329" t="s">
        <v>9517</v>
      </c>
      <c r="C7113" s="329" t="s">
        <v>9504</v>
      </c>
      <c r="D7113" s="329" t="s">
        <v>9495</v>
      </c>
      <c r="E7113" s="334">
        <v>32.43</v>
      </c>
    </row>
    <row r="7114" spans="1:5" ht="15" x14ac:dyDescent="0.25">
      <c r="A7114" s="329">
        <v>21136</v>
      </c>
      <c r="B7114" s="329" t="s">
        <v>9518</v>
      </c>
      <c r="C7114" s="329" t="s">
        <v>9519</v>
      </c>
      <c r="D7114" s="329" t="s">
        <v>9495</v>
      </c>
      <c r="E7114" s="334">
        <v>13.96</v>
      </c>
    </row>
    <row r="7115" spans="1:5" ht="15" x14ac:dyDescent="0.25">
      <c r="A7115" s="329">
        <v>21128</v>
      </c>
      <c r="B7115" s="329" t="s">
        <v>9520</v>
      </c>
      <c r="C7115" s="329" t="s">
        <v>9519</v>
      </c>
      <c r="D7115" s="329" t="s">
        <v>9499</v>
      </c>
      <c r="E7115" s="334">
        <v>10.8</v>
      </c>
    </row>
    <row r="7116" spans="1:5" ht="15" x14ac:dyDescent="0.25">
      <c r="A7116" s="329">
        <v>21130</v>
      </c>
      <c r="B7116" s="329" t="s">
        <v>9521</v>
      </c>
      <c r="C7116" s="329" t="s">
        <v>9519</v>
      </c>
      <c r="D7116" s="329" t="s">
        <v>9495</v>
      </c>
      <c r="E7116" s="334">
        <v>27.27</v>
      </c>
    </row>
    <row r="7117" spans="1:5" ht="15" x14ac:dyDescent="0.25">
      <c r="A7117" s="329">
        <v>21135</v>
      </c>
      <c r="B7117" s="329" t="s">
        <v>9522</v>
      </c>
      <c r="C7117" s="329" t="s">
        <v>9519</v>
      </c>
      <c r="D7117" s="329" t="s">
        <v>9495</v>
      </c>
      <c r="E7117" s="334">
        <v>26.85</v>
      </c>
    </row>
    <row r="7118" spans="1:5" ht="15" x14ac:dyDescent="0.25">
      <c r="A7118" s="329">
        <v>38605</v>
      </c>
      <c r="B7118" s="329" t="s">
        <v>908</v>
      </c>
      <c r="C7118" s="329" t="s">
        <v>9494</v>
      </c>
      <c r="D7118" s="329" t="s">
        <v>9508</v>
      </c>
      <c r="E7118" s="334">
        <v>146.41999999999999</v>
      </c>
    </row>
    <row r="7119" spans="1:5" ht="15" x14ac:dyDescent="0.25">
      <c r="A7119" s="329">
        <v>11270</v>
      </c>
      <c r="B7119" s="329" t="s">
        <v>9523</v>
      </c>
      <c r="C7119" s="329" t="s">
        <v>9494</v>
      </c>
      <c r="D7119" s="329" t="s">
        <v>9508</v>
      </c>
      <c r="E7119" s="334">
        <v>1.86</v>
      </c>
    </row>
    <row r="7120" spans="1:5" ht="15" x14ac:dyDescent="0.25">
      <c r="A7120" s="329">
        <v>412</v>
      </c>
      <c r="B7120" s="329" t="s">
        <v>9524</v>
      </c>
      <c r="C7120" s="329" t="s">
        <v>9494</v>
      </c>
      <c r="D7120" s="329" t="s">
        <v>9495</v>
      </c>
      <c r="E7120" s="334">
        <v>1.28</v>
      </c>
    </row>
    <row r="7121" spans="1:5" ht="15" x14ac:dyDescent="0.25">
      <c r="A7121" s="329">
        <v>414</v>
      </c>
      <c r="B7121" s="329" t="s">
        <v>9525</v>
      </c>
      <c r="C7121" s="329" t="s">
        <v>9494</v>
      </c>
      <c r="D7121" s="329" t="s">
        <v>9495</v>
      </c>
      <c r="E7121" s="334">
        <v>0.08</v>
      </c>
    </row>
    <row r="7122" spans="1:5" ht="15" x14ac:dyDescent="0.25">
      <c r="A7122" s="329">
        <v>410</v>
      </c>
      <c r="B7122" s="329" t="s">
        <v>9526</v>
      </c>
      <c r="C7122" s="329" t="s">
        <v>9494</v>
      </c>
      <c r="D7122" s="329" t="s">
        <v>9495</v>
      </c>
      <c r="E7122" s="334">
        <v>0.19</v>
      </c>
    </row>
    <row r="7123" spans="1:5" ht="15" x14ac:dyDescent="0.25">
      <c r="A7123" s="329">
        <v>411</v>
      </c>
      <c r="B7123" s="329" t="s">
        <v>9527</v>
      </c>
      <c r="C7123" s="329" t="s">
        <v>9494</v>
      </c>
      <c r="D7123" s="329" t="s">
        <v>9499</v>
      </c>
      <c r="E7123" s="334">
        <v>0.25</v>
      </c>
    </row>
    <row r="7124" spans="1:5" ht="15" x14ac:dyDescent="0.25">
      <c r="A7124" s="329">
        <v>408</v>
      </c>
      <c r="B7124" s="329" t="s">
        <v>9528</v>
      </c>
      <c r="C7124" s="329" t="s">
        <v>9494</v>
      </c>
      <c r="D7124" s="329" t="s">
        <v>9495</v>
      </c>
      <c r="E7124" s="334">
        <v>1.24</v>
      </c>
    </row>
    <row r="7125" spans="1:5" ht="15" x14ac:dyDescent="0.25">
      <c r="A7125" s="329">
        <v>39131</v>
      </c>
      <c r="B7125" s="329" t="s">
        <v>9529</v>
      </c>
      <c r="C7125" s="329" t="s">
        <v>9494</v>
      </c>
      <c r="D7125" s="329" t="s">
        <v>9495</v>
      </c>
      <c r="E7125" s="334">
        <v>3.59</v>
      </c>
    </row>
    <row r="7126" spans="1:5" ht="15" x14ac:dyDescent="0.25">
      <c r="A7126" s="329">
        <v>394</v>
      </c>
      <c r="B7126" s="329" t="s">
        <v>1805</v>
      </c>
      <c r="C7126" s="329" t="s">
        <v>9494</v>
      </c>
      <c r="D7126" s="329" t="s">
        <v>9495</v>
      </c>
      <c r="E7126" s="334">
        <v>3.63</v>
      </c>
    </row>
    <row r="7127" spans="1:5" ht="15" x14ac:dyDescent="0.25">
      <c r="A7127" s="329">
        <v>39130</v>
      </c>
      <c r="B7127" s="329" t="s">
        <v>9530</v>
      </c>
      <c r="C7127" s="329" t="s">
        <v>9494</v>
      </c>
      <c r="D7127" s="329" t="s">
        <v>9495</v>
      </c>
      <c r="E7127" s="334">
        <v>3.27</v>
      </c>
    </row>
    <row r="7128" spans="1:5" ht="15" x14ac:dyDescent="0.25">
      <c r="A7128" s="329">
        <v>395</v>
      </c>
      <c r="B7128" s="329" t="s">
        <v>9531</v>
      </c>
      <c r="C7128" s="329" t="s">
        <v>9494</v>
      </c>
      <c r="D7128" s="329" t="s">
        <v>9495</v>
      </c>
      <c r="E7128" s="334">
        <v>3.5</v>
      </c>
    </row>
    <row r="7129" spans="1:5" ht="15" x14ac:dyDescent="0.25">
      <c r="A7129" s="329">
        <v>39127</v>
      </c>
      <c r="B7129" s="329" t="s">
        <v>9532</v>
      </c>
      <c r="C7129" s="329" t="s">
        <v>9494</v>
      </c>
      <c r="D7129" s="329" t="s">
        <v>9495</v>
      </c>
      <c r="E7129" s="334">
        <v>1.72</v>
      </c>
    </row>
    <row r="7130" spans="1:5" ht="15" x14ac:dyDescent="0.25">
      <c r="A7130" s="329">
        <v>392</v>
      </c>
      <c r="B7130" s="329" t="s">
        <v>206</v>
      </c>
      <c r="C7130" s="329" t="s">
        <v>9494</v>
      </c>
      <c r="D7130" s="329" t="s">
        <v>9495</v>
      </c>
      <c r="E7130" s="334">
        <v>1.77</v>
      </c>
    </row>
    <row r="7131" spans="1:5" ht="15" x14ac:dyDescent="0.25">
      <c r="A7131" s="329">
        <v>39129</v>
      </c>
      <c r="B7131" s="329" t="s">
        <v>9533</v>
      </c>
      <c r="C7131" s="329" t="s">
        <v>9494</v>
      </c>
      <c r="D7131" s="329" t="s">
        <v>9495</v>
      </c>
      <c r="E7131" s="334">
        <v>2.02</v>
      </c>
    </row>
    <row r="7132" spans="1:5" ht="15" x14ac:dyDescent="0.25">
      <c r="A7132" s="329">
        <v>393</v>
      </c>
      <c r="B7132" s="329" t="s">
        <v>9534</v>
      </c>
      <c r="C7132" s="329" t="s">
        <v>9494</v>
      </c>
      <c r="D7132" s="329" t="s">
        <v>9499</v>
      </c>
      <c r="E7132" s="334">
        <v>2.11</v>
      </c>
    </row>
    <row r="7133" spans="1:5" ht="15" x14ac:dyDescent="0.25">
      <c r="A7133" s="329">
        <v>39133</v>
      </c>
      <c r="B7133" s="329" t="s">
        <v>9535</v>
      </c>
      <c r="C7133" s="329" t="s">
        <v>9494</v>
      </c>
      <c r="D7133" s="329" t="s">
        <v>9495</v>
      </c>
      <c r="E7133" s="334">
        <v>4.71</v>
      </c>
    </row>
    <row r="7134" spans="1:5" ht="15" x14ac:dyDescent="0.25">
      <c r="A7134" s="329">
        <v>397</v>
      </c>
      <c r="B7134" s="329" t="s">
        <v>9536</v>
      </c>
      <c r="C7134" s="329" t="s">
        <v>9494</v>
      </c>
      <c r="D7134" s="329" t="s">
        <v>9495</v>
      </c>
      <c r="E7134" s="334">
        <v>5.2</v>
      </c>
    </row>
    <row r="7135" spans="1:5" ht="15" x14ac:dyDescent="0.25">
      <c r="A7135" s="329">
        <v>39132</v>
      </c>
      <c r="B7135" s="329" t="s">
        <v>9537</v>
      </c>
      <c r="C7135" s="329" t="s">
        <v>9494</v>
      </c>
      <c r="D7135" s="329" t="s">
        <v>9495</v>
      </c>
      <c r="E7135" s="334">
        <v>3.77</v>
      </c>
    </row>
    <row r="7136" spans="1:5" ht="15" x14ac:dyDescent="0.25">
      <c r="A7136" s="329">
        <v>396</v>
      </c>
      <c r="B7136" s="329" t="s">
        <v>9538</v>
      </c>
      <c r="C7136" s="329" t="s">
        <v>9494</v>
      </c>
      <c r="D7136" s="329" t="s">
        <v>9495</v>
      </c>
      <c r="E7136" s="334">
        <v>4.04</v>
      </c>
    </row>
    <row r="7137" spans="1:5" ht="15" x14ac:dyDescent="0.25">
      <c r="A7137" s="329">
        <v>39135</v>
      </c>
      <c r="B7137" s="329" t="s">
        <v>9539</v>
      </c>
      <c r="C7137" s="329" t="s">
        <v>9494</v>
      </c>
      <c r="D7137" s="329" t="s">
        <v>9495</v>
      </c>
      <c r="E7137" s="334">
        <v>7.54</v>
      </c>
    </row>
    <row r="7138" spans="1:5" ht="15" x14ac:dyDescent="0.25">
      <c r="A7138" s="329">
        <v>39128</v>
      </c>
      <c r="B7138" s="329" t="s">
        <v>9540</v>
      </c>
      <c r="C7138" s="329" t="s">
        <v>9494</v>
      </c>
      <c r="D7138" s="329" t="s">
        <v>9495</v>
      </c>
      <c r="E7138" s="334">
        <v>1.88</v>
      </c>
    </row>
    <row r="7139" spans="1:5" ht="15" x14ac:dyDescent="0.25">
      <c r="A7139" s="329">
        <v>400</v>
      </c>
      <c r="B7139" s="329" t="s">
        <v>9541</v>
      </c>
      <c r="C7139" s="329" t="s">
        <v>9494</v>
      </c>
      <c r="D7139" s="329" t="s">
        <v>9495</v>
      </c>
      <c r="E7139" s="334">
        <v>1.84</v>
      </c>
    </row>
    <row r="7140" spans="1:5" ht="15" x14ac:dyDescent="0.25">
      <c r="A7140" s="329">
        <v>39125</v>
      </c>
      <c r="B7140" s="329" t="s">
        <v>9542</v>
      </c>
      <c r="C7140" s="329" t="s">
        <v>9494</v>
      </c>
      <c r="D7140" s="329" t="s">
        <v>9495</v>
      </c>
      <c r="E7140" s="334">
        <v>1.88</v>
      </c>
    </row>
    <row r="7141" spans="1:5" ht="15" x14ac:dyDescent="0.25">
      <c r="A7141" s="329">
        <v>39134</v>
      </c>
      <c r="B7141" s="329" t="s">
        <v>9543</v>
      </c>
      <c r="C7141" s="329" t="s">
        <v>9494</v>
      </c>
      <c r="D7141" s="329" t="s">
        <v>9495</v>
      </c>
      <c r="E7141" s="334">
        <v>6.28</v>
      </c>
    </row>
    <row r="7142" spans="1:5" ht="15" x14ac:dyDescent="0.25">
      <c r="A7142" s="329">
        <v>398</v>
      </c>
      <c r="B7142" s="329" t="s">
        <v>9544</v>
      </c>
      <c r="C7142" s="329" t="s">
        <v>9494</v>
      </c>
      <c r="D7142" s="329" t="s">
        <v>9495</v>
      </c>
      <c r="E7142" s="334">
        <v>5.79</v>
      </c>
    </row>
    <row r="7143" spans="1:5" ht="15" x14ac:dyDescent="0.25">
      <c r="A7143" s="329">
        <v>39126</v>
      </c>
      <c r="B7143" s="329" t="s">
        <v>9545</v>
      </c>
      <c r="C7143" s="329" t="s">
        <v>9494</v>
      </c>
      <c r="D7143" s="329" t="s">
        <v>9495</v>
      </c>
      <c r="E7143" s="334">
        <v>8.48</v>
      </c>
    </row>
    <row r="7144" spans="1:5" ht="15" x14ac:dyDescent="0.25">
      <c r="A7144" s="329">
        <v>399</v>
      </c>
      <c r="B7144" s="329" t="s">
        <v>9546</v>
      </c>
      <c r="C7144" s="329" t="s">
        <v>9494</v>
      </c>
      <c r="D7144" s="329" t="s">
        <v>9495</v>
      </c>
      <c r="E7144" s="334">
        <v>7.47</v>
      </c>
    </row>
    <row r="7145" spans="1:5" ht="15" x14ac:dyDescent="0.25">
      <c r="A7145" s="329">
        <v>39158</v>
      </c>
      <c r="B7145" s="329" t="s">
        <v>9547</v>
      </c>
      <c r="C7145" s="329" t="s">
        <v>9494</v>
      </c>
      <c r="D7145" s="329" t="s">
        <v>9495</v>
      </c>
      <c r="E7145" s="334">
        <v>20.059999999999999</v>
      </c>
    </row>
    <row r="7146" spans="1:5" ht="15" x14ac:dyDescent="0.25">
      <c r="A7146" s="329">
        <v>39141</v>
      </c>
      <c r="B7146" s="329" t="s">
        <v>9548</v>
      </c>
      <c r="C7146" s="329" t="s">
        <v>9494</v>
      </c>
      <c r="D7146" s="329" t="s">
        <v>9495</v>
      </c>
      <c r="E7146" s="334">
        <v>1.45</v>
      </c>
    </row>
    <row r="7147" spans="1:5" ht="15" x14ac:dyDescent="0.25">
      <c r="A7147" s="329">
        <v>39140</v>
      </c>
      <c r="B7147" s="329" t="s">
        <v>9549</v>
      </c>
      <c r="C7147" s="329" t="s">
        <v>9494</v>
      </c>
      <c r="D7147" s="329" t="s">
        <v>9495</v>
      </c>
      <c r="E7147" s="334">
        <v>1.32</v>
      </c>
    </row>
    <row r="7148" spans="1:5" ht="15" x14ac:dyDescent="0.25">
      <c r="A7148" s="329">
        <v>39137</v>
      </c>
      <c r="B7148" s="329" t="s">
        <v>9550</v>
      </c>
      <c r="C7148" s="329" t="s">
        <v>9494</v>
      </c>
      <c r="D7148" s="329" t="s">
        <v>9495</v>
      </c>
      <c r="E7148" s="334">
        <v>0.76</v>
      </c>
    </row>
    <row r="7149" spans="1:5" ht="15" x14ac:dyDescent="0.25">
      <c r="A7149" s="329">
        <v>39139</v>
      </c>
      <c r="B7149" s="329" t="s">
        <v>9551</v>
      </c>
      <c r="C7149" s="329" t="s">
        <v>9494</v>
      </c>
      <c r="D7149" s="329" t="s">
        <v>9495</v>
      </c>
      <c r="E7149" s="334">
        <v>1.0900000000000001</v>
      </c>
    </row>
    <row r="7150" spans="1:5" ht="15" x14ac:dyDescent="0.25">
      <c r="A7150" s="329">
        <v>39143</v>
      </c>
      <c r="B7150" s="329" t="s">
        <v>9552</v>
      </c>
      <c r="C7150" s="329" t="s">
        <v>9494</v>
      </c>
      <c r="D7150" s="329" t="s">
        <v>9495</v>
      </c>
      <c r="E7150" s="334">
        <v>3</v>
      </c>
    </row>
    <row r="7151" spans="1:5" ht="15" x14ac:dyDescent="0.25">
      <c r="A7151" s="329">
        <v>39142</v>
      </c>
      <c r="B7151" s="329" t="s">
        <v>9553</v>
      </c>
      <c r="C7151" s="329" t="s">
        <v>9494</v>
      </c>
      <c r="D7151" s="329" t="s">
        <v>9495</v>
      </c>
      <c r="E7151" s="334">
        <v>2.15</v>
      </c>
    </row>
    <row r="7152" spans="1:5" ht="15" x14ac:dyDescent="0.25">
      <c r="A7152" s="329">
        <v>39138</v>
      </c>
      <c r="B7152" s="329" t="s">
        <v>9554</v>
      </c>
      <c r="C7152" s="329" t="s">
        <v>9494</v>
      </c>
      <c r="D7152" s="329" t="s">
        <v>9495</v>
      </c>
      <c r="E7152" s="334">
        <v>0.8</v>
      </c>
    </row>
    <row r="7153" spans="1:5" ht="15" x14ac:dyDescent="0.25">
      <c r="A7153" s="329">
        <v>39136</v>
      </c>
      <c r="B7153" s="329" t="s">
        <v>9555</v>
      </c>
      <c r="C7153" s="329" t="s">
        <v>9494</v>
      </c>
      <c r="D7153" s="329" t="s">
        <v>9495</v>
      </c>
      <c r="E7153" s="334">
        <v>0.53</v>
      </c>
    </row>
    <row r="7154" spans="1:5" ht="15" x14ac:dyDescent="0.25">
      <c r="A7154" s="329">
        <v>39144</v>
      </c>
      <c r="B7154" s="329" t="s">
        <v>9556</v>
      </c>
      <c r="C7154" s="329" t="s">
        <v>9494</v>
      </c>
      <c r="D7154" s="329" t="s">
        <v>9495</v>
      </c>
      <c r="E7154" s="334">
        <v>3.5</v>
      </c>
    </row>
    <row r="7155" spans="1:5" ht="15" x14ac:dyDescent="0.25">
      <c r="A7155" s="329">
        <v>39145</v>
      </c>
      <c r="B7155" s="329" t="s">
        <v>9557</v>
      </c>
      <c r="C7155" s="329" t="s">
        <v>9494</v>
      </c>
      <c r="D7155" s="329" t="s">
        <v>9495</v>
      </c>
      <c r="E7155" s="334">
        <v>5.76</v>
      </c>
    </row>
    <row r="7156" spans="1:5" ht="15" x14ac:dyDescent="0.25">
      <c r="A7156" s="329">
        <v>12615</v>
      </c>
      <c r="B7156" s="329" t="s">
        <v>9558</v>
      </c>
      <c r="C7156" s="329" t="s">
        <v>9494</v>
      </c>
      <c r="D7156" s="329" t="s">
        <v>9508</v>
      </c>
      <c r="E7156" s="334">
        <v>4.76</v>
      </c>
    </row>
    <row r="7157" spans="1:5" ht="15" x14ac:dyDescent="0.25">
      <c r="A7157" s="329">
        <v>11927</v>
      </c>
      <c r="B7157" s="329" t="s">
        <v>9559</v>
      </c>
      <c r="C7157" s="329" t="s">
        <v>9494</v>
      </c>
      <c r="D7157" s="329" t="s">
        <v>9508</v>
      </c>
      <c r="E7157" s="334">
        <v>5.55</v>
      </c>
    </row>
    <row r="7158" spans="1:5" ht="15" x14ac:dyDescent="0.25">
      <c r="A7158" s="329">
        <v>11928</v>
      </c>
      <c r="B7158" s="329" t="s">
        <v>9560</v>
      </c>
      <c r="C7158" s="329" t="s">
        <v>9494</v>
      </c>
      <c r="D7158" s="329" t="s">
        <v>9508</v>
      </c>
      <c r="E7158" s="334">
        <v>6.36</v>
      </c>
    </row>
    <row r="7159" spans="1:5" ht="15" x14ac:dyDescent="0.25">
      <c r="A7159" s="329">
        <v>11929</v>
      </c>
      <c r="B7159" s="329" t="s">
        <v>9561</v>
      </c>
      <c r="C7159" s="329" t="s">
        <v>9494</v>
      </c>
      <c r="D7159" s="329" t="s">
        <v>9508</v>
      </c>
      <c r="E7159" s="334">
        <v>9.83</v>
      </c>
    </row>
    <row r="7160" spans="1:5" ht="15" x14ac:dyDescent="0.25">
      <c r="A7160" s="329">
        <v>36801</v>
      </c>
      <c r="B7160" s="329" t="s">
        <v>9562</v>
      </c>
      <c r="C7160" s="329" t="s">
        <v>9494</v>
      </c>
      <c r="D7160" s="329" t="s">
        <v>9495</v>
      </c>
      <c r="E7160" s="334">
        <v>26.27</v>
      </c>
    </row>
    <row r="7161" spans="1:5" ht="15" x14ac:dyDescent="0.25">
      <c r="A7161" s="329">
        <v>36246</v>
      </c>
      <c r="B7161" s="329" t="s">
        <v>9563</v>
      </c>
      <c r="C7161" s="329" t="s">
        <v>9519</v>
      </c>
      <c r="D7161" s="329" t="s">
        <v>9495</v>
      </c>
      <c r="E7161" s="334">
        <v>4.3600000000000003</v>
      </c>
    </row>
    <row r="7162" spans="1:5" ht="15" x14ac:dyDescent="0.25">
      <c r="A7162" s="329">
        <v>37600</v>
      </c>
      <c r="B7162" s="329" t="s">
        <v>9564</v>
      </c>
      <c r="C7162" s="329" t="s">
        <v>9494</v>
      </c>
      <c r="D7162" s="329" t="s">
        <v>9508</v>
      </c>
      <c r="E7162" s="334">
        <v>93.16</v>
      </c>
    </row>
    <row r="7163" spans="1:5" ht="15" x14ac:dyDescent="0.25">
      <c r="A7163" s="329">
        <v>37599</v>
      </c>
      <c r="B7163" s="329" t="s">
        <v>9565</v>
      </c>
      <c r="C7163" s="329" t="s">
        <v>9494</v>
      </c>
      <c r="D7163" s="329" t="s">
        <v>9508</v>
      </c>
      <c r="E7163" s="334">
        <v>86.71</v>
      </c>
    </row>
    <row r="7164" spans="1:5" ht="15" x14ac:dyDescent="0.25">
      <c r="A7164" s="329">
        <v>1</v>
      </c>
      <c r="B7164" s="329" t="s">
        <v>9566</v>
      </c>
      <c r="C7164" s="329" t="s">
        <v>9567</v>
      </c>
      <c r="D7164" s="329" t="s">
        <v>9499</v>
      </c>
      <c r="E7164" s="334">
        <v>68</v>
      </c>
    </row>
    <row r="7165" spans="1:5" ht="15" x14ac:dyDescent="0.25">
      <c r="A7165" s="329">
        <v>3</v>
      </c>
      <c r="B7165" s="329" t="s">
        <v>9568</v>
      </c>
      <c r="C7165" s="329" t="s">
        <v>9514</v>
      </c>
      <c r="D7165" s="329" t="s">
        <v>9495</v>
      </c>
      <c r="E7165" s="334">
        <v>10.32</v>
      </c>
    </row>
    <row r="7166" spans="1:5" ht="15" x14ac:dyDescent="0.25">
      <c r="A7166" s="329">
        <v>43054</v>
      </c>
      <c r="B7166" s="329" t="s">
        <v>9569</v>
      </c>
      <c r="C7166" s="329" t="s">
        <v>9567</v>
      </c>
      <c r="D7166" s="329" t="s">
        <v>9495</v>
      </c>
      <c r="E7166" s="334">
        <v>13.33</v>
      </c>
    </row>
    <row r="7167" spans="1:5" ht="15" x14ac:dyDescent="0.25">
      <c r="A7167" s="329">
        <v>42402</v>
      </c>
      <c r="B7167" s="329" t="s">
        <v>9570</v>
      </c>
      <c r="C7167" s="329" t="s">
        <v>9567</v>
      </c>
      <c r="D7167" s="329" t="s">
        <v>9495</v>
      </c>
      <c r="E7167" s="334">
        <v>12.74</v>
      </c>
    </row>
    <row r="7168" spans="1:5" ht="15" x14ac:dyDescent="0.25">
      <c r="A7168" s="329">
        <v>42403</v>
      </c>
      <c r="B7168" s="329" t="s">
        <v>9571</v>
      </c>
      <c r="C7168" s="329" t="s">
        <v>9567</v>
      </c>
      <c r="D7168" s="329" t="s">
        <v>9495</v>
      </c>
      <c r="E7168" s="334">
        <v>16.350000000000001</v>
      </c>
    </row>
    <row r="7169" spans="1:5" ht="15" x14ac:dyDescent="0.25">
      <c r="A7169" s="329">
        <v>42404</v>
      </c>
      <c r="B7169" s="329" t="s">
        <v>9572</v>
      </c>
      <c r="C7169" s="329" t="s">
        <v>9567</v>
      </c>
      <c r="D7169" s="329" t="s">
        <v>9495</v>
      </c>
      <c r="E7169" s="334">
        <v>16.260000000000002</v>
      </c>
    </row>
    <row r="7170" spans="1:5" ht="15" x14ac:dyDescent="0.25">
      <c r="A7170" s="329">
        <v>42405</v>
      </c>
      <c r="B7170" s="329" t="s">
        <v>9573</v>
      </c>
      <c r="C7170" s="329" t="s">
        <v>9567</v>
      </c>
      <c r="D7170" s="329" t="s">
        <v>9495</v>
      </c>
      <c r="E7170" s="334">
        <v>17.32</v>
      </c>
    </row>
    <row r="7171" spans="1:5" ht="15" x14ac:dyDescent="0.25">
      <c r="A7171" s="329">
        <v>34341</v>
      </c>
      <c r="B7171" s="329" t="s">
        <v>9574</v>
      </c>
      <c r="C7171" s="329" t="s">
        <v>9567</v>
      </c>
      <c r="D7171" s="329" t="s">
        <v>9495</v>
      </c>
      <c r="E7171" s="334">
        <v>15.03</v>
      </c>
    </row>
    <row r="7172" spans="1:5" ht="15" x14ac:dyDescent="0.25">
      <c r="A7172" s="329">
        <v>43053</v>
      </c>
      <c r="B7172" s="329" t="s">
        <v>9575</v>
      </c>
      <c r="C7172" s="329" t="s">
        <v>9567</v>
      </c>
      <c r="D7172" s="329" t="s">
        <v>9495</v>
      </c>
      <c r="E7172" s="334">
        <v>11.91</v>
      </c>
    </row>
    <row r="7173" spans="1:5" ht="15" x14ac:dyDescent="0.25">
      <c r="A7173" s="329">
        <v>43058</v>
      </c>
      <c r="B7173" s="329" t="s">
        <v>9576</v>
      </c>
      <c r="C7173" s="329" t="s">
        <v>9567</v>
      </c>
      <c r="D7173" s="329" t="s">
        <v>9495</v>
      </c>
      <c r="E7173" s="334">
        <v>12.35</v>
      </c>
    </row>
    <row r="7174" spans="1:5" ht="15" x14ac:dyDescent="0.25">
      <c r="A7174" s="329">
        <v>34</v>
      </c>
      <c r="B7174" s="329" t="s">
        <v>485</v>
      </c>
      <c r="C7174" s="329" t="s">
        <v>9567</v>
      </c>
      <c r="D7174" s="329" t="s">
        <v>9495</v>
      </c>
      <c r="E7174" s="334">
        <v>12.41</v>
      </c>
    </row>
    <row r="7175" spans="1:5" ht="15" x14ac:dyDescent="0.25">
      <c r="A7175" s="329">
        <v>43055</v>
      </c>
      <c r="B7175" s="329" t="s">
        <v>2115</v>
      </c>
      <c r="C7175" s="329" t="s">
        <v>9567</v>
      </c>
      <c r="D7175" s="329" t="s">
        <v>9499</v>
      </c>
      <c r="E7175" s="334">
        <v>10.75</v>
      </c>
    </row>
    <row r="7176" spans="1:5" ht="15" x14ac:dyDescent="0.25">
      <c r="A7176" s="329">
        <v>43056</v>
      </c>
      <c r="B7176" s="329" t="s">
        <v>2117</v>
      </c>
      <c r="C7176" s="329" t="s">
        <v>9567</v>
      </c>
      <c r="D7176" s="329" t="s">
        <v>9495</v>
      </c>
      <c r="E7176" s="334">
        <v>12.4</v>
      </c>
    </row>
    <row r="7177" spans="1:5" ht="15" x14ac:dyDescent="0.25">
      <c r="A7177" s="329">
        <v>43057</v>
      </c>
      <c r="B7177" s="329" t="s">
        <v>9577</v>
      </c>
      <c r="C7177" s="329" t="s">
        <v>9567</v>
      </c>
      <c r="D7177" s="329" t="s">
        <v>9495</v>
      </c>
      <c r="E7177" s="334">
        <v>13.62</v>
      </c>
    </row>
    <row r="7178" spans="1:5" ht="15" x14ac:dyDescent="0.25">
      <c r="A7178" s="329">
        <v>34449</v>
      </c>
      <c r="B7178" s="329" t="s">
        <v>9578</v>
      </c>
      <c r="C7178" s="329" t="s">
        <v>9567</v>
      </c>
      <c r="D7178" s="329" t="s">
        <v>9495</v>
      </c>
      <c r="E7178" s="334">
        <v>14.56</v>
      </c>
    </row>
    <row r="7179" spans="1:5" ht="15" x14ac:dyDescent="0.25">
      <c r="A7179" s="329">
        <v>32</v>
      </c>
      <c r="B7179" s="329" t="s">
        <v>1608</v>
      </c>
      <c r="C7179" s="329" t="s">
        <v>9567</v>
      </c>
      <c r="D7179" s="329" t="s">
        <v>9495</v>
      </c>
      <c r="E7179" s="334">
        <v>13.09</v>
      </c>
    </row>
    <row r="7180" spans="1:5" ht="15" x14ac:dyDescent="0.25">
      <c r="A7180" s="329">
        <v>33</v>
      </c>
      <c r="B7180" s="329" t="s">
        <v>2119</v>
      </c>
      <c r="C7180" s="329" t="s">
        <v>9567</v>
      </c>
      <c r="D7180" s="329" t="s">
        <v>9495</v>
      </c>
      <c r="E7180" s="334">
        <v>13.17</v>
      </c>
    </row>
    <row r="7181" spans="1:5" ht="15" x14ac:dyDescent="0.25">
      <c r="A7181" s="329">
        <v>43061</v>
      </c>
      <c r="B7181" s="329" t="s">
        <v>9579</v>
      </c>
      <c r="C7181" s="329" t="s">
        <v>9567</v>
      </c>
      <c r="D7181" s="329" t="s">
        <v>9495</v>
      </c>
      <c r="E7181" s="334">
        <v>12.3</v>
      </c>
    </row>
    <row r="7182" spans="1:5" ht="15" x14ac:dyDescent="0.25">
      <c r="A7182" s="329">
        <v>43059</v>
      </c>
      <c r="B7182" s="329" t="s">
        <v>927</v>
      </c>
      <c r="C7182" s="329" t="s">
        <v>9567</v>
      </c>
      <c r="D7182" s="329" t="s">
        <v>9495</v>
      </c>
      <c r="E7182" s="334">
        <v>11.74</v>
      </c>
    </row>
    <row r="7183" spans="1:5" ht="15" x14ac:dyDescent="0.25">
      <c r="A7183" s="329">
        <v>43062</v>
      </c>
      <c r="B7183" s="329" t="s">
        <v>9580</v>
      </c>
      <c r="C7183" s="329" t="s">
        <v>9567</v>
      </c>
      <c r="D7183" s="329" t="s">
        <v>9495</v>
      </c>
      <c r="E7183" s="334">
        <v>13.02</v>
      </c>
    </row>
    <row r="7184" spans="1:5" ht="15" x14ac:dyDescent="0.25">
      <c r="A7184" s="329">
        <v>43060</v>
      </c>
      <c r="B7184" s="329" t="s">
        <v>9581</v>
      </c>
      <c r="C7184" s="329" t="s">
        <v>9567</v>
      </c>
      <c r="D7184" s="329" t="s">
        <v>9495</v>
      </c>
      <c r="E7184" s="334">
        <v>10.23</v>
      </c>
    </row>
    <row r="7185" spans="1:5" ht="15" x14ac:dyDescent="0.25">
      <c r="A7185" s="329">
        <v>20063</v>
      </c>
      <c r="B7185" s="329" t="s">
        <v>9582</v>
      </c>
      <c r="C7185" s="329" t="s">
        <v>9494</v>
      </c>
      <c r="D7185" s="329" t="s">
        <v>9508</v>
      </c>
      <c r="E7185" s="334">
        <v>4.74</v>
      </c>
    </row>
    <row r="7186" spans="1:5" ht="15" x14ac:dyDescent="0.25">
      <c r="A7186" s="329">
        <v>40410</v>
      </c>
      <c r="B7186" s="329" t="s">
        <v>9583</v>
      </c>
      <c r="C7186" s="329" t="s">
        <v>9494</v>
      </c>
      <c r="D7186" s="329" t="s">
        <v>9508</v>
      </c>
      <c r="E7186" s="334">
        <v>24.76</v>
      </c>
    </row>
    <row r="7187" spans="1:5" ht="15" x14ac:dyDescent="0.25">
      <c r="A7187" s="329">
        <v>40411</v>
      </c>
      <c r="B7187" s="329" t="s">
        <v>9584</v>
      </c>
      <c r="C7187" s="329" t="s">
        <v>9494</v>
      </c>
      <c r="D7187" s="329" t="s">
        <v>9508</v>
      </c>
      <c r="E7187" s="334">
        <v>26.87</v>
      </c>
    </row>
    <row r="7188" spans="1:5" ht="15" x14ac:dyDescent="0.25">
      <c r="A7188" s="329">
        <v>40412</v>
      </c>
      <c r="B7188" s="329" t="s">
        <v>9585</v>
      </c>
      <c r="C7188" s="329" t="s">
        <v>9494</v>
      </c>
      <c r="D7188" s="329" t="s">
        <v>9508</v>
      </c>
      <c r="E7188" s="334">
        <v>30.16</v>
      </c>
    </row>
    <row r="7189" spans="1:5" ht="15" x14ac:dyDescent="0.25">
      <c r="A7189" s="329">
        <v>38838</v>
      </c>
      <c r="B7189" s="329" t="s">
        <v>9586</v>
      </c>
      <c r="C7189" s="329" t="s">
        <v>9494</v>
      </c>
      <c r="D7189" s="329" t="s">
        <v>9508</v>
      </c>
      <c r="E7189" s="334">
        <v>11.26</v>
      </c>
    </row>
    <row r="7190" spans="1:5" ht="15" x14ac:dyDescent="0.25">
      <c r="A7190" s="329">
        <v>38839</v>
      </c>
      <c r="B7190" s="329" t="s">
        <v>9587</v>
      </c>
      <c r="C7190" s="329" t="s">
        <v>9494</v>
      </c>
      <c r="D7190" s="329" t="s">
        <v>9508</v>
      </c>
      <c r="E7190" s="334">
        <v>13.26</v>
      </c>
    </row>
    <row r="7191" spans="1:5" ht="15" x14ac:dyDescent="0.25">
      <c r="A7191" s="329">
        <v>55</v>
      </c>
      <c r="B7191" s="329" t="s">
        <v>9588</v>
      </c>
      <c r="C7191" s="329" t="s">
        <v>9494</v>
      </c>
      <c r="D7191" s="329" t="s">
        <v>9508</v>
      </c>
      <c r="E7191" s="334">
        <v>4.8</v>
      </c>
    </row>
    <row r="7192" spans="1:5" ht="15" x14ac:dyDescent="0.25">
      <c r="A7192" s="329">
        <v>61</v>
      </c>
      <c r="B7192" s="329" t="s">
        <v>9589</v>
      </c>
      <c r="C7192" s="329" t="s">
        <v>9494</v>
      </c>
      <c r="D7192" s="329" t="s">
        <v>9508</v>
      </c>
      <c r="E7192" s="334">
        <v>4.54</v>
      </c>
    </row>
    <row r="7193" spans="1:5" ht="15" x14ac:dyDescent="0.25">
      <c r="A7193" s="329">
        <v>62</v>
      </c>
      <c r="B7193" s="329" t="s">
        <v>9590</v>
      </c>
      <c r="C7193" s="329" t="s">
        <v>9494</v>
      </c>
      <c r="D7193" s="329" t="s">
        <v>9508</v>
      </c>
      <c r="E7193" s="334">
        <v>9.41</v>
      </c>
    </row>
    <row r="7194" spans="1:5" ht="15" x14ac:dyDescent="0.25">
      <c r="A7194" s="329">
        <v>77</v>
      </c>
      <c r="B7194" s="329" t="s">
        <v>9591</v>
      </c>
      <c r="C7194" s="329" t="s">
        <v>9494</v>
      </c>
      <c r="D7194" s="329" t="s">
        <v>9495</v>
      </c>
      <c r="E7194" s="334">
        <v>1.22</v>
      </c>
    </row>
    <row r="7195" spans="1:5" ht="15" x14ac:dyDescent="0.25">
      <c r="A7195" s="329">
        <v>76</v>
      </c>
      <c r="B7195" s="329" t="s">
        <v>9592</v>
      </c>
      <c r="C7195" s="329" t="s">
        <v>9494</v>
      </c>
      <c r="D7195" s="329" t="s">
        <v>9495</v>
      </c>
      <c r="E7195" s="334">
        <v>1.24</v>
      </c>
    </row>
    <row r="7196" spans="1:5" ht="15" x14ac:dyDescent="0.25">
      <c r="A7196" s="329">
        <v>67</v>
      </c>
      <c r="B7196" s="329" t="s">
        <v>9593</v>
      </c>
      <c r="C7196" s="329" t="s">
        <v>9494</v>
      </c>
      <c r="D7196" s="329" t="s">
        <v>9495</v>
      </c>
      <c r="E7196" s="334">
        <v>11.97</v>
      </c>
    </row>
    <row r="7197" spans="1:5" ht="15" x14ac:dyDescent="0.25">
      <c r="A7197" s="329">
        <v>71</v>
      </c>
      <c r="B7197" s="329" t="s">
        <v>9594</v>
      </c>
      <c r="C7197" s="329" t="s">
        <v>9494</v>
      </c>
      <c r="D7197" s="329" t="s">
        <v>9495</v>
      </c>
      <c r="E7197" s="334">
        <v>22</v>
      </c>
    </row>
    <row r="7198" spans="1:5" ht="15" x14ac:dyDescent="0.25">
      <c r="A7198" s="329">
        <v>73</v>
      </c>
      <c r="B7198" s="329" t="s">
        <v>9595</v>
      </c>
      <c r="C7198" s="329" t="s">
        <v>9494</v>
      </c>
      <c r="D7198" s="329" t="s">
        <v>9495</v>
      </c>
      <c r="E7198" s="334">
        <v>16.43</v>
      </c>
    </row>
    <row r="7199" spans="1:5" ht="15" x14ac:dyDescent="0.25">
      <c r="A7199" s="329">
        <v>103</v>
      </c>
      <c r="B7199" s="329" t="s">
        <v>9596</v>
      </c>
      <c r="C7199" s="329" t="s">
        <v>9494</v>
      </c>
      <c r="D7199" s="329" t="s">
        <v>9495</v>
      </c>
      <c r="E7199" s="334">
        <v>48.87</v>
      </c>
    </row>
    <row r="7200" spans="1:5" ht="15" x14ac:dyDescent="0.25">
      <c r="A7200" s="329">
        <v>107</v>
      </c>
      <c r="B7200" s="329" t="s">
        <v>1893</v>
      </c>
      <c r="C7200" s="329" t="s">
        <v>9494</v>
      </c>
      <c r="D7200" s="329" t="s">
        <v>9495</v>
      </c>
      <c r="E7200" s="334">
        <v>0.76</v>
      </c>
    </row>
    <row r="7201" spans="1:5" ht="15" x14ac:dyDescent="0.25">
      <c r="A7201" s="329">
        <v>65</v>
      </c>
      <c r="B7201" s="329" t="s">
        <v>1895</v>
      </c>
      <c r="C7201" s="329" t="s">
        <v>9494</v>
      </c>
      <c r="D7201" s="329" t="s">
        <v>9495</v>
      </c>
      <c r="E7201" s="334">
        <v>0.94</v>
      </c>
    </row>
    <row r="7202" spans="1:5" ht="15" x14ac:dyDescent="0.25">
      <c r="A7202" s="329">
        <v>108</v>
      </c>
      <c r="B7202" s="329" t="s">
        <v>1897</v>
      </c>
      <c r="C7202" s="329" t="s">
        <v>9494</v>
      </c>
      <c r="D7202" s="329" t="s">
        <v>9495</v>
      </c>
      <c r="E7202" s="334">
        <v>1.95</v>
      </c>
    </row>
    <row r="7203" spans="1:5" ht="15" x14ac:dyDescent="0.25">
      <c r="A7203" s="329">
        <v>110</v>
      </c>
      <c r="B7203" s="329" t="s">
        <v>1899</v>
      </c>
      <c r="C7203" s="329" t="s">
        <v>9494</v>
      </c>
      <c r="D7203" s="329" t="s">
        <v>9495</v>
      </c>
      <c r="E7203" s="334">
        <v>7.54</v>
      </c>
    </row>
    <row r="7204" spans="1:5" ht="15" x14ac:dyDescent="0.25">
      <c r="A7204" s="329">
        <v>109</v>
      </c>
      <c r="B7204" s="329" t="s">
        <v>1901</v>
      </c>
      <c r="C7204" s="329" t="s">
        <v>9494</v>
      </c>
      <c r="D7204" s="329" t="s">
        <v>9495</v>
      </c>
      <c r="E7204" s="334">
        <v>3.72</v>
      </c>
    </row>
    <row r="7205" spans="1:5" ht="15" x14ac:dyDescent="0.25">
      <c r="A7205" s="329">
        <v>111</v>
      </c>
      <c r="B7205" s="329" t="s">
        <v>9597</v>
      </c>
      <c r="C7205" s="329" t="s">
        <v>9494</v>
      </c>
      <c r="D7205" s="329" t="s">
        <v>9495</v>
      </c>
      <c r="E7205" s="334">
        <v>8.6999999999999993</v>
      </c>
    </row>
    <row r="7206" spans="1:5" ht="15" x14ac:dyDescent="0.25">
      <c r="A7206" s="329">
        <v>112</v>
      </c>
      <c r="B7206" s="329" t="s">
        <v>1903</v>
      </c>
      <c r="C7206" s="329" t="s">
        <v>9494</v>
      </c>
      <c r="D7206" s="329" t="s">
        <v>9495</v>
      </c>
      <c r="E7206" s="334">
        <v>4.7300000000000004</v>
      </c>
    </row>
    <row r="7207" spans="1:5" ht="15" x14ac:dyDescent="0.25">
      <c r="A7207" s="329">
        <v>113</v>
      </c>
      <c r="B7207" s="329" t="s">
        <v>9598</v>
      </c>
      <c r="C7207" s="329" t="s">
        <v>9494</v>
      </c>
      <c r="D7207" s="329" t="s">
        <v>9495</v>
      </c>
      <c r="E7207" s="334">
        <v>12.85</v>
      </c>
    </row>
    <row r="7208" spans="1:5" ht="15" x14ac:dyDescent="0.25">
      <c r="A7208" s="329">
        <v>104</v>
      </c>
      <c r="B7208" s="329" t="s">
        <v>1905</v>
      </c>
      <c r="C7208" s="329" t="s">
        <v>9494</v>
      </c>
      <c r="D7208" s="329" t="s">
        <v>9495</v>
      </c>
      <c r="E7208" s="334">
        <v>18.690000000000001</v>
      </c>
    </row>
    <row r="7209" spans="1:5" ht="15" x14ac:dyDescent="0.25">
      <c r="A7209" s="329">
        <v>102</v>
      </c>
      <c r="B7209" s="329" t="s">
        <v>1907</v>
      </c>
      <c r="C7209" s="329" t="s">
        <v>9494</v>
      </c>
      <c r="D7209" s="329" t="s">
        <v>9495</v>
      </c>
      <c r="E7209" s="334">
        <v>30.69</v>
      </c>
    </row>
    <row r="7210" spans="1:5" ht="15" x14ac:dyDescent="0.25">
      <c r="A7210" s="329">
        <v>95</v>
      </c>
      <c r="B7210" s="329" t="s">
        <v>9599</v>
      </c>
      <c r="C7210" s="329" t="s">
        <v>9494</v>
      </c>
      <c r="D7210" s="329" t="s">
        <v>9495</v>
      </c>
      <c r="E7210" s="334">
        <v>10.39</v>
      </c>
    </row>
    <row r="7211" spans="1:5" ht="15" x14ac:dyDescent="0.25">
      <c r="A7211" s="329">
        <v>96</v>
      </c>
      <c r="B7211" s="329" t="s">
        <v>1891</v>
      </c>
      <c r="C7211" s="329" t="s">
        <v>9494</v>
      </c>
      <c r="D7211" s="329" t="s">
        <v>9495</v>
      </c>
      <c r="E7211" s="334">
        <v>11.95</v>
      </c>
    </row>
    <row r="7212" spans="1:5" ht="15" x14ac:dyDescent="0.25">
      <c r="A7212" s="329">
        <v>97</v>
      </c>
      <c r="B7212" s="329" t="s">
        <v>9600</v>
      </c>
      <c r="C7212" s="329" t="s">
        <v>9494</v>
      </c>
      <c r="D7212" s="329" t="s">
        <v>9495</v>
      </c>
      <c r="E7212" s="334">
        <v>15.51</v>
      </c>
    </row>
    <row r="7213" spans="1:5" ht="15" x14ac:dyDescent="0.25">
      <c r="A7213" s="329">
        <v>98</v>
      </c>
      <c r="B7213" s="329" t="s">
        <v>9601</v>
      </c>
      <c r="C7213" s="329" t="s">
        <v>9494</v>
      </c>
      <c r="D7213" s="329" t="s">
        <v>9495</v>
      </c>
      <c r="E7213" s="334">
        <v>20.91</v>
      </c>
    </row>
    <row r="7214" spans="1:5" ht="15" x14ac:dyDescent="0.25">
      <c r="A7214" s="329">
        <v>99</v>
      </c>
      <c r="B7214" s="329" t="s">
        <v>9602</v>
      </c>
      <c r="C7214" s="329" t="s">
        <v>9494</v>
      </c>
      <c r="D7214" s="329" t="s">
        <v>9495</v>
      </c>
      <c r="E7214" s="334">
        <v>25.36</v>
      </c>
    </row>
    <row r="7215" spans="1:5" ht="15" x14ac:dyDescent="0.25">
      <c r="A7215" s="329">
        <v>100</v>
      </c>
      <c r="B7215" s="329" t="s">
        <v>9603</v>
      </c>
      <c r="C7215" s="329" t="s">
        <v>9494</v>
      </c>
      <c r="D7215" s="329" t="s">
        <v>9495</v>
      </c>
      <c r="E7215" s="334">
        <v>35.380000000000003</v>
      </c>
    </row>
    <row r="7216" spans="1:5" ht="15" x14ac:dyDescent="0.25">
      <c r="A7216" s="329">
        <v>75</v>
      </c>
      <c r="B7216" s="329" t="s">
        <v>9604</v>
      </c>
      <c r="C7216" s="329" t="s">
        <v>9494</v>
      </c>
      <c r="D7216" s="329" t="s">
        <v>9495</v>
      </c>
      <c r="E7216" s="334">
        <v>368.73</v>
      </c>
    </row>
    <row r="7217" spans="1:5" ht="15" x14ac:dyDescent="0.25">
      <c r="A7217" s="329">
        <v>114</v>
      </c>
      <c r="B7217" s="329" t="s">
        <v>9605</v>
      </c>
      <c r="C7217" s="329" t="s">
        <v>9494</v>
      </c>
      <c r="D7217" s="329" t="s">
        <v>9495</v>
      </c>
      <c r="E7217" s="334">
        <v>13.44</v>
      </c>
    </row>
    <row r="7218" spans="1:5" ht="15" x14ac:dyDescent="0.25">
      <c r="A7218" s="329">
        <v>68</v>
      </c>
      <c r="B7218" s="329" t="s">
        <v>9606</v>
      </c>
      <c r="C7218" s="329" t="s">
        <v>9494</v>
      </c>
      <c r="D7218" s="329" t="s">
        <v>9495</v>
      </c>
      <c r="E7218" s="334">
        <v>20.54</v>
      </c>
    </row>
    <row r="7219" spans="1:5" ht="15" x14ac:dyDescent="0.25">
      <c r="A7219" s="329">
        <v>86</v>
      </c>
      <c r="B7219" s="329" t="s">
        <v>9607</v>
      </c>
      <c r="C7219" s="329" t="s">
        <v>9494</v>
      </c>
      <c r="D7219" s="329" t="s">
        <v>9495</v>
      </c>
      <c r="E7219" s="334">
        <v>38.19</v>
      </c>
    </row>
    <row r="7220" spans="1:5" ht="15" x14ac:dyDescent="0.25">
      <c r="A7220" s="329">
        <v>66</v>
      </c>
      <c r="B7220" s="329" t="s">
        <v>9608</v>
      </c>
      <c r="C7220" s="329" t="s">
        <v>9494</v>
      </c>
      <c r="D7220" s="329" t="s">
        <v>9495</v>
      </c>
      <c r="E7220" s="334">
        <v>38.33</v>
      </c>
    </row>
    <row r="7221" spans="1:5" ht="15" x14ac:dyDescent="0.25">
      <c r="A7221" s="329">
        <v>69</v>
      </c>
      <c r="B7221" s="329" t="s">
        <v>9609</v>
      </c>
      <c r="C7221" s="329" t="s">
        <v>9494</v>
      </c>
      <c r="D7221" s="329" t="s">
        <v>9495</v>
      </c>
      <c r="E7221" s="334">
        <v>58.59</v>
      </c>
    </row>
    <row r="7222" spans="1:5" ht="15" x14ac:dyDescent="0.25">
      <c r="A7222" s="329">
        <v>83</v>
      </c>
      <c r="B7222" s="329" t="s">
        <v>9610</v>
      </c>
      <c r="C7222" s="329" t="s">
        <v>9494</v>
      </c>
      <c r="D7222" s="329" t="s">
        <v>9495</v>
      </c>
      <c r="E7222" s="334">
        <v>187.13</v>
      </c>
    </row>
    <row r="7223" spans="1:5" ht="15" x14ac:dyDescent="0.25">
      <c r="A7223" s="329">
        <v>74</v>
      </c>
      <c r="B7223" s="329" t="s">
        <v>9611</v>
      </c>
      <c r="C7223" s="329" t="s">
        <v>9494</v>
      </c>
      <c r="D7223" s="329" t="s">
        <v>9495</v>
      </c>
      <c r="E7223" s="334">
        <v>261.25</v>
      </c>
    </row>
    <row r="7224" spans="1:5" ht="15" x14ac:dyDescent="0.25">
      <c r="A7224" s="329">
        <v>106</v>
      </c>
      <c r="B7224" s="329" t="s">
        <v>9612</v>
      </c>
      <c r="C7224" s="329" t="s">
        <v>9494</v>
      </c>
      <c r="D7224" s="329" t="s">
        <v>9495</v>
      </c>
      <c r="E7224" s="334">
        <v>396.88</v>
      </c>
    </row>
    <row r="7225" spans="1:5" ht="15" x14ac:dyDescent="0.25">
      <c r="A7225" s="329">
        <v>87</v>
      </c>
      <c r="B7225" s="329" t="s">
        <v>9613</v>
      </c>
      <c r="C7225" s="329" t="s">
        <v>9494</v>
      </c>
      <c r="D7225" s="329" t="s">
        <v>9495</v>
      </c>
      <c r="E7225" s="334">
        <v>18.86</v>
      </c>
    </row>
    <row r="7226" spans="1:5" ht="15" x14ac:dyDescent="0.25">
      <c r="A7226" s="329">
        <v>88</v>
      </c>
      <c r="B7226" s="329" t="s">
        <v>9614</v>
      </c>
      <c r="C7226" s="329" t="s">
        <v>9494</v>
      </c>
      <c r="D7226" s="329" t="s">
        <v>9495</v>
      </c>
      <c r="E7226" s="334">
        <v>21.05</v>
      </c>
    </row>
    <row r="7227" spans="1:5" ht="15" x14ac:dyDescent="0.25">
      <c r="A7227" s="329">
        <v>89</v>
      </c>
      <c r="B7227" s="329" t="s">
        <v>9615</v>
      </c>
      <c r="C7227" s="329" t="s">
        <v>9494</v>
      </c>
      <c r="D7227" s="329" t="s">
        <v>9495</v>
      </c>
      <c r="E7227" s="334">
        <v>31.13</v>
      </c>
    </row>
    <row r="7228" spans="1:5" ht="15" x14ac:dyDescent="0.25">
      <c r="A7228" s="329">
        <v>90</v>
      </c>
      <c r="B7228" s="329" t="s">
        <v>9616</v>
      </c>
      <c r="C7228" s="329" t="s">
        <v>9494</v>
      </c>
      <c r="D7228" s="329" t="s">
        <v>9495</v>
      </c>
      <c r="E7228" s="334">
        <v>35.659999999999997</v>
      </c>
    </row>
    <row r="7229" spans="1:5" ht="15" x14ac:dyDescent="0.25">
      <c r="A7229" s="329">
        <v>81</v>
      </c>
      <c r="B7229" s="329" t="s">
        <v>9617</v>
      </c>
      <c r="C7229" s="329" t="s">
        <v>9494</v>
      </c>
      <c r="D7229" s="329" t="s">
        <v>9495</v>
      </c>
      <c r="E7229" s="334">
        <v>61</v>
      </c>
    </row>
    <row r="7230" spans="1:5" ht="15" x14ac:dyDescent="0.25">
      <c r="A7230" s="329">
        <v>82</v>
      </c>
      <c r="B7230" s="329" t="s">
        <v>9618</v>
      </c>
      <c r="C7230" s="329" t="s">
        <v>9494</v>
      </c>
      <c r="D7230" s="329" t="s">
        <v>9495</v>
      </c>
      <c r="E7230" s="334">
        <v>236.81</v>
      </c>
    </row>
    <row r="7231" spans="1:5" ht="15" x14ac:dyDescent="0.25">
      <c r="A7231" s="329">
        <v>105</v>
      </c>
      <c r="B7231" s="329" t="s">
        <v>9619</v>
      </c>
      <c r="C7231" s="329" t="s">
        <v>9494</v>
      </c>
      <c r="D7231" s="329" t="s">
        <v>9495</v>
      </c>
      <c r="E7231" s="334">
        <v>277.24</v>
      </c>
    </row>
    <row r="7232" spans="1:5" ht="15" x14ac:dyDescent="0.25">
      <c r="A7232" s="329">
        <v>60</v>
      </c>
      <c r="B7232" s="329" t="s">
        <v>9620</v>
      </c>
      <c r="C7232" s="329" t="s">
        <v>9494</v>
      </c>
      <c r="D7232" s="329" t="s">
        <v>9508</v>
      </c>
      <c r="E7232" s="334">
        <v>6.23</v>
      </c>
    </row>
    <row r="7233" spans="1:5" ht="15" x14ac:dyDescent="0.25">
      <c r="A7233" s="329">
        <v>72</v>
      </c>
      <c r="B7233" s="329" t="s">
        <v>9621</v>
      </c>
      <c r="C7233" s="329" t="s">
        <v>9494</v>
      </c>
      <c r="D7233" s="329" t="s">
        <v>9495</v>
      </c>
      <c r="E7233" s="334">
        <v>37.29</v>
      </c>
    </row>
    <row r="7234" spans="1:5" ht="15" x14ac:dyDescent="0.25">
      <c r="A7234" s="329">
        <v>70</v>
      </c>
      <c r="B7234" s="329" t="s">
        <v>9622</v>
      </c>
      <c r="C7234" s="329" t="s">
        <v>9494</v>
      </c>
      <c r="D7234" s="329" t="s">
        <v>9495</v>
      </c>
      <c r="E7234" s="334">
        <v>31.18</v>
      </c>
    </row>
    <row r="7235" spans="1:5" ht="15" x14ac:dyDescent="0.25">
      <c r="A7235" s="329">
        <v>85</v>
      </c>
      <c r="B7235" s="329" t="s">
        <v>9623</v>
      </c>
      <c r="C7235" s="329" t="s">
        <v>9494</v>
      </c>
      <c r="D7235" s="329" t="s">
        <v>9495</v>
      </c>
      <c r="E7235" s="334">
        <v>45.26</v>
      </c>
    </row>
    <row r="7236" spans="1:5" ht="15" x14ac:dyDescent="0.25">
      <c r="A7236" s="329">
        <v>84</v>
      </c>
      <c r="B7236" s="329" t="s">
        <v>9624</v>
      </c>
      <c r="C7236" s="329" t="s">
        <v>9494</v>
      </c>
      <c r="D7236" s="329" t="s">
        <v>9495</v>
      </c>
      <c r="E7236" s="334">
        <v>0.52</v>
      </c>
    </row>
    <row r="7237" spans="1:5" ht="15" x14ac:dyDescent="0.25">
      <c r="A7237" s="329">
        <v>37997</v>
      </c>
      <c r="B7237" s="329" t="s">
        <v>9625</v>
      </c>
      <c r="C7237" s="329" t="s">
        <v>9494</v>
      </c>
      <c r="D7237" s="329" t="s">
        <v>9495</v>
      </c>
      <c r="E7237" s="334">
        <v>8.7200000000000006</v>
      </c>
    </row>
    <row r="7238" spans="1:5" ht="15" x14ac:dyDescent="0.25">
      <c r="A7238" s="329">
        <v>37998</v>
      </c>
      <c r="B7238" s="329" t="s">
        <v>9626</v>
      </c>
      <c r="C7238" s="329" t="s">
        <v>9494</v>
      </c>
      <c r="D7238" s="329" t="s">
        <v>9495</v>
      </c>
      <c r="E7238" s="334">
        <v>9.0399999999999991</v>
      </c>
    </row>
    <row r="7239" spans="1:5" ht="15" x14ac:dyDescent="0.25">
      <c r="A7239" s="329">
        <v>10899</v>
      </c>
      <c r="B7239" s="329" t="s">
        <v>9627</v>
      </c>
      <c r="C7239" s="329" t="s">
        <v>9494</v>
      </c>
      <c r="D7239" s="329" t="s">
        <v>9495</v>
      </c>
      <c r="E7239" s="334">
        <v>72.94</v>
      </c>
    </row>
    <row r="7240" spans="1:5" ht="15" x14ac:dyDescent="0.25">
      <c r="A7240" s="329">
        <v>10900</v>
      </c>
      <c r="B7240" s="329" t="s">
        <v>9628</v>
      </c>
      <c r="C7240" s="329" t="s">
        <v>9494</v>
      </c>
      <c r="D7240" s="329" t="s">
        <v>9495</v>
      </c>
      <c r="E7240" s="334">
        <v>57.08</v>
      </c>
    </row>
    <row r="7241" spans="1:5" ht="15" x14ac:dyDescent="0.25">
      <c r="A7241" s="329">
        <v>46</v>
      </c>
      <c r="B7241" s="329" t="s">
        <v>9629</v>
      </c>
      <c r="C7241" s="329" t="s">
        <v>9494</v>
      </c>
      <c r="D7241" s="329" t="s">
        <v>9508</v>
      </c>
      <c r="E7241" s="334">
        <v>53.07</v>
      </c>
    </row>
    <row r="7242" spans="1:5" ht="15" x14ac:dyDescent="0.25">
      <c r="A7242" s="329">
        <v>51</v>
      </c>
      <c r="B7242" s="329" t="s">
        <v>9630</v>
      </c>
      <c r="C7242" s="329" t="s">
        <v>9494</v>
      </c>
      <c r="D7242" s="329" t="s">
        <v>9508</v>
      </c>
      <c r="E7242" s="334">
        <v>146.41</v>
      </c>
    </row>
    <row r="7243" spans="1:5" ht="15" x14ac:dyDescent="0.25">
      <c r="A7243" s="329">
        <v>12863</v>
      </c>
      <c r="B7243" s="329" t="s">
        <v>9631</v>
      </c>
      <c r="C7243" s="329" t="s">
        <v>9494</v>
      </c>
      <c r="D7243" s="329" t="s">
        <v>9508</v>
      </c>
      <c r="E7243" s="334">
        <v>33.72</v>
      </c>
    </row>
    <row r="7244" spans="1:5" ht="15" x14ac:dyDescent="0.25">
      <c r="A7244" s="329">
        <v>50</v>
      </c>
      <c r="B7244" s="329" t="s">
        <v>9632</v>
      </c>
      <c r="C7244" s="329" t="s">
        <v>9494</v>
      </c>
      <c r="D7244" s="329" t="s">
        <v>9508</v>
      </c>
      <c r="E7244" s="334">
        <v>76.45</v>
      </c>
    </row>
    <row r="7245" spans="1:5" ht="15" x14ac:dyDescent="0.25">
      <c r="A7245" s="329">
        <v>47</v>
      </c>
      <c r="B7245" s="329" t="s">
        <v>9633</v>
      </c>
      <c r="C7245" s="329" t="s">
        <v>9494</v>
      </c>
      <c r="D7245" s="329" t="s">
        <v>9508</v>
      </c>
      <c r="E7245" s="334">
        <v>90.74</v>
      </c>
    </row>
    <row r="7246" spans="1:5" ht="15" x14ac:dyDescent="0.25">
      <c r="A7246" s="329">
        <v>48</v>
      </c>
      <c r="B7246" s="329" t="s">
        <v>9634</v>
      </c>
      <c r="C7246" s="329" t="s">
        <v>9494</v>
      </c>
      <c r="D7246" s="329" t="s">
        <v>9508</v>
      </c>
      <c r="E7246" s="334">
        <v>23.67</v>
      </c>
    </row>
    <row r="7247" spans="1:5" ht="15" x14ac:dyDescent="0.25">
      <c r="A7247" s="329">
        <v>52</v>
      </c>
      <c r="B7247" s="329" t="s">
        <v>9635</v>
      </c>
      <c r="C7247" s="329" t="s">
        <v>9494</v>
      </c>
      <c r="D7247" s="329" t="s">
        <v>9508</v>
      </c>
      <c r="E7247" s="334">
        <v>17.98</v>
      </c>
    </row>
    <row r="7248" spans="1:5" ht="15" x14ac:dyDescent="0.25">
      <c r="A7248" s="329">
        <v>43</v>
      </c>
      <c r="B7248" s="329" t="s">
        <v>9636</v>
      </c>
      <c r="C7248" s="329" t="s">
        <v>9494</v>
      </c>
      <c r="D7248" s="329" t="s">
        <v>9508</v>
      </c>
      <c r="E7248" s="334">
        <v>60.69</v>
      </c>
    </row>
    <row r="7249" spans="1:5" ht="15" x14ac:dyDescent="0.25">
      <c r="A7249" s="329">
        <v>39719</v>
      </c>
      <c r="B7249" s="329" t="s">
        <v>9637</v>
      </c>
      <c r="C7249" s="329" t="s">
        <v>9514</v>
      </c>
      <c r="D7249" s="329" t="s">
        <v>9495</v>
      </c>
      <c r="E7249" s="334">
        <v>178.14</v>
      </c>
    </row>
    <row r="7250" spans="1:5" ht="15" x14ac:dyDescent="0.25">
      <c r="A7250" s="329">
        <v>3410</v>
      </c>
      <c r="B7250" s="329" t="s">
        <v>9638</v>
      </c>
      <c r="C7250" s="329" t="s">
        <v>9567</v>
      </c>
      <c r="D7250" s="329" t="s">
        <v>9495</v>
      </c>
      <c r="E7250" s="334">
        <v>40.07</v>
      </c>
    </row>
    <row r="7251" spans="1:5" ht="15" x14ac:dyDescent="0.25">
      <c r="A7251" s="329">
        <v>4791</v>
      </c>
      <c r="B7251" s="329" t="s">
        <v>9639</v>
      </c>
      <c r="C7251" s="329" t="s">
        <v>9567</v>
      </c>
      <c r="D7251" s="329" t="s">
        <v>9495</v>
      </c>
      <c r="E7251" s="334">
        <v>17.920000000000002</v>
      </c>
    </row>
    <row r="7252" spans="1:5" ht="15" x14ac:dyDescent="0.25">
      <c r="A7252" s="329">
        <v>157</v>
      </c>
      <c r="B7252" s="329" t="s">
        <v>9640</v>
      </c>
      <c r="C7252" s="329" t="s">
        <v>9567</v>
      </c>
      <c r="D7252" s="329" t="s">
        <v>9495</v>
      </c>
      <c r="E7252" s="334">
        <v>112.4</v>
      </c>
    </row>
    <row r="7253" spans="1:5" ht="15" x14ac:dyDescent="0.25">
      <c r="A7253" s="329">
        <v>156</v>
      </c>
      <c r="B7253" s="329" t="s">
        <v>9641</v>
      </c>
      <c r="C7253" s="329" t="s">
        <v>9567</v>
      </c>
      <c r="D7253" s="329" t="s">
        <v>9495</v>
      </c>
      <c r="E7253" s="334">
        <v>40.020000000000003</v>
      </c>
    </row>
    <row r="7254" spans="1:5" ht="15" x14ac:dyDescent="0.25">
      <c r="A7254" s="329">
        <v>131</v>
      </c>
      <c r="B7254" s="329" t="s">
        <v>9642</v>
      </c>
      <c r="C7254" s="329" t="s">
        <v>9567</v>
      </c>
      <c r="D7254" s="329" t="s">
        <v>9495</v>
      </c>
      <c r="E7254" s="334">
        <v>34.22</v>
      </c>
    </row>
    <row r="7255" spans="1:5" ht="15" x14ac:dyDescent="0.25">
      <c r="A7255" s="329">
        <v>21114</v>
      </c>
      <c r="B7255" s="329" t="s">
        <v>9643</v>
      </c>
      <c r="C7255" s="329" t="s">
        <v>9494</v>
      </c>
      <c r="D7255" s="329" t="s">
        <v>9495</v>
      </c>
      <c r="E7255" s="334">
        <v>35.11</v>
      </c>
    </row>
    <row r="7256" spans="1:5" ht="15" x14ac:dyDescent="0.25">
      <c r="A7256" s="329">
        <v>119</v>
      </c>
      <c r="B7256" s="329" t="s">
        <v>9644</v>
      </c>
      <c r="C7256" s="329" t="s">
        <v>9494</v>
      </c>
      <c r="D7256" s="329" t="s">
        <v>9499</v>
      </c>
      <c r="E7256" s="334">
        <v>8.9</v>
      </c>
    </row>
    <row r="7257" spans="1:5" ht="15" x14ac:dyDescent="0.25">
      <c r="A7257" s="329">
        <v>122</v>
      </c>
      <c r="B7257" s="329" t="s">
        <v>9645</v>
      </c>
      <c r="C7257" s="329" t="s">
        <v>9494</v>
      </c>
      <c r="D7257" s="329" t="s">
        <v>9495</v>
      </c>
      <c r="E7257" s="334">
        <v>68.48</v>
      </c>
    </row>
    <row r="7258" spans="1:5" ht="15" x14ac:dyDescent="0.25">
      <c r="A7258" s="329">
        <v>20080</v>
      </c>
      <c r="B7258" s="329" t="s">
        <v>224</v>
      </c>
      <c r="C7258" s="329" t="s">
        <v>9494</v>
      </c>
      <c r="D7258" s="329" t="s">
        <v>9495</v>
      </c>
      <c r="E7258" s="334">
        <v>22.35</v>
      </c>
    </row>
    <row r="7259" spans="1:5" ht="15" x14ac:dyDescent="0.25">
      <c r="A7259" s="329">
        <v>124</v>
      </c>
      <c r="B7259" s="329" t="s">
        <v>9646</v>
      </c>
      <c r="C7259" s="329" t="s">
        <v>9514</v>
      </c>
      <c r="D7259" s="329" t="s">
        <v>9495</v>
      </c>
      <c r="E7259" s="334">
        <v>13.2</v>
      </c>
    </row>
    <row r="7260" spans="1:5" ht="15" x14ac:dyDescent="0.25">
      <c r="A7260" s="329">
        <v>7334</v>
      </c>
      <c r="B7260" s="329" t="s">
        <v>1956</v>
      </c>
      <c r="C7260" s="329" t="s">
        <v>9514</v>
      </c>
      <c r="D7260" s="329" t="s">
        <v>9495</v>
      </c>
      <c r="E7260" s="334">
        <v>26.6</v>
      </c>
    </row>
    <row r="7261" spans="1:5" ht="15" x14ac:dyDescent="0.25">
      <c r="A7261" s="329">
        <v>123</v>
      </c>
      <c r="B7261" s="329" t="s">
        <v>1837</v>
      </c>
      <c r="C7261" s="329" t="s">
        <v>9514</v>
      </c>
      <c r="D7261" s="329" t="s">
        <v>9499</v>
      </c>
      <c r="E7261" s="334">
        <v>5.4</v>
      </c>
    </row>
    <row r="7262" spans="1:5" ht="15" x14ac:dyDescent="0.25">
      <c r="A7262" s="329">
        <v>127</v>
      </c>
      <c r="B7262" s="329" t="s">
        <v>9647</v>
      </c>
      <c r="C7262" s="329" t="s">
        <v>9514</v>
      </c>
      <c r="D7262" s="329" t="s">
        <v>9495</v>
      </c>
      <c r="E7262" s="334">
        <v>12.89</v>
      </c>
    </row>
    <row r="7263" spans="1:5" ht="15" x14ac:dyDescent="0.25">
      <c r="A7263" s="329">
        <v>41373</v>
      </c>
      <c r="B7263" s="329" t="s">
        <v>9648</v>
      </c>
      <c r="C7263" s="329" t="s">
        <v>9514</v>
      </c>
      <c r="D7263" s="329" t="s">
        <v>9495</v>
      </c>
      <c r="E7263" s="334">
        <v>17.96</v>
      </c>
    </row>
    <row r="7264" spans="1:5" ht="15" x14ac:dyDescent="0.25">
      <c r="A7264" s="329">
        <v>133</v>
      </c>
      <c r="B7264" s="329" t="s">
        <v>9649</v>
      </c>
      <c r="C7264" s="329" t="s">
        <v>9514</v>
      </c>
      <c r="D7264" s="329" t="s">
        <v>9495</v>
      </c>
      <c r="E7264" s="334">
        <v>5.35</v>
      </c>
    </row>
    <row r="7265" spans="1:5" ht="15" x14ac:dyDescent="0.25">
      <c r="A7265" s="329">
        <v>43617</v>
      </c>
      <c r="B7265" s="329" t="s">
        <v>9650</v>
      </c>
      <c r="C7265" s="329" t="s">
        <v>9514</v>
      </c>
      <c r="D7265" s="329" t="s">
        <v>9495</v>
      </c>
      <c r="E7265" s="334">
        <v>5.98</v>
      </c>
    </row>
    <row r="7266" spans="1:5" ht="15" x14ac:dyDescent="0.25">
      <c r="A7266" s="329">
        <v>132</v>
      </c>
      <c r="B7266" s="329" t="s">
        <v>9651</v>
      </c>
      <c r="C7266" s="329" t="s">
        <v>9514</v>
      </c>
      <c r="D7266" s="329" t="s">
        <v>9495</v>
      </c>
      <c r="E7266" s="334">
        <v>5.55</v>
      </c>
    </row>
    <row r="7267" spans="1:5" ht="15" x14ac:dyDescent="0.25">
      <c r="A7267" s="329">
        <v>43618</v>
      </c>
      <c r="B7267" s="329" t="s">
        <v>9652</v>
      </c>
      <c r="C7267" s="329" t="s">
        <v>9567</v>
      </c>
      <c r="D7267" s="329" t="s">
        <v>9495</v>
      </c>
      <c r="E7267" s="334">
        <v>13.97</v>
      </c>
    </row>
    <row r="7268" spans="1:5" ht="15" x14ac:dyDescent="0.25">
      <c r="A7268" s="329">
        <v>37476</v>
      </c>
      <c r="B7268" s="329" t="s">
        <v>9653</v>
      </c>
      <c r="C7268" s="329" t="s">
        <v>9494</v>
      </c>
      <c r="D7268" s="329" t="s">
        <v>9495</v>
      </c>
      <c r="E7268" s="335">
        <v>3306.1</v>
      </c>
    </row>
    <row r="7269" spans="1:5" ht="15" x14ac:dyDescent="0.25">
      <c r="A7269" s="329">
        <v>37478</v>
      </c>
      <c r="B7269" s="329" t="s">
        <v>9654</v>
      </c>
      <c r="C7269" s="329" t="s">
        <v>9494</v>
      </c>
      <c r="D7269" s="329" t="s">
        <v>9495</v>
      </c>
      <c r="E7269" s="335">
        <v>4140.97</v>
      </c>
    </row>
    <row r="7270" spans="1:5" ht="15" x14ac:dyDescent="0.25">
      <c r="A7270" s="329">
        <v>37477</v>
      </c>
      <c r="B7270" s="329" t="s">
        <v>9655</v>
      </c>
      <c r="C7270" s="329" t="s">
        <v>9494</v>
      </c>
      <c r="D7270" s="329" t="s">
        <v>9495</v>
      </c>
      <c r="E7270" s="335">
        <v>5610.35</v>
      </c>
    </row>
    <row r="7271" spans="1:5" ht="15" x14ac:dyDescent="0.25">
      <c r="A7271" s="329">
        <v>37479</v>
      </c>
      <c r="B7271" s="329" t="s">
        <v>9656</v>
      </c>
      <c r="C7271" s="329" t="s">
        <v>9494</v>
      </c>
      <c r="D7271" s="329" t="s">
        <v>9495</v>
      </c>
      <c r="E7271" s="335">
        <v>6653.94</v>
      </c>
    </row>
    <row r="7272" spans="1:5" ht="15" x14ac:dyDescent="0.25">
      <c r="A7272" s="329">
        <v>4319</v>
      </c>
      <c r="B7272" s="329" t="s">
        <v>9657</v>
      </c>
      <c r="C7272" s="329" t="s">
        <v>9494</v>
      </c>
      <c r="D7272" s="329" t="s">
        <v>9495</v>
      </c>
      <c r="E7272" s="334">
        <v>1.76</v>
      </c>
    </row>
    <row r="7273" spans="1:5" ht="15" x14ac:dyDescent="0.25">
      <c r="A7273" s="329">
        <v>42409</v>
      </c>
      <c r="B7273" s="329" t="s">
        <v>9658</v>
      </c>
      <c r="C7273" s="329" t="s">
        <v>9567</v>
      </c>
      <c r="D7273" s="329" t="s">
        <v>9495</v>
      </c>
      <c r="E7273" s="334">
        <v>8.8000000000000007</v>
      </c>
    </row>
    <row r="7274" spans="1:5" ht="15" x14ac:dyDescent="0.25">
      <c r="A7274" s="329">
        <v>40553</v>
      </c>
      <c r="B7274" s="329" t="s">
        <v>9659</v>
      </c>
      <c r="C7274" s="329" t="s">
        <v>9660</v>
      </c>
      <c r="D7274" s="329" t="s">
        <v>9508</v>
      </c>
      <c r="E7274" s="334">
        <v>36.5</v>
      </c>
    </row>
    <row r="7275" spans="1:5" ht="15" x14ac:dyDescent="0.25">
      <c r="A7275" s="329">
        <v>6114</v>
      </c>
      <c r="B7275" s="329" t="s">
        <v>1911</v>
      </c>
      <c r="C7275" s="329" t="s">
        <v>9661</v>
      </c>
      <c r="D7275" s="329" t="s">
        <v>9495</v>
      </c>
      <c r="E7275" s="334">
        <v>9.52</v>
      </c>
    </row>
    <row r="7276" spans="1:5" ht="15" x14ac:dyDescent="0.25">
      <c r="A7276" s="329">
        <v>40912</v>
      </c>
      <c r="B7276" s="329" t="s">
        <v>9662</v>
      </c>
      <c r="C7276" s="329" t="s">
        <v>9663</v>
      </c>
      <c r="D7276" s="329" t="s">
        <v>9495</v>
      </c>
      <c r="E7276" s="335">
        <v>1688.71</v>
      </c>
    </row>
    <row r="7277" spans="1:5" ht="15" x14ac:dyDescent="0.25">
      <c r="A7277" s="329">
        <v>247</v>
      </c>
      <c r="B7277" s="329" t="s">
        <v>1972</v>
      </c>
      <c r="C7277" s="329" t="s">
        <v>9661</v>
      </c>
      <c r="D7277" s="329" t="s">
        <v>9495</v>
      </c>
      <c r="E7277" s="334">
        <v>9.93</v>
      </c>
    </row>
    <row r="7278" spans="1:5" ht="15" x14ac:dyDescent="0.25">
      <c r="A7278" s="329">
        <v>40919</v>
      </c>
      <c r="B7278" s="329" t="s">
        <v>9664</v>
      </c>
      <c r="C7278" s="329" t="s">
        <v>9663</v>
      </c>
      <c r="D7278" s="329" t="s">
        <v>9495</v>
      </c>
      <c r="E7278" s="335">
        <v>1760.22</v>
      </c>
    </row>
    <row r="7279" spans="1:5" ht="15" x14ac:dyDescent="0.25">
      <c r="A7279" s="329">
        <v>25958</v>
      </c>
      <c r="B7279" s="329" t="s">
        <v>9665</v>
      </c>
      <c r="C7279" s="329" t="s">
        <v>9661</v>
      </c>
      <c r="D7279" s="329" t="s">
        <v>9495</v>
      </c>
      <c r="E7279" s="334">
        <v>7.3</v>
      </c>
    </row>
    <row r="7280" spans="1:5" ht="15" x14ac:dyDescent="0.25">
      <c r="A7280" s="329">
        <v>40984</v>
      </c>
      <c r="B7280" s="329" t="s">
        <v>9666</v>
      </c>
      <c r="C7280" s="329" t="s">
        <v>9663</v>
      </c>
      <c r="D7280" s="329" t="s">
        <v>9495</v>
      </c>
      <c r="E7280" s="335">
        <v>1293.8599999999999</v>
      </c>
    </row>
    <row r="7281" spans="1:5" ht="15" x14ac:dyDescent="0.25">
      <c r="A7281" s="329">
        <v>248</v>
      </c>
      <c r="B7281" s="329" t="s">
        <v>9667</v>
      </c>
      <c r="C7281" s="329" t="s">
        <v>9661</v>
      </c>
      <c r="D7281" s="329" t="s">
        <v>9495</v>
      </c>
      <c r="E7281" s="334">
        <v>9.85</v>
      </c>
    </row>
    <row r="7282" spans="1:5" ht="15" x14ac:dyDescent="0.25">
      <c r="A7282" s="329">
        <v>41086</v>
      </c>
      <c r="B7282" s="329" t="s">
        <v>9668</v>
      </c>
      <c r="C7282" s="329" t="s">
        <v>9663</v>
      </c>
      <c r="D7282" s="329" t="s">
        <v>9495</v>
      </c>
      <c r="E7282" s="335">
        <v>1747.41</v>
      </c>
    </row>
    <row r="7283" spans="1:5" ht="15" x14ac:dyDescent="0.25">
      <c r="A7283" s="329">
        <v>34466</v>
      </c>
      <c r="B7283" s="329" t="s">
        <v>9669</v>
      </c>
      <c r="C7283" s="329" t="s">
        <v>9661</v>
      </c>
      <c r="D7283" s="329" t="s">
        <v>9495</v>
      </c>
      <c r="E7283" s="334">
        <v>9.85</v>
      </c>
    </row>
    <row r="7284" spans="1:5" ht="15" x14ac:dyDescent="0.25">
      <c r="A7284" s="329">
        <v>41083</v>
      </c>
      <c r="B7284" s="329" t="s">
        <v>9670</v>
      </c>
      <c r="C7284" s="329" t="s">
        <v>9663</v>
      </c>
      <c r="D7284" s="329" t="s">
        <v>9495</v>
      </c>
      <c r="E7284" s="335">
        <v>1747.41</v>
      </c>
    </row>
    <row r="7285" spans="1:5" ht="15" x14ac:dyDescent="0.25">
      <c r="A7285" s="329">
        <v>252</v>
      </c>
      <c r="B7285" s="329" t="s">
        <v>9671</v>
      </c>
      <c r="C7285" s="329" t="s">
        <v>9661</v>
      </c>
      <c r="D7285" s="329" t="s">
        <v>9495</v>
      </c>
      <c r="E7285" s="334">
        <v>10.199999999999999</v>
      </c>
    </row>
    <row r="7286" spans="1:5" ht="15" x14ac:dyDescent="0.25">
      <c r="A7286" s="329">
        <v>40909</v>
      </c>
      <c r="B7286" s="329" t="s">
        <v>9672</v>
      </c>
      <c r="C7286" s="329" t="s">
        <v>9663</v>
      </c>
      <c r="D7286" s="329" t="s">
        <v>9495</v>
      </c>
      <c r="E7286" s="335">
        <v>1811.3</v>
      </c>
    </row>
    <row r="7287" spans="1:5" ht="15" x14ac:dyDescent="0.25">
      <c r="A7287" s="329">
        <v>242</v>
      </c>
      <c r="B7287" s="329" t="s">
        <v>1931</v>
      </c>
      <c r="C7287" s="329" t="s">
        <v>9661</v>
      </c>
      <c r="D7287" s="329" t="s">
        <v>9495</v>
      </c>
      <c r="E7287" s="334">
        <v>13.18</v>
      </c>
    </row>
    <row r="7288" spans="1:5" ht="15" x14ac:dyDescent="0.25">
      <c r="A7288" s="329">
        <v>41085</v>
      </c>
      <c r="B7288" s="329" t="s">
        <v>9673</v>
      </c>
      <c r="C7288" s="329" t="s">
        <v>9663</v>
      </c>
      <c r="D7288" s="329" t="s">
        <v>9495</v>
      </c>
      <c r="E7288" s="335">
        <v>2338.48</v>
      </c>
    </row>
    <row r="7289" spans="1:5" ht="15" x14ac:dyDescent="0.25">
      <c r="A7289" s="329">
        <v>427</v>
      </c>
      <c r="B7289" s="329" t="s">
        <v>9674</v>
      </c>
      <c r="C7289" s="329" t="s">
        <v>9494</v>
      </c>
      <c r="D7289" s="329" t="s">
        <v>9495</v>
      </c>
      <c r="E7289" s="334">
        <v>8.9600000000000009</v>
      </c>
    </row>
    <row r="7290" spans="1:5" ht="15" x14ac:dyDescent="0.25">
      <c r="A7290" s="329">
        <v>417</v>
      </c>
      <c r="B7290" s="329" t="s">
        <v>9675</v>
      </c>
      <c r="C7290" s="329" t="s">
        <v>9494</v>
      </c>
      <c r="D7290" s="329" t="s">
        <v>9495</v>
      </c>
      <c r="E7290" s="334">
        <v>4.22</v>
      </c>
    </row>
    <row r="7291" spans="1:5" ht="15" x14ac:dyDescent="0.25">
      <c r="A7291" s="329">
        <v>11273</v>
      </c>
      <c r="B7291" s="329" t="s">
        <v>9676</v>
      </c>
      <c r="C7291" s="329" t="s">
        <v>9494</v>
      </c>
      <c r="D7291" s="329" t="s">
        <v>9495</v>
      </c>
      <c r="E7291" s="334">
        <v>13.1</v>
      </c>
    </row>
    <row r="7292" spans="1:5" ht="15" x14ac:dyDescent="0.25">
      <c r="A7292" s="329">
        <v>11272</v>
      </c>
      <c r="B7292" s="329" t="s">
        <v>9677</v>
      </c>
      <c r="C7292" s="329" t="s">
        <v>9494</v>
      </c>
      <c r="D7292" s="329" t="s">
        <v>9495</v>
      </c>
      <c r="E7292" s="334">
        <v>7.91</v>
      </c>
    </row>
    <row r="7293" spans="1:5" ht="15" x14ac:dyDescent="0.25">
      <c r="A7293" s="329">
        <v>11275</v>
      </c>
      <c r="B7293" s="329" t="s">
        <v>9678</v>
      </c>
      <c r="C7293" s="329" t="s">
        <v>9494</v>
      </c>
      <c r="D7293" s="329" t="s">
        <v>9495</v>
      </c>
      <c r="E7293" s="334">
        <v>3.17</v>
      </c>
    </row>
    <row r="7294" spans="1:5" ht="15" x14ac:dyDescent="0.25">
      <c r="A7294" s="329">
        <v>11274</v>
      </c>
      <c r="B7294" s="329" t="s">
        <v>9679</v>
      </c>
      <c r="C7294" s="329" t="s">
        <v>9494</v>
      </c>
      <c r="D7294" s="329" t="s">
        <v>9495</v>
      </c>
      <c r="E7294" s="334">
        <v>2.42</v>
      </c>
    </row>
    <row r="7295" spans="1:5" ht="15" x14ac:dyDescent="0.25">
      <c r="A7295" s="329">
        <v>38470</v>
      </c>
      <c r="B7295" s="329" t="s">
        <v>9680</v>
      </c>
      <c r="C7295" s="329" t="s">
        <v>9494</v>
      </c>
      <c r="D7295" s="329" t="s">
        <v>9499</v>
      </c>
      <c r="E7295" s="334">
        <v>38.049999999999997</v>
      </c>
    </row>
    <row r="7296" spans="1:5" ht="15" x14ac:dyDescent="0.25">
      <c r="A7296" s="329">
        <v>38547</v>
      </c>
      <c r="B7296" s="329" t="s">
        <v>9681</v>
      </c>
      <c r="C7296" s="329" t="s">
        <v>9494</v>
      </c>
      <c r="D7296" s="329" t="s">
        <v>9495</v>
      </c>
      <c r="E7296" s="334">
        <v>103.83</v>
      </c>
    </row>
    <row r="7297" spans="1:5" ht="15" x14ac:dyDescent="0.25">
      <c r="A7297" s="329">
        <v>38469</v>
      </c>
      <c r="B7297" s="329" t="s">
        <v>9682</v>
      </c>
      <c r="C7297" s="329" t="s">
        <v>9494</v>
      </c>
      <c r="D7297" s="329" t="s">
        <v>9495</v>
      </c>
      <c r="E7297" s="334">
        <v>111.64</v>
      </c>
    </row>
    <row r="7298" spans="1:5" ht="15" x14ac:dyDescent="0.25">
      <c r="A7298" s="329">
        <v>38467</v>
      </c>
      <c r="B7298" s="329" t="s">
        <v>9683</v>
      </c>
      <c r="C7298" s="329" t="s">
        <v>9494</v>
      </c>
      <c r="D7298" s="329" t="s">
        <v>9495</v>
      </c>
      <c r="E7298" s="334">
        <v>62.82</v>
      </c>
    </row>
    <row r="7299" spans="1:5" ht="15" x14ac:dyDescent="0.25">
      <c r="A7299" s="329">
        <v>38468</v>
      </c>
      <c r="B7299" s="329" t="s">
        <v>9684</v>
      </c>
      <c r="C7299" s="329" t="s">
        <v>9494</v>
      </c>
      <c r="D7299" s="329" t="s">
        <v>9495</v>
      </c>
      <c r="E7299" s="334">
        <v>69.13</v>
      </c>
    </row>
    <row r="7300" spans="1:5" ht="15" x14ac:dyDescent="0.25">
      <c r="A7300" s="329">
        <v>38471</v>
      </c>
      <c r="B7300" s="329" t="s">
        <v>9685</v>
      </c>
      <c r="C7300" s="329" t="s">
        <v>9494</v>
      </c>
      <c r="D7300" s="329" t="s">
        <v>9495</v>
      </c>
      <c r="E7300" s="334">
        <v>89.77</v>
      </c>
    </row>
    <row r="7301" spans="1:5" ht="15" x14ac:dyDescent="0.25">
      <c r="A7301" s="329">
        <v>37370</v>
      </c>
      <c r="B7301" s="329" t="s">
        <v>1913</v>
      </c>
      <c r="C7301" s="329" t="s">
        <v>9661</v>
      </c>
      <c r="D7301" s="329" t="s">
        <v>9499</v>
      </c>
      <c r="E7301" s="334">
        <v>0.96</v>
      </c>
    </row>
    <row r="7302" spans="1:5" ht="15" x14ac:dyDescent="0.25">
      <c r="A7302" s="329">
        <v>40862</v>
      </c>
      <c r="B7302" s="329" t="s">
        <v>120</v>
      </c>
      <c r="C7302" s="329" t="s">
        <v>9663</v>
      </c>
      <c r="D7302" s="329" t="s">
        <v>9499</v>
      </c>
      <c r="E7302" s="334">
        <v>181.89</v>
      </c>
    </row>
    <row r="7303" spans="1:5" ht="15" x14ac:dyDescent="0.25">
      <c r="A7303" s="329">
        <v>10658</v>
      </c>
      <c r="B7303" s="329" t="s">
        <v>9686</v>
      </c>
      <c r="C7303" s="329" t="s">
        <v>9494</v>
      </c>
      <c r="D7303" s="329" t="s">
        <v>9508</v>
      </c>
      <c r="E7303" s="335">
        <v>7400</v>
      </c>
    </row>
    <row r="7304" spans="1:5" ht="15" x14ac:dyDescent="0.25">
      <c r="A7304" s="329">
        <v>253</v>
      </c>
      <c r="B7304" s="329" t="s">
        <v>9687</v>
      </c>
      <c r="C7304" s="329" t="s">
        <v>9661</v>
      </c>
      <c r="D7304" s="329" t="s">
        <v>9499</v>
      </c>
      <c r="E7304" s="334">
        <v>13.66</v>
      </c>
    </row>
    <row r="7305" spans="1:5" ht="15" x14ac:dyDescent="0.25">
      <c r="A7305" s="329">
        <v>40809</v>
      </c>
      <c r="B7305" s="329" t="s">
        <v>9688</v>
      </c>
      <c r="C7305" s="329" t="s">
        <v>9663</v>
      </c>
      <c r="D7305" s="329" t="s">
        <v>9495</v>
      </c>
      <c r="E7305" s="335">
        <v>2420.84</v>
      </c>
    </row>
    <row r="7306" spans="1:5" ht="15" x14ac:dyDescent="0.25">
      <c r="A7306" s="329">
        <v>42428</v>
      </c>
      <c r="B7306" s="329" t="s">
        <v>9689</v>
      </c>
      <c r="C7306" s="329" t="s">
        <v>9494</v>
      </c>
      <c r="D7306" s="329" t="s">
        <v>9508</v>
      </c>
      <c r="E7306" s="335">
        <v>1740</v>
      </c>
    </row>
    <row r="7307" spans="1:5" ht="15" x14ac:dyDescent="0.25">
      <c r="A7307" s="329">
        <v>583</v>
      </c>
      <c r="B7307" s="329" t="s">
        <v>9690</v>
      </c>
      <c r="C7307" s="329" t="s">
        <v>9567</v>
      </c>
      <c r="D7307" s="329" t="s">
        <v>9508</v>
      </c>
      <c r="E7307" s="334">
        <v>40.25</v>
      </c>
    </row>
    <row r="7308" spans="1:5" ht="15" x14ac:dyDescent="0.25">
      <c r="A7308" s="329">
        <v>299</v>
      </c>
      <c r="B7308" s="329" t="s">
        <v>9691</v>
      </c>
      <c r="C7308" s="329" t="s">
        <v>9494</v>
      </c>
      <c r="D7308" s="329" t="s">
        <v>9495</v>
      </c>
      <c r="E7308" s="334">
        <v>4.99</v>
      </c>
    </row>
    <row r="7309" spans="1:5" ht="15" x14ac:dyDescent="0.25">
      <c r="A7309" s="329">
        <v>298</v>
      </c>
      <c r="B7309" s="329" t="s">
        <v>9692</v>
      </c>
      <c r="C7309" s="329" t="s">
        <v>9494</v>
      </c>
      <c r="D7309" s="329" t="s">
        <v>9495</v>
      </c>
      <c r="E7309" s="334">
        <v>5.0199999999999996</v>
      </c>
    </row>
    <row r="7310" spans="1:5" ht="15" x14ac:dyDescent="0.25">
      <c r="A7310" s="329">
        <v>295</v>
      </c>
      <c r="B7310" s="329" t="s">
        <v>9693</v>
      </c>
      <c r="C7310" s="329" t="s">
        <v>9494</v>
      </c>
      <c r="D7310" s="329" t="s">
        <v>9495</v>
      </c>
      <c r="E7310" s="334">
        <v>2.99</v>
      </c>
    </row>
    <row r="7311" spans="1:5" ht="15" x14ac:dyDescent="0.25">
      <c r="A7311" s="329">
        <v>296</v>
      </c>
      <c r="B7311" s="329" t="s">
        <v>2335</v>
      </c>
      <c r="C7311" s="329" t="s">
        <v>9494</v>
      </c>
      <c r="D7311" s="329" t="s">
        <v>9495</v>
      </c>
      <c r="E7311" s="334">
        <v>3.11</v>
      </c>
    </row>
    <row r="7312" spans="1:5" ht="15" x14ac:dyDescent="0.25">
      <c r="A7312" s="329">
        <v>297</v>
      </c>
      <c r="B7312" s="329" t="s">
        <v>9694</v>
      </c>
      <c r="C7312" s="329" t="s">
        <v>9494</v>
      </c>
      <c r="D7312" s="329" t="s">
        <v>9495</v>
      </c>
      <c r="E7312" s="334">
        <v>4.38</v>
      </c>
    </row>
    <row r="7313" spans="1:5" ht="15" x14ac:dyDescent="0.25">
      <c r="A7313" s="329">
        <v>301</v>
      </c>
      <c r="B7313" s="329" t="s">
        <v>2245</v>
      </c>
      <c r="C7313" s="329" t="s">
        <v>9494</v>
      </c>
      <c r="D7313" s="329" t="s">
        <v>9499</v>
      </c>
      <c r="E7313" s="334">
        <v>5.5</v>
      </c>
    </row>
    <row r="7314" spans="1:5" ht="15" x14ac:dyDescent="0.25">
      <c r="A7314" s="329">
        <v>300</v>
      </c>
      <c r="B7314" s="329" t="s">
        <v>9695</v>
      </c>
      <c r="C7314" s="329" t="s">
        <v>9494</v>
      </c>
      <c r="D7314" s="329" t="s">
        <v>9495</v>
      </c>
      <c r="E7314" s="334">
        <v>23.11</v>
      </c>
    </row>
    <row r="7315" spans="1:5" ht="15" x14ac:dyDescent="0.25">
      <c r="A7315" s="329">
        <v>20084</v>
      </c>
      <c r="B7315" s="329" t="s">
        <v>9696</v>
      </c>
      <c r="C7315" s="329" t="s">
        <v>9494</v>
      </c>
      <c r="D7315" s="329" t="s">
        <v>9495</v>
      </c>
      <c r="E7315" s="334">
        <v>2.99</v>
      </c>
    </row>
    <row r="7316" spans="1:5" ht="15" x14ac:dyDescent="0.25">
      <c r="A7316" s="329">
        <v>20085</v>
      </c>
      <c r="B7316" s="329" t="s">
        <v>1062</v>
      </c>
      <c r="C7316" s="329" t="s">
        <v>9494</v>
      </c>
      <c r="D7316" s="329" t="s">
        <v>9495</v>
      </c>
      <c r="E7316" s="334">
        <v>2.77</v>
      </c>
    </row>
    <row r="7317" spans="1:5" ht="15" x14ac:dyDescent="0.25">
      <c r="A7317" s="329">
        <v>311</v>
      </c>
      <c r="B7317" s="329" t="s">
        <v>9697</v>
      </c>
      <c r="C7317" s="329" t="s">
        <v>9494</v>
      </c>
      <c r="D7317" s="329" t="s">
        <v>9495</v>
      </c>
      <c r="E7317" s="334">
        <v>17.88</v>
      </c>
    </row>
    <row r="7318" spans="1:5" ht="15" x14ac:dyDescent="0.25">
      <c r="A7318" s="329">
        <v>318</v>
      </c>
      <c r="B7318" s="329" t="s">
        <v>9698</v>
      </c>
      <c r="C7318" s="329" t="s">
        <v>9494</v>
      </c>
      <c r="D7318" s="329" t="s">
        <v>9495</v>
      </c>
      <c r="E7318" s="334">
        <v>31.33</v>
      </c>
    </row>
    <row r="7319" spans="1:5" ht="15" x14ac:dyDescent="0.25">
      <c r="A7319" s="329">
        <v>319</v>
      </c>
      <c r="B7319" s="329" t="s">
        <v>9699</v>
      </c>
      <c r="C7319" s="329" t="s">
        <v>9494</v>
      </c>
      <c r="D7319" s="329" t="s">
        <v>9495</v>
      </c>
      <c r="E7319" s="334">
        <v>59.16</v>
      </c>
    </row>
    <row r="7320" spans="1:5" ht="15" x14ac:dyDescent="0.25">
      <c r="A7320" s="329">
        <v>320</v>
      </c>
      <c r="B7320" s="329" t="s">
        <v>9700</v>
      </c>
      <c r="C7320" s="329" t="s">
        <v>9494</v>
      </c>
      <c r="D7320" s="329" t="s">
        <v>9495</v>
      </c>
      <c r="E7320" s="334">
        <v>188.08</v>
      </c>
    </row>
    <row r="7321" spans="1:5" ht="15" x14ac:dyDescent="0.25">
      <c r="A7321" s="329">
        <v>314</v>
      </c>
      <c r="B7321" s="329" t="s">
        <v>9701</v>
      </c>
      <c r="C7321" s="329" t="s">
        <v>9494</v>
      </c>
      <c r="D7321" s="329" t="s">
        <v>9495</v>
      </c>
      <c r="E7321" s="334">
        <v>288.88</v>
      </c>
    </row>
    <row r="7322" spans="1:5" ht="15" x14ac:dyDescent="0.25">
      <c r="A7322" s="329">
        <v>303</v>
      </c>
      <c r="B7322" s="329" t="s">
        <v>9702</v>
      </c>
      <c r="C7322" s="329" t="s">
        <v>9494</v>
      </c>
      <c r="D7322" s="329" t="s">
        <v>9495</v>
      </c>
      <c r="E7322" s="334">
        <v>7.49</v>
      </c>
    </row>
    <row r="7323" spans="1:5" ht="15" x14ac:dyDescent="0.25">
      <c r="A7323" s="329">
        <v>305</v>
      </c>
      <c r="B7323" s="329" t="s">
        <v>2329</v>
      </c>
      <c r="C7323" s="329" t="s">
        <v>9494</v>
      </c>
      <c r="D7323" s="329" t="s">
        <v>9495</v>
      </c>
      <c r="E7323" s="334">
        <v>19.55</v>
      </c>
    </row>
    <row r="7324" spans="1:5" ht="15" x14ac:dyDescent="0.25">
      <c r="A7324" s="329">
        <v>306</v>
      </c>
      <c r="B7324" s="329" t="s">
        <v>9703</v>
      </c>
      <c r="C7324" s="329" t="s">
        <v>9494</v>
      </c>
      <c r="D7324" s="329" t="s">
        <v>9495</v>
      </c>
      <c r="E7324" s="334">
        <v>23.49</v>
      </c>
    </row>
    <row r="7325" spans="1:5" ht="15" x14ac:dyDescent="0.25">
      <c r="A7325" s="329">
        <v>307</v>
      </c>
      <c r="B7325" s="329" t="s">
        <v>9704</v>
      </c>
      <c r="C7325" s="329" t="s">
        <v>9494</v>
      </c>
      <c r="D7325" s="329" t="s">
        <v>9495</v>
      </c>
      <c r="E7325" s="334">
        <v>46.38</v>
      </c>
    </row>
    <row r="7326" spans="1:5" ht="15" x14ac:dyDescent="0.25">
      <c r="A7326" s="329">
        <v>309</v>
      </c>
      <c r="B7326" s="329" t="s">
        <v>9705</v>
      </c>
      <c r="C7326" s="329" t="s">
        <v>9494</v>
      </c>
      <c r="D7326" s="329" t="s">
        <v>9495</v>
      </c>
      <c r="E7326" s="334">
        <v>95.05</v>
      </c>
    </row>
    <row r="7327" spans="1:5" ht="15" x14ac:dyDescent="0.25">
      <c r="A7327" s="329">
        <v>310</v>
      </c>
      <c r="B7327" s="329" t="s">
        <v>9706</v>
      </c>
      <c r="C7327" s="329" t="s">
        <v>9494</v>
      </c>
      <c r="D7327" s="329" t="s">
        <v>9495</v>
      </c>
      <c r="E7327" s="334">
        <v>120.55</v>
      </c>
    </row>
    <row r="7328" spans="1:5" ht="15" x14ac:dyDescent="0.25">
      <c r="A7328" s="329">
        <v>328</v>
      </c>
      <c r="B7328" s="329" t="s">
        <v>9707</v>
      </c>
      <c r="C7328" s="329" t="s">
        <v>9494</v>
      </c>
      <c r="D7328" s="329" t="s">
        <v>9495</v>
      </c>
      <c r="E7328" s="334">
        <v>14.38</v>
      </c>
    </row>
    <row r="7329" spans="1:5" ht="15" x14ac:dyDescent="0.25">
      <c r="A7329" s="329">
        <v>325</v>
      </c>
      <c r="B7329" s="329" t="s">
        <v>9708</v>
      </c>
      <c r="C7329" s="329" t="s">
        <v>9494</v>
      </c>
      <c r="D7329" s="329" t="s">
        <v>9495</v>
      </c>
      <c r="E7329" s="334">
        <v>5.58</v>
      </c>
    </row>
    <row r="7330" spans="1:5" ht="15" x14ac:dyDescent="0.25">
      <c r="A7330" s="329">
        <v>20326</v>
      </c>
      <c r="B7330" s="329" t="s">
        <v>9709</v>
      </c>
      <c r="C7330" s="329" t="s">
        <v>9494</v>
      </c>
      <c r="D7330" s="329" t="s">
        <v>9495</v>
      </c>
      <c r="E7330" s="334">
        <v>14.94</v>
      </c>
    </row>
    <row r="7331" spans="1:5" ht="15" x14ac:dyDescent="0.25">
      <c r="A7331" s="329">
        <v>329</v>
      </c>
      <c r="B7331" s="329" t="s">
        <v>9710</v>
      </c>
      <c r="C7331" s="329" t="s">
        <v>9494</v>
      </c>
      <c r="D7331" s="329" t="s">
        <v>9495</v>
      </c>
      <c r="E7331" s="334">
        <v>18.38</v>
      </c>
    </row>
    <row r="7332" spans="1:5" ht="15" x14ac:dyDescent="0.25">
      <c r="A7332" s="329">
        <v>308</v>
      </c>
      <c r="B7332" s="329" t="s">
        <v>9711</v>
      </c>
      <c r="C7332" s="329" t="s">
        <v>9494</v>
      </c>
      <c r="D7332" s="329" t="s">
        <v>9495</v>
      </c>
      <c r="E7332" s="334">
        <v>61.94</v>
      </c>
    </row>
    <row r="7333" spans="1:5" ht="15" x14ac:dyDescent="0.25">
      <c r="A7333" s="329">
        <v>39642</v>
      </c>
      <c r="B7333" s="329" t="s">
        <v>9712</v>
      </c>
      <c r="C7333" s="329" t="s">
        <v>9494</v>
      </c>
      <c r="D7333" s="329" t="s">
        <v>9495</v>
      </c>
      <c r="E7333" s="334">
        <v>3.76</v>
      </c>
    </row>
    <row r="7334" spans="1:5" ht="15" x14ac:dyDescent="0.25">
      <c r="A7334" s="329">
        <v>39641</v>
      </c>
      <c r="B7334" s="329" t="s">
        <v>9713</v>
      </c>
      <c r="C7334" s="329" t="s">
        <v>9494</v>
      </c>
      <c r="D7334" s="329" t="s">
        <v>9495</v>
      </c>
      <c r="E7334" s="334">
        <v>2.62</v>
      </c>
    </row>
    <row r="7335" spans="1:5" ht="15" x14ac:dyDescent="0.25">
      <c r="A7335" s="329">
        <v>39643</v>
      </c>
      <c r="B7335" s="329" t="s">
        <v>9714</v>
      </c>
      <c r="C7335" s="329" t="s">
        <v>9494</v>
      </c>
      <c r="D7335" s="329" t="s">
        <v>9495</v>
      </c>
      <c r="E7335" s="334">
        <v>10.45</v>
      </c>
    </row>
    <row r="7336" spans="1:5" ht="15" x14ac:dyDescent="0.25">
      <c r="A7336" s="329">
        <v>39644</v>
      </c>
      <c r="B7336" s="329" t="s">
        <v>9715</v>
      </c>
      <c r="C7336" s="329" t="s">
        <v>9494</v>
      </c>
      <c r="D7336" s="329" t="s">
        <v>9495</v>
      </c>
      <c r="E7336" s="334">
        <v>13.49</v>
      </c>
    </row>
    <row r="7337" spans="1:5" ht="15" x14ac:dyDescent="0.25">
      <c r="A7337" s="329">
        <v>39645</v>
      </c>
      <c r="B7337" s="329" t="s">
        <v>9716</v>
      </c>
      <c r="C7337" s="329" t="s">
        <v>9494</v>
      </c>
      <c r="D7337" s="329" t="s">
        <v>9495</v>
      </c>
      <c r="E7337" s="334">
        <v>17.43</v>
      </c>
    </row>
    <row r="7338" spans="1:5" ht="15" x14ac:dyDescent="0.25">
      <c r="A7338" s="329">
        <v>41610</v>
      </c>
      <c r="B7338" s="329" t="s">
        <v>9717</v>
      </c>
      <c r="C7338" s="329" t="s">
        <v>9494</v>
      </c>
      <c r="D7338" s="329" t="s">
        <v>9495</v>
      </c>
      <c r="E7338" s="334">
        <v>613.36</v>
      </c>
    </row>
    <row r="7339" spans="1:5" ht="15" x14ac:dyDescent="0.25">
      <c r="A7339" s="329">
        <v>41611</v>
      </c>
      <c r="B7339" s="329" t="s">
        <v>9718</v>
      </c>
      <c r="C7339" s="329" t="s">
        <v>9494</v>
      </c>
      <c r="D7339" s="329" t="s">
        <v>9495</v>
      </c>
      <c r="E7339" s="334">
        <v>966.78</v>
      </c>
    </row>
    <row r="7340" spans="1:5" ht="15" x14ac:dyDescent="0.25">
      <c r="A7340" s="329">
        <v>41612</v>
      </c>
      <c r="B7340" s="329" t="s">
        <v>9719</v>
      </c>
      <c r="C7340" s="329" t="s">
        <v>9494</v>
      </c>
      <c r="D7340" s="329" t="s">
        <v>9495</v>
      </c>
      <c r="E7340" s="335">
        <v>1357.5</v>
      </c>
    </row>
    <row r="7341" spans="1:5" ht="15" x14ac:dyDescent="0.25">
      <c r="A7341" s="329">
        <v>41637</v>
      </c>
      <c r="B7341" s="329" t="s">
        <v>9720</v>
      </c>
      <c r="C7341" s="329" t="s">
        <v>9494</v>
      </c>
      <c r="D7341" s="329" t="s">
        <v>9495</v>
      </c>
      <c r="E7341" s="334">
        <v>126.9</v>
      </c>
    </row>
    <row r="7342" spans="1:5" ht="15" x14ac:dyDescent="0.25">
      <c r="A7342" s="329">
        <v>41638</v>
      </c>
      <c r="B7342" s="329" t="s">
        <v>9721</v>
      </c>
      <c r="C7342" s="329" t="s">
        <v>9494</v>
      </c>
      <c r="D7342" s="329" t="s">
        <v>9495</v>
      </c>
      <c r="E7342" s="334">
        <v>165.3</v>
      </c>
    </row>
    <row r="7343" spans="1:5" ht="15" x14ac:dyDescent="0.25">
      <c r="A7343" s="329">
        <v>41639</v>
      </c>
      <c r="B7343" s="329" t="s">
        <v>9722</v>
      </c>
      <c r="C7343" s="329" t="s">
        <v>9494</v>
      </c>
      <c r="D7343" s="329" t="s">
        <v>9495</v>
      </c>
      <c r="E7343" s="334">
        <v>399.9</v>
      </c>
    </row>
    <row r="7344" spans="1:5" ht="15" x14ac:dyDescent="0.25">
      <c r="A7344" s="329">
        <v>11789</v>
      </c>
      <c r="B7344" s="329" t="s">
        <v>9723</v>
      </c>
      <c r="C7344" s="329" t="s">
        <v>9494</v>
      </c>
      <c r="D7344" s="329" t="s">
        <v>9495</v>
      </c>
      <c r="E7344" s="334">
        <v>1.19</v>
      </c>
    </row>
    <row r="7345" spans="1:5" ht="15" x14ac:dyDescent="0.25">
      <c r="A7345" s="329">
        <v>20975</v>
      </c>
      <c r="B7345" s="329" t="s">
        <v>9724</v>
      </c>
      <c r="C7345" s="329" t="s">
        <v>9494</v>
      </c>
      <c r="D7345" s="329" t="s">
        <v>9495</v>
      </c>
      <c r="E7345" s="334">
        <v>11.44</v>
      </c>
    </row>
    <row r="7346" spans="1:5" ht="15" x14ac:dyDescent="0.25">
      <c r="A7346" s="329">
        <v>20976</v>
      </c>
      <c r="B7346" s="329" t="s">
        <v>9725</v>
      </c>
      <c r="C7346" s="329" t="s">
        <v>9494</v>
      </c>
      <c r="D7346" s="329" t="s">
        <v>9495</v>
      </c>
      <c r="E7346" s="334">
        <v>17.28</v>
      </c>
    </row>
    <row r="7347" spans="1:5" ht="15" x14ac:dyDescent="0.25">
      <c r="A7347" s="329">
        <v>40340</v>
      </c>
      <c r="B7347" s="329" t="s">
        <v>9726</v>
      </c>
      <c r="C7347" s="329" t="s">
        <v>9494</v>
      </c>
      <c r="D7347" s="329" t="s">
        <v>9495</v>
      </c>
      <c r="E7347" s="334">
        <v>145.65</v>
      </c>
    </row>
    <row r="7348" spans="1:5" ht="15" x14ac:dyDescent="0.25">
      <c r="A7348" s="329">
        <v>40341</v>
      </c>
      <c r="B7348" s="329" t="s">
        <v>9727</v>
      </c>
      <c r="C7348" s="329" t="s">
        <v>9494</v>
      </c>
      <c r="D7348" s="329" t="s">
        <v>9495</v>
      </c>
      <c r="E7348" s="334">
        <v>172.47</v>
      </c>
    </row>
    <row r="7349" spans="1:5" ht="15" x14ac:dyDescent="0.25">
      <c r="A7349" s="329">
        <v>40342</v>
      </c>
      <c r="B7349" s="329" t="s">
        <v>9728</v>
      </c>
      <c r="C7349" s="329" t="s">
        <v>9494</v>
      </c>
      <c r="D7349" s="329" t="s">
        <v>9495</v>
      </c>
      <c r="E7349" s="334">
        <v>218.64</v>
      </c>
    </row>
    <row r="7350" spans="1:5" ht="15" x14ac:dyDescent="0.25">
      <c r="A7350" s="329">
        <v>40343</v>
      </c>
      <c r="B7350" s="329" t="s">
        <v>9729</v>
      </c>
      <c r="C7350" s="329" t="s">
        <v>9494</v>
      </c>
      <c r="D7350" s="329" t="s">
        <v>9495</v>
      </c>
      <c r="E7350" s="334">
        <v>268.23</v>
      </c>
    </row>
    <row r="7351" spans="1:5" ht="15" x14ac:dyDescent="0.25">
      <c r="A7351" s="329">
        <v>40344</v>
      </c>
      <c r="B7351" s="329" t="s">
        <v>9730</v>
      </c>
      <c r="C7351" s="329" t="s">
        <v>9494</v>
      </c>
      <c r="D7351" s="329" t="s">
        <v>9495</v>
      </c>
      <c r="E7351" s="334">
        <v>283.61</v>
      </c>
    </row>
    <row r="7352" spans="1:5" ht="15" x14ac:dyDescent="0.25">
      <c r="A7352" s="329">
        <v>40345</v>
      </c>
      <c r="B7352" s="329" t="s">
        <v>9731</v>
      </c>
      <c r="C7352" s="329" t="s">
        <v>9494</v>
      </c>
      <c r="D7352" s="329" t="s">
        <v>9495</v>
      </c>
      <c r="E7352" s="334">
        <v>354.1</v>
      </c>
    </row>
    <row r="7353" spans="1:5" ht="15" x14ac:dyDescent="0.25">
      <c r="A7353" s="329">
        <v>40346</v>
      </c>
      <c r="B7353" s="329" t="s">
        <v>9732</v>
      </c>
      <c r="C7353" s="329" t="s">
        <v>9494</v>
      </c>
      <c r="D7353" s="329" t="s">
        <v>9495</v>
      </c>
      <c r="E7353" s="334">
        <v>333.11</v>
      </c>
    </row>
    <row r="7354" spans="1:5" ht="15" x14ac:dyDescent="0.25">
      <c r="A7354" s="329">
        <v>40347</v>
      </c>
      <c r="B7354" s="329" t="s">
        <v>9733</v>
      </c>
      <c r="C7354" s="329" t="s">
        <v>9494</v>
      </c>
      <c r="D7354" s="329" t="s">
        <v>9495</v>
      </c>
      <c r="E7354" s="334">
        <v>411.88</v>
      </c>
    </row>
    <row r="7355" spans="1:5" ht="15" x14ac:dyDescent="0.25">
      <c r="A7355" s="329">
        <v>6138</v>
      </c>
      <c r="B7355" s="329" t="s">
        <v>9734</v>
      </c>
      <c r="C7355" s="329" t="s">
        <v>9494</v>
      </c>
      <c r="D7355" s="329" t="s">
        <v>9495</v>
      </c>
      <c r="E7355" s="334">
        <v>11.35</v>
      </c>
    </row>
    <row r="7356" spans="1:5" ht="15" x14ac:dyDescent="0.25">
      <c r="A7356" s="329">
        <v>38840</v>
      </c>
      <c r="B7356" s="329" t="s">
        <v>9735</v>
      </c>
      <c r="C7356" s="329" t="s">
        <v>9494</v>
      </c>
      <c r="D7356" s="329" t="s">
        <v>9508</v>
      </c>
      <c r="E7356" s="334">
        <v>3.16</v>
      </c>
    </row>
    <row r="7357" spans="1:5" ht="15" x14ac:dyDescent="0.25">
      <c r="A7357" s="329">
        <v>38841</v>
      </c>
      <c r="B7357" s="329" t="s">
        <v>9736</v>
      </c>
      <c r="C7357" s="329" t="s">
        <v>9494</v>
      </c>
      <c r="D7357" s="329" t="s">
        <v>9508</v>
      </c>
      <c r="E7357" s="334">
        <v>3.5</v>
      </c>
    </row>
    <row r="7358" spans="1:5" ht="15" x14ac:dyDescent="0.25">
      <c r="A7358" s="329">
        <v>38842</v>
      </c>
      <c r="B7358" s="329" t="s">
        <v>9737</v>
      </c>
      <c r="C7358" s="329" t="s">
        <v>9494</v>
      </c>
      <c r="D7358" s="329" t="s">
        <v>9508</v>
      </c>
      <c r="E7358" s="334">
        <v>6.91</v>
      </c>
    </row>
    <row r="7359" spans="1:5" ht="15" x14ac:dyDescent="0.25">
      <c r="A7359" s="329">
        <v>38843</v>
      </c>
      <c r="B7359" s="329" t="s">
        <v>9738</v>
      </c>
      <c r="C7359" s="329" t="s">
        <v>9494</v>
      </c>
      <c r="D7359" s="329" t="s">
        <v>9508</v>
      </c>
      <c r="E7359" s="334">
        <v>10.8</v>
      </c>
    </row>
    <row r="7360" spans="1:5" ht="15" x14ac:dyDescent="0.25">
      <c r="A7360" s="329">
        <v>43424</v>
      </c>
      <c r="B7360" s="329" t="s">
        <v>9739</v>
      </c>
      <c r="C7360" s="329" t="s">
        <v>9494</v>
      </c>
      <c r="D7360" s="329" t="s">
        <v>9495</v>
      </c>
      <c r="E7360" s="334">
        <v>513.89</v>
      </c>
    </row>
    <row r="7361" spans="1:5" ht="15" x14ac:dyDescent="0.25">
      <c r="A7361" s="329">
        <v>43426</v>
      </c>
      <c r="B7361" s="329" t="s">
        <v>9740</v>
      </c>
      <c r="C7361" s="329" t="s">
        <v>9494</v>
      </c>
      <c r="D7361" s="329" t="s">
        <v>9495</v>
      </c>
      <c r="E7361" s="335">
        <v>1772.43</v>
      </c>
    </row>
    <row r="7362" spans="1:5" ht="15" x14ac:dyDescent="0.25">
      <c r="A7362" s="329">
        <v>12565</v>
      </c>
      <c r="B7362" s="329" t="s">
        <v>9741</v>
      </c>
      <c r="C7362" s="329" t="s">
        <v>9494</v>
      </c>
      <c r="D7362" s="329" t="s">
        <v>9495</v>
      </c>
      <c r="E7362" s="334">
        <v>621.57000000000005</v>
      </c>
    </row>
    <row r="7363" spans="1:5" ht="15" x14ac:dyDescent="0.25">
      <c r="A7363" s="329">
        <v>12567</v>
      </c>
      <c r="B7363" s="329" t="s">
        <v>9742</v>
      </c>
      <c r="C7363" s="329" t="s">
        <v>9494</v>
      </c>
      <c r="D7363" s="329" t="s">
        <v>9495</v>
      </c>
      <c r="E7363" s="334">
        <v>834.87</v>
      </c>
    </row>
    <row r="7364" spans="1:5" ht="15" x14ac:dyDescent="0.25">
      <c r="A7364" s="329">
        <v>12568</v>
      </c>
      <c r="B7364" s="329" t="s">
        <v>9743</v>
      </c>
      <c r="C7364" s="329" t="s">
        <v>9494</v>
      </c>
      <c r="D7364" s="329" t="s">
        <v>9495</v>
      </c>
      <c r="E7364" s="335">
        <v>1168.82</v>
      </c>
    </row>
    <row r="7365" spans="1:5" ht="15" x14ac:dyDescent="0.25">
      <c r="A7365" s="329">
        <v>43441</v>
      </c>
      <c r="B7365" s="329" t="s">
        <v>9744</v>
      </c>
      <c r="C7365" s="329" t="s">
        <v>9494</v>
      </c>
      <c r="D7365" s="329" t="s">
        <v>9495</v>
      </c>
      <c r="E7365" s="334">
        <v>150.27000000000001</v>
      </c>
    </row>
    <row r="7366" spans="1:5" ht="15" x14ac:dyDescent="0.25">
      <c r="A7366" s="329">
        <v>43423</v>
      </c>
      <c r="B7366" s="329" t="s">
        <v>9745</v>
      </c>
      <c r="C7366" s="329" t="s">
        <v>9494</v>
      </c>
      <c r="D7366" s="329" t="s">
        <v>9495</v>
      </c>
      <c r="E7366" s="334">
        <v>70.12</v>
      </c>
    </row>
    <row r="7367" spans="1:5" ht="15" x14ac:dyDescent="0.25">
      <c r="A7367" s="329">
        <v>12532</v>
      </c>
      <c r="B7367" s="329" t="s">
        <v>9746</v>
      </c>
      <c r="C7367" s="329" t="s">
        <v>9494</v>
      </c>
      <c r="D7367" s="329" t="s">
        <v>9495</v>
      </c>
      <c r="E7367" s="334">
        <v>108.15</v>
      </c>
    </row>
    <row r="7368" spans="1:5" ht="15" x14ac:dyDescent="0.25">
      <c r="A7368" s="329">
        <v>43444</v>
      </c>
      <c r="B7368" s="329" t="s">
        <v>9747</v>
      </c>
      <c r="C7368" s="329" t="s">
        <v>9494</v>
      </c>
      <c r="D7368" s="329" t="s">
        <v>9495</v>
      </c>
      <c r="E7368" s="334">
        <v>363.17</v>
      </c>
    </row>
    <row r="7369" spans="1:5" ht="15" x14ac:dyDescent="0.25">
      <c r="A7369" s="329">
        <v>12551</v>
      </c>
      <c r="B7369" s="329" t="s">
        <v>9748</v>
      </c>
      <c r="C7369" s="329" t="s">
        <v>9494</v>
      </c>
      <c r="D7369" s="329" t="s">
        <v>9495</v>
      </c>
      <c r="E7369" s="334">
        <v>259.11</v>
      </c>
    </row>
    <row r="7370" spans="1:5" ht="15" x14ac:dyDescent="0.25">
      <c r="A7370" s="329">
        <v>43442</v>
      </c>
      <c r="B7370" s="329" t="s">
        <v>9749</v>
      </c>
      <c r="C7370" s="329" t="s">
        <v>9494</v>
      </c>
      <c r="D7370" s="329" t="s">
        <v>9495</v>
      </c>
      <c r="E7370" s="334">
        <v>200.36</v>
      </c>
    </row>
    <row r="7371" spans="1:5" ht="15" x14ac:dyDescent="0.25">
      <c r="A7371" s="329">
        <v>43443</v>
      </c>
      <c r="B7371" s="329" t="s">
        <v>9750</v>
      </c>
      <c r="C7371" s="329" t="s">
        <v>9494</v>
      </c>
      <c r="D7371" s="329" t="s">
        <v>9495</v>
      </c>
      <c r="E7371" s="334">
        <v>262.98</v>
      </c>
    </row>
    <row r="7372" spans="1:5" ht="15" x14ac:dyDescent="0.25">
      <c r="A7372" s="329">
        <v>12544</v>
      </c>
      <c r="B7372" s="329" t="s">
        <v>9751</v>
      </c>
      <c r="C7372" s="329" t="s">
        <v>9494</v>
      </c>
      <c r="D7372" s="329" t="s">
        <v>9495</v>
      </c>
      <c r="E7372" s="334">
        <v>141.91999999999999</v>
      </c>
    </row>
    <row r="7373" spans="1:5" ht="15" x14ac:dyDescent="0.25">
      <c r="A7373" s="329">
        <v>12547</v>
      </c>
      <c r="B7373" s="329" t="s">
        <v>9752</v>
      </c>
      <c r="C7373" s="329" t="s">
        <v>9494</v>
      </c>
      <c r="D7373" s="329" t="s">
        <v>9495</v>
      </c>
      <c r="E7373" s="334">
        <v>190.88</v>
      </c>
    </row>
    <row r="7374" spans="1:5" ht="15" x14ac:dyDescent="0.25">
      <c r="A7374" s="329">
        <v>43445</v>
      </c>
      <c r="B7374" s="329" t="s">
        <v>9753</v>
      </c>
      <c r="C7374" s="329" t="s">
        <v>9494</v>
      </c>
      <c r="D7374" s="329" t="s">
        <v>9495</v>
      </c>
      <c r="E7374" s="334">
        <v>500.92</v>
      </c>
    </row>
    <row r="7375" spans="1:5" ht="15" x14ac:dyDescent="0.25">
      <c r="A7375" s="329">
        <v>12563</v>
      </c>
      <c r="B7375" s="329" t="s">
        <v>9754</v>
      </c>
      <c r="C7375" s="329" t="s">
        <v>9494</v>
      </c>
      <c r="D7375" s="329" t="s">
        <v>9495</v>
      </c>
      <c r="E7375" s="334">
        <v>358.39</v>
      </c>
    </row>
    <row r="7376" spans="1:5" ht="15" x14ac:dyDescent="0.25">
      <c r="A7376" s="329">
        <v>43425</v>
      </c>
      <c r="B7376" s="329" t="s">
        <v>9755</v>
      </c>
      <c r="C7376" s="329" t="s">
        <v>9494</v>
      </c>
      <c r="D7376" s="329" t="s">
        <v>9495</v>
      </c>
      <c r="E7376" s="334">
        <v>225.41</v>
      </c>
    </row>
    <row r="7377" spans="1:5" ht="15" x14ac:dyDescent="0.25">
      <c r="A7377" s="329">
        <v>43446</v>
      </c>
      <c r="B7377" s="329" t="s">
        <v>9756</v>
      </c>
      <c r="C7377" s="329" t="s">
        <v>9494</v>
      </c>
      <c r="D7377" s="329" t="s">
        <v>9495</v>
      </c>
      <c r="E7377" s="334">
        <v>475.87</v>
      </c>
    </row>
    <row r="7378" spans="1:5" ht="15" x14ac:dyDescent="0.25">
      <c r="A7378" s="329">
        <v>43447</v>
      </c>
      <c r="B7378" s="329" t="s">
        <v>9757</v>
      </c>
      <c r="C7378" s="329" t="s">
        <v>9494</v>
      </c>
      <c r="D7378" s="329" t="s">
        <v>9495</v>
      </c>
      <c r="E7378" s="334">
        <v>584.41</v>
      </c>
    </row>
    <row r="7379" spans="1:5" ht="15" x14ac:dyDescent="0.25">
      <c r="A7379" s="329">
        <v>43448</v>
      </c>
      <c r="B7379" s="329" t="s">
        <v>9758</v>
      </c>
      <c r="C7379" s="329" t="s">
        <v>9494</v>
      </c>
      <c r="D7379" s="329" t="s">
        <v>9495</v>
      </c>
      <c r="E7379" s="334">
        <v>818.17</v>
      </c>
    </row>
    <row r="7380" spans="1:5" ht="15" x14ac:dyDescent="0.25">
      <c r="A7380" s="329">
        <v>13761</v>
      </c>
      <c r="B7380" s="329" t="s">
        <v>9759</v>
      </c>
      <c r="C7380" s="329" t="s">
        <v>9494</v>
      </c>
      <c r="D7380" s="329" t="s">
        <v>9495</v>
      </c>
      <c r="E7380" s="335">
        <v>4665.42</v>
      </c>
    </row>
    <row r="7381" spans="1:5" ht="15" x14ac:dyDescent="0.25">
      <c r="A7381" s="329">
        <v>12888</v>
      </c>
      <c r="B7381" s="329" t="s">
        <v>9760</v>
      </c>
      <c r="C7381" s="329" t="s">
        <v>9761</v>
      </c>
      <c r="D7381" s="329" t="s">
        <v>9508</v>
      </c>
      <c r="E7381" s="334">
        <v>104.77</v>
      </c>
    </row>
    <row r="7382" spans="1:5" ht="15" x14ac:dyDescent="0.25">
      <c r="A7382" s="329">
        <v>12889</v>
      </c>
      <c r="B7382" s="329" t="s">
        <v>9762</v>
      </c>
      <c r="C7382" s="329" t="s">
        <v>9761</v>
      </c>
      <c r="D7382" s="329" t="s">
        <v>9508</v>
      </c>
      <c r="E7382" s="334">
        <v>68.42</v>
      </c>
    </row>
    <row r="7383" spans="1:5" ht="15" x14ac:dyDescent="0.25">
      <c r="A7383" s="329">
        <v>4814</v>
      </c>
      <c r="B7383" s="329" t="s">
        <v>9763</v>
      </c>
      <c r="C7383" s="329" t="s">
        <v>9494</v>
      </c>
      <c r="D7383" s="329" t="s">
        <v>9495</v>
      </c>
      <c r="E7383" s="334">
        <v>79.150000000000006</v>
      </c>
    </row>
    <row r="7384" spans="1:5" ht="15" x14ac:dyDescent="0.25">
      <c r="A7384" s="329">
        <v>25967</v>
      </c>
      <c r="B7384" s="329" t="s">
        <v>9764</v>
      </c>
      <c r="C7384" s="329" t="s">
        <v>9494</v>
      </c>
      <c r="D7384" s="329" t="s">
        <v>9508</v>
      </c>
      <c r="E7384" s="335">
        <v>2539.27</v>
      </c>
    </row>
    <row r="7385" spans="1:5" ht="15" x14ac:dyDescent="0.25">
      <c r="A7385" s="329">
        <v>6122</v>
      </c>
      <c r="B7385" s="329" t="s">
        <v>9765</v>
      </c>
      <c r="C7385" s="329" t="s">
        <v>9661</v>
      </c>
      <c r="D7385" s="329" t="s">
        <v>9495</v>
      </c>
      <c r="E7385" s="334">
        <v>13.13</v>
      </c>
    </row>
    <row r="7386" spans="1:5" ht="15" x14ac:dyDescent="0.25">
      <c r="A7386" s="329">
        <v>40810</v>
      </c>
      <c r="B7386" s="329" t="s">
        <v>9766</v>
      </c>
      <c r="C7386" s="329" t="s">
        <v>9663</v>
      </c>
      <c r="D7386" s="329" t="s">
        <v>9495</v>
      </c>
      <c r="E7386" s="335">
        <v>2329.2399999999998</v>
      </c>
    </row>
    <row r="7387" spans="1:5" ht="15" x14ac:dyDescent="0.25">
      <c r="A7387" s="329">
        <v>21100</v>
      </c>
      <c r="B7387" s="329" t="s">
        <v>9767</v>
      </c>
      <c r="C7387" s="329" t="s">
        <v>9494</v>
      </c>
      <c r="D7387" s="329" t="s">
        <v>9508</v>
      </c>
      <c r="E7387" s="335">
        <v>2834.59</v>
      </c>
    </row>
    <row r="7388" spans="1:5" ht="15" x14ac:dyDescent="0.25">
      <c r="A7388" s="329">
        <v>11816</v>
      </c>
      <c r="B7388" s="329" t="s">
        <v>9768</v>
      </c>
      <c r="C7388" s="329" t="s">
        <v>9494</v>
      </c>
      <c r="D7388" s="329" t="s">
        <v>9508</v>
      </c>
      <c r="E7388" s="335">
        <v>3022.5</v>
      </c>
    </row>
    <row r="7389" spans="1:5" ht="15" x14ac:dyDescent="0.25">
      <c r="A7389" s="329">
        <v>11814</v>
      </c>
      <c r="B7389" s="329" t="s">
        <v>9769</v>
      </c>
      <c r="C7389" s="329" t="s">
        <v>9494</v>
      </c>
      <c r="D7389" s="329" t="s">
        <v>9508</v>
      </c>
      <c r="E7389" s="335">
        <v>6579.22</v>
      </c>
    </row>
    <row r="7390" spans="1:5" ht="15" x14ac:dyDescent="0.25">
      <c r="A7390" s="329">
        <v>14186</v>
      </c>
      <c r="B7390" s="329" t="s">
        <v>9770</v>
      </c>
      <c r="C7390" s="329" t="s">
        <v>9494</v>
      </c>
      <c r="D7390" s="329" t="s">
        <v>9508</v>
      </c>
      <c r="E7390" s="335">
        <v>8261.1</v>
      </c>
    </row>
    <row r="7391" spans="1:5" ht="15" x14ac:dyDescent="0.25">
      <c r="A7391" s="329">
        <v>14185</v>
      </c>
      <c r="B7391" s="329" t="s">
        <v>9771</v>
      </c>
      <c r="C7391" s="329" t="s">
        <v>9494</v>
      </c>
      <c r="D7391" s="329" t="s">
        <v>9508</v>
      </c>
      <c r="E7391" s="335">
        <v>10701.35</v>
      </c>
    </row>
    <row r="7392" spans="1:5" ht="15" x14ac:dyDescent="0.25">
      <c r="A7392" s="329">
        <v>11811</v>
      </c>
      <c r="B7392" s="329" t="s">
        <v>9772</v>
      </c>
      <c r="C7392" s="329" t="s">
        <v>9494</v>
      </c>
      <c r="D7392" s="329" t="s">
        <v>9508</v>
      </c>
      <c r="E7392" s="335">
        <v>4091.79</v>
      </c>
    </row>
    <row r="7393" spans="1:5" ht="15" x14ac:dyDescent="0.25">
      <c r="A7393" s="329">
        <v>26038</v>
      </c>
      <c r="B7393" s="329" t="s">
        <v>9773</v>
      </c>
      <c r="C7393" s="329" t="s">
        <v>9494</v>
      </c>
      <c r="D7393" s="329" t="s">
        <v>9508</v>
      </c>
      <c r="E7393" s="335">
        <v>301197</v>
      </c>
    </row>
    <row r="7394" spans="1:5" ht="15" x14ac:dyDescent="0.25">
      <c r="A7394" s="329">
        <v>34469</v>
      </c>
      <c r="B7394" s="329" t="s">
        <v>9774</v>
      </c>
      <c r="C7394" s="329" t="s">
        <v>9494</v>
      </c>
      <c r="D7394" s="329" t="s">
        <v>9508</v>
      </c>
      <c r="E7394" s="335">
        <v>8938.19</v>
      </c>
    </row>
    <row r="7395" spans="1:5" ht="15" x14ac:dyDescent="0.25">
      <c r="A7395" s="329">
        <v>34476</v>
      </c>
      <c r="B7395" s="329" t="s">
        <v>9775</v>
      </c>
      <c r="C7395" s="329" t="s">
        <v>9494</v>
      </c>
      <c r="D7395" s="329" t="s">
        <v>9508</v>
      </c>
      <c r="E7395" s="335">
        <v>4661.6400000000003</v>
      </c>
    </row>
    <row r="7396" spans="1:5" ht="15" x14ac:dyDescent="0.25">
      <c r="A7396" s="329">
        <v>34477</v>
      </c>
      <c r="B7396" s="329" t="s">
        <v>9776</v>
      </c>
      <c r="C7396" s="329" t="s">
        <v>9494</v>
      </c>
      <c r="D7396" s="329" t="s">
        <v>9508</v>
      </c>
      <c r="E7396" s="335">
        <v>6186.9</v>
      </c>
    </row>
    <row r="7397" spans="1:5" ht="15" x14ac:dyDescent="0.25">
      <c r="A7397" s="329">
        <v>34482</v>
      </c>
      <c r="B7397" s="329" t="s">
        <v>9777</v>
      </c>
      <c r="C7397" s="329" t="s">
        <v>9494</v>
      </c>
      <c r="D7397" s="329" t="s">
        <v>9508</v>
      </c>
      <c r="E7397" s="335">
        <v>5778.22</v>
      </c>
    </row>
    <row r="7398" spans="1:5" ht="15" x14ac:dyDescent="0.25">
      <c r="A7398" s="329">
        <v>34472</v>
      </c>
      <c r="B7398" s="329" t="s">
        <v>9778</v>
      </c>
      <c r="C7398" s="329" t="s">
        <v>9494</v>
      </c>
      <c r="D7398" s="329" t="s">
        <v>9508</v>
      </c>
      <c r="E7398" s="335">
        <v>2750</v>
      </c>
    </row>
    <row r="7399" spans="1:5" ht="15" x14ac:dyDescent="0.25">
      <c r="A7399" s="329">
        <v>42425</v>
      </c>
      <c r="B7399" s="329" t="s">
        <v>9779</v>
      </c>
      <c r="C7399" s="329" t="s">
        <v>9494</v>
      </c>
      <c r="D7399" s="329" t="s">
        <v>9495</v>
      </c>
      <c r="E7399" s="335">
        <v>2276.81</v>
      </c>
    </row>
    <row r="7400" spans="1:5" ht="15" x14ac:dyDescent="0.25">
      <c r="A7400" s="329">
        <v>42422</v>
      </c>
      <c r="B7400" s="329" t="s">
        <v>9780</v>
      </c>
      <c r="C7400" s="329" t="s">
        <v>9494</v>
      </c>
      <c r="D7400" s="329" t="s">
        <v>9499</v>
      </c>
      <c r="E7400" s="335">
        <v>3380</v>
      </c>
    </row>
    <row r="7401" spans="1:5" ht="15" x14ac:dyDescent="0.25">
      <c r="A7401" s="329">
        <v>43184</v>
      </c>
      <c r="B7401" s="329" t="s">
        <v>9781</v>
      </c>
      <c r="C7401" s="329" t="s">
        <v>9494</v>
      </c>
      <c r="D7401" s="329" t="s">
        <v>9495</v>
      </c>
      <c r="E7401" s="335">
        <v>4671.4799999999996</v>
      </c>
    </row>
    <row r="7402" spans="1:5" ht="15" x14ac:dyDescent="0.25">
      <c r="A7402" s="329">
        <v>42424</v>
      </c>
      <c r="B7402" s="329" t="s">
        <v>9782</v>
      </c>
      <c r="C7402" s="329" t="s">
        <v>9494</v>
      </c>
      <c r="D7402" s="329" t="s">
        <v>9495</v>
      </c>
      <c r="E7402" s="335">
        <v>2033.39</v>
      </c>
    </row>
    <row r="7403" spans="1:5" ht="15" x14ac:dyDescent="0.25">
      <c r="A7403" s="329">
        <v>42421</v>
      </c>
      <c r="B7403" s="329" t="s">
        <v>9783</v>
      </c>
      <c r="C7403" s="329" t="s">
        <v>9494</v>
      </c>
      <c r="D7403" s="329" t="s">
        <v>9495</v>
      </c>
      <c r="E7403" s="335">
        <v>18513.78</v>
      </c>
    </row>
    <row r="7404" spans="1:5" ht="15" x14ac:dyDescent="0.25">
      <c r="A7404" s="329">
        <v>42416</v>
      </c>
      <c r="B7404" s="329" t="s">
        <v>9784</v>
      </c>
      <c r="C7404" s="329" t="s">
        <v>9494</v>
      </c>
      <c r="D7404" s="329" t="s">
        <v>9495</v>
      </c>
      <c r="E7404" s="335">
        <v>8765.7099999999991</v>
      </c>
    </row>
    <row r="7405" spans="1:5" ht="15" x14ac:dyDescent="0.25">
      <c r="A7405" s="329">
        <v>42417</v>
      </c>
      <c r="B7405" s="329" t="s">
        <v>9785</v>
      </c>
      <c r="C7405" s="329" t="s">
        <v>9494</v>
      </c>
      <c r="D7405" s="329" t="s">
        <v>9495</v>
      </c>
      <c r="E7405" s="335">
        <v>9827.07</v>
      </c>
    </row>
    <row r="7406" spans="1:5" ht="15" x14ac:dyDescent="0.25">
      <c r="A7406" s="329">
        <v>42419</v>
      </c>
      <c r="B7406" s="329" t="s">
        <v>9786</v>
      </c>
      <c r="C7406" s="329" t="s">
        <v>9494</v>
      </c>
      <c r="D7406" s="329" t="s">
        <v>9495</v>
      </c>
      <c r="E7406" s="335">
        <v>11102.51</v>
      </c>
    </row>
    <row r="7407" spans="1:5" ht="15" x14ac:dyDescent="0.25">
      <c r="A7407" s="329">
        <v>42420</v>
      </c>
      <c r="B7407" s="329" t="s">
        <v>9787</v>
      </c>
      <c r="C7407" s="329" t="s">
        <v>9494</v>
      </c>
      <c r="D7407" s="329" t="s">
        <v>9495</v>
      </c>
      <c r="E7407" s="335">
        <v>15259.57</v>
      </c>
    </row>
    <row r="7408" spans="1:5" ht="15" x14ac:dyDescent="0.25">
      <c r="A7408" s="329">
        <v>43195</v>
      </c>
      <c r="B7408" s="329" t="s">
        <v>9788</v>
      </c>
      <c r="C7408" s="329" t="s">
        <v>9494</v>
      </c>
      <c r="D7408" s="329" t="s">
        <v>9495</v>
      </c>
      <c r="E7408" s="335">
        <v>5373.11</v>
      </c>
    </row>
    <row r="7409" spans="1:5" ht="15" x14ac:dyDescent="0.25">
      <c r="A7409" s="329">
        <v>43196</v>
      </c>
      <c r="B7409" s="329" t="s">
        <v>9789</v>
      </c>
      <c r="C7409" s="329" t="s">
        <v>9494</v>
      </c>
      <c r="D7409" s="329" t="s">
        <v>9495</v>
      </c>
      <c r="E7409" s="335">
        <v>6659.2</v>
      </c>
    </row>
    <row r="7410" spans="1:5" ht="15" x14ac:dyDescent="0.25">
      <c r="A7410" s="329">
        <v>43198</v>
      </c>
      <c r="B7410" s="329" t="s">
        <v>9790</v>
      </c>
      <c r="C7410" s="329" t="s">
        <v>9494</v>
      </c>
      <c r="D7410" s="329" t="s">
        <v>9495</v>
      </c>
      <c r="E7410" s="335">
        <v>9895.41</v>
      </c>
    </row>
    <row r="7411" spans="1:5" ht="15" x14ac:dyDescent="0.25">
      <c r="A7411" s="329">
        <v>43199</v>
      </c>
      <c r="B7411" s="329" t="s">
        <v>9791</v>
      </c>
      <c r="C7411" s="329" t="s">
        <v>9494</v>
      </c>
      <c r="D7411" s="329" t="s">
        <v>9495</v>
      </c>
      <c r="E7411" s="335">
        <v>10258.02</v>
      </c>
    </row>
    <row r="7412" spans="1:5" ht="15" x14ac:dyDescent="0.25">
      <c r="A7412" s="329">
        <v>43200</v>
      </c>
      <c r="B7412" s="329" t="s">
        <v>9792</v>
      </c>
      <c r="C7412" s="329" t="s">
        <v>9494</v>
      </c>
      <c r="D7412" s="329" t="s">
        <v>9495</v>
      </c>
      <c r="E7412" s="335">
        <v>11771.82</v>
      </c>
    </row>
    <row r="7413" spans="1:5" ht="15" x14ac:dyDescent="0.25">
      <c r="A7413" s="329">
        <v>39556</v>
      </c>
      <c r="B7413" s="329" t="s">
        <v>9793</v>
      </c>
      <c r="C7413" s="329" t="s">
        <v>9494</v>
      </c>
      <c r="D7413" s="329" t="s">
        <v>9495</v>
      </c>
      <c r="E7413" s="335">
        <v>6429.42</v>
      </c>
    </row>
    <row r="7414" spans="1:5" ht="15" x14ac:dyDescent="0.25">
      <c r="A7414" s="329">
        <v>39557</v>
      </c>
      <c r="B7414" s="329" t="s">
        <v>9794</v>
      </c>
      <c r="C7414" s="329" t="s">
        <v>9494</v>
      </c>
      <c r="D7414" s="329" t="s">
        <v>9495</v>
      </c>
      <c r="E7414" s="335">
        <v>6923.08</v>
      </c>
    </row>
    <row r="7415" spans="1:5" ht="15" x14ac:dyDescent="0.25">
      <c r="A7415" s="329">
        <v>39559</v>
      </c>
      <c r="B7415" s="329" t="s">
        <v>9795</v>
      </c>
      <c r="C7415" s="329" t="s">
        <v>9494</v>
      </c>
      <c r="D7415" s="329" t="s">
        <v>9495</v>
      </c>
      <c r="E7415" s="335">
        <v>10230.99</v>
      </c>
    </row>
    <row r="7416" spans="1:5" ht="15" x14ac:dyDescent="0.25">
      <c r="A7416" s="329">
        <v>39560</v>
      </c>
      <c r="B7416" s="329" t="s">
        <v>9796</v>
      </c>
      <c r="C7416" s="329" t="s">
        <v>9494</v>
      </c>
      <c r="D7416" s="329" t="s">
        <v>9495</v>
      </c>
      <c r="E7416" s="335">
        <v>11836.25</v>
      </c>
    </row>
    <row r="7417" spans="1:5" ht="15" x14ac:dyDescent="0.25">
      <c r="A7417" s="329">
        <v>39561</v>
      </c>
      <c r="B7417" s="329" t="s">
        <v>9797</v>
      </c>
      <c r="C7417" s="329" t="s">
        <v>9494</v>
      </c>
      <c r="D7417" s="329" t="s">
        <v>9495</v>
      </c>
      <c r="E7417" s="335">
        <v>12382.23</v>
      </c>
    </row>
    <row r="7418" spans="1:5" ht="15" x14ac:dyDescent="0.25">
      <c r="A7418" s="329">
        <v>43190</v>
      </c>
      <c r="B7418" s="329" t="s">
        <v>9798</v>
      </c>
      <c r="C7418" s="329" t="s">
        <v>9494</v>
      </c>
      <c r="D7418" s="329" t="s">
        <v>9495</v>
      </c>
      <c r="E7418" s="335">
        <v>1827.29</v>
      </c>
    </row>
    <row r="7419" spans="1:5" ht="15" x14ac:dyDescent="0.25">
      <c r="A7419" s="329">
        <v>39555</v>
      </c>
      <c r="B7419" s="329" t="s">
        <v>9799</v>
      </c>
      <c r="C7419" s="329" t="s">
        <v>9494</v>
      </c>
      <c r="D7419" s="329" t="s">
        <v>9495</v>
      </c>
      <c r="E7419" s="335">
        <v>1976.66</v>
      </c>
    </row>
    <row r="7420" spans="1:5" ht="15" x14ac:dyDescent="0.25">
      <c r="A7420" s="329">
        <v>43191</v>
      </c>
      <c r="B7420" s="329" t="s">
        <v>9800</v>
      </c>
      <c r="C7420" s="329" t="s">
        <v>9494</v>
      </c>
      <c r="D7420" s="329" t="s">
        <v>9495</v>
      </c>
      <c r="E7420" s="335">
        <v>2629.22</v>
      </c>
    </row>
    <row r="7421" spans="1:5" ht="15" x14ac:dyDescent="0.25">
      <c r="A7421" s="329">
        <v>39548</v>
      </c>
      <c r="B7421" s="329" t="s">
        <v>9801</v>
      </c>
      <c r="C7421" s="329" t="s">
        <v>9494</v>
      </c>
      <c r="D7421" s="329" t="s">
        <v>9495</v>
      </c>
      <c r="E7421" s="335">
        <v>2931.99</v>
      </c>
    </row>
    <row r="7422" spans="1:5" ht="15" x14ac:dyDescent="0.25">
      <c r="A7422" s="329">
        <v>43192</v>
      </c>
      <c r="B7422" s="329" t="s">
        <v>9802</v>
      </c>
      <c r="C7422" s="329" t="s">
        <v>9494</v>
      </c>
      <c r="D7422" s="329" t="s">
        <v>9495</v>
      </c>
      <c r="E7422" s="335">
        <v>3444.05</v>
      </c>
    </row>
    <row r="7423" spans="1:5" ht="15" x14ac:dyDescent="0.25">
      <c r="A7423" s="329">
        <v>39554</v>
      </c>
      <c r="B7423" s="329" t="s">
        <v>9803</v>
      </c>
      <c r="C7423" s="329" t="s">
        <v>9494</v>
      </c>
      <c r="D7423" s="329" t="s">
        <v>9495</v>
      </c>
      <c r="E7423" s="335">
        <v>3877.12</v>
      </c>
    </row>
    <row r="7424" spans="1:5" ht="15" x14ac:dyDescent="0.25">
      <c r="A7424" s="329">
        <v>43194</v>
      </c>
      <c r="B7424" s="329" t="s">
        <v>9804</v>
      </c>
      <c r="C7424" s="329" t="s">
        <v>9494</v>
      </c>
      <c r="D7424" s="329" t="s">
        <v>9495</v>
      </c>
      <c r="E7424" s="335">
        <v>1565.38</v>
      </c>
    </row>
    <row r="7425" spans="1:5" ht="15" x14ac:dyDescent="0.25">
      <c r="A7425" s="329">
        <v>39551</v>
      </c>
      <c r="B7425" s="329" t="s">
        <v>9805</v>
      </c>
      <c r="C7425" s="329" t="s">
        <v>9494</v>
      </c>
      <c r="D7425" s="329" t="s">
        <v>9495</v>
      </c>
      <c r="E7425" s="335">
        <v>1723.65</v>
      </c>
    </row>
    <row r="7426" spans="1:5" ht="15" x14ac:dyDescent="0.25">
      <c r="A7426" s="329">
        <v>43185</v>
      </c>
      <c r="B7426" s="329" t="s">
        <v>9806</v>
      </c>
      <c r="C7426" s="329" t="s">
        <v>9494</v>
      </c>
      <c r="D7426" s="329" t="s">
        <v>9495</v>
      </c>
      <c r="E7426" s="335">
        <v>4898.32</v>
      </c>
    </row>
    <row r="7427" spans="1:5" ht="15" x14ac:dyDescent="0.25">
      <c r="A7427" s="329">
        <v>43186</v>
      </c>
      <c r="B7427" s="329" t="s">
        <v>9807</v>
      </c>
      <c r="C7427" s="329" t="s">
        <v>9494</v>
      </c>
      <c r="D7427" s="329" t="s">
        <v>9495</v>
      </c>
      <c r="E7427" s="335">
        <v>5166.74</v>
      </c>
    </row>
    <row r="7428" spans="1:5" ht="15" x14ac:dyDescent="0.25">
      <c r="A7428" s="329">
        <v>43187</v>
      </c>
      <c r="B7428" s="329" t="s">
        <v>9808</v>
      </c>
      <c r="C7428" s="329" t="s">
        <v>9494</v>
      </c>
      <c r="D7428" s="329" t="s">
        <v>9495</v>
      </c>
      <c r="E7428" s="335">
        <v>6856.31</v>
      </c>
    </row>
    <row r="7429" spans="1:5" ht="15" x14ac:dyDescent="0.25">
      <c r="A7429" s="329">
        <v>43188</v>
      </c>
      <c r="B7429" s="329" t="s">
        <v>9809</v>
      </c>
      <c r="C7429" s="329" t="s">
        <v>9494</v>
      </c>
      <c r="D7429" s="329" t="s">
        <v>9495</v>
      </c>
      <c r="E7429" s="335">
        <v>8307.33</v>
      </c>
    </row>
    <row r="7430" spans="1:5" ht="15" x14ac:dyDescent="0.25">
      <c r="A7430" s="329">
        <v>43189</v>
      </c>
      <c r="B7430" s="329" t="s">
        <v>9810</v>
      </c>
      <c r="C7430" s="329" t="s">
        <v>9494</v>
      </c>
      <c r="D7430" s="329" t="s">
        <v>9495</v>
      </c>
      <c r="E7430" s="335">
        <v>9344.36</v>
      </c>
    </row>
    <row r="7431" spans="1:5" ht="15" x14ac:dyDescent="0.25">
      <c r="A7431" s="329">
        <v>39580</v>
      </c>
      <c r="B7431" s="329" t="s">
        <v>9811</v>
      </c>
      <c r="C7431" s="329" t="s">
        <v>9494</v>
      </c>
      <c r="D7431" s="329" t="s">
        <v>9495</v>
      </c>
      <c r="E7431" s="335">
        <v>73637.42</v>
      </c>
    </row>
    <row r="7432" spans="1:5" ht="15" x14ac:dyDescent="0.25">
      <c r="A7432" s="329">
        <v>39577</v>
      </c>
      <c r="B7432" s="329" t="s">
        <v>9812</v>
      </c>
      <c r="C7432" s="329" t="s">
        <v>9494</v>
      </c>
      <c r="D7432" s="329" t="s">
        <v>9495</v>
      </c>
      <c r="E7432" s="335">
        <v>23048.35</v>
      </c>
    </row>
    <row r="7433" spans="1:5" ht="15" x14ac:dyDescent="0.25">
      <c r="A7433" s="329">
        <v>39578</v>
      </c>
      <c r="B7433" s="329" t="s">
        <v>9813</v>
      </c>
      <c r="C7433" s="329" t="s">
        <v>9494</v>
      </c>
      <c r="D7433" s="329" t="s">
        <v>9495</v>
      </c>
      <c r="E7433" s="335">
        <v>29744.36</v>
      </c>
    </row>
    <row r="7434" spans="1:5" ht="15" x14ac:dyDescent="0.25">
      <c r="A7434" s="329">
        <v>39579</v>
      </c>
      <c r="B7434" s="329" t="s">
        <v>9814</v>
      </c>
      <c r="C7434" s="329" t="s">
        <v>9494</v>
      </c>
      <c r="D7434" s="329" t="s">
        <v>9495</v>
      </c>
      <c r="E7434" s="335">
        <v>43275.71</v>
      </c>
    </row>
    <row r="7435" spans="1:5" ht="15" x14ac:dyDescent="0.25">
      <c r="A7435" s="329">
        <v>39826</v>
      </c>
      <c r="B7435" s="329" t="s">
        <v>9815</v>
      </c>
      <c r="C7435" s="329" t="s">
        <v>9494</v>
      </c>
      <c r="D7435" s="329" t="s">
        <v>9495</v>
      </c>
      <c r="E7435" s="335">
        <v>5315.04</v>
      </c>
    </row>
    <row r="7436" spans="1:5" ht="15" x14ac:dyDescent="0.25">
      <c r="A7436" s="329">
        <v>10700</v>
      </c>
      <c r="B7436" s="329" t="s">
        <v>9816</v>
      </c>
      <c r="C7436" s="329" t="s">
        <v>9494</v>
      </c>
      <c r="D7436" s="329" t="s">
        <v>9508</v>
      </c>
      <c r="E7436" s="335">
        <v>27314.58</v>
      </c>
    </row>
    <row r="7437" spans="1:5" ht="15" x14ac:dyDescent="0.25">
      <c r="A7437" s="329">
        <v>346</v>
      </c>
      <c r="B7437" s="329" t="s">
        <v>9817</v>
      </c>
      <c r="C7437" s="329" t="s">
        <v>9567</v>
      </c>
      <c r="D7437" s="329" t="s">
        <v>9495</v>
      </c>
      <c r="E7437" s="334">
        <v>23.57</v>
      </c>
    </row>
    <row r="7438" spans="1:5" ht="15" x14ac:dyDescent="0.25">
      <c r="A7438" s="329">
        <v>3312</v>
      </c>
      <c r="B7438" s="329" t="s">
        <v>9818</v>
      </c>
      <c r="C7438" s="329" t="s">
        <v>9567</v>
      </c>
      <c r="D7438" s="329" t="s">
        <v>9508</v>
      </c>
      <c r="E7438" s="334">
        <v>21.12</v>
      </c>
    </row>
    <row r="7439" spans="1:5" ht="15" x14ac:dyDescent="0.25">
      <c r="A7439" s="329">
        <v>339</v>
      </c>
      <c r="B7439" s="329" t="s">
        <v>9819</v>
      </c>
      <c r="C7439" s="329" t="s">
        <v>9519</v>
      </c>
      <c r="D7439" s="329" t="s">
        <v>9495</v>
      </c>
      <c r="E7439" s="334">
        <v>1.21</v>
      </c>
    </row>
    <row r="7440" spans="1:5" ht="15" x14ac:dyDescent="0.25">
      <c r="A7440" s="329">
        <v>340</v>
      </c>
      <c r="B7440" s="329" t="s">
        <v>9820</v>
      </c>
      <c r="C7440" s="329" t="s">
        <v>9519</v>
      </c>
      <c r="D7440" s="329" t="s">
        <v>9495</v>
      </c>
      <c r="E7440" s="334">
        <v>1.0900000000000001</v>
      </c>
    </row>
    <row r="7441" spans="1:5" ht="15" x14ac:dyDescent="0.25">
      <c r="A7441" s="329">
        <v>43130</v>
      </c>
      <c r="B7441" s="329" t="s">
        <v>9821</v>
      </c>
      <c r="C7441" s="329" t="s">
        <v>9567</v>
      </c>
      <c r="D7441" s="329" t="s">
        <v>9499</v>
      </c>
      <c r="E7441" s="334">
        <v>19.899999999999999</v>
      </c>
    </row>
    <row r="7442" spans="1:5" ht="15" x14ac:dyDescent="0.25">
      <c r="A7442" s="329">
        <v>344</v>
      </c>
      <c r="B7442" s="329" t="s">
        <v>9822</v>
      </c>
      <c r="C7442" s="329" t="s">
        <v>9567</v>
      </c>
      <c r="D7442" s="329" t="s">
        <v>9495</v>
      </c>
      <c r="E7442" s="334">
        <v>26.16</v>
      </c>
    </row>
    <row r="7443" spans="1:5" ht="15" x14ac:dyDescent="0.25">
      <c r="A7443" s="329">
        <v>345</v>
      </c>
      <c r="B7443" s="329" t="s">
        <v>9823</v>
      </c>
      <c r="C7443" s="329" t="s">
        <v>9567</v>
      </c>
      <c r="D7443" s="329" t="s">
        <v>9495</v>
      </c>
      <c r="E7443" s="334">
        <v>28.38</v>
      </c>
    </row>
    <row r="7444" spans="1:5" ht="15" x14ac:dyDescent="0.25">
      <c r="A7444" s="329">
        <v>43131</v>
      </c>
      <c r="B7444" s="329" t="s">
        <v>9824</v>
      </c>
      <c r="C7444" s="329" t="s">
        <v>9567</v>
      </c>
      <c r="D7444" s="329" t="s">
        <v>9495</v>
      </c>
      <c r="E7444" s="334">
        <v>23.11</v>
      </c>
    </row>
    <row r="7445" spans="1:5" ht="15" x14ac:dyDescent="0.25">
      <c r="A7445" s="329">
        <v>3313</v>
      </c>
      <c r="B7445" s="329" t="s">
        <v>9825</v>
      </c>
      <c r="C7445" s="329" t="s">
        <v>9567</v>
      </c>
      <c r="D7445" s="329" t="s">
        <v>9508</v>
      </c>
      <c r="E7445" s="334">
        <v>27.18</v>
      </c>
    </row>
    <row r="7446" spans="1:5" ht="15" x14ac:dyDescent="0.25">
      <c r="A7446" s="329">
        <v>43132</v>
      </c>
      <c r="B7446" s="329" t="s">
        <v>9826</v>
      </c>
      <c r="C7446" s="329" t="s">
        <v>9567</v>
      </c>
      <c r="D7446" s="329" t="s">
        <v>9495</v>
      </c>
      <c r="E7446" s="334">
        <v>19.899999999999999</v>
      </c>
    </row>
    <row r="7447" spans="1:5" ht="15" x14ac:dyDescent="0.25">
      <c r="A7447" s="329">
        <v>366</v>
      </c>
      <c r="B7447" s="329" t="s">
        <v>9827</v>
      </c>
      <c r="C7447" s="329" t="s">
        <v>9660</v>
      </c>
      <c r="D7447" s="329" t="s">
        <v>9499</v>
      </c>
      <c r="E7447" s="334">
        <v>81</v>
      </c>
    </row>
    <row r="7448" spans="1:5" ht="15" x14ac:dyDescent="0.25">
      <c r="A7448" s="329">
        <v>367</v>
      </c>
      <c r="B7448" s="329" t="s">
        <v>480</v>
      </c>
      <c r="C7448" s="329" t="s">
        <v>9660</v>
      </c>
      <c r="D7448" s="329" t="s">
        <v>9499</v>
      </c>
      <c r="E7448" s="334">
        <v>78</v>
      </c>
    </row>
    <row r="7449" spans="1:5" ht="15" x14ac:dyDescent="0.25">
      <c r="A7449" s="329">
        <v>370</v>
      </c>
      <c r="B7449" s="329" t="s">
        <v>722</v>
      </c>
      <c r="C7449" s="329" t="s">
        <v>9660</v>
      </c>
      <c r="D7449" s="329" t="s">
        <v>9499</v>
      </c>
      <c r="E7449" s="334">
        <v>72.09</v>
      </c>
    </row>
    <row r="7450" spans="1:5" ht="15" x14ac:dyDescent="0.25">
      <c r="A7450" s="329">
        <v>368</v>
      </c>
      <c r="B7450" s="329" t="s">
        <v>9828</v>
      </c>
      <c r="C7450" s="329" t="s">
        <v>9660</v>
      </c>
      <c r="D7450" s="329" t="s">
        <v>9495</v>
      </c>
      <c r="E7450" s="334">
        <v>58.5</v>
      </c>
    </row>
    <row r="7451" spans="1:5" ht="15" x14ac:dyDescent="0.25">
      <c r="A7451" s="329">
        <v>11075</v>
      </c>
      <c r="B7451" s="329" t="s">
        <v>9829</v>
      </c>
      <c r="C7451" s="329" t="s">
        <v>9660</v>
      </c>
      <c r="D7451" s="329" t="s">
        <v>9495</v>
      </c>
      <c r="E7451" s="335">
        <v>1277.25</v>
      </c>
    </row>
    <row r="7452" spans="1:5" ht="15" x14ac:dyDescent="0.25">
      <c r="A7452" s="329">
        <v>1381</v>
      </c>
      <c r="B7452" s="329" t="s">
        <v>2513</v>
      </c>
      <c r="C7452" s="329" t="s">
        <v>9567</v>
      </c>
      <c r="D7452" s="329" t="s">
        <v>9499</v>
      </c>
      <c r="E7452" s="334">
        <v>0.82</v>
      </c>
    </row>
    <row r="7453" spans="1:5" ht="15" x14ac:dyDescent="0.25">
      <c r="A7453" s="329">
        <v>34353</v>
      </c>
      <c r="B7453" s="329" t="s">
        <v>9830</v>
      </c>
      <c r="C7453" s="329" t="s">
        <v>9567</v>
      </c>
      <c r="D7453" s="329" t="s">
        <v>9495</v>
      </c>
      <c r="E7453" s="334">
        <v>1.52</v>
      </c>
    </row>
    <row r="7454" spans="1:5" ht="15" x14ac:dyDescent="0.25">
      <c r="A7454" s="329">
        <v>37595</v>
      </c>
      <c r="B7454" s="329" t="s">
        <v>9831</v>
      </c>
      <c r="C7454" s="329" t="s">
        <v>9567</v>
      </c>
      <c r="D7454" s="329" t="s">
        <v>9495</v>
      </c>
      <c r="E7454" s="334">
        <v>2.52</v>
      </c>
    </row>
    <row r="7455" spans="1:5" ht="15" x14ac:dyDescent="0.25">
      <c r="A7455" s="329">
        <v>37596</v>
      </c>
      <c r="B7455" s="329" t="s">
        <v>9832</v>
      </c>
      <c r="C7455" s="329" t="s">
        <v>9567</v>
      </c>
      <c r="D7455" s="329" t="s">
        <v>9495</v>
      </c>
      <c r="E7455" s="334">
        <v>2.89</v>
      </c>
    </row>
    <row r="7456" spans="1:5" ht="15" x14ac:dyDescent="0.25">
      <c r="A7456" s="329">
        <v>371</v>
      </c>
      <c r="B7456" s="329" t="s">
        <v>9833</v>
      </c>
      <c r="C7456" s="329" t="s">
        <v>9567</v>
      </c>
      <c r="D7456" s="329" t="s">
        <v>9495</v>
      </c>
      <c r="E7456" s="334">
        <v>0.89</v>
      </c>
    </row>
    <row r="7457" spans="1:5" ht="15" x14ac:dyDescent="0.25">
      <c r="A7457" s="329">
        <v>37553</v>
      </c>
      <c r="B7457" s="329" t="s">
        <v>9834</v>
      </c>
      <c r="C7457" s="329" t="s">
        <v>9567</v>
      </c>
      <c r="D7457" s="329" t="s">
        <v>9495</v>
      </c>
      <c r="E7457" s="334">
        <v>1.67</v>
      </c>
    </row>
    <row r="7458" spans="1:5" ht="15" x14ac:dyDescent="0.25">
      <c r="A7458" s="329">
        <v>37552</v>
      </c>
      <c r="B7458" s="329" t="s">
        <v>9835</v>
      </c>
      <c r="C7458" s="329" t="s">
        <v>9567</v>
      </c>
      <c r="D7458" s="329" t="s">
        <v>9495</v>
      </c>
      <c r="E7458" s="334">
        <v>2.69</v>
      </c>
    </row>
    <row r="7459" spans="1:5" ht="15" x14ac:dyDescent="0.25">
      <c r="A7459" s="329">
        <v>36880</v>
      </c>
      <c r="B7459" s="329" t="s">
        <v>9836</v>
      </c>
      <c r="C7459" s="329" t="s">
        <v>9567</v>
      </c>
      <c r="D7459" s="329" t="s">
        <v>9495</v>
      </c>
      <c r="E7459" s="334">
        <v>2.73</v>
      </c>
    </row>
    <row r="7460" spans="1:5" ht="15" x14ac:dyDescent="0.25">
      <c r="A7460" s="329">
        <v>34355</v>
      </c>
      <c r="B7460" s="329" t="s">
        <v>9837</v>
      </c>
      <c r="C7460" s="329" t="s">
        <v>9567</v>
      </c>
      <c r="D7460" s="329" t="s">
        <v>9495</v>
      </c>
      <c r="E7460" s="334">
        <v>2.35</v>
      </c>
    </row>
    <row r="7461" spans="1:5" ht="15" x14ac:dyDescent="0.25">
      <c r="A7461" s="329">
        <v>130</v>
      </c>
      <c r="B7461" s="329" t="s">
        <v>9838</v>
      </c>
      <c r="C7461" s="329" t="s">
        <v>9567</v>
      </c>
      <c r="D7461" s="329" t="s">
        <v>9495</v>
      </c>
      <c r="E7461" s="334">
        <v>3.08</v>
      </c>
    </row>
    <row r="7462" spans="1:5" ht="15" x14ac:dyDescent="0.25">
      <c r="A7462" s="329">
        <v>135</v>
      </c>
      <c r="B7462" s="329" t="s">
        <v>1826</v>
      </c>
      <c r="C7462" s="329" t="s">
        <v>9567</v>
      </c>
      <c r="D7462" s="329" t="s">
        <v>9495</v>
      </c>
      <c r="E7462" s="334">
        <v>2.4700000000000002</v>
      </c>
    </row>
    <row r="7463" spans="1:5" ht="15" x14ac:dyDescent="0.25">
      <c r="A7463" s="329">
        <v>36886</v>
      </c>
      <c r="B7463" s="329" t="s">
        <v>9839</v>
      </c>
      <c r="C7463" s="329" t="s">
        <v>9567</v>
      </c>
      <c r="D7463" s="329" t="s">
        <v>9495</v>
      </c>
      <c r="E7463" s="334">
        <v>0.85</v>
      </c>
    </row>
    <row r="7464" spans="1:5" ht="15" x14ac:dyDescent="0.25">
      <c r="A7464" s="329">
        <v>38546</v>
      </c>
      <c r="B7464" s="329" t="s">
        <v>9840</v>
      </c>
      <c r="C7464" s="329" t="s">
        <v>9660</v>
      </c>
      <c r="D7464" s="329" t="s">
        <v>9495</v>
      </c>
      <c r="E7464" s="334">
        <v>518.29</v>
      </c>
    </row>
    <row r="7465" spans="1:5" ht="15" x14ac:dyDescent="0.25">
      <c r="A7465" s="329">
        <v>34549</v>
      </c>
      <c r="B7465" s="329" t="s">
        <v>9841</v>
      </c>
      <c r="C7465" s="329" t="s">
        <v>9660</v>
      </c>
      <c r="D7465" s="329" t="s">
        <v>9495</v>
      </c>
      <c r="E7465" s="334">
        <v>206.96</v>
      </c>
    </row>
    <row r="7466" spans="1:5" ht="15" x14ac:dyDescent="0.25">
      <c r="A7466" s="329">
        <v>6081</v>
      </c>
      <c r="B7466" s="329" t="s">
        <v>9842</v>
      </c>
      <c r="C7466" s="329" t="s">
        <v>9660</v>
      </c>
      <c r="D7466" s="329" t="s">
        <v>9495</v>
      </c>
      <c r="E7466" s="334">
        <v>29.31</v>
      </c>
    </row>
    <row r="7467" spans="1:5" ht="15" x14ac:dyDescent="0.25">
      <c r="A7467" s="329">
        <v>6077</v>
      </c>
      <c r="B7467" s="329" t="s">
        <v>9843</v>
      </c>
      <c r="C7467" s="329" t="s">
        <v>9660</v>
      </c>
      <c r="D7467" s="329" t="s">
        <v>9495</v>
      </c>
      <c r="E7467" s="334">
        <v>16.899999999999999</v>
      </c>
    </row>
    <row r="7468" spans="1:5" ht="15" x14ac:dyDescent="0.25">
      <c r="A7468" s="329">
        <v>6079</v>
      </c>
      <c r="B7468" s="329" t="s">
        <v>283</v>
      </c>
      <c r="C7468" s="329" t="s">
        <v>9660</v>
      </c>
      <c r="D7468" s="329" t="s">
        <v>9495</v>
      </c>
      <c r="E7468" s="334">
        <v>9.65</v>
      </c>
    </row>
    <row r="7469" spans="1:5" ht="15" x14ac:dyDescent="0.25">
      <c r="A7469" s="329">
        <v>1091</v>
      </c>
      <c r="B7469" s="329" t="s">
        <v>9844</v>
      </c>
      <c r="C7469" s="329" t="s">
        <v>9494</v>
      </c>
      <c r="D7469" s="329" t="s">
        <v>9495</v>
      </c>
      <c r="E7469" s="334">
        <v>35.69</v>
      </c>
    </row>
    <row r="7470" spans="1:5" ht="15" x14ac:dyDescent="0.25">
      <c r="A7470" s="329">
        <v>1094</v>
      </c>
      <c r="B7470" s="329" t="s">
        <v>9845</v>
      </c>
      <c r="C7470" s="329" t="s">
        <v>9494</v>
      </c>
      <c r="D7470" s="329" t="s">
        <v>9495</v>
      </c>
      <c r="E7470" s="334">
        <v>24.96</v>
      </c>
    </row>
    <row r="7471" spans="1:5" ht="15" x14ac:dyDescent="0.25">
      <c r="A7471" s="329">
        <v>1095</v>
      </c>
      <c r="B7471" s="329" t="s">
        <v>9846</v>
      </c>
      <c r="C7471" s="329" t="s">
        <v>9494</v>
      </c>
      <c r="D7471" s="329" t="s">
        <v>9495</v>
      </c>
      <c r="E7471" s="334">
        <v>53.05</v>
      </c>
    </row>
    <row r="7472" spans="1:5" ht="15" x14ac:dyDescent="0.25">
      <c r="A7472" s="329">
        <v>1092</v>
      </c>
      <c r="B7472" s="329" t="s">
        <v>9847</v>
      </c>
      <c r="C7472" s="329" t="s">
        <v>9494</v>
      </c>
      <c r="D7472" s="329" t="s">
        <v>9499</v>
      </c>
      <c r="E7472" s="334">
        <v>41.05</v>
      </c>
    </row>
    <row r="7473" spans="1:5" ht="15" x14ac:dyDescent="0.25">
      <c r="A7473" s="329">
        <v>1093</v>
      </c>
      <c r="B7473" s="329" t="s">
        <v>9848</v>
      </c>
      <c r="C7473" s="329" t="s">
        <v>9494</v>
      </c>
      <c r="D7473" s="329" t="s">
        <v>9495</v>
      </c>
      <c r="E7473" s="334">
        <v>95.86</v>
      </c>
    </row>
    <row r="7474" spans="1:5" ht="15" x14ac:dyDescent="0.25">
      <c r="A7474" s="329">
        <v>1090</v>
      </c>
      <c r="B7474" s="329" t="s">
        <v>9849</v>
      </c>
      <c r="C7474" s="329" t="s">
        <v>9494</v>
      </c>
      <c r="D7474" s="329" t="s">
        <v>9495</v>
      </c>
      <c r="E7474" s="334">
        <v>68.64</v>
      </c>
    </row>
    <row r="7475" spans="1:5" ht="15" x14ac:dyDescent="0.25">
      <c r="A7475" s="329">
        <v>1096</v>
      </c>
      <c r="B7475" s="329" t="s">
        <v>1504</v>
      </c>
      <c r="C7475" s="329" t="s">
        <v>9494</v>
      </c>
      <c r="D7475" s="329" t="s">
        <v>9495</v>
      </c>
      <c r="E7475" s="334">
        <v>123.52</v>
      </c>
    </row>
    <row r="7476" spans="1:5" ht="15" x14ac:dyDescent="0.25">
      <c r="A7476" s="329">
        <v>1097</v>
      </c>
      <c r="B7476" s="329" t="s">
        <v>9850</v>
      </c>
      <c r="C7476" s="329" t="s">
        <v>9494</v>
      </c>
      <c r="D7476" s="329" t="s">
        <v>9495</v>
      </c>
      <c r="E7476" s="334">
        <v>104.85</v>
      </c>
    </row>
    <row r="7477" spans="1:5" ht="15" x14ac:dyDescent="0.25">
      <c r="A7477" s="329">
        <v>378</v>
      </c>
      <c r="B7477" s="329" t="s">
        <v>1960</v>
      </c>
      <c r="C7477" s="329" t="s">
        <v>9661</v>
      </c>
      <c r="D7477" s="329" t="s">
        <v>9495</v>
      </c>
      <c r="E7477" s="334">
        <v>13.66</v>
      </c>
    </row>
    <row r="7478" spans="1:5" ht="15" x14ac:dyDescent="0.25">
      <c r="A7478" s="329">
        <v>40911</v>
      </c>
      <c r="B7478" s="329" t="s">
        <v>9851</v>
      </c>
      <c r="C7478" s="329" t="s">
        <v>9663</v>
      </c>
      <c r="D7478" s="329" t="s">
        <v>9495</v>
      </c>
      <c r="E7478" s="335">
        <v>2420.84</v>
      </c>
    </row>
    <row r="7479" spans="1:5" ht="15" x14ac:dyDescent="0.25">
      <c r="A7479" s="329">
        <v>33939</v>
      </c>
      <c r="B7479" s="329" t="s">
        <v>9852</v>
      </c>
      <c r="C7479" s="329" t="s">
        <v>9661</v>
      </c>
      <c r="D7479" s="329" t="s">
        <v>9495</v>
      </c>
      <c r="E7479" s="334">
        <v>57.6</v>
      </c>
    </row>
    <row r="7480" spans="1:5" ht="15" x14ac:dyDescent="0.25">
      <c r="A7480" s="329">
        <v>40815</v>
      </c>
      <c r="B7480" s="329" t="s">
        <v>9853</v>
      </c>
      <c r="C7480" s="329" t="s">
        <v>9663</v>
      </c>
      <c r="D7480" s="329" t="s">
        <v>9495</v>
      </c>
      <c r="E7480" s="335">
        <v>10206.879999999999</v>
      </c>
    </row>
    <row r="7481" spans="1:5" ht="15" x14ac:dyDescent="0.25">
      <c r="A7481" s="329">
        <v>34760</v>
      </c>
      <c r="B7481" s="329" t="s">
        <v>9854</v>
      </c>
      <c r="C7481" s="329" t="s">
        <v>9661</v>
      </c>
      <c r="D7481" s="329" t="s">
        <v>9495</v>
      </c>
      <c r="E7481" s="334">
        <v>54.4</v>
      </c>
    </row>
    <row r="7482" spans="1:5" ht="15" x14ac:dyDescent="0.25">
      <c r="A7482" s="329">
        <v>40935</v>
      </c>
      <c r="B7482" s="329" t="s">
        <v>9855</v>
      </c>
      <c r="C7482" s="329" t="s">
        <v>9663</v>
      </c>
      <c r="D7482" s="329" t="s">
        <v>9495</v>
      </c>
      <c r="E7482" s="335">
        <v>9637.7800000000007</v>
      </c>
    </row>
    <row r="7483" spans="1:5" ht="15" x14ac:dyDescent="0.25">
      <c r="A7483" s="329">
        <v>33952</v>
      </c>
      <c r="B7483" s="329" t="s">
        <v>9856</v>
      </c>
      <c r="C7483" s="329" t="s">
        <v>9661</v>
      </c>
      <c r="D7483" s="329" t="s">
        <v>9495</v>
      </c>
      <c r="E7483" s="334">
        <v>81.819999999999993</v>
      </c>
    </row>
    <row r="7484" spans="1:5" ht="15" x14ac:dyDescent="0.25">
      <c r="A7484" s="329">
        <v>40816</v>
      </c>
      <c r="B7484" s="329" t="s">
        <v>9857</v>
      </c>
      <c r="C7484" s="329" t="s">
        <v>9663</v>
      </c>
      <c r="D7484" s="329" t="s">
        <v>9495</v>
      </c>
      <c r="E7484" s="335">
        <v>14498.02</v>
      </c>
    </row>
    <row r="7485" spans="1:5" ht="15" x14ac:dyDescent="0.25">
      <c r="A7485" s="329">
        <v>33953</v>
      </c>
      <c r="B7485" s="329" t="s">
        <v>9858</v>
      </c>
      <c r="C7485" s="329" t="s">
        <v>9661</v>
      </c>
      <c r="D7485" s="329" t="s">
        <v>9495</v>
      </c>
      <c r="E7485" s="334">
        <v>108.18</v>
      </c>
    </row>
    <row r="7486" spans="1:5" ht="15" x14ac:dyDescent="0.25">
      <c r="A7486" s="329">
        <v>40817</v>
      </c>
      <c r="B7486" s="329" t="s">
        <v>9859</v>
      </c>
      <c r="C7486" s="329" t="s">
        <v>9663</v>
      </c>
      <c r="D7486" s="329" t="s">
        <v>9495</v>
      </c>
      <c r="E7486" s="335">
        <v>19167.669999999998</v>
      </c>
    </row>
    <row r="7487" spans="1:5" ht="15" x14ac:dyDescent="0.25">
      <c r="A7487" s="329">
        <v>13348</v>
      </c>
      <c r="B7487" s="329" t="s">
        <v>9860</v>
      </c>
      <c r="C7487" s="329" t="s">
        <v>9494</v>
      </c>
      <c r="D7487" s="329" t="s">
        <v>9508</v>
      </c>
      <c r="E7487" s="334">
        <v>1</v>
      </c>
    </row>
    <row r="7488" spans="1:5" ht="15" x14ac:dyDescent="0.25">
      <c r="A7488" s="329">
        <v>39211</v>
      </c>
      <c r="B7488" s="329" t="s">
        <v>9861</v>
      </c>
      <c r="C7488" s="329" t="s">
        <v>9494</v>
      </c>
      <c r="D7488" s="329" t="s">
        <v>9495</v>
      </c>
      <c r="E7488" s="334">
        <v>1.27</v>
      </c>
    </row>
    <row r="7489" spans="1:5" ht="15" x14ac:dyDescent="0.25">
      <c r="A7489" s="329">
        <v>39212</v>
      </c>
      <c r="B7489" s="329" t="s">
        <v>9862</v>
      </c>
      <c r="C7489" s="329" t="s">
        <v>9494</v>
      </c>
      <c r="D7489" s="329" t="s">
        <v>9495</v>
      </c>
      <c r="E7489" s="334">
        <v>1.41</v>
      </c>
    </row>
    <row r="7490" spans="1:5" ht="15" x14ac:dyDescent="0.25">
      <c r="A7490" s="329">
        <v>39208</v>
      </c>
      <c r="B7490" s="329" t="s">
        <v>9863</v>
      </c>
      <c r="C7490" s="329" t="s">
        <v>9494</v>
      </c>
      <c r="D7490" s="329" t="s">
        <v>9495</v>
      </c>
      <c r="E7490" s="334">
        <v>0.38</v>
      </c>
    </row>
    <row r="7491" spans="1:5" ht="15" x14ac:dyDescent="0.25">
      <c r="A7491" s="329">
        <v>39210</v>
      </c>
      <c r="B7491" s="329" t="s">
        <v>1495</v>
      </c>
      <c r="C7491" s="329" t="s">
        <v>9494</v>
      </c>
      <c r="D7491" s="329" t="s">
        <v>9495</v>
      </c>
      <c r="E7491" s="334">
        <v>0.71</v>
      </c>
    </row>
    <row r="7492" spans="1:5" ht="15" x14ac:dyDescent="0.25">
      <c r="A7492" s="329">
        <v>39214</v>
      </c>
      <c r="B7492" s="329" t="s">
        <v>9864</v>
      </c>
      <c r="C7492" s="329" t="s">
        <v>9494</v>
      </c>
      <c r="D7492" s="329" t="s">
        <v>9495</v>
      </c>
      <c r="E7492" s="334">
        <v>2.62</v>
      </c>
    </row>
    <row r="7493" spans="1:5" ht="15" x14ac:dyDescent="0.25">
      <c r="A7493" s="329">
        <v>39213</v>
      </c>
      <c r="B7493" s="329" t="s">
        <v>9865</v>
      </c>
      <c r="C7493" s="329" t="s">
        <v>9494</v>
      </c>
      <c r="D7493" s="329" t="s">
        <v>9495</v>
      </c>
      <c r="E7493" s="334">
        <v>1.85</v>
      </c>
    </row>
    <row r="7494" spans="1:5" ht="15" x14ac:dyDescent="0.25">
      <c r="A7494" s="329">
        <v>39209</v>
      </c>
      <c r="B7494" s="329" t="s">
        <v>9866</v>
      </c>
      <c r="C7494" s="329" t="s">
        <v>9494</v>
      </c>
      <c r="D7494" s="329" t="s">
        <v>9495</v>
      </c>
      <c r="E7494" s="334">
        <v>0.46</v>
      </c>
    </row>
    <row r="7495" spans="1:5" ht="15" x14ac:dyDescent="0.25">
      <c r="A7495" s="329">
        <v>39207</v>
      </c>
      <c r="B7495" s="329" t="s">
        <v>9867</v>
      </c>
      <c r="C7495" s="329" t="s">
        <v>9494</v>
      </c>
      <c r="D7495" s="329" t="s">
        <v>9495</v>
      </c>
      <c r="E7495" s="334">
        <v>0.71</v>
      </c>
    </row>
    <row r="7496" spans="1:5" ht="15" x14ac:dyDescent="0.25">
      <c r="A7496" s="329">
        <v>39215</v>
      </c>
      <c r="B7496" s="329" t="s">
        <v>9868</v>
      </c>
      <c r="C7496" s="329" t="s">
        <v>9494</v>
      </c>
      <c r="D7496" s="329" t="s">
        <v>9495</v>
      </c>
      <c r="E7496" s="334">
        <v>4.7699999999999996</v>
      </c>
    </row>
    <row r="7497" spans="1:5" ht="15" x14ac:dyDescent="0.25">
      <c r="A7497" s="329">
        <v>39216</v>
      </c>
      <c r="B7497" s="329" t="s">
        <v>9869</v>
      </c>
      <c r="C7497" s="329" t="s">
        <v>9494</v>
      </c>
      <c r="D7497" s="329" t="s">
        <v>9495</v>
      </c>
      <c r="E7497" s="334">
        <v>6.66</v>
      </c>
    </row>
    <row r="7498" spans="1:5" ht="15" x14ac:dyDescent="0.25">
      <c r="A7498" s="329">
        <v>11267</v>
      </c>
      <c r="B7498" s="329" t="s">
        <v>9870</v>
      </c>
      <c r="C7498" s="329" t="s">
        <v>9494</v>
      </c>
      <c r="D7498" s="329" t="s">
        <v>9508</v>
      </c>
      <c r="E7498" s="334">
        <v>0.87</v>
      </c>
    </row>
    <row r="7499" spans="1:5" ht="15" x14ac:dyDescent="0.25">
      <c r="A7499" s="329">
        <v>379</v>
      </c>
      <c r="B7499" s="329" t="s">
        <v>9871</v>
      </c>
      <c r="C7499" s="329" t="s">
        <v>9494</v>
      </c>
      <c r="D7499" s="329" t="s">
        <v>9508</v>
      </c>
      <c r="E7499" s="334">
        <v>0.88</v>
      </c>
    </row>
    <row r="7500" spans="1:5" ht="15" x14ac:dyDescent="0.25">
      <c r="A7500" s="329">
        <v>510</v>
      </c>
      <c r="B7500" s="329" t="s">
        <v>9872</v>
      </c>
      <c r="C7500" s="329" t="s">
        <v>9567</v>
      </c>
      <c r="D7500" s="329" t="s">
        <v>9495</v>
      </c>
      <c r="E7500" s="334">
        <v>13.31</v>
      </c>
    </row>
    <row r="7501" spans="1:5" ht="15" x14ac:dyDescent="0.25">
      <c r="A7501" s="329">
        <v>516</v>
      </c>
      <c r="B7501" s="329" t="s">
        <v>9873</v>
      </c>
      <c r="C7501" s="329" t="s">
        <v>9567</v>
      </c>
      <c r="D7501" s="329" t="s">
        <v>9495</v>
      </c>
      <c r="E7501" s="334">
        <v>15.77</v>
      </c>
    </row>
    <row r="7502" spans="1:5" ht="15" x14ac:dyDescent="0.25">
      <c r="A7502" s="329">
        <v>509</v>
      </c>
      <c r="B7502" s="329" t="s">
        <v>9874</v>
      </c>
      <c r="C7502" s="329" t="s">
        <v>9567</v>
      </c>
      <c r="D7502" s="329" t="s">
        <v>9495</v>
      </c>
      <c r="E7502" s="334">
        <v>17.690000000000001</v>
      </c>
    </row>
    <row r="7503" spans="1:5" ht="15" x14ac:dyDescent="0.25">
      <c r="A7503" s="329">
        <v>40331</v>
      </c>
      <c r="B7503" s="329" t="s">
        <v>9875</v>
      </c>
      <c r="C7503" s="329" t="s">
        <v>9661</v>
      </c>
      <c r="D7503" s="329" t="s">
        <v>9495</v>
      </c>
      <c r="E7503" s="334">
        <v>11.86</v>
      </c>
    </row>
    <row r="7504" spans="1:5" ht="15" x14ac:dyDescent="0.25">
      <c r="A7504" s="329">
        <v>40930</v>
      </c>
      <c r="B7504" s="329" t="s">
        <v>9876</v>
      </c>
      <c r="C7504" s="329" t="s">
        <v>9663</v>
      </c>
      <c r="D7504" s="329" t="s">
        <v>9495</v>
      </c>
      <c r="E7504" s="335">
        <v>2102.5300000000002</v>
      </c>
    </row>
    <row r="7505" spans="1:5" ht="15" x14ac:dyDescent="0.25">
      <c r="A7505" s="329">
        <v>11761</v>
      </c>
      <c r="B7505" s="329" t="s">
        <v>9877</v>
      </c>
      <c r="C7505" s="329" t="s">
        <v>9494</v>
      </c>
      <c r="D7505" s="329" t="s">
        <v>9495</v>
      </c>
      <c r="E7505" s="334">
        <v>83.95</v>
      </c>
    </row>
    <row r="7506" spans="1:5" ht="15" x14ac:dyDescent="0.25">
      <c r="A7506" s="329">
        <v>377</v>
      </c>
      <c r="B7506" s="329" t="s">
        <v>9878</v>
      </c>
      <c r="C7506" s="329" t="s">
        <v>9494</v>
      </c>
      <c r="D7506" s="329" t="s">
        <v>9499</v>
      </c>
      <c r="E7506" s="334">
        <v>39.450000000000003</v>
      </c>
    </row>
    <row r="7507" spans="1:5" ht="15" x14ac:dyDescent="0.25">
      <c r="A7507" s="329">
        <v>7588</v>
      </c>
      <c r="B7507" s="329" t="s">
        <v>9879</v>
      </c>
      <c r="C7507" s="329" t="s">
        <v>9494</v>
      </c>
      <c r="D7507" s="329" t="s">
        <v>9499</v>
      </c>
      <c r="E7507" s="334">
        <v>47.6</v>
      </c>
    </row>
    <row r="7508" spans="1:5" ht="15" x14ac:dyDescent="0.25">
      <c r="A7508" s="329">
        <v>34392</v>
      </c>
      <c r="B7508" s="329" t="s">
        <v>9880</v>
      </c>
      <c r="C7508" s="329" t="s">
        <v>9661</v>
      </c>
      <c r="D7508" s="329" t="s">
        <v>9495</v>
      </c>
      <c r="E7508" s="334">
        <v>10.46</v>
      </c>
    </row>
    <row r="7509" spans="1:5" ht="15" x14ac:dyDescent="0.25">
      <c r="A7509" s="329">
        <v>40908</v>
      </c>
      <c r="B7509" s="329" t="s">
        <v>9881</v>
      </c>
      <c r="C7509" s="329" t="s">
        <v>9663</v>
      </c>
      <c r="D7509" s="329" t="s">
        <v>9495</v>
      </c>
      <c r="E7509" s="335">
        <v>1854.96</v>
      </c>
    </row>
    <row r="7510" spans="1:5" ht="15" x14ac:dyDescent="0.25">
      <c r="A7510" s="329">
        <v>34551</v>
      </c>
      <c r="B7510" s="329" t="s">
        <v>9882</v>
      </c>
      <c r="C7510" s="329" t="s">
        <v>9661</v>
      </c>
      <c r="D7510" s="329" t="s">
        <v>9495</v>
      </c>
      <c r="E7510" s="334">
        <v>9.9499999999999993</v>
      </c>
    </row>
    <row r="7511" spans="1:5" ht="15" x14ac:dyDescent="0.25">
      <c r="A7511" s="329">
        <v>41078</v>
      </c>
      <c r="B7511" s="329" t="s">
        <v>9883</v>
      </c>
      <c r="C7511" s="329" t="s">
        <v>9663</v>
      </c>
      <c r="D7511" s="329" t="s">
        <v>9495</v>
      </c>
      <c r="E7511" s="335">
        <v>1764.68</v>
      </c>
    </row>
    <row r="7512" spans="1:5" ht="15" x14ac:dyDescent="0.25">
      <c r="A7512" s="329">
        <v>246</v>
      </c>
      <c r="B7512" s="329" t="s">
        <v>1980</v>
      </c>
      <c r="C7512" s="329" t="s">
        <v>9661</v>
      </c>
      <c r="D7512" s="329" t="s">
        <v>9495</v>
      </c>
      <c r="E7512" s="334">
        <v>10</v>
      </c>
    </row>
    <row r="7513" spans="1:5" ht="15" x14ac:dyDescent="0.25">
      <c r="A7513" s="329">
        <v>40927</v>
      </c>
      <c r="B7513" s="329" t="s">
        <v>9884</v>
      </c>
      <c r="C7513" s="329" t="s">
        <v>9663</v>
      </c>
      <c r="D7513" s="329" t="s">
        <v>9495</v>
      </c>
      <c r="E7513" s="335">
        <v>1774.08</v>
      </c>
    </row>
    <row r="7514" spans="1:5" ht="15" x14ac:dyDescent="0.25">
      <c r="A7514" s="329">
        <v>2350</v>
      </c>
      <c r="B7514" s="329" t="s">
        <v>9885</v>
      </c>
      <c r="C7514" s="329" t="s">
        <v>9661</v>
      </c>
      <c r="D7514" s="329" t="s">
        <v>9495</v>
      </c>
      <c r="E7514" s="334">
        <v>11.01</v>
      </c>
    </row>
    <row r="7515" spans="1:5" ht="15" x14ac:dyDescent="0.25">
      <c r="A7515" s="329">
        <v>40812</v>
      </c>
      <c r="B7515" s="329" t="s">
        <v>9886</v>
      </c>
      <c r="C7515" s="329" t="s">
        <v>9663</v>
      </c>
      <c r="D7515" s="329" t="s">
        <v>9495</v>
      </c>
      <c r="E7515" s="335">
        <v>1951.83</v>
      </c>
    </row>
    <row r="7516" spans="1:5" ht="15" x14ac:dyDescent="0.25">
      <c r="A7516" s="329">
        <v>245</v>
      </c>
      <c r="B7516" s="329" t="s">
        <v>9887</v>
      </c>
      <c r="C7516" s="329" t="s">
        <v>9661</v>
      </c>
      <c r="D7516" s="329" t="s">
        <v>9495</v>
      </c>
      <c r="E7516" s="334">
        <v>18.739999999999998</v>
      </c>
    </row>
    <row r="7517" spans="1:5" ht="15" x14ac:dyDescent="0.25">
      <c r="A7517" s="329">
        <v>41090</v>
      </c>
      <c r="B7517" s="329" t="s">
        <v>9888</v>
      </c>
      <c r="C7517" s="329" t="s">
        <v>9663</v>
      </c>
      <c r="D7517" s="329" t="s">
        <v>9495</v>
      </c>
      <c r="E7517" s="335">
        <v>3321.58</v>
      </c>
    </row>
    <row r="7518" spans="1:5" ht="15" x14ac:dyDescent="0.25">
      <c r="A7518" s="329">
        <v>251</v>
      </c>
      <c r="B7518" s="329" t="s">
        <v>9889</v>
      </c>
      <c r="C7518" s="329" t="s">
        <v>9661</v>
      </c>
      <c r="D7518" s="329" t="s">
        <v>9495</v>
      </c>
      <c r="E7518" s="334">
        <v>8.84</v>
      </c>
    </row>
    <row r="7519" spans="1:5" ht="15" x14ac:dyDescent="0.25">
      <c r="A7519" s="329">
        <v>40975</v>
      </c>
      <c r="B7519" s="329" t="s">
        <v>9890</v>
      </c>
      <c r="C7519" s="329" t="s">
        <v>9663</v>
      </c>
      <c r="D7519" s="329" t="s">
        <v>9495</v>
      </c>
      <c r="E7519" s="335">
        <v>1569.51</v>
      </c>
    </row>
    <row r="7520" spans="1:5" ht="15" x14ac:dyDescent="0.25">
      <c r="A7520" s="329">
        <v>6127</v>
      </c>
      <c r="B7520" s="329" t="s">
        <v>9891</v>
      </c>
      <c r="C7520" s="329" t="s">
        <v>9661</v>
      </c>
      <c r="D7520" s="329" t="s">
        <v>9495</v>
      </c>
      <c r="E7520" s="334">
        <v>10.15</v>
      </c>
    </row>
    <row r="7521" spans="1:5" ht="15" x14ac:dyDescent="0.25">
      <c r="A7521" s="329">
        <v>41072</v>
      </c>
      <c r="B7521" s="329" t="s">
        <v>9892</v>
      </c>
      <c r="C7521" s="329" t="s">
        <v>9663</v>
      </c>
      <c r="D7521" s="329" t="s">
        <v>9495</v>
      </c>
      <c r="E7521" s="335">
        <v>1798.76</v>
      </c>
    </row>
    <row r="7522" spans="1:5" ht="15" x14ac:dyDescent="0.25">
      <c r="A7522" s="329">
        <v>6121</v>
      </c>
      <c r="B7522" s="329" t="s">
        <v>9893</v>
      </c>
      <c r="C7522" s="329" t="s">
        <v>9661</v>
      </c>
      <c r="D7522" s="329" t="s">
        <v>9495</v>
      </c>
      <c r="E7522" s="334">
        <v>10.94</v>
      </c>
    </row>
    <row r="7523" spans="1:5" ht="15" x14ac:dyDescent="0.25">
      <c r="A7523" s="329">
        <v>41071</v>
      </c>
      <c r="B7523" s="329" t="s">
        <v>9894</v>
      </c>
      <c r="C7523" s="329" t="s">
        <v>9663</v>
      </c>
      <c r="D7523" s="329" t="s">
        <v>9495</v>
      </c>
      <c r="E7523" s="335">
        <v>1939.78</v>
      </c>
    </row>
    <row r="7524" spans="1:5" ht="15" x14ac:dyDescent="0.25">
      <c r="A7524" s="329">
        <v>244</v>
      </c>
      <c r="B7524" s="329" t="s">
        <v>9895</v>
      </c>
      <c r="C7524" s="329" t="s">
        <v>9661</v>
      </c>
      <c r="D7524" s="329" t="s">
        <v>9495</v>
      </c>
      <c r="E7524" s="334">
        <v>5.57</v>
      </c>
    </row>
    <row r="7525" spans="1:5" ht="15" x14ac:dyDescent="0.25">
      <c r="A7525" s="329">
        <v>41093</v>
      </c>
      <c r="B7525" s="329" t="s">
        <v>9896</v>
      </c>
      <c r="C7525" s="329" t="s">
        <v>9663</v>
      </c>
      <c r="D7525" s="329" t="s">
        <v>9495</v>
      </c>
      <c r="E7525" s="334">
        <v>988.87</v>
      </c>
    </row>
    <row r="7526" spans="1:5" ht="15" x14ac:dyDescent="0.25">
      <c r="A7526" s="329">
        <v>532</v>
      </c>
      <c r="B7526" s="329" t="s">
        <v>9897</v>
      </c>
      <c r="C7526" s="329" t="s">
        <v>9661</v>
      </c>
      <c r="D7526" s="329" t="s">
        <v>9495</v>
      </c>
      <c r="E7526" s="334">
        <v>20.170000000000002</v>
      </c>
    </row>
    <row r="7527" spans="1:5" ht="15" x14ac:dyDescent="0.25">
      <c r="A7527" s="329">
        <v>40931</v>
      </c>
      <c r="B7527" s="329" t="s">
        <v>9898</v>
      </c>
      <c r="C7527" s="329" t="s">
        <v>9663</v>
      </c>
      <c r="D7527" s="329" t="s">
        <v>9495</v>
      </c>
      <c r="E7527" s="335">
        <v>3577.45</v>
      </c>
    </row>
    <row r="7528" spans="1:5" ht="15" x14ac:dyDescent="0.25">
      <c r="A7528" s="329">
        <v>36150</v>
      </c>
      <c r="B7528" s="329" t="s">
        <v>2251</v>
      </c>
      <c r="C7528" s="329" t="s">
        <v>9494</v>
      </c>
      <c r="D7528" s="329" t="s">
        <v>9495</v>
      </c>
      <c r="E7528" s="334">
        <v>44.22</v>
      </c>
    </row>
    <row r="7529" spans="1:5" ht="15" x14ac:dyDescent="0.25">
      <c r="A7529" s="329">
        <v>4760</v>
      </c>
      <c r="B7529" s="329" t="s">
        <v>9899</v>
      </c>
      <c r="C7529" s="329" t="s">
        <v>9661</v>
      </c>
      <c r="D7529" s="329" t="s">
        <v>9495</v>
      </c>
      <c r="E7529" s="334">
        <v>13.66</v>
      </c>
    </row>
    <row r="7530" spans="1:5" ht="15" x14ac:dyDescent="0.25">
      <c r="A7530" s="329">
        <v>41069</v>
      </c>
      <c r="B7530" s="329" t="s">
        <v>9900</v>
      </c>
      <c r="C7530" s="329" t="s">
        <v>9663</v>
      </c>
      <c r="D7530" s="329" t="s">
        <v>9495</v>
      </c>
      <c r="E7530" s="335">
        <v>2420.84</v>
      </c>
    </row>
    <row r="7531" spans="1:5" ht="15" x14ac:dyDescent="0.25">
      <c r="A7531" s="329">
        <v>10422</v>
      </c>
      <c r="B7531" s="329" t="s">
        <v>9901</v>
      </c>
      <c r="C7531" s="329" t="s">
        <v>9494</v>
      </c>
      <c r="D7531" s="329" t="s">
        <v>9495</v>
      </c>
      <c r="E7531" s="334">
        <v>311.22000000000003</v>
      </c>
    </row>
    <row r="7532" spans="1:5" ht="15" x14ac:dyDescent="0.25">
      <c r="A7532" s="329">
        <v>44019</v>
      </c>
      <c r="B7532" s="329" t="s">
        <v>9902</v>
      </c>
      <c r="C7532" s="329" t="s">
        <v>9494</v>
      </c>
      <c r="D7532" s="329" t="s">
        <v>9495</v>
      </c>
      <c r="E7532" s="334">
        <v>430.8</v>
      </c>
    </row>
    <row r="7533" spans="1:5" ht="15" x14ac:dyDescent="0.25">
      <c r="A7533" s="329">
        <v>36520</v>
      </c>
      <c r="B7533" s="329" t="s">
        <v>9903</v>
      </c>
      <c r="C7533" s="329" t="s">
        <v>9494</v>
      </c>
      <c r="D7533" s="329" t="s">
        <v>9495</v>
      </c>
      <c r="E7533" s="334">
        <v>523.80999999999995</v>
      </c>
    </row>
    <row r="7534" spans="1:5" ht="15" x14ac:dyDescent="0.25">
      <c r="A7534" s="329">
        <v>42319</v>
      </c>
      <c r="B7534" s="329" t="s">
        <v>9904</v>
      </c>
      <c r="C7534" s="329" t="s">
        <v>9494</v>
      </c>
      <c r="D7534" s="329" t="s">
        <v>9495</v>
      </c>
      <c r="E7534" s="334">
        <v>469.36</v>
      </c>
    </row>
    <row r="7535" spans="1:5" ht="15" x14ac:dyDescent="0.25">
      <c r="A7535" s="329">
        <v>10420</v>
      </c>
      <c r="B7535" s="329" t="s">
        <v>9905</v>
      </c>
      <c r="C7535" s="329" t="s">
        <v>9494</v>
      </c>
      <c r="D7535" s="329" t="s">
        <v>9499</v>
      </c>
      <c r="E7535" s="334">
        <v>166.5</v>
      </c>
    </row>
    <row r="7536" spans="1:5" ht="15" x14ac:dyDescent="0.25">
      <c r="A7536" s="329">
        <v>10421</v>
      </c>
      <c r="B7536" s="329" t="s">
        <v>9906</v>
      </c>
      <c r="C7536" s="329" t="s">
        <v>9494</v>
      </c>
      <c r="D7536" s="329" t="s">
        <v>9495</v>
      </c>
      <c r="E7536" s="334">
        <v>182.96</v>
      </c>
    </row>
    <row r="7537" spans="1:5" ht="15" x14ac:dyDescent="0.25">
      <c r="A7537" s="329">
        <v>11786</v>
      </c>
      <c r="B7537" s="329" t="s">
        <v>9907</v>
      </c>
      <c r="C7537" s="329" t="s">
        <v>9494</v>
      </c>
      <c r="D7537" s="329" t="s">
        <v>9495</v>
      </c>
      <c r="E7537" s="334">
        <v>368.92</v>
      </c>
    </row>
    <row r="7538" spans="1:5" ht="15" x14ac:dyDescent="0.25">
      <c r="A7538" s="329">
        <v>10</v>
      </c>
      <c r="B7538" s="329" t="s">
        <v>9908</v>
      </c>
      <c r="C7538" s="329" t="s">
        <v>9494</v>
      </c>
      <c r="D7538" s="329" t="s">
        <v>9495</v>
      </c>
      <c r="E7538" s="334">
        <v>14.3</v>
      </c>
    </row>
    <row r="7539" spans="1:5" ht="15" x14ac:dyDescent="0.25">
      <c r="A7539" s="329">
        <v>4815</v>
      </c>
      <c r="B7539" s="329" t="s">
        <v>9909</v>
      </c>
      <c r="C7539" s="329" t="s">
        <v>9494</v>
      </c>
      <c r="D7539" s="329" t="s">
        <v>9495</v>
      </c>
      <c r="E7539" s="334">
        <v>6.25</v>
      </c>
    </row>
    <row r="7540" spans="1:5" ht="15" x14ac:dyDescent="0.25">
      <c r="A7540" s="329">
        <v>541</v>
      </c>
      <c r="B7540" s="329" t="s">
        <v>9910</v>
      </c>
      <c r="C7540" s="329" t="s">
        <v>9494</v>
      </c>
      <c r="D7540" s="329" t="s">
        <v>9499</v>
      </c>
      <c r="E7540" s="334">
        <v>169.95</v>
      </c>
    </row>
    <row r="7541" spans="1:5" ht="15" x14ac:dyDescent="0.25">
      <c r="A7541" s="329">
        <v>542</v>
      </c>
      <c r="B7541" s="329" t="s">
        <v>9911</v>
      </c>
      <c r="C7541" s="329" t="s">
        <v>9494</v>
      </c>
      <c r="D7541" s="329" t="s">
        <v>9495</v>
      </c>
      <c r="E7541" s="334">
        <v>213.03</v>
      </c>
    </row>
    <row r="7542" spans="1:5" ht="15" x14ac:dyDescent="0.25">
      <c r="A7542" s="329">
        <v>540</v>
      </c>
      <c r="B7542" s="329" t="s">
        <v>9912</v>
      </c>
      <c r="C7542" s="329" t="s">
        <v>9494</v>
      </c>
      <c r="D7542" s="329" t="s">
        <v>9495</v>
      </c>
      <c r="E7542" s="334">
        <v>480.07</v>
      </c>
    </row>
    <row r="7543" spans="1:5" ht="15" x14ac:dyDescent="0.25">
      <c r="A7543" s="329">
        <v>38364</v>
      </c>
      <c r="B7543" s="329" t="s">
        <v>9913</v>
      </c>
      <c r="C7543" s="329" t="s">
        <v>9494</v>
      </c>
      <c r="D7543" s="329" t="s">
        <v>9508</v>
      </c>
      <c r="E7543" s="334">
        <v>712.78</v>
      </c>
    </row>
    <row r="7544" spans="1:5" ht="15" x14ac:dyDescent="0.25">
      <c r="A7544" s="329">
        <v>11692</v>
      </c>
      <c r="B7544" s="329" t="s">
        <v>9914</v>
      </c>
      <c r="C7544" s="329" t="s">
        <v>9507</v>
      </c>
      <c r="D7544" s="329" t="s">
        <v>9508</v>
      </c>
      <c r="E7544" s="334">
        <v>495.57</v>
      </c>
    </row>
    <row r="7545" spans="1:5" ht="15" x14ac:dyDescent="0.25">
      <c r="A7545" s="329">
        <v>1746</v>
      </c>
      <c r="B7545" s="329" t="s">
        <v>9915</v>
      </c>
      <c r="C7545" s="329" t="s">
        <v>9494</v>
      </c>
      <c r="D7545" s="329" t="s">
        <v>9499</v>
      </c>
      <c r="E7545" s="334">
        <v>249</v>
      </c>
    </row>
    <row r="7546" spans="1:5" ht="15" x14ac:dyDescent="0.25">
      <c r="A7546" s="329">
        <v>1748</v>
      </c>
      <c r="B7546" s="329" t="s">
        <v>9916</v>
      </c>
      <c r="C7546" s="329" t="s">
        <v>9494</v>
      </c>
      <c r="D7546" s="329" t="s">
        <v>9495</v>
      </c>
      <c r="E7546" s="334">
        <v>331.11</v>
      </c>
    </row>
    <row r="7547" spans="1:5" ht="15" x14ac:dyDescent="0.25">
      <c r="A7547" s="329">
        <v>1749</v>
      </c>
      <c r="B7547" s="329" t="s">
        <v>9917</v>
      </c>
      <c r="C7547" s="329" t="s">
        <v>9494</v>
      </c>
      <c r="D7547" s="329" t="s">
        <v>9495</v>
      </c>
      <c r="E7547" s="334">
        <v>479.72</v>
      </c>
    </row>
    <row r="7548" spans="1:5" ht="15" x14ac:dyDescent="0.25">
      <c r="A7548" s="329">
        <v>37412</v>
      </c>
      <c r="B7548" s="329" t="s">
        <v>9918</v>
      </c>
      <c r="C7548" s="329" t="s">
        <v>9494</v>
      </c>
      <c r="D7548" s="329" t="s">
        <v>9495</v>
      </c>
      <c r="E7548" s="334">
        <v>243.4</v>
      </c>
    </row>
    <row r="7549" spans="1:5" ht="15" x14ac:dyDescent="0.25">
      <c r="A7549" s="329">
        <v>1745</v>
      </c>
      <c r="B7549" s="329" t="s">
        <v>9919</v>
      </c>
      <c r="C7549" s="329" t="s">
        <v>9494</v>
      </c>
      <c r="D7549" s="329" t="s">
        <v>9495</v>
      </c>
      <c r="E7549" s="334">
        <v>289.43</v>
      </c>
    </row>
    <row r="7550" spans="1:5" ht="15" x14ac:dyDescent="0.25">
      <c r="A7550" s="329">
        <v>1750</v>
      </c>
      <c r="B7550" s="329" t="s">
        <v>9920</v>
      </c>
      <c r="C7550" s="329" t="s">
        <v>9494</v>
      </c>
      <c r="D7550" s="329" t="s">
        <v>9495</v>
      </c>
      <c r="E7550" s="334">
        <v>676.36</v>
      </c>
    </row>
    <row r="7551" spans="1:5" ht="15" x14ac:dyDescent="0.25">
      <c r="A7551" s="329">
        <v>11687</v>
      </c>
      <c r="B7551" s="329" t="s">
        <v>9921</v>
      </c>
      <c r="C7551" s="329" t="s">
        <v>9519</v>
      </c>
      <c r="D7551" s="329" t="s">
        <v>9495</v>
      </c>
      <c r="E7551" s="335">
        <v>1077.6400000000001</v>
      </c>
    </row>
    <row r="7552" spans="1:5" ht="15" x14ac:dyDescent="0.25">
      <c r="A7552" s="329">
        <v>11689</v>
      </c>
      <c r="B7552" s="329" t="s">
        <v>9922</v>
      </c>
      <c r="C7552" s="329" t="s">
        <v>9519</v>
      </c>
      <c r="D7552" s="329" t="s">
        <v>9495</v>
      </c>
      <c r="E7552" s="335">
        <v>1350.22</v>
      </c>
    </row>
    <row r="7553" spans="1:5" ht="15" x14ac:dyDescent="0.25">
      <c r="A7553" s="329">
        <v>11693</v>
      </c>
      <c r="B7553" s="329" t="s">
        <v>9923</v>
      </c>
      <c r="C7553" s="329" t="s">
        <v>9507</v>
      </c>
      <c r="D7553" s="329" t="s">
        <v>9495</v>
      </c>
      <c r="E7553" s="334">
        <v>188.44</v>
      </c>
    </row>
    <row r="7554" spans="1:5" ht="15" x14ac:dyDescent="0.25">
      <c r="A7554" s="329">
        <v>36215</v>
      </c>
      <c r="B7554" s="329" t="s">
        <v>9924</v>
      </c>
      <c r="C7554" s="329" t="s">
        <v>9494</v>
      </c>
      <c r="D7554" s="329" t="s">
        <v>9495</v>
      </c>
      <c r="E7554" s="335">
        <v>1039.26</v>
      </c>
    </row>
    <row r="7555" spans="1:5" ht="15" x14ac:dyDescent="0.25">
      <c r="A7555" s="329">
        <v>42439</v>
      </c>
      <c r="B7555" s="329" t="s">
        <v>9925</v>
      </c>
      <c r="C7555" s="329" t="s">
        <v>9494</v>
      </c>
      <c r="D7555" s="329" t="s">
        <v>9508</v>
      </c>
      <c r="E7555" s="334">
        <v>925.43</v>
      </c>
    </row>
    <row r="7556" spans="1:5" ht="15" x14ac:dyDescent="0.25">
      <c r="A7556" s="329">
        <v>38381</v>
      </c>
      <c r="B7556" s="329" t="s">
        <v>9926</v>
      </c>
      <c r="C7556" s="329" t="s">
        <v>9494</v>
      </c>
      <c r="D7556" s="329" t="s">
        <v>9495</v>
      </c>
      <c r="E7556" s="334">
        <v>9.9499999999999993</v>
      </c>
    </row>
    <row r="7557" spans="1:5" ht="15" x14ac:dyDescent="0.25">
      <c r="A7557" s="329">
        <v>39621</v>
      </c>
      <c r="B7557" s="329" t="s">
        <v>9927</v>
      </c>
      <c r="C7557" s="329" t="s">
        <v>9928</v>
      </c>
      <c r="D7557" s="329" t="s">
        <v>9495</v>
      </c>
      <c r="E7557" s="335">
        <v>1007.37</v>
      </c>
    </row>
    <row r="7558" spans="1:5" ht="15" x14ac:dyDescent="0.25">
      <c r="A7558" s="329">
        <v>39624</v>
      </c>
      <c r="B7558" s="329" t="s">
        <v>9929</v>
      </c>
      <c r="C7558" s="329" t="s">
        <v>9928</v>
      </c>
      <c r="D7558" s="329" t="s">
        <v>9495</v>
      </c>
      <c r="E7558" s="335">
        <v>1111.24</v>
      </c>
    </row>
    <row r="7559" spans="1:5" ht="15" x14ac:dyDescent="0.25">
      <c r="A7559" s="329">
        <v>39615</v>
      </c>
      <c r="B7559" s="329" t="s">
        <v>9930</v>
      </c>
      <c r="C7559" s="329" t="s">
        <v>9494</v>
      </c>
      <c r="D7559" s="329" t="s">
        <v>9495</v>
      </c>
      <c r="E7559" s="334">
        <v>449.04</v>
      </c>
    </row>
    <row r="7560" spans="1:5" ht="15" x14ac:dyDescent="0.25">
      <c r="A7560" s="329">
        <v>39620</v>
      </c>
      <c r="B7560" s="329" t="s">
        <v>9931</v>
      </c>
      <c r="C7560" s="329" t="s">
        <v>9494</v>
      </c>
      <c r="D7560" s="329" t="s">
        <v>9495</v>
      </c>
      <c r="E7560" s="334">
        <v>685.81</v>
      </c>
    </row>
    <row r="7561" spans="1:5" ht="15" x14ac:dyDescent="0.25">
      <c r="A7561" s="329">
        <v>39623</v>
      </c>
      <c r="B7561" s="329" t="s">
        <v>9932</v>
      </c>
      <c r="C7561" s="329" t="s">
        <v>9494</v>
      </c>
      <c r="D7561" s="329" t="s">
        <v>9495</v>
      </c>
      <c r="E7561" s="334">
        <v>734.56</v>
      </c>
    </row>
    <row r="7562" spans="1:5" ht="15" x14ac:dyDescent="0.25">
      <c r="A7562" s="329">
        <v>36207</v>
      </c>
      <c r="B7562" s="329" t="s">
        <v>9933</v>
      </c>
      <c r="C7562" s="329" t="s">
        <v>9494</v>
      </c>
      <c r="D7562" s="329" t="s">
        <v>9495</v>
      </c>
      <c r="E7562" s="334">
        <v>460.32</v>
      </c>
    </row>
    <row r="7563" spans="1:5" ht="15" x14ac:dyDescent="0.25">
      <c r="A7563" s="329">
        <v>36209</v>
      </c>
      <c r="B7563" s="329" t="s">
        <v>9934</v>
      </c>
      <c r="C7563" s="329" t="s">
        <v>9494</v>
      </c>
      <c r="D7563" s="329" t="s">
        <v>9495</v>
      </c>
      <c r="E7563" s="334">
        <v>528.29</v>
      </c>
    </row>
    <row r="7564" spans="1:5" ht="15" x14ac:dyDescent="0.25">
      <c r="A7564" s="329">
        <v>36210</v>
      </c>
      <c r="B7564" s="329" t="s">
        <v>9935</v>
      </c>
      <c r="C7564" s="329" t="s">
        <v>9494</v>
      </c>
      <c r="D7564" s="329" t="s">
        <v>9495</v>
      </c>
      <c r="E7564" s="334">
        <v>571.59</v>
      </c>
    </row>
    <row r="7565" spans="1:5" ht="15" x14ac:dyDescent="0.25">
      <c r="A7565" s="329">
        <v>36204</v>
      </c>
      <c r="B7565" s="329" t="s">
        <v>9936</v>
      </c>
      <c r="C7565" s="329" t="s">
        <v>9494</v>
      </c>
      <c r="D7565" s="329" t="s">
        <v>9495</v>
      </c>
      <c r="E7565" s="334">
        <v>202.66</v>
      </c>
    </row>
    <row r="7566" spans="1:5" ht="15" x14ac:dyDescent="0.25">
      <c r="A7566" s="329">
        <v>36205</v>
      </c>
      <c r="B7566" s="329" t="s">
        <v>9937</v>
      </c>
      <c r="C7566" s="329" t="s">
        <v>9494</v>
      </c>
      <c r="D7566" s="329" t="s">
        <v>9495</v>
      </c>
      <c r="E7566" s="334">
        <v>225.08</v>
      </c>
    </row>
    <row r="7567" spans="1:5" ht="15" x14ac:dyDescent="0.25">
      <c r="A7567" s="329">
        <v>36081</v>
      </c>
      <c r="B7567" s="329" t="s">
        <v>9938</v>
      </c>
      <c r="C7567" s="329" t="s">
        <v>9494</v>
      </c>
      <c r="D7567" s="329" t="s">
        <v>9499</v>
      </c>
      <c r="E7567" s="334">
        <v>239.99</v>
      </c>
    </row>
    <row r="7568" spans="1:5" ht="15" x14ac:dyDescent="0.25">
      <c r="A7568" s="329">
        <v>36206</v>
      </c>
      <c r="B7568" s="329" t="s">
        <v>9939</v>
      </c>
      <c r="C7568" s="329" t="s">
        <v>9494</v>
      </c>
      <c r="D7568" s="329" t="s">
        <v>9495</v>
      </c>
      <c r="E7568" s="334">
        <v>251.43</v>
      </c>
    </row>
    <row r="7569" spans="1:5" ht="15" x14ac:dyDescent="0.25">
      <c r="A7569" s="329">
        <v>36218</v>
      </c>
      <c r="B7569" s="329" t="s">
        <v>9940</v>
      </c>
      <c r="C7569" s="329" t="s">
        <v>9494</v>
      </c>
      <c r="D7569" s="329" t="s">
        <v>9508</v>
      </c>
      <c r="E7569" s="334">
        <v>100.55</v>
      </c>
    </row>
    <row r="7570" spans="1:5" ht="15" x14ac:dyDescent="0.25">
      <c r="A7570" s="329">
        <v>36220</v>
      </c>
      <c r="B7570" s="329" t="s">
        <v>9941</v>
      </c>
      <c r="C7570" s="329" t="s">
        <v>9494</v>
      </c>
      <c r="D7570" s="329" t="s">
        <v>9508</v>
      </c>
      <c r="E7570" s="334">
        <v>115.3</v>
      </c>
    </row>
    <row r="7571" spans="1:5" ht="15" x14ac:dyDescent="0.25">
      <c r="A7571" s="329">
        <v>36080</v>
      </c>
      <c r="B7571" s="329" t="s">
        <v>9942</v>
      </c>
      <c r="C7571" s="329" t="s">
        <v>9494</v>
      </c>
      <c r="D7571" s="329" t="s">
        <v>9508</v>
      </c>
      <c r="E7571" s="334">
        <v>124.72</v>
      </c>
    </row>
    <row r="7572" spans="1:5" ht="15" x14ac:dyDescent="0.25">
      <c r="A7572" s="329">
        <v>36223</v>
      </c>
      <c r="B7572" s="329" t="s">
        <v>9943</v>
      </c>
      <c r="C7572" s="329" t="s">
        <v>9494</v>
      </c>
      <c r="D7572" s="329" t="s">
        <v>9508</v>
      </c>
      <c r="E7572" s="334">
        <v>130.6</v>
      </c>
    </row>
    <row r="7573" spans="1:5" ht="15" x14ac:dyDescent="0.25">
      <c r="A7573" s="329">
        <v>546</v>
      </c>
      <c r="B7573" s="329" t="s">
        <v>9944</v>
      </c>
      <c r="C7573" s="329" t="s">
        <v>9567</v>
      </c>
      <c r="D7573" s="329" t="s">
        <v>9499</v>
      </c>
      <c r="E7573" s="334">
        <v>13.6</v>
      </c>
    </row>
    <row r="7574" spans="1:5" ht="15" x14ac:dyDescent="0.25">
      <c r="A7574" s="329">
        <v>566</v>
      </c>
      <c r="B7574" s="329" t="s">
        <v>9945</v>
      </c>
      <c r="C7574" s="329" t="s">
        <v>9519</v>
      </c>
      <c r="D7574" s="329" t="s">
        <v>9495</v>
      </c>
      <c r="E7574" s="334">
        <v>6.45</v>
      </c>
    </row>
    <row r="7575" spans="1:5" ht="15" x14ac:dyDescent="0.25">
      <c r="A7575" s="329">
        <v>565</v>
      </c>
      <c r="B7575" s="329" t="s">
        <v>9946</v>
      </c>
      <c r="C7575" s="329" t="s">
        <v>9519</v>
      </c>
      <c r="D7575" s="329" t="s">
        <v>9495</v>
      </c>
      <c r="E7575" s="334">
        <v>23.52</v>
      </c>
    </row>
    <row r="7576" spans="1:5" ht="15" x14ac:dyDescent="0.25">
      <c r="A7576" s="329">
        <v>555</v>
      </c>
      <c r="B7576" s="329" t="s">
        <v>9947</v>
      </c>
      <c r="C7576" s="329" t="s">
        <v>9519</v>
      </c>
      <c r="D7576" s="329" t="s">
        <v>9495</v>
      </c>
      <c r="E7576" s="334">
        <v>16.68</v>
      </c>
    </row>
    <row r="7577" spans="1:5" ht="15" x14ac:dyDescent="0.25">
      <c r="A7577" s="329">
        <v>557</v>
      </c>
      <c r="B7577" s="329" t="s">
        <v>9948</v>
      </c>
      <c r="C7577" s="329" t="s">
        <v>9519</v>
      </c>
      <c r="D7577" s="329" t="s">
        <v>9495</v>
      </c>
      <c r="E7577" s="334">
        <v>52.33</v>
      </c>
    </row>
    <row r="7578" spans="1:5" ht="15" x14ac:dyDescent="0.25">
      <c r="A7578" s="329">
        <v>552</v>
      </c>
      <c r="B7578" s="329" t="s">
        <v>9949</v>
      </c>
      <c r="C7578" s="329" t="s">
        <v>9519</v>
      </c>
      <c r="D7578" s="329" t="s">
        <v>9495</v>
      </c>
      <c r="E7578" s="334">
        <v>25.96</v>
      </c>
    </row>
    <row r="7579" spans="1:5" ht="15" x14ac:dyDescent="0.25">
      <c r="A7579" s="329">
        <v>563</v>
      </c>
      <c r="B7579" s="329" t="s">
        <v>9950</v>
      </c>
      <c r="C7579" s="329" t="s">
        <v>9519</v>
      </c>
      <c r="D7579" s="329" t="s">
        <v>9495</v>
      </c>
      <c r="E7579" s="334">
        <v>39.01</v>
      </c>
    </row>
    <row r="7580" spans="1:5" ht="15" x14ac:dyDescent="0.25">
      <c r="A7580" s="329">
        <v>549</v>
      </c>
      <c r="B7580" s="329" t="s">
        <v>9951</v>
      </c>
      <c r="C7580" s="329" t="s">
        <v>9519</v>
      </c>
      <c r="D7580" s="329" t="s">
        <v>9495</v>
      </c>
      <c r="E7580" s="334">
        <v>70.22</v>
      </c>
    </row>
    <row r="7581" spans="1:5" ht="15" x14ac:dyDescent="0.25">
      <c r="A7581" s="329">
        <v>551</v>
      </c>
      <c r="B7581" s="329" t="s">
        <v>9952</v>
      </c>
      <c r="C7581" s="329" t="s">
        <v>9519</v>
      </c>
      <c r="D7581" s="329" t="s">
        <v>9495</v>
      </c>
      <c r="E7581" s="334">
        <v>139.03</v>
      </c>
    </row>
    <row r="7582" spans="1:5" ht="15" x14ac:dyDescent="0.25">
      <c r="A7582" s="329">
        <v>559</v>
      </c>
      <c r="B7582" s="329" t="s">
        <v>9953</v>
      </c>
      <c r="C7582" s="329" t="s">
        <v>9519</v>
      </c>
      <c r="D7582" s="329" t="s">
        <v>9495</v>
      </c>
      <c r="E7582" s="334">
        <v>34.75</v>
      </c>
    </row>
    <row r="7583" spans="1:5" ht="15" x14ac:dyDescent="0.25">
      <c r="A7583" s="329">
        <v>560</v>
      </c>
      <c r="B7583" s="329" t="s">
        <v>9954</v>
      </c>
      <c r="C7583" s="329" t="s">
        <v>9519</v>
      </c>
      <c r="D7583" s="329" t="s">
        <v>9495</v>
      </c>
      <c r="E7583" s="334">
        <v>43.48</v>
      </c>
    </row>
    <row r="7584" spans="1:5" ht="15" x14ac:dyDescent="0.25">
      <c r="A7584" s="329">
        <v>547</v>
      </c>
      <c r="B7584" s="329" t="s">
        <v>9955</v>
      </c>
      <c r="C7584" s="329" t="s">
        <v>9519</v>
      </c>
      <c r="D7584" s="329" t="s">
        <v>9495</v>
      </c>
      <c r="E7584" s="334">
        <v>52.06</v>
      </c>
    </row>
    <row r="7585" spans="1:5" ht="15" x14ac:dyDescent="0.25">
      <c r="A7585" s="329">
        <v>38127</v>
      </c>
      <c r="B7585" s="329" t="s">
        <v>9956</v>
      </c>
      <c r="C7585" s="329" t="s">
        <v>9494</v>
      </c>
      <c r="D7585" s="329" t="s">
        <v>9495</v>
      </c>
      <c r="E7585" s="334">
        <v>334.45</v>
      </c>
    </row>
    <row r="7586" spans="1:5" ht="15" x14ac:dyDescent="0.25">
      <c r="A7586" s="329">
        <v>38060</v>
      </c>
      <c r="B7586" s="329" t="s">
        <v>9957</v>
      </c>
      <c r="C7586" s="329" t="s">
        <v>9494</v>
      </c>
      <c r="D7586" s="329" t="s">
        <v>9495</v>
      </c>
      <c r="E7586" s="334">
        <v>54.28</v>
      </c>
    </row>
    <row r="7587" spans="1:5" ht="15" x14ac:dyDescent="0.25">
      <c r="A7587" s="329">
        <v>10956</v>
      </c>
      <c r="B7587" s="329" t="s">
        <v>9958</v>
      </c>
      <c r="C7587" s="329" t="s">
        <v>9494</v>
      </c>
      <c r="D7587" s="329" t="s">
        <v>9495</v>
      </c>
      <c r="E7587" s="334">
        <v>59.53</v>
      </c>
    </row>
    <row r="7588" spans="1:5" ht="15" x14ac:dyDescent="0.25">
      <c r="A7588" s="329">
        <v>39380</v>
      </c>
      <c r="B7588" s="329" t="s">
        <v>9959</v>
      </c>
      <c r="C7588" s="329" t="s">
        <v>9494</v>
      </c>
      <c r="D7588" s="329" t="s">
        <v>9508</v>
      </c>
      <c r="E7588" s="334">
        <v>19.45</v>
      </c>
    </row>
    <row r="7589" spans="1:5" ht="15" x14ac:dyDescent="0.25">
      <c r="A7589" s="329">
        <v>13374</v>
      </c>
      <c r="B7589" s="329" t="s">
        <v>9960</v>
      </c>
      <c r="C7589" s="329" t="s">
        <v>9494</v>
      </c>
      <c r="D7589" s="329" t="s">
        <v>9495</v>
      </c>
      <c r="E7589" s="334">
        <v>81.58</v>
      </c>
    </row>
    <row r="7590" spans="1:5" ht="15" x14ac:dyDescent="0.25">
      <c r="A7590" s="329">
        <v>37597</v>
      </c>
      <c r="B7590" s="329" t="s">
        <v>9961</v>
      </c>
      <c r="C7590" s="329" t="s">
        <v>9494</v>
      </c>
      <c r="D7590" s="329" t="s">
        <v>9508</v>
      </c>
      <c r="E7590" s="335">
        <v>533781.25</v>
      </c>
    </row>
    <row r="7591" spans="1:5" ht="15" x14ac:dyDescent="0.25">
      <c r="A7591" s="329">
        <v>183</v>
      </c>
      <c r="B7591" s="329" t="s">
        <v>9962</v>
      </c>
      <c r="C7591" s="329" t="s">
        <v>9963</v>
      </c>
      <c r="D7591" s="329" t="s">
        <v>9499</v>
      </c>
      <c r="E7591" s="334">
        <v>111.95</v>
      </c>
    </row>
    <row r="7592" spans="1:5" ht="15" x14ac:dyDescent="0.25">
      <c r="A7592" s="329">
        <v>184</v>
      </c>
      <c r="B7592" s="329" t="s">
        <v>9964</v>
      </c>
      <c r="C7592" s="329" t="s">
        <v>9963</v>
      </c>
      <c r="D7592" s="329" t="s">
        <v>9495</v>
      </c>
      <c r="E7592" s="334">
        <v>69.33</v>
      </c>
    </row>
    <row r="7593" spans="1:5" ht="15" x14ac:dyDescent="0.25">
      <c r="A7593" s="329">
        <v>181</v>
      </c>
      <c r="B7593" s="329" t="s">
        <v>9965</v>
      </c>
      <c r="C7593" s="329" t="s">
        <v>9963</v>
      </c>
      <c r="D7593" s="329" t="s">
        <v>9495</v>
      </c>
      <c r="E7593" s="334">
        <v>149.5</v>
      </c>
    </row>
    <row r="7594" spans="1:5" ht="15" x14ac:dyDescent="0.25">
      <c r="A7594" s="329">
        <v>20001</v>
      </c>
      <c r="B7594" s="329" t="s">
        <v>9966</v>
      </c>
      <c r="C7594" s="329" t="s">
        <v>9963</v>
      </c>
      <c r="D7594" s="329" t="s">
        <v>9495</v>
      </c>
      <c r="E7594" s="334">
        <v>86.67</v>
      </c>
    </row>
    <row r="7595" spans="1:5" ht="15" x14ac:dyDescent="0.25">
      <c r="A7595" s="329">
        <v>39837</v>
      </c>
      <c r="B7595" s="329" t="s">
        <v>9967</v>
      </c>
      <c r="C7595" s="329" t="s">
        <v>9963</v>
      </c>
      <c r="D7595" s="329" t="s">
        <v>9508</v>
      </c>
      <c r="E7595" s="334">
        <v>294.23</v>
      </c>
    </row>
    <row r="7596" spans="1:5" ht="15" x14ac:dyDescent="0.25">
      <c r="A7596" s="329">
        <v>10535</v>
      </c>
      <c r="B7596" s="329" t="s">
        <v>2004</v>
      </c>
      <c r="C7596" s="329" t="s">
        <v>9494</v>
      </c>
      <c r="D7596" s="329" t="s">
        <v>9499</v>
      </c>
      <c r="E7596" s="335">
        <v>4898</v>
      </c>
    </row>
    <row r="7597" spans="1:5" ht="15" x14ac:dyDescent="0.25">
      <c r="A7597" s="329">
        <v>10537</v>
      </c>
      <c r="B7597" s="329" t="s">
        <v>9968</v>
      </c>
      <c r="C7597" s="329" t="s">
        <v>9494</v>
      </c>
      <c r="D7597" s="329" t="s">
        <v>9495</v>
      </c>
      <c r="E7597" s="335">
        <v>6679.54</v>
      </c>
    </row>
    <row r="7598" spans="1:5" ht="15" x14ac:dyDescent="0.25">
      <c r="A7598" s="329">
        <v>13891</v>
      </c>
      <c r="B7598" s="329" t="s">
        <v>9969</v>
      </c>
      <c r="C7598" s="329" t="s">
        <v>9494</v>
      </c>
      <c r="D7598" s="329" t="s">
        <v>9495</v>
      </c>
      <c r="E7598" s="335">
        <v>6126.65</v>
      </c>
    </row>
    <row r="7599" spans="1:5" ht="15" x14ac:dyDescent="0.25">
      <c r="A7599" s="329">
        <v>25975</v>
      </c>
      <c r="B7599" s="329" t="s">
        <v>9970</v>
      </c>
      <c r="C7599" s="329" t="s">
        <v>9494</v>
      </c>
      <c r="D7599" s="329" t="s">
        <v>9495</v>
      </c>
      <c r="E7599" s="335">
        <v>26648.44</v>
      </c>
    </row>
    <row r="7600" spans="1:5" ht="15" x14ac:dyDescent="0.25">
      <c r="A7600" s="329">
        <v>36396</v>
      </c>
      <c r="B7600" s="329" t="s">
        <v>9971</v>
      </c>
      <c r="C7600" s="329" t="s">
        <v>9494</v>
      </c>
      <c r="D7600" s="329" t="s">
        <v>9495</v>
      </c>
      <c r="E7600" s="335">
        <v>5603.64</v>
      </c>
    </row>
    <row r="7601" spans="1:5" ht="15" x14ac:dyDescent="0.25">
      <c r="A7601" s="329">
        <v>36397</v>
      </c>
      <c r="B7601" s="329" t="s">
        <v>2017</v>
      </c>
      <c r="C7601" s="329" t="s">
        <v>9494</v>
      </c>
      <c r="D7601" s="329" t="s">
        <v>9495</v>
      </c>
      <c r="E7601" s="335">
        <v>19924.060000000001</v>
      </c>
    </row>
    <row r="7602" spans="1:5" ht="15" x14ac:dyDescent="0.25">
      <c r="A7602" s="329">
        <v>36398</v>
      </c>
      <c r="B7602" s="329" t="s">
        <v>9972</v>
      </c>
      <c r="C7602" s="329" t="s">
        <v>9494</v>
      </c>
      <c r="D7602" s="329" t="s">
        <v>9495</v>
      </c>
      <c r="E7602" s="335">
        <v>24216.04</v>
      </c>
    </row>
    <row r="7603" spans="1:5" ht="15" x14ac:dyDescent="0.25">
      <c r="A7603" s="329">
        <v>647</v>
      </c>
      <c r="B7603" s="329" t="s">
        <v>9973</v>
      </c>
      <c r="C7603" s="329" t="s">
        <v>9661</v>
      </c>
      <c r="D7603" s="329" t="s">
        <v>9495</v>
      </c>
      <c r="E7603" s="334">
        <v>9.7100000000000009</v>
      </c>
    </row>
    <row r="7604" spans="1:5" ht="15" x14ac:dyDescent="0.25">
      <c r="A7604" s="329">
        <v>40920</v>
      </c>
      <c r="B7604" s="329" t="s">
        <v>9974</v>
      </c>
      <c r="C7604" s="329" t="s">
        <v>9663</v>
      </c>
      <c r="D7604" s="329" t="s">
        <v>9495</v>
      </c>
      <c r="E7604" s="335">
        <v>1722</v>
      </c>
    </row>
    <row r="7605" spans="1:5" ht="15" x14ac:dyDescent="0.25">
      <c r="A7605" s="329">
        <v>715</v>
      </c>
      <c r="B7605" s="329" t="s">
        <v>9975</v>
      </c>
      <c r="C7605" s="329" t="s">
        <v>9494</v>
      </c>
      <c r="D7605" s="329" t="s">
        <v>9499</v>
      </c>
      <c r="E7605" s="334">
        <v>22.99</v>
      </c>
    </row>
    <row r="7606" spans="1:5" ht="15" x14ac:dyDescent="0.25">
      <c r="A7606" s="329">
        <v>716</v>
      </c>
      <c r="B7606" s="329" t="s">
        <v>9976</v>
      </c>
      <c r="C7606" s="329" t="s">
        <v>9494</v>
      </c>
      <c r="D7606" s="329" t="s">
        <v>9495</v>
      </c>
      <c r="E7606" s="334">
        <v>26</v>
      </c>
    </row>
    <row r="7607" spans="1:5" ht="15" x14ac:dyDescent="0.25">
      <c r="A7607" s="329">
        <v>38783</v>
      </c>
      <c r="B7607" s="329" t="s">
        <v>9977</v>
      </c>
      <c r="C7607" s="329" t="s">
        <v>9494</v>
      </c>
      <c r="D7607" s="329" t="s">
        <v>9495</v>
      </c>
      <c r="E7607" s="334">
        <v>1.23</v>
      </c>
    </row>
    <row r="7608" spans="1:5" ht="15" x14ac:dyDescent="0.25">
      <c r="A7608" s="329">
        <v>37593</v>
      </c>
      <c r="B7608" s="329" t="s">
        <v>9978</v>
      </c>
      <c r="C7608" s="329" t="s">
        <v>9494</v>
      </c>
      <c r="D7608" s="329" t="s">
        <v>9495</v>
      </c>
      <c r="E7608" s="334">
        <v>3.03</v>
      </c>
    </row>
    <row r="7609" spans="1:5" ht="15" x14ac:dyDescent="0.25">
      <c r="A7609" s="329">
        <v>37594</v>
      </c>
      <c r="B7609" s="329" t="s">
        <v>9979</v>
      </c>
      <c r="C7609" s="329" t="s">
        <v>9494</v>
      </c>
      <c r="D7609" s="329" t="s">
        <v>9495</v>
      </c>
      <c r="E7609" s="334">
        <v>3.78</v>
      </c>
    </row>
    <row r="7610" spans="1:5" ht="15" x14ac:dyDescent="0.25">
      <c r="A7610" s="329">
        <v>37592</v>
      </c>
      <c r="B7610" s="329" t="s">
        <v>9980</v>
      </c>
      <c r="C7610" s="329" t="s">
        <v>9494</v>
      </c>
      <c r="D7610" s="329" t="s">
        <v>9495</v>
      </c>
      <c r="E7610" s="334">
        <v>2.4</v>
      </c>
    </row>
    <row r="7611" spans="1:5" ht="15" x14ac:dyDescent="0.25">
      <c r="A7611" s="329">
        <v>7266</v>
      </c>
      <c r="B7611" s="329" t="s">
        <v>9981</v>
      </c>
      <c r="C7611" s="329" t="s">
        <v>9982</v>
      </c>
      <c r="D7611" s="329" t="s">
        <v>9499</v>
      </c>
      <c r="E7611" s="334">
        <v>925</v>
      </c>
    </row>
    <row r="7612" spans="1:5" ht="15" x14ac:dyDescent="0.25">
      <c r="A7612" s="329">
        <v>7270</v>
      </c>
      <c r="B7612" s="329" t="s">
        <v>9983</v>
      </c>
      <c r="C7612" s="329" t="s">
        <v>9494</v>
      </c>
      <c r="D7612" s="329" t="s">
        <v>9495</v>
      </c>
      <c r="E7612" s="334">
        <v>1.07</v>
      </c>
    </row>
    <row r="7613" spans="1:5" ht="15" x14ac:dyDescent="0.25">
      <c r="A7613" s="329">
        <v>7267</v>
      </c>
      <c r="B7613" s="329" t="s">
        <v>9984</v>
      </c>
      <c r="C7613" s="329" t="s">
        <v>9494</v>
      </c>
      <c r="D7613" s="329" t="s">
        <v>9495</v>
      </c>
      <c r="E7613" s="334">
        <v>0.83</v>
      </c>
    </row>
    <row r="7614" spans="1:5" ht="15" x14ac:dyDescent="0.25">
      <c r="A7614" s="329">
        <v>7269</v>
      </c>
      <c r="B7614" s="329" t="s">
        <v>9985</v>
      </c>
      <c r="C7614" s="329" t="s">
        <v>9494</v>
      </c>
      <c r="D7614" s="329" t="s">
        <v>9495</v>
      </c>
      <c r="E7614" s="334">
        <v>0.85</v>
      </c>
    </row>
    <row r="7615" spans="1:5" ht="15" x14ac:dyDescent="0.25">
      <c r="A7615" s="329">
        <v>7271</v>
      </c>
      <c r="B7615" s="329" t="s">
        <v>9986</v>
      </c>
      <c r="C7615" s="329" t="s">
        <v>9494</v>
      </c>
      <c r="D7615" s="329" t="s">
        <v>9495</v>
      </c>
      <c r="E7615" s="334">
        <v>0.92</v>
      </c>
    </row>
    <row r="7616" spans="1:5" ht="15" x14ac:dyDescent="0.25">
      <c r="A7616" s="329">
        <v>7268</v>
      </c>
      <c r="B7616" s="329" t="s">
        <v>9987</v>
      </c>
      <c r="C7616" s="329" t="s">
        <v>9494</v>
      </c>
      <c r="D7616" s="329" t="s">
        <v>9495</v>
      </c>
      <c r="E7616" s="334">
        <v>1.29</v>
      </c>
    </row>
    <row r="7617" spans="1:5" ht="15" x14ac:dyDescent="0.25">
      <c r="A7617" s="329">
        <v>34556</v>
      </c>
      <c r="B7617" s="329" t="s">
        <v>9988</v>
      </c>
      <c r="C7617" s="329" t="s">
        <v>9494</v>
      </c>
      <c r="D7617" s="329" t="s">
        <v>9495</v>
      </c>
      <c r="E7617" s="334">
        <v>3.72</v>
      </c>
    </row>
    <row r="7618" spans="1:5" ht="15" x14ac:dyDescent="0.25">
      <c r="A7618" s="329">
        <v>37873</v>
      </c>
      <c r="B7618" s="329" t="s">
        <v>9989</v>
      </c>
      <c r="C7618" s="329" t="s">
        <v>9494</v>
      </c>
      <c r="D7618" s="329" t="s">
        <v>9495</v>
      </c>
      <c r="E7618" s="334">
        <v>3.78</v>
      </c>
    </row>
    <row r="7619" spans="1:5" ht="15" x14ac:dyDescent="0.25">
      <c r="A7619" s="329">
        <v>34564</v>
      </c>
      <c r="B7619" s="329" t="s">
        <v>9990</v>
      </c>
      <c r="C7619" s="329" t="s">
        <v>9494</v>
      </c>
      <c r="D7619" s="329" t="s">
        <v>9495</v>
      </c>
      <c r="E7619" s="334">
        <v>3.96</v>
      </c>
    </row>
    <row r="7620" spans="1:5" ht="15" x14ac:dyDescent="0.25">
      <c r="A7620" s="329">
        <v>34565</v>
      </c>
      <c r="B7620" s="329" t="s">
        <v>9991</v>
      </c>
      <c r="C7620" s="329" t="s">
        <v>9494</v>
      </c>
      <c r="D7620" s="329" t="s">
        <v>9495</v>
      </c>
      <c r="E7620" s="334">
        <v>4.1900000000000004</v>
      </c>
    </row>
    <row r="7621" spans="1:5" ht="15" x14ac:dyDescent="0.25">
      <c r="A7621" s="329">
        <v>38590</v>
      </c>
      <c r="B7621" s="329" t="s">
        <v>9992</v>
      </c>
      <c r="C7621" s="329" t="s">
        <v>9494</v>
      </c>
      <c r="D7621" s="329" t="s">
        <v>9495</v>
      </c>
      <c r="E7621" s="334">
        <v>3.1</v>
      </c>
    </row>
    <row r="7622" spans="1:5" ht="15" x14ac:dyDescent="0.25">
      <c r="A7622" s="329">
        <v>34566</v>
      </c>
      <c r="B7622" s="329" t="s">
        <v>9993</v>
      </c>
      <c r="C7622" s="329" t="s">
        <v>9494</v>
      </c>
      <c r="D7622" s="329" t="s">
        <v>9495</v>
      </c>
      <c r="E7622" s="334">
        <v>3.25</v>
      </c>
    </row>
    <row r="7623" spans="1:5" ht="15" x14ac:dyDescent="0.25">
      <c r="A7623" s="329">
        <v>34567</v>
      </c>
      <c r="B7623" s="329" t="s">
        <v>9994</v>
      </c>
      <c r="C7623" s="329" t="s">
        <v>9494</v>
      </c>
      <c r="D7623" s="329" t="s">
        <v>9495</v>
      </c>
      <c r="E7623" s="334">
        <v>3.45</v>
      </c>
    </row>
    <row r="7624" spans="1:5" ht="15" x14ac:dyDescent="0.25">
      <c r="A7624" s="329">
        <v>38591</v>
      </c>
      <c r="B7624" s="329" t="s">
        <v>9995</v>
      </c>
      <c r="C7624" s="329" t="s">
        <v>9494</v>
      </c>
      <c r="D7624" s="329" t="s">
        <v>9495</v>
      </c>
      <c r="E7624" s="334">
        <v>3.13</v>
      </c>
    </row>
    <row r="7625" spans="1:5" ht="15" x14ac:dyDescent="0.25">
      <c r="A7625" s="329">
        <v>34568</v>
      </c>
      <c r="B7625" s="329" t="s">
        <v>9996</v>
      </c>
      <c r="C7625" s="329" t="s">
        <v>9494</v>
      </c>
      <c r="D7625" s="329" t="s">
        <v>9495</v>
      </c>
      <c r="E7625" s="334">
        <v>4.08</v>
      </c>
    </row>
    <row r="7626" spans="1:5" ht="15" x14ac:dyDescent="0.25">
      <c r="A7626" s="329">
        <v>34569</v>
      </c>
      <c r="B7626" s="329" t="s">
        <v>9997</v>
      </c>
      <c r="C7626" s="329" t="s">
        <v>9494</v>
      </c>
      <c r="D7626" s="329" t="s">
        <v>9495</v>
      </c>
      <c r="E7626" s="334">
        <v>4.1900000000000004</v>
      </c>
    </row>
    <row r="7627" spans="1:5" ht="15" x14ac:dyDescent="0.25">
      <c r="A7627" s="329">
        <v>34570</v>
      </c>
      <c r="B7627" s="329" t="s">
        <v>9998</v>
      </c>
      <c r="C7627" s="329" t="s">
        <v>9494</v>
      </c>
      <c r="D7627" s="329" t="s">
        <v>9495</v>
      </c>
      <c r="E7627" s="334">
        <v>4.55</v>
      </c>
    </row>
    <row r="7628" spans="1:5" ht="15" x14ac:dyDescent="0.25">
      <c r="A7628" s="329">
        <v>25070</v>
      </c>
      <c r="B7628" s="329" t="s">
        <v>9999</v>
      </c>
      <c r="C7628" s="329" t="s">
        <v>9494</v>
      </c>
      <c r="D7628" s="329" t="s">
        <v>9495</v>
      </c>
      <c r="E7628" s="334">
        <v>3.42</v>
      </c>
    </row>
    <row r="7629" spans="1:5" ht="15" x14ac:dyDescent="0.25">
      <c r="A7629" s="329">
        <v>34571</v>
      </c>
      <c r="B7629" s="329" t="s">
        <v>10000</v>
      </c>
      <c r="C7629" s="329" t="s">
        <v>9494</v>
      </c>
      <c r="D7629" s="329" t="s">
        <v>9495</v>
      </c>
      <c r="E7629" s="334">
        <v>3.46</v>
      </c>
    </row>
    <row r="7630" spans="1:5" ht="15" x14ac:dyDescent="0.25">
      <c r="A7630" s="329">
        <v>34573</v>
      </c>
      <c r="B7630" s="329" t="s">
        <v>10001</v>
      </c>
      <c r="C7630" s="329" t="s">
        <v>9494</v>
      </c>
      <c r="D7630" s="329" t="s">
        <v>9495</v>
      </c>
      <c r="E7630" s="334">
        <v>3.64</v>
      </c>
    </row>
    <row r="7631" spans="1:5" ht="15" x14ac:dyDescent="0.25">
      <c r="A7631" s="329">
        <v>37107</v>
      </c>
      <c r="B7631" s="329" t="s">
        <v>10002</v>
      </c>
      <c r="C7631" s="329" t="s">
        <v>9494</v>
      </c>
      <c r="D7631" s="329" t="s">
        <v>9495</v>
      </c>
      <c r="E7631" s="334">
        <v>4.8</v>
      </c>
    </row>
    <row r="7632" spans="1:5" ht="15" x14ac:dyDescent="0.25">
      <c r="A7632" s="329">
        <v>34576</v>
      </c>
      <c r="B7632" s="329" t="s">
        <v>10003</v>
      </c>
      <c r="C7632" s="329" t="s">
        <v>9494</v>
      </c>
      <c r="D7632" s="329" t="s">
        <v>9495</v>
      </c>
      <c r="E7632" s="334">
        <v>5.3</v>
      </c>
    </row>
    <row r="7633" spans="1:5" ht="15" x14ac:dyDescent="0.25">
      <c r="A7633" s="329">
        <v>34577</v>
      </c>
      <c r="B7633" s="329" t="s">
        <v>10004</v>
      </c>
      <c r="C7633" s="329" t="s">
        <v>9494</v>
      </c>
      <c r="D7633" s="329" t="s">
        <v>9495</v>
      </c>
      <c r="E7633" s="334">
        <v>5.53</v>
      </c>
    </row>
    <row r="7634" spans="1:5" ht="15" x14ac:dyDescent="0.25">
      <c r="A7634" s="329">
        <v>34578</v>
      </c>
      <c r="B7634" s="329" t="s">
        <v>10005</v>
      </c>
      <c r="C7634" s="329" t="s">
        <v>9494</v>
      </c>
      <c r="D7634" s="329" t="s">
        <v>9495</v>
      </c>
      <c r="E7634" s="334">
        <v>6</v>
      </c>
    </row>
    <row r="7635" spans="1:5" ht="15" x14ac:dyDescent="0.25">
      <c r="A7635" s="329">
        <v>34579</v>
      </c>
      <c r="B7635" s="329" t="s">
        <v>10006</v>
      </c>
      <c r="C7635" s="329" t="s">
        <v>9494</v>
      </c>
      <c r="D7635" s="329" t="s">
        <v>9495</v>
      </c>
      <c r="E7635" s="334">
        <v>6.4</v>
      </c>
    </row>
    <row r="7636" spans="1:5" ht="15" x14ac:dyDescent="0.25">
      <c r="A7636" s="329">
        <v>25067</v>
      </c>
      <c r="B7636" s="329" t="s">
        <v>10007</v>
      </c>
      <c r="C7636" s="329" t="s">
        <v>9494</v>
      </c>
      <c r="D7636" s="329" t="s">
        <v>9495</v>
      </c>
      <c r="E7636" s="334">
        <v>4.28</v>
      </c>
    </row>
    <row r="7637" spans="1:5" ht="15" x14ac:dyDescent="0.25">
      <c r="A7637" s="329">
        <v>34580</v>
      </c>
      <c r="B7637" s="329" t="s">
        <v>10008</v>
      </c>
      <c r="C7637" s="329" t="s">
        <v>9494</v>
      </c>
      <c r="D7637" s="329" t="s">
        <v>9495</v>
      </c>
      <c r="E7637" s="334">
        <v>4.78</v>
      </c>
    </row>
    <row r="7638" spans="1:5" ht="15" x14ac:dyDescent="0.25">
      <c r="A7638" s="329">
        <v>25071</v>
      </c>
      <c r="B7638" s="329" t="s">
        <v>10009</v>
      </c>
      <c r="C7638" s="329" t="s">
        <v>9494</v>
      </c>
      <c r="D7638" s="329" t="s">
        <v>9495</v>
      </c>
      <c r="E7638" s="334">
        <v>2.38</v>
      </c>
    </row>
    <row r="7639" spans="1:5" ht="15" x14ac:dyDescent="0.25">
      <c r="A7639" s="329">
        <v>38395</v>
      </c>
      <c r="B7639" s="329" t="s">
        <v>10010</v>
      </c>
      <c r="C7639" s="329" t="s">
        <v>9494</v>
      </c>
      <c r="D7639" s="329" t="s">
        <v>9495</v>
      </c>
      <c r="E7639" s="334">
        <v>8.31</v>
      </c>
    </row>
    <row r="7640" spans="1:5" ht="15" x14ac:dyDescent="0.25">
      <c r="A7640" s="329">
        <v>34583</v>
      </c>
      <c r="B7640" s="329" t="s">
        <v>10011</v>
      </c>
      <c r="C7640" s="329" t="s">
        <v>9507</v>
      </c>
      <c r="D7640" s="329" t="s">
        <v>9495</v>
      </c>
      <c r="E7640" s="334">
        <v>60.24</v>
      </c>
    </row>
    <row r="7641" spans="1:5" ht="15" x14ac:dyDescent="0.25">
      <c r="A7641" s="329">
        <v>34584</v>
      </c>
      <c r="B7641" s="329" t="s">
        <v>10012</v>
      </c>
      <c r="C7641" s="329" t="s">
        <v>9507</v>
      </c>
      <c r="D7641" s="329" t="s">
        <v>9495</v>
      </c>
      <c r="E7641" s="334">
        <v>33.72</v>
      </c>
    </row>
    <row r="7642" spans="1:5" ht="15" x14ac:dyDescent="0.25">
      <c r="A7642" s="329">
        <v>709</v>
      </c>
      <c r="B7642" s="329" t="s">
        <v>10013</v>
      </c>
      <c r="C7642" s="329" t="s">
        <v>9507</v>
      </c>
      <c r="D7642" s="329" t="s">
        <v>9508</v>
      </c>
      <c r="E7642" s="334">
        <v>883.19</v>
      </c>
    </row>
    <row r="7643" spans="1:5" ht="15" x14ac:dyDescent="0.25">
      <c r="A7643" s="329">
        <v>34599</v>
      </c>
      <c r="B7643" s="329" t="s">
        <v>10014</v>
      </c>
      <c r="C7643" s="329" t="s">
        <v>9494</v>
      </c>
      <c r="D7643" s="329" t="s">
        <v>9495</v>
      </c>
      <c r="E7643" s="334">
        <v>2.44</v>
      </c>
    </row>
    <row r="7644" spans="1:5" ht="15" x14ac:dyDescent="0.25">
      <c r="A7644" s="329">
        <v>34592</v>
      </c>
      <c r="B7644" s="329" t="s">
        <v>10015</v>
      </c>
      <c r="C7644" s="329" t="s">
        <v>9494</v>
      </c>
      <c r="D7644" s="329" t="s">
        <v>9495</v>
      </c>
      <c r="E7644" s="334">
        <v>2.72</v>
      </c>
    </row>
    <row r="7645" spans="1:5" ht="15" x14ac:dyDescent="0.25">
      <c r="A7645" s="329">
        <v>37103</v>
      </c>
      <c r="B7645" s="329" t="s">
        <v>10016</v>
      </c>
      <c r="C7645" s="329" t="s">
        <v>9494</v>
      </c>
      <c r="D7645" s="329" t="s">
        <v>9495</v>
      </c>
      <c r="E7645" s="334">
        <v>3.11</v>
      </c>
    </row>
    <row r="7646" spans="1:5" ht="15" x14ac:dyDescent="0.25">
      <c r="A7646" s="329">
        <v>34555</v>
      </c>
      <c r="B7646" s="329" t="s">
        <v>10017</v>
      </c>
      <c r="C7646" s="329" t="s">
        <v>9494</v>
      </c>
      <c r="D7646" s="329" t="s">
        <v>9495</v>
      </c>
      <c r="E7646" s="334">
        <v>3.95</v>
      </c>
    </row>
    <row r="7647" spans="1:5" ht="15" x14ac:dyDescent="0.25">
      <c r="A7647" s="329">
        <v>674</v>
      </c>
      <c r="B7647" s="329" t="s">
        <v>10018</v>
      </c>
      <c r="C7647" s="329" t="s">
        <v>9507</v>
      </c>
      <c r="D7647" s="329" t="s">
        <v>9508</v>
      </c>
      <c r="E7647" s="334">
        <v>63.62</v>
      </c>
    </row>
    <row r="7648" spans="1:5" ht="15" x14ac:dyDescent="0.25">
      <c r="A7648" s="329">
        <v>34600</v>
      </c>
      <c r="B7648" s="329" t="s">
        <v>10019</v>
      </c>
      <c r="C7648" s="329" t="s">
        <v>9507</v>
      </c>
      <c r="D7648" s="329" t="s">
        <v>9508</v>
      </c>
      <c r="E7648" s="334">
        <v>93.45</v>
      </c>
    </row>
    <row r="7649" spans="1:5" ht="15" x14ac:dyDescent="0.25">
      <c r="A7649" s="329">
        <v>652</v>
      </c>
      <c r="B7649" s="329" t="s">
        <v>10020</v>
      </c>
      <c r="C7649" s="329" t="s">
        <v>9507</v>
      </c>
      <c r="D7649" s="329" t="s">
        <v>9508</v>
      </c>
      <c r="E7649" s="334">
        <v>143.15</v>
      </c>
    </row>
    <row r="7650" spans="1:5" ht="15" x14ac:dyDescent="0.25">
      <c r="A7650" s="329">
        <v>651</v>
      </c>
      <c r="B7650" s="329" t="s">
        <v>10021</v>
      </c>
      <c r="C7650" s="329" t="s">
        <v>9494</v>
      </c>
      <c r="D7650" s="329" t="s">
        <v>9495</v>
      </c>
      <c r="E7650" s="334">
        <v>3</v>
      </c>
    </row>
    <row r="7651" spans="1:5" ht="15" x14ac:dyDescent="0.25">
      <c r="A7651" s="329">
        <v>654</v>
      </c>
      <c r="B7651" s="329" t="s">
        <v>10022</v>
      </c>
      <c r="C7651" s="329" t="s">
        <v>9494</v>
      </c>
      <c r="D7651" s="329" t="s">
        <v>9495</v>
      </c>
      <c r="E7651" s="334">
        <v>3.72</v>
      </c>
    </row>
    <row r="7652" spans="1:5" ht="15" x14ac:dyDescent="0.25">
      <c r="A7652" s="329">
        <v>650</v>
      </c>
      <c r="B7652" s="329" t="s">
        <v>10023</v>
      </c>
      <c r="C7652" s="329" t="s">
        <v>9494</v>
      </c>
      <c r="D7652" s="329" t="s">
        <v>9499</v>
      </c>
      <c r="E7652" s="334">
        <v>2.4</v>
      </c>
    </row>
    <row r="7653" spans="1:5" ht="15" x14ac:dyDescent="0.25">
      <c r="A7653" s="329">
        <v>718</v>
      </c>
      <c r="B7653" s="329" t="s">
        <v>10024</v>
      </c>
      <c r="C7653" s="329" t="s">
        <v>9494</v>
      </c>
      <c r="D7653" s="329" t="s">
        <v>9495</v>
      </c>
      <c r="E7653" s="334">
        <v>22.72</v>
      </c>
    </row>
    <row r="7654" spans="1:5" ht="15" x14ac:dyDescent="0.25">
      <c r="A7654" s="329">
        <v>11981</v>
      </c>
      <c r="B7654" s="329" t="s">
        <v>10025</v>
      </c>
      <c r="C7654" s="329" t="s">
        <v>9494</v>
      </c>
      <c r="D7654" s="329" t="s">
        <v>9495</v>
      </c>
      <c r="E7654" s="334">
        <v>22.07</v>
      </c>
    </row>
    <row r="7655" spans="1:5" ht="15" x14ac:dyDescent="0.25">
      <c r="A7655" s="329">
        <v>34586</v>
      </c>
      <c r="B7655" s="329" t="s">
        <v>10026</v>
      </c>
      <c r="C7655" s="329" t="s">
        <v>9494</v>
      </c>
      <c r="D7655" s="329" t="s">
        <v>9495</v>
      </c>
      <c r="E7655" s="334">
        <v>2.59</v>
      </c>
    </row>
    <row r="7656" spans="1:5" ht="15" x14ac:dyDescent="0.25">
      <c r="A7656" s="329">
        <v>38603</v>
      </c>
      <c r="B7656" s="329" t="s">
        <v>10027</v>
      </c>
      <c r="C7656" s="329" t="s">
        <v>9494</v>
      </c>
      <c r="D7656" s="329" t="s">
        <v>9495</v>
      </c>
      <c r="E7656" s="334">
        <v>3.14</v>
      </c>
    </row>
    <row r="7657" spans="1:5" ht="15" x14ac:dyDescent="0.25">
      <c r="A7657" s="329">
        <v>34588</v>
      </c>
      <c r="B7657" s="329" t="s">
        <v>10028</v>
      </c>
      <c r="C7657" s="329" t="s">
        <v>9494</v>
      </c>
      <c r="D7657" s="329" t="s">
        <v>9495</v>
      </c>
      <c r="E7657" s="334">
        <v>3.39</v>
      </c>
    </row>
    <row r="7658" spans="1:5" ht="15" x14ac:dyDescent="0.25">
      <c r="A7658" s="329">
        <v>34590</v>
      </c>
      <c r="B7658" s="329" t="s">
        <v>10029</v>
      </c>
      <c r="C7658" s="329" t="s">
        <v>9494</v>
      </c>
      <c r="D7658" s="329" t="s">
        <v>9495</v>
      </c>
      <c r="E7658" s="334">
        <v>3.1</v>
      </c>
    </row>
    <row r="7659" spans="1:5" ht="15" x14ac:dyDescent="0.25">
      <c r="A7659" s="329">
        <v>34591</v>
      </c>
      <c r="B7659" s="329" t="s">
        <v>10030</v>
      </c>
      <c r="C7659" s="329" t="s">
        <v>9494</v>
      </c>
      <c r="D7659" s="329" t="s">
        <v>9495</v>
      </c>
      <c r="E7659" s="334">
        <v>4.1900000000000004</v>
      </c>
    </row>
    <row r="7660" spans="1:5" ht="15" x14ac:dyDescent="0.25">
      <c r="A7660" s="329">
        <v>41372</v>
      </c>
      <c r="B7660" s="329" t="s">
        <v>10031</v>
      </c>
      <c r="C7660" s="329" t="s">
        <v>9507</v>
      </c>
      <c r="D7660" s="329" t="s">
        <v>9508</v>
      </c>
      <c r="E7660" s="334">
        <v>89.29</v>
      </c>
    </row>
    <row r="7661" spans="1:5" ht="15" x14ac:dyDescent="0.25">
      <c r="A7661" s="329">
        <v>41371</v>
      </c>
      <c r="B7661" s="329" t="s">
        <v>10032</v>
      </c>
      <c r="C7661" s="329" t="s">
        <v>9507</v>
      </c>
      <c r="D7661" s="329" t="s">
        <v>9508</v>
      </c>
      <c r="E7661" s="334">
        <v>52.77</v>
      </c>
    </row>
    <row r="7662" spans="1:5" ht="15" x14ac:dyDescent="0.25">
      <c r="A7662" s="329">
        <v>40517</v>
      </c>
      <c r="B7662" s="329" t="s">
        <v>10033</v>
      </c>
      <c r="C7662" s="329" t="s">
        <v>9507</v>
      </c>
      <c r="D7662" s="329" t="s">
        <v>9495</v>
      </c>
      <c r="E7662" s="334">
        <v>54.03</v>
      </c>
    </row>
    <row r="7663" spans="1:5" ht="15" x14ac:dyDescent="0.25">
      <c r="A7663" s="329">
        <v>40515</v>
      </c>
      <c r="B7663" s="329" t="s">
        <v>10034</v>
      </c>
      <c r="C7663" s="329" t="s">
        <v>9507</v>
      </c>
      <c r="D7663" s="329" t="s">
        <v>9495</v>
      </c>
      <c r="E7663" s="334">
        <v>121.58</v>
      </c>
    </row>
    <row r="7664" spans="1:5" ht="15" x14ac:dyDescent="0.25">
      <c r="A7664" s="329">
        <v>40529</v>
      </c>
      <c r="B7664" s="329" t="s">
        <v>10035</v>
      </c>
      <c r="C7664" s="329" t="s">
        <v>9507</v>
      </c>
      <c r="D7664" s="329" t="s">
        <v>9495</v>
      </c>
      <c r="E7664" s="334">
        <v>77.680000000000007</v>
      </c>
    </row>
    <row r="7665" spans="1:5" ht="15" x14ac:dyDescent="0.25">
      <c r="A7665" s="329">
        <v>36170</v>
      </c>
      <c r="B7665" s="329" t="s">
        <v>10036</v>
      </c>
      <c r="C7665" s="329" t="s">
        <v>9507</v>
      </c>
      <c r="D7665" s="329" t="s">
        <v>9499</v>
      </c>
      <c r="E7665" s="334">
        <v>64.45</v>
      </c>
    </row>
    <row r="7666" spans="1:5" ht="15" x14ac:dyDescent="0.25">
      <c r="A7666" s="329">
        <v>40524</v>
      </c>
      <c r="B7666" s="329" t="s">
        <v>10037</v>
      </c>
      <c r="C7666" s="329" t="s">
        <v>9507</v>
      </c>
      <c r="D7666" s="329" t="s">
        <v>9495</v>
      </c>
      <c r="E7666" s="334">
        <v>75.989999999999995</v>
      </c>
    </row>
    <row r="7667" spans="1:5" ht="15" x14ac:dyDescent="0.25">
      <c r="A7667" s="329">
        <v>36156</v>
      </c>
      <c r="B7667" s="329" t="s">
        <v>10038</v>
      </c>
      <c r="C7667" s="329" t="s">
        <v>9507</v>
      </c>
      <c r="D7667" s="329" t="s">
        <v>9495</v>
      </c>
      <c r="E7667" s="334">
        <v>59.1</v>
      </c>
    </row>
    <row r="7668" spans="1:5" ht="15" x14ac:dyDescent="0.25">
      <c r="A7668" s="329">
        <v>36155</v>
      </c>
      <c r="B7668" s="329" t="s">
        <v>10039</v>
      </c>
      <c r="C7668" s="329" t="s">
        <v>9507</v>
      </c>
      <c r="D7668" s="329" t="s">
        <v>9495</v>
      </c>
      <c r="E7668" s="334">
        <v>51.02</v>
      </c>
    </row>
    <row r="7669" spans="1:5" ht="15" x14ac:dyDescent="0.25">
      <c r="A7669" s="329">
        <v>36154</v>
      </c>
      <c r="B7669" s="329" t="s">
        <v>10040</v>
      </c>
      <c r="C7669" s="329" t="s">
        <v>9507</v>
      </c>
      <c r="D7669" s="329" t="s">
        <v>9495</v>
      </c>
      <c r="E7669" s="334">
        <v>70.92</v>
      </c>
    </row>
    <row r="7670" spans="1:5" ht="15" x14ac:dyDescent="0.25">
      <c r="A7670" s="329">
        <v>695</v>
      </c>
      <c r="B7670" s="329" t="s">
        <v>10041</v>
      </c>
      <c r="C7670" s="329" t="s">
        <v>9507</v>
      </c>
      <c r="D7670" s="329" t="s">
        <v>9495</v>
      </c>
      <c r="E7670" s="334">
        <v>52.09</v>
      </c>
    </row>
    <row r="7671" spans="1:5" ht="15" x14ac:dyDescent="0.25">
      <c r="A7671" s="329">
        <v>679</v>
      </c>
      <c r="B7671" s="329" t="s">
        <v>10042</v>
      </c>
      <c r="C7671" s="329" t="s">
        <v>9507</v>
      </c>
      <c r="D7671" s="329" t="s">
        <v>9495</v>
      </c>
      <c r="E7671" s="334">
        <v>77.680000000000007</v>
      </c>
    </row>
    <row r="7672" spans="1:5" ht="15" x14ac:dyDescent="0.25">
      <c r="A7672" s="329">
        <v>711</v>
      </c>
      <c r="B7672" s="329" t="s">
        <v>10043</v>
      </c>
      <c r="C7672" s="329" t="s">
        <v>9507</v>
      </c>
      <c r="D7672" s="329" t="s">
        <v>9495</v>
      </c>
      <c r="E7672" s="334">
        <v>51.38</v>
      </c>
    </row>
    <row r="7673" spans="1:5" ht="15" x14ac:dyDescent="0.25">
      <c r="A7673" s="329">
        <v>712</v>
      </c>
      <c r="B7673" s="329" t="s">
        <v>10044</v>
      </c>
      <c r="C7673" s="329" t="s">
        <v>9507</v>
      </c>
      <c r="D7673" s="329" t="s">
        <v>9495</v>
      </c>
      <c r="E7673" s="334">
        <v>64.72</v>
      </c>
    </row>
    <row r="7674" spans="1:5" ht="15" x14ac:dyDescent="0.25">
      <c r="A7674" s="329">
        <v>12614</v>
      </c>
      <c r="B7674" s="329" t="s">
        <v>10045</v>
      </c>
      <c r="C7674" s="329" t="s">
        <v>9494</v>
      </c>
      <c r="D7674" s="329" t="s">
        <v>9508</v>
      </c>
      <c r="E7674" s="334">
        <v>22.15</v>
      </c>
    </row>
    <row r="7675" spans="1:5" ht="15" x14ac:dyDescent="0.25">
      <c r="A7675" s="329">
        <v>6140</v>
      </c>
      <c r="B7675" s="329" t="s">
        <v>10046</v>
      </c>
      <c r="C7675" s="329" t="s">
        <v>9494</v>
      </c>
      <c r="D7675" s="329" t="s">
        <v>9495</v>
      </c>
      <c r="E7675" s="334">
        <v>3.48</v>
      </c>
    </row>
    <row r="7676" spans="1:5" ht="15" x14ac:dyDescent="0.25">
      <c r="A7676" s="329">
        <v>38399</v>
      </c>
      <c r="B7676" s="329" t="s">
        <v>10047</v>
      </c>
      <c r="C7676" s="329" t="s">
        <v>9494</v>
      </c>
      <c r="D7676" s="329" t="s">
        <v>9495</v>
      </c>
      <c r="E7676" s="334">
        <v>218.72</v>
      </c>
    </row>
    <row r="7677" spans="1:5" ht="15" x14ac:dyDescent="0.25">
      <c r="A7677" s="329">
        <v>735</v>
      </c>
      <c r="B7677" s="329" t="s">
        <v>10048</v>
      </c>
      <c r="C7677" s="329" t="s">
        <v>9494</v>
      </c>
      <c r="D7677" s="329" t="s">
        <v>9495</v>
      </c>
      <c r="E7677" s="335">
        <v>2326.59</v>
      </c>
    </row>
    <row r="7678" spans="1:5" ht="15" x14ac:dyDescent="0.25">
      <c r="A7678" s="329">
        <v>736</v>
      </c>
      <c r="B7678" s="329" t="s">
        <v>10049</v>
      </c>
      <c r="C7678" s="329" t="s">
        <v>9494</v>
      </c>
      <c r="D7678" s="329" t="s">
        <v>9495</v>
      </c>
      <c r="E7678" s="335">
        <v>1956.24</v>
      </c>
    </row>
    <row r="7679" spans="1:5" ht="15" x14ac:dyDescent="0.25">
      <c r="A7679" s="329">
        <v>729</v>
      </c>
      <c r="B7679" s="329" t="s">
        <v>10050</v>
      </c>
      <c r="C7679" s="329" t="s">
        <v>9494</v>
      </c>
      <c r="D7679" s="329" t="s">
        <v>9499</v>
      </c>
      <c r="E7679" s="334">
        <v>797.19</v>
      </c>
    </row>
    <row r="7680" spans="1:5" ht="15" x14ac:dyDescent="0.25">
      <c r="A7680" s="329">
        <v>39925</v>
      </c>
      <c r="B7680" s="329" t="s">
        <v>10051</v>
      </c>
      <c r="C7680" s="329" t="s">
        <v>9494</v>
      </c>
      <c r="D7680" s="329" t="s">
        <v>9495</v>
      </c>
      <c r="E7680" s="335">
        <v>11519.32</v>
      </c>
    </row>
    <row r="7681" spans="1:5" ht="15" x14ac:dyDescent="0.25">
      <c r="A7681" s="329">
        <v>731</v>
      </c>
      <c r="B7681" s="329" t="s">
        <v>10052</v>
      </c>
      <c r="C7681" s="329" t="s">
        <v>9494</v>
      </c>
      <c r="D7681" s="329" t="s">
        <v>9495</v>
      </c>
      <c r="E7681" s="334">
        <v>775.86</v>
      </c>
    </row>
    <row r="7682" spans="1:5" ht="15" x14ac:dyDescent="0.25">
      <c r="A7682" s="329">
        <v>10575</v>
      </c>
      <c r="B7682" s="329" t="s">
        <v>10053</v>
      </c>
      <c r="C7682" s="329" t="s">
        <v>9494</v>
      </c>
      <c r="D7682" s="329" t="s">
        <v>9495</v>
      </c>
      <c r="E7682" s="335">
        <v>1210.79</v>
      </c>
    </row>
    <row r="7683" spans="1:5" ht="15" x14ac:dyDescent="0.25">
      <c r="A7683" s="329">
        <v>733</v>
      </c>
      <c r="B7683" s="329" t="s">
        <v>10054</v>
      </c>
      <c r="C7683" s="329" t="s">
        <v>9494</v>
      </c>
      <c r="D7683" s="329" t="s">
        <v>9495</v>
      </c>
      <c r="E7683" s="335">
        <v>1325.67</v>
      </c>
    </row>
    <row r="7684" spans="1:5" ht="15" x14ac:dyDescent="0.25">
      <c r="A7684" s="329">
        <v>732</v>
      </c>
      <c r="B7684" s="329" t="s">
        <v>10055</v>
      </c>
      <c r="C7684" s="329" t="s">
        <v>9494</v>
      </c>
      <c r="D7684" s="329" t="s">
        <v>9495</v>
      </c>
      <c r="E7684" s="335">
        <v>1307.8399999999999</v>
      </c>
    </row>
    <row r="7685" spans="1:5" ht="15" x14ac:dyDescent="0.25">
      <c r="A7685" s="329">
        <v>737</v>
      </c>
      <c r="B7685" s="329" t="s">
        <v>10056</v>
      </c>
      <c r="C7685" s="329" t="s">
        <v>9494</v>
      </c>
      <c r="D7685" s="329" t="s">
        <v>9495</v>
      </c>
      <c r="E7685" s="335">
        <v>7334.02</v>
      </c>
    </row>
    <row r="7686" spans="1:5" ht="15" x14ac:dyDescent="0.25">
      <c r="A7686" s="329">
        <v>738</v>
      </c>
      <c r="B7686" s="329" t="s">
        <v>10057</v>
      </c>
      <c r="C7686" s="329" t="s">
        <v>9494</v>
      </c>
      <c r="D7686" s="329" t="s">
        <v>9495</v>
      </c>
      <c r="E7686" s="335">
        <v>3400.73</v>
      </c>
    </row>
    <row r="7687" spans="1:5" ht="15" x14ac:dyDescent="0.25">
      <c r="A7687" s="329">
        <v>740</v>
      </c>
      <c r="B7687" s="329" t="s">
        <v>10058</v>
      </c>
      <c r="C7687" s="329" t="s">
        <v>9494</v>
      </c>
      <c r="D7687" s="329" t="s">
        <v>9495</v>
      </c>
      <c r="E7687" s="335">
        <v>6899.38</v>
      </c>
    </row>
    <row r="7688" spans="1:5" ht="15" x14ac:dyDescent="0.25">
      <c r="A7688" s="329">
        <v>734</v>
      </c>
      <c r="B7688" s="329" t="s">
        <v>10059</v>
      </c>
      <c r="C7688" s="329" t="s">
        <v>9494</v>
      </c>
      <c r="D7688" s="329" t="s">
        <v>9495</v>
      </c>
      <c r="E7688" s="335">
        <v>1402.01</v>
      </c>
    </row>
    <row r="7689" spans="1:5" ht="15" x14ac:dyDescent="0.25">
      <c r="A7689" s="329">
        <v>39008</v>
      </c>
      <c r="B7689" s="329" t="s">
        <v>10060</v>
      </c>
      <c r="C7689" s="329" t="s">
        <v>9494</v>
      </c>
      <c r="D7689" s="329" t="s">
        <v>9495</v>
      </c>
      <c r="E7689" s="335">
        <v>59708.11</v>
      </c>
    </row>
    <row r="7690" spans="1:5" ht="15" x14ac:dyDescent="0.25">
      <c r="A7690" s="329">
        <v>39009</v>
      </c>
      <c r="B7690" s="329" t="s">
        <v>10061</v>
      </c>
      <c r="C7690" s="329" t="s">
        <v>9494</v>
      </c>
      <c r="D7690" s="329" t="s">
        <v>9495</v>
      </c>
      <c r="E7690" s="335">
        <v>63969.84</v>
      </c>
    </row>
    <row r="7691" spans="1:5" ht="15" x14ac:dyDescent="0.25">
      <c r="A7691" s="329">
        <v>10587</v>
      </c>
      <c r="B7691" s="329" t="s">
        <v>10062</v>
      </c>
      <c r="C7691" s="329" t="s">
        <v>9494</v>
      </c>
      <c r="D7691" s="329" t="s">
        <v>9508</v>
      </c>
      <c r="E7691" s="335">
        <v>3012.95</v>
      </c>
    </row>
    <row r="7692" spans="1:5" ht="15" x14ac:dyDescent="0.25">
      <c r="A7692" s="329">
        <v>759</v>
      </c>
      <c r="B7692" s="329" t="s">
        <v>10063</v>
      </c>
      <c r="C7692" s="329" t="s">
        <v>9494</v>
      </c>
      <c r="D7692" s="329" t="s">
        <v>9508</v>
      </c>
      <c r="E7692" s="335">
        <v>4332.03</v>
      </c>
    </row>
    <row r="7693" spans="1:5" ht="15" x14ac:dyDescent="0.25">
      <c r="A7693" s="329">
        <v>761</v>
      </c>
      <c r="B7693" s="329" t="s">
        <v>10064</v>
      </c>
      <c r="C7693" s="329" t="s">
        <v>9494</v>
      </c>
      <c r="D7693" s="329" t="s">
        <v>9508</v>
      </c>
      <c r="E7693" s="335">
        <v>7343.15</v>
      </c>
    </row>
    <row r="7694" spans="1:5" ht="15" x14ac:dyDescent="0.25">
      <c r="A7694" s="329">
        <v>750</v>
      </c>
      <c r="B7694" s="329" t="s">
        <v>10065</v>
      </c>
      <c r="C7694" s="329" t="s">
        <v>9494</v>
      </c>
      <c r="D7694" s="329" t="s">
        <v>9508</v>
      </c>
      <c r="E7694" s="335">
        <v>6971.74</v>
      </c>
    </row>
    <row r="7695" spans="1:5" ht="15" x14ac:dyDescent="0.25">
      <c r="A7695" s="329">
        <v>755</v>
      </c>
      <c r="B7695" s="329" t="s">
        <v>10066</v>
      </c>
      <c r="C7695" s="329" t="s">
        <v>9494</v>
      </c>
      <c r="D7695" s="329" t="s">
        <v>9508</v>
      </c>
      <c r="E7695" s="335">
        <v>28608.639999999999</v>
      </c>
    </row>
    <row r="7696" spans="1:5" ht="15" x14ac:dyDescent="0.25">
      <c r="A7696" s="329">
        <v>749</v>
      </c>
      <c r="B7696" s="329" t="s">
        <v>10067</v>
      </c>
      <c r="C7696" s="329" t="s">
        <v>9494</v>
      </c>
      <c r="D7696" s="329" t="s">
        <v>9508</v>
      </c>
      <c r="E7696" s="335">
        <v>10521.73</v>
      </c>
    </row>
    <row r="7697" spans="1:5" ht="15" x14ac:dyDescent="0.25">
      <c r="A7697" s="329">
        <v>756</v>
      </c>
      <c r="B7697" s="329" t="s">
        <v>10068</v>
      </c>
      <c r="C7697" s="329" t="s">
        <v>9494</v>
      </c>
      <c r="D7697" s="329" t="s">
        <v>9508</v>
      </c>
      <c r="E7697" s="335">
        <v>31201.55</v>
      </c>
    </row>
    <row r="7698" spans="1:5" ht="15" x14ac:dyDescent="0.25">
      <c r="A7698" s="329">
        <v>757</v>
      </c>
      <c r="B7698" s="329" t="s">
        <v>10069</v>
      </c>
      <c r="C7698" s="329" t="s">
        <v>9494</v>
      </c>
      <c r="D7698" s="329" t="s">
        <v>9508</v>
      </c>
      <c r="E7698" s="335">
        <v>14167.5</v>
      </c>
    </row>
    <row r="7699" spans="1:5" ht="15" x14ac:dyDescent="0.25">
      <c r="A7699" s="329">
        <v>10588</v>
      </c>
      <c r="B7699" s="329" t="s">
        <v>10070</v>
      </c>
      <c r="C7699" s="329" t="s">
        <v>9494</v>
      </c>
      <c r="D7699" s="329" t="s">
        <v>9508</v>
      </c>
      <c r="E7699" s="335">
        <v>3127.83</v>
      </c>
    </row>
    <row r="7700" spans="1:5" ht="15" x14ac:dyDescent="0.25">
      <c r="A7700" s="329">
        <v>10592</v>
      </c>
      <c r="B7700" s="329" t="s">
        <v>10071</v>
      </c>
      <c r="C7700" s="329" t="s">
        <v>9494</v>
      </c>
      <c r="D7700" s="329" t="s">
        <v>9508</v>
      </c>
      <c r="E7700" s="335">
        <v>3778</v>
      </c>
    </row>
    <row r="7701" spans="1:5" ht="15" x14ac:dyDescent="0.25">
      <c r="A7701" s="329">
        <v>10589</v>
      </c>
      <c r="B7701" s="329" t="s">
        <v>10072</v>
      </c>
      <c r="C7701" s="329" t="s">
        <v>9494</v>
      </c>
      <c r="D7701" s="329" t="s">
        <v>9508</v>
      </c>
      <c r="E7701" s="335">
        <v>5075.5</v>
      </c>
    </row>
    <row r="7702" spans="1:5" ht="15" x14ac:dyDescent="0.25">
      <c r="A7702" s="329">
        <v>760</v>
      </c>
      <c r="B7702" s="329" t="s">
        <v>10073</v>
      </c>
      <c r="C7702" s="329" t="s">
        <v>9494</v>
      </c>
      <c r="D7702" s="329" t="s">
        <v>9508</v>
      </c>
      <c r="E7702" s="335">
        <v>28335</v>
      </c>
    </row>
    <row r="7703" spans="1:5" ht="15" x14ac:dyDescent="0.25">
      <c r="A7703" s="329">
        <v>751</v>
      </c>
      <c r="B7703" s="329" t="s">
        <v>10074</v>
      </c>
      <c r="C7703" s="329" t="s">
        <v>9494</v>
      </c>
      <c r="D7703" s="329" t="s">
        <v>9508</v>
      </c>
      <c r="E7703" s="335">
        <v>4462.76</v>
      </c>
    </row>
    <row r="7704" spans="1:5" ht="15" x14ac:dyDescent="0.25">
      <c r="A7704" s="329">
        <v>754</v>
      </c>
      <c r="B7704" s="329" t="s">
        <v>10075</v>
      </c>
      <c r="C7704" s="329" t="s">
        <v>9494</v>
      </c>
      <c r="D7704" s="329" t="s">
        <v>9508</v>
      </c>
      <c r="E7704" s="335">
        <v>7083.75</v>
      </c>
    </row>
    <row r="7705" spans="1:5" ht="15" x14ac:dyDescent="0.25">
      <c r="A7705" s="329">
        <v>14013</v>
      </c>
      <c r="B7705" s="329" t="s">
        <v>10076</v>
      </c>
      <c r="C7705" s="329" t="s">
        <v>9494</v>
      </c>
      <c r="D7705" s="329" t="s">
        <v>9495</v>
      </c>
      <c r="E7705" s="335">
        <v>198181.07</v>
      </c>
    </row>
    <row r="7706" spans="1:5" ht="15" x14ac:dyDescent="0.25">
      <c r="A7706" s="329">
        <v>39917</v>
      </c>
      <c r="B7706" s="329" t="s">
        <v>10077</v>
      </c>
      <c r="C7706" s="329" t="s">
        <v>9494</v>
      </c>
      <c r="D7706" s="329" t="s">
        <v>9495</v>
      </c>
      <c r="E7706" s="335">
        <v>91715.97</v>
      </c>
    </row>
    <row r="7707" spans="1:5" ht="15" x14ac:dyDescent="0.25">
      <c r="A7707" s="329">
        <v>38167</v>
      </c>
      <c r="B7707" s="329" t="s">
        <v>10078</v>
      </c>
      <c r="C7707" s="329" t="s">
        <v>9928</v>
      </c>
      <c r="D7707" s="329" t="s">
        <v>9495</v>
      </c>
      <c r="E7707" s="334">
        <v>29.28</v>
      </c>
    </row>
    <row r="7708" spans="1:5" ht="15" x14ac:dyDescent="0.25">
      <c r="A7708" s="329">
        <v>36145</v>
      </c>
      <c r="B7708" s="329" t="s">
        <v>10079</v>
      </c>
      <c r="C7708" s="329" t="s">
        <v>9928</v>
      </c>
      <c r="D7708" s="329" t="s">
        <v>9495</v>
      </c>
      <c r="E7708" s="334">
        <v>42.88</v>
      </c>
    </row>
    <row r="7709" spans="1:5" ht="15" x14ac:dyDescent="0.25">
      <c r="A7709" s="329">
        <v>12893</v>
      </c>
      <c r="B7709" s="329" t="s">
        <v>2253</v>
      </c>
      <c r="C7709" s="329" t="s">
        <v>9928</v>
      </c>
      <c r="D7709" s="329" t="s">
        <v>9495</v>
      </c>
      <c r="E7709" s="334">
        <v>71.47</v>
      </c>
    </row>
    <row r="7710" spans="1:5" ht="15" x14ac:dyDescent="0.25">
      <c r="A7710" s="329">
        <v>11685</v>
      </c>
      <c r="B7710" s="329" t="s">
        <v>10080</v>
      </c>
      <c r="C7710" s="329" t="s">
        <v>9494</v>
      </c>
      <c r="D7710" s="329" t="s">
        <v>9495</v>
      </c>
      <c r="E7710" s="334">
        <v>24.25</v>
      </c>
    </row>
    <row r="7711" spans="1:5" ht="15" x14ac:dyDescent="0.25">
      <c r="A7711" s="329">
        <v>11680</v>
      </c>
      <c r="B7711" s="329" t="s">
        <v>10081</v>
      </c>
      <c r="C7711" s="329" t="s">
        <v>9494</v>
      </c>
      <c r="D7711" s="329" t="s">
        <v>9495</v>
      </c>
      <c r="E7711" s="334">
        <v>17.37</v>
      </c>
    </row>
    <row r="7712" spans="1:5" ht="15" x14ac:dyDescent="0.25">
      <c r="A7712" s="329">
        <v>11679</v>
      </c>
      <c r="B7712" s="329" t="s">
        <v>10082</v>
      </c>
      <c r="C7712" s="329" t="s">
        <v>9494</v>
      </c>
      <c r="D7712" s="329" t="s">
        <v>9495</v>
      </c>
      <c r="E7712" s="334">
        <v>23.56</v>
      </c>
    </row>
    <row r="7713" spans="1:5" ht="15" x14ac:dyDescent="0.25">
      <c r="A7713" s="329">
        <v>2512</v>
      </c>
      <c r="B7713" s="329" t="s">
        <v>10083</v>
      </c>
      <c r="C7713" s="329" t="s">
        <v>9494</v>
      </c>
      <c r="D7713" s="329" t="s">
        <v>9508</v>
      </c>
      <c r="E7713" s="334">
        <v>37.39</v>
      </c>
    </row>
    <row r="7714" spans="1:5" ht="15" x14ac:dyDescent="0.25">
      <c r="A7714" s="329">
        <v>4374</v>
      </c>
      <c r="B7714" s="329" t="s">
        <v>10084</v>
      </c>
      <c r="C7714" s="329" t="s">
        <v>9494</v>
      </c>
      <c r="D7714" s="329" t="s">
        <v>9495</v>
      </c>
      <c r="E7714" s="334">
        <v>0.37</v>
      </c>
    </row>
    <row r="7715" spans="1:5" ht="15" x14ac:dyDescent="0.25">
      <c r="A7715" s="329">
        <v>7568</v>
      </c>
      <c r="B7715" s="329" t="s">
        <v>738</v>
      </c>
      <c r="C7715" s="329" t="s">
        <v>9494</v>
      </c>
      <c r="D7715" s="329" t="s">
        <v>9495</v>
      </c>
      <c r="E7715" s="334">
        <v>0.61</v>
      </c>
    </row>
    <row r="7716" spans="1:5" ht="15" x14ac:dyDescent="0.25">
      <c r="A7716" s="329">
        <v>7584</v>
      </c>
      <c r="B7716" s="329" t="s">
        <v>10085</v>
      </c>
      <c r="C7716" s="329" t="s">
        <v>9494</v>
      </c>
      <c r="D7716" s="329" t="s">
        <v>9495</v>
      </c>
      <c r="E7716" s="334">
        <v>0.93</v>
      </c>
    </row>
    <row r="7717" spans="1:5" ht="15" x14ac:dyDescent="0.25">
      <c r="A7717" s="329">
        <v>11945</v>
      </c>
      <c r="B7717" s="329" t="s">
        <v>10086</v>
      </c>
      <c r="C7717" s="329" t="s">
        <v>9494</v>
      </c>
      <c r="D7717" s="329" t="s">
        <v>9495</v>
      </c>
      <c r="E7717" s="334">
        <v>0.06</v>
      </c>
    </row>
    <row r="7718" spans="1:5" ht="15" x14ac:dyDescent="0.25">
      <c r="A7718" s="329">
        <v>11946</v>
      </c>
      <c r="B7718" s="329" t="s">
        <v>10087</v>
      </c>
      <c r="C7718" s="329" t="s">
        <v>9494</v>
      </c>
      <c r="D7718" s="329" t="s">
        <v>9495</v>
      </c>
      <c r="E7718" s="334">
        <v>0.06</v>
      </c>
    </row>
    <row r="7719" spans="1:5" ht="15" x14ac:dyDescent="0.25">
      <c r="A7719" s="329">
        <v>4375</v>
      </c>
      <c r="B7719" s="329" t="s">
        <v>10088</v>
      </c>
      <c r="C7719" s="329" t="s">
        <v>9494</v>
      </c>
      <c r="D7719" s="329" t="s">
        <v>9499</v>
      </c>
      <c r="E7719" s="334">
        <v>0.1</v>
      </c>
    </row>
    <row r="7720" spans="1:5" ht="15" x14ac:dyDescent="0.25">
      <c r="A7720" s="329">
        <v>11950</v>
      </c>
      <c r="B7720" s="329" t="s">
        <v>10089</v>
      </c>
      <c r="C7720" s="329" t="s">
        <v>9494</v>
      </c>
      <c r="D7720" s="329" t="s">
        <v>9495</v>
      </c>
      <c r="E7720" s="334">
        <v>0.2</v>
      </c>
    </row>
    <row r="7721" spans="1:5" ht="15" x14ac:dyDescent="0.25">
      <c r="A7721" s="329">
        <v>4376</v>
      </c>
      <c r="B7721" s="329" t="s">
        <v>10090</v>
      </c>
      <c r="C7721" s="329" t="s">
        <v>9494</v>
      </c>
      <c r="D7721" s="329" t="s">
        <v>9495</v>
      </c>
      <c r="E7721" s="334">
        <v>0.19</v>
      </c>
    </row>
    <row r="7722" spans="1:5" ht="15" x14ac:dyDescent="0.25">
      <c r="A7722" s="329">
        <v>7583</v>
      </c>
      <c r="B7722" s="329" t="s">
        <v>10091</v>
      </c>
      <c r="C7722" s="329" t="s">
        <v>9494</v>
      </c>
      <c r="D7722" s="329" t="s">
        <v>9495</v>
      </c>
      <c r="E7722" s="334">
        <v>0.41</v>
      </c>
    </row>
    <row r="7723" spans="1:5" ht="15" x14ac:dyDescent="0.25">
      <c r="A7723" s="329">
        <v>4350</v>
      </c>
      <c r="B7723" s="329" t="s">
        <v>2297</v>
      </c>
      <c r="C7723" s="329" t="s">
        <v>9494</v>
      </c>
      <c r="D7723" s="329" t="s">
        <v>9508</v>
      </c>
      <c r="E7723" s="334">
        <v>0.45</v>
      </c>
    </row>
    <row r="7724" spans="1:5" ht="15" x14ac:dyDescent="0.25">
      <c r="A7724" s="329">
        <v>39886</v>
      </c>
      <c r="B7724" s="329" t="s">
        <v>10092</v>
      </c>
      <c r="C7724" s="329" t="s">
        <v>9494</v>
      </c>
      <c r="D7724" s="329" t="s">
        <v>9508</v>
      </c>
      <c r="E7724" s="334">
        <v>6.45</v>
      </c>
    </row>
    <row r="7725" spans="1:5" ht="15" x14ac:dyDescent="0.25">
      <c r="A7725" s="329">
        <v>39887</v>
      </c>
      <c r="B7725" s="329" t="s">
        <v>10093</v>
      </c>
      <c r="C7725" s="329" t="s">
        <v>9494</v>
      </c>
      <c r="D7725" s="329" t="s">
        <v>9508</v>
      </c>
      <c r="E7725" s="334">
        <v>9.68</v>
      </c>
    </row>
    <row r="7726" spans="1:5" ht="15" x14ac:dyDescent="0.25">
      <c r="A7726" s="329">
        <v>39888</v>
      </c>
      <c r="B7726" s="329" t="s">
        <v>10094</v>
      </c>
      <c r="C7726" s="329" t="s">
        <v>9494</v>
      </c>
      <c r="D7726" s="329" t="s">
        <v>9508</v>
      </c>
      <c r="E7726" s="334">
        <v>22.13</v>
      </c>
    </row>
    <row r="7727" spans="1:5" ht="15" x14ac:dyDescent="0.25">
      <c r="A7727" s="329">
        <v>39890</v>
      </c>
      <c r="B7727" s="329" t="s">
        <v>10095</v>
      </c>
      <c r="C7727" s="329" t="s">
        <v>9494</v>
      </c>
      <c r="D7727" s="329" t="s">
        <v>9508</v>
      </c>
      <c r="E7727" s="334">
        <v>37.770000000000003</v>
      </c>
    </row>
    <row r="7728" spans="1:5" ht="15" x14ac:dyDescent="0.25">
      <c r="A7728" s="329">
        <v>39891</v>
      </c>
      <c r="B7728" s="329" t="s">
        <v>10096</v>
      </c>
      <c r="C7728" s="329" t="s">
        <v>9494</v>
      </c>
      <c r="D7728" s="329" t="s">
        <v>9508</v>
      </c>
      <c r="E7728" s="334">
        <v>53.26</v>
      </c>
    </row>
    <row r="7729" spans="1:5" ht="15" x14ac:dyDescent="0.25">
      <c r="A7729" s="329">
        <v>39892</v>
      </c>
      <c r="B7729" s="329" t="s">
        <v>10097</v>
      </c>
      <c r="C7729" s="329" t="s">
        <v>9494</v>
      </c>
      <c r="D7729" s="329" t="s">
        <v>9508</v>
      </c>
      <c r="E7729" s="334">
        <v>166.02</v>
      </c>
    </row>
    <row r="7730" spans="1:5" ht="15" x14ac:dyDescent="0.25">
      <c r="A7730" s="329">
        <v>790</v>
      </c>
      <c r="B7730" s="329" t="s">
        <v>10098</v>
      </c>
      <c r="C7730" s="329" t="s">
        <v>9494</v>
      </c>
      <c r="D7730" s="329" t="s">
        <v>9495</v>
      </c>
      <c r="E7730" s="334">
        <v>15.91</v>
      </c>
    </row>
    <row r="7731" spans="1:5" ht="15" x14ac:dyDescent="0.25">
      <c r="A7731" s="329">
        <v>766</v>
      </c>
      <c r="B7731" s="329" t="s">
        <v>10099</v>
      </c>
      <c r="C7731" s="329" t="s">
        <v>9494</v>
      </c>
      <c r="D7731" s="329" t="s">
        <v>9495</v>
      </c>
      <c r="E7731" s="334">
        <v>15.91</v>
      </c>
    </row>
    <row r="7732" spans="1:5" ht="15" x14ac:dyDescent="0.25">
      <c r="A7732" s="329">
        <v>791</v>
      </c>
      <c r="B7732" s="329" t="s">
        <v>10100</v>
      </c>
      <c r="C7732" s="329" t="s">
        <v>9494</v>
      </c>
      <c r="D7732" s="329" t="s">
        <v>9495</v>
      </c>
      <c r="E7732" s="334">
        <v>15.91</v>
      </c>
    </row>
    <row r="7733" spans="1:5" ht="15" x14ac:dyDescent="0.25">
      <c r="A7733" s="329">
        <v>767</v>
      </c>
      <c r="B7733" s="329" t="s">
        <v>10101</v>
      </c>
      <c r="C7733" s="329" t="s">
        <v>9494</v>
      </c>
      <c r="D7733" s="329" t="s">
        <v>9495</v>
      </c>
      <c r="E7733" s="334">
        <v>15.91</v>
      </c>
    </row>
    <row r="7734" spans="1:5" ht="15" x14ac:dyDescent="0.25">
      <c r="A7734" s="329">
        <v>768</v>
      </c>
      <c r="B7734" s="329" t="s">
        <v>10102</v>
      </c>
      <c r="C7734" s="329" t="s">
        <v>9494</v>
      </c>
      <c r="D7734" s="329" t="s">
        <v>9495</v>
      </c>
      <c r="E7734" s="334">
        <v>12.49</v>
      </c>
    </row>
    <row r="7735" spans="1:5" ht="15" x14ac:dyDescent="0.25">
      <c r="A7735" s="329">
        <v>789</v>
      </c>
      <c r="B7735" s="329" t="s">
        <v>10103</v>
      </c>
      <c r="C7735" s="329" t="s">
        <v>9494</v>
      </c>
      <c r="D7735" s="329" t="s">
        <v>9495</v>
      </c>
      <c r="E7735" s="334">
        <v>12.23</v>
      </c>
    </row>
    <row r="7736" spans="1:5" ht="15" x14ac:dyDescent="0.25">
      <c r="A7736" s="329">
        <v>769</v>
      </c>
      <c r="B7736" s="329" t="s">
        <v>10104</v>
      </c>
      <c r="C7736" s="329" t="s">
        <v>9494</v>
      </c>
      <c r="D7736" s="329" t="s">
        <v>9495</v>
      </c>
      <c r="E7736" s="334">
        <v>12.49</v>
      </c>
    </row>
    <row r="7737" spans="1:5" ht="15" x14ac:dyDescent="0.25">
      <c r="A7737" s="329">
        <v>770</v>
      </c>
      <c r="B7737" s="329" t="s">
        <v>10105</v>
      </c>
      <c r="C7737" s="329" t="s">
        <v>9494</v>
      </c>
      <c r="D7737" s="329" t="s">
        <v>9495</v>
      </c>
      <c r="E7737" s="334">
        <v>4.41</v>
      </c>
    </row>
    <row r="7738" spans="1:5" ht="15" x14ac:dyDescent="0.25">
      <c r="A7738" s="329">
        <v>12394</v>
      </c>
      <c r="B7738" s="329" t="s">
        <v>10106</v>
      </c>
      <c r="C7738" s="329" t="s">
        <v>9494</v>
      </c>
      <c r="D7738" s="329" t="s">
        <v>9495</v>
      </c>
      <c r="E7738" s="334">
        <v>4.41</v>
      </c>
    </row>
    <row r="7739" spans="1:5" ht="15" x14ac:dyDescent="0.25">
      <c r="A7739" s="329">
        <v>764</v>
      </c>
      <c r="B7739" s="329" t="s">
        <v>10107</v>
      </c>
      <c r="C7739" s="329" t="s">
        <v>9494</v>
      </c>
      <c r="D7739" s="329" t="s">
        <v>9499</v>
      </c>
      <c r="E7739" s="334">
        <v>7.69</v>
      </c>
    </row>
    <row r="7740" spans="1:5" ht="15" x14ac:dyDescent="0.25">
      <c r="A7740" s="329">
        <v>765</v>
      </c>
      <c r="B7740" s="329" t="s">
        <v>10108</v>
      </c>
      <c r="C7740" s="329" t="s">
        <v>9494</v>
      </c>
      <c r="D7740" s="329" t="s">
        <v>9495</v>
      </c>
      <c r="E7740" s="334">
        <v>7.69</v>
      </c>
    </row>
    <row r="7741" spans="1:5" ht="15" x14ac:dyDescent="0.25">
      <c r="A7741" s="329">
        <v>787</v>
      </c>
      <c r="B7741" s="329" t="s">
        <v>10109</v>
      </c>
      <c r="C7741" s="329" t="s">
        <v>9494</v>
      </c>
      <c r="D7741" s="329" t="s">
        <v>9495</v>
      </c>
      <c r="E7741" s="334">
        <v>34.35</v>
      </c>
    </row>
    <row r="7742" spans="1:5" ht="15" x14ac:dyDescent="0.25">
      <c r="A7742" s="329">
        <v>774</v>
      </c>
      <c r="B7742" s="329" t="s">
        <v>10110</v>
      </c>
      <c r="C7742" s="329" t="s">
        <v>9494</v>
      </c>
      <c r="D7742" s="329" t="s">
        <v>9495</v>
      </c>
      <c r="E7742" s="334">
        <v>34.35</v>
      </c>
    </row>
    <row r="7743" spans="1:5" ht="15" x14ac:dyDescent="0.25">
      <c r="A7743" s="329">
        <v>773</v>
      </c>
      <c r="B7743" s="329" t="s">
        <v>10111</v>
      </c>
      <c r="C7743" s="329" t="s">
        <v>9494</v>
      </c>
      <c r="D7743" s="329" t="s">
        <v>9495</v>
      </c>
      <c r="E7743" s="334">
        <v>34.35</v>
      </c>
    </row>
    <row r="7744" spans="1:5" ht="15" x14ac:dyDescent="0.25">
      <c r="A7744" s="329">
        <v>775</v>
      </c>
      <c r="B7744" s="329" t="s">
        <v>10112</v>
      </c>
      <c r="C7744" s="329" t="s">
        <v>9494</v>
      </c>
      <c r="D7744" s="329" t="s">
        <v>9495</v>
      </c>
      <c r="E7744" s="334">
        <v>34.35</v>
      </c>
    </row>
    <row r="7745" spans="1:5" ht="15" x14ac:dyDescent="0.25">
      <c r="A7745" s="329">
        <v>788</v>
      </c>
      <c r="B7745" s="329" t="s">
        <v>10113</v>
      </c>
      <c r="C7745" s="329" t="s">
        <v>9494</v>
      </c>
      <c r="D7745" s="329" t="s">
        <v>9495</v>
      </c>
      <c r="E7745" s="334">
        <v>21.35</v>
      </c>
    </row>
    <row r="7746" spans="1:5" ht="15" x14ac:dyDescent="0.25">
      <c r="A7746" s="329">
        <v>772</v>
      </c>
      <c r="B7746" s="329" t="s">
        <v>10114</v>
      </c>
      <c r="C7746" s="329" t="s">
        <v>9494</v>
      </c>
      <c r="D7746" s="329" t="s">
        <v>9495</v>
      </c>
      <c r="E7746" s="334">
        <v>21.35</v>
      </c>
    </row>
    <row r="7747" spans="1:5" ht="15" x14ac:dyDescent="0.25">
      <c r="A7747" s="329">
        <v>771</v>
      </c>
      <c r="B7747" s="329" t="s">
        <v>10115</v>
      </c>
      <c r="C7747" s="329" t="s">
        <v>9494</v>
      </c>
      <c r="D7747" s="329" t="s">
        <v>9495</v>
      </c>
      <c r="E7747" s="334">
        <v>21.35</v>
      </c>
    </row>
    <row r="7748" spans="1:5" ht="15" x14ac:dyDescent="0.25">
      <c r="A7748" s="329">
        <v>779</v>
      </c>
      <c r="B7748" s="329" t="s">
        <v>10116</v>
      </c>
      <c r="C7748" s="329" t="s">
        <v>9494</v>
      </c>
      <c r="D7748" s="329" t="s">
        <v>9495</v>
      </c>
      <c r="E7748" s="334">
        <v>5.31</v>
      </c>
    </row>
    <row r="7749" spans="1:5" ht="15" x14ac:dyDescent="0.25">
      <c r="A7749" s="329">
        <v>776</v>
      </c>
      <c r="B7749" s="329" t="s">
        <v>10117</v>
      </c>
      <c r="C7749" s="329" t="s">
        <v>9494</v>
      </c>
      <c r="D7749" s="329" t="s">
        <v>9495</v>
      </c>
      <c r="E7749" s="334">
        <v>50.64</v>
      </c>
    </row>
    <row r="7750" spans="1:5" ht="15" x14ac:dyDescent="0.25">
      <c r="A7750" s="329">
        <v>777</v>
      </c>
      <c r="B7750" s="329" t="s">
        <v>10118</v>
      </c>
      <c r="C7750" s="329" t="s">
        <v>9494</v>
      </c>
      <c r="D7750" s="329" t="s">
        <v>9495</v>
      </c>
      <c r="E7750" s="334">
        <v>49.22</v>
      </c>
    </row>
    <row r="7751" spans="1:5" ht="15" x14ac:dyDescent="0.25">
      <c r="A7751" s="329">
        <v>780</v>
      </c>
      <c r="B7751" s="329" t="s">
        <v>10119</v>
      </c>
      <c r="C7751" s="329" t="s">
        <v>9494</v>
      </c>
      <c r="D7751" s="329" t="s">
        <v>9495</v>
      </c>
      <c r="E7751" s="334">
        <v>49.47</v>
      </c>
    </row>
    <row r="7752" spans="1:5" ht="15" x14ac:dyDescent="0.25">
      <c r="A7752" s="329">
        <v>778</v>
      </c>
      <c r="B7752" s="329" t="s">
        <v>10120</v>
      </c>
      <c r="C7752" s="329" t="s">
        <v>9494</v>
      </c>
      <c r="D7752" s="329" t="s">
        <v>9495</v>
      </c>
      <c r="E7752" s="334">
        <v>50.64</v>
      </c>
    </row>
    <row r="7753" spans="1:5" ht="15" x14ac:dyDescent="0.25">
      <c r="A7753" s="329">
        <v>781</v>
      </c>
      <c r="B7753" s="329" t="s">
        <v>10121</v>
      </c>
      <c r="C7753" s="329" t="s">
        <v>9494</v>
      </c>
      <c r="D7753" s="329" t="s">
        <v>9495</v>
      </c>
      <c r="E7753" s="334">
        <v>93.56</v>
      </c>
    </row>
    <row r="7754" spans="1:5" ht="15" x14ac:dyDescent="0.25">
      <c r="A7754" s="329">
        <v>786</v>
      </c>
      <c r="B7754" s="329" t="s">
        <v>10122</v>
      </c>
      <c r="C7754" s="329" t="s">
        <v>9494</v>
      </c>
      <c r="D7754" s="329" t="s">
        <v>9495</v>
      </c>
      <c r="E7754" s="334">
        <v>93.56</v>
      </c>
    </row>
    <row r="7755" spans="1:5" ht="15" x14ac:dyDescent="0.25">
      <c r="A7755" s="329">
        <v>782</v>
      </c>
      <c r="B7755" s="329" t="s">
        <v>10123</v>
      </c>
      <c r="C7755" s="329" t="s">
        <v>9494</v>
      </c>
      <c r="D7755" s="329" t="s">
        <v>9495</v>
      </c>
      <c r="E7755" s="334">
        <v>93.56</v>
      </c>
    </row>
    <row r="7756" spans="1:5" ht="15" x14ac:dyDescent="0.25">
      <c r="A7756" s="329">
        <v>783</v>
      </c>
      <c r="B7756" s="329" t="s">
        <v>10124</v>
      </c>
      <c r="C7756" s="329" t="s">
        <v>9494</v>
      </c>
      <c r="D7756" s="329" t="s">
        <v>9495</v>
      </c>
      <c r="E7756" s="334">
        <v>256.07</v>
      </c>
    </row>
    <row r="7757" spans="1:5" ht="15" x14ac:dyDescent="0.25">
      <c r="A7757" s="329">
        <v>785</v>
      </c>
      <c r="B7757" s="329" t="s">
        <v>10125</v>
      </c>
      <c r="C7757" s="329" t="s">
        <v>9494</v>
      </c>
      <c r="D7757" s="329" t="s">
        <v>9495</v>
      </c>
      <c r="E7757" s="334">
        <v>270.56</v>
      </c>
    </row>
    <row r="7758" spans="1:5" ht="15" x14ac:dyDescent="0.25">
      <c r="A7758" s="329">
        <v>784</v>
      </c>
      <c r="B7758" s="329" t="s">
        <v>10126</v>
      </c>
      <c r="C7758" s="329" t="s">
        <v>9494</v>
      </c>
      <c r="D7758" s="329" t="s">
        <v>9495</v>
      </c>
      <c r="E7758" s="334">
        <v>290.24</v>
      </c>
    </row>
    <row r="7759" spans="1:5" ht="15" x14ac:dyDescent="0.25">
      <c r="A7759" s="329">
        <v>831</v>
      </c>
      <c r="B7759" s="329" t="s">
        <v>10127</v>
      </c>
      <c r="C7759" s="329" t="s">
        <v>9494</v>
      </c>
      <c r="D7759" s="329" t="s">
        <v>9495</v>
      </c>
      <c r="E7759" s="334">
        <v>79.97</v>
      </c>
    </row>
    <row r="7760" spans="1:5" ht="15" x14ac:dyDescent="0.25">
      <c r="A7760" s="329">
        <v>828</v>
      </c>
      <c r="B7760" s="329" t="s">
        <v>10128</v>
      </c>
      <c r="C7760" s="329" t="s">
        <v>9494</v>
      </c>
      <c r="D7760" s="329" t="s">
        <v>9495</v>
      </c>
      <c r="E7760" s="334">
        <v>0.46</v>
      </c>
    </row>
    <row r="7761" spans="1:5" ht="15" x14ac:dyDescent="0.25">
      <c r="A7761" s="329">
        <v>829</v>
      </c>
      <c r="B7761" s="329" t="s">
        <v>10129</v>
      </c>
      <c r="C7761" s="329" t="s">
        <v>9494</v>
      </c>
      <c r="D7761" s="329" t="s">
        <v>9495</v>
      </c>
      <c r="E7761" s="334">
        <v>0.97</v>
      </c>
    </row>
    <row r="7762" spans="1:5" ht="15" x14ac:dyDescent="0.25">
      <c r="A7762" s="329">
        <v>812</v>
      </c>
      <c r="B7762" s="329" t="s">
        <v>10130</v>
      </c>
      <c r="C7762" s="329" t="s">
        <v>9494</v>
      </c>
      <c r="D7762" s="329" t="s">
        <v>9495</v>
      </c>
      <c r="E7762" s="334">
        <v>2.1</v>
      </c>
    </row>
    <row r="7763" spans="1:5" ht="15" x14ac:dyDescent="0.25">
      <c r="A7763" s="329">
        <v>819</v>
      </c>
      <c r="B7763" s="329" t="s">
        <v>10131</v>
      </c>
      <c r="C7763" s="329" t="s">
        <v>9494</v>
      </c>
      <c r="D7763" s="329" t="s">
        <v>9495</v>
      </c>
      <c r="E7763" s="334">
        <v>3.45</v>
      </c>
    </row>
    <row r="7764" spans="1:5" ht="15" x14ac:dyDescent="0.25">
      <c r="A7764" s="329">
        <v>818</v>
      </c>
      <c r="B7764" s="329" t="s">
        <v>10132</v>
      </c>
      <c r="C7764" s="329" t="s">
        <v>9494</v>
      </c>
      <c r="D7764" s="329" t="s">
        <v>9495</v>
      </c>
      <c r="E7764" s="334">
        <v>5.81</v>
      </c>
    </row>
    <row r="7765" spans="1:5" ht="15" x14ac:dyDescent="0.25">
      <c r="A7765" s="329">
        <v>823</v>
      </c>
      <c r="B7765" s="329" t="s">
        <v>10133</v>
      </c>
      <c r="C7765" s="329" t="s">
        <v>9494</v>
      </c>
      <c r="D7765" s="329" t="s">
        <v>9495</v>
      </c>
      <c r="E7765" s="334">
        <v>17.489999999999998</v>
      </c>
    </row>
    <row r="7766" spans="1:5" ht="15" x14ac:dyDescent="0.25">
      <c r="A7766" s="329">
        <v>830</v>
      </c>
      <c r="B7766" s="329" t="s">
        <v>10134</v>
      </c>
      <c r="C7766" s="329" t="s">
        <v>9494</v>
      </c>
      <c r="D7766" s="329" t="s">
        <v>9495</v>
      </c>
      <c r="E7766" s="334">
        <v>14.41</v>
      </c>
    </row>
    <row r="7767" spans="1:5" ht="15" x14ac:dyDescent="0.25">
      <c r="A7767" s="329">
        <v>826</v>
      </c>
      <c r="B7767" s="329" t="s">
        <v>10135</v>
      </c>
      <c r="C7767" s="329" t="s">
        <v>9494</v>
      </c>
      <c r="D7767" s="329" t="s">
        <v>9495</v>
      </c>
      <c r="E7767" s="334">
        <v>44.85</v>
      </c>
    </row>
    <row r="7768" spans="1:5" ht="15" x14ac:dyDescent="0.25">
      <c r="A7768" s="329">
        <v>827</v>
      </c>
      <c r="B7768" s="329" t="s">
        <v>10136</v>
      </c>
      <c r="C7768" s="329" t="s">
        <v>9494</v>
      </c>
      <c r="D7768" s="329" t="s">
        <v>9495</v>
      </c>
      <c r="E7768" s="334">
        <v>37.89</v>
      </c>
    </row>
    <row r="7769" spans="1:5" ht="15" x14ac:dyDescent="0.25">
      <c r="A7769" s="329">
        <v>832</v>
      </c>
      <c r="B7769" s="329" t="s">
        <v>10137</v>
      </c>
      <c r="C7769" s="329" t="s">
        <v>9494</v>
      </c>
      <c r="D7769" s="329" t="s">
        <v>9495</v>
      </c>
      <c r="E7769" s="334">
        <v>2.62</v>
      </c>
    </row>
    <row r="7770" spans="1:5" ht="15" x14ac:dyDescent="0.25">
      <c r="A7770" s="329">
        <v>833</v>
      </c>
      <c r="B7770" s="329" t="s">
        <v>10138</v>
      </c>
      <c r="C7770" s="329" t="s">
        <v>9494</v>
      </c>
      <c r="D7770" s="329" t="s">
        <v>9495</v>
      </c>
      <c r="E7770" s="334">
        <v>3.71</v>
      </c>
    </row>
    <row r="7771" spans="1:5" ht="15" x14ac:dyDescent="0.25">
      <c r="A7771" s="329">
        <v>834</v>
      </c>
      <c r="B7771" s="329" t="s">
        <v>10139</v>
      </c>
      <c r="C7771" s="329" t="s">
        <v>9494</v>
      </c>
      <c r="D7771" s="329" t="s">
        <v>9495</v>
      </c>
      <c r="E7771" s="334">
        <v>4.08</v>
      </c>
    </row>
    <row r="7772" spans="1:5" ht="15" x14ac:dyDescent="0.25">
      <c r="A7772" s="329">
        <v>825</v>
      </c>
      <c r="B7772" s="329" t="s">
        <v>10140</v>
      </c>
      <c r="C7772" s="329" t="s">
        <v>9494</v>
      </c>
      <c r="D7772" s="329" t="s">
        <v>9495</v>
      </c>
      <c r="E7772" s="334">
        <v>4.55</v>
      </c>
    </row>
    <row r="7773" spans="1:5" ht="15" x14ac:dyDescent="0.25">
      <c r="A7773" s="329">
        <v>813</v>
      </c>
      <c r="B7773" s="329" t="s">
        <v>10141</v>
      </c>
      <c r="C7773" s="329" t="s">
        <v>9494</v>
      </c>
      <c r="D7773" s="329" t="s">
        <v>9495</v>
      </c>
      <c r="E7773" s="334">
        <v>4.47</v>
      </c>
    </row>
    <row r="7774" spans="1:5" ht="15" x14ac:dyDescent="0.25">
      <c r="A7774" s="329">
        <v>820</v>
      </c>
      <c r="B7774" s="329" t="s">
        <v>10142</v>
      </c>
      <c r="C7774" s="329" t="s">
        <v>9494</v>
      </c>
      <c r="D7774" s="329" t="s">
        <v>9495</v>
      </c>
      <c r="E7774" s="334">
        <v>5.67</v>
      </c>
    </row>
    <row r="7775" spans="1:5" ht="15" x14ac:dyDescent="0.25">
      <c r="A7775" s="329">
        <v>816</v>
      </c>
      <c r="B7775" s="329" t="s">
        <v>10143</v>
      </c>
      <c r="C7775" s="329" t="s">
        <v>9494</v>
      </c>
      <c r="D7775" s="329" t="s">
        <v>9495</v>
      </c>
      <c r="E7775" s="334">
        <v>9.65</v>
      </c>
    </row>
    <row r="7776" spans="1:5" ht="15" x14ac:dyDescent="0.25">
      <c r="A7776" s="329">
        <v>814</v>
      </c>
      <c r="B7776" s="329" t="s">
        <v>10144</v>
      </c>
      <c r="C7776" s="329" t="s">
        <v>9494</v>
      </c>
      <c r="D7776" s="329" t="s">
        <v>9495</v>
      </c>
      <c r="E7776" s="334">
        <v>11.66</v>
      </c>
    </row>
    <row r="7777" spans="1:5" ht="15" x14ac:dyDescent="0.25">
      <c r="A7777" s="329">
        <v>815</v>
      </c>
      <c r="B7777" s="329" t="s">
        <v>10145</v>
      </c>
      <c r="C7777" s="329" t="s">
        <v>9494</v>
      </c>
      <c r="D7777" s="329" t="s">
        <v>9495</v>
      </c>
      <c r="E7777" s="334">
        <v>12.6</v>
      </c>
    </row>
    <row r="7778" spans="1:5" ht="15" x14ac:dyDescent="0.25">
      <c r="A7778" s="329">
        <v>822</v>
      </c>
      <c r="B7778" s="329" t="s">
        <v>10146</v>
      </c>
      <c r="C7778" s="329" t="s">
        <v>9494</v>
      </c>
      <c r="D7778" s="329" t="s">
        <v>9495</v>
      </c>
      <c r="E7778" s="334">
        <v>15.35</v>
      </c>
    </row>
    <row r="7779" spans="1:5" ht="15" x14ac:dyDescent="0.25">
      <c r="A7779" s="329">
        <v>821</v>
      </c>
      <c r="B7779" s="329" t="s">
        <v>10147</v>
      </c>
      <c r="C7779" s="329" t="s">
        <v>9494</v>
      </c>
      <c r="D7779" s="329" t="s">
        <v>9495</v>
      </c>
      <c r="E7779" s="334">
        <v>17.95</v>
      </c>
    </row>
    <row r="7780" spans="1:5" ht="15" x14ac:dyDescent="0.25">
      <c r="A7780" s="329">
        <v>817</v>
      </c>
      <c r="B7780" s="329" t="s">
        <v>10148</v>
      </c>
      <c r="C7780" s="329" t="s">
        <v>9494</v>
      </c>
      <c r="D7780" s="329" t="s">
        <v>9495</v>
      </c>
      <c r="E7780" s="334">
        <v>21.34</v>
      </c>
    </row>
    <row r="7781" spans="1:5" ht="15" x14ac:dyDescent="0.25">
      <c r="A7781" s="329">
        <v>20086</v>
      </c>
      <c r="B7781" s="329" t="s">
        <v>10149</v>
      </c>
      <c r="C7781" s="329" t="s">
        <v>9494</v>
      </c>
      <c r="D7781" s="329" t="s">
        <v>9495</v>
      </c>
      <c r="E7781" s="334">
        <v>2.34</v>
      </c>
    </row>
    <row r="7782" spans="1:5" ht="15" x14ac:dyDescent="0.25">
      <c r="A7782" s="329">
        <v>39191</v>
      </c>
      <c r="B7782" s="329" t="s">
        <v>10150</v>
      </c>
      <c r="C7782" s="329" t="s">
        <v>9494</v>
      </c>
      <c r="D7782" s="329" t="s">
        <v>9495</v>
      </c>
      <c r="E7782" s="334">
        <v>14.88</v>
      </c>
    </row>
    <row r="7783" spans="1:5" ht="15" x14ac:dyDescent="0.25">
      <c r="A7783" s="329">
        <v>39190</v>
      </c>
      <c r="B7783" s="329" t="s">
        <v>10151</v>
      </c>
      <c r="C7783" s="329" t="s">
        <v>9494</v>
      </c>
      <c r="D7783" s="329" t="s">
        <v>9495</v>
      </c>
      <c r="E7783" s="334">
        <v>15.54</v>
      </c>
    </row>
    <row r="7784" spans="1:5" ht="15" x14ac:dyDescent="0.25">
      <c r="A7784" s="329">
        <v>39189</v>
      </c>
      <c r="B7784" s="329" t="s">
        <v>10152</v>
      </c>
      <c r="C7784" s="329" t="s">
        <v>9494</v>
      </c>
      <c r="D7784" s="329" t="s">
        <v>9495</v>
      </c>
      <c r="E7784" s="334">
        <v>16.45</v>
      </c>
    </row>
    <row r="7785" spans="1:5" ht="15" x14ac:dyDescent="0.25">
      <c r="A7785" s="329">
        <v>39186</v>
      </c>
      <c r="B7785" s="329" t="s">
        <v>10153</v>
      </c>
      <c r="C7785" s="329" t="s">
        <v>9494</v>
      </c>
      <c r="D7785" s="329" t="s">
        <v>9495</v>
      </c>
      <c r="E7785" s="334">
        <v>14.71</v>
      </c>
    </row>
    <row r="7786" spans="1:5" ht="15" x14ac:dyDescent="0.25">
      <c r="A7786" s="329">
        <v>39188</v>
      </c>
      <c r="B7786" s="329" t="s">
        <v>10154</v>
      </c>
      <c r="C7786" s="329" t="s">
        <v>9494</v>
      </c>
      <c r="D7786" s="329" t="s">
        <v>9495</v>
      </c>
      <c r="E7786" s="334">
        <v>12.11</v>
      </c>
    </row>
    <row r="7787" spans="1:5" ht="15" x14ac:dyDescent="0.25">
      <c r="A7787" s="329">
        <v>39187</v>
      </c>
      <c r="B7787" s="329" t="s">
        <v>10155</v>
      </c>
      <c r="C7787" s="329" t="s">
        <v>9494</v>
      </c>
      <c r="D7787" s="329" t="s">
        <v>9495</v>
      </c>
      <c r="E7787" s="334">
        <v>12.69</v>
      </c>
    </row>
    <row r="7788" spans="1:5" ht="15" x14ac:dyDescent="0.25">
      <c r="A7788" s="329">
        <v>39184</v>
      </c>
      <c r="B7788" s="329" t="s">
        <v>10156</v>
      </c>
      <c r="C7788" s="329" t="s">
        <v>9494</v>
      </c>
      <c r="D7788" s="329" t="s">
        <v>9495</v>
      </c>
      <c r="E7788" s="334">
        <v>4.7699999999999996</v>
      </c>
    </row>
    <row r="7789" spans="1:5" ht="15" x14ac:dyDescent="0.25">
      <c r="A7789" s="329">
        <v>39185</v>
      </c>
      <c r="B7789" s="329" t="s">
        <v>10157</v>
      </c>
      <c r="C7789" s="329" t="s">
        <v>9494</v>
      </c>
      <c r="D7789" s="329" t="s">
        <v>9495</v>
      </c>
      <c r="E7789" s="334">
        <v>4.3499999999999996</v>
      </c>
    </row>
    <row r="7790" spans="1:5" ht="15" x14ac:dyDescent="0.25">
      <c r="A7790" s="329">
        <v>39198</v>
      </c>
      <c r="B7790" s="329" t="s">
        <v>10158</v>
      </c>
      <c r="C7790" s="329" t="s">
        <v>9494</v>
      </c>
      <c r="D7790" s="329" t="s">
        <v>9495</v>
      </c>
      <c r="E7790" s="334">
        <v>48.81</v>
      </c>
    </row>
    <row r="7791" spans="1:5" ht="15" x14ac:dyDescent="0.25">
      <c r="A7791" s="329">
        <v>39197</v>
      </c>
      <c r="B7791" s="329" t="s">
        <v>10159</v>
      </c>
      <c r="C7791" s="329" t="s">
        <v>9494</v>
      </c>
      <c r="D7791" s="329" t="s">
        <v>9495</v>
      </c>
      <c r="E7791" s="334">
        <v>50.99</v>
      </c>
    </row>
    <row r="7792" spans="1:5" ht="15" x14ac:dyDescent="0.25">
      <c r="A7792" s="329">
        <v>39196</v>
      </c>
      <c r="B7792" s="329" t="s">
        <v>10160</v>
      </c>
      <c r="C7792" s="329" t="s">
        <v>9494</v>
      </c>
      <c r="D7792" s="329" t="s">
        <v>9495</v>
      </c>
      <c r="E7792" s="334">
        <v>52.58</v>
      </c>
    </row>
    <row r="7793" spans="1:5" ht="15" x14ac:dyDescent="0.25">
      <c r="A7793" s="329">
        <v>39199</v>
      </c>
      <c r="B7793" s="329" t="s">
        <v>10161</v>
      </c>
      <c r="C7793" s="329" t="s">
        <v>9494</v>
      </c>
      <c r="D7793" s="329" t="s">
        <v>9495</v>
      </c>
      <c r="E7793" s="334">
        <v>46.97</v>
      </c>
    </row>
    <row r="7794" spans="1:5" ht="15" x14ac:dyDescent="0.25">
      <c r="A7794" s="329">
        <v>39195</v>
      </c>
      <c r="B7794" s="329" t="s">
        <v>10162</v>
      </c>
      <c r="C7794" s="329" t="s">
        <v>9494</v>
      </c>
      <c r="D7794" s="329" t="s">
        <v>9495</v>
      </c>
      <c r="E7794" s="334">
        <v>27.11</v>
      </c>
    </row>
    <row r="7795" spans="1:5" ht="15" x14ac:dyDescent="0.25">
      <c r="A7795" s="329">
        <v>39194</v>
      </c>
      <c r="B7795" s="329" t="s">
        <v>10163</v>
      </c>
      <c r="C7795" s="329" t="s">
        <v>9494</v>
      </c>
      <c r="D7795" s="329" t="s">
        <v>9495</v>
      </c>
      <c r="E7795" s="334">
        <v>29.01</v>
      </c>
    </row>
    <row r="7796" spans="1:5" ht="15" x14ac:dyDescent="0.25">
      <c r="A7796" s="329">
        <v>39193</v>
      </c>
      <c r="B7796" s="329" t="s">
        <v>10164</v>
      </c>
      <c r="C7796" s="329" t="s">
        <v>9494</v>
      </c>
      <c r="D7796" s="329" t="s">
        <v>9495</v>
      </c>
      <c r="E7796" s="334">
        <v>31.8</v>
      </c>
    </row>
    <row r="7797" spans="1:5" ht="15" x14ac:dyDescent="0.25">
      <c r="A7797" s="329">
        <v>39192</v>
      </c>
      <c r="B7797" s="329" t="s">
        <v>10165</v>
      </c>
      <c r="C7797" s="329" t="s">
        <v>9494</v>
      </c>
      <c r="D7797" s="329" t="s">
        <v>9495</v>
      </c>
      <c r="E7797" s="334">
        <v>33.08</v>
      </c>
    </row>
    <row r="7798" spans="1:5" ht="15" x14ac:dyDescent="0.25">
      <c r="A7798" s="329">
        <v>39920</v>
      </c>
      <c r="B7798" s="329" t="s">
        <v>10166</v>
      </c>
      <c r="C7798" s="329" t="s">
        <v>9494</v>
      </c>
      <c r="D7798" s="329" t="s">
        <v>9495</v>
      </c>
      <c r="E7798" s="334">
        <v>4</v>
      </c>
    </row>
    <row r="7799" spans="1:5" ht="15" x14ac:dyDescent="0.25">
      <c r="A7799" s="329">
        <v>39201</v>
      </c>
      <c r="B7799" s="329" t="s">
        <v>10167</v>
      </c>
      <c r="C7799" s="329" t="s">
        <v>9494</v>
      </c>
      <c r="D7799" s="329" t="s">
        <v>9495</v>
      </c>
      <c r="E7799" s="334">
        <v>58.35</v>
      </c>
    </row>
    <row r="7800" spans="1:5" ht="15" x14ac:dyDescent="0.25">
      <c r="A7800" s="329">
        <v>39200</v>
      </c>
      <c r="B7800" s="329" t="s">
        <v>10168</v>
      </c>
      <c r="C7800" s="329" t="s">
        <v>9494</v>
      </c>
      <c r="D7800" s="329" t="s">
        <v>9495</v>
      </c>
      <c r="E7800" s="334">
        <v>58.82</v>
      </c>
    </row>
    <row r="7801" spans="1:5" ht="15" x14ac:dyDescent="0.25">
      <c r="A7801" s="329">
        <v>39203</v>
      </c>
      <c r="B7801" s="329" t="s">
        <v>10169</v>
      </c>
      <c r="C7801" s="329" t="s">
        <v>9494</v>
      </c>
      <c r="D7801" s="329" t="s">
        <v>9495</v>
      </c>
      <c r="E7801" s="334">
        <v>47.5</v>
      </c>
    </row>
    <row r="7802" spans="1:5" ht="15" x14ac:dyDescent="0.25">
      <c r="A7802" s="329">
        <v>39202</v>
      </c>
      <c r="B7802" s="329" t="s">
        <v>10170</v>
      </c>
      <c r="C7802" s="329" t="s">
        <v>9494</v>
      </c>
      <c r="D7802" s="329" t="s">
        <v>9495</v>
      </c>
      <c r="E7802" s="334">
        <v>55.8</v>
      </c>
    </row>
    <row r="7803" spans="1:5" ht="15" x14ac:dyDescent="0.25">
      <c r="A7803" s="329">
        <v>39205</v>
      </c>
      <c r="B7803" s="329" t="s">
        <v>10171</v>
      </c>
      <c r="C7803" s="329" t="s">
        <v>9494</v>
      </c>
      <c r="D7803" s="329" t="s">
        <v>9495</v>
      </c>
      <c r="E7803" s="334">
        <v>93.09</v>
      </c>
    </row>
    <row r="7804" spans="1:5" ht="15" x14ac:dyDescent="0.25">
      <c r="A7804" s="329">
        <v>39204</v>
      </c>
      <c r="B7804" s="329" t="s">
        <v>10172</v>
      </c>
      <c r="C7804" s="329" t="s">
        <v>9494</v>
      </c>
      <c r="D7804" s="329" t="s">
        <v>9495</v>
      </c>
      <c r="E7804" s="334">
        <v>95.34</v>
      </c>
    </row>
    <row r="7805" spans="1:5" ht="15" x14ac:dyDescent="0.25">
      <c r="A7805" s="329">
        <v>39206</v>
      </c>
      <c r="B7805" s="329" t="s">
        <v>10173</v>
      </c>
      <c r="C7805" s="329" t="s">
        <v>9494</v>
      </c>
      <c r="D7805" s="329" t="s">
        <v>9495</v>
      </c>
      <c r="E7805" s="334">
        <v>90.45</v>
      </c>
    </row>
    <row r="7806" spans="1:5" ht="15" x14ac:dyDescent="0.25">
      <c r="A7806" s="329">
        <v>797</v>
      </c>
      <c r="B7806" s="329" t="s">
        <v>10174</v>
      </c>
      <c r="C7806" s="329" t="s">
        <v>9494</v>
      </c>
      <c r="D7806" s="329" t="s">
        <v>9495</v>
      </c>
      <c r="E7806" s="334">
        <v>8.35</v>
      </c>
    </row>
    <row r="7807" spans="1:5" ht="15" x14ac:dyDescent="0.25">
      <c r="A7807" s="329">
        <v>798</v>
      </c>
      <c r="B7807" s="329" t="s">
        <v>10175</v>
      </c>
      <c r="C7807" s="329" t="s">
        <v>9494</v>
      </c>
      <c r="D7807" s="329" t="s">
        <v>9495</v>
      </c>
      <c r="E7807" s="334">
        <v>1.1399999999999999</v>
      </c>
    </row>
    <row r="7808" spans="1:5" ht="15" x14ac:dyDescent="0.25">
      <c r="A7808" s="329">
        <v>796</v>
      </c>
      <c r="B7808" s="329" t="s">
        <v>10176</v>
      </c>
      <c r="C7808" s="329" t="s">
        <v>9494</v>
      </c>
      <c r="D7808" s="329" t="s">
        <v>9495</v>
      </c>
      <c r="E7808" s="334">
        <v>8</v>
      </c>
    </row>
    <row r="7809" spans="1:5" ht="15" x14ac:dyDescent="0.25">
      <c r="A7809" s="329">
        <v>799</v>
      </c>
      <c r="B7809" s="329" t="s">
        <v>10177</v>
      </c>
      <c r="C7809" s="329" t="s">
        <v>9494</v>
      </c>
      <c r="D7809" s="329" t="s">
        <v>9495</v>
      </c>
      <c r="E7809" s="334">
        <v>3.76</v>
      </c>
    </row>
    <row r="7810" spans="1:5" ht="15" x14ac:dyDescent="0.25">
      <c r="A7810" s="329">
        <v>792</v>
      </c>
      <c r="B7810" s="329" t="s">
        <v>10178</v>
      </c>
      <c r="C7810" s="329" t="s">
        <v>9494</v>
      </c>
      <c r="D7810" s="329" t="s">
        <v>9495</v>
      </c>
      <c r="E7810" s="334">
        <v>3.82</v>
      </c>
    </row>
    <row r="7811" spans="1:5" ht="15" x14ac:dyDescent="0.25">
      <c r="A7811" s="329">
        <v>804</v>
      </c>
      <c r="B7811" s="329" t="s">
        <v>10179</v>
      </c>
      <c r="C7811" s="329" t="s">
        <v>9494</v>
      </c>
      <c r="D7811" s="329" t="s">
        <v>9495</v>
      </c>
      <c r="E7811" s="334">
        <v>18.95</v>
      </c>
    </row>
    <row r="7812" spans="1:5" ht="15" x14ac:dyDescent="0.25">
      <c r="A7812" s="329">
        <v>793</v>
      </c>
      <c r="B7812" s="329" t="s">
        <v>10180</v>
      </c>
      <c r="C7812" s="329" t="s">
        <v>9494</v>
      </c>
      <c r="D7812" s="329" t="s">
        <v>9495</v>
      </c>
      <c r="E7812" s="334">
        <v>8.14</v>
      </c>
    </row>
    <row r="7813" spans="1:5" ht="15" x14ac:dyDescent="0.25">
      <c r="A7813" s="329">
        <v>801</v>
      </c>
      <c r="B7813" s="329" t="s">
        <v>10181</v>
      </c>
      <c r="C7813" s="329" t="s">
        <v>9494</v>
      </c>
      <c r="D7813" s="329" t="s">
        <v>9495</v>
      </c>
      <c r="E7813" s="334">
        <v>5.8</v>
      </c>
    </row>
    <row r="7814" spans="1:5" ht="15" x14ac:dyDescent="0.25">
      <c r="A7814" s="329">
        <v>794</v>
      </c>
      <c r="B7814" s="329" t="s">
        <v>10182</v>
      </c>
      <c r="C7814" s="329" t="s">
        <v>9494</v>
      </c>
      <c r="D7814" s="329" t="s">
        <v>9495</v>
      </c>
      <c r="E7814" s="334">
        <v>5.99</v>
      </c>
    </row>
    <row r="7815" spans="1:5" ht="15" x14ac:dyDescent="0.25">
      <c r="A7815" s="329">
        <v>802</v>
      </c>
      <c r="B7815" s="329" t="s">
        <v>10183</v>
      </c>
      <c r="C7815" s="329" t="s">
        <v>9494</v>
      </c>
      <c r="D7815" s="329" t="s">
        <v>9495</v>
      </c>
      <c r="E7815" s="334">
        <v>16.72</v>
      </c>
    </row>
    <row r="7816" spans="1:5" ht="15" x14ac:dyDescent="0.25">
      <c r="A7816" s="329">
        <v>803</v>
      </c>
      <c r="B7816" s="329" t="s">
        <v>10184</v>
      </c>
      <c r="C7816" s="329" t="s">
        <v>9494</v>
      </c>
      <c r="D7816" s="329" t="s">
        <v>9495</v>
      </c>
      <c r="E7816" s="334">
        <v>14.58</v>
      </c>
    </row>
    <row r="7817" spans="1:5" ht="15" x14ac:dyDescent="0.25">
      <c r="A7817" s="329">
        <v>38001</v>
      </c>
      <c r="B7817" s="329" t="s">
        <v>10185</v>
      </c>
      <c r="C7817" s="329" t="s">
        <v>9494</v>
      </c>
      <c r="D7817" s="329" t="s">
        <v>9495</v>
      </c>
      <c r="E7817" s="334">
        <v>1.43</v>
      </c>
    </row>
    <row r="7818" spans="1:5" ht="15" x14ac:dyDescent="0.25">
      <c r="A7818" s="329">
        <v>38002</v>
      </c>
      <c r="B7818" s="329" t="s">
        <v>10186</v>
      </c>
      <c r="C7818" s="329" t="s">
        <v>9494</v>
      </c>
      <c r="D7818" s="329" t="s">
        <v>9495</v>
      </c>
      <c r="E7818" s="334">
        <v>2.66</v>
      </c>
    </row>
    <row r="7819" spans="1:5" ht="15" x14ac:dyDescent="0.25">
      <c r="A7819" s="329">
        <v>38003</v>
      </c>
      <c r="B7819" s="329" t="s">
        <v>10187</v>
      </c>
      <c r="C7819" s="329" t="s">
        <v>9494</v>
      </c>
      <c r="D7819" s="329" t="s">
        <v>9495</v>
      </c>
      <c r="E7819" s="334">
        <v>31.92</v>
      </c>
    </row>
    <row r="7820" spans="1:5" ht="15" x14ac:dyDescent="0.25">
      <c r="A7820" s="329">
        <v>38004</v>
      </c>
      <c r="B7820" s="329" t="s">
        <v>10188</v>
      </c>
      <c r="C7820" s="329" t="s">
        <v>9494</v>
      </c>
      <c r="D7820" s="329" t="s">
        <v>9495</v>
      </c>
      <c r="E7820" s="334">
        <v>42.68</v>
      </c>
    </row>
    <row r="7821" spans="1:5" ht="15" x14ac:dyDescent="0.25">
      <c r="A7821" s="329">
        <v>36327</v>
      </c>
      <c r="B7821" s="329" t="s">
        <v>10189</v>
      </c>
      <c r="C7821" s="329" t="s">
        <v>9494</v>
      </c>
      <c r="D7821" s="329" t="s">
        <v>9508</v>
      </c>
      <c r="E7821" s="334">
        <v>2.3199999999999998</v>
      </c>
    </row>
    <row r="7822" spans="1:5" ht="15" x14ac:dyDescent="0.25">
      <c r="A7822" s="329">
        <v>38992</v>
      </c>
      <c r="B7822" s="329" t="s">
        <v>10190</v>
      </c>
      <c r="C7822" s="329" t="s">
        <v>9494</v>
      </c>
      <c r="D7822" s="329" t="s">
        <v>9508</v>
      </c>
      <c r="E7822" s="334">
        <v>3.72</v>
      </c>
    </row>
    <row r="7823" spans="1:5" ht="15" x14ac:dyDescent="0.25">
      <c r="A7823" s="329">
        <v>38993</v>
      </c>
      <c r="B7823" s="329" t="s">
        <v>10191</v>
      </c>
      <c r="C7823" s="329" t="s">
        <v>9494</v>
      </c>
      <c r="D7823" s="329" t="s">
        <v>9508</v>
      </c>
      <c r="E7823" s="334">
        <v>10.6</v>
      </c>
    </row>
    <row r="7824" spans="1:5" ht="15" x14ac:dyDescent="0.25">
      <c r="A7824" s="329">
        <v>38418</v>
      </c>
      <c r="B7824" s="329" t="s">
        <v>10192</v>
      </c>
      <c r="C7824" s="329" t="s">
        <v>9494</v>
      </c>
      <c r="D7824" s="329" t="s">
        <v>9495</v>
      </c>
      <c r="E7824" s="334">
        <v>6.8</v>
      </c>
    </row>
    <row r="7825" spans="1:5" ht="15" x14ac:dyDescent="0.25">
      <c r="A7825" s="329">
        <v>39178</v>
      </c>
      <c r="B7825" s="329" t="s">
        <v>10193</v>
      </c>
      <c r="C7825" s="329" t="s">
        <v>9494</v>
      </c>
      <c r="D7825" s="329" t="s">
        <v>9495</v>
      </c>
      <c r="E7825" s="334">
        <v>1.61</v>
      </c>
    </row>
    <row r="7826" spans="1:5" ht="15" x14ac:dyDescent="0.25">
      <c r="A7826" s="329">
        <v>39177</v>
      </c>
      <c r="B7826" s="329" t="s">
        <v>10194</v>
      </c>
      <c r="C7826" s="329" t="s">
        <v>9494</v>
      </c>
      <c r="D7826" s="329" t="s">
        <v>9495</v>
      </c>
      <c r="E7826" s="334">
        <v>1.45</v>
      </c>
    </row>
    <row r="7827" spans="1:5" ht="15" x14ac:dyDescent="0.25">
      <c r="A7827" s="329">
        <v>39174</v>
      </c>
      <c r="B7827" s="329" t="s">
        <v>10195</v>
      </c>
      <c r="C7827" s="329" t="s">
        <v>9494</v>
      </c>
      <c r="D7827" s="329" t="s">
        <v>9495</v>
      </c>
      <c r="E7827" s="334">
        <v>0.72</v>
      </c>
    </row>
    <row r="7828" spans="1:5" ht="15" x14ac:dyDescent="0.25">
      <c r="A7828" s="329">
        <v>39176</v>
      </c>
      <c r="B7828" s="329" t="s">
        <v>1494</v>
      </c>
      <c r="C7828" s="329" t="s">
        <v>9494</v>
      </c>
      <c r="D7828" s="329" t="s">
        <v>9495</v>
      </c>
      <c r="E7828" s="334">
        <v>0.95</v>
      </c>
    </row>
    <row r="7829" spans="1:5" ht="15" x14ac:dyDescent="0.25">
      <c r="A7829" s="329">
        <v>39180</v>
      </c>
      <c r="B7829" s="329" t="s">
        <v>10196</v>
      </c>
      <c r="C7829" s="329" t="s">
        <v>9494</v>
      </c>
      <c r="D7829" s="329" t="s">
        <v>9495</v>
      </c>
      <c r="E7829" s="334">
        <v>4.37</v>
      </c>
    </row>
    <row r="7830" spans="1:5" ht="15" x14ac:dyDescent="0.25">
      <c r="A7830" s="329">
        <v>39179</v>
      </c>
      <c r="B7830" s="329" t="s">
        <v>10197</v>
      </c>
      <c r="C7830" s="329" t="s">
        <v>9494</v>
      </c>
      <c r="D7830" s="329" t="s">
        <v>9495</v>
      </c>
      <c r="E7830" s="334">
        <v>3.87</v>
      </c>
    </row>
    <row r="7831" spans="1:5" ht="15" x14ac:dyDescent="0.25">
      <c r="A7831" s="329">
        <v>39175</v>
      </c>
      <c r="B7831" s="329" t="s">
        <v>10198</v>
      </c>
      <c r="C7831" s="329" t="s">
        <v>9494</v>
      </c>
      <c r="D7831" s="329" t="s">
        <v>9495</v>
      </c>
      <c r="E7831" s="334">
        <v>0.89</v>
      </c>
    </row>
    <row r="7832" spans="1:5" ht="15" x14ac:dyDescent="0.25">
      <c r="A7832" s="329">
        <v>39217</v>
      </c>
      <c r="B7832" s="329" t="s">
        <v>10199</v>
      </c>
      <c r="C7832" s="329" t="s">
        <v>9494</v>
      </c>
      <c r="D7832" s="329" t="s">
        <v>9495</v>
      </c>
      <c r="E7832" s="334">
        <v>0.68</v>
      </c>
    </row>
    <row r="7833" spans="1:5" ht="15" x14ac:dyDescent="0.25">
      <c r="A7833" s="329">
        <v>39181</v>
      </c>
      <c r="B7833" s="329" t="s">
        <v>10200</v>
      </c>
      <c r="C7833" s="329" t="s">
        <v>9494</v>
      </c>
      <c r="D7833" s="329" t="s">
        <v>9495</v>
      </c>
      <c r="E7833" s="334">
        <v>5.86</v>
      </c>
    </row>
    <row r="7834" spans="1:5" ht="15" x14ac:dyDescent="0.25">
      <c r="A7834" s="329">
        <v>39182</v>
      </c>
      <c r="B7834" s="329" t="s">
        <v>10201</v>
      </c>
      <c r="C7834" s="329" t="s">
        <v>9494</v>
      </c>
      <c r="D7834" s="329" t="s">
        <v>9495</v>
      </c>
      <c r="E7834" s="334">
        <v>8.24</v>
      </c>
    </row>
    <row r="7835" spans="1:5" ht="15" x14ac:dyDescent="0.25">
      <c r="A7835" s="329">
        <v>12616</v>
      </c>
      <c r="B7835" s="329" t="s">
        <v>10202</v>
      </c>
      <c r="C7835" s="329" t="s">
        <v>9494</v>
      </c>
      <c r="D7835" s="329" t="s">
        <v>9508</v>
      </c>
      <c r="E7835" s="334">
        <v>6.57</v>
      </c>
    </row>
    <row r="7836" spans="1:5" ht="15" x14ac:dyDescent="0.25">
      <c r="A7836" s="329">
        <v>1049</v>
      </c>
      <c r="B7836" s="329" t="s">
        <v>10203</v>
      </c>
      <c r="C7836" s="329" t="s">
        <v>9494</v>
      </c>
      <c r="D7836" s="329" t="s">
        <v>9495</v>
      </c>
      <c r="E7836" s="334">
        <v>6.89</v>
      </c>
    </row>
    <row r="7837" spans="1:5" ht="15" x14ac:dyDescent="0.25">
      <c r="A7837" s="329">
        <v>1099</v>
      </c>
      <c r="B7837" s="329" t="s">
        <v>10204</v>
      </c>
      <c r="C7837" s="329" t="s">
        <v>9494</v>
      </c>
      <c r="D7837" s="329" t="s">
        <v>9495</v>
      </c>
      <c r="E7837" s="334">
        <v>5.27</v>
      </c>
    </row>
    <row r="7838" spans="1:5" ht="15" x14ac:dyDescent="0.25">
      <c r="A7838" s="329">
        <v>39678</v>
      </c>
      <c r="B7838" s="329" t="s">
        <v>10205</v>
      </c>
      <c r="C7838" s="329" t="s">
        <v>9494</v>
      </c>
      <c r="D7838" s="329" t="s">
        <v>9495</v>
      </c>
      <c r="E7838" s="334">
        <v>2.12</v>
      </c>
    </row>
    <row r="7839" spans="1:5" ht="15" x14ac:dyDescent="0.25">
      <c r="A7839" s="329">
        <v>1050</v>
      </c>
      <c r="B7839" s="329" t="s">
        <v>10206</v>
      </c>
      <c r="C7839" s="329" t="s">
        <v>9494</v>
      </c>
      <c r="D7839" s="329" t="s">
        <v>9495</v>
      </c>
      <c r="E7839" s="334">
        <v>3.61</v>
      </c>
    </row>
    <row r="7840" spans="1:5" ht="15" x14ac:dyDescent="0.25">
      <c r="A7840" s="329">
        <v>1101</v>
      </c>
      <c r="B7840" s="329" t="s">
        <v>10207</v>
      </c>
      <c r="C7840" s="329" t="s">
        <v>9494</v>
      </c>
      <c r="D7840" s="329" t="s">
        <v>9495</v>
      </c>
      <c r="E7840" s="334">
        <v>22.75</v>
      </c>
    </row>
    <row r="7841" spans="1:5" ht="15" x14ac:dyDescent="0.25">
      <c r="A7841" s="329">
        <v>1100</v>
      </c>
      <c r="B7841" s="329" t="s">
        <v>10208</v>
      </c>
      <c r="C7841" s="329" t="s">
        <v>9494</v>
      </c>
      <c r="D7841" s="329" t="s">
        <v>9495</v>
      </c>
      <c r="E7841" s="334">
        <v>11.73</v>
      </c>
    </row>
    <row r="7842" spans="1:5" ht="15" x14ac:dyDescent="0.25">
      <c r="A7842" s="329">
        <v>39679</v>
      </c>
      <c r="B7842" s="329" t="s">
        <v>10209</v>
      </c>
      <c r="C7842" s="329" t="s">
        <v>9494</v>
      </c>
      <c r="D7842" s="329" t="s">
        <v>9495</v>
      </c>
      <c r="E7842" s="334">
        <v>45.33</v>
      </c>
    </row>
    <row r="7843" spans="1:5" ht="15" x14ac:dyDescent="0.25">
      <c r="A7843" s="329">
        <v>1098</v>
      </c>
      <c r="B7843" s="329" t="s">
        <v>10210</v>
      </c>
      <c r="C7843" s="329" t="s">
        <v>9494</v>
      </c>
      <c r="D7843" s="329" t="s">
        <v>9495</v>
      </c>
      <c r="E7843" s="334">
        <v>2.81</v>
      </c>
    </row>
    <row r="7844" spans="1:5" ht="15" x14ac:dyDescent="0.25">
      <c r="A7844" s="329">
        <v>1102</v>
      </c>
      <c r="B7844" s="329" t="s">
        <v>10211</v>
      </c>
      <c r="C7844" s="329" t="s">
        <v>9494</v>
      </c>
      <c r="D7844" s="329" t="s">
        <v>9495</v>
      </c>
      <c r="E7844" s="334">
        <v>33.92</v>
      </c>
    </row>
    <row r="7845" spans="1:5" ht="15" x14ac:dyDescent="0.25">
      <c r="A7845" s="329">
        <v>1051</v>
      </c>
      <c r="B7845" s="329" t="s">
        <v>10212</v>
      </c>
      <c r="C7845" s="329" t="s">
        <v>9494</v>
      </c>
      <c r="D7845" s="329" t="s">
        <v>9495</v>
      </c>
      <c r="E7845" s="334">
        <v>49.3</v>
      </c>
    </row>
    <row r="7846" spans="1:5" ht="15" x14ac:dyDescent="0.25">
      <c r="A7846" s="329">
        <v>37399</v>
      </c>
      <c r="B7846" s="329" t="s">
        <v>10213</v>
      </c>
      <c r="C7846" s="329" t="s">
        <v>9494</v>
      </c>
      <c r="D7846" s="329" t="s">
        <v>9495</v>
      </c>
      <c r="E7846" s="334">
        <v>20.68</v>
      </c>
    </row>
    <row r="7847" spans="1:5" ht="15" x14ac:dyDescent="0.25">
      <c r="A7847" s="329">
        <v>41955</v>
      </c>
      <c r="B7847" s="329" t="s">
        <v>10214</v>
      </c>
      <c r="C7847" s="329" t="s">
        <v>9567</v>
      </c>
      <c r="D7847" s="329" t="s">
        <v>9495</v>
      </c>
      <c r="E7847" s="334">
        <v>66.599999999999994</v>
      </c>
    </row>
    <row r="7848" spans="1:5" ht="15" x14ac:dyDescent="0.25">
      <c r="A7848" s="329">
        <v>41953</v>
      </c>
      <c r="B7848" s="329" t="s">
        <v>10215</v>
      </c>
      <c r="C7848" s="329" t="s">
        <v>9567</v>
      </c>
      <c r="D7848" s="329" t="s">
        <v>9495</v>
      </c>
      <c r="E7848" s="334">
        <v>63.56</v>
      </c>
    </row>
    <row r="7849" spans="1:5" ht="15" x14ac:dyDescent="0.25">
      <c r="A7849" s="329">
        <v>41954</v>
      </c>
      <c r="B7849" s="329" t="s">
        <v>10216</v>
      </c>
      <c r="C7849" s="329" t="s">
        <v>9567</v>
      </c>
      <c r="D7849" s="329" t="s">
        <v>9495</v>
      </c>
      <c r="E7849" s="334">
        <v>62.95</v>
      </c>
    </row>
    <row r="7850" spans="1:5" ht="15" x14ac:dyDescent="0.25">
      <c r="A7850" s="329">
        <v>25004</v>
      </c>
      <c r="B7850" s="329" t="s">
        <v>10217</v>
      </c>
      <c r="C7850" s="329" t="s">
        <v>9567</v>
      </c>
      <c r="D7850" s="329" t="s">
        <v>9495</v>
      </c>
      <c r="E7850" s="334">
        <v>29.89</v>
      </c>
    </row>
    <row r="7851" spans="1:5" ht="15" x14ac:dyDescent="0.25">
      <c r="A7851" s="329">
        <v>25002</v>
      </c>
      <c r="B7851" s="329" t="s">
        <v>10218</v>
      </c>
      <c r="C7851" s="329" t="s">
        <v>9567</v>
      </c>
      <c r="D7851" s="329" t="s">
        <v>9495</v>
      </c>
      <c r="E7851" s="334">
        <v>30.14</v>
      </c>
    </row>
    <row r="7852" spans="1:5" ht="15" x14ac:dyDescent="0.25">
      <c r="A7852" s="329">
        <v>37409</v>
      </c>
      <c r="B7852" s="329" t="s">
        <v>10219</v>
      </c>
      <c r="C7852" s="329" t="s">
        <v>9567</v>
      </c>
      <c r="D7852" s="329" t="s">
        <v>9495</v>
      </c>
      <c r="E7852" s="334">
        <v>29.64</v>
      </c>
    </row>
    <row r="7853" spans="1:5" ht="15" x14ac:dyDescent="0.25">
      <c r="A7853" s="329">
        <v>841</v>
      </c>
      <c r="B7853" s="329" t="s">
        <v>10220</v>
      </c>
      <c r="C7853" s="329" t="s">
        <v>9567</v>
      </c>
      <c r="D7853" s="329" t="s">
        <v>9499</v>
      </c>
      <c r="E7853" s="334">
        <v>30.62</v>
      </c>
    </row>
    <row r="7854" spans="1:5" ht="15" x14ac:dyDescent="0.25">
      <c r="A7854" s="329">
        <v>25005</v>
      </c>
      <c r="B7854" s="329" t="s">
        <v>10221</v>
      </c>
      <c r="C7854" s="329" t="s">
        <v>9567</v>
      </c>
      <c r="D7854" s="329" t="s">
        <v>9495</v>
      </c>
      <c r="E7854" s="334">
        <v>33.57</v>
      </c>
    </row>
    <row r="7855" spans="1:5" ht="15" x14ac:dyDescent="0.25">
      <c r="A7855" s="329">
        <v>25003</v>
      </c>
      <c r="B7855" s="329" t="s">
        <v>10222</v>
      </c>
      <c r="C7855" s="329" t="s">
        <v>9567</v>
      </c>
      <c r="D7855" s="329" t="s">
        <v>9495</v>
      </c>
      <c r="E7855" s="334">
        <v>35.86</v>
      </c>
    </row>
    <row r="7856" spans="1:5" ht="15" x14ac:dyDescent="0.25">
      <c r="A7856" s="329">
        <v>37410</v>
      </c>
      <c r="B7856" s="329" t="s">
        <v>10223</v>
      </c>
      <c r="C7856" s="329" t="s">
        <v>9567</v>
      </c>
      <c r="D7856" s="329" t="s">
        <v>9495</v>
      </c>
      <c r="E7856" s="334">
        <v>33.57</v>
      </c>
    </row>
    <row r="7857" spans="1:5" ht="15" x14ac:dyDescent="0.25">
      <c r="A7857" s="329">
        <v>842</v>
      </c>
      <c r="B7857" s="329" t="s">
        <v>10224</v>
      </c>
      <c r="C7857" s="329" t="s">
        <v>9567</v>
      </c>
      <c r="D7857" s="329" t="s">
        <v>9495</v>
      </c>
      <c r="E7857" s="334">
        <v>37.770000000000003</v>
      </c>
    </row>
    <row r="7858" spans="1:5" ht="15" x14ac:dyDescent="0.25">
      <c r="A7858" s="329">
        <v>862</v>
      </c>
      <c r="B7858" s="329" t="s">
        <v>10225</v>
      </c>
      <c r="C7858" s="329" t="s">
        <v>9519</v>
      </c>
      <c r="D7858" s="329" t="s">
        <v>9495</v>
      </c>
      <c r="E7858" s="334">
        <v>8.76</v>
      </c>
    </row>
    <row r="7859" spans="1:5" ht="15" x14ac:dyDescent="0.25">
      <c r="A7859" s="329">
        <v>866</v>
      </c>
      <c r="B7859" s="329" t="s">
        <v>10226</v>
      </c>
      <c r="C7859" s="329" t="s">
        <v>9519</v>
      </c>
      <c r="D7859" s="329" t="s">
        <v>9495</v>
      </c>
      <c r="E7859" s="334">
        <v>107.68</v>
      </c>
    </row>
    <row r="7860" spans="1:5" ht="15" x14ac:dyDescent="0.25">
      <c r="A7860" s="329">
        <v>892</v>
      </c>
      <c r="B7860" s="329" t="s">
        <v>10227</v>
      </c>
      <c r="C7860" s="329" t="s">
        <v>9519</v>
      </c>
      <c r="D7860" s="329" t="s">
        <v>9495</v>
      </c>
      <c r="E7860" s="334">
        <v>136.93</v>
      </c>
    </row>
    <row r="7861" spans="1:5" ht="15" x14ac:dyDescent="0.25">
      <c r="A7861" s="329">
        <v>857</v>
      </c>
      <c r="B7861" s="329" t="s">
        <v>1490</v>
      </c>
      <c r="C7861" s="329" t="s">
        <v>9519</v>
      </c>
      <c r="D7861" s="329" t="s">
        <v>9499</v>
      </c>
      <c r="E7861" s="334">
        <v>13.94</v>
      </c>
    </row>
    <row r="7862" spans="1:5" ht="15" x14ac:dyDescent="0.25">
      <c r="A7862" s="329">
        <v>37404</v>
      </c>
      <c r="B7862" s="329" t="s">
        <v>10228</v>
      </c>
      <c r="C7862" s="329" t="s">
        <v>9519</v>
      </c>
      <c r="D7862" s="329" t="s">
        <v>9495</v>
      </c>
      <c r="E7862" s="334">
        <v>164.66</v>
      </c>
    </row>
    <row r="7863" spans="1:5" ht="15" x14ac:dyDescent="0.25">
      <c r="A7863" s="329">
        <v>868</v>
      </c>
      <c r="B7863" s="329" t="s">
        <v>10229</v>
      </c>
      <c r="C7863" s="329" t="s">
        <v>9519</v>
      </c>
      <c r="D7863" s="329" t="s">
        <v>9495</v>
      </c>
      <c r="E7863" s="334">
        <v>21.53</v>
      </c>
    </row>
    <row r="7864" spans="1:5" ht="15" x14ac:dyDescent="0.25">
      <c r="A7864" s="329">
        <v>870</v>
      </c>
      <c r="B7864" s="329" t="s">
        <v>10230</v>
      </c>
      <c r="C7864" s="329" t="s">
        <v>9519</v>
      </c>
      <c r="D7864" s="329" t="s">
        <v>9495</v>
      </c>
      <c r="E7864" s="334">
        <v>283.74</v>
      </c>
    </row>
    <row r="7865" spans="1:5" ht="15" x14ac:dyDescent="0.25">
      <c r="A7865" s="329">
        <v>863</v>
      </c>
      <c r="B7865" s="329" t="s">
        <v>10231</v>
      </c>
      <c r="C7865" s="329" t="s">
        <v>9519</v>
      </c>
      <c r="D7865" s="329" t="s">
        <v>9495</v>
      </c>
      <c r="E7865" s="334">
        <v>29.74</v>
      </c>
    </row>
    <row r="7866" spans="1:5" ht="15" x14ac:dyDescent="0.25">
      <c r="A7866" s="329">
        <v>867</v>
      </c>
      <c r="B7866" s="329" t="s">
        <v>1701</v>
      </c>
      <c r="C7866" s="329" t="s">
        <v>9519</v>
      </c>
      <c r="D7866" s="329" t="s">
        <v>9495</v>
      </c>
      <c r="E7866" s="334">
        <v>41.42</v>
      </c>
    </row>
    <row r="7867" spans="1:5" ht="15" x14ac:dyDescent="0.25">
      <c r="A7867" s="329">
        <v>891</v>
      </c>
      <c r="B7867" s="329" t="s">
        <v>10232</v>
      </c>
      <c r="C7867" s="329" t="s">
        <v>9519</v>
      </c>
      <c r="D7867" s="329" t="s">
        <v>9495</v>
      </c>
      <c r="E7867" s="334">
        <v>476.51</v>
      </c>
    </row>
    <row r="7868" spans="1:5" ht="15" x14ac:dyDescent="0.25">
      <c r="A7868" s="329">
        <v>864</v>
      </c>
      <c r="B7868" s="329" t="s">
        <v>10233</v>
      </c>
      <c r="C7868" s="329" t="s">
        <v>9519</v>
      </c>
      <c r="D7868" s="329" t="s">
        <v>9495</v>
      </c>
      <c r="E7868" s="334">
        <v>58.36</v>
      </c>
    </row>
    <row r="7869" spans="1:5" ht="15" x14ac:dyDescent="0.25">
      <c r="A7869" s="329">
        <v>865</v>
      </c>
      <c r="B7869" s="329" t="s">
        <v>10234</v>
      </c>
      <c r="C7869" s="329" t="s">
        <v>9519</v>
      </c>
      <c r="D7869" s="329" t="s">
        <v>9495</v>
      </c>
      <c r="E7869" s="334">
        <v>82.2</v>
      </c>
    </row>
    <row r="7870" spans="1:5" ht="15" x14ac:dyDescent="0.25">
      <c r="A7870" s="329">
        <v>1006</v>
      </c>
      <c r="B7870" s="329" t="s">
        <v>10235</v>
      </c>
      <c r="C7870" s="329" t="s">
        <v>9519</v>
      </c>
      <c r="D7870" s="329" t="s">
        <v>9495</v>
      </c>
      <c r="E7870" s="334">
        <v>117.07</v>
      </c>
    </row>
    <row r="7871" spans="1:5" ht="15" x14ac:dyDescent="0.25">
      <c r="A7871" s="329">
        <v>948</v>
      </c>
      <c r="B7871" s="329" t="s">
        <v>10236</v>
      </c>
      <c r="C7871" s="329" t="s">
        <v>9519</v>
      </c>
      <c r="D7871" s="329" t="s">
        <v>9495</v>
      </c>
      <c r="E7871" s="334">
        <v>60.96</v>
      </c>
    </row>
    <row r="7872" spans="1:5" ht="15" x14ac:dyDescent="0.25">
      <c r="A7872" s="329">
        <v>947</v>
      </c>
      <c r="B7872" s="329" t="s">
        <v>10237</v>
      </c>
      <c r="C7872" s="329" t="s">
        <v>9519</v>
      </c>
      <c r="D7872" s="329" t="s">
        <v>9495</v>
      </c>
      <c r="E7872" s="334">
        <v>62.01</v>
      </c>
    </row>
    <row r="7873" spans="1:5" ht="15" x14ac:dyDescent="0.25">
      <c r="A7873" s="329">
        <v>911</v>
      </c>
      <c r="B7873" s="329" t="s">
        <v>10238</v>
      </c>
      <c r="C7873" s="329" t="s">
        <v>9519</v>
      </c>
      <c r="D7873" s="329" t="s">
        <v>9495</v>
      </c>
      <c r="E7873" s="334">
        <v>90.17</v>
      </c>
    </row>
    <row r="7874" spans="1:5" ht="15" x14ac:dyDescent="0.25">
      <c r="A7874" s="329">
        <v>925</v>
      </c>
      <c r="B7874" s="329" t="s">
        <v>10239</v>
      </c>
      <c r="C7874" s="329" t="s">
        <v>9519</v>
      </c>
      <c r="D7874" s="329" t="s">
        <v>9495</v>
      </c>
      <c r="E7874" s="334">
        <v>83.35</v>
      </c>
    </row>
    <row r="7875" spans="1:5" ht="15" x14ac:dyDescent="0.25">
      <c r="A7875" s="329">
        <v>954</v>
      </c>
      <c r="B7875" s="329" t="s">
        <v>10240</v>
      </c>
      <c r="C7875" s="329" t="s">
        <v>9519</v>
      </c>
      <c r="D7875" s="329" t="s">
        <v>9495</v>
      </c>
      <c r="E7875" s="334">
        <v>92.08</v>
      </c>
    </row>
    <row r="7876" spans="1:5" ht="15" x14ac:dyDescent="0.25">
      <c r="A7876" s="329">
        <v>901</v>
      </c>
      <c r="B7876" s="329" t="s">
        <v>10241</v>
      </c>
      <c r="C7876" s="329" t="s">
        <v>9519</v>
      </c>
      <c r="D7876" s="329" t="s">
        <v>9495</v>
      </c>
      <c r="E7876" s="334">
        <v>98.54</v>
      </c>
    </row>
    <row r="7877" spans="1:5" ht="15" x14ac:dyDescent="0.25">
      <c r="A7877" s="329">
        <v>926</v>
      </c>
      <c r="B7877" s="329" t="s">
        <v>10242</v>
      </c>
      <c r="C7877" s="329" t="s">
        <v>9519</v>
      </c>
      <c r="D7877" s="329" t="s">
        <v>9495</v>
      </c>
      <c r="E7877" s="334">
        <v>104.15</v>
      </c>
    </row>
    <row r="7878" spans="1:5" ht="15" x14ac:dyDescent="0.25">
      <c r="A7878" s="329">
        <v>912</v>
      </c>
      <c r="B7878" s="329" t="s">
        <v>10243</v>
      </c>
      <c r="C7878" s="329" t="s">
        <v>9519</v>
      </c>
      <c r="D7878" s="329" t="s">
        <v>9495</v>
      </c>
      <c r="E7878" s="334">
        <v>104.78</v>
      </c>
    </row>
    <row r="7879" spans="1:5" ht="15" x14ac:dyDescent="0.25">
      <c r="A7879" s="329">
        <v>955</v>
      </c>
      <c r="B7879" s="329" t="s">
        <v>10244</v>
      </c>
      <c r="C7879" s="329" t="s">
        <v>9519</v>
      </c>
      <c r="D7879" s="329" t="s">
        <v>9495</v>
      </c>
      <c r="E7879" s="334">
        <v>125.07</v>
      </c>
    </row>
    <row r="7880" spans="1:5" ht="15" x14ac:dyDescent="0.25">
      <c r="A7880" s="329">
        <v>946</v>
      </c>
      <c r="B7880" s="329" t="s">
        <v>10245</v>
      </c>
      <c r="C7880" s="329" t="s">
        <v>9519</v>
      </c>
      <c r="D7880" s="329" t="s">
        <v>9495</v>
      </c>
      <c r="E7880" s="334">
        <v>140.61000000000001</v>
      </c>
    </row>
    <row r="7881" spans="1:5" ht="15" x14ac:dyDescent="0.25">
      <c r="A7881" s="329">
        <v>953</v>
      </c>
      <c r="B7881" s="329" t="s">
        <v>10246</v>
      </c>
      <c r="C7881" s="329" t="s">
        <v>9519</v>
      </c>
      <c r="D7881" s="329" t="s">
        <v>9495</v>
      </c>
      <c r="E7881" s="334">
        <v>127.96</v>
      </c>
    </row>
    <row r="7882" spans="1:5" ht="15" x14ac:dyDescent="0.25">
      <c r="A7882" s="329">
        <v>902</v>
      </c>
      <c r="B7882" s="329" t="s">
        <v>10247</v>
      </c>
      <c r="C7882" s="329" t="s">
        <v>9519</v>
      </c>
      <c r="D7882" s="329" t="s">
        <v>9495</v>
      </c>
      <c r="E7882" s="334">
        <v>155.55000000000001</v>
      </c>
    </row>
    <row r="7883" spans="1:5" ht="15" x14ac:dyDescent="0.25">
      <c r="A7883" s="329">
        <v>927</v>
      </c>
      <c r="B7883" s="329" t="s">
        <v>10248</v>
      </c>
      <c r="C7883" s="329" t="s">
        <v>9519</v>
      </c>
      <c r="D7883" s="329" t="s">
        <v>9495</v>
      </c>
      <c r="E7883" s="334">
        <v>150.78</v>
      </c>
    </row>
    <row r="7884" spans="1:5" ht="15" x14ac:dyDescent="0.25">
      <c r="A7884" s="329">
        <v>913</v>
      </c>
      <c r="B7884" s="329" t="s">
        <v>10249</v>
      </c>
      <c r="C7884" s="329" t="s">
        <v>9519</v>
      </c>
      <c r="D7884" s="329" t="s">
        <v>9495</v>
      </c>
      <c r="E7884" s="334">
        <v>168.29</v>
      </c>
    </row>
    <row r="7885" spans="1:5" ht="15" x14ac:dyDescent="0.25">
      <c r="A7885" s="329">
        <v>903</v>
      </c>
      <c r="B7885" s="329" t="s">
        <v>10250</v>
      </c>
      <c r="C7885" s="329" t="s">
        <v>9519</v>
      </c>
      <c r="D7885" s="329" t="s">
        <v>9495</v>
      </c>
      <c r="E7885" s="334">
        <v>190.45</v>
      </c>
    </row>
    <row r="7886" spans="1:5" ht="15" x14ac:dyDescent="0.25">
      <c r="A7886" s="329">
        <v>945</v>
      </c>
      <c r="B7886" s="329" t="s">
        <v>10251</v>
      </c>
      <c r="C7886" s="329" t="s">
        <v>9519</v>
      </c>
      <c r="D7886" s="329" t="s">
        <v>9495</v>
      </c>
      <c r="E7886" s="334">
        <v>201.47</v>
      </c>
    </row>
    <row r="7887" spans="1:5" ht="15" x14ac:dyDescent="0.25">
      <c r="A7887" s="329">
        <v>914</v>
      </c>
      <c r="B7887" s="329" t="s">
        <v>10252</v>
      </c>
      <c r="C7887" s="329" t="s">
        <v>9519</v>
      </c>
      <c r="D7887" s="329" t="s">
        <v>9495</v>
      </c>
      <c r="E7887" s="334">
        <v>206.39</v>
      </c>
    </row>
    <row r="7888" spans="1:5" ht="15" x14ac:dyDescent="0.25">
      <c r="A7888" s="329">
        <v>993</v>
      </c>
      <c r="B7888" s="329" t="s">
        <v>10253</v>
      </c>
      <c r="C7888" s="329" t="s">
        <v>9519</v>
      </c>
      <c r="D7888" s="329" t="s">
        <v>9495</v>
      </c>
      <c r="E7888" s="334">
        <v>2.52</v>
      </c>
    </row>
    <row r="7889" spans="1:5" ht="15" x14ac:dyDescent="0.25">
      <c r="A7889" s="329">
        <v>1020</v>
      </c>
      <c r="B7889" s="329" t="s">
        <v>10254</v>
      </c>
      <c r="C7889" s="329" t="s">
        <v>9519</v>
      </c>
      <c r="D7889" s="329" t="s">
        <v>9495</v>
      </c>
      <c r="E7889" s="334">
        <v>10.97</v>
      </c>
    </row>
    <row r="7890" spans="1:5" ht="15" x14ac:dyDescent="0.25">
      <c r="A7890" s="329">
        <v>1017</v>
      </c>
      <c r="B7890" s="329" t="s">
        <v>10255</v>
      </c>
      <c r="C7890" s="329" t="s">
        <v>9519</v>
      </c>
      <c r="D7890" s="329" t="s">
        <v>9495</v>
      </c>
      <c r="E7890" s="334">
        <v>120.6</v>
      </c>
    </row>
    <row r="7891" spans="1:5" ht="15" x14ac:dyDescent="0.25">
      <c r="A7891" s="329">
        <v>999</v>
      </c>
      <c r="B7891" s="329" t="s">
        <v>1501</v>
      </c>
      <c r="C7891" s="329" t="s">
        <v>9519</v>
      </c>
      <c r="D7891" s="329" t="s">
        <v>9495</v>
      </c>
      <c r="E7891" s="334">
        <v>149.43</v>
      </c>
    </row>
    <row r="7892" spans="1:5" ht="15" x14ac:dyDescent="0.25">
      <c r="A7892" s="329">
        <v>995</v>
      </c>
      <c r="B7892" s="329" t="s">
        <v>1364</v>
      </c>
      <c r="C7892" s="329" t="s">
        <v>9519</v>
      </c>
      <c r="D7892" s="329" t="s">
        <v>9495</v>
      </c>
      <c r="E7892" s="334">
        <v>16.829999999999998</v>
      </c>
    </row>
    <row r="7893" spans="1:5" ht="15" x14ac:dyDescent="0.25">
      <c r="A7893" s="329">
        <v>1000</v>
      </c>
      <c r="B7893" s="329" t="s">
        <v>10256</v>
      </c>
      <c r="C7893" s="329" t="s">
        <v>9519</v>
      </c>
      <c r="D7893" s="329" t="s">
        <v>9495</v>
      </c>
      <c r="E7893" s="334">
        <v>183.18</v>
      </c>
    </row>
    <row r="7894" spans="1:5" ht="15" x14ac:dyDescent="0.25">
      <c r="A7894" s="329">
        <v>1022</v>
      </c>
      <c r="B7894" s="329" t="s">
        <v>10257</v>
      </c>
      <c r="C7894" s="329" t="s">
        <v>9519</v>
      </c>
      <c r="D7894" s="329" t="s">
        <v>9495</v>
      </c>
      <c r="E7894" s="334">
        <v>3.5</v>
      </c>
    </row>
    <row r="7895" spans="1:5" ht="15" x14ac:dyDescent="0.25">
      <c r="A7895" s="329">
        <v>1015</v>
      </c>
      <c r="B7895" s="329" t="s">
        <v>10258</v>
      </c>
      <c r="C7895" s="329" t="s">
        <v>9519</v>
      </c>
      <c r="D7895" s="329" t="s">
        <v>9495</v>
      </c>
      <c r="E7895" s="334">
        <v>241.21</v>
      </c>
    </row>
    <row r="7896" spans="1:5" ht="15" x14ac:dyDescent="0.25">
      <c r="A7896" s="329">
        <v>996</v>
      </c>
      <c r="B7896" s="329" t="s">
        <v>1359</v>
      </c>
      <c r="C7896" s="329" t="s">
        <v>9519</v>
      </c>
      <c r="D7896" s="329" t="s">
        <v>9495</v>
      </c>
      <c r="E7896" s="334">
        <v>25.63</v>
      </c>
    </row>
    <row r="7897" spans="1:5" ht="15" x14ac:dyDescent="0.25">
      <c r="A7897" s="329">
        <v>1001</v>
      </c>
      <c r="B7897" s="329" t="s">
        <v>1502</v>
      </c>
      <c r="C7897" s="329" t="s">
        <v>9519</v>
      </c>
      <c r="D7897" s="329" t="s">
        <v>9495</v>
      </c>
      <c r="E7897" s="334">
        <v>301.86</v>
      </c>
    </row>
    <row r="7898" spans="1:5" ht="15" x14ac:dyDescent="0.25">
      <c r="A7898" s="329">
        <v>1019</v>
      </c>
      <c r="B7898" s="329" t="s">
        <v>10259</v>
      </c>
      <c r="C7898" s="329" t="s">
        <v>9519</v>
      </c>
      <c r="D7898" s="329" t="s">
        <v>9495</v>
      </c>
      <c r="E7898" s="334">
        <v>35.32</v>
      </c>
    </row>
    <row r="7899" spans="1:5" ht="15" x14ac:dyDescent="0.25">
      <c r="A7899" s="329">
        <v>1021</v>
      </c>
      <c r="B7899" s="329" t="s">
        <v>10260</v>
      </c>
      <c r="C7899" s="329" t="s">
        <v>9519</v>
      </c>
      <c r="D7899" s="329" t="s">
        <v>9495</v>
      </c>
      <c r="E7899" s="334">
        <v>5.01</v>
      </c>
    </row>
    <row r="7900" spans="1:5" ht="15" x14ac:dyDescent="0.25">
      <c r="A7900" s="329">
        <v>39249</v>
      </c>
      <c r="B7900" s="329" t="s">
        <v>10261</v>
      </c>
      <c r="C7900" s="329" t="s">
        <v>9519</v>
      </c>
      <c r="D7900" s="329" t="s">
        <v>9495</v>
      </c>
      <c r="E7900" s="334">
        <v>393.78</v>
      </c>
    </row>
    <row r="7901" spans="1:5" ht="15" x14ac:dyDescent="0.25">
      <c r="A7901" s="329">
        <v>1018</v>
      </c>
      <c r="B7901" s="329" t="s">
        <v>1372</v>
      </c>
      <c r="C7901" s="329" t="s">
        <v>9519</v>
      </c>
      <c r="D7901" s="329" t="s">
        <v>9495</v>
      </c>
      <c r="E7901" s="334">
        <v>50.35</v>
      </c>
    </row>
    <row r="7902" spans="1:5" ht="15" x14ac:dyDescent="0.25">
      <c r="A7902" s="329">
        <v>39250</v>
      </c>
      <c r="B7902" s="329" t="s">
        <v>10262</v>
      </c>
      <c r="C7902" s="329" t="s">
        <v>9519</v>
      </c>
      <c r="D7902" s="329" t="s">
        <v>9495</v>
      </c>
      <c r="E7902" s="334">
        <v>505.84</v>
      </c>
    </row>
    <row r="7903" spans="1:5" ht="15" x14ac:dyDescent="0.25">
      <c r="A7903" s="329">
        <v>994</v>
      </c>
      <c r="B7903" s="329" t="s">
        <v>10263</v>
      </c>
      <c r="C7903" s="329" t="s">
        <v>9519</v>
      </c>
      <c r="D7903" s="329" t="s">
        <v>9495</v>
      </c>
      <c r="E7903" s="334">
        <v>6.85</v>
      </c>
    </row>
    <row r="7904" spans="1:5" ht="15" x14ac:dyDescent="0.25">
      <c r="A7904" s="329">
        <v>977</v>
      </c>
      <c r="B7904" s="329" t="s">
        <v>10264</v>
      </c>
      <c r="C7904" s="329" t="s">
        <v>9519</v>
      </c>
      <c r="D7904" s="329" t="s">
        <v>9495</v>
      </c>
      <c r="E7904" s="334">
        <v>69.75</v>
      </c>
    </row>
    <row r="7905" spans="1:5" ht="15" x14ac:dyDescent="0.25">
      <c r="A7905" s="329">
        <v>998</v>
      </c>
      <c r="B7905" s="329" t="s">
        <v>1376</v>
      </c>
      <c r="C7905" s="329" t="s">
        <v>9519</v>
      </c>
      <c r="D7905" s="329" t="s">
        <v>9495</v>
      </c>
      <c r="E7905" s="334">
        <v>92.65</v>
      </c>
    </row>
    <row r="7906" spans="1:5" ht="15" x14ac:dyDescent="0.25">
      <c r="A7906" s="329">
        <v>39251</v>
      </c>
      <c r="B7906" s="329" t="s">
        <v>10265</v>
      </c>
      <c r="C7906" s="329" t="s">
        <v>9519</v>
      </c>
      <c r="D7906" s="329" t="s">
        <v>9495</v>
      </c>
      <c r="E7906" s="334">
        <v>0.67</v>
      </c>
    </row>
    <row r="7907" spans="1:5" ht="15" x14ac:dyDescent="0.25">
      <c r="A7907" s="329">
        <v>1011</v>
      </c>
      <c r="B7907" s="329" t="s">
        <v>10266</v>
      </c>
      <c r="C7907" s="329" t="s">
        <v>9519</v>
      </c>
      <c r="D7907" s="329" t="s">
        <v>9495</v>
      </c>
      <c r="E7907" s="334">
        <v>0.93</v>
      </c>
    </row>
    <row r="7908" spans="1:5" ht="15" x14ac:dyDescent="0.25">
      <c r="A7908" s="329">
        <v>39252</v>
      </c>
      <c r="B7908" s="329" t="s">
        <v>10267</v>
      </c>
      <c r="C7908" s="329" t="s">
        <v>9519</v>
      </c>
      <c r="D7908" s="329" t="s">
        <v>9495</v>
      </c>
      <c r="E7908" s="334">
        <v>1.1100000000000001</v>
      </c>
    </row>
    <row r="7909" spans="1:5" ht="15" x14ac:dyDescent="0.25">
      <c r="A7909" s="329">
        <v>1013</v>
      </c>
      <c r="B7909" s="329" t="s">
        <v>10268</v>
      </c>
      <c r="C7909" s="329" t="s">
        <v>9519</v>
      </c>
      <c r="D7909" s="329" t="s">
        <v>9495</v>
      </c>
      <c r="E7909" s="334">
        <v>1.48</v>
      </c>
    </row>
    <row r="7910" spans="1:5" ht="15" x14ac:dyDescent="0.25">
      <c r="A7910" s="329">
        <v>980</v>
      </c>
      <c r="B7910" s="329" t="s">
        <v>10269</v>
      </c>
      <c r="C7910" s="329" t="s">
        <v>9519</v>
      </c>
      <c r="D7910" s="329" t="s">
        <v>9495</v>
      </c>
      <c r="E7910" s="334">
        <v>10.07</v>
      </c>
    </row>
    <row r="7911" spans="1:5" ht="15" x14ac:dyDescent="0.25">
      <c r="A7911" s="329">
        <v>39237</v>
      </c>
      <c r="B7911" s="329" t="s">
        <v>10270</v>
      </c>
      <c r="C7911" s="329" t="s">
        <v>9519</v>
      </c>
      <c r="D7911" s="329" t="s">
        <v>9495</v>
      </c>
      <c r="E7911" s="334">
        <v>119.34</v>
      </c>
    </row>
    <row r="7912" spans="1:5" ht="15" x14ac:dyDescent="0.25">
      <c r="A7912" s="329">
        <v>39238</v>
      </c>
      <c r="B7912" s="329" t="s">
        <v>10271</v>
      </c>
      <c r="C7912" s="329" t="s">
        <v>9519</v>
      </c>
      <c r="D7912" s="329" t="s">
        <v>9495</v>
      </c>
      <c r="E7912" s="334">
        <v>148.99</v>
      </c>
    </row>
    <row r="7913" spans="1:5" ht="15" x14ac:dyDescent="0.25">
      <c r="A7913" s="329">
        <v>979</v>
      </c>
      <c r="B7913" s="329" t="s">
        <v>207</v>
      </c>
      <c r="C7913" s="329" t="s">
        <v>9519</v>
      </c>
      <c r="D7913" s="329" t="s">
        <v>9495</v>
      </c>
      <c r="E7913" s="334">
        <v>15.51</v>
      </c>
    </row>
    <row r="7914" spans="1:5" ht="15" x14ac:dyDescent="0.25">
      <c r="A7914" s="329">
        <v>39239</v>
      </c>
      <c r="B7914" s="329" t="s">
        <v>10272</v>
      </c>
      <c r="C7914" s="329" t="s">
        <v>9519</v>
      </c>
      <c r="D7914" s="329" t="s">
        <v>9495</v>
      </c>
      <c r="E7914" s="334">
        <v>181.33</v>
      </c>
    </row>
    <row r="7915" spans="1:5" ht="15" x14ac:dyDescent="0.25">
      <c r="A7915" s="329">
        <v>1014</v>
      </c>
      <c r="B7915" s="329" t="s">
        <v>1380</v>
      </c>
      <c r="C7915" s="329" t="s">
        <v>9519</v>
      </c>
      <c r="D7915" s="329" t="s">
        <v>9495</v>
      </c>
      <c r="E7915" s="334">
        <v>2.35</v>
      </c>
    </row>
    <row r="7916" spans="1:5" ht="15" x14ac:dyDescent="0.25">
      <c r="A7916" s="329">
        <v>39240</v>
      </c>
      <c r="B7916" s="329" t="s">
        <v>10273</v>
      </c>
      <c r="C7916" s="329" t="s">
        <v>9519</v>
      </c>
      <c r="D7916" s="329" t="s">
        <v>9495</v>
      </c>
      <c r="E7916" s="334">
        <v>239.66</v>
      </c>
    </row>
    <row r="7917" spans="1:5" ht="15" x14ac:dyDescent="0.25">
      <c r="A7917" s="329">
        <v>39232</v>
      </c>
      <c r="B7917" s="329" t="s">
        <v>10274</v>
      </c>
      <c r="C7917" s="329" t="s">
        <v>9519</v>
      </c>
      <c r="D7917" s="329" t="s">
        <v>9495</v>
      </c>
      <c r="E7917" s="334">
        <v>24.88</v>
      </c>
    </row>
    <row r="7918" spans="1:5" ht="15" x14ac:dyDescent="0.25">
      <c r="A7918" s="329">
        <v>39233</v>
      </c>
      <c r="B7918" s="329" t="s">
        <v>1368</v>
      </c>
      <c r="C7918" s="329" t="s">
        <v>9519</v>
      </c>
      <c r="D7918" s="329" t="s">
        <v>9495</v>
      </c>
      <c r="E7918" s="334">
        <v>34.21</v>
      </c>
    </row>
    <row r="7919" spans="1:5" ht="15" x14ac:dyDescent="0.25">
      <c r="A7919" s="329">
        <v>981</v>
      </c>
      <c r="B7919" s="329" t="s">
        <v>1384</v>
      </c>
      <c r="C7919" s="329" t="s">
        <v>9519</v>
      </c>
      <c r="D7919" s="329" t="s">
        <v>9499</v>
      </c>
      <c r="E7919" s="334">
        <v>4.21</v>
      </c>
    </row>
    <row r="7920" spans="1:5" ht="15" x14ac:dyDescent="0.25">
      <c r="A7920" s="329">
        <v>39234</v>
      </c>
      <c r="B7920" s="329" t="s">
        <v>10275</v>
      </c>
      <c r="C7920" s="329" t="s">
        <v>9519</v>
      </c>
      <c r="D7920" s="329" t="s">
        <v>9495</v>
      </c>
      <c r="E7920" s="334">
        <v>50.21</v>
      </c>
    </row>
    <row r="7921" spans="1:5" ht="15" x14ac:dyDescent="0.25">
      <c r="A7921" s="329">
        <v>982</v>
      </c>
      <c r="B7921" s="329" t="s">
        <v>10276</v>
      </c>
      <c r="C7921" s="329" t="s">
        <v>9519</v>
      </c>
      <c r="D7921" s="329" t="s">
        <v>9495</v>
      </c>
      <c r="E7921" s="334">
        <v>5.89</v>
      </c>
    </row>
    <row r="7922" spans="1:5" ht="15" x14ac:dyDescent="0.25">
      <c r="A7922" s="329">
        <v>39235</v>
      </c>
      <c r="B7922" s="329" t="s">
        <v>10277</v>
      </c>
      <c r="C7922" s="329" t="s">
        <v>9519</v>
      </c>
      <c r="D7922" s="329" t="s">
        <v>9495</v>
      </c>
      <c r="E7922" s="334">
        <v>70.62</v>
      </c>
    </row>
    <row r="7923" spans="1:5" ht="15" x14ac:dyDescent="0.25">
      <c r="A7923" s="329">
        <v>39236</v>
      </c>
      <c r="B7923" s="329" t="s">
        <v>10278</v>
      </c>
      <c r="C7923" s="329" t="s">
        <v>9519</v>
      </c>
      <c r="D7923" s="329" t="s">
        <v>9495</v>
      </c>
      <c r="E7923" s="334">
        <v>92.58</v>
      </c>
    </row>
    <row r="7924" spans="1:5" ht="15" x14ac:dyDescent="0.25">
      <c r="A7924" s="329">
        <v>876</v>
      </c>
      <c r="B7924" s="329" t="s">
        <v>10279</v>
      </c>
      <c r="C7924" s="329" t="s">
        <v>9519</v>
      </c>
      <c r="D7924" s="329" t="s">
        <v>9495</v>
      </c>
      <c r="E7924" s="334">
        <v>238.98</v>
      </c>
    </row>
    <row r="7925" spans="1:5" ht="15" x14ac:dyDescent="0.25">
      <c r="A7925" s="329">
        <v>877</v>
      </c>
      <c r="B7925" s="329" t="s">
        <v>10280</v>
      </c>
      <c r="C7925" s="329" t="s">
        <v>9519</v>
      </c>
      <c r="D7925" s="329" t="s">
        <v>9495</v>
      </c>
      <c r="E7925" s="334">
        <v>280.95</v>
      </c>
    </row>
    <row r="7926" spans="1:5" ht="15" x14ac:dyDescent="0.25">
      <c r="A7926" s="329">
        <v>882</v>
      </c>
      <c r="B7926" s="329" t="s">
        <v>10281</v>
      </c>
      <c r="C7926" s="329" t="s">
        <v>9519</v>
      </c>
      <c r="D7926" s="329" t="s">
        <v>9495</v>
      </c>
      <c r="E7926" s="334">
        <v>306.14</v>
      </c>
    </row>
    <row r="7927" spans="1:5" ht="15" x14ac:dyDescent="0.25">
      <c r="A7927" s="329">
        <v>878</v>
      </c>
      <c r="B7927" s="329" t="s">
        <v>10282</v>
      </c>
      <c r="C7927" s="329" t="s">
        <v>9519</v>
      </c>
      <c r="D7927" s="329" t="s">
        <v>9495</v>
      </c>
      <c r="E7927" s="334">
        <v>380.61</v>
      </c>
    </row>
    <row r="7928" spans="1:5" ht="15" x14ac:dyDescent="0.25">
      <c r="A7928" s="329">
        <v>879</v>
      </c>
      <c r="B7928" s="329" t="s">
        <v>10283</v>
      </c>
      <c r="C7928" s="329" t="s">
        <v>9519</v>
      </c>
      <c r="D7928" s="329" t="s">
        <v>9495</v>
      </c>
      <c r="E7928" s="334">
        <v>448.61</v>
      </c>
    </row>
    <row r="7929" spans="1:5" ht="15" x14ac:dyDescent="0.25">
      <c r="A7929" s="329">
        <v>880</v>
      </c>
      <c r="B7929" s="329" t="s">
        <v>10284</v>
      </c>
      <c r="C7929" s="329" t="s">
        <v>9519</v>
      </c>
      <c r="D7929" s="329" t="s">
        <v>9495</v>
      </c>
      <c r="E7929" s="334">
        <v>527.84</v>
      </c>
    </row>
    <row r="7930" spans="1:5" ht="15" x14ac:dyDescent="0.25">
      <c r="A7930" s="329">
        <v>873</v>
      </c>
      <c r="B7930" s="329" t="s">
        <v>10285</v>
      </c>
      <c r="C7930" s="329" t="s">
        <v>9519</v>
      </c>
      <c r="D7930" s="329" t="s">
        <v>9495</v>
      </c>
      <c r="E7930" s="334">
        <v>160.49</v>
      </c>
    </row>
    <row r="7931" spans="1:5" ht="15" x14ac:dyDescent="0.25">
      <c r="A7931" s="329">
        <v>881</v>
      </c>
      <c r="B7931" s="329" t="s">
        <v>10286</v>
      </c>
      <c r="C7931" s="329" t="s">
        <v>9519</v>
      </c>
      <c r="D7931" s="329" t="s">
        <v>9495</v>
      </c>
      <c r="E7931" s="334">
        <v>721.46</v>
      </c>
    </row>
    <row r="7932" spans="1:5" ht="15" x14ac:dyDescent="0.25">
      <c r="A7932" s="329">
        <v>874</v>
      </c>
      <c r="B7932" s="329" t="s">
        <v>10287</v>
      </c>
      <c r="C7932" s="329" t="s">
        <v>9519</v>
      </c>
      <c r="D7932" s="329" t="s">
        <v>9495</v>
      </c>
      <c r="E7932" s="334">
        <v>190.47</v>
      </c>
    </row>
    <row r="7933" spans="1:5" ht="15" x14ac:dyDescent="0.25">
      <c r="A7933" s="329">
        <v>875</v>
      </c>
      <c r="B7933" s="329" t="s">
        <v>10288</v>
      </c>
      <c r="C7933" s="329" t="s">
        <v>9519</v>
      </c>
      <c r="D7933" s="329" t="s">
        <v>9495</v>
      </c>
      <c r="E7933" s="334">
        <v>227.25</v>
      </c>
    </row>
    <row r="7934" spans="1:5" ht="15" x14ac:dyDescent="0.25">
      <c r="A7934" s="329">
        <v>983</v>
      </c>
      <c r="B7934" s="329" t="s">
        <v>10289</v>
      </c>
      <c r="C7934" s="329" t="s">
        <v>9519</v>
      </c>
      <c r="D7934" s="329" t="s">
        <v>9495</v>
      </c>
      <c r="E7934" s="334">
        <v>1.42</v>
      </c>
    </row>
    <row r="7935" spans="1:5" ht="15" x14ac:dyDescent="0.25">
      <c r="A7935" s="329">
        <v>985</v>
      </c>
      <c r="B7935" s="329" t="s">
        <v>10290</v>
      </c>
      <c r="C7935" s="329" t="s">
        <v>9519</v>
      </c>
      <c r="D7935" s="329" t="s">
        <v>9495</v>
      </c>
      <c r="E7935" s="334">
        <v>10.67</v>
      </c>
    </row>
    <row r="7936" spans="1:5" ht="15" x14ac:dyDescent="0.25">
      <c r="A7936" s="329">
        <v>990</v>
      </c>
      <c r="B7936" s="329" t="s">
        <v>10291</v>
      </c>
      <c r="C7936" s="329" t="s">
        <v>9519</v>
      </c>
      <c r="D7936" s="329" t="s">
        <v>9495</v>
      </c>
      <c r="E7936" s="334">
        <v>146.09</v>
      </c>
    </row>
    <row r="7937" spans="1:5" ht="15" x14ac:dyDescent="0.25">
      <c r="A7937" s="329">
        <v>39241</v>
      </c>
      <c r="B7937" s="329" t="s">
        <v>10292</v>
      </c>
      <c r="C7937" s="329" t="s">
        <v>9519</v>
      </c>
      <c r="D7937" s="329" t="s">
        <v>9495</v>
      </c>
      <c r="E7937" s="334">
        <v>16.7</v>
      </c>
    </row>
    <row r="7938" spans="1:5" ht="15" x14ac:dyDescent="0.25">
      <c r="A7938" s="329">
        <v>1005</v>
      </c>
      <c r="B7938" s="329" t="s">
        <v>10293</v>
      </c>
      <c r="C7938" s="329" t="s">
        <v>9519</v>
      </c>
      <c r="D7938" s="329" t="s">
        <v>9495</v>
      </c>
      <c r="E7938" s="334">
        <v>179.3</v>
      </c>
    </row>
    <row r="7939" spans="1:5" ht="15" x14ac:dyDescent="0.25">
      <c r="A7939" s="329">
        <v>984</v>
      </c>
      <c r="B7939" s="329" t="s">
        <v>10294</v>
      </c>
      <c r="C7939" s="329" t="s">
        <v>9519</v>
      </c>
      <c r="D7939" s="329" t="s">
        <v>9495</v>
      </c>
      <c r="E7939" s="334">
        <v>3.68</v>
      </c>
    </row>
    <row r="7940" spans="1:5" ht="15" x14ac:dyDescent="0.25">
      <c r="A7940" s="329">
        <v>991</v>
      </c>
      <c r="B7940" s="329" t="s">
        <v>10295</v>
      </c>
      <c r="C7940" s="329" t="s">
        <v>9519</v>
      </c>
      <c r="D7940" s="329" t="s">
        <v>9495</v>
      </c>
      <c r="E7940" s="334">
        <v>236.93</v>
      </c>
    </row>
    <row r="7941" spans="1:5" ht="15" x14ac:dyDescent="0.25">
      <c r="A7941" s="329">
        <v>986</v>
      </c>
      <c r="B7941" s="329" t="s">
        <v>10296</v>
      </c>
      <c r="C7941" s="329" t="s">
        <v>9519</v>
      </c>
      <c r="D7941" s="329" t="s">
        <v>9495</v>
      </c>
      <c r="E7941" s="334">
        <v>25.52</v>
      </c>
    </row>
    <row r="7942" spans="1:5" ht="15" x14ac:dyDescent="0.25">
      <c r="A7942" s="329">
        <v>1024</v>
      </c>
      <c r="B7942" s="329" t="s">
        <v>10297</v>
      </c>
      <c r="C7942" s="329" t="s">
        <v>9519</v>
      </c>
      <c r="D7942" s="329" t="s">
        <v>9495</v>
      </c>
      <c r="E7942" s="334">
        <v>293.24</v>
      </c>
    </row>
    <row r="7943" spans="1:5" ht="15" x14ac:dyDescent="0.25">
      <c r="A7943" s="329">
        <v>987</v>
      </c>
      <c r="B7943" s="329" t="s">
        <v>10298</v>
      </c>
      <c r="C7943" s="329" t="s">
        <v>9519</v>
      </c>
      <c r="D7943" s="329" t="s">
        <v>9495</v>
      </c>
      <c r="E7943" s="334">
        <v>34.68</v>
      </c>
    </row>
    <row r="7944" spans="1:5" ht="15" x14ac:dyDescent="0.25">
      <c r="A7944" s="329">
        <v>1003</v>
      </c>
      <c r="B7944" s="329" t="s">
        <v>10299</v>
      </c>
      <c r="C7944" s="329" t="s">
        <v>9519</v>
      </c>
      <c r="D7944" s="329" t="s">
        <v>9495</v>
      </c>
      <c r="E7944" s="334">
        <v>5.4</v>
      </c>
    </row>
    <row r="7945" spans="1:5" ht="15" x14ac:dyDescent="0.25">
      <c r="A7945" s="329">
        <v>992</v>
      </c>
      <c r="B7945" s="329" t="s">
        <v>10300</v>
      </c>
      <c r="C7945" s="329" t="s">
        <v>9519</v>
      </c>
      <c r="D7945" s="329" t="s">
        <v>9495</v>
      </c>
      <c r="E7945" s="334">
        <v>379.39</v>
      </c>
    </row>
    <row r="7946" spans="1:5" ht="15" x14ac:dyDescent="0.25">
      <c r="A7946" s="329">
        <v>1007</v>
      </c>
      <c r="B7946" s="329" t="s">
        <v>10301</v>
      </c>
      <c r="C7946" s="329" t="s">
        <v>9519</v>
      </c>
      <c r="D7946" s="329" t="s">
        <v>9495</v>
      </c>
      <c r="E7946" s="334">
        <v>49.2</v>
      </c>
    </row>
    <row r="7947" spans="1:5" ht="15" x14ac:dyDescent="0.25">
      <c r="A7947" s="329">
        <v>39242</v>
      </c>
      <c r="B7947" s="329" t="s">
        <v>10302</v>
      </c>
      <c r="C7947" s="329" t="s">
        <v>9519</v>
      </c>
      <c r="D7947" s="329" t="s">
        <v>9495</v>
      </c>
      <c r="E7947" s="334">
        <v>470.07</v>
      </c>
    </row>
    <row r="7948" spans="1:5" ht="15" x14ac:dyDescent="0.25">
      <c r="A7948" s="329">
        <v>1008</v>
      </c>
      <c r="B7948" s="329" t="s">
        <v>10303</v>
      </c>
      <c r="C7948" s="329" t="s">
        <v>9519</v>
      </c>
      <c r="D7948" s="329" t="s">
        <v>9495</v>
      </c>
      <c r="E7948" s="334">
        <v>6.12</v>
      </c>
    </row>
    <row r="7949" spans="1:5" ht="15" x14ac:dyDescent="0.25">
      <c r="A7949" s="329">
        <v>988</v>
      </c>
      <c r="B7949" s="329" t="s">
        <v>10304</v>
      </c>
      <c r="C7949" s="329" t="s">
        <v>9519</v>
      </c>
      <c r="D7949" s="329" t="s">
        <v>9495</v>
      </c>
      <c r="E7949" s="334">
        <v>67.959999999999994</v>
      </c>
    </row>
    <row r="7950" spans="1:5" ht="15" x14ac:dyDescent="0.25">
      <c r="A7950" s="329">
        <v>989</v>
      </c>
      <c r="B7950" s="329" t="s">
        <v>10305</v>
      </c>
      <c r="C7950" s="329" t="s">
        <v>9519</v>
      </c>
      <c r="D7950" s="329" t="s">
        <v>9495</v>
      </c>
      <c r="E7950" s="334">
        <v>92.06</v>
      </c>
    </row>
    <row r="7951" spans="1:5" ht="15" x14ac:dyDescent="0.25">
      <c r="A7951" s="329">
        <v>39598</v>
      </c>
      <c r="B7951" s="329" t="s">
        <v>10306</v>
      </c>
      <c r="C7951" s="329" t="s">
        <v>9519</v>
      </c>
      <c r="D7951" s="329" t="s">
        <v>9495</v>
      </c>
      <c r="E7951" s="334">
        <v>1.48</v>
      </c>
    </row>
    <row r="7952" spans="1:5" ht="15" x14ac:dyDescent="0.25">
      <c r="A7952" s="329">
        <v>39599</v>
      </c>
      <c r="B7952" s="329" t="s">
        <v>1617</v>
      </c>
      <c r="C7952" s="329" t="s">
        <v>9519</v>
      </c>
      <c r="D7952" s="329" t="s">
        <v>9495</v>
      </c>
      <c r="E7952" s="334">
        <v>2.23</v>
      </c>
    </row>
    <row r="7953" spans="1:5" ht="15" x14ac:dyDescent="0.25">
      <c r="A7953" s="329">
        <v>34602</v>
      </c>
      <c r="B7953" s="329" t="s">
        <v>10307</v>
      </c>
      <c r="C7953" s="329" t="s">
        <v>9519</v>
      </c>
      <c r="D7953" s="329" t="s">
        <v>9495</v>
      </c>
      <c r="E7953" s="334">
        <v>5.74</v>
      </c>
    </row>
    <row r="7954" spans="1:5" ht="15" x14ac:dyDescent="0.25">
      <c r="A7954" s="329">
        <v>34603</v>
      </c>
      <c r="B7954" s="329" t="s">
        <v>10308</v>
      </c>
      <c r="C7954" s="329" t="s">
        <v>9519</v>
      </c>
      <c r="D7954" s="329" t="s">
        <v>9495</v>
      </c>
      <c r="E7954" s="334">
        <v>27.62</v>
      </c>
    </row>
    <row r="7955" spans="1:5" ht="15" x14ac:dyDescent="0.25">
      <c r="A7955" s="329">
        <v>34607</v>
      </c>
      <c r="B7955" s="329" t="s">
        <v>10309</v>
      </c>
      <c r="C7955" s="329" t="s">
        <v>9519</v>
      </c>
      <c r="D7955" s="329" t="s">
        <v>9495</v>
      </c>
      <c r="E7955" s="334">
        <v>12.32</v>
      </c>
    </row>
    <row r="7956" spans="1:5" ht="15" x14ac:dyDescent="0.25">
      <c r="A7956" s="329">
        <v>34609</v>
      </c>
      <c r="B7956" s="329" t="s">
        <v>10310</v>
      </c>
      <c r="C7956" s="329" t="s">
        <v>9519</v>
      </c>
      <c r="D7956" s="329" t="s">
        <v>9495</v>
      </c>
      <c r="E7956" s="334">
        <v>18.48</v>
      </c>
    </row>
    <row r="7957" spans="1:5" ht="15" x14ac:dyDescent="0.25">
      <c r="A7957" s="329">
        <v>34618</v>
      </c>
      <c r="B7957" s="329" t="s">
        <v>10311</v>
      </c>
      <c r="C7957" s="329" t="s">
        <v>9519</v>
      </c>
      <c r="D7957" s="329" t="s">
        <v>9495</v>
      </c>
      <c r="E7957" s="334">
        <v>7.62</v>
      </c>
    </row>
    <row r="7958" spans="1:5" ht="15" x14ac:dyDescent="0.25">
      <c r="A7958" s="329">
        <v>34620</v>
      </c>
      <c r="B7958" s="329" t="s">
        <v>10312</v>
      </c>
      <c r="C7958" s="329" t="s">
        <v>9519</v>
      </c>
      <c r="D7958" s="329" t="s">
        <v>9495</v>
      </c>
      <c r="E7958" s="334">
        <v>38.11</v>
      </c>
    </row>
    <row r="7959" spans="1:5" ht="15" x14ac:dyDescent="0.25">
      <c r="A7959" s="329">
        <v>34621</v>
      </c>
      <c r="B7959" s="329" t="s">
        <v>10313</v>
      </c>
      <c r="C7959" s="329" t="s">
        <v>9519</v>
      </c>
      <c r="D7959" s="329" t="s">
        <v>9495</v>
      </c>
      <c r="E7959" s="334">
        <v>17.68</v>
      </c>
    </row>
    <row r="7960" spans="1:5" ht="15" x14ac:dyDescent="0.25">
      <c r="A7960" s="329">
        <v>34622</v>
      </c>
      <c r="B7960" s="329" t="s">
        <v>10314</v>
      </c>
      <c r="C7960" s="329" t="s">
        <v>9519</v>
      </c>
      <c r="D7960" s="329" t="s">
        <v>9495</v>
      </c>
      <c r="E7960" s="334">
        <v>25.05</v>
      </c>
    </row>
    <row r="7961" spans="1:5" ht="15" x14ac:dyDescent="0.25">
      <c r="A7961" s="329">
        <v>34624</v>
      </c>
      <c r="B7961" s="329" t="s">
        <v>10315</v>
      </c>
      <c r="C7961" s="329" t="s">
        <v>9519</v>
      </c>
      <c r="D7961" s="329" t="s">
        <v>9495</v>
      </c>
      <c r="E7961" s="334">
        <v>9.73</v>
      </c>
    </row>
    <row r="7962" spans="1:5" ht="15" x14ac:dyDescent="0.25">
      <c r="A7962" s="329">
        <v>34626</v>
      </c>
      <c r="B7962" s="329" t="s">
        <v>10316</v>
      </c>
      <c r="C7962" s="329" t="s">
        <v>9519</v>
      </c>
      <c r="D7962" s="329" t="s">
        <v>9495</v>
      </c>
      <c r="E7962" s="334">
        <v>52.39</v>
      </c>
    </row>
    <row r="7963" spans="1:5" ht="15" x14ac:dyDescent="0.25">
      <c r="A7963" s="329">
        <v>34627</v>
      </c>
      <c r="B7963" s="329" t="s">
        <v>10317</v>
      </c>
      <c r="C7963" s="329" t="s">
        <v>9519</v>
      </c>
      <c r="D7963" s="329" t="s">
        <v>9495</v>
      </c>
      <c r="E7963" s="334">
        <v>22.57</v>
      </c>
    </row>
    <row r="7964" spans="1:5" ht="15" x14ac:dyDescent="0.25">
      <c r="A7964" s="329">
        <v>34629</v>
      </c>
      <c r="B7964" s="329" t="s">
        <v>10318</v>
      </c>
      <c r="C7964" s="329" t="s">
        <v>9519</v>
      </c>
      <c r="D7964" s="329" t="s">
        <v>9495</v>
      </c>
      <c r="E7964" s="334">
        <v>33.049999999999997</v>
      </c>
    </row>
    <row r="7965" spans="1:5" ht="15" x14ac:dyDescent="0.25">
      <c r="A7965" s="329">
        <v>39257</v>
      </c>
      <c r="B7965" s="329" t="s">
        <v>10319</v>
      </c>
      <c r="C7965" s="329" t="s">
        <v>9519</v>
      </c>
      <c r="D7965" s="329" t="s">
        <v>9495</v>
      </c>
      <c r="E7965" s="334">
        <v>6.43</v>
      </c>
    </row>
    <row r="7966" spans="1:5" ht="15" x14ac:dyDescent="0.25">
      <c r="A7966" s="329">
        <v>39261</v>
      </c>
      <c r="B7966" s="329" t="s">
        <v>10320</v>
      </c>
      <c r="C7966" s="329" t="s">
        <v>9519</v>
      </c>
      <c r="D7966" s="329" t="s">
        <v>9495</v>
      </c>
      <c r="E7966" s="334">
        <v>34.25</v>
      </c>
    </row>
    <row r="7967" spans="1:5" ht="15" x14ac:dyDescent="0.25">
      <c r="A7967" s="329">
        <v>39268</v>
      </c>
      <c r="B7967" s="329" t="s">
        <v>10321</v>
      </c>
      <c r="C7967" s="329" t="s">
        <v>9519</v>
      </c>
      <c r="D7967" s="329" t="s">
        <v>9495</v>
      </c>
      <c r="E7967" s="334">
        <v>395.12</v>
      </c>
    </row>
    <row r="7968" spans="1:5" ht="15" x14ac:dyDescent="0.25">
      <c r="A7968" s="329">
        <v>39262</v>
      </c>
      <c r="B7968" s="329" t="s">
        <v>10322</v>
      </c>
      <c r="C7968" s="329" t="s">
        <v>9519</v>
      </c>
      <c r="D7968" s="329" t="s">
        <v>9495</v>
      </c>
      <c r="E7968" s="334">
        <v>53.55</v>
      </c>
    </row>
    <row r="7969" spans="1:5" ht="15" x14ac:dyDescent="0.25">
      <c r="A7969" s="329">
        <v>39258</v>
      </c>
      <c r="B7969" s="329" t="s">
        <v>10323</v>
      </c>
      <c r="C7969" s="329" t="s">
        <v>9519</v>
      </c>
      <c r="D7969" s="329" t="s">
        <v>9495</v>
      </c>
      <c r="E7969" s="334">
        <v>9.5299999999999994</v>
      </c>
    </row>
    <row r="7970" spans="1:5" ht="15" x14ac:dyDescent="0.25">
      <c r="A7970" s="329">
        <v>39263</v>
      </c>
      <c r="B7970" s="329" t="s">
        <v>10324</v>
      </c>
      <c r="C7970" s="329" t="s">
        <v>9519</v>
      </c>
      <c r="D7970" s="329" t="s">
        <v>9495</v>
      </c>
      <c r="E7970" s="334">
        <v>82.85</v>
      </c>
    </row>
    <row r="7971" spans="1:5" ht="15" x14ac:dyDescent="0.25">
      <c r="A7971" s="329">
        <v>39264</v>
      </c>
      <c r="B7971" s="329" t="s">
        <v>10325</v>
      </c>
      <c r="C7971" s="329" t="s">
        <v>9519</v>
      </c>
      <c r="D7971" s="329" t="s">
        <v>9495</v>
      </c>
      <c r="E7971" s="334">
        <v>112.18</v>
      </c>
    </row>
    <row r="7972" spans="1:5" ht="15" x14ac:dyDescent="0.25">
      <c r="A7972" s="329">
        <v>39259</v>
      </c>
      <c r="B7972" s="329" t="s">
        <v>10326</v>
      </c>
      <c r="C7972" s="329" t="s">
        <v>9519</v>
      </c>
      <c r="D7972" s="329" t="s">
        <v>9495</v>
      </c>
      <c r="E7972" s="334">
        <v>14.51</v>
      </c>
    </row>
    <row r="7973" spans="1:5" ht="15" x14ac:dyDescent="0.25">
      <c r="A7973" s="329">
        <v>39265</v>
      </c>
      <c r="B7973" s="329" t="s">
        <v>10327</v>
      </c>
      <c r="C7973" s="329" t="s">
        <v>9519</v>
      </c>
      <c r="D7973" s="329" t="s">
        <v>9495</v>
      </c>
      <c r="E7973" s="334">
        <v>165.25</v>
      </c>
    </row>
    <row r="7974" spans="1:5" ht="15" x14ac:dyDescent="0.25">
      <c r="A7974" s="329">
        <v>39260</v>
      </c>
      <c r="B7974" s="329" t="s">
        <v>10328</v>
      </c>
      <c r="C7974" s="329" t="s">
        <v>9519</v>
      </c>
      <c r="D7974" s="329" t="s">
        <v>9495</v>
      </c>
      <c r="E7974" s="334">
        <v>20.66</v>
      </c>
    </row>
    <row r="7975" spans="1:5" ht="15" x14ac:dyDescent="0.25">
      <c r="A7975" s="329">
        <v>39266</v>
      </c>
      <c r="B7975" s="329" t="s">
        <v>10329</v>
      </c>
      <c r="C7975" s="329" t="s">
        <v>9519</v>
      </c>
      <c r="D7975" s="329" t="s">
        <v>9495</v>
      </c>
      <c r="E7975" s="334">
        <v>231.88</v>
      </c>
    </row>
    <row r="7976" spans="1:5" ht="15" x14ac:dyDescent="0.25">
      <c r="A7976" s="329">
        <v>39267</v>
      </c>
      <c r="B7976" s="329" t="s">
        <v>10330</v>
      </c>
      <c r="C7976" s="329" t="s">
        <v>9519</v>
      </c>
      <c r="D7976" s="329" t="s">
        <v>9495</v>
      </c>
      <c r="E7976" s="334">
        <v>303.95</v>
      </c>
    </row>
    <row r="7977" spans="1:5" ht="15" x14ac:dyDescent="0.25">
      <c r="A7977" s="329">
        <v>11901</v>
      </c>
      <c r="B7977" s="329" t="s">
        <v>10331</v>
      </c>
      <c r="C7977" s="329" t="s">
        <v>9519</v>
      </c>
      <c r="D7977" s="329" t="s">
        <v>9499</v>
      </c>
      <c r="E7977" s="334">
        <v>0.95</v>
      </c>
    </row>
    <row r="7978" spans="1:5" ht="15" x14ac:dyDescent="0.25">
      <c r="A7978" s="329">
        <v>11902</v>
      </c>
      <c r="B7978" s="329" t="s">
        <v>10332</v>
      </c>
      <c r="C7978" s="329" t="s">
        <v>9519</v>
      </c>
      <c r="D7978" s="329" t="s">
        <v>9495</v>
      </c>
      <c r="E7978" s="334">
        <v>1.65</v>
      </c>
    </row>
    <row r="7979" spans="1:5" ht="15" x14ac:dyDescent="0.25">
      <c r="A7979" s="329">
        <v>11903</v>
      </c>
      <c r="B7979" s="329" t="s">
        <v>10333</v>
      </c>
      <c r="C7979" s="329" t="s">
        <v>9519</v>
      </c>
      <c r="D7979" s="329" t="s">
        <v>9495</v>
      </c>
      <c r="E7979" s="334">
        <v>2.56</v>
      </c>
    </row>
    <row r="7980" spans="1:5" ht="15" x14ac:dyDescent="0.25">
      <c r="A7980" s="329">
        <v>11904</v>
      </c>
      <c r="B7980" s="329" t="s">
        <v>10334</v>
      </c>
      <c r="C7980" s="329" t="s">
        <v>9519</v>
      </c>
      <c r="D7980" s="329" t="s">
        <v>9495</v>
      </c>
      <c r="E7980" s="334">
        <v>3.26</v>
      </c>
    </row>
    <row r="7981" spans="1:5" ht="15" x14ac:dyDescent="0.25">
      <c r="A7981" s="329">
        <v>11905</v>
      </c>
      <c r="B7981" s="329" t="s">
        <v>10335</v>
      </c>
      <c r="C7981" s="329" t="s">
        <v>9519</v>
      </c>
      <c r="D7981" s="329" t="s">
        <v>9495</v>
      </c>
      <c r="E7981" s="334">
        <v>4.38</v>
      </c>
    </row>
    <row r="7982" spans="1:5" ht="15" x14ac:dyDescent="0.25">
      <c r="A7982" s="329">
        <v>11906</v>
      </c>
      <c r="B7982" s="329" t="s">
        <v>10336</v>
      </c>
      <c r="C7982" s="329" t="s">
        <v>9519</v>
      </c>
      <c r="D7982" s="329" t="s">
        <v>9495</v>
      </c>
      <c r="E7982" s="334">
        <v>5.04</v>
      </c>
    </row>
    <row r="7983" spans="1:5" ht="15" x14ac:dyDescent="0.25">
      <c r="A7983" s="329">
        <v>11919</v>
      </c>
      <c r="B7983" s="329" t="s">
        <v>10337</v>
      </c>
      <c r="C7983" s="329" t="s">
        <v>9519</v>
      </c>
      <c r="D7983" s="329" t="s">
        <v>9495</v>
      </c>
      <c r="E7983" s="334">
        <v>9.89</v>
      </c>
    </row>
    <row r="7984" spans="1:5" ht="15" x14ac:dyDescent="0.25">
      <c r="A7984" s="329">
        <v>11920</v>
      </c>
      <c r="B7984" s="329" t="s">
        <v>10338</v>
      </c>
      <c r="C7984" s="329" t="s">
        <v>9519</v>
      </c>
      <c r="D7984" s="329" t="s">
        <v>9495</v>
      </c>
      <c r="E7984" s="334">
        <v>19.170000000000002</v>
      </c>
    </row>
    <row r="7985" spans="1:5" ht="15" x14ac:dyDescent="0.25">
      <c r="A7985" s="329">
        <v>11924</v>
      </c>
      <c r="B7985" s="329" t="s">
        <v>10339</v>
      </c>
      <c r="C7985" s="329" t="s">
        <v>9519</v>
      </c>
      <c r="D7985" s="329" t="s">
        <v>9495</v>
      </c>
      <c r="E7985" s="334">
        <v>186.43</v>
      </c>
    </row>
    <row r="7986" spans="1:5" ht="15" x14ac:dyDescent="0.25">
      <c r="A7986" s="329">
        <v>11921</v>
      </c>
      <c r="B7986" s="329" t="s">
        <v>10340</v>
      </c>
      <c r="C7986" s="329" t="s">
        <v>9519</v>
      </c>
      <c r="D7986" s="329" t="s">
        <v>9495</v>
      </c>
      <c r="E7986" s="334">
        <v>26.1</v>
      </c>
    </row>
    <row r="7987" spans="1:5" ht="15" x14ac:dyDescent="0.25">
      <c r="A7987" s="329">
        <v>11922</v>
      </c>
      <c r="B7987" s="329" t="s">
        <v>10341</v>
      </c>
      <c r="C7987" s="329" t="s">
        <v>9519</v>
      </c>
      <c r="D7987" s="329" t="s">
        <v>9495</v>
      </c>
      <c r="E7987" s="334">
        <v>46.34</v>
      </c>
    </row>
    <row r="7988" spans="1:5" ht="15" x14ac:dyDescent="0.25">
      <c r="A7988" s="329">
        <v>11923</v>
      </c>
      <c r="B7988" s="329" t="s">
        <v>10342</v>
      </c>
      <c r="C7988" s="329" t="s">
        <v>9519</v>
      </c>
      <c r="D7988" s="329" t="s">
        <v>9495</v>
      </c>
      <c r="E7988" s="334">
        <v>75.680000000000007</v>
      </c>
    </row>
    <row r="7989" spans="1:5" ht="15" x14ac:dyDescent="0.25">
      <c r="A7989" s="329">
        <v>11916</v>
      </c>
      <c r="B7989" s="329" t="s">
        <v>10343</v>
      </c>
      <c r="C7989" s="329" t="s">
        <v>9519</v>
      </c>
      <c r="D7989" s="329" t="s">
        <v>9495</v>
      </c>
      <c r="E7989" s="334">
        <v>12.84</v>
      </c>
    </row>
    <row r="7990" spans="1:5" ht="15" x14ac:dyDescent="0.25">
      <c r="A7990" s="329">
        <v>11914</v>
      </c>
      <c r="B7990" s="329" t="s">
        <v>10344</v>
      </c>
      <c r="C7990" s="329" t="s">
        <v>9519</v>
      </c>
      <c r="D7990" s="329" t="s">
        <v>9495</v>
      </c>
      <c r="E7990" s="334">
        <v>93.24</v>
      </c>
    </row>
    <row r="7991" spans="1:5" ht="15" x14ac:dyDescent="0.25">
      <c r="A7991" s="329">
        <v>11917</v>
      </c>
      <c r="B7991" s="329" t="s">
        <v>10345</v>
      </c>
      <c r="C7991" s="329" t="s">
        <v>9519</v>
      </c>
      <c r="D7991" s="329" t="s">
        <v>9495</v>
      </c>
      <c r="E7991" s="334">
        <v>22.35</v>
      </c>
    </row>
    <row r="7992" spans="1:5" ht="15" x14ac:dyDescent="0.25">
      <c r="A7992" s="329">
        <v>11918</v>
      </c>
      <c r="B7992" s="329" t="s">
        <v>10346</v>
      </c>
      <c r="C7992" s="329" t="s">
        <v>9519</v>
      </c>
      <c r="D7992" s="329" t="s">
        <v>9495</v>
      </c>
      <c r="E7992" s="334">
        <v>30.32</v>
      </c>
    </row>
    <row r="7993" spans="1:5" ht="15" x14ac:dyDescent="0.25">
      <c r="A7993" s="329">
        <v>37734</v>
      </c>
      <c r="B7993" s="329" t="s">
        <v>10347</v>
      </c>
      <c r="C7993" s="329" t="s">
        <v>9494</v>
      </c>
      <c r="D7993" s="329" t="s">
        <v>9508</v>
      </c>
      <c r="E7993" s="335">
        <v>69415.59</v>
      </c>
    </row>
    <row r="7994" spans="1:5" ht="15" x14ac:dyDescent="0.25">
      <c r="A7994" s="329">
        <v>42251</v>
      </c>
      <c r="B7994" s="329" t="s">
        <v>10348</v>
      </c>
      <c r="C7994" s="329" t="s">
        <v>9494</v>
      </c>
      <c r="D7994" s="329" t="s">
        <v>9508</v>
      </c>
      <c r="E7994" s="335">
        <v>78825.64</v>
      </c>
    </row>
    <row r="7995" spans="1:5" ht="15" x14ac:dyDescent="0.25">
      <c r="A7995" s="329">
        <v>37733</v>
      </c>
      <c r="B7995" s="329" t="s">
        <v>2035</v>
      </c>
      <c r="C7995" s="329" t="s">
        <v>9494</v>
      </c>
      <c r="D7995" s="329" t="s">
        <v>9508</v>
      </c>
      <c r="E7995" s="335">
        <v>52047.55</v>
      </c>
    </row>
    <row r="7996" spans="1:5" ht="15" x14ac:dyDescent="0.25">
      <c r="A7996" s="329">
        <v>37735</v>
      </c>
      <c r="B7996" s="329" t="s">
        <v>10349</v>
      </c>
      <c r="C7996" s="329" t="s">
        <v>9494</v>
      </c>
      <c r="D7996" s="329" t="s">
        <v>9508</v>
      </c>
      <c r="E7996" s="335">
        <v>62717.3</v>
      </c>
    </row>
    <row r="7997" spans="1:5" ht="15" x14ac:dyDescent="0.25">
      <c r="A7997" s="329">
        <v>5090</v>
      </c>
      <c r="B7997" s="329" t="s">
        <v>10350</v>
      </c>
      <c r="C7997" s="329" t="s">
        <v>9494</v>
      </c>
      <c r="D7997" s="329" t="s">
        <v>9499</v>
      </c>
      <c r="E7997" s="334">
        <v>21.49</v>
      </c>
    </row>
    <row r="7998" spans="1:5" ht="15" x14ac:dyDescent="0.25">
      <c r="A7998" s="329">
        <v>5085</v>
      </c>
      <c r="B7998" s="329" t="s">
        <v>10351</v>
      </c>
      <c r="C7998" s="329" t="s">
        <v>9494</v>
      </c>
      <c r="D7998" s="329" t="s">
        <v>9495</v>
      </c>
      <c r="E7998" s="334">
        <v>31.99</v>
      </c>
    </row>
    <row r="7999" spans="1:5" ht="15" x14ac:dyDescent="0.25">
      <c r="A7999" s="329">
        <v>43603</v>
      </c>
      <c r="B7999" s="329" t="s">
        <v>10352</v>
      </c>
      <c r="C7999" s="329" t="s">
        <v>9494</v>
      </c>
      <c r="D7999" s="329" t="s">
        <v>9495</v>
      </c>
      <c r="E7999" s="334">
        <v>45.7</v>
      </c>
    </row>
    <row r="8000" spans="1:5" ht="15" x14ac:dyDescent="0.25">
      <c r="A8000" s="329">
        <v>38374</v>
      </c>
      <c r="B8000" s="329" t="s">
        <v>10353</v>
      </c>
      <c r="C8000" s="329" t="s">
        <v>9494</v>
      </c>
      <c r="D8000" s="329" t="s">
        <v>9495</v>
      </c>
      <c r="E8000" s="335">
        <v>1074.98</v>
      </c>
    </row>
    <row r="8001" spans="1:5" ht="15" x14ac:dyDescent="0.25">
      <c r="A8001" s="329">
        <v>20209</v>
      </c>
      <c r="B8001" s="329" t="s">
        <v>10354</v>
      </c>
      <c r="C8001" s="329" t="s">
        <v>9519</v>
      </c>
      <c r="D8001" s="329" t="s">
        <v>9495</v>
      </c>
      <c r="E8001" s="334">
        <v>16.3</v>
      </c>
    </row>
    <row r="8002" spans="1:5" ht="15" x14ac:dyDescent="0.25">
      <c r="A8002" s="329">
        <v>20212</v>
      </c>
      <c r="B8002" s="329" t="s">
        <v>10355</v>
      </c>
      <c r="C8002" s="329" t="s">
        <v>9519</v>
      </c>
      <c r="D8002" s="329" t="s">
        <v>9495</v>
      </c>
      <c r="E8002" s="334">
        <v>13.65</v>
      </c>
    </row>
    <row r="8003" spans="1:5" ht="15" x14ac:dyDescent="0.25">
      <c r="A8003" s="329">
        <v>4433</v>
      </c>
      <c r="B8003" s="329" t="s">
        <v>10356</v>
      </c>
      <c r="C8003" s="329" t="s">
        <v>9519</v>
      </c>
      <c r="D8003" s="329" t="s">
        <v>9495</v>
      </c>
      <c r="E8003" s="334">
        <v>15.62</v>
      </c>
    </row>
    <row r="8004" spans="1:5" ht="15" x14ac:dyDescent="0.25">
      <c r="A8004" s="329">
        <v>4430</v>
      </c>
      <c r="B8004" s="329" t="s">
        <v>10357</v>
      </c>
      <c r="C8004" s="329" t="s">
        <v>9519</v>
      </c>
      <c r="D8004" s="329" t="s">
        <v>9499</v>
      </c>
      <c r="E8004" s="334">
        <v>7.99</v>
      </c>
    </row>
    <row r="8005" spans="1:5" ht="15" x14ac:dyDescent="0.25">
      <c r="A8005" s="329">
        <v>4400</v>
      </c>
      <c r="B8005" s="329" t="s">
        <v>10358</v>
      </c>
      <c r="C8005" s="329" t="s">
        <v>9519</v>
      </c>
      <c r="D8005" s="329" t="s">
        <v>9495</v>
      </c>
      <c r="E8005" s="334">
        <v>12.71</v>
      </c>
    </row>
    <row r="8006" spans="1:5" ht="15" x14ac:dyDescent="0.25">
      <c r="A8006" s="329">
        <v>2729</v>
      </c>
      <c r="B8006" s="329" t="s">
        <v>10359</v>
      </c>
      <c r="C8006" s="329" t="s">
        <v>9494</v>
      </c>
      <c r="D8006" s="329" t="s">
        <v>9495</v>
      </c>
      <c r="E8006" s="334">
        <v>28.67</v>
      </c>
    </row>
    <row r="8007" spans="1:5" ht="15" x14ac:dyDescent="0.25">
      <c r="A8007" s="329">
        <v>4513</v>
      </c>
      <c r="B8007" s="329" t="s">
        <v>10360</v>
      </c>
      <c r="C8007" s="329" t="s">
        <v>9519</v>
      </c>
      <c r="D8007" s="329" t="s">
        <v>9495</v>
      </c>
      <c r="E8007" s="334">
        <v>5.77</v>
      </c>
    </row>
    <row r="8008" spans="1:5" ht="15" x14ac:dyDescent="0.25">
      <c r="A8008" s="329">
        <v>11871</v>
      </c>
      <c r="B8008" s="329" t="s">
        <v>10361</v>
      </c>
      <c r="C8008" s="329" t="s">
        <v>9494</v>
      </c>
      <c r="D8008" s="329" t="s">
        <v>9508</v>
      </c>
      <c r="E8008" s="334">
        <v>376.82</v>
      </c>
    </row>
    <row r="8009" spans="1:5" ht="15" x14ac:dyDescent="0.25">
      <c r="A8009" s="329">
        <v>34636</v>
      </c>
      <c r="B8009" s="329" t="s">
        <v>10362</v>
      </c>
      <c r="C8009" s="329" t="s">
        <v>9494</v>
      </c>
      <c r="D8009" s="329" t="s">
        <v>9499</v>
      </c>
      <c r="E8009" s="334">
        <v>429.99</v>
      </c>
    </row>
    <row r="8010" spans="1:5" ht="15" x14ac:dyDescent="0.25">
      <c r="A8010" s="329">
        <v>34639</v>
      </c>
      <c r="B8010" s="329" t="s">
        <v>10363</v>
      </c>
      <c r="C8010" s="329" t="s">
        <v>9494</v>
      </c>
      <c r="D8010" s="329" t="s">
        <v>9495</v>
      </c>
      <c r="E8010" s="334">
        <v>873.3</v>
      </c>
    </row>
    <row r="8011" spans="1:5" ht="15" x14ac:dyDescent="0.25">
      <c r="A8011" s="329">
        <v>34640</v>
      </c>
      <c r="B8011" s="329" t="s">
        <v>190</v>
      </c>
      <c r="C8011" s="329" t="s">
        <v>9494</v>
      </c>
      <c r="D8011" s="329" t="s">
        <v>9495</v>
      </c>
      <c r="E8011" s="334">
        <v>980.95</v>
      </c>
    </row>
    <row r="8012" spans="1:5" ht="15" x14ac:dyDescent="0.25">
      <c r="A8012" s="329">
        <v>34637</v>
      </c>
      <c r="B8012" s="329" t="s">
        <v>10364</v>
      </c>
      <c r="C8012" s="329" t="s">
        <v>9494</v>
      </c>
      <c r="D8012" s="329" t="s">
        <v>9495</v>
      </c>
      <c r="E8012" s="334">
        <v>246.87</v>
      </c>
    </row>
    <row r="8013" spans="1:5" ht="15" x14ac:dyDescent="0.25">
      <c r="A8013" s="329">
        <v>34638</v>
      </c>
      <c r="B8013" s="329" t="s">
        <v>10365</v>
      </c>
      <c r="C8013" s="329" t="s">
        <v>9494</v>
      </c>
      <c r="D8013" s="329" t="s">
        <v>9495</v>
      </c>
      <c r="E8013" s="334">
        <v>423.36</v>
      </c>
    </row>
    <row r="8014" spans="1:5" ht="15" x14ac:dyDescent="0.25">
      <c r="A8014" s="329">
        <v>11868</v>
      </c>
      <c r="B8014" s="329" t="s">
        <v>10366</v>
      </c>
      <c r="C8014" s="329" t="s">
        <v>9494</v>
      </c>
      <c r="D8014" s="329" t="s">
        <v>9508</v>
      </c>
      <c r="E8014" s="334">
        <v>517.89</v>
      </c>
    </row>
    <row r="8015" spans="1:5" ht="15" x14ac:dyDescent="0.25">
      <c r="A8015" s="329">
        <v>37106</v>
      </c>
      <c r="B8015" s="329" t="s">
        <v>10367</v>
      </c>
      <c r="C8015" s="329" t="s">
        <v>9494</v>
      </c>
      <c r="D8015" s="329" t="s">
        <v>9508</v>
      </c>
      <c r="E8015" s="335">
        <v>5002.2</v>
      </c>
    </row>
    <row r="8016" spans="1:5" ht="15" x14ac:dyDescent="0.25">
      <c r="A8016" s="329">
        <v>11869</v>
      </c>
      <c r="B8016" s="329" t="s">
        <v>10368</v>
      </c>
      <c r="C8016" s="329" t="s">
        <v>9494</v>
      </c>
      <c r="D8016" s="329" t="s">
        <v>9508</v>
      </c>
      <c r="E8016" s="334">
        <v>840.26</v>
      </c>
    </row>
    <row r="8017" spans="1:5" ht="15" x14ac:dyDescent="0.25">
      <c r="A8017" s="329">
        <v>37104</v>
      </c>
      <c r="B8017" s="329" t="s">
        <v>10369</v>
      </c>
      <c r="C8017" s="329" t="s">
        <v>9494</v>
      </c>
      <c r="D8017" s="329" t="s">
        <v>9508</v>
      </c>
      <c r="E8017" s="335">
        <v>1083.1500000000001</v>
      </c>
    </row>
    <row r="8018" spans="1:5" ht="15" x14ac:dyDescent="0.25">
      <c r="A8018" s="329">
        <v>37105</v>
      </c>
      <c r="B8018" s="329" t="s">
        <v>10370</v>
      </c>
      <c r="C8018" s="329" t="s">
        <v>9494</v>
      </c>
      <c r="D8018" s="329" t="s">
        <v>9508</v>
      </c>
      <c r="E8018" s="335">
        <v>2412.35</v>
      </c>
    </row>
    <row r="8019" spans="1:5" ht="15" x14ac:dyDescent="0.25">
      <c r="A8019" s="329">
        <v>34641</v>
      </c>
      <c r="B8019" s="329" t="s">
        <v>10371</v>
      </c>
      <c r="C8019" s="329" t="s">
        <v>9494</v>
      </c>
      <c r="D8019" s="329" t="s">
        <v>9495</v>
      </c>
      <c r="E8019" s="334">
        <v>92.66</v>
      </c>
    </row>
    <row r="8020" spans="1:5" ht="15" x14ac:dyDescent="0.25">
      <c r="A8020" s="329">
        <v>43434</v>
      </c>
      <c r="B8020" s="329" t="s">
        <v>10372</v>
      </c>
      <c r="C8020" s="329" t="s">
        <v>9494</v>
      </c>
      <c r="D8020" s="329" t="s">
        <v>9495</v>
      </c>
      <c r="E8020" s="334">
        <v>100.18</v>
      </c>
    </row>
    <row r="8021" spans="1:5" ht="15" x14ac:dyDescent="0.25">
      <c r="A8021" s="329">
        <v>43435</v>
      </c>
      <c r="B8021" s="329" t="s">
        <v>10373</v>
      </c>
      <c r="C8021" s="329" t="s">
        <v>9494</v>
      </c>
      <c r="D8021" s="329" t="s">
        <v>9495</v>
      </c>
      <c r="E8021" s="334">
        <v>183.67</v>
      </c>
    </row>
    <row r="8022" spans="1:5" ht="15" x14ac:dyDescent="0.25">
      <c r="A8022" s="329">
        <v>43436</v>
      </c>
      <c r="B8022" s="329" t="s">
        <v>10374</v>
      </c>
      <c r="C8022" s="329" t="s">
        <v>9494</v>
      </c>
      <c r="D8022" s="329" t="s">
        <v>9495</v>
      </c>
      <c r="E8022" s="334">
        <v>321.42</v>
      </c>
    </row>
    <row r="8023" spans="1:5" ht="15" x14ac:dyDescent="0.25">
      <c r="A8023" s="329">
        <v>43437</v>
      </c>
      <c r="B8023" s="329" t="s">
        <v>10375</v>
      </c>
      <c r="C8023" s="329" t="s">
        <v>9494</v>
      </c>
      <c r="D8023" s="329" t="s">
        <v>9495</v>
      </c>
      <c r="E8023" s="334">
        <v>582.74</v>
      </c>
    </row>
    <row r="8024" spans="1:5" ht="15" x14ac:dyDescent="0.25">
      <c r="A8024" s="329">
        <v>43438</v>
      </c>
      <c r="B8024" s="329" t="s">
        <v>10376</v>
      </c>
      <c r="C8024" s="329" t="s">
        <v>9494</v>
      </c>
      <c r="D8024" s="329" t="s">
        <v>9495</v>
      </c>
      <c r="E8024" s="335">
        <v>1043.5899999999999</v>
      </c>
    </row>
    <row r="8025" spans="1:5" ht="15" x14ac:dyDescent="0.25">
      <c r="A8025" s="329">
        <v>41627</v>
      </c>
      <c r="B8025" s="329" t="s">
        <v>10377</v>
      </c>
      <c r="C8025" s="329" t="s">
        <v>9494</v>
      </c>
      <c r="D8025" s="329" t="s">
        <v>9495</v>
      </c>
      <c r="E8025" s="334">
        <v>154.44999999999999</v>
      </c>
    </row>
    <row r="8026" spans="1:5" ht="15" x14ac:dyDescent="0.25">
      <c r="A8026" s="329">
        <v>41628</v>
      </c>
      <c r="B8026" s="329" t="s">
        <v>10378</v>
      </c>
      <c r="C8026" s="329" t="s">
        <v>9494</v>
      </c>
      <c r="D8026" s="329" t="s">
        <v>9495</v>
      </c>
      <c r="E8026" s="334">
        <v>283.85000000000002</v>
      </c>
    </row>
    <row r="8027" spans="1:5" ht="15" x14ac:dyDescent="0.25">
      <c r="A8027" s="329">
        <v>41629</v>
      </c>
      <c r="B8027" s="329" t="s">
        <v>10379</v>
      </c>
      <c r="C8027" s="329" t="s">
        <v>9494</v>
      </c>
      <c r="D8027" s="329" t="s">
        <v>9495</v>
      </c>
      <c r="E8027" s="334">
        <v>360.66</v>
      </c>
    </row>
    <row r="8028" spans="1:5" ht="15" x14ac:dyDescent="0.25">
      <c r="A8028" s="329">
        <v>43429</v>
      </c>
      <c r="B8028" s="329" t="s">
        <v>10380</v>
      </c>
      <c r="C8028" s="329" t="s">
        <v>9494</v>
      </c>
      <c r="D8028" s="329" t="s">
        <v>9495</v>
      </c>
      <c r="E8028" s="334">
        <v>79.91</v>
      </c>
    </row>
    <row r="8029" spans="1:5" ht="15" x14ac:dyDescent="0.25">
      <c r="A8029" s="329">
        <v>43430</v>
      </c>
      <c r="B8029" s="329" t="s">
        <v>10381</v>
      </c>
      <c r="C8029" s="329" t="s">
        <v>9494</v>
      </c>
      <c r="D8029" s="329" t="s">
        <v>9495</v>
      </c>
      <c r="E8029" s="334">
        <v>132.74</v>
      </c>
    </row>
    <row r="8030" spans="1:5" ht="15" x14ac:dyDescent="0.25">
      <c r="A8030" s="329">
        <v>43431</v>
      </c>
      <c r="B8030" s="329" t="s">
        <v>10382</v>
      </c>
      <c r="C8030" s="329" t="s">
        <v>9494</v>
      </c>
      <c r="D8030" s="329" t="s">
        <v>9495</v>
      </c>
      <c r="E8030" s="334">
        <v>257.14</v>
      </c>
    </row>
    <row r="8031" spans="1:5" ht="15" x14ac:dyDescent="0.25">
      <c r="A8031" s="329">
        <v>43432</v>
      </c>
      <c r="B8031" s="329" t="s">
        <v>10383</v>
      </c>
      <c r="C8031" s="329" t="s">
        <v>9494</v>
      </c>
      <c r="D8031" s="329" t="s">
        <v>9495</v>
      </c>
      <c r="E8031" s="334">
        <v>534.30999999999995</v>
      </c>
    </row>
    <row r="8032" spans="1:5" ht="15" x14ac:dyDescent="0.25">
      <c r="A8032" s="329">
        <v>43433</v>
      </c>
      <c r="B8032" s="329" t="s">
        <v>10384</v>
      </c>
      <c r="C8032" s="329" t="s">
        <v>9494</v>
      </c>
      <c r="D8032" s="329" t="s">
        <v>9495</v>
      </c>
      <c r="E8032" s="334">
        <v>842.38</v>
      </c>
    </row>
    <row r="8033" spans="1:5" ht="15" x14ac:dyDescent="0.25">
      <c r="A8033" s="329">
        <v>43094</v>
      </c>
      <c r="B8033" s="329" t="s">
        <v>10385</v>
      </c>
      <c r="C8033" s="329" t="s">
        <v>9494</v>
      </c>
      <c r="D8033" s="329" t="s">
        <v>9495</v>
      </c>
      <c r="E8033" s="334">
        <v>195.23</v>
      </c>
    </row>
    <row r="8034" spans="1:5" ht="15" x14ac:dyDescent="0.25">
      <c r="A8034" s="329">
        <v>43093</v>
      </c>
      <c r="B8034" s="329" t="s">
        <v>10386</v>
      </c>
      <c r="C8034" s="329" t="s">
        <v>9494</v>
      </c>
      <c r="D8034" s="329" t="s">
        <v>9495</v>
      </c>
      <c r="E8034" s="334">
        <v>207.47</v>
      </c>
    </row>
    <row r="8035" spans="1:5" ht="15" x14ac:dyDescent="0.25">
      <c r="A8035" s="329">
        <v>1030</v>
      </c>
      <c r="B8035" s="329" t="s">
        <v>10387</v>
      </c>
      <c r="C8035" s="329" t="s">
        <v>9494</v>
      </c>
      <c r="D8035" s="329" t="s">
        <v>9499</v>
      </c>
      <c r="E8035" s="334">
        <v>39.99</v>
      </c>
    </row>
    <row r="8036" spans="1:5" ht="15" x14ac:dyDescent="0.25">
      <c r="A8036" s="329">
        <v>11694</v>
      </c>
      <c r="B8036" s="329" t="s">
        <v>10388</v>
      </c>
      <c r="C8036" s="329" t="s">
        <v>9494</v>
      </c>
      <c r="D8036" s="329" t="s">
        <v>9495</v>
      </c>
      <c r="E8036" s="334">
        <v>883.98</v>
      </c>
    </row>
    <row r="8037" spans="1:5" ht="15" x14ac:dyDescent="0.25">
      <c r="A8037" s="329">
        <v>11881</v>
      </c>
      <c r="B8037" s="329" t="s">
        <v>10389</v>
      </c>
      <c r="C8037" s="329" t="s">
        <v>9494</v>
      </c>
      <c r="D8037" s="329" t="s">
        <v>9495</v>
      </c>
      <c r="E8037" s="334">
        <v>141.91999999999999</v>
      </c>
    </row>
    <row r="8038" spans="1:5" ht="15" x14ac:dyDescent="0.25">
      <c r="A8038" s="329">
        <v>35277</v>
      </c>
      <c r="B8038" s="329" t="s">
        <v>10390</v>
      </c>
      <c r="C8038" s="329" t="s">
        <v>9494</v>
      </c>
      <c r="D8038" s="329" t="s">
        <v>9495</v>
      </c>
      <c r="E8038" s="334">
        <v>372.64</v>
      </c>
    </row>
    <row r="8039" spans="1:5" ht="15" x14ac:dyDescent="0.25">
      <c r="A8039" s="329">
        <v>10521</v>
      </c>
      <c r="B8039" s="329" t="s">
        <v>10391</v>
      </c>
      <c r="C8039" s="329" t="s">
        <v>9494</v>
      </c>
      <c r="D8039" s="329" t="s">
        <v>9495</v>
      </c>
      <c r="E8039" s="334">
        <v>247.89</v>
      </c>
    </row>
    <row r="8040" spans="1:5" ht="15" x14ac:dyDescent="0.25">
      <c r="A8040" s="329">
        <v>10885</v>
      </c>
      <c r="B8040" s="329" t="s">
        <v>10392</v>
      </c>
      <c r="C8040" s="329" t="s">
        <v>9494</v>
      </c>
      <c r="D8040" s="329" t="s">
        <v>9495</v>
      </c>
      <c r="E8040" s="334">
        <v>313.55</v>
      </c>
    </row>
    <row r="8041" spans="1:5" ht="15" x14ac:dyDescent="0.25">
      <c r="A8041" s="329">
        <v>20962</v>
      </c>
      <c r="B8041" s="329" t="s">
        <v>10393</v>
      </c>
      <c r="C8041" s="329" t="s">
        <v>9494</v>
      </c>
      <c r="D8041" s="329" t="s">
        <v>9499</v>
      </c>
      <c r="E8041" s="334">
        <v>259.7</v>
      </c>
    </row>
    <row r="8042" spans="1:5" ht="15" x14ac:dyDescent="0.25">
      <c r="A8042" s="329">
        <v>20963</v>
      </c>
      <c r="B8042" s="329" t="s">
        <v>10394</v>
      </c>
      <c r="C8042" s="329" t="s">
        <v>9494</v>
      </c>
      <c r="D8042" s="329" t="s">
        <v>9495</v>
      </c>
      <c r="E8042" s="334">
        <v>317.24</v>
      </c>
    </row>
    <row r="8043" spans="1:5" ht="15" x14ac:dyDescent="0.25">
      <c r="A8043" s="329">
        <v>34643</v>
      </c>
      <c r="B8043" s="329" t="s">
        <v>10395</v>
      </c>
      <c r="C8043" s="329" t="s">
        <v>9494</v>
      </c>
      <c r="D8043" s="329" t="s">
        <v>9495</v>
      </c>
      <c r="E8043" s="334">
        <v>42.91</v>
      </c>
    </row>
    <row r="8044" spans="1:5" ht="15" x14ac:dyDescent="0.25">
      <c r="A8044" s="329">
        <v>41480</v>
      </c>
      <c r="B8044" s="329" t="s">
        <v>10396</v>
      </c>
      <c r="C8044" s="329" t="s">
        <v>9494</v>
      </c>
      <c r="D8044" s="329" t="s">
        <v>9495</v>
      </c>
      <c r="E8044" s="334">
        <v>49.76</v>
      </c>
    </row>
    <row r="8045" spans="1:5" ht="15" x14ac:dyDescent="0.25">
      <c r="A8045" s="329">
        <v>41474</v>
      </c>
      <c r="B8045" s="329" t="s">
        <v>10397</v>
      </c>
      <c r="C8045" s="329" t="s">
        <v>9494</v>
      </c>
      <c r="D8045" s="329" t="s">
        <v>9495</v>
      </c>
      <c r="E8045" s="334">
        <v>79.489999999999995</v>
      </c>
    </row>
    <row r="8046" spans="1:5" ht="15" x14ac:dyDescent="0.25">
      <c r="A8046" s="329">
        <v>41475</v>
      </c>
      <c r="B8046" s="329" t="s">
        <v>10398</v>
      </c>
      <c r="C8046" s="329" t="s">
        <v>9494</v>
      </c>
      <c r="D8046" s="329" t="s">
        <v>9495</v>
      </c>
      <c r="E8046" s="334">
        <v>67.819999999999993</v>
      </c>
    </row>
    <row r="8047" spans="1:5" ht="15" x14ac:dyDescent="0.25">
      <c r="A8047" s="329">
        <v>41476</v>
      </c>
      <c r="B8047" s="329" t="s">
        <v>10399</v>
      </c>
      <c r="C8047" s="329" t="s">
        <v>9494</v>
      </c>
      <c r="D8047" s="329" t="s">
        <v>9495</v>
      </c>
      <c r="E8047" s="334">
        <v>148.5</v>
      </c>
    </row>
    <row r="8048" spans="1:5" ht="15" x14ac:dyDescent="0.25">
      <c r="A8048" s="329">
        <v>2555</v>
      </c>
      <c r="B8048" s="329" t="s">
        <v>1328</v>
      </c>
      <c r="C8048" s="329" t="s">
        <v>9494</v>
      </c>
      <c r="D8048" s="329" t="s">
        <v>9495</v>
      </c>
      <c r="E8048" s="334">
        <v>1.63</v>
      </c>
    </row>
    <row r="8049" spans="1:5" ht="15" x14ac:dyDescent="0.25">
      <c r="A8049" s="329">
        <v>2556</v>
      </c>
      <c r="B8049" s="329" t="s">
        <v>1324</v>
      </c>
      <c r="C8049" s="329" t="s">
        <v>9494</v>
      </c>
      <c r="D8049" s="329" t="s">
        <v>9495</v>
      </c>
      <c r="E8049" s="334">
        <v>1.69</v>
      </c>
    </row>
    <row r="8050" spans="1:5" ht="15" x14ac:dyDescent="0.25">
      <c r="A8050" s="329">
        <v>2557</v>
      </c>
      <c r="B8050" s="329" t="s">
        <v>10400</v>
      </c>
      <c r="C8050" s="329" t="s">
        <v>9494</v>
      </c>
      <c r="D8050" s="329" t="s">
        <v>9495</v>
      </c>
      <c r="E8050" s="334">
        <v>3.57</v>
      </c>
    </row>
    <row r="8051" spans="1:5" ht="15" x14ac:dyDescent="0.25">
      <c r="A8051" s="329">
        <v>10569</v>
      </c>
      <c r="B8051" s="329" t="s">
        <v>10401</v>
      </c>
      <c r="C8051" s="329" t="s">
        <v>9494</v>
      </c>
      <c r="D8051" s="329" t="s">
        <v>9495</v>
      </c>
      <c r="E8051" s="334">
        <v>3.57</v>
      </c>
    </row>
    <row r="8052" spans="1:5" ht="15" x14ac:dyDescent="0.25">
      <c r="A8052" s="329">
        <v>39810</v>
      </c>
      <c r="B8052" s="329" t="s">
        <v>10402</v>
      </c>
      <c r="C8052" s="329" t="s">
        <v>9494</v>
      </c>
      <c r="D8052" s="329" t="s">
        <v>9495</v>
      </c>
      <c r="E8052" s="334">
        <v>26.34</v>
      </c>
    </row>
    <row r="8053" spans="1:5" ht="15" x14ac:dyDescent="0.25">
      <c r="A8053" s="329">
        <v>39811</v>
      </c>
      <c r="B8053" s="329" t="s">
        <v>10403</v>
      </c>
      <c r="C8053" s="329" t="s">
        <v>9494</v>
      </c>
      <c r="D8053" s="329" t="s">
        <v>9495</v>
      </c>
      <c r="E8053" s="334">
        <v>32.22</v>
      </c>
    </row>
    <row r="8054" spans="1:5" ht="15" x14ac:dyDescent="0.25">
      <c r="A8054" s="329">
        <v>39812</v>
      </c>
      <c r="B8054" s="329" t="s">
        <v>10404</v>
      </c>
      <c r="C8054" s="329" t="s">
        <v>9494</v>
      </c>
      <c r="D8054" s="329" t="s">
        <v>9495</v>
      </c>
      <c r="E8054" s="334">
        <v>52.99</v>
      </c>
    </row>
    <row r="8055" spans="1:5" ht="15" x14ac:dyDescent="0.25">
      <c r="A8055" s="329">
        <v>43096</v>
      </c>
      <c r="B8055" s="329" t="s">
        <v>10405</v>
      </c>
      <c r="C8055" s="329" t="s">
        <v>9494</v>
      </c>
      <c r="D8055" s="329" t="s">
        <v>9495</v>
      </c>
      <c r="E8055" s="334">
        <v>175.64</v>
      </c>
    </row>
    <row r="8056" spans="1:5" ht="15" x14ac:dyDescent="0.25">
      <c r="A8056" s="329">
        <v>43102</v>
      </c>
      <c r="B8056" s="329" t="s">
        <v>10406</v>
      </c>
      <c r="C8056" s="329" t="s">
        <v>9494</v>
      </c>
      <c r="D8056" s="329" t="s">
        <v>9495</v>
      </c>
      <c r="E8056" s="334">
        <v>106.8</v>
      </c>
    </row>
    <row r="8057" spans="1:5" ht="15" x14ac:dyDescent="0.25">
      <c r="A8057" s="329">
        <v>43103</v>
      </c>
      <c r="B8057" s="329" t="s">
        <v>10407</v>
      </c>
      <c r="C8057" s="329" t="s">
        <v>9494</v>
      </c>
      <c r="D8057" s="329" t="s">
        <v>9495</v>
      </c>
      <c r="E8057" s="334">
        <v>157.27000000000001</v>
      </c>
    </row>
    <row r="8058" spans="1:5" ht="15" x14ac:dyDescent="0.25">
      <c r="A8058" s="329">
        <v>43098</v>
      </c>
      <c r="B8058" s="329" t="s">
        <v>10408</v>
      </c>
      <c r="C8058" s="329" t="s">
        <v>9494</v>
      </c>
      <c r="D8058" s="329" t="s">
        <v>9495</v>
      </c>
      <c r="E8058" s="334">
        <v>59.49</v>
      </c>
    </row>
    <row r="8059" spans="1:5" ht="15" x14ac:dyDescent="0.25">
      <c r="A8059" s="329">
        <v>43097</v>
      </c>
      <c r="B8059" s="329" t="s">
        <v>10409</v>
      </c>
      <c r="C8059" s="329" t="s">
        <v>9494</v>
      </c>
      <c r="D8059" s="329" t="s">
        <v>9495</v>
      </c>
      <c r="E8059" s="334">
        <v>35.25</v>
      </c>
    </row>
    <row r="8060" spans="1:5" ht="15" x14ac:dyDescent="0.25">
      <c r="A8060" s="329">
        <v>43104</v>
      </c>
      <c r="B8060" s="329" t="s">
        <v>10410</v>
      </c>
      <c r="C8060" s="329" t="s">
        <v>9494</v>
      </c>
      <c r="D8060" s="329" t="s">
        <v>9495</v>
      </c>
      <c r="E8060" s="334">
        <v>416.96</v>
      </c>
    </row>
    <row r="8061" spans="1:5" ht="15" x14ac:dyDescent="0.25">
      <c r="A8061" s="329">
        <v>39771</v>
      </c>
      <c r="B8061" s="329" t="s">
        <v>10411</v>
      </c>
      <c r="C8061" s="329" t="s">
        <v>9494</v>
      </c>
      <c r="D8061" s="329" t="s">
        <v>9495</v>
      </c>
      <c r="E8061" s="334">
        <v>34.340000000000003</v>
      </c>
    </row>
    <row r="8062" spans="1:5" ht="15" x14ac:dyDescent="0.25">
      <c r="A8062" s="329">
        <v>39772</v>
      </c>
      <c r="B8062" s="329" t="s">
        <v>10412</v>
      </c>
      <c r="C8062" s="329" t="s">
        <v>9494</v>
      </c>
      <c r="D8062" s="329" t="s">
        <v>9495</v>
      </c>
      <c r="E8062" s="334">
        <v>67.5</v>
      </c>
    </row>
    <row r="8063" spans="1:5" ht="15" x14ac:dyDescent="0.25">
      <c r="A8063" s="329">
        <v>39773</v>
      </c>
      <c r="B8063" s="329" t="s">
        <v>10413</v>
      </c>
      <c r="C8063" s="329" t="s">
        <v>9494</v>
      </c>
      <c r="D8063" s="329" t="s">
        <v>9495</v>
      </c>
      <c r="E8063" s="334">
        <v>108.49</v>
      </c>
    </row>
    <row r="8064" spans="1:5" ht="15" x14ac:dyDescent="0.25">
      <c r="A8064" s="329">
        <v>39774</v>
      </c>
      <c r="B8064" s="329" t="s">
        <v>10414</v>
      </c>
      <c r="C8064" s="329" t="s">
        <v>9494</v>
      </c>
      <c r="D8064" s="329" t="s">
        <v>9495</v>
      </c>
      <c r="E8064" s="334">
        <v>162.27000000000001</v>
      </c>
    </row>
    <row r="8065" spans="1:5" ht="15" x14ac:dyDescent="0.25">
      <c r="A8065" s="329">
        <v>39775</v>
      </c>
      <c r="B8065" s="329" t="s">
        <v>10415</v>
      </c>
      <c r="C8065" s="329" t="s">
        <v>9494</v>
      </c>
      <c r="D8065" s="329" t="s">
        <v>9495</v>
      </c>
      <c r="E8065" s="334">
        <v>216.57</v>
      </c>
    </row>
    <row r="8066" spans="1:5" ht="15" x14ac:dyDescent="0.25">
      <c r="A8066" s="329">
        <v>39776</v>
      </c>
      <c r="B8066" s="329" t="s">
        <v>10416</v>
      </c>
      <c r="C8066" s="329" t="s">
        <v>9494</v>
      </c>
      <c r="D8066" s="329" t="s">
        <v>9495</v>
      </c>
      <c r="E8066" s="334">
        <v>261.73</v>
      </c>
    </row>
    <row r="8067" spans="1:5" ht="15" x14ac:dyDescent="0.25">
      <c r="A8067" s="329">
        <v>39777</v>
      </c>
      <c r="B8067" s="329" t="s">
        <v>10417</v>
      </c>
      <c r="C8067" s="329" t="s">
        <v>9494</v>
      </c>
      <c r="D8067" s="329" t="s">
        <v>9495</v>
      </c>
      <c r="E8067" s="334">
        <v>331.74</v>
      </c>
    </row>
    <row r="8068" spans="1:5" ht="15" x14ac:dyDescent="0.25">
      <c r="A8068" s="329">
        <v>20254</v>
      </c>
      <c r="B8068" s="329" t="s">
        <v>1509</v>
      </c>
      <c r="C8068" s="329" t="s">
        <v>9494</v>
      </c>
      <c r="D8068" s="329" t="s">
        <v>9495</v>
      </c>
      <c r="E8068" s="334">
        <v>24.08</v>
      </c>
    </row>
    <row r="8069" spans="1:5" ht="15" x14ac:dyDescent="0.25">
      <c r="A8069" s="329">
        <v>20253</v>
      </c>
      <c r="B8069" s="329" t="s">
        <v>10418</v>
      </c>
      <c r="C8069" s="329" t="s">
        <v>9494</v>
      </c>
      <c r="D8069" s="329" t="s">
        <v>9495</v>
      </c>
      <c r="E8069" s="334">
        <v>79.069999999999993</v>
      </c>
    </row>
    <row r="8070" spans="1:5" ht="15" x14ac:dyDescent="0.25">
      <c r="A8070" s="329">
        <v>11247</v>
      </c>
      <c r="B8070" s="329" t="s">
        <v>10419</v>
      </c>
      <c r="C8070" s="329" t="s">
        <v>9494</v>
      </c>
      <c r="D8070" s="329" t="s">
        <v>9495</v>
      </c>
      <c r="E8070" s="335">
        <v>1520.35</v>
      </c>
    </row>
    <row r="8071" spans="1:5" ht="15" x14ac:dyDescent="0.25">
      <c r="A8071" s="329">
        <v>11250</v>
      </c>
      <c r="B8071" s="329" t="s">
        <v>10420</v>
      </c>
      <c r="C8071" s="329" t="s">
        <v>9494</v>
      </c>
      <c r="D8071" s="329" t="s">
        <v>9495</v>
      </c>
      <c r="E8071" s="334">
        <v>65.45</v>
      </c>
    </row>
    <row r="8072" spans="1:5" ht="15" x14ac:dyDescent="0.25">
      <c r="A8072" s="329">
        <v>11249</v>
      </c>
      <c r="B8072" s="329" t="s">
        <v>10421</v>
      </c>
      <c r="C8072" s="329" t="s">
        <v>9494</v>
      </c>
      <c r="D8072" s="329" t="s">
        <v>9495</v>
      </c>
      <c r="E8072" s="335">
        <v>2969.77</v>
      </c>
    </row>
    <row r="8073" spans="1:5" ht="15" x14ac:dyDescent="0.25">
      <c r="A8073" s="329">
        <v>11251</v>
      </c>
      <c r="B8073" s="329" t="s">
        <v>10422</v>
      </c>
      <c r="C8073" s="329" t="s">
        <v>9494</v>
      </c>
      <c r="D8073" s="329" t="s">
        <v>9495</v>
      </c>
      <c r="E8073" s="334">
        <v>144.97999999999999</v>
      </c>
    </row>
    <row r="8074" spans="1:5" ht="15" x14ac:dyDescent="0.25">
      <c r="A8074" s="329">
        <v>11253</v>
      </c>
      <c r="B8074" s="329" t="s">
        <v>1613</v>
      </c>
      <c r="C8074" s="329" t="s">
        <v>9494</v>
      </c>
      <c r="D8074" s="329" t="s">
        <v>9495</v>
      </c>
      <c r="E8074" s="334">
        <v>240.25</v>
      </c>
    </row>
    <row r="8075" spans="1:5" ht="15" x14ac:dyDescent="0.25">
      <c r="A8075" s="329">
        <v>11255</v>
      </c>
      <c r="B8075" s="329" t="s">
        <v>10423</v>
      </c>
      <c r="C8075" s="329" t="s">
        <v>9494</v>
      </c>
      <c r="D8075" s="329" t="s">
        <v>9495</v>
      </c>
      <c r="E8075" s="334">
        <v>359.17</v>
      </c>
    </row>
    <row r="8076" spans="1:5" ht="15" x14ac:dyDescent="0.25">
      <c r="A8076" s="329">
        <v>14055</v>
      </c>
      <c r="B8076" s="329" t="s">
        <v>10424</v>
      </c>
      <c r="C8076" s="329" t="s">
        <v>9494</v>
      </c>
      <c r="D8076" s="329" t="s">
        <v>9495</v>
      </c>
      <c r="E8076" s="334">
        <v>722.52</v>
      </c>
    </row>
    <row r="8077" spans="1:5" ht="15" x14ac:dyDescent="0.25">
      <c r="A8077" s="329">
        <v>11256</v>
      </c>
      <c r="B8077" s="329" t="s">
        <v>10425</v>
      </c>
      <c r="C8077" s="329" t="s">
        <v>9494</v>
      </c>
      <c r="D8077" s="329" t="s">
        <v>9495</v>
      </c>
      <c r="E8077" s="334">
        <v>449.89</v>
      </c>
    </row>
    <row r="8078" spans="1:5" ht="15" x14ac:dyDescent="0.25">
      <c r="A8078" s="329">
        <v>1872</v>
      </c>
      <c r="B8078" s="329" t="s">
        <v>10426</v>
      </c>
      <c r="C8078" s="329" t="s">
        <v>9494</v>
      </c>
      <c r="D8078" s="329" t="s">
        <v>9495</v>
      </c>
      <c r="E8078" s="334">
        <v>2.0099999999999998</v>
      </c>
    </row>
    <row r="8079" spans="1:5" ht="15" x14ac:dyDescent="0.25">
      <c r="A8079" s="329">
        <v>1873</v>
      </c>
      <c r="B8079" s="329" t="s">
        <v>10427</v>
      </c>
      <c r="C8079" s="329" t="s">
        <v>9494</v>
      </c>
      <c r="D8079" s="329" t="s">
        <v>9495</v>
      </c>
      <c r="E8079" s="334">
        <v>3.99</v>
      </c>
    </row>
    <row r="8080" spans="1:5" ht="15" x14ac:dyDescent="0.25">
      <c r="A8080" s="329">
        <v>39693</v>
      </c>
      <c r="B8080" s="329" t="s">
        <v>10428</v>
      </c>
      <c r="C8080" s="329" t="s">
        <v>9494</v>
      </c>
      <c r="D8080" s="329" t="s">
        <v>9495</v>
      </c>
      <c r="E8080" s="335">
        <v>2825.56</v>
      </c>
    </row>
    <row r="8081" spans="1:5" ht="15" x14ac:dyDescent="0.25">
      <c r="A8081" s="329">
        <v>39692</v>
      </c>
      <c r="B8081" s="329" t="s">
        <v>10429</v>
      </c>
      <c r="C8081" s="329" t="s">
        <v>9494</v>
      </c>
      <c r="D8081" s="329" t="s">
        <v>9495</v>
      </c>
      <c r="E8081" s="334">
        <v>904.11</v>
      </c>
    </row>
    <row r="8082" spans="1:5" ht="15" x14ac:dyDescent="0.25">
      <c r="A8082" s="329">
        <v>1062</v>
      </c>
      <c r="B8082" s="329" t="s">
        <v>10430</v>
      </c>
      <c r="C8082" s="329" t="s">
        <v>9494</v>
      </c>
      <c r="D8082" s="329" t="s">
        <v>9495</v>
      </c>
      <c r="E8082" s="334">
        <v>286.52999999999997</v>
      </c>
    </row>
    <row r="8083" spans="1:5" ht="15" x14ac:dyDescent="0.25">
      <c r="A8083" s="329">
        <v>39686</v>
      </c>
      <c r="B8083" s="329" t="s">
        <v>10431</v>
      </c>
      <c r="C8083" s="329" t="s">
        <v>9494</v>
      </c>
      <c r="D8083" s="329" t="s">
        <v>9495</v>
      </c>
      <c r="E8083" s="334">
        <v>463.95</v>
      </c>
    </row>
    <row r="8084" spans="1:5" ht="15" x14ac:dyDescent="0.25">
      <c r="A8084" s="329">
        <v>43095</v>
      </c>
      <c r="B8084" s="329" t="s">
        <v>10432</v>
      </c>
      <c r="C8084" s="329" t="s">
        <v>9494</v>
      </c>
      <c r="D8084" s="329" t="s">
        <v>9495</v>
      </c>
      <c r="E8084" s="334">
        <v>115.74</v>
      </c>
    </row>
    <row r="8085" spans="1:5" ht="15" x14ac:dyDescent="0.25">
      <c r="A8085" s="329">
        <v>1871</v>
      </c>
      <c r="B8085" s="329" t="s">
        <v>10433</v>
      </c>
      <c r="C8085" s="329" t="s">
        <v>9494</v>
      </c>
      <c r="D8085" s="329" t="s">
        <v>9495</v>
      </c>
      <c r="E8085" s="334">
        <v>3.6</v>
      </c>
    </row>
    <row r="8086" spans="1:5" ht="15" x14ac:dyDescent="0.25">
      <c r="A8086" s="329">
        <v>12001</v>
      </c>
      <c r="B8086" s="329" t="s">
        <v>10434</v>
      </c>
      <c r="C8086" s="329" t="s">
        <v>9494</v>
      </c>
      <c r="D8086" s="329" t="s">
        <v>9495</v>
      </c>
      <c r="E8086" s="334">
        <v>5.2</v>
      </c>
    </row>
    <row r="8087" spans="1:5" ht="15" x14ac:dyDescent="0.25">
      <c r="A8087" s="329">
        <v>11882</v>
      </c>
      <c r="B8087" s="329" t="s">
        <v>10435</v>
      </c>
      <c r="C8087" s="329" t="s">
        <v>9494</v>
      </c>
      <c r="D8087" s="329" t="s">
        <v>9495</v>
      </c>
      <c r="E8087" s="334">
        <v>101.85</v>
      </c>
    </row>
    <row r="8088" spans="1:5" ht="15" x14ac:dyDescent="0.25">
      <c r="A8088" s="329">
        <v>1068</v>
      </c>
      <c r="B8088" s="329" t="s">
        <v>10436</v>
      </c>
      <c r="C8088" s="329" t="s">
        <v>9494</v>
      </c>
      <c r="D8088" s="329" t="s">
        <v>9495</v>
      </c>
      <c r="E8088" s="335">
        <v>1889.96</v>
      </c>
    </row>
    <row r="8089" spans="1:5" ht="15" x14ac:dyDescent="0.25">
      <c r="A8089" s="329">
        <v>39690</v>
      </c>
      <c r="B8089" s="329" t="s">
        <v>10437</v>
      </c>
      <c r="C8089" s="329" t="s">
        <v>9494</v>
      </c>
      <c r="D8089" s="329" t="s">
        <v>9495</v>
      </c>
      <c r="E8089" s="335">
        <v>3170.73</v>
      </c>
    </row>
    <row r="8090" spans="1:5" ht="15" x14ac:dyDescent="0.25">
      <c r="A8090" s="329">
        <v>39691</v>
      </c>
      <c r="B8090" s="329" t="s">
        <v>10438</v>
      </c>
      <c r="C8090" s="329" t="s">
        <v>9494</v>
      </c>
      <c r="D8090" s="329" t="s">
        <v>9495</v>
      </c>
      <c r="E8090" s="335">
        <v>3987.89</v>
      </c>
    </row>
    <row r="8091" spans="1:5" ht="15" x14ac:dyDescent="0.25">
      <c r="A8091" s="329">
        <v>39808</v>
      </c>
      <c r="B8091" s="329" t="s">
        <v>10439</v>
      </c>
      <c r="C8091" s="329" t="s">
        <v>9494</v>
      </c>
      <c r="D8091" s="329" t="s">
        <v>9495</v>
      </c>
      <c r="E8091" s="334">
        <v>60.42</v>
      </c>
    </row>
    <row r="8092" spans="1:5" ht="15" x14ac:dyDescent="0.25">
      <c r="A8092" s="329">
        <v>39809</v>
      </c>
      <c r="B8092" s="329" t="s">
        <v>10440</v>
      </c>
      <c r="C8092" s="329" t="s">
        <v>9494</v>
      </c>
      <c r="D8092" s="329" t="s">
        <v>9495</v>
      </c>
      <c r="E8092" s="334">
        <v>143.32</v>
      </c>
    </row>
    <row r="8093" spans="1:5" ht="15" x14ac:dyDescent="0.25">
      <c r="A8093" s="329">
        <v>43439</v>
      </c>
      <c r="B8093" s="329" t="s">
        <v>10441</v>
      </c>
      <c r="C8093" s="329" t="s">
        <v>9494</v>
      </c>
      <c r="D8093" s="329" t="s">
        <v>9495</v>
      </c>
      <c r="E8093" s="334">
        <v>467.52</v>
      </c>
    </row>
    <row r="8094" spans="1:5" ht="15" x14ac:dyDescent="0.25">
      <c r="A8094" s="329">
        <v>5103</v>
      </c>
      <c r="B8094" s="329" t="s">
        <v>10442</v>
      </c>
      <c r="C8094" s="329" t="s">
        <v>9494</v>
      </c>
      <c r="D8094" s="329" t="s">
        <v>9495</v>
      </c>
      <c r="E8094" s="334">
        <v>23.59</v>
      </c>
    </row>
    <row r="8095" spans="1:5" ht="15" x14ac:dyDescent="0.25">
      <c r="A8095" s="329">
        <v>11880</v>
      </c>
      <c r="B8095" s="329" t="s">
        <v>10443</v>
      </c>
      <c r="C8095" s="329" t="s">
        <v>9494</v>
      </c>
      <c r="D8095" s="329" t="s">
        <v>9495</v>
      </c>
      <c r="E8095" s="334">
        <v>99.22</v>
      </c>
    </row>
    <row r="8096" spans="1:5" ht="15" x14ac:dyDescent="0.25">
      <c r="A8096" s="329">
        <v>11714</v>
      </c>
      <c r="B8096" s="329" t="s">
        <v>10444</v>
      </c>
      <c r="C8096" s="329" t="s">
        <v>9494</v>
      </c>
      <c r="D8096" s="329" t="s">
        <v>9495</v>
      </c>
      <c r="E8096" s="334">
        <v>67.599999999999994</v>
      </c>
    </row>
    <row r="8097" spans="1:5" ht="15" x14ac:dyDescent="0.25">
      <c r="A8097" s="329">
        <v>11712</v>
      </c>
      <c r="B8097" s="329" t="s">
        <v>10445</v>
      </c>
      <c r="C8097" s="329" t="s">
        <v>9494</v>
      </c>
      <c r="D8097" s="329" t="s">
        <v>9499</v>
      </c>
      <c r="E8097" s="334">
        <v>44.14</v>
      </c>
    </row>
    <row r="8098" spans="1:5" ht="15" x14ac:dyDescent="0.25">
      <c r="A8098" s="329">
        <v>11717</v>
      </c>
      <c r="B8098" s="329" t="s">
        <v>10446</v>
      </c>
      <c r="C8098" s="329" t="s">
        <v>9494</v>
      </c>
      <c r="D8098" s="329" t="s">
        <v>9495</v>
      </c>
      <c r="E8098" s="334">
        <v>53.21</v>
      </c>
    </row>
    <row r="8099" spans="1:5" ht="15" x14ac:dyDescent="0.25">
      <c r="A8099" s="329">
        <v>1106</v>
      </c>
      <c r="B8099" s="329" t="s">
        <v>929</v>
      </c>
      <c r="C8099" s="329" t="s">
        <v>9567</v>
      </c>
      <c r="D8099" s="329" t="s">
        <v>9499</v>
      </c>
      <c r="E8099" s="334">
        <v>0.8</v>
      </c>
    </row>
    <row r="8100" spans="1:5" ht="15" x14ac:dyDescent="0.25">
      <c r="A8100" s="329">
        <v>11161</v>
      </c>
      <c r="B8100" s="329" t="s">
        <v>10447</v>
      </c>
      <c r="C8100" s="329" t="s">
        <v>9567</v>
      </c>
      <c r="D8100" s="329" t="s">
        <v>9495</v>
      </c>
      <c r="E8100" s="334">
        <v>1.33</v>
      </c>
    </row>
    <row r="8101" spans="1:5" ht="15" x14ac:dyDescent="0.25">
      <c r="A8101" s="329">
        <v>1107</v>
      </c>
      <c r="B8101" s="329" t="s">
        <v>10448</v>
      </c>
      <c r="C8101" s="329" t="s">
        <v>9567</v>
      </c>
      <c r="D8101" s="329" t="s">
        <v>9495</v>
      </c>
      <c r="E8101" s="334">
        <v>0.68</v>
      </c>
    </row>
    <row r="8102" spans="1:5" ht="15" x14ac:dyDescent="0.25">
      <c r="A8102" s="329">
        <v>25963</v>
      </c>
      <c r="B8102" s="329" t="s">
        <v>10449</v>
      </c>
      <c r="C8102" s="329" t="s">
        <v>9567</v>
      </c>
      <c r="D8102" s="329" t="s">
        <v>9495</v>
      </c>
      <c r="E8102" s="334">
        <v>0.12</v>
      </c>
    </row>
    <row r="8103" spans="1:5" ht="15" x14ac:dyDescent="0.25">
      <c r="A8103" s="329">
        <v>4759</v>
      </c>
      <c r="B8103" s="329" t="s">
        <v>10450</v>
      </c>
      <c r="C8103" s="329" t="s">
        <v>9661</v>
      </c>
      <c r="D8103" s="329" t="s">
        <v>9495</v>
      </c>
      <c r="E8103" s="334">
        <v>13.49</v>
      </c>
    </row>
    <row r="8104" spans="1:5" ht="15" x14ac:dyDescent="0.25">
      <c r="A8104" s="329">
        <v>41068</v>
      </c>
      <c r="B8104" s="329" t="s">
        <v>10451</v>
      </c>
      <c r="C8104" s="329" t="s">
        <v>9663</v>
      </c>
      <c r="D8104" s="329" t="s">
        <v>9495</v>
      </c>
      <c r="E8104" s="335">
        <v>2393.9899999999998</v>
      </c>
    </row>
    <row r="8105" spans="1:5" ht="15" x14ac:dyDescent="0.25">
      <c r="A8105" s="329">
        <v>1108</v>
      </c>
      <c r="B8105" s="329" t="s">
        <v>10452</v>
      </c>
      <c r="C8105" s="329" t="s">
        <v>9519</v>
      </c>
      <c r="D8105" s="329" t="s">
        <v>9495</v>
      </c>
      <c r="E8105" s="334">
        <v>30.82</v>
      </c>
    </row>
    <row r="8106" spans="1:5" ht="15" x14ac:dyDescent="0.25">
      <c r="A8106" s="329">
        <v>1117</v>
      </c>
      <c r="B8106" s="329" t="s">
        <v>10453</v>
      </c>
      <c r="C8106" s="329" t="s">
        <v>9519</v>
      </c>
      <c r="D8106" s="329" t="s">
        <v>9495</v>
      </c>
      <c r="E8106" s="334">
        <v>31.06</v>
      </c>
    </row>
    <row r="8107" spans="1:5" ht="15" x14ac:dyDescent="0.25">
      <c r="A8107" s="329">
        <v>1118</v>
      </c>
      <c r="B8107" s="329" t="s">
        <v>10454</v>
      </c>
      <c r="C8107" s="329" t="s">
        <v>9519</v>
      </c>
      <c r="D8107" s="329" t="s">
        <v>9495</v>
      </c>
      <c r="E8107" s="334">
        <v>36.71</v>
      </c>
    </row>
    <row r="8108" spans="1:5" ht="15" x14ac:dyDescent="0.25">
      <c r="A8108" s="329">
        <v>1110</v>
      </c>
      <c r="B8108" s="329" t="s">
        <v>10455</v>
      </c>
      <c r="C8108" s="329" t="s">
        <v>9519</v>
      </c>
      <c r="D8108" s="329" t="s">
        <v>9495</v>
      </c>
      <c r="E8108" s="334">
        <v>36.71</v>
      </c>
    </row>
    <row r="8109" spans="1:5" ht="15" x14ac:dyDescent="0.25">
      <c r="A8109" s="329">
        <v>12618</v>
      </c>
      <c r="B8109" s="329" t="s">
        <v>10456</v>
      </c>
      <c r="C8109" s="329" t="s">
        <v>9494</v>
      </c>
      <c r="D8109" s="329" t="s">
        <v>9508</v>
      </c>
      <c r="E8109" s="334">
        <v>52.83</v>
      </c>
    </row>
    <row r="8110" spans="1:5" ht="15" x14ac:dyDescent="0.25">
      <c r="A8110" s="329">
        <v>40784</v>
      </c>
      <c r="B8110" s="329" t="s">
        <v>10457</v>
      </c>
      <c r="C8110" s="329" t="s">
        <v>9519</v>
      </c>
      <c r="D8110" s="329" t="s">
        <v>9495</v>
      </c>
      <c r="E8110" s="334">
        <v>101.26</v>
      </c>
    </row>
    <row r="8111" spans="1:5" ht="15" x14ac:dyDescent="0.25">
      <c r="A8111" s="329">
        <v>40782</v>
      </c>
      <c r="B8111" s="329" t="s">
        <v>10458</v>
      </c>
      <c r="C8111" s="329" t="s">
        <v>9519</v>
      </c>
      <c r="D8111" s="329" t="s">
        <v>9495</v>
      </c>
      <c r="E8111" s="334">
        <v>39.74</v>
      </c>
    </row>
    <row r="8112" spans="1:5" ht="15" x14ac:dyDescent="0.25">
      <c r="A8112" s="329">
        <v>40783</v>
      </c>
      <c r="B8112" s="329" t="s">
        <v>10459</v>
      </c>
      <c r="C8112" s="329" t="s">
        <v>9519</v>
      </c>
      <c r="D8112" s="329" t="s">
        <v>9495</v>
      </c>
      <c r="E8112" s="334">
        <v>51.76</v>
      </c>
    </row>
    <row r="8113" spans="1:5" ht="15" x14ac:dyDescent="0.25">
      <c r="A8113" s="329">
        <v>1109</v>
      </c>
      <c r="B8113" s="329" t="s">
        <v>10460</v>
      </c>
      <c r="C8113" s="329" t="s">
        <v>9519</v>
      </c>
      <c r="D8113" s="329" t="s">
        <v>9495</v>
      </c>
      <c r="E8113" s="334">
        <v>30.82</v>
      </c>
    </row>
    <row r="8114" spans="1:5" ht="15" x14ac:dyDescent="0.25">
      <c r="A8114" s="329">
        <v>1119</v>
      </c>
      <c r="B8114" s="329" t="s">
        <v>10461</v>
      </c>
      <c r="C8114" s="329" t="s">
        <v>9519</v>
      </c>
      <c r="D8114" s="329" t="s">
        <v>9495</v>
      </c>
      <c r="E8114" s="334">
        <v>19.87</v>
      </c>
    </row>
    <row r="8115" spans="1:5" ht="15" x14ac:dyDescent="0.25">
      <c r="A8115" s="329">
        <v>13115</v>
      </c>
      <c r="B8115" s="329" t="s">
        <v>10462</v>
      </c>
      <c r="C8115" s="329" t="s">
        <v>9519</v>
      </c>
      <c r="D8115" s="329" t="s">
        <v>9508</v>
      </c>
      <c r="E8115" s="334">
        <v>17.63</v>
      </c>
    </row>
    <row r="8116" spans="1:5" ht="15" x14ac:dyDescent="0.25">
      <c r="A8116" s="329">
        <v>10541</v>
      </c>
      <c r="B8116" s="329" t="s">
        <v>10463</v>
      </c>
      <c r="C8116" s="329" t="s">
        <v>9519</v>
      </c>
      <c r="D8116" s="329" t="s">
        <v>9508</v>
      </c>
      <c r="E8116" s="334">
        <v>21.55</v>
      </c>
    </row>
    <row r="8117" spans="1:5" ht="15" x14ac:dyDescent="0.25">
      <c r="A8117" s="329">
        <v>10542</v>
      </c>
      <c r="B8117" s="329" t="s">
        <v>10464</v>
      </c>
      <c r="C8117" s="329" t="s">
        <v>9519</v>
      </c>
      <c r="D8117" s="329" t="s">
        <v>9508</v>
      </c>
      <c r="E8117" s="334">
        <v>28.18</v>
      </c>
    </row>
    <row r="8118" spans="1:5" ht="15" x14ac:dyDescent="0.25">
      <c r="A8118" s="329">
        <v>10543</v>
      </c>
      <c r="B8118" s="329" t="s">
        <v>10465</v>
      </c>
      <c r="C8118" s="329" t="s">
        <v>9519</v>
      </c>
      <c r="D8118" s="329" t="s">
        <v>9508</v>
      </c>
      <c r="E8118" s="334">
        <v>45.72</v>
      </c>
    </row>
    <row r="8119" spans="1:5" ht="15" x14ac:dyDescent="0.25">
      <c r="A8119" s="329">
        <v>10544</v>
      </c>
      <c r="B8119" s="329" t="s">
        <v>10466</v>
      </c>
      <c r="C8119" s="329" t="s">
        <v>9519</v>
      </c>
      <c r="D8119" s="329" t="s">
        <v>9508</v>
      </c>
      <c r="E8119" s="334">
        <v>59.13</v>
      </c>
    </row>
    <row r="8120" spans="1:5" ht="15" x14ac:dyDescent="0.25">
      <c r="A8120" s="329">
        <v>10545</v>
      </c>
      <c r="B8120" s="329" t="s">
        <v>10467</v>
      </c>
      <c r="C8120" s="329" t="s">
        <v>9519</v>
      </c>
      <c r="D8120" s="329" t="s">
        <v>9508</v>
      </c>
      <c r="E8120" s="334">
        <v>110.51</v>
      </c>
    </row>
    <row r="8121" spans="1:5" ht="15" x14ac:dyDescent="0.25">
      <c r="A8121" s="329">
        <v>38365</v>
      </c>
      <c r="B8121" s="329" t="s">
        <v>10468</v>
      </c>
      <c r="C8121" s="329" t="s">
        <v>9507</v>
      </c>
      <c r="D8121" s="329" t="s">
        <v>9495</v>
      </c>
      <c r="E8121" s="334">
        <v>1.97</v>
      </c>
    </row>
    <row r="8122" spans="1:5" ht="15" x14ac:dyDescent="0.25">
      <c r="A8122" s="329">
        <v>37745</v>
      </c>
      <c r="B8122" s="329" t="s">
        <v>10469</v>
      </c>
      <c r="C8122" s="329" t="s">
        <v>9494</v>
      </c>
      <c r="D8122" s="329" t="s">
        <v>9508</v>
      </c>
      <c r="E8122" s="335">
        <v>336700</v>
      </c>
    </row>
    <row r="8123" spans="1:5" ht="15" x14ac:dyDescent="0.25">
      <c r="A8123" s="329">
        <v>37754</v>
      </c>
      <c r="B8123" s="329" t="s">
        <v>10470</v>
      </c>
      <c r="C8123" s="329" t="s">
        <v>9494</v>
      </c>
      <c r="D8123" s="329" t="s">
        <v>9508</v>
      </c>
      <c r="E8123" s="335">
        <v>351617.08</v>
      </c>
    </row>
    <row r="8124" spans="1:5" ht="15" x14ac:dyDescent="0.25">
      <c r="A8124" s="329">
        <v>37748</v>
      </c>
      <c r="B8124" s="329" t="s">
        <v>10471</v>
      </c>
      <c r="C8124" s="329" t="s">
        <v>9494</v>
      </c>
      <c r="D8124" s="329" t="s">
        <v>9508</v>
      </c>
      <c r="E8124" s="335">
        <v>357956.84</v>
      </c>
    </row>
    <row r="8125" spans="1:5" ht="15" x14ac:dyDescent="0.25">
      <c r="A8125" s="329">
        <v>37761</v>
      </c>
      <c r="B8125" s="329" t="s">
        <v>2081</v>
      </c>
      <c r="C8125" s="329" t="s">
        <v>9494</v>
      </c>
      <c r="D8125" s="329" t="s">
        <v>9508</v>
      </c>
      <c r="E8125" s="335">
        <v>296210.74</v>
      </c>
    </row>
    <row r="8126" spans="1:5" ht="15" x14ac:dyDescent="0.25">
      <c r="A8126" s="329">
        <v>37757</v>
      </c>
      <c r="B8126" s="329" t="s">
        <v>10472</v>
      </c>
      <c r="C8126" s="329" t="s">
        <v>9494</v>
      </c>
      <c r="D8126" s="329" t="s">
        <v>9508</v>
      </c>
      <c r="E8126" s="335">
        <v>412350.93</v>
      </c>
    </row>
    <row r="8127" spans="1:5" ht="15" x14ac:dyDescent="0.25">
      <c r="A8127" s="329">
        <v>37759</v>
      </c>
      <c r="B8127" s="329" t="s">
        <v>10473</v>
      </c>
      <c r="C8127" s="329" t="s">
        <v>9494</v>
      </c>
      <c r="D8127" s="329" t="s">
        <v>9508</v>
      </c>
      <c r="E8127" s="335">
        <v>413949.21</v>
      </c>
    </row>
    <row r="8128" spans="1:5" ht="15" x14ac:dyDescent="0.25">
      <c r="A8128" s="329">
        <v>37766</v>
      </c>
      <c r="B8128" s="329" t="s">
        <v>10474</v>
      </c>
      <c r="C8128" s="329" t="s">
        <v>9494</v>
      </c>
      <c r="D8128" s="329" t="s">
        <v>9508</v>
      </c>
      <c r="E8128" s="335">
        <v>413949.18</v>
      </c>
    </row>
    <row r="8129" spans="1:5" ht="15" x14ac:dyDescent="0.25">
      <c r="A8129" s="329">
        <v>37752</v>
      </c>
      <c r="B8129" s="329" t="s">
        <v>2037</v>
      </c>
      <c r="C8129" s="329" t="s">
        <v>9494</v>
      </c>
      <c r="D8129" s="329" t="s">
        <v>9508</v>
      </c>
      <c r="E8129" s="335">
        <v>375377.87</v>
      </c>
    </row>
    <row r="8130" spans="1:5" ht="15" x14ac:dyDescent="0.25">
      <c r="A8130" s="329">
        <v>37760</v>
      </c>
      <c r="B8130" s="329" t="s">
        <v>2053</v>
      </c>
      <c r="C8130" s="329" t="s">
        <v>9494</v>
      </c>
      <c r="D8130" s="329" t="s">
        <v>9508</v>
      </c>
      <c r="E8130" s="335">
        <v>395302.83</v>
      </c>
    </row>
    <row r="8131" spans="1:5" ht="15" x14ac:dyDescent="0.25">
      <c r="A8131" s="329">
        <v>37765</v>
      </c>
      <c r="B8131" s="329" t="s">
        <v>10475</v>
      </c>
      <c r="C8131" s="329" t="s">
        <v>9494</v>
      </c>
      <c r="D8131" s="329" t="s">
        <v>9508</v>
      </c>
      <c r="E8131" s="335">
        <v>275966.15000000002</v>
      </c>
    </row>
    <row r="8132" spans="1:5" ht="15" x14ac:dyDescent="0.25">
      <c r="A8132" s="329">
        <v>37746</v>
      </c>
      <c r="B8132" s="329" t="s">
        <v>10476</v>
      </c>
      <c r="C8132" s="329" t="s">
        <v>9494</v>
      </c>
      <c r="D8132" s="329" t="s">
        <v>9508</v>
      </c>
      <c r="E8132" s="335">
        <v>302550.5</v>
      </c>
    </row>
    <row r="8133" spans="1:5" ht="15" x14ac:dyDescent="0.25">
      <c r="A8133" s="329">
        <v>37750</v>
      </c>
      <c r="B8133" s="329" t="s">
        <v>10477</v>
      </c>
      <c r="C8133" s="329" t="s">
        <v>9494</v>
      </c>
      <c r="D8133" s="329" t="s">
        <v>9508</v>
      </c>
      <c r="E8133" s="335">
        <v>301485.01</v>
      </c>
    </row>
    <row r="8134" spans="1:5" ht="15" x14ac:dyDescent="0.25">
      <c r="A8134" s="329">
        <v>37753</v>
      </c>
      <c r="B8134" s="329" t="s">
        <v>10478</v>
      </c>
      <c r="C8134" s="329" t="s">
        <v>9494</v>
      </c>
      <c r="D8134" s="329" t="s">
        <v>9508</v>
      </c>
      <c r="E8134" s="335">
        <v>300419.49</v>
      </c>
    </row>
    <row r="8135" spans="1:5" ht="15" x14ac:dyDescent="0.25">
      <c r="A8135" s="329">
        <v>37756</v>
      </c>
      <c r="B8135" s="329" t="s">
        <v>10479</v>
      </c>
      <c r="C8135" s="329" t="s">
        <v>9494</v>
      </c>
      <c r="D8135" s="329" t="s">
        <v>9508</v>
      </c>
      <c r="E8135" s="335">
        <v>296210.74</v>
      </c>
    </row>
    <row r="8136" spans="1:5" ht="15" x14ac:dyDescent="0.25">
      <c r="A8136" s="329">
        <v>37755</v>
      </c>
      <c r="B8136" s="329" t="s">
        <v>2449</v>
      </c>
      <c r="C8136" s="329" t="s">
        <v>9494</v>
      </c>
      <c r="D8136" s="329" t="s">
        <v>9508</v>
      </c>
      <c r="E8136" s="335">
        <v>430464.55</v>
      </c>
    </row>
    <row r="8137" spans="1:5" ht="15" x14ac:dyDescent="0.25">
      <c r="A8137" s="329">
        <v>37758</v>
      </c>
      <c r="B8137" s="329" t="s">
        <v>10480</v>
      </c>
      <c r="C8137" s="329" t="s">
        <v>9494</v>
      </c>
      <c r="D8137" s="329" t="s">
        <v>9508</v>
      </c>
      <c r="E8137" s="335">
        <v>485870.89</v>
      </c>
    </row>
    <row r="8138" spans="1:5" ht="15" x14ac:dyDescent="0.25">
      <c r="A8138" s="329">
        <v>37747</v>
      </c>
      <c r="B8138" s="329" t="s">
        <v>2067</v>
      </c>
      <c r="C8138" s="329" t="s">
        <v>9494</v>
      </c>
      <c r="D8138" s="329" t="s">
        <v>9508</v>
      </c>
      <c r="E8138" s="335">
        <v>437177.23</v>
      </c>
    </row>
    <row r="8139" spans="1:5" ht="15" x14ac:dyDescent="0.25">
      <c r="A8139" s="329">
        <v>37767</v>
      </c>
      <c r="B8139" s="329" t="s">
        <v>10481</v>
      </c>
      <c r="C8139" s="329" t="s">
        <v>9494</v>
      </c>
      <c r="D8139" s="329" t="s">
        <v>9508</v>
      </c>
      <c r="E8139" s="335">
        <v>461364.25</v>
      </c>
    </row>
    <row r="8140" spans="1:5" ht="15" x14ac:dyDescent="0.25">
      <c r="A8140" s="329">
        <v>37751</v>
      </c>
      <c r="B8140" s="329" t="s">
        <v>10482</v>
      </c>
      <c r="C8140" s="329" t="s">
        <v>9494</v>
      </c>
      <c r="D8140" s="329" t="s">
        <v>9508</v>
      </c>
      <c r="E8140" s="335">
        <v>461364.25</v>
      </c>
    </row>
    <row r="8141" spans="1:5" ht="15" x14ac:dyDescent="0.25">
      <c r="A8141" s="329">
        <v>37749</v>
      </c>
      <c r="B8141" s="329" t="s">
        <v>10483</v>
      </c>
      <c r="C8141" s="329" t="s">
        <v>9494</v>
      </c>
      <c r="D8141" s="329" t="s">
        <v>9508</v>
      </c>
      <c r="E8141" s="335">
        <v>456036.71</v>
      </c>
    </row>
    <row r="8142" spans="1:5" ht="15" x14ac:dyDescent="0.25">
      <c r="A8142" s="329">
        <v>1159</v>
      </c>
      <c r="B8142" s="329" t="s">
        <v>10484</v>
      </c>
      <c r="C8142" s="329" t="s">
        <v>9494</v>
      </c>
      <c r="D8142" s="329" t="s">
        <v>9499</v>
      </c>
      <c r="E8142" s="335">
        <v>217803.17</v>
      </c>
    </row>
    <row r="8143" spans="1:5" ht="15" x14ac:dyDescent="0.25">
      <c r="A8143" s="329">
        <v>12114</v>
      </c>
      <c r="B8143" s="329" t="s">
        <v>10485</v>
      </c>
      <c r="C8143" s="329" t="s">
        <v>9494</v>
      </c>
      <c r="D8143" s="329" t="s">
        <v>9495</v>
      </c>
      <c r="E8143" s="334">
        <v>114.28</v>
      </c>
    </row>
    <row r="8144" spans="1:5" ht="15" x14ac:dyDescent="0.25">
      <c r="A8144" s="329">
        <v>38106</v>
      </c>
      <c r="B8144" s="329" t="s">
        <v>10486</v>
      </c>
      <c r="C8144" s="329" t="s">
        <v>9494</v>
      </c>
      <c r="D8144" s="329" t="s">
        <v>9495</v>
      </c>
      <c r="E8144" s="334">
        <v>15.53</v>
      </c>
    </row>
    <row r="8145" spans="1:5" ht="15" x14ac:dyDescent="0.25">
      <c r="A8145" s="329">
        <v>38085</v>
      </c>
      <c r="B8145" s="329" t="s">
        <v>10487</v>
      </c>
      <c r="C8145" s="329" t="s">
        <v>9494</v>
      </c>
      <c r="D8145" s="329" t="s">
        <v>9495</v>
      </c>
      <c r="E8145" s="334">
        <v>18.34</v>
      </c>
    </row>
    <row r="8146" spans="1:5" ht="15" x14ac:dyDescent="0.25">
      <c r="A8146" s="329">
        <v>38599</v>
      </c>
      <c r="B8146" s="329" t="s">
        <v>10488</v>
      </c>
      <c r="C8146" s="329" t="s">
        <v>9494</v>
      </c>
      <c r="D8146" s="329" t="s">
        <v>9495</v>
      </c>
      <c r="E8146" s="334">
        <v>4.62</v>
      </c>
    </row>
    <row r="8147" spans="1:5" ht="15" x14ac:dyDescent="0.25">
      <c r="A8147" s="329">
        <v>38596</v>
      </c>
      <c r="B8147" s="329" t="s">
        <v>10489</v>
      </c>
      <c r="C8147" s="329" t="s">
        <v>9494</v>
      </c>
      <c r="D8147" s="329" t="s">
        <v>9495</v>
      </c>
      <c r="E8147" s="334">
        <v>3.83</v>
      </c>
    </row>
    <row r="8148" spans="1:5" ht="15" x14ac:dyDescent="0.25">
      <c r="A8148" s="329">
        <v>38600</v>
      </c>
      <c r="B8148" s="329" t="s">
        <v>10490</v>
      </c>
      <c r="C8148" s="329" t="s">
        <v>9494</v>
      </c>
      <c r="D8148" s="329" t="s">
        <v>9495</v>
      </c>
      <c r="E8148" s="334">
        <v>4.8899999999999997</v>
      </c>
    </row>
    <row r="8149" spans="1:5" ht="15" x14ac:dyDescent="0.25">
      <c r="A8149" s="329">
        <v>38597</v>
      </c>
      <c r="B8149" s="329" t="s">
        <v>10491</v>
      </c>
      <c r="C8149" s="329" t="s">
        <v>9494</v>
      </c>
      <c r="D8149" s="329" t="s">
        <v>9495</v>
      </c>
      <c r="E8149" s="334">
        <v>3.86</v>
      </c>
    </row>
    <row r="8150" spans="1:5" ht="15" x14ac:dyDescent="0.25">
      <c r="A8150" s="329">
        <v>659</v>
      </c>
      <c r="B8150" s="329" t="s">
        <v>10492</v>
      </c>
      <c r="C8150" s="329" t="s">
        <v>9494</v>
      </c>
      <c r="D8150" s="329" t="s">
        <v>9495</v>
      </c>
      <c r="E8150" s="334">
        <v>2.2200000000000002</v>
      </c>
    </row>
    <row r="8151" spans="1:5" ht="15" x14ac:dyDescent="0.25">
      <c r="A8151" s="329">
        <v>660</v>
      </c>
      <c r="B8151" s="329" t="s">
        <v>10493</v>
      </c>
      <c r="C8151" s="329" t="s">
        <v>9494</v>
      </c>
      <c r="D8151" s="329" t="s">
        <v>9495</v>
      </c>
      <c r="E8151" s="334">
        <v>2.66</v>
      </c>
    </row>
    <row r="8152" spans="1:5" ht="15" x14ac:dyDescent="0.25">
      <c r="A8152" s="329">
        <v>658</v>
      </c>
      <c r="B8152" s="329" t="s">
        <v>10494</v>
      </c>
      <c r="C8152" s="329" t="s">
        <v>9494</v>
      </c>
      <c r="D8152" s="329" t="s">
        <v>9495</v>
      </c>
      <c r="E8152" s="334">
        <v>1.5</v>
      </c>
    </row>
    <row r="8153" spans="1:5" ht="15" x14ac:dyDescent="0.25">
      <c r="A8153" s="329">
        <v>38548</v>
      </c>
      <c r="B8153" s="329" t="s">
        <v>10495</v>
      </c>
      <c r="C8153" s="329" t="s">
        <v>9494</v>
      </c>
      <c r="D8153" s="329" t="s">
        <v>9495</v>
      </c>
      <c r="E8153" s="334">
        <v>2.25</v>
      </c>
    </row>
    <row r="8154" spans="1:5" ht="15" x14ac:dyDescent="0.25">
      <c r="A8154" s="329">
        <v>34649</v>
      </c>
      <c r="B8154" s="329" t="s">
        <v>10496</v>
      </c>
      <c r="C8154" s="329" t="s">
        <v>9494</v>
      </c>
      <c r="D8154" s="329" t="s">
        <v>9495</v>
      </c>
      <c r="E8154" s="334">
        <v>3.05</v>
      </c>
    </row>
    <row r="8155" spans="1:5" ht="15" x14ac:dyDescent="0.25">
      <c r="A8155" s="329">
        <v>34655</v>
      </c>
      <c r="B8155" s="329" t="s">
        <v>10497</v>
      </c>
      <c r="C8155" s="329" t="s">
        <v>9494</v>
      </c>
      <c r="D8155" s="329" t="s">
        <v>9495</v>
      </c>
      <c r="E8155" s="334">
        <v>4.04</v>
      </c>
    </row>
    <row r="8156" spans="1:5" ht="15" x14ac:dyDescent="0.25">
      <c r="A8156" s="329">
        <v>40607</v>
      </c>
      <c r="B8156" s="329" t="s">
        <v>10498</v>
      </c>
      <c r="C8156" s="329" t="s">
        <v>9494</v>
      </c>
      <c r="D8156" s="329" t="s">
        <v>9508</v>
      </c>
      <c r="E8156" s="334">
        <v>4.74</v>
      </c>
    </row>
    <row r="8157" spans="1:5" ht="15" x14ac:dyDescent="0.25">
      <c r="A8157" s="329">
        <v>567</v>
      </c>
      <c r="B8157" s="329" t="s">
        <v>10499</v>
      </c>
      <c r="C8157" s="329" t="s">
        <v>9519</v>
      </c>
      <c r="D8157" s="329" t="s">
        <v>9495</v>
      </c>
      <c r="E8157" s="334">
        <v>17.25</v>
      </c>
    </row>
    <row r="8158" spans="1:5" ht="15" x14ac:dyDescent="0.25">
      <c r="A8158" s="329">
        <v>574</v>
      </c>
      <c r="B8158" s="329" t="s">
        <v>10500</v>
      </c>
      <c r="C8158" s="329" t="s">
        <v>9519</v>
      </c>
      <c r="D8158" s="329" t="s">
        <v>9495</v>
      </c>
      <c r="E8158" s="334">
        <v>45.34</v>
      </c>
    </row>
    <row r="8159" spans="1:5" ht="15" x14ac:dyDescent="0.25">
      <c r="A8159" s="329">
        <v>568</v>
      </c>
      <c r="B8159" s="329" t="s">
        <v>10501</v>
      </c>
      <c r="C8159" s="329" t="s">
        <v>9519</v>
      </c>
      <c r="D8159" s="329" t="s">
        <v>9495</v>
      </c>
      <c r="E8159" s="334">
        <v>95.54</v>
      </c>
    </row>
    <row r="8160" spans="1:5" ht="15" x14ac:dyDescent="0.25">
      <c r="A8160" s="329">
        <v>585</v>
      </c>
      <c r="B8160" s="329" t="s">
        <v>10502</v>
      </c>
      <c r="C8160" s="329" t="s">
        <v>9567</v>
      </c>
      <c r="D8160" s="329" t="s">
        <v>9508</v>
      </c>
      <c r="E8160" s="334">
        <v>32.659999999999997</v>
      </c>
    </row>
    <row r="8161" spans="1:5" ht="15" x14ac:dyDescent="0.25">
      <c r="A8161" s="329">
        <v>4777</v>
      </c>
      <c r="B8161" s="329" t="s">
        <v>10503</v>
      </c>
      <c r="C8161" s="329" t="s">
        <v>9567</v>
      </c>
      <c r="D8161" s="329" t="s">
        <v>9508</v>
      </c>
      <c r="E8161" s="334">
        <v>10.37</v>
      </c>
    </row>
    <row r="8162" spans="1:5" ht="15" x14ac:dyDescent="0.25">
      <c r="A8162" s="329">
        <v>587</v>
      </c>
      <c r="B8162" s="329" t="s">
        <v>10504</v>
      </c>
      <c r="C8162" s="329" t="s">
        <v>9567</v>
      </c>
      <c r="D8162" s="329" t="s">
        <v>9508</v>
      </c>
      <c r="E8162" s="334">
        <v>35</v>
      </c>
    </row>
    <row r="8163" spans="1:5" ht="15" x14ac:dyDescent="0.25">
      <c r="A8163" s="329">
        <v>590</v>
      </c>
      <c r="B8163" s="329" t="s">
        <v>10505</v>
      </c>
      <c r="C8163" s="329" t="s">
        <v>9567</v>
      </c>
      <c r="D8163" s="329" t="s">
        <v>9508</v>
      </c>
      <c r="E8163" s="334">
        <v>33.83</v>
      </c>
    </row>
    <row r="8164" spans="1:5" ht="15" x14ac:dyDescent="0.25">
      <c r="A8164" s="329">
        <v>592</v>
      </c>
      <c r="B8164" s="329" t="s">
        <v>10506</v>
      </c>
      <c r="C8164" s="329" t="s">
        <v>9567</v>
      </c>
      <c r="D8164" s="329" t="s">
        <v>9508</v>
      </c>
      <c r="E8164" s="334">
        <v>35</v>
      </c>
    </row>
    <row r="8165" spans="1:5" ht="15" x14ac:dyDescent="0.25">
      <c r="A8165" s="329">
        <v>586</v>
      </c>
      <c r="B8165" s="329" t="s">
        <v>10507</v>
      </c>
      <c r="C8165" s="329" t="s">
        <v>9519</v>
      </c>
      <c r="D8165" s="329" t="s">
        <v>9508</v>
      </c>
      <c r="E8165" s="334">
        <v>20.58</v>
      </c>
    </row>
    <row r="8166" spans="1:5" ht="15" x14ac:dyDescent="0.25">
      <c r="A8166" s="329">
        <v>591</v>
      </c>
      <c r="B8166" s="329" t="s">
        <v>10508</v>
      </c>
      <c r="C8166" s="329" t="s">
        <v>9567</v>
      </c>
      <c r="D8166" s="329" t="s">
        <v>9508</v>
      </c>
      <c r="E8166" s="334">
        <v>32.659999999999997</v>
      </c>
    </row>
    <row r="8167" spans="1:5" ht="15" x14ac:dyDescent="0.25">
      <c r="A8167" s="329">
        <v>588</v>
      </c>
      <c r="B8167" s="329" t="s">
        <v>10509</v>
      </c>
      <c r="C8167" s="329" t="s">
        <v>9519</v>
      </c>
      <c r="D8167" s="329" t="s">
        <v>9508</v>
      </c>
      <c r="E8167" s="334">
        <v>32.549999999999997</v>
      </c>
    </row>
    <row r="8168" spans="1:5" ht="15" x14ac:dyDescent="0.25">
      <c r="A8168" s="329">
        <v>589</v>
      </c>
      <c r="B8168" s="329" t="s">
        <v>10510</v>
      </c>
      <c r="C8168" s="329" t="s">
        <v>9519</v>
      </c>
      <c r="D8168" s="329" t="s">
        <v>9508</v>
      </c>
      <c r="E8168" s="334">
        <v>55.02</v>
      </c>
    </row>
    <row r="8169" spans="1:5" ht="15" x14ac:dyDescent="0.25">
      <c r="A8169" s="329">
        <v>584</v>
      </c>
      <c r="B8169" s="329" t="s">
        <v>10511</v>
      </c>
      <c r="C8169" s="329" t="s">
        <v>9519</v>
      </c>
      <c r="D8169" s="329" t="s">
        <v>9508</v>
      </c>
      <c r="E8169" s="334">
        <v>34.76</v>
      </c>
    </row>
    <row r="8170" spans="1:5" ht="15" x14ac:dyDescent="0.25">
      <c r="A8170" s="329">
        <v>1165</v>
      </c>
      <c r="B8170" s="329" t="s">
        <v>10512</v>
      </c>
      <c r="C8170" s="329" t="s">
        <v>9494</v>
      </c>
      <c r="D8170" s="329" t="s">
        <v>9495</v>
      </c>
      <c r="E8170" s="334">
        <v>14.74</v>
      </c>
    </row>
    <row r="8171" spans="1:5" ht="15" x14ac:dyDescent="0.25">
      <c r="A8171" s="329">
        <v>1164</v>
      </c>
      <c r="B8171" s="329" t="s">
        <v>10513</v>
      </c>
      <c r="C8171" s="329" t="s">
        <v>9494</v>
      </c>
      <c r="D8171" s="329" t="s">
        <v>9495</v>
      </c>
      <c r="E8171" s="334">
        <v>11.94</v>
      </c>
    </row>
    <row r="8172" spans="1:5" ht="15" x14ac:dyDescent="0.25">
      <c r="A8172" s="329">
        <v>1162</v>
      </c>
      <c r="B8172" s="329" t="s">
        <v>10514</v>
      </c>
      <c r="C8172" s="329" t="s">
        <v>9494</v>
      </c>
      <c r="D8172" s="329" t="s">
        <v>9495</v>
      </c>
      <c r="E8172" s="334">
        <v>4.1500000000000004</v>
      </c>
    </row>
    <row r="8173" spans="1:5" ht="15" x14ac:dyDescent="0.25">
      <c r="A8173" s="329">
        <v>12395</v>
      </c>
      <c r="B8173" s="329" t="s">
        <v>10515</v>
      </c>
      <c r="C8173" s="329" t="s">
        <v>9494</v>
      </c>
      <c r="D8173" s="329" t="s">
        <v>9495</v>
      </c>
      <c r="E8173" s="334">
        <v>4.03</v>
      </c>
    </row>
    <row r="8174" spans="1:5" ht="15" x14ac:dyDescent="0.25">
      <c r="A8174" s="329">
        <v>1170</v>
      </c>
      <c r="B8174" s="329" t="s">
        <v>10516</v>
      </c>
      <c r="C8174" s="329" t="s">
        <v>9494</v>
      </c>
      <c r="D8174" s="329" t="s">
        <v>9495</v>
      </c>
      <c r="E8174" s="334">
        <v>7.82</v>
      </c>
    </row>
    <row r="8175" spans="1:5" ht="15" x14ac:dyDescent="0.25">
      <c r="A8175" s="329">
        <v>1169</v>
      </c>
      <c r="B8175" s="329" t="s">
        <v>10517</v>
      </c>
      <c r="C8175" s="329" t="s">
        <v>9494</v>
      </c>
      <c r="D8175" s="329" t="s">
        <v>9495</v>
      </c>
      <c r="E8175" s="334">
        <v>38.42</v>
      </c>
    </row>
    <row r="8176" spans="1:5" ht="15" x14ac:dyDescent="0.25">
      <c r="A8176" s="329">
        <v>1166</v>
      </c>
      <c r="B8176" s="329" t="s">
        <v>10518</v>
      </c>
      <c r="C8176" s="329" t="s">
        <v>9494</v>
      </c>
      <c r="D8176" s="329" t="s">
        <v>9495</v>
      </c>
      <c r="E8176" s="334">
        <v>21.3</v>
      </c>
    </row>
    <row r="8177" spans="1:5" ht="15" x14ac:dyDescent="0.25">
      <c r="A8177" s="329">
        <v>1163</v>
      </c>
      <c r="B8177" s="329" t="s">
        <v>10519</v>
      </c>
      <c r="C8177" s="329" t="s">
        <v>9494</v>
      </c>
      <c r="D8177" s="329" t="s">
        <v>9495</v>
      </c>
      <c r="E8177" s="334">
        <v>5.37</v>
      </c>
    </row>
    <row r="8178" spans="1:5" ht="15" x14ac:dyDescent="0.25">
      <c r="A8178" s="329">
        <v>12396</v>
      </c>
      <c r="B8178" s="329" t="s">
        <v>10520</v>
      </c>
      <c r="C8178" s="329" t="s">
        <v>9494</v>
      </c>
      <c r="D8178" s="329" t="s">
        <v>9495</v>
      </c>
      <c r="E8178" s="334">
        <v>4.03</v>
      </c>
    </row>
    <row r="8179" spans="1:5" ht="15" x14ac:dyDescent="0.25">
      <c r="A8179" s="329">
        <v>1168</v>
      </c>
      <c r="B8179" s="329" t="s">
        <v>10521</v>
      </c>
      <c r="C8179" s="329" t="s">
        <v>9494</v>
      </c>
      <c r="D8179" s="329" t="s">
        <v>9495</v>
      </c>
      <c r="E8179" s="334">
        <v>54.76</v>
      </c>
    </row>
    <row r="8180" spans="1:5" ht="15" x14ac:dyDescent="0.25">
      <c r="A8180" s="329">
        <v>1167</v>
      </c>
      <c r="B8180" s="329" t="s">
        <v>10522</v>
      </c>
      <c r="C8180" s="329" t="s">
        <v>9494</v>
      </c>
      <c r="D8180" s="329" t="s">
        <v>9495</v>
      </c>
      <c r="E8180" s="334">
        <v>91.6</v>
      </c>
    </row>
    <row r="8181" spans="1:5" ht="15" x14ac:dyDescent="0.25">
      <c r="A8181" s="329">
        <v>36331</v>
      </c>
      <c r="B8181" s="329" t="s">
        <v>10523</v>
      </c>
      <c r="C8181" s="329" t="s">
        <v>9494</v>
      </c>
      <c r="D8181" s="329" t="s">
        <v>9508</v>
      </c>
      <c r="E8181" s="334">
        <v>1.79</v>
      </c>
    </row>
    <row r="8182" spans="1:5" ht="15" x14ac:dyDescent="0.25">
      <c r="A8182" s="329">
        <v>36346</v>
      </c>
      <c r="B8182" s="329" t="s">
        <v>10524</v>
      </c>
      <c r="C8182" s="329" t="s">
        <v>9494</v>
      </c>
      <c r="D8182" s="329" t="s">
        <v>9508</v>
      </c>
      <c r="E8182" s="334">
        <v>3.08</v>
      </c>
    </row>
    <row r="8183" spans="1:5" ht="15" x14ac:dyDescent="0.25">
      <c r="A8183" s="329">
        <v>1210</v>
      </c>
      <c r="B8183" s="329" t="s">
        <v>10525</v>
      </c>
      <c r="C8183" s="329" t="s">
        <v>9494</v>
      </c>
      <c r="D8183" s="329" t="s">
        <v>9495</v>
      </c>
      <c r="E8183" s="334">
        <v>12.92</v>
      </c>
    </row>
    <row r="8184" spans="1:5" ht="15" x14ac:dyDescent="0.25">
      <c r="A8184" s="329">
        <v>1203</v>
      </c>
      <c r="B8184" s="329" t="s">
        <v>10526</v>
      </c>
      <c r="C8184" s="329" t="s">
        <v>9494</v>
      </c>
      <c r="D8184" s="329" t="s">
        <v>9495</v>
      </c>
      <c r="E8184" s="334">
        <v>12.52</v>
      </c>
    </row>
    <row r="8185" spans="1:5" ht="15" x14ac:dyDescent="0.25">
      <c r="A8185" s="329">
        <v>1197</v>
      </c>
      <c r="B8185" s="329" t="s">
        <v>10527</v>
      </c>
      <c r="C8185" s="329" t="s">
        <v>9494</v>
      </c>
      <c r="D8185" s="329" t="s">
        <v>9495</v>
      </c>
      <c r="E8185" s="334">
        <v>1.6</v>
      </c>
    </row>
    <row r="8186" spans="1:5" ht="15" x14ac:dyDescent="0.25">
      <c r="A8186" s="329">
        <v>1202</v>
      </c>
      <c r="B8186" s="329" t="s">
        <v>10528</v>
      </c>
      <c r="C8186" s="329" t="s">
        <v>9494</v>
      </c>
      <c r="D8186" s="329" t="s">
        <v>9495</v>
      </c>
      <c r="E8186" s="334">
        <v>4.3</v>
      </c>
    </row>
    <row r="8187" spans="1:5" ht="15" x14ac:dyDescent="0.25">
      <c r="A8187" s="329">
        <v>1188</v>
      </c>
      <c r="B8187" s="329" t="s">
        <v>10529</v>
      </c>
      <c r="C8187" s="329" t="s">
        <v>9494</v>
      </c>
      <c r="D8187" s="329" t="s">
        <v>9495</v>
      </c>
      <c r="E8187" s="334">
        <v>25.45</v>
      </c>
    </row>
    <row r="8188" spans="1:5" ht="15" x14ac:dyDescent="0.25">
      <c r="A8188" s="329">
        <v>1211</v>
      </c>
      <c r="B8188" s="329" t="s">
        <v>10530</v>
      </c>
      <c r="C8188" s="329" t="s">
        <v>9494</v>
      </c>
      <c r="D8188" s="329" t="s">
        <v>9495</v>
      </c>
      <c r="E8188" s="334">
        <v>13.14</v>
      </c>
    </row>
    <row r="8189" spans="1:5" ht="15" x14ac:dyDescent="0.25">
      <c r="A8189" s="329">
        <v>1198</v>
      </c>
      <c r="B8189" s="329" t="s">
        <v>10531</v>
      </c>
      <c r="C8189" s="329" t="s">
        <v>9494</v>
      </c>
      <c r="D8189" s="329" t="s">
        <v>9495</v>
      </c>
      <c r="E8189" s="334">
        <v>2.37</v>
      </c>
    </row>
    <row r="8190" spans="1:5" ht="15" x14ac:dyDescent="0.25">
      <c r="A8190" s="329">
        <v>1199</v>
      </c>
      <c r="B8190" s="329" t="s">
        <v>10532</v>
      </c>
      <c r="C8190" s="329" t="s">
        <v>9494</v>
      </c>
      <c r="D8190" s="329" t="s">
        <v>9495</v>
      </c>
      <c r="E8190" s="334">
        <v>33.25</v>
      </c>
    </row>
    <row r="8191" spans="1:5" ht="15" x14ac:dyDescent="0.25">
      <c r="A8191" s="329">
        <v>20088</v>
      </c>
      <c r="B8191" s="329" t="s">
        <v>10533</v>
      </c>
      <c r="C8191" s="329" t="s">
        <v>9494</v>
      </c>
      <c r="D8191" s="329" t="s">
        <v>9495</v>
      </c>
      <c r="E8191" s="334">
        <v>15.66</v>
      </c>
    </row>
    <row r="8192" spans="1:5" ht="15" x14ac:dyDescent="0.25">
      <c r="A8192" s="329">
        <v>20089</v>
      </c>
      <c r="B8192" s="329" t="s">
        <v>10534</v>
      </c>
      <c r="C8192" s="329" t="s">
        <v>9494</v>
      </c>
      <c r="D8192" s="329" t="s">
        <v>9495</v>
      </c>
      <c r="E8192" s="334">
        <v>74.66</v>
      </c>
    </row>
    <row r="8193" spans="1:5" ht="15" x14ac:dyDescent="0.25">
      <c r="A8193" s="329">
        <v>20087</v>
      </c>
      <c r="B8193" s="329" t="s">
        <v>10535</v>
      </c>
      <c r="C8193" s="329" t="s">
        <v>9494</v>
      </c>
      <c r="D8193" s="329" t="s">
        <v>9495</v>
      </c>
      <c r="E8193" s="334">
        <v>11.28</v>
      </c>
    </row>
    <row r="8194" spans="1:5" ht="15" x14ac:dyDescent="0.25">
      <c r="A8194" s="329">
        <v>1200</v>
      </c>
      <c r="B8194" s="329" t="s">
        <v>10536</v>
      </c>
      <c r="C8194" s="329" t="s">
        <v>9494</v>
      </c>
      <c r="D8194" s="329" t="s">
        <v>9495</v>
      </c>
      <c r="E8194" s="334">
        <v>9.16</v>
      </c>
    </row>
    <row r="8195" spans="1:5" ht="15" x14ac:dyDescent="0.25">
      <c r="A8195" s="329">
        <v>12909</v>
      </c>
      <c r="B8195" s="329" t="s">
        <v>10537</v>
      </c>
      <c r="C8195" s="329" t="s">
        <v>9494</v>
      </c>
      <c r="D8195" s="329" t="s">
        <v>9495</v>
      </c>
      <c r="E8195" s="334">
        <v>4.1500000000000004</v>
      </c>
    </row>
    <row r="8196" spans="1:5" ht="15" x14ac:dyDescent="0.25">
      <c r="A8196" s="329">
        <v>12910</v>
      </c>
      <c r="B8196" s="329" t="s">
        <v>10538</v>
      </c>
      <c r="C8196" s="329" t="s">
        <v>9494</v>
      </c>
      <c r="D8196" s="329" t="s">
        <v>9495</v>
      </c>
      <c r="E8196" s="334">
        <v>6.93</v>
      </c>
    </row>
    <row r="8197" spans="1:5" ht="15" x14ac:dyDescent="0.25">
      <c r="A8197" s="329">
        <v>1184</v>
      </c>
      <c r="B8197" s="329" t="s">
        <v>10539</v>
      </c>
      <c r="C8197" s="329" t="s">
        <v>9494</v>
      </c>
      <c r="D8197" s="329" t="s">
        <v>9495</v>
      </c>
      <c r="E8197" s="334">
        <v>81.739999999999995</v>
      </c>
    </row>
    <row r="8198" spans="1:5" ht="15" x14ac:dyDescent="0.25">
      <c r="A8198" s="329">
        <v>1191</v>
      </c>
      <c r="B8198" s="329" t="s">
        <v>10540</v>
      </c>
      <c r="C8198" s="329" t="s">
        <v>9494</v>
      </c>
      <c r="D8198" s="329" t="s">
        <v>9495</v>
      </c>
      <c r="E8198" s="334">
        <v>1.1599999999999999</v>
      </c>
    </row>
    <row r="8199" spans="1:5" ht="15" x14ac:dyDescent="0.25">
      <c r="A8199" s="329">
        <v>1185</v>
      </c>
      <c r="B8199" s="329" t="s">
        <v>10541</v>
      </c>
      <c r="C8199" s="329" t="s">
        <v>9494</v>
      </c>
      <c r="D8199" s="329" t="s">
        <v>9495</v>
      </c>
      <c r="E8199" s="334">
        <v>1.32</v>
      </c>
    </row>
    <row r="8200" spans="1:5" ht="15" x14ac:dyDescent="0.25">
      <c r="A8200" s="329">
        <v>1189</v>
      </c>
      <c r="B8200" s="329" t="s">
        <v>10542</v>
      </c>
      <c r="C8200" s="329" t="s">
        <v>9494</v>
      </c>
      <c r="D8200" s="329" t="s">
        <v>9495</v>
      </c>
      <c r="E8200" s="334">
        <v>2.2999999999999998</v>
      </c>
    </row>
    <row r="8201" spans="1:5" ht="15" x14ac:dyDescent="0.25">
      <c r="A8201" s="329">
        <v>1193</v>
      </c>
      <c r="B8201" s="329" t="s">
        <v>10543</v>
      </c>
      <c r="C8201" s="329" t="s">
        <v>9494</v>
      </c>
      <c r="D8201" s="329" t="s">
        <v>9495</v>
      </c>
      <c r="E8201" s="334">
        <v>4.43</v>
      </c>
    </row>
    <row r="8202" spans="1:5" ht="15" x14ac:dyDescent="0.25">
      <c r="A8202" s="329">
        <v>1194</v>
      </c>
      <c r="B8202" s="329" t="s">
        <v>10544</v>
      </c>
      <c r="C8202" s="329" t="s">
        <v>9494</v>
      </c>
      <c r="D8202" s="329" t="s">
        <v>9495</v>
      </c>
      <c r="E8202" s="334">
        <v>8.3800000000000008</v>
      </c>
    </row>
    <row r="8203" spans="1:5" ht="15" x14ac:dyDescent="0.25">
      <c r="A8203" s="329">
        <v>1195</v>
      </c>
      <c r="B8203" s="329" t="s">
        <v>10545</v>
      </c>
      <c r="C8203" s="329" t="s">
        <v>9494</v>
      </c>
      <c r="D8203" s="329" t="s">
        <v>9495</v>
      </c>
      <c r="E8203" s="334">
        <v>12.61</v>
      </c>
    </row>
    <row r="8204" spans="1:5" ht="15" x14ac:dyDescent="0.25">
      <c r="A8204" s="329">
        <v>1204</v>
      </c>
      <c r="B8204" s="329" t="s">
        <v>10546</v>
      </c>
      <c r="C8204" s="329" t="s">
        <v>9494</v>
      </c>
      <c r="D8204" s="329" t="s">
        <v>9495</v>
      </c>
      <c r="E8204" s="334">
        <v>22.93</v>
      </c>
    </row>
    <row r="8205" spans="1:5" ht="15" x14ac:dyDescent="0.25">
      <c r="A8205" s="329">
        <v>1205</v>
      </c>
      <c r="B8205" s="329" t="s">
        <v>10547</v>
      </c>
      <c r="C8205" s="329" t="s">
        <v>9494</v>
      </c>
      <c r="D8205" s="329" t="s">
        <v>9495</v>
      </c>
      <c r="E8205" s="334">
        <v>54.39</v>
      </c>
    </row>
    <row r="8206" spans="1:5" ht="15" x14ac:dyDescent="0.25">
      <c r="A8206" s="329">
        <v>1207</v>
      </c>
      <c r="B8206" s="329" t="s">
        <v>10548</v>
      </c>
      <c r="C8206" s="329" t="s">
        <v>9494</v>
      </c>
      <c r="D8206" s="329" t="s">
        <v>9508</v>
      </c>
      <c r="E8206" s="334">
        <v>37.17</v>
      </c>
    </row>
    <row r="8207" spans="1:5" ht="15" x14ac:dyDescent="0.25">
      <c r="A8207" s="329">
        <v>1206</v>
      </c>
      <c r="B8207" s="329" t="s">
        <v>10549</v>
      </c>
      <c r="C8207" s="329" t="s">
        <v>9494</v>
      </c>
      <c r="D8207" s="329" t="s">
        <v>9508</v>
      </c>
      <c r="E8207" s="334">
        <v>9.32</v>
      </c>
    </row>
    <row r="8208" spans="1:5" ht="15" x14ac:dyDescent="0.25">
      <c r="A8208" s="329">
        <v>1183</v>
      </c>
      <c r="B8208" s="329" t="s">
        <v>10550</v>
      </c>
      <c r="C8208" s="329" t="s">
        <v>9494</v>
      </c>
      <c r="D8208" s="329" t="s">
        <v>9508</v>
      </c>
      <c r="E8208" s="334">
        <v>24.27</v>
      </c>
    </row>
    <row r="8209" spans="1:5" ht="15" x14ac:dyDescent="0.25">
      <c r="A8209" s="329">
        <v>42685</v>
      </c>
      <c r="B8209" s="329" t="s">
        <v>10551</v>
      </c>
      <c r="C8209" s="329" t="s">
        <v>9494</v>
      </c>
      <c r="D8209" s="329" t="s">
        <v>9508</v>
      </c>
      <c r="E8209" s="334">
        <v>91.33</v>
      </c>
    </row>
    <row r="8210" spans="1:5" ht="15" x14ac:dyDescent="0.25">
      <c r="A8210" s="329">
        <v>42686</v>
      </c>
      <c r="B8210" s="329" t="s">
        <v>10552</v>
      </c>
      <c r="C8210" s="329" t="s">
        <v>9494</v>
      </c>
      <c r="D8210" s="329" t="s">
        <v>9508</v>
      </c>
      <c r="E8210" s="334">
        <v>142.19</v>
      </c>
    </row>
    <row r="8211" spans="1:5" ht="15" x14ac:dyDescent="0.25">
      <c r="A8211" s="329">
        <v>12894</v>
      </c>
      <c r="B8211" s="329" t="s">
        <v>10553</v>
      </c>
      <c r="C8211" s="329" t="s">
        <v>9494</v>
      </c>
      <c r="D8211" s="329" t="s">
        <v>9495</v>
      </c>
      <c r="E8211" s="334">
        <v>19.350000000000001</v>
      </c>
    </row>
    <row r="8212" spans="1:5" ht="15" x14ac:dyDescent="0.25">
      <c r="A8212" s="329">
        <v>12895</v>
      </c>
      <c r="B8212" s="329" t="s">
        <v>10554</v>
      </c>
      <c r="C8212" s="329" t="s">
        <v>9494</v>
      </c>
      <c r="D8212" s="329" t="s">
        <v>9499</v>
      </c>
      <c r="E8212" s="334">
        <v>14.89</v>
      </c>
    </row>
    <row r="8213" spans="1:5" ht="15" x14ac:dyDescent="0.25">
      <c r="A8213" s="329">
        <v>1631</v>
      </c>
      <c r="B8213" s="329" t="s">
        <v>10555</v>
      </c>
      <c r="C8213" s="329" t="s">
        <v>9494</v>
      </c>
      <c r="D8213" s="329" t="s">
        <v>9495</v>
      </c>
      <c r="E8213" s="334">
        <v>157.97</v>
      </c>
    </row>
    <row r="8214" spans="1:5" ht="15" x14ac:dyDescent="0.25">
      <c r="A8214" s="329">
        <v>1633</v>
      </c>
      <c r="B8214" s="329" t="s">
        <v>10556</v>
      </c>
      <c r="C8214" s="329" t="s">
        <v>9494</v>
      </c>
      <c r="D8214" s="329" t="s">
        <v>9495</v>
      </c>
      <c r="E8214" s="334">
        <v>268.39</v>
      </c>
    </row>
    <row r="8215" spans="1:5" ht="15" x14ac:dyDescent="0.25">
      <c r="A8215" s="329">
        <v>10818</v>
      </c>
      <c r="B8215" s="329" t="s">
        <v>10557</v>
      </c>
      <c r="C8215" s="329" t="s">
        <v>9567</v>
      </c>
      <c r="D8215" s="329" t="s">
        <v>9495</v>
      </c>
      <c r="E8215" s="334">
        <v>39.42</v>
      </c>
    </row>
    <row r="8216" spans="1:5" ht="15" x14ac:dyDescent="0.25">
      <c r="A8216" s="329">
        <v>41410</v>
      </c>
      <c r="B8216" s="329" t="s">
        <v>10558</v>
      </c>
      <c r="C8216" s="329" t="s">
        <v>9494</v>
      </c>
      <c r="D8216" s="329" t="s">
        <v>9495</v>
      </c>
      <c r="E8216" s="334">
        <v>76.72</v>
      </c>
    </row>
    <row r="8217" spans="1:5" ht="15" x14ac:dyDescent="0.25">
      <c r="A8217" s="329">
        <v>41411</v>
      </c>
      <c r="B8217" s="329" t="s">
        <v>10559</v>
      </c>
      <c r="C8217" s="329" t="s">
        <v>9494</v>
      </c>
      <c r="D8217" s="329" t="s">
        <v>9495</v>
      </c>
      <c r="E8217" s="334">
        <v>69.55</v>
      </c>
    </row>
    <row r="8218" spans="1:5" ht="15" x14ac:dyDescent="0.25">
      <c r="A8218" s="329">
        <v>41412</v>
      </c>
      <c r="B8218" s="329" t="s">
        <v>10560</v>
      </c>
      <c r="C8218" s="329" t="s">
        <v>9494</v>
      </c>
      <c r="D8218" s="329" t="s">
        <v>9495</v>
      </c>
      <c r="E8218" s="334">
        <v>134.53</v>
      </c>
    </row>
    <row r="8219" spans="1:5" ht="15" x14ac:dyDescent="0.25">
      <c r="A8219" s="329">
        <v>41413</v>
      </c>
      <c r="B8219" s="329" t="s">
        <v>10561</v>
      </c>
      <c r="C8219" s="329" t="s">
        <v>9494</v>
      </c>
      <c r="D8219" s="329" t="s">
        <v>9495</v>
      </c>
      <c r="E8219" s="334">
        <v>121.05</v>
      </c>
    </row>
    <row r="8220" spans="1:5" ht="15" x14ac:dyDescent="0.25">
      <c r="A8220" s="329">
        <v>39359</v>
      </c>
      <c r="B8220" s="329" t="s">
        <v>10562</v>
      </c>
      <c r="C8220" s="329" t="s">
        <v>9494</v>
      </c>
      <c r="D8220" s="329" t="s">
        <v>9508</v>
      </c>
      <c r="E8220" s="334">
        <v>35.65</v>
      </c>
    </row>
    <row r="8221" spans="1:5" ht="15" x14ac:dyDescent="0.25">
      <c r="A8221" s="329">
        <v>39360</v>
      </c>
      <c r="B8221" s="329" t="s">
        <v>10563</v>
      </c>
      <c r="C8221" s="329" t="s">
        <v>9494</v>
      </c>
      <c r="D8221" s="329" t="s">
        <v>9508</v>
      </c>
      <c r="E8221" s="334">
        <v>32.4</v>
      </c>
    </row>
    <row r="8222" spans="1:5" ht="15" x14ac:dyDescent="0.25">
      <c r="A8222" s="329">
        <v>10710</v>
      </c>
      <c r="B8222" s="329" t="s">
        <v>10564</v>
      </c>
      <c r="C8222" s="329" t="s">
        <v>9507</v>
      </c>
      <c r="D8222" s="329" t="s">
        <v>9508</v>
      </c>
      <c r="E8222" s="334">
        <v>125</v>
      </c>
    </row>
    <row r="8223" spans="1:5" ht="15" x14ac:dyDescent="0.25">
      <c r="A8223" s="329">
        <v>10709</v>
      </c>
      <c r="B8223" s="329" t="s">
        <v>10565</v>
      </c>
      <c r="C8223" s="329" t="s">
        <v>9507</v>
      </c>
      <c r="D8223" s="329" t="s">
        <v>9508</v>
      </c>
      <c r="E8223" s="334">
        <v>153.57</v>
      </c>
    </row>
    <row r="8224" spans="1:5" ht="15" x14ac:dyDescent="0.25">
      <c r="A8224" s="329">
        <v>39636</v>
      </c>
      <c r="B8224" s="329" t="s">
        <v>10566</v>
      </c>
      <c r="C8224" s="329" t="s">
        <v>9507</v>
      </c>
      <c r="D8224" s="329" t="s">
        <v>9508</v>
      </c>
      <c r="E8224" s="334">
        <v>156.81</v>
      </c>
    </row>
    <row r="8225" spans="1:5" ht="15" x14ac:dyDescent="0.25">
      <c r="A8225" s="329">
        <v>10708</v>
      </c>
      <c r="B8225" s="329" t="s">
        <v>10567</v>
      </c>
      <c r="C8225" s="329" t="s">
        <v>9507</v>
      </c>
      <c r="D8225" s="329" t="s">
        <v>9508</v>
      </c>
      <c r="E8225" s="334">
        <v>48.39</v>
      </c>
    </row>
    <row r="8226" spans="1:5" ht="15" x14ac:dyDescent="0.25">
      <c r="A8226" s="329">
        <v>39635</v>
      </c>
      <c r="B8226" s="329" t="s">
        <v>10568</v>
      </c>
      <c r="C8226" s="329" t="s">
        <v>9507</v>
      </c>
      <c r="D8226" s="329" t="s">
        <v>9508</v>
      </c>
      <c r="E8226" s="334">
        <v>82.38</v>
      </c>
    </row>
    <row r="8227" spans="1:5" ht="15" x14ac:dyDescent="0.25">
      <c r="A8227" s="329">
        <v>6117</v>
      </c>
      <c r="B8227" s="329" t="s">
        <v>1923</v>
      </c>
      <c r="C8227" s="329" t="s">
        <v>9661</v>
      </c>
      <c r="D8227" s="329" t="s">
        <v>9495</v>
      </c>
      <c r="E8227" s="334">
        <v>10.75</v>
      </c>
    </row>
    <row r="8228" spans="1:5" ht="15" x14ac:dyDescent="0.25">
      <c r="A8228" s="329">
        <v>40913</v>
      </c>
      <c r="B8228" s="329" t="s">
        <v>10569</v>
      </c>
      <c r="C8228" s="329" t="s">
        <v>9663</v>
      </c>
      <c r="D8228" s="329" t="s">
        <v>9495</v>
      </c>
      <c r="E8228" s="335">
        <v>1907.27</v>
      </c>
    </row>
    <row r="8229" spans="1:5" ht="15" x14ac:dyDescent="0.25">
      <c r="A8229" s="329">
        <v>1214</v>
      </c>
      <c r="B8229" s="329" t="s">
        <v>2089</v>
      </c>
      <c r="C8229" s="329" t="s">
        <v>9661</v>
      </c>
      <c r="D8229" s="329" t="s">
        <v>9495</v>
      </c>
      <c r="E8229" s="334">
        <v>14.91</v>
      </c>
    </row>
    <row r="8230" spans="1:5" ht="15" x14ac:dyDescent="0.25">
      <c r="A8230" s="329">
        <v>40915</v>
      </c>
      <c r="B8230" s="329" t="s">
        <v>10570</v>
      </c>
      <c r="C8230" s="329" t="s">
        <v>9663</v>
      </c>
      <c r="D8230" s="329" t="s">
        <v>9495</v>
      </c>
      <c r="E8230" s="335">
        <v>2643.34</v>
      </c>
    </row>
    <row r="8231" spans="1:5" ht="15" x14ac:dyDescent="0.25">
      <c r="A8231" s="329">
        <v>1213</v>
      </c>
      <c r="B8231" s="329" t="s">
        <v>2093</v>
      </c>
      <c r="C8231" s="329" t="s">
        <v>9661</v>
      </c>
      <c r="D8231" s="329" t="s">
        <v>9499</v>
      </c>
      <c r="E8231" s="334">
        <v>13.66</v>
      </c>
    </row>
    <row r="8232" spans="1:5" ht="15" x14ac:dyDescent="0.25">
      <c r="A8232" s="329">
        <v>40914</v>
      </c>
      <c r="B8232" s="329" t="s">
        <v>10571</v>
      </c>
      <c r="C8232" s="329" t="s">
        <v>9663</v>
      </c>
      <c r="D8232" s="329" t="s">
        <v>9495</v>
      </c>
      <c r="E8232" s="335">
        <v>2420.84</v>
      </c>
    </row>
    <row r="8233" spans="1:5" ht="15" x14ac:dyDescent="0.25">
      <c r="A8233" s="329">
        <v>5091</v>
      </c>
      <c r="B8233" s="329" t="s">
        <v>10572</v>
      </c>
      <c r="C8233" s="329" t="s">
        <v>9494</v>
      </c>
      <c r="D8233" s="329" t="s">
        <v>9495</v>
      </c>
      <c r="E8233" s="334">
        <v>20.98</v>
      </c>
    </row>
    <row r="8234" spans="1:5" ht="15" x14ac:dyDescent="0.25">
      <c r="A8234" s="329">
        <v>14615</v>
      </c>
      <c r="B8234" s="329" t="s">
        <v>10573</v>
      </c>
      <c r="C8234" s="329" t="s">
        <v>9494</v>
      </c>
      <c r="D8234" s="329" t="s">
        <v>9495</v>
      </c>
      <c r="E8234" s="335">
        <v>4042.13</v>
      </c>
    </row>
    <row r="8235" spans="1:5" ht="15" x14ac:dyDescent="0.25">
      <c r="A8235" s="329">
        <v>2711</v>
      </c>
      <c r="B8235" s="329" t="s">
        <v>10574</v>
      </c>
      <c r="C8235" s="329" t="s">
        <v>9494</v>
      </c>
      <c r="D8235" s="329" t="s">
        <v>9499</v>
      </c>
      <c r="E8235" s="334">
        <v>177</v>
      </c>
    </row>
    <row r="8236" spans="1:5" ht="15" x14ac:dyDescent="0.25">
      <c r="A8236" s="329">
        <v>37727</v>
      </c>
      <c r="B8236" s="329" t="s">
        <v>10575</v>
      </c>
      <c r="C8236" s="329" t="s">
        <v>9494</v>
      </c>
      <c r="D8236" s="329" t="s">
        <v>9508</v>
      </c>
      <c r="E8236" s="335">
        <v>16180</v>
      </c>
    </row>
    <row r="8237" spans="1:5" ht="15" x14ac:dyDescent="0.25">
      <c r="A8237" s="329">
        <v>37728</v>
      </c>
      <c r="B8237" s="329" t="s">
        <v>10576</v>
      </c>
      <c r="C8237" s="329" t="s">
        <v>9494</v>
      </c>
      <c r="D8237" s="329" t="s">
        <v>9508</v>
      </c>
      <c r="E8237" s="335">
        <v>21950.49</v>
      </c>
    </row>
    <row r="8238" spans="1:5" ht="15" x14ac:dyDescent="0.25">
      <c r="A8238" s="329">
        <v>37729</v>
      </c>
      <c r="B8238" s="329" t="s">
        <v>10577</v>
      </c>
      <c r="C8238" s="329" t="s">
        <v>9494</v>
      </c>
      <c r="D8238" s="329" t="s">
        <v>9508</v>
      </c>
      <c r="E8238" s="335">
        <v>23760.83</v>
      </c>
    </row>
    <row r="8239" spans="1:5" ht="15" x14ac:dyDescent="0.25">
      <c r="A8239" s="329">
        <v>37730</v>
      </c>
      <c r="B8239" s="329" t="s">
        <v>10578</v>
      </c>
      <c r="C8239" s="329" t="s">
        <v>9494</v>
      </c>
      <c r="D8239" s="329" t="s">
        <v>9508</v>
      </c>
      <c r="E8239" s="335">
        <v>25571.18</v>
      </c>
    </row>
    <row r="8240" spans="1:5" ht="15" x14ac:dyDescent="0.25">
      <c r="A8240" s="329">
        <v>37731</v>
      </c>
      <c r="B8240" s="329" t="s">
        <v>2083</v>
      </c>
      <c r="C8240" s="329" t="s">
        <v>9494</v>
      </c>
      <c r="D8240" s="329" t="s">
        <v>9508</v>
      </c>
      <c r="E8240" s="335">
        <v>27381.53</v>
      </c>
    </row>
    <row r="8241" spans="1:5" ht="15" x14ac:dyDescent="0.25">
      <c r="A8241" s="329">
        <v>37732</v>
      </c>
      <c r="B8241" s="329" t="s">
        <v>10579</v>
      </c>
      <c r="C8241" s="329" t="s">
        <v>9494</v>
      </c>
      <c r="D8241" s="329" t="s">
        <v>9508</v>
      </c>
      <c r="E8241" s="335">
        <v>31228.53</v>
      </c>
    </row>
    <row r="8242" spans="1:5" ht="15" x14ac:dyDescent="0.25">
      <c r="A8242" s="329">
        <v>42250</v>
      </c>
      <c r="B8242" s="329" t="s">
        <v>10580</v>
      </c>
      <c r="C8242" s="329" t="s">
        <v>10581</v>
      </c>
      <c r="D8242" s="329" t="s">
        <v>9495</v>
      </c>
      <c r="E8242" s="335">
        <v>2134.7600000000002</v>
      </c>
    </row>
    <row r="8243" spans="1:5" ht="15" x14ac:dyDescent="0.25">
      <c r="A8243" s="329">
        <v>42256</v>
      </c>
      <c r="B8243" s="329" t="s">
        <v>10582</v>
      </c>
      <c r="C8243" s="329" t="s">
        <v>9567</v>
      </c>
      <c r="D8243" s="329" t="s">
        <v>9495</v>
      </c>
      <c r="E8243" s="334">
        <v>6.01</v>
      </c>
    </row>
    <row r="8244" spans="1:5" ht="15" x14ac:dyDescent="0.25">
      <c r="A8244" s="329">
        <v>4743</v>
      </c>
      <c r="B8244" s="329" t="s">
        <v>10583</v>
      </c>
      <c r="C8244" s="329" t="s">
        <v>9660</v>
      </c>
      <c r="D8244" s="329" t="s">
        <v>9495</v>
      </c>
      <c r="E8244" s="334">
        <v>46.31</v>
      </c>
    </row>
    <row r="8245" spans="1:5" ht="15" x14ac:dyDescent="0.25">
      <c r="A8245" s="329">
        <v>4744</v>
      </c>
      <c r="B8245" s="329" t="s">
        <v>10584</v>
      </c>
      <c r="C8245" s="329" t="s">
        <v>9660</v>
      </c>
      <c r="D8245" s="329" t="s">
        <v>9495</v>
      </c>
      <c r="E8245" s="334">
        <v>74.099999999999994</v>
      </c>
    </row>
    <row r="8246" spans="1:5" ht="15" x14ac:dyDescent="0.25">
      <c r="A8246" s="329">
        <v>4745</v>
      </c>
      <c r="B8246" s="329" t="s">
        <v>10585</v>
      </c>
      <c r="C8246" s="329" t="s">
        <v>9660</v>
      </c>
      <c r="D8246" s="329" t="s">
        <v>9495</v>
      </c>
      <c r="E8246" s="334">
        <v>88.88</v>
      </c>
    </row>
    <row r="8247" spans="1:5" ht="15" x14ac:dyDescent="0.25">
      <c r="A8247" s="329">
        <v>36496</v>
      </c>
      <c r="B8247" s="329" t="s">
        <v>10586</v>
      </c>
      <c r="C8247" s="329" t="s">
        <v>9494</v>
      </c>
      <c r="D8247" s="329" t="s">
        <v>9495</v>
      </c>
      <c r="E8247" s="335">
        <v>10262.9</v>
      </c>
    </row>
    <row r="8248" spans="1:5" ht="15" x14ac:dyDescent="0.25">
      <c r="A8248" s="329">
        <v>10630</v>
      </c>
      <c r="B8248" s="329" t="s">
        <v>10587</v>
      </c>
      <c r="C8248" s="329" t="s">
        <v>9494</v>
      </c>
      <c r="D8248" s="329" t="s">
        <v>9508</v>
      </c>
      <c r="E8248" s="335">
        <v>606495.96</v>
      </c>
    </row>
    <row r="8249" spans="1:5" ht="15" x14ac:dyDescent="0.25">
      <c r="A8249" s="329">
        <v>37762</v>
      </c>
      <c r="B8249" s="329" t="s">
        <v>10588</v>
      </c>
      <c r="C8249" s="329" t="s">
        <v>9494</v>
      </c>
      <c r="D8249" s="329" t="s">
        <v>9508</v>
      </c>
      <c r="E8249" s="335">
        <v>520154.58</v>
      </c>
    </row>
    <row r="8250" spans="1:5" ht="15" x14ac:dyDescent="0.25">
      <c r="A8250" s="329">
        <v>37763</v>
      </c>
      <c r="B8250" s="329" t="s">
        <v>10589</v>
      </c>
      <c r="C8250" s="329" t="s">
        <v>9494</v>
      </c>
      <c r="D8250" s="329" t="s">
        <v>9508</v>
      </c>
      <c r="E8250" s="335">
        <v>526472.22</v>
      </c>
    </row>
    <row r="8251" spans="1:5" ht="15" x14ac:dyDescent="0.25">
      <c r="A8251" s="329">
        <v>41992</v>
      </c>
      <c r="B8251" s="329" t="s">
        <v>10590</v>
      </c>
      <c r="C8251" s="329" t="s">
        <v>9494</v>
      </c>
      <c r="D8251" s="329" t="s">
        <v>9508</v>
      </c>
      <c r="E8251" s="335">
        <v>598493.63</v>
      </c>
    </row>
    <row r="8252" spans="1:5" ht="15" x14ac:dyDescent="0.25">
      <c r="A8252" s="329">
        <v>13215</v>
      </c>
      <c r="B8252" s="329" t="s">
        <v>10591</v>
      </c>
      <c r="C8252" s="329" t="s">
        <v>9494</v>
      </c>
      <c r="D8252" s="329" t="s">
        <v>9508</v>
      </c>
      <c r="E8252" s="335">
        <v>733902.27</v>
      </c>
    </row>
    <row r="8253" spans="1:5" ht="15" x14ac:dyDescent="0.25">
      <c r="A8253" s="329">
        <v>4235</v>
      </c>
      <c r="B8253" s="329" t="s">
        <v>10592</v>
      </c>
      <c r="C8253" s="329" t="s">
        <v>9661</v>
      </c>
      <c r="D8253" s="329" t="s">
        <v>9495</v>
      </c>
      <c r="E8253" s="334">
        <v>8.4</v>
      </c>
    </row>
    <row r="8254" spans="1:5" ht="15" x14ac:dyDescent="0.25">
      <c r="A8254" s="329">
        <v>40976</v>
      </c>
      <c r="B8254" s="329" t="s">
        <v>10593</v>
      </c>
      <c r="C8254" s="329" t="s">
        <v>9663</v>
      </c>
      <c r="D8254" s="329" t="s">
        <v>9495</v>
      </c>
      <c r="E8254" s="335">
        <v>1489.88</v>
      </c>
    </row>
    <row r="8255" spans="1:5" ht="15" x14ac:dyDescent="0.25">
      <c r="A8255" s="329">
        <v>39013</v>
      </c>
      <c r="B8255" s="329" t="s">
        <v>10594</v>
      </c>
      <c r="C8255" s="329" t="s">
        <v>9494</v>
      </c>
      <c r="D8255" s="329" t="s">
        <v>9508</v>
      </c>
      <c r="E8255" s="334">
        <v>1.43</v>
      </c>
    </row>
    <row r="8256" spans="1:5" ht="15" x14ac:dyDescent="0.25">
      <c r="A8256" s="329">
        <v>43091</v>
      </c>
      <c r="B8256" s="329" t="s">
        <v>10595</v>
      </c>
      <c r="C8256" s="329" t="s">
        <v>9494</v>
      </c>
      <c r="D8256" s="329" t="s">
        <v>9495</v>
      </c>
      <c r="E8256" s="335">
        <v>4834.3500000000004</v>
      </c>
    </row>
    <row r="8257" spans="1:5" ht="15" x14ac:dyDescent="0.25">
      <c r="A8257" s="329">
        <v>43092</v>
      </c>
      <c r="B8257" s="329" t="s">
        <v>10596</v>
      </c>
      <c r="C8257" s="329" t="s">
        <v>9494</v>
      </c>
      <c r="D8257" s="329" t="s">
        <v>9495</v>
      </c>
      <c r="E8257" s="335">
        <v>6445.8</v>
      </c>
    </row>
    <row r="8258" spans="1:5" ht="15" x14ac:dyDescent="0.25">
      <c r="A8258" s="329">
        <v>43089</v>
      </c>
      <c r="B8258" s="329" t="s">
        <v>10597</v>
      </c>
      <c r="C8258" s="329" t="s">
        <v>9494</v>
      </c>
      <c r="D8258" s="329" t="s">
        <v>9495</v>
      </c>
      <c r="E8258" s="335">
        <v>1123.3599999999999</v>
      </c>
    </row>
    <row r="8259" spans="1:5" ht="15" x14ac:dyDescent="0.25">
      <c r="A8259" s="329">
        <v>43090</v>
      </c>
      <c r="B8259" s="329" t="s">
        <v>10598</v>
      </c>
      <c r="C8259" s="329" t="s">
        <v>9494</v>
      </c>
      <c r="D8259" s="329" t="s">
        <v>9495</v>
      </c>
      <c r="E8259" s="335">
        <v>2479.15</v>
      </c>
    </row>
    <row r="8260" spans="1:5" ht="15" x14ac:dyDescent="0.25">
      <c r="A8260" s="329">
        <v>41967</v>
      </c>
      <c r="B8260" s="329" t="s">
        <v>10599</v>
      </c>
      <c r="C8260" s="329" t="s">
        <v>9514</v>
      </c>
      <c r="D8260" s="329" t="s">
        <v>9495</v>
      </c>
      <c r="E8260" s="334">
        <v>14.19</v>
      </c>
    </row>
    <row r="8261" spans="1:5" ht="15" x14ac:dyDescent="0.25">
      <c r="A8261" s="329">
        <v>12760</v>
      </c>
      <c r="B8261" s="329" t="s">
        <v>10600</v>
      </c>
      <c r="C8261" s="329" t="s">
        <v>9507</v>
      </c>
      <c r="D8261" s="329" t="s">
        <v>9495</v>
      </c>
      <c r="E8261" s="335">
        <v>1447.93</v>
      </c>
    </row>
    <row r="8262" spans="1:5" ht="15" x14ac:dyDescent="0.25">
      <c r="A8262" s="329">
        <v>12759</v>
      </c>
      <c r="B8262" s="329" t="s">
        <v>10601</v>
      </c>
      <c r="C8262" s="329" t="s">
        <v>9507</v>
      </c>
      <c r="D8262" s="329" t="s">
        <v>9495</v>
      </c>
      <c r="E8262" s="334">
        <v>965.27</v>
      </c>
    </row>
    <row r="8263" spans="1:5" ht="15" x14ac:dyDescent="0.25">
      <c r="A8263" s="329">
        <v>43105</v>
      </c>
      <c r="B8263" s="329" t="s">
        <v>10602</v>
      </c>
      <c r="C8263" s="329" t="s">
        <v>9567</v>
      </c>
      <c r="D8263" s="329" t="s">
        <v>9495</v>
      </c>
      <c r="E8263" s="334">
        <v>40.08</v>
      </c>
    </row>
    <row r="8264" spans="1:5" ht="15" x14ac:dyDescent="0.25">
      <c r="A8264" s="329">
        <v>40424</v>
      </c>
      <c r="B8264" s="329" t="s">
        <v>10603</v>
      </c>
      <c r="C8264" s="329" t="s">
        <v>9567</v>
      </c>
      <c r="D8264" s="329" t="s">
        <v>9495</v>
      </c>
      <c r="E8264" s="334">
        <v>10.18</v>
      </c>
    </row>
    <row r="8265" spans="1:5" ht="15" x14ac:dyDescent="0.25">
      <c r="A8265" s="329">
        <v>1325</v>
      </c>
      <c r="B8265" s="329" t="s">
        <v>10604</v>
      </c>
      <c r="C8265" s="329" t="s">
        <v>9567</v>
      </c>
      <c r="D8265" s="329" t="s">
        <v>9495</v>
      </c>
      <c r="E8265" s="334">
        <v>11.15</v>
      </c>
    </row>
    <row r="8266" spans="1:5" ht="15" x14ac:dyDescent="0.25">
      <c r="A8266" s="329">
        <v>1327</v>
      </c>
      <c r="B8266" s="329" t="s">
        <v>10605</v>
      </c>
      <c r="C8266" s="329" t="s">
        <v>9567</v>
      </c>
      <c r="D8266" s="329" t="s">
        <v>9495</v>
      </c>
      <c r="E8266" s="334">
        <v>11.88</v>
      </c>
    </row>
    <row r="8267" spans="1:5" ht="15" x14ac:dyDescent="0.25">
      <c r="A8267" s="329">
        <v>1328</v>
      </c>
      <c r="B8267" s="329" t="s">
        <v>10606</v>
      </c>
      <c r="C8267" s="329" t="s">
        <v>9567</v>
      </c>
      <c r="D8267" s="329" t="s">
        <v>9495</v>
      </c>
      <c r="E8267" s="334">
        <v>11.18</v>
      </c>
    </row>
    <row r="8268" spans="1:5" ht="15" x14ac:dyDescent="0.25">
      <c r="A8268" s="329">
        <v>1321</v>
      </c>
      <c r="B8268" s="329" t="s">
        <v>10607</v>
      </c>
      <c r="C8268" s="329" t="s">
        <v>9567</v>
      </c>
      <c r="D8268" s="329" t="s">
        <v>9495</v>
      </c>
      <c r="E8268" s="334">
        <v>10.35</v>
      </c>
    </row>
    <row r="8269" spans="1:5" ht="15" x14ac:dyDescent="0.25">
      <c r="A8269" s="329">
        <v>1318</v>
      </c>
      <c r="B8269" s="329" t="s">
        <v>10608</v>
      </c>
      <c r="C8269" s="329" t="s">
        <v>9567</v>
      </c>
      <c r="D8269" s="329" t="s">
        <v>9495</v>
      </c>
      <c r="E8269" s="334">
        <v>10.36</v>
      </c>
    </row>
    <row r="8270" spans="1:5" ht="15" x14ac:dyDescent="0.25">
      <c r="A8270" s="329">
        <v>1322</v>
      </c>
      <c r="B8270" s="329" t="s">
        <v>10609</v>
      </c>
      <c r="C8270" s="329" t="s">
        <v>9567</v>
      </c>
      <c r="D8270" s="329" t="s">
        <v>9495</v>
      </c>
      <c r="E8270" s="334">
        <v>10.94</v>
      </c>
    </row>
    <row r="8271" spans="1:5" ht="15" x14ac:dyDescent="0.25">
      <c r="A8271" s="329">
        <v>1323</v>
      </c>
      <c r="B8271" s="329" t="s">
        <v>10610</v>
      </c>
      <c r="C8271" s="329" t="s">
        <v>9567</v>
      </c>
      <c r="D8271" s="329" t="s">
        <v>9495</v>
      </c>
      <c r="E8271" s="334">
        <v>10.94</v>
      </c>
    </row>
    <row r="8272" spans="1:5" ht="15" x14ac:dyDescent="0.25">
      <c r="A8272" s="329">
        <v>1319</v>
      </c>
      <c r="B8272" s="329" t="s">
        <v>10611</v>
      </c>
      <c r="C8272" s="329" t="s">
        <v>9567</v>
      </c>
      <c r="D8272" s="329" t="s">
        <v>9495</v>
      </c>
      <c r="E8272" s="334">
        <v>9.2200000000000006</v>
      </c>
    </row>
    <row r="8273" spans="1:5" ht="15" x14ac:dyDescent="0.25">
      <c r="A8273" s="329">
        <v>11026</v>
      </c>
      <c r="B8273" s="329" t="s">
        <v>10612</v>
      </c>
      <c r="C8273" s="329" t="s">
        <v>9567</v>
      </c>
      <c r="D8273" s="329" t="s">
        <v>9495</v>
      </c>
      <c r="E8273" s="334">
        <v>12.69</v>
      </c>
    </row>
    <row r="8274" spans="1:5" ht="15" x14ac:dyDescent="0.25">
      <c r="A8274" s="329">
        <v>11027</v>
      </c>
      <c r="B8274" s="329" t="s">
        <v>10613</v>
      </c>
      <c r="C8274" s="329" t="s">
        <v>9567</v>
      </c>
      <c r="D8274" s="329" t="s">
        <v>9495</v>
      </c>
      <c r="E8274" s="334">
        <v>13.2</v>
      </c>
    </row>
    <row r="8275" spans="1:5" ht="15" x14ac:dyDescent="0.25">
      <c r="A8275" s="329">
        <v>11046</v>
      </c>
      <c r="B8275" s="329" t="s">
        <v>10614</v>
      </c>
      <c r="C8275" s="329" t="s">
        <v>9567</v>
      </c>
      <c r="D8275" s="329" t="s">
        <v>9495</v>
      </c>
      <c r="E8275" s="334">
        <v>12.65</v>
      </c>
    </row>
    <row r="8276" spans="1:5" ht="15" x14ac:dyDescent="0.25">
      <c r="A8276" s="329">
        <v>11047</v>
      </c>
      <c r="B8276" s="329" t="s">
        <v>10615</v>
      </c>
      <c r="C8276" s="329" t="s">
        <v>9567</v>
      </c>
      <c r="D8276" s="329" t="s">
        <v>9495</v>
      </c>
      <c r="E8276" s="334">
        <v>13.79</v>
      </c>
    </row>
    <row r="8277" spans="1:5" ht="15" x14ac:dyDescent="0.25">
      <c r="A8277" s="329">
        <v>43668</v>
      </c>
      <c r="B8277" s="329" t="s">
        <v>10616</v>
      </c>
      <c r="C8277" s="329" t="s">
        <v>9567</v>
      </c>
      <c r="D8277" s="329" t="s">
        <v>9495</v>
      </c>
      <c r="E8277" s="334">
        <v>12.17</v>
      </c>
    </row>
    <row r="8278" spans="1:5" ht="15" x14ac:dyDescent="0.25">
      <c r="A8278" s="329">
        <v>11049</v>
      </c>
      <c r="B8278" s="329" t="s">
        <v>10617</v>
      </c>
      <c r="C8278" s="329" t="s">
        <v>9567</v>
      </c>
      <c r="D8278" s="329" t="s">
        <v>9499</v>
      </c>
      <c r="E8278" s="334">
        <v>13.18</v>
      </c>
    </row>
    <row r="8279" spans="1:5" ht="15" x14ac:dyDescent="0.25">
      <c r="A8279" s="329">
        <v>43106</v>
      </c>
      <c r="B8279" s="329" t="s">
        <v>10618</v>
      </c>
      <c r="C8279" s="329" t="s">
        <v>9567</v>
      </c>
      <c r="D8279" s="329" t="s">
        <v>9495</v>
      </c>
      <c r="E8279" s="334">
        <v>13.26</v>
      </c>
    </row>
    <row r="8280" spans="1:5" ht="15" x14ac:dyDescent="0.25">
      <c r="A8280" s="329">
        <v>11051</v>
      </c>
      <c r="B8280" s="329" t="s">
        <v>10619</v>
      </c>
      <c r="C8280" s="329" t="s">
        <v>9567</v>
      </c>
      <c r="D8280" s="329" t="s">
        <v>9495</v>
      </c>
      <c r="E8280" s="334">
        <v>13.83</v>
      </c>
    </row>
    <row r="8281" spans="1:5" ht="15" x14ac:dyDescent="0.25">
      <c r="A8281" s="329">
        <v>11061</v>
      </c>
      <c r="B8281" s="329" t="s">
        <v>10620</v>
      </c>
      <c r="C8281" s="329" t="s">
        <v>9567</v>
      </c>
      <c r="D8281" s="329" t="s">
        <v>9495</v>
      </c>
      <c r="E8281" s="334">
        <v>16.600000000000001</v>
      </c>
    </row>
    <row r="8282" spans="1:5" ht="15" x14ac:dyDescent="0.25">
      <c r="A8282" s="329">
        <v>43667</v>
      </c>
      <c r="B8282" s="329" t="s">
        <v>10621</v>
      </c>
      <c r="C8282" s="329" t="s">
        <v>9567</v>
      </c>
      <c r="D8282" s="329" t="s">
        <v>9495</v>
      </c>
      <c r="E8282" s="334">
        <v>12.06</v>
      </c>
    </row>
    <row r="8283" spans="1:5" ht="15" x14ac:dyDescent="0.25">
      <c r="A8283" s="329">
        <v>1333</v>
      </c>
      <c r="B8283" s="329" t="s">
        <v>10622</v>
      </c>
      <c r="C8283" s="329" t="s">
        <v>9567</v>
      </c>
      <c r="D8283" s="329" t="s">
        <v>9495</v>
      </c>
      <c r="E8283" s="334">
        <v>10.050000000000001</v>
      </c>
    </row>
    <row r="8284" spans="1:5" ht="15" x14ac:dyDescent="0.25">
      <c r="A8284" s="329">
        <v>1330</v>
      </c>
      <c r="B8284" s="329" t="s">
        <v>10623</v>
      </c>
      <c r="C8284" s="329" t="s">
        <v>9567</v>
      </c>
      <c r="D8284" s="329" t="s">
        <v>9495</v>
      </c>
      <c r="E8284" s="334">
        <v>9.9600000000000009</v>
      </c>
    </row>
    <row r="8285" spans="1:5" ht="15" x14ac:dyDescent="0.25">
      <c r="A8285" s="329">
        <v>10957</v>
      </c>
      <c r="B8285" s="329" t="s">
        <v>10624</v>
      </c>
      <c r="C8285" s="329" t="s">
        <v>9567</v>
      </c>
      <c r="D8285" s="329" t="s">
        <v>9495</v>
      </c>
      <c r="E8285" s="334">
        <v>11.48</v>
      </c>
    </row>
    <row r="8286" spans="1:5" ht="15" x14ac:dyDescent="0.25">
      <c r="A8286" s="329">
        <v>1332</v>
      </c>
      <c r="B8286" s="329" t="s">
        <v>10625</v>
      </c>
      <c r="C8286" s="329" t="s">
        <v>9567</v>
      </c>
      <c r="D8286" s="329" t="s">
        <v>9495</v>
      </c>
      <c r="E8286" s="334">
        <v>10.210000000000001</v>
      </c>
    </row>
    <row r="8287" spans="1:5" ht="15" x14ac:dyDescent="0.25">
      <c r="A8287" s="329">
        <v>1334</v>
      </c>
      <c r="B8287" s="329" t="s">
        <v>10626</v>
      </c>
      <c r="C8287" s="329" t="s">
        <v>9567</v>
      </c>
      <c r="D8287" s="329" t="s">
        <v>9495</v>
      </c>
      <c r="E8287" s="334">
        <v>11.32</v>
      </c>
    </row>
    <row r="8288" spans="1:5" ht="15" x14ac:dyDescent="0.25">
      <c r="A8288" s="329">
        <v>1335</v>
      </c>
      <c r="B8288" s="329" t="s">
        <v>10627</v>
      </c>
      <c r="C8288" s="329" t="s">
        <v>9567</v>
      </c>
      <c r="D8288" s="329" t="s">
        <v>9495</v>
      </c>
      <c r="E8288" s="334">
        <v>11.7</v>
      </c>
    </row>
    <row r="8289" spans="1:5" ht="15" x14ac:dyDescent="0.25">
      <c r="A8289" s="329">
        <v>40425</v>
      </c>
      <c r="B8289" s="329" t="s">
        <v>10628</v>
      </c>
      <c r="C8289" s="329" t="s">
        <v>9567</v>
      </c>
      <c r="D8289" s="329" t="s">
        <v>9495</v>
      </c>
      <c r="E8289" s="334">
        <v>10.01</v>
      </c>
    </row>
    <row r="8290" spans="1:5" ht="15" x14ac:dyDescent="0.25">
      <c r="A8290" s="329">
        <v>1337</v>
      </c>
      <c r="B8290" s="329" t="s">
        <v>10629</v>
      </c>
      <c r="C8290" s="329" t="s">
        <v>9567</v>
      </c>
      <c r="D8290" s="329" t="s">
        <v>9495</v>
      </c>
      <c r="E8290" s="334">
        <v>11.48</v>
      </c>
    </row>
    <row r="8291" spans="1:5" ht="15" x14ac:dyDescent="0.25">
      <c r="A8291" s="329">
        <v>1338</v>
      </c>
      <c r="B8291" s="329" t="s">
        <v>10630</v>
      </c>
      <c r="C8291" s="329" t="s">
        <v>9507</v>
      </c>
      <c r="D8291" s="329" t="s">
        <v>9499</v>
      </c>
      <c r="E8291" s="334">
        <v>38.840000000000003</v>
      </c>
    </row>
    <row r="8292" spans="1:5" ht="15" x14ac:dyDescent="0.25">
      <c r="A8292" s="329">
        <v>1340</v>
      </c>
      <c r="B8292" s="329" t="s">
        <v>10631</v>
      </c>
      <c r="C8292" s="329" t="s">
        <v>9507</v>
      </c>
      <c r="D8292" s="329" t="s">
        <v>9495</v>
      </c>
      <c r="E8292" s="334">
        <v>44.9</v>
      </c>
    </row>
    <row r="8293" spans="1:5" ht="15" x14ac:dyDescent="0.25">
      <c r="A8293" s="329">
        <v>1341</v>
      </c>
      <c r="B8293" s="329" t="s">
        <v>10632</v>
      </c>
      <c r="C8293" s="329" t="s">
        <v>9507</v>
      </c>
      <c r="D8293" s="329" t="s">
        <v>9495</v>
      </c>
      <c r="E8293" s="334">
        <v>43.25</v>
      </c>
    </row>
    <row r="8294" spans="1:5" ht="15" x14ac:dyDescent="0.25">
      <c r="A8294" s="329">
        <v>11134</v>
      </c>
      <c r="B8294" s="329" t="s">
        <v>10633</v>
      </c>
      <c r="C8294" s="329" t="s">
        <v>9507</v>
      </c>
      <c r="D8294" s="329" t="s">
        <v>9508</v>
      </c>
      <c r="E8294" s="334">
        <v>50.37</v>
      </c>
    </row>
    <row r="8295" spans="1:5" ht="15" x14ac:dyDescent="0.25">
      <c r="A8295" s="329">
        <v>11135</v>
      </c>
      <c r="B8295" s="329" t="s">
        <v>10634</v>
      </c>
      <c r="C8295" s="329" t="s">
        <v>9507</v>
      </c>
      <c r="D8295" s="329" t="s">
        <v>9508</v>
      </c>
      <c r="E8295" s="334">
        <v>61.4</v>
      </c>
    </row>
    <row r="8296" spans="1:5" ht="15" x14ac:dyDescent="0.25">
      <c r="A8296" s="329">
        <v>11136</v>
      </c>
      <c r="B8296" s="329" t="s">
        <v>10635</v>
      </c>
      <c r="C8296" s="329" t="s">
        <v>9507</v>
      </c>
      <c r="D8296" s="329" t="s">
        <v>9508</v>
      </c>
      <c r="E8296" s="334">
        <v>66.42</v>
      </c>
    </row>
    <row r="8297" spans="1:5" ht="15" x14ac:dyDescent="0.25">
      <c r="A8297" s="329">
        <v>34743</v>
      </c>
      <c r="B8297" s="329" t="s">
        <v>10636</v>
      </c>
      <c r="C8297" s="329" t="s">
        <v>9507</v>
      </c>
      <c r="D8297" s="329" t="s">
        <v>9508</v>
      </c>
      <c r="E8297" s="334">
        <v>84.55</v>
      </c>
    </row>
    <row r="8298" spans="1:5" ht="15" x14ac:dyDescent="0.25">
      <c r="A8298" s="329">
        <v>11137</v>
      </c>
      <c r="B8298" s="329" t="s">
        <v>10637</v>
      </c>
      <c r="C8298" s="329" t="s">
        <v>9507</v>
      </c>
      <c r="D8298" s="329" t="s">
        <v>9508</v>
      </c>
      <c r="E8298" s="334">
        <v>94.29</v>
      </c>
    </row>
    <row r="8299" spans="1:5" ht="15" x14ac:dyDescent="0.25">
      <c r="A8299" s="329">
        <v>34745</v>
      </c>
      <c r="B8299" s="329" t="s">
        <v>10638</v>
      </c>
      <c r="C8299" s="329" t="s">
        <v>9507</v>
      </c>
      <c r="D8299" s="329" t="s">
        <v>9508</v>
      </c>
      <c r="E8299" s="334">
        <v>107.45</v>
      </c>
    </row>
    <row r="8300" spans="1:5" ht="15" x14ac:dyDescent="0.25">
      <c r="A8300" s="329">
        <v>34746</v>
      </c>
      <c r="B8300" s="329" t="s">
        <v>10639</v>
      </c>
      <c r="C8300" s="329" t="s">
        <v>9507</v>
      </c>
      <c r="D8300" s="329" t="s">
        <v>9508</v>
      </c>
      <c r="E8300" s="334">
        <v>27.67</v>
      </c>
    </row>
    <row r="8301" spans="1:5" ht="15" x14ac:dyDescent="0.25">
      <c r="A8301" s="329">
        <v>1360</v>
      </c>
      <c r="B8301" s="329" t="s">
        <v>10640</v>
      </c>
      <c r="C8301" s="329" t="s">
        <v>9507</v>
      </c>
      <c r="D8301" s="329" t="s">
        <v>9508</v>
      </c>
      <c r="E8301" s="334">
        <v>34.18</v>
      </c>
    </row>
    <row r="8302" spans="1:5" ht="15" x14ac:dyDescent="0.25">
      <c r="A8302" s="329">
        <v>1346</v>
      </c>
      <c r="B8302" s="329" t="s">
        <v>10641</v>
      </c>
      <c r="C8302" s="329" t="s">
        <v>9507</v>
      </c>
      <c r="D8302" s="329" t="s">
        <v>9495</v>
      </c>
      <c r="E8302" s="334">
        <v>29.39</v>
      </c>
    </row>
    <row r="8303" spans="1:5" ht="15" x14ac:dyDescent="0.25">
      <c r="A8303" s="329">
        <v>1345</v>
      </c>
      <c r="B8303" s="329" t="s">
        <v>2295</v>
      </c>
      <c r="C8303" s="329" t="s">
        <v>9507</v>
      </c>
      <c r="D8303" s="329" t="s">
        <v>9495</v>
      </c>
      <c r="E8303" s="334">
        <v>47.62</v>
      </c>
    </row>
    <row r="8304" spans="1:5" ht="15" x14ac:dyDescent="0.25">
      <c r="A8304" s="329">
        <v>1347</v>
      </c>
      <c r="B8304" s="329" t="s">
        <v>10642</v>
      </c>
      <c r="C8304" s="329" t="s">
        <v>9507</v>
      </c>
      <c r="D8304" s="329" t="s">
        <v>9499</v>
      </c>
      <c r="E8304" s="334">
        <v>35.119999999999997</v>
      </c>
    </row>
    <row r="8305" spans="1:5" ht="15" x14ac:dyDescent="0.25">
      <c r="A8305" s="329">
        <v>1355</v>
      </c>
      <c r="B8305" s="329" t="s">
        <v>10643</v>
      </c>
      <c r="C8305" s="329" t="s">
        <v>9507</v>
      </c>
      <c r="D8305" s="329" t="s">
        <v>9495</v>
      </c>
      <c r="E8305" s="334">
        <v>34.880000000000003</v>
      </c>
    </row>
    <row r="8306" spans="1:5" ht="15" x14ac:dyDescent="0.25">
      <c r="A8306" s="329">
        <v>1358</v>
      </c>
      <c r="B8306" s="329" t="s">
        <v>931</v>
      </c>
      <c r="C8306" s="329" t="s">
        <v>9507</v>
      </c>
      <c r="D8306" s="329" t="s">
        <v>9495</v>
      </c>
      <c r="E8306" s="334">
        <v>40.409999999999997</v>
      </c>
    </row>
    <row r="8307" spans="1:5" ht="15" x14ac:dyDescent="0.25">
      <c r="A8307" s="329">
        <v>34659</v>
      </c>
      <c r="B8307" s="329" t="s">
        <v>10644</v>
      </c>
      <c r="C8307" s="329" t="s">
        <v>9507</v>
      </c>
      <c r="D8307" s="329" t="s">
        <v>9508</v>
      </c>
      <c r="E8307" s="334">
        <v>50.64</v>
      </c>
    </row>
    <row r="8308" spans="1:5" ht="15" x14ac:dyDescent="0.25">
      <c r="A8308" s="329">
        <v>34514</v>
      </c>
      <c r="B8308" s="329" t="s">
        <v>10645</v>
      </c>
      <c r="C8308" s="329" t="s">
        <v>9507</v>
      </c>
      <c r="D8308" s="329" t="s">
        <v>9508</v>
      </c>
      <c r="E8308" s="334">
        <v>56.09</v>
      </c>
    </row>
    <row r="8309" spans="1:5" ht="15" x14ac:dyDescent="0.25">
      <c r="A8309" s="329">
        <v>34660</v>
      </c>
      <c r="B8309" s="329" t="s">
        <v>10646</v>
      </c>
      <c r="C8309" s="329" t="s">
        <v>9507</v>
      </c>
      <c r="D8309" s="329" t="s">
        <v>9508</v>
      </c>
      <c r="E8309" s="334">
        <v>71.180000000000007</v>
      </c>
    </row>
    <row r="8310" spans="1:5" ht="15" x14ac:dyDescent="0.25">
      <c r="A8310" s="329">
        <v>34661</v>
      </c>
      <c r="B8310" s="329" t="s">
        <v>10647</v>
      </c>
      <c r="C8310" s="329" t="s">
        <v>9507</v>
      </c>
      <c r="D8310" s="329" t="s">
        <v>9508</v>
      </c>
      <c r="E8310" s="334">
        <v>102.24</v>
      </c>
    </row>
    <row r="8311" spans="1:5" ht="15" x14ac:dyDescent="0.25">
      <c r="A8311" s="329">
        <v>34667</v>
      </c>
      <c r="B8311" s="329" t="s">
        <v>10648</v>
      </c>
      <c r="C8311" s="329" t="s">
        <v>9507</v>
      </c>
      <c r="D8311" s="329" t="s">
        <v>9508</v>
      </c>
      <c r="E8311" s="334">
        <v>37.020000000000003</v>
      </c>
    </row>
    <row r="8312" spans="1:5" ht="15" x14ac:dyDescent="0.25">
      <c r="A8312" s="329">
        <v>34668</v>
      </c>
      <c r="B8312" s="329" t="s">
        <v>10649</v>
      </c>
      <c r="C8312" s="329" t="s">
        <v>9507</v>
      </c>
      <c r="D8312" s="329" t="s">
        <v>9508</v>
      </c>
      <c r="E8312" s="334">
        <v>48.38</v>
      </c>
    </row>
    <row r="8313" spans="1:5" ht="15" x14ac:dyDescent="0.25">
      <c r="A8313" s="329">
        <v>34741</v>
      </c>
      <c r="B8313" s="329" t="s">
        <v>10650</v>
      </c>
      <c r="C8313" s="329" t="s">
        <v>9507</v>
      </c>
      <c r="D8313" s="329" t="s">
        <v>9508</v>
      </c>
      <c r="E8313" s="334">
        <v>53.23</v>
      </c>
    </row>
    <row r="8314" spans="1:5" ht="15" x14ac:dyDescent="0.25">
      <c r="A8314" s="329">
        <v>34664</v>
      </c>
      <c r="B8314" s="329" t="s">
        <v>10651</v>
      </c>
      <c r="C8314" s="329" t="s">
        <v>9507</v>
      </c>
      <c r="D8314" s="329" t="s">
        <v>9508</v>
      </c>
      <c r="E8314" s="334">
        <v>58.09</v>
      </c>
    </row>
    <row r="8315" spans="1:5" ht="15" x14ac:dyDescent="0.25">
      <c r="A8315" s="329">
        <v>34665</v>
      </c>
      <c r="B8315" s="329" t="s">
        <v>10652</v>
      </c>
      <c r="C8315" s="329" t="s">
        <v>9507</v>
      </c>
      <c r="D8315" s="329" t="s">
        <v>9508</v>
      </c>
      <c r="E8315" s="334">
        <v>72.11</v>
      </c>
    </row>
    <row r="8316" spans="1:5" ht="15" x14ac:dyDescent="0.25">
      <c r="A8316" s="329">
        <v>34666</v>
      </c>
      <c r="B8316" s="329" t="s">
        <v>10653</v>
      </c>
      <c r="C8316" s="329" t="s">
        <v>9507</v>
      </c>
      <c r="D8316" s="329" t="s">
        <v>9508</v>
      </c>
      <c r="E8316" s="334">
        <v>108.93</v>
      </c>
    </row>
    <row r="8317" spans="1:5" ht="15" x14ac:dyDescent="0.25">
      <c r="A8317" s="329">
        <v>34669</v>
      </c>
      <c r="B8317" s="329" t="s">
        <v>10654</v>
      </c>
      <c r="C8317" s="329" t="s">
        <v>9507</v>
      </c>
      <c r="D8317" s="329" t="s">
        <v>9508</v>
      </c>
      <c r="E8317" s="334">
        <v>39.94</v>
      </c>
    </row>
    <row r="8318" spans="1:5" ht="15" x14ac:dyDescent="0.25">
      <c r="A8318" s="329">
        <v>34670</v>
      </c>
      <c r="B8318" s="329" t="s">
        <v>10655</v>
      </c>
      <c r="C8318" s="329" t="s">
        <v>9507</v>
      </c>
      <c r="D8318" s="329" t="s">
        <v>9508</v>
      </c>
      <c r="E8318" s="334">
        <v>48.85</v>
      </c>
    </row>
    <row r="8319" spans="1:5" ht="15" x14ac:dyDescent="0.25">
      <c r="A8319" s="329">
        <v>34671</v>
      </c>
      <c r="B8319" s="329" t="s">
        <v>10656</v>
      </c>
      <c r="C8319" s="329" t="s">
        <v>9507</v>
      </c>
      <c r="D8319" s="329" t="s">
        <v>9508</v>
      </c>
      <c r="E8319" s="334">
        <v>40.770000000000003</v>
      </c>
    </row>
    <row r="8320" spans="1:5" ht="15" x14ac:dyDescent="0.25">
      <c r="A8320" s="329">
        <v>34672</v>
      </c>
      <c r="B8320" s="329" t="s">
        <v>10657</v>
      </c>
      <c r="C8320" s="329" t="s">
        <v>9507</v>
      </c>
      <c r="D8320" s="329" t="s">
        <v>9508</v>
      </c>
      <c r="E8320" s="334">
        <v>42.99</v>
      </c>
    </row>
    <row r="8321" spans="1:5" ht="15" x14ac:dyDescent="0.25">
      <c r="A8321" s="329">
        <v>34673</v>
      </c>
      <c r="B8321" s="329" t="s">
        <v>10658</v>
      </c>
      <c r="C8321" s="329" t="s">
        <v>9507</v>
      </c>
      <c r="D8321" s="329" t="s">
        <v>9508</v>
      </c>
      <c r="E8321" s="334">
        <v>52.46</v>
      </c>
    </row>
    <row r="8322" spans="1:5" ht="15" x14ac:dyDescent="0.25">
      <c r="A8322" s="329">
        <v>34674</v>
      </c>
      <c r="B8322" s="329" t="s">
        <v>10659</v>
      </c>
      <c r="C8322" s="329" t="s">
        <v>9507</v>
      </c>
      <c r="D8322" s="329" t="s">
        <v>9508</v>
      </c>
      <c r="E8322" s="334">
        <v>69.75</v>
      </c>
    </row>
    <row r="8323" spans="1:5" ht="15" x14ac:dyDescent="0.25">
      <c r="A8323" s="329">
        <v>34675</v>
      </c>
      <c r="B8323" s="329" t="s">
        <v>10660</v>
      </c>
      <c r="C8323" s="329" t="s">
        <v>9507</v>
      </c>
      <c r="D8323" s="329" t="s">
        <v>9508</v>
      </c>
      <c r="E8323" s="334">
        <v>85.04</v>
      </c>
    </row>
    <row r="8324" spans="1:5" ht="15" x14ac:dyDescent="0.25">
      <c r="A8324" s="329">
        <v>34676</v>
      </c>
      <c r="B8324" s="329" t="s">
        <v>10661</v>
      </c>
      <c r="C8324" s="329" t="s">
        <v>9507</v>
      </c>
      <c r="D8324" s="329" t="s">
        <v>9508</v>
      </c>
      <c r="E8324" s="334">
        <v>24.48</v>
      </c>
    </row>
    <row r="8325" spans="1:5" ht="15" x14ac:dyDescent="0.25">
      <c r="A8325" s="329">
        <v>34677</v>
      </c>
      <c r="B8325" s="329" t="s">
        <v>10662</v>
      </c>
      <c r="C8325" s="329" t="s">
        <v>9507</v>
      </c>
      <c r="D8325" s="329" t="s">
        <v>9508</v>
      </c>
      <c r="E8325" s="334">
        <v>32.909999999999997</v>
      </c>
    </row>
    <row r="8326" spans="1:5" ht="15" x14ac:dyDescent="0.25">
      <c r="A8326" s="329">
        <v>43126</v>
      </c>
      <c r="B8326" s="329" t="s">
        <v>10663</v>
      </c>
      <c r="C8326" s="329" t="s">
        <v>9507</v>
      </c>
      <c r="D8326" s="329" t="s">
        <v>9495</v>
      </c>
      <c r="E8326" s="334">
        <v>121.49</v>
      </c>
    </row>
    <row r="8327" spans="1:5" ht="15" x14ac:dyDescent="0.25">
      <c r="A8327" s="329">
        <v>43124</v>
      </c>
      <c r="B8327" s="329" t="s">
        <v>10664</v>
      </c>
      <c r="C8327" s="329" t="s">
        <v>9507</v>
      </c>
      <c r="D8327" s="329" t="s">
        <v>9495</v>
      </c>
      <c r="E8327" s="334">
        <v>141.86000000000001</v>
      </c>
    </row>
    <row r="8328" spans="1:5" ht="15" x14ac:dyDescent="0.25">
      <c r="A8328" s="329">
        <v>43125</v>
      </c>
      <c r="B8328" s="329" t="s">
        <v>10665</v>
      </c>
      <c r="C8328" s="329" t="s">
        <v>9507</v>
      </c>
      <c r="D8328" s="329" t="s">
        <v>9495</v>
      </c>
      <c r="E8328" s="334">
        <v>183.97</v>
      </c>
    </row>
    <row r="8329" spans="1:5" ht="15" x14ac:dyDescent="0.25">
      <c r="A8329" s="329">
        <v>40623</v>
      </c>
      <c r="B8329" s="329" t="s">
        <v>10666</v>
      </c>
      <c r="C8329" s="329" t="s">
        <v>9928</v>
      </c>
      <c r="D8329" s="329" t="s">
        <v>9495</v>
      </c>
      <c r="E8329" s="334">
        <v>111.79</v>
      </c>
    </row>
    <row r="8330" spans="1:5" ht="15" x14ac:dyDescent="0.25">
      <c r="A8330" s="329">
        <v>43701</v>
      </c>
      <c r="B8330" s="329" t="s">
        <v>10667</v>
      </c>
      <c r="C8330" s="329" t="s">
        <v>9567</v>
      </c>
      <c r="D8330" s="329" t="s">
        <v>9508</v>
      </c>
      <c r="E8330" s="334">
        <v>42.16</v>
      </c>
    </row>
    <row r="8331" spans="1:5" ht="15" x14ac:dyDescent="0.25">
      <c r="A8331" s="329">
        <v>12083</v>
      </c>
      <c r="B8331" s="329" t="s">
        <v>215</v>
      </c>
      <c r="C8331" s="329" t="s">
        <v>9494</v>
      </c>
      <c r="D8331" s="329" t="s">
        <v>9495</v>
      </c>
      <c r="E8331" s="334">
        <v>576.63</v>
      </c>
    </row>
    <row r="8332" spans="1:5" ht="15" x14ac:dyDescent="0.25">
      <c r="A8332" s="329">
        <v>12081</v>
      </c>
      <c r="B8332" s="329" t="s">
        <v>10668</v>
      </c>
      <c r="C8332" s="329" t="s">
        <v>9494</v>
      </c>
      <c r="D8332" s="329" t="s">
        <v>9499</v>
      </c>
      <c r="E8332" s="334">
        <v>195</v>
      </c>
    </row>
    <row r="8333" spans="1:5" ht="15" x14ac:dyDescent="0.25">
      <c r="A8333" s="329">
        <v>12082</v>
      </c>
      <c r="B8333" s="329" t="s">
        <v>10669</v>
      </c>
      <c r="C8333" s="329" t="s">
        <v>9494</v>
      </c>
      <c r="D8333" s="329" t="s">
        <v>9495</v>
      </c>
      <c r="E8333" s="334">
        <v>306.47000000000003</v>
      </c>
    </row>
    <row r="8334" spans="1:5" ht="15" x14ac:dyDescent="0.25">
      <c r="A8334" s="329">
        <v>13354</v>
      </c>
      <c r="B8334" s="329" t="s">
        <v>10670</v>
      </c>
      <c r="C8334" s="329" t="s">
        <v>9494</v>
      </c>
      <c r="D8334" s="329" t="s">
        <v>9495</v>
      </c>
      <c r="E8334" s="334">
        <v>457.71</v>
      </c>
    </row>
    <row r="8335" spans="1:5" ht="15" x14ac:dyDescent="0.25">
      <c r="A8335" s="329">
        <v>14057</v>
      </c>
      <c r="B8335" s="329" t="s">
        <v>10671</v>
      </c>
      <c r="C8335" s="329" t="s">
        <v>9494</v>
      </c>
      <c r="D8335" s="329" t="s">
        <v>9495</v>
      </c>
      <c r="E8335" s="334">
        <v>255.55</v>
      </c>
    </row>
    <row r="8336" spans="1:5" ht="15" x14ac:dyDescent="0.25">
      <c r="A8336" s="329">
        <v>14058</v>
      </c>
      <c r="B8336" s="329" t="s">
        <v>10672</v>
      </c>
      <c r="C8336" s="329" t="s">
        <v>9494</v>
      </c>
      <c r="D8336" s="329" t="s">
        <v>9495</v>
      </c>
      <c r="E8336" s="334">
        <v>403.12</v>
      </c>
    </row>
    <row r="8337" spans="1:5" ht="15" x14ac:dyDescent="0.25">
      <c r="A8337" s="329">
        <v>20971</v>
      </c>
      <c r="B8337" s="329" t="s">
        <v>10673</v>
      </c>
      <c r="C8337" s="329" t="s">
        <v>9494</v>
      </c>
      <c r="D8337" s="329" t="s">
        <v>9495</v>
      </c>
      <c r="E8337" s="334">
        <v>15.85</v>
      </c>
    </row>
    <row r="8338" spans="1:5" ht="15" x14ac:dyDescent="0.25">
      <c r="A8338" s="329">
        <v>5047</v>
      </c>
      <c r="B8338" s="329" t="s">
        <v>10674</v>
      </c>
      <c r="C8338" s="329" t="s">
        <v>9494</v>
      </c>
      <c r="D8338" s="329" t="s">
        <v>9495</v>
      </c>
      <c r="E8338" s="334">
        <v>274.64999999999998</v>
      </c>
    </row>
    <row r="8339" spans="1:5" ht="15" x14ac:dyDescent="0.25">
      <c r="A8339" s="329">
        <v>13369</v>
      </c>
      <c r="B8339" s="329" t="s">
        <v>10675</v>
      </c>
      <c r="C8339" s="329" t="s">
        <v>9494</v>
      </c>
      <c r="D8339" s="329" t="s">
        <v>9495</v>
      </c>
      <c r="E8339" s="334">
        <v>297.92</v>
      </c>
    </row>
    <row r="8340" spans="1:5" ht="15" x14ac:dyDescent="0.25">
      <c r="A8340" s="329">
        <v>13370</v>
      </c>
      <c r="B8340" s="329" t="s">
        <v>10676</v>
      </c>
      <c r="C8340" s="329" t="s">
        <v>9494</v>
      </c>
      <c r="D8340" s="329" t="s">
        <v>9495</v>
      </c>
      <c r="E8340" s="334">
        <v>412.99</v>
      </c>
    </row>
    <row r="8341" spans="1:5" ht="15" x14ac:dyDescent="0.25">
      <c r="A8341" s="329">
        <v>13279</v>
      </c>
      <c r="B8341" s="329" t="s">
        <v>10677</v>
      </c>
      <c r="C8341" s="329" t="s">
        <v>9567</v>
      </c>
      <c r="D8341" s="329" t="s">
        <v>9508</v>
      </c>
      <c r="E8341" s="334">
        <v>14.82</v>
      </c>
    </row>
    <row r="8342" spans="1:5" ht="15" x14ac:dyDescent="0.25">
      <c r="A8342" s="329">
        <v>11977</v>
      </c>
      <c r="B8342" s="329" t="s">
        <v>10678</v>
      </c>
      <c r="C8342" s="329" t="s">
        <v>9494</v>
      </c>
      <c r="D8342" s="329" t="s">
        <v>9508</v>
      </c>
      <c r="E8342" s="334">
        <v>7.68</v>
      </c>
    </row>
    <row r="8343" spans="1:5" ht="15" x14ac:dyDescent="0.25">
      <c r="A8343" s="329">
        <v>11975</v>
      </c>
      <c r="B8343" s="329" t="s">
        <v>10679</v>
      </c>
      <c r="C8343" s="329" t="s">
        <v>9494</v>
      </c>
      <c r="D8343" s="329" t="s">
        <v>9508</v>
      </c>
      <c r="E8343" s="334">
        <v>16.829999999999998</v>
      </c>
    </row>
    <row r="8344" spans="1:5" ht="15" x14ac:dyDescent="0.25">
      <c r="A8344" s="329">
        <v>39746</v>
      </c>
      <c r="B8344" s="329" t="s">
        <v>10680</v>
      </c>
      <c r="C8344" s="329" t="s">
        <v>9494</v>
      </c>
      <c r="D8344" s="329" t="s">
        <v>9508</v>
      </c>
      <c r="E8344" s="334">
        <v>187.31</v>
      </c>
    </row>
    <row r="8345" spans="1:5" ht="15" x14ac:dyDescent="0.25">
      <c r="A8345" s="329">
        <v>11976</v>
      </c>
      <c r="B8345" s="329" t="s">
        <v>10681</v>
      </c>
      <c r="C8345" s="329" t="s">
        <v>9494</v>
      </c>
      <c r="D8345" s="329" t="s">
        <v>9508</v>
      </c>
      <c r="E8345" s="334">
        <v>0.86</v>
      </c>
    </row>
    <row r="8346" spans="1:5" ht="15" x14ac:dyDescent="0.25">
      <c r="A8346" s="329">
        <v>1368</v>
      </c>
      <c r="B8346" s="329" t="s">
        <v>10682</v>
      </c>
      <c r="C8346" s="329" t="s">
        <v>9494</v>
      </c>
      <c r="D8346" s="329" t="s">
        <v>9499</v>
      </c>
      <c r="E8346" s="334">
        <v>71.489999999999995</v>
      </c>
    </row>
    <row r="8347" spans="1:5" ht="15" x14ac:dyDescent="0.25">
      <c r="A8347" s="329">
        <v>1367</v>
      </c>
      <c r="B8347" s="329" t="s">
        <v>10683</v>
      </c>
      <c r="C8347" s="329" t="s">
        <v>9494</v>
      </c>
      <c r="D8347" s="329" t="s">
        <v>9495</v>
      </c>
      <c r="E8347" s="334">
        <v>231.25</v>
      </c>
    </row>
    <row r="8348" spans="1:5" ht="15" x14ac:dyDescent="0.25">
      <c r="A8348" s="329">
        <v>41899</v>
      </c>
      <c r="B8348" s="329" t="s">
        <v>10684</v>
      </c>
      <c r="C8348" s="329" t="s">
        <v>10581</v>
      </c>
      <c r="D8348" s="329" t="s">
        <v>9499</v>
      </c>
      <c r="E8348" s="335">
        <v>4739.5600000000004</v>
      </c>
    </row>
    <row r="8349" spans="1:5" ht="15" x14ac:dyDescent="0.25">
      <c r="A8349" s="329">
        <v>1380</v>
      </c>
      <c r="B8349" s="329" t="s">
        <v>10685</v>
      </c>
      <c r="C8349" s="329" t="s">
        <v>9567</v>
      </c>
      <c r="D8349" s="329" t="s">
        <v>9495</v>
      </c>
      <c r="E8349" s="334">
        <v>2.0699999999999998</v>
      </c>
    </row>
    <row r="8350" spans="1:5" ht="15" x14ac:dyDescent="0.25">
      <c r="A8350" s="329">
        <v>1375</v>
      </c>
      <c r="B8350" s="329" t="s">
        <v>10686</v>
      </c>
      <c r="C8350" s="329" t="s">
        <v>9567</v>
      </c>
      <c r="D8350" s="329" t="s">
        <v>9495</v>
      </c>
      <c r="E8350" s="334">
        <v>12.72</v>
      </c>
    </row>
    <row r="8351" spans="1:5" ht="15" x14ac:dyDescent="0.25">
      <c r="A8351" s="329">
        <v>1379</v>
      </c>
      <c r="B8351" s="329" t="s">
        <v>933</v>
      </c>
      <c r="C8351" s="329" t="s">
        <v>9567</v>
      </c>
      <c r="D8351" s="329" t="s">
        <v>9499</v>
      </c>
      <c r="E8351" s="334">
        <v>0.66</v>
      </c>
    </row>
    <row r="8352" spans="1:5" ht="15" x14ac:dyDescent="0.25">
      <c r="A8352" s="329">
        <v>13284</v>
      </c>
      <c r="B8352" s="329" t="s">
        <v>10687</v>
      </c>
      <c r="C8352" s="329" t="s">
        <v>9567</v>
      </c>
      <c r="D8352" s="329" t="s">
        <v>9495</v>
      </c>
      <c r="E8352" s="334">
        <v>0.66</v>
      </c>
    </row>
    <row r="8353" spans="1:5" ht="15" x14ac:dyDescent="0.25">
      <c r="A8353" s="329">
        <v>25974</v>
      </c>
      <c r="B8353" s="329" t="s">
        <v>10688</v>
      </c>
      <c r="C8353" s="329" t="s">
        <v>9567</v>
      </c>
      <c r="D8353" s="329" t="s">
        <v>9495</v>
      </c>
      <c r="E8353" s="334">
        <v>2.4900000000000002</v>
      </c>
    </row>
    <row r="8354" spans="1:5" ht="15" x14ac:dyDescent="0.25">
      <c r="A8354" s="329">
        <v>34753</v>
      </c>
      <c r="B8354" s="329" t="s">
        <v>10689</v>
      </c>
      <c r="C8354" s="329" t="s">
        <v>9567</v>
      </c>
      <c r="D8354" s="329" t="s">
        <v>9495</v>
      </c>
      <c r="E8354" s="334">
        <v>0.72</v>
      </c>
    </row>
    <row r="8355" spans="1:5" ht="15" x14ac:dyDescent="0.25">
      <c r="A8355" s="329">
        <v>420</v>
      </c>
      <c r="B8355" s="329" t="s">
        <v>1489</v>
      </c>
      <c r="C8355" s="329" t="s">
        <v>9494</v>
      </c>
      <c r="D8355" s="329" t="s">
        <v>9495</v>
      </c>
      <c r="E8355" s="334">
        <v>37.22</v>
      </c>
    </row>
    <row r="8356" spans="1:5" ht="15" x14ac:dyDescent="0.25">
      <c r="A8356" s="329">
        <v>12327</v>
      </c>
      <c r="B8356" s="329" t="s">
        <v>10690</v>
      </c>
      <c r="C8356" s="329" t="s">
        <v>9494</v>
      </c>
      <c r="D8356" s="329" t="s">
        <v>9495</v>
      </c>
      <c r="E8356" s="334">
        <v>44.34</v>
      </c>
    </row>
    <row r="8357" spans="1:5" ht="15" x14ac:dyDescent="0.25">
      <c r="A8357" s="329">
        <v>36148</v>
      </c>
      <c r="B8357" s="329" t="s">
        <v>10691</v>
      </c>
      <c r="C8357" s="329" t="s">
        <v>9494</v>
      </c>
      <c r="D8357" s="329" t="s">
        <v>9495</v>
      </c>
      <c r="E8357" s="334">
        <v>71.47</v>
      </c>
    </row>
    <row r="8358" spans="1:5" ht="15" x14ac:dyDescent="0.25">
      <c r="A8358" s="329">
        <v>12329</v>
      </c>
      <c r="B8358" s="329" t="s">
        <v>10692</v>
      </c>
      <c r="C8358" s="329" t="s">
        <v>9567</v>
      </c>
      <c r="D8358" s="329" t="s">
        <v>9495</v>
      </c>
      <c r="E8358" s="334">
        <v>127.86</v>
      </c>
    </row>
    <row r="8359" spans="1:5" ht="15" x14ac:dyDescent="0.25">
      <c r="A8359" s="329">
        <v>1339</v>
      </c>
      <c r="B8359" s="329" t="s">
        <v>10693</v>
      </c>
      <c r="C8359" s="329" t="s">
        <v>9567</v>
      </c>
      <c r="D8359" s="329" t="s">
        <v>9495</v>
      </c>
      <c r="E8359" s="334">
        <v>38.94</v>
      </c>
    </row>
    <row r="8360" spans="1:5" ht="15" x14ac:dyDescent="0.25">
      <c r="A8360" s="329">
        <v>44396</v>
      </c>
      <c r="B8360" s="329" t="s">
        <v>10694</v>
      </c>
      <c r="C8360" s="329" t="s">
        <v>9567</v>
      </c>
      <c r="D8360" s="329" t="s">
        <v>9495</v>
      </c>
      <c r="E8360" s="334">
        <v>16.2</v>
      </c>
    </row>
    <row r="8361" spans="1:5" ht="15" x14ac:dyDescent="0.25">
      <c r="A8361" s="329">
        <v>44327</v>
      </c>
      <c r="B8361" s="329" t="s">
        <v>10695</v>
      </c>
      <c r="C8361" s="329" t="s">
        <v>9514</v>
      </c>
      <c r="D8361" s="329" t="s">
        <v>9495</v>
      </c>
      <c r="E8361" s="334">
        <v>55.09</v>
      </c>
    </row>
    <row r="8362" spans="1:5" ht="15" x14ac:dyDescent="0.25">
      <c r="A8362" s="329">
        <v>37418</v>
      </c>
      <c r="B8362" s="329" t="s">
        <v>10696</v>
      </c>
      <c r="C8362" s="329" t="s">
        <v>9494</v>
      </c>
      <c r="D8362" s="329" t="s">
        <v>9508</v>
      </c>
      <c r="E8362" s="334">
        <v>19.100000000000001</v>
      </c>
    </row>
    <row r="8363" spans="1:5" ht="15" x14ac:dyDescent="0.25">
      <c r="A8363" s="329">
        <v>37419</v>
      </c>
      <c r="B8363" s="329" t="s">
        <v>10697</v>
      </c>
      <c r="C8363" s="329" t="s">
        <v>9494</v>
      </c>
      <c r="D8363" s="329" t="s">
        <v>9508</v>
      </c>
      <c r="E8363" s="334">
        <v>19.62</v>
      </c>
    </row>
    <row r="8364" spans="1:5" ht="15" x14ac:dyDescent="0.25">
      <c r="A8364" s="329">
        <v>1427</v>
      </c>
      <c r="B8364" s="329" t="s">
        <v>10698</v>
      </c>
      <c r="C8364" s="329" t="s">
        <v>9494</v>
      </c>
      <c r="D8364" s="329" t="s">
        <v>9508</v>
      </c>
      <c r="E8364" s="334">
        <v>21.86</v>
      </c>
    </row>
    <row r="8365" spans="1:5" ht="15" x14ac:dyDescent="0.25">
      <c r="A8365" s="329">
        <v>1402</v>
      </c>
      <c r="B8365" s="329" t="s">
        <v>10699</v>
      </c>
      <c r="C8365" s="329" t="s">
        <v>9494</v>
      </c>
      <c r="D8365" s="329" t="s">
        <v>9508</v>
      </c>
      <c r="E8365" s="334">
        <v>7.56</v>
      </c>
    </row>
    <row r="8366" spans="1:5" ht="15" x14ac:dyDescent="0.25">
      <c r="A8366" s="329">
        <v>1420</v>
      </c>
      <c r="B8366" s="329" t="s">
        <v>10700</v>
      </c>
      <c r="C8366" s="329" t="s">
        <v>9494</v>
      </c>
      <c r="D8366" s="329" t="s">
        <v>9508</v>
      </c>
      <c r="E8366" s="334">
        <v>9.73</v>
      </c>
    </row>
    <row r="8367" spans="1:5" ht="15" x14ac:dyDescent="0.25">
      <c r="A8367" s="329">
        <v>1419</v>
      </c>
      <c r="B8367" s="329" t="s">
        <v>10701</v>
      </c>
      <c r="C8367" s="329" t="s">
        <v>9494</v>
      </c>
      <c r="D8367" s="329" t="s">
        <v>9508</v>
      </c>
      <c r="E8367" s="334">
        <v>11.75</v>
      </c>
    </row>
    <row r="8368" spans="1:5" ht="15" x14ac:dyDescent="0.25">
      <c r="A8368" s="329">
        <v>1414</v>
      </c>
      <c r="B8368" s="329" t="s">
        <v>10702</v>
      </c>
      <c r="C8368" s="329" t="s">
        <v>9494</v>
      </c>
      <c r="D8368" s="329" t="s">
        <v>9508</v>
      </c>
      <c r="E8368" s="334">
        <v>11.5</v>
      </c>
    </row>
    <row r="8369" spans="1:5" ht="15" x14ac:dyDescent="0.25">
      <c r="A8369" s="329">
        <v>1413</v>
      </c>
      <c r="B8369" s="329" t="s">
        <v>10703</v>
      </c>
      <c r="C8369" s="329" t="s">
        <v>9494</v>
      </c>
      <c r="D8369" s="329" t="s">
        <v>9508</v>
      </c>
      <c r="E8369" s="334">
        <v>16.98</v>
      </c>
    </row>
    <row r="8370" spans="1:5" ht="15" x14ac:dyDescent="0.25">
      <c r="A8370" s="329">
        <v>1412</v>
      </c>
      <c r="B8370" s="329" t="s">
        <v>10704</v>
      </c>
      <c r="C8370" s="329" t="s">
        <v>9494</v>
      </c>
      <c r="D8370" s="329" t="s">
        <v>9508</v>
      </c>
      <c r="E8370" s="334">
        <v>14.39</v>
      </c>
    </row>
    <row r="8371" spans="1:5" ht="15" x14ac:dyDescent="0.25">
      <c r="A8371" s="329">
        <v>1411</v>
      </c>
      <c r="B8371" s="329" t="s">
        <v>10705</v>
      </c>
      <c r="C8371" s="329" t="s">
        <v>9494</v>
      </c>
      <c r="D8371" s="329" t="s">
        <v>9508</v>
      </c>
      <c r="E8371" s="334">
        <v>26.18</v>
      </c>
    </row>
    <row r="8372" spans="1:5" ht="15" x14ac:dyDescent="0.25">
      <c r="A8372" s="329">
        <v>1406</v>
      </c>
      <c r="B8372" s="329" t="s">
        <v>10706</v>
      </c>
      <c r="C8372" s="329" t="s">
        <v>9494</v>
      </c>
      <c r="D8372" s="329" t="s">
        <v>9508</v>
      </c>
      <c r="E8372" s="334">
        <v>17.36</v>
      </c>
    </row>
    <row r="8373" spans="1:5" ht="15" x14ac:dyDescent="0.25">
      <c r="A8373" s="329">
        <v>1407</v>
      </c>
      <c r="B8373" s="329" t="s">
        <v>10707</v>
      </c>
      <c r="C8373" s="329" t="s">
        <v>9494</v>
      </c>
      <c r="D8373" s="329" t="s">
        <v>9508</v>
      </c>
      <c r="E8373" s="334">
        <v>21.65</v>
      </c>
    </row>
    <row r="8374" spans="1:5" ht="15" x14ac:dyDescent="0.25">
      <c r="A8374" s="329">
        <v>1404</v>
      </c>
      <c r="B8374" s="329" t="s">
        <v>10708</v>
      </c>
      <c r="C8374" s="329" t="s">
        <v>9494</v>
      </c>
      <c r="D8374" s="329" t="s">
        <v>9508</v>
      </c>
      <c r="E8374" s="334">
        <v>23.01</v>
      </c>
    </row>
    <row r="8375" spans="1:5" ht="15" x14ac:dyDescent="0.25">
      <c r="A8375" s="329">
        <v>11281</v>
      </c>
      <c r="B8375" s="329" t="s">
        <v>10709</v>
      </c>
      <c r="C8375" s="329" t="s">
        <v>9494</v>
      </c>
      <c r="D8375" s="329" t="s">
        <v>9508</v>
      </c>
      <c r="E8375" s="335">
        <v>10744.5</v>
      </c>
    </row>
    <row r="8376" spans="1:5" ht="15" x14ac:dyDescent="0.25">
      <c r="A8376" s="329">
        <v>1442</v>
      </c>
      <c r="B8376" s="329" t="s">
        <v>10710</v>
      </c>
      <c r="C8376" s="329" t="s">
        <v>9494</v>
      </c>
      <c r="D8376" s="329" t="s">
        <v>9508</v>
      </c>
      <c r="E8376" s="335">
        <v>9019.92</v>
      </c>
    </row>
    <row r="8377" spans="1:5" ht="15" x14ac:dyDescent="0.25">
      <c r="A8377" s="329">
        <v>13457</v>
      </c>
      <c r="B8377" s="329" t="s">
        <v>10711</v>
      </c>
      <c r="C8377" s="329" t="s">
        <v>9494</v>
      </c>
      <c r="D8377" s="329" t="s">
        <v>9508</v>
      </c>
      <c r="E8377" s="335">
        <v>7785.86</v>
      </c>
    </row>
    <row r="8378" spans="1:5" ht="15" x14ac:dyDescent="0.25">
      <c r="A8378" s="329">
        <v>40699</v>
      </c>
      <c r="B8378" s="329" t="s">
        <v>10712</v>
      </c>
      <c r="C8378" s="329" t="s">
        <v>9494</v>
      </c>
      <c r="D8378" s="329" t="s">
        <v>9508</v>
      </c>
      <c r="E8378" s="335">
        <v>6018.77</v>
      </c>
    </row>
    <row r="8379" spans="1:5" ht="15" x14ac:dyDescent="0.25">
      <c r="A8379" s="329">
        <v>40701</v>
      </c>
      <c r="B8379" s="329" t="s">
        <v>10713</v>
      </c>
      <c r="C8379" s="329" t="s">
        <v>9494</v>
      </c>
      <c r="D8379" s="329" t="s">
        <v>9508</v>
      </c>
      <c r="E8379" s="335">
        <v>106420.14</v>
      </c>
    </row>
    <row r="8380" spans="1:5" ht="15" x14ac:dyDescent="0.25">
      <c r="A8380" s="329">
        <v>40700</v>
      </c>
      <c r="B8380" s="329" t="s">
        <v>10714</v>
      </c>
      <c r="C8380" s="329" t="s">
        <v>9494</v>
      </c>
      <c r="D8380" s="329" t="s">
        <v>9508</v>
      </c>
      <c r="E8380" s="335">
        <v>14010.91</v>
      </c>
    </row>
    <row r="8381" spans="1:5" ht="15" x14ac:dyDescent="0.25">
      <c r="A8381" s="329">
        <v>13458</v>
      </c>
      <c r="B8381" s="329" t="s">
        <v>2107</v>
      </c>
      <c r="C8381" s="329" t="s">
        <v>9494</v>
      </c>
      <c r="D8381" s="329" t="s">
        <v>9508</v>
      </c>
      <c r="E8381" s="335">
        <v>13313.83</v>
      </c>
    </row>
    <row r="8382" spans="1:5" ht="15" x14ac:dyDescent="0.25">
      <c r="A8382" s="329">
        <v>36524</v>
      </c>
      <c r="B8382" s="329" t="s">
        <v>10715</v>
      </c>
      <c r="C8382" s="329" t="s">
        <v>9494</v>
      </c>
      <c r="D8382" s="329" t="s">
        <v>9508</v>
      </c>
      <c r="E8382" s="335">
        <v>127758.92</v>
      </c>
    </row>
    <row r="8383" spans="1:5" ht="15" x14ac:dyDescent="0.25">
      <c r="A8383" s="329">
        <v>36526</v>
      </c>
      <c r="B8383" s="329" t="s">
        <v>10716</v>
      </c>
      <c r="C8383" s="329" t="s">
        <v>9494</v>
      </c>
      <c r="D8383" s="329" t="s">
        <v>9508</v>
      </c>
      <c r="E8383" s="335">
        <v>102953.34</v>
      </c>
    </row>
    <row r="8384" spans="1:5" ht="15" x14ac:dyDescent="0.25">
      <c r="A8384" s="329">
        <v>36523</v>
      </c>
      <c r="B8384" s="329" t="s">
        <v>10717</v>
      </c>
      <c r="C8384" s="329" t="s">
        <v>9494</v>
      </c>
      <c r="D8384" s="329" t="s">
        <v>9508</v>
      </c>
      <c r="E8384" s="335">
        <v>220409.21</v>
      </c>
    </row>
    <row r="8385" spans="1:5" ht="15" x14ac:dyDescent="0.25">
      <c r="A8385" s="329">
        <v>36527</v>
      </c>
      <c r="B8385" s="329" t="s">
        <v>10718</v>
      </c>
      <c r="C8385" s="329" t="s">
        <v>9494</v>
      </c>
      <c r="D8385" s="329" t="s">
        <v>9508</v>
      </c>
      <c r="E8385" s="335">
        <v>239409.8</v>
      </c>
    </row>
    <row r="8386" spans="1:5" ht="15" x14ac:dyDescent="0.25">
      <c r="A8386" s="329">
        <v>13803</v>
      </c>
      <c r="B8386" s="329" t="s">
        <v>10719</v>
      </c>
      <c r="C8386" s="329" t="s">
        <v>9494</v>
      </c>
      <c r="D8386" s="329" t="s">
        <v>9508</v>
      </c>
      <c r="E8386" s="335">
        <v>86568.5</v>
      </c>
    </row>
    <row r="8387" spans="1:5" ht="15" x14ac:dyDescent="0.25">
      <c r="A8387" s="329">
        <v>38642</v>
      </c>
      <c r="B8387" s="329" t="s">
        <v>10720</v>
      </c>
      <c r="C8387" s="329" t="s">
        <v>9494</v>
      </c>
      <c r="D8387" s="329" t="s">
        <v>9508</v>
      </c>
      <c r="E8387" s="335">
        <v>55740.74</v>
      </c>
    </row>
    <row r="8388" spans="1:5" ht="15" x14ac:dyDescent="0.25">
      <c r="A8388" s="329">
        <v>36522</v>
      </c>
      <c r="B8388" s="329" t="s">
        <v>10721</v>
      </c>
      <c r="C8388" s="329" t="s">
        <v>9494</v>
      </c>
      <c r="D8388" s="329" t="s">
        <v>9508</v>
      </c>
      <c r="E8388" s="335">
        <v>64825.82</v>
      </c>
    </row>
    <row r="8389" spans="1:5" ht="15" x14ac:dyDescent="0.25">
      <c r="A8389" s="329">
        <v>36525</v>
      </c>
      <c r="B8389" s="329" t="s">
        <v>10722</v>
      </c>
      <c r="C8389" s="329" t="s">
        <v>9494</v>
      </c>
      <c r="D8389" s="329" t="s">
        <v>9508</v>
      </c>
      <c r="E8389" s="335">
        <v>86816.91</v>
      </c>
    </row>
    <row r="8390" spans="1:5" ht="15" x14ac:dyDescent="0.25">
      <c r="A8390" s="329">
        <v>34348</v>
      </c>
      <c r="B8390" s="329" t="s">
        <v>10723</v>
      </c>
      <c r="C8390" s="329" t="s">
        <v>9519</v>
      </c>
      <c r="D8390" s="329" t="s">
        <v>9495</v>
      </c>
      <c r="E8390" s="334">
        <v>20.84</v>
      </c>
    </row>
    <row r="8391" spans="1:5" ht="15" x14ac:dyDescent="0.25">
      <c r="A8391" s="329">
        <v>34347</v>
      </c>
      <c r="B8391" s="329" t="s">
        <v>10724</v>
      </c>
      <c r="C8391" s="329" t="s">
        <v>9519</v>
      </c>
      <c r="D8391" s="329" t="s">
        <v>9495</v>
      </c>
      <c r="E8391" s="334">
        <v>14.9</v>
      </c>
    </row>
    <row r="8392" spans="1:5" ht="15" x14ac:dyDescent="0.25">
      <c r="A8392" s="329">
        <v>11146</v>
      </c>
      <c r="B8392" s="329" t="s">
        <v>10725</v>
      </c>
      <c r="C8392" s="329" t="s">
        <v>9660</v>
      </c>
      <c r="D8392" s="329" t="s">
        <v>9495</v>
      </c>
      <c r="E8392" s="334">
        <v>534.49</v>
      </c>
    </row>
    <row r="8393" spans="1:5" ht="15" x14ac:dyDescent="0.25">
      <c r="A8393" s="329">
        <v>11147</v>
      </c>
      <c r="B8393" s="329" t="s">
        <v>10726</v>
      </c>
      <c r="C8393" s="329" t="s">
        <v>9660</v>
      </c>
      <c r="D8393" s="329" t="s">
        <v>9495</v>
      </c>
      <c r="E8393" s="334">
        <v>555.41</v>
      </c>
    </row>
    <row r="8394" spans="1:5" ht="15" x14ac:dyDescent="0.25">
      <c r="A8394" s="329">
        <v>34872</v>
      </c>
      <c r="B8394" s="329" t="s">
        <v>10727</v>
      </c>
      <c r="C8394" s="329" t="s">
        <v>9660</v>
      </c>
      <c r="D8394" s="329" t="s">
        <v>9495</v>
      </c>
      <c r="E8394" s="334">
        <v>561.64</v>
      </c>
    </row>
    <row r="8395" spans="1:5" ht="15" x14ac:dyDescent="0.25">
      <c r="A8395" s="329">
        <v>34491</v>
      </c>
      <c r="B8395" s="329" t="s">
        <v>10728</v>
      </c>
      <c r="C8395" s="329" t="s">
        <v>9660</v>
      </c>
      <c r="D8395" s="329" t="s">
        <v>9495</v>
      </c>
      <c r="E8395" s="334">
        <v>577.91999999999996</v>
      </c>
    </row>
    <row r="8396" spans="1:5" ht="15" x14ac:dyDescent="0.25">
      <c r="A8396" s="329">
        <v>34770</v>
      </c>
      <c r="B8396" s="329" t="s">
        <v>10729</v>
      </c>
      <c r="C8396" s="329" t="s">
        <v>10581</v>
      </c>
      <c r="D8396" s="329" t="s">
        <v>9508</v>
      </c>
      <c r="E8396" s="334">
        <v>410.99</v>
      </c>
    </row>
    <row r="8397" spans="1:5" ht="15" x14ac:dyDescent="0.25">
      <c r="A8397" s="329">
        <v>1518</v>
      </c>
      <c r="B8397" s="329" t="s">
        <v>10730</v>
      </c>
      <c r="C8397" s="329" t="s">
        <v>10581</v>
      </c>
      <c r="D8397" s="329" t="s">
        <v>9508</v>
      </c>
      <c r="E8397" s="334">
        <v>419</v>
      </c>
    </row>
    <row r="8398" spans="1:5" ht="15" x14ac:dyDescent="0.25">
      <c r="A8398" s="329">
        <v>41965</v>
      </c>
      <c r="B8398" s="329" t="s">
        <v>10731</v>
      </c>
      <c r="C8398" s="329" t="s">
        <v>10581</v>
      </c>
      <c r="D8398" s="329" t="s">
        <v>9508</v>
      </c>
      <c r="E8398" s="334">
        <v>405.93</v>
      </c>
    </row>
    <row r="8399" spans="1:5" ht="15" x14ac:dyDescent="0.25">
      <c r="A8399" s="329">
        <v>34492</v>
      </c>
      <c r="B8399" s="329" t="s">
        <v>2289</v>
      </c>
      <c r="C8399" s="329" t="s">
        <v>9660</v>
      </c>
      <c r="D8399" s="329" t="s">
        <v>9499</v>
      </c>
      <c r="E8399" s="334">
        <v>475</v>
      </c>
    </row>
    <row r="8400" spans="1:5" ht="15" x14ac:dyDescent="0.25">
      <c r="A8400" s="329">
        <v>1524</v>
      </c>
      <c r="B8400" s="329" t="s">
        <v>308</v>
      </c>
      <c r="C8400" s="329" t="s">
        <v>9660</v>
      </c>
      <c r="D8400" s="329" t="s">
        <v>9495</v>
      </c>
      <c r="E8400" s="334">
        <v>512.79999999999995</v>
      </c>
    </row>
    <row r="8401" spans="1:5" ht="15" x14ac:dyDescent="0.25">
      <c r="A8401" s="329">
        <v>38404</v>
      </c>
      <c r="B8401" s="329" t="s">
        <v>10732</v>
      </c>
      <c r="C8401" s="329" t="s">
        <v>9660</v>
      </c>
      <c r="D8401" s="329" t="s">
        <v>9495</v>
      </c>
      <c r="E8401" s="334">
        <v>492</v>
      </c>
    </row>
    <row r="8402" spans="1:5" ht="15" x14ac:dyDescent="0.25">
      <c r="A8402" s="329">
        <v>39849</v>
      </c>
      <c r="B8402" s="329" t="s">
        <v>10733</v>
      </c>
      <c r="C8402" s="329" t="s">
        <v>9660</v>
      </c>
      <c r="D8402" s="329" t="s">
        <v>9495</v>
      </c>
      <c r="E8402" s="334">
        <v>563.84</v>
      </c>
    </row>
    <row r="8403" spans="1:5" ht="15" x14ac:dyDescent="0.25">
      <c r="A8403" s="329">
        <v>38464</v>
      </c>
      <c r="B8403" s="329" t="s">
        <v>10734</v>
      </c>
      <c r="C8403" s="329" t="s">
        <v>9660</v>
      </c>
      <c r="D8403" s="329" t="s">
        <v>9495</v>
      </c>
      <c r="E8403" s="334">
        <v>572.02</v>
      </c>
    </row>
    <row r="8404" spans="1:5" ht="15" x14ac:dyDescent="0.25">
      <c r="A8404" s="329">
        <v>34493</v>
      </c>
      <c r="B8404" s="329" t="s">
        <v>1887</v>
      </c>
      <c r="C8404" s="329" t="s">
        <v>9660</v>
      </c>
      <c r="D8404" s="329" t="s">
        <v>9495</v>
      </c>
      <c r="E8404" s="334">
        <v>488.38</v>
      </c>
    </row>
    <row r="8405" spans="1:5" ht="15" x14ac:dyDescent="0.25">
      <c r="A8405" s="329">
        <v>1527</v>
      </c>
      <c r="B8405" s="329" t="s">
        <v>419</v>
      </c>
      <c r="C8405" s="329" t="s">
        <v>9660</v>
      </c>
      <c r="D8405" s="329" t="s">
        <v>9495</v>
      </c>
      <c r="E8405" s="334">
        <v>529.09</v>
      </c>
    </row>
    <row r="8406" spans="1:5" ht="15" x14ac:dyDescent="0.25">
      <c r="A8406" s="329">
        <v>38405</v>
      </c>
      <c r="B8406" s="329" t="s">
        <v>10735</v>
      </c>
      <c r="C8406" s="329" t="s">
        <v>9660</v>
      </c>
      <c r="D8406" s="329" t="s">
        <v>9495</v>
      </c>
      <c r="E8406" s="334">
        <v>507.18</v>
      </c>
    </row>
    <row r="8407" spans="1:5" ht="15" x14ac:dyDescent="0.25">
      <c r="A8407" s="329">
        <v>38408</v>
      </c>
      <c r="B8407" s="329" t="s">
        <v>10736</v>
      </c>
      <c r="C8407" s="329" t="s">
        <v>9660</v>
      </c>
      <c r="D8407" s="329" t="s">
        <v>9495</v>
      </c>
      <c r="E8407" s="334">
        <v>561.4</v>
      </c>
    </row>
    <row r="8408" spans="1:5" ht="15" x14ac:dyDescent="0.25">
      <c r="A8408" s="329">
        <v>34494</v>
      </c>
      <c r="B8408" s="329" t="s">
        <v>10737</v>
      </c>
      <c r="C8408" s="329" t="s">
        <v>9660</v>
      </c>
      <c r="D8408" s="329" t="s">
        <v>9495</v>
      </c>
      <c r="E8408" s="334">
        <v>504.67</v>
      </c>
    </row>
    <row r="8409" spans="1:5" ht="15" x14ac:dyDescent="0.25">
      <c r="A8409" s="329">
        <v>1525</v>
      </c>
      <c r="B8409" s="329" t="s">
        <v>10738</v>
      </c>
      <c r="C8409" s="329" t="s">
        <v>9660</v>
      </c>
      <c r="D8409" s="329" t="s">
        <v>9495</v>
      </c>
      <c r="E8409" s="334">
        <v>545.36</v>
      </c>
    </row>
    <row r="8410" spans="1:5" ht="15" x14ac:dyDescent="0.25">
      <c r="A8410" s="329">
        <v>38406</v>
      </c>
      <c r="B8410" s="329" t="s">
        <v>10739</v>
      </c>
      <c r="C8410" s="329" t="s">
        <v>9660</v>
      </c>
      <c r="D8410" s="329" t="s">
        <v>9495</v>
      </c>
      <c r="E8410" s="334">
        <v>535.54999999999995</v>
      </c>
    </row>
    <row r="8411" spans="1:5" ht="15" x14ac:dyDescent="0.25">
      <c r="A8411" s="329">
        <v>38409</v>
      </c>
      <c r="B8411" s="329" t="s">
        <v>10740</v>
      </c>
      <c r="C8411" s="329" t="s">
        <v>9660</v>
      </c>
      <c r="D8411" s="329" t="s">
        <v>9495</v>
      </c>
      <c r="E8411" s="334">
        <v>565.22</v>
      </c>
    </row>
    <row r="8412" spans="1:5" ht="15" x14ac:dyDescent="0.25">
      <c r="A8412" s="329">
        <v>43360</v>
      </c>
      <c r="B8412" s="329" t="s">
        <v>10741</v>
      </c>
      <c r="C8412" s="329" t="s">
        <v>9660</v>
      </c>
      <c r="D8412" s="329" t="s">
        <v>9495</v>
      </c>
      <c r="E8412" s="334">
        <v>589.37</v>
      </c>
    </row>
    <row r="8413" spans="1:5" ht="15" x14ac:dyDescent="0.25">
      <c r="A8413" s="329">
        <v>34495</v>
      </c>
      <c r="B8413" s="329" t="s">
        <v>10742</v>
      </c>
      <c r="C8413" s="329" t="s">
        <v>9660</v>
      </c>
      <c r="D8413" s="329" t="s">
        <v>9495</v>
      </c>
      <c r="E8413" s="334">
        <v>520.94000000000005</v>
      </c>
    </row>
    <row r="8414" spans="1:5" ht="15" x14ac:dyDescent="0.25">
      <c r="A8414" s="329">
        <v>11145</v>
      </c>
      <c r="B8414" s="329" t="s">
        <v>10743</v>
      </c>
      <c r="C8414" s="329" t="s">
        <v>9660</v>
      </c>
      <c r="D8414" s="329" t="s">
        <v>9495</v>
      </c>
      <c r="E8414" s="334">
        <v>561.64</v>
      </c>
    </row>
    <row r="8415" spans="1:5" ht="15" x14ac:dyDescent="0.25">
      <c r="A8415" s="329">
        <v>34496</v>
      </c>
      <c r="B8415" s="329" t="s">
        <v>10744</v>
      </c>
      <c r="C8415" s="329" t="s">
        <v>9660</v>
      </c>
      <c r="D8415" s="329" t="s">
        <v>9495</v>
      </c>
      <c r="E8415" s="334">
        <v>543.42999999999995</v>
      </c>
    </row>
    <row r="8416" spans="1:5" ht="15" x14ac:dyDescent="0.25">
      <c r="A8416" s="329">
        <v>34479</v>
      </c>
      <c r="B8416" s="329" t="s">
        <v>10745</v>
      </c>
      <c r="C8416" s="329" t="s">
        <v>9660</v>
      </c>
      <c r="D8416" s="329" t="s">
        <v>9495</v>
      </c>
      <c r="E8416" s="334">
        <v>577.91999999999996</v>
      </c>
    </row>
    <row r="8417" spans="1:5" ht="15" x14ac:dyDescent="0.25">
      <c r="A8417" s="329">
        <v>34481</v>
      </c>
      <c r="B8417" s="329" t="s">
        <v>10746</v>
      </c>
      <c r="C8417" s="329" t="s">
        <v>9660</v>
      </c>
      <c r="D8417" s="329" t="s">
        <v>9495</v>
      </c>
      <c r="E8417" s="334">
        <v>603.86</v>
      </c>
    </row>
    <row r="8418" spans="1:5" ht="15" x14ac:dyDescent="0.25">
      <c r="A8418" s="329">
        <v>34483</v>
      </c>
      <c r="B8418" s="329" t="s">
        <v>10747</v>
      </c>
      <c r="C8418" s="329" t="s">
        <v>9660</v>
      </c>
      <c r="D8418" s="329" t="s">
        <v>9495</v>
      </c>
      <c r="E8418" s="334">
        <v>645.17999999999995</v>
      </c>
    </row>
    <row r="8419" spans="1:5" ht="15" x14ac:dyDescent="0.25">
      <c r="A8419" s="329">
        <v>34485</v>
      </c>
      <c r="B8419" s="329" t="s">
        <v>10748</v>
      </c>
      <c r="C8419" s="329" t="s">
        <v>9660</v>
      </c>
      <c r="D8419" s="329" t="s">
        <v>9495</v>
      </c>
      <c r="E8419" s="334">
        <v>689.95</v>
      </c>
    </row>
    <row r="8420" spans="1:5" ht="15" x14ac:dyDescent="0.25">
      <c r="A8420" s="329">
        <v>14041</v>
      </c>
      <c r="B8420" s="329" t="s">
        <v>10749</v>
      </c>
      <c r="C8420" s="329" t="s">
        <v>9660</v>
      </c>
      <c r="D8420" s="329" t="s">
        <v>9495</v>
      </c>
      <c r="E8420" s="334">
        <v>448.5</v>
      </c>
    </row>
    <row r="8421" spans="1:5" ht="15" x14ac:dyDescent="0.25">
      <c r="A8421" s="329">
        <v>1523</v>
      </c>
      <c r="B8421" s="329" t="s">
        <v>10750</v>
      </c>
      <c r="C8421" s="329" t="s">
        <v>9660</v>
      </c>
      <c r="D8421" s="329" t="s">
        <v>9495</v>
      </c>
      <c r="E8421" s="334">
        <v>455.83</v>
      </c>
    </row>
    <row r="8422" spans="1:5" ht="15" x14ac:dyDescent="0.25">
      <c r="A8422" s="329">
        <v>14052</v>
      </c>
      <c r="B8422" s="329" t="s">
        <v>10751</v>
      </c>
      <c r="C8422" s="329" t="s">
        <v>9494</v>
      </c>
      <c r="D8422" s="329" t="s">
        <v>9495</v>
      </c>
      <c r="E8422" s="334">
        <v>9.5299999999999994</v>
      </c>
    </row>
    <row r="8423" spans="1:5" ht="15" x14ac:dyDescent="0.25">
      <c r="A8423" s="329">
        <v>14054</v>
      </c>
      <c r="B8423" s="329" t="s">
        <v>10752</v>
      </c>
      <c r="C8423" s="329" t="s">
        <v>9494</v>
      </c>
      <c r="D8423" s="329" t="s">
        <v>9495</v>
      </c>
      <c r="E8423" s="334">
        <v>12.38</v>
      </c>
    </row>
    <row r="8424" spans="1:5" ht="15" x14ac:dyDescent="0.25">
      <c r="A8424" s="329">
        <v>14053</v>
      </c>
      <c r="B8424" s="329" t="s">
        <v>10753</v>
      </c>
      <c r="C8424" s="329" t="s">
        <v>9494</v>
      </c>
      <c r="D8424" s="329" t="s">
        <v>9495</v>
      </c>
      <c r="E8424" s="334">
        <v>9.67</v>
      </c>
    </row>
    <row r="8425" spans="1:5" ht="15" x14ac:dyDescent="0.25">
      <c r="A8425" s="329">
        <v>2558</v>
      </c>
      <c r="B8425" s="329" t="s">
        <v>10754</v>
      </c>
      <c r="C8425" s="329" t="s">
        <v>9494</v>
      </c>
      <c r="D8425" s="329" t="s">
        <v>9495</v>
      </c>
      <c r="E8425" s="334">
        <v>7.28</v>
      </c>
    </row>
    <row r="8426" spans="1:5" ht="15" x14ac:dyDescent="0.25">
      <c r="A8426" s="329">
        <v>2560</v>
      </c>
      <c r="B8426" s="329" t="s">
        <v>10755</v>
      </c>
      <c r="C8426" s="329" t="s">
        <v>9494</v>
      </c>
      <c r="D8426" s="329" t="s">
        <v>9495</v>
      </c>
      <c r="E8426" s="334">
        <v>12.81</v>
      </c>
    </row>
    <row r="8427" spans="1:5" ht="15" x14ac:dyDescent="0.25">
      <c r="A8427" s="329">
        <v>2559</v>
      </c>
      <c r="B8427" s="329" t="s">
        <v>10756</v>
      </c>
      <c r="C8427" s="329" t="s">
        <v>9494</v>
      </c>
      <c r="D8427" s="329" t="s">
        <v>9499</v>
      </c>
      <c r="E8427" s="334">
        <v>10.25</v>
      </c>
    </row>
    <row r="8428" spans="1:5" ht="15" x14ac:dyDescent="0.25">
      <c r="A8428" s="329">
        <v>2592</v>
      </c>
      <c r="B8428" s="329" t="s">
        <v>10757</v>
      </c>
      <c r="C8428" s="329" t="s">
        <v>9494</v>
      </c>
      <c r="D8428" s="329" t="s">
        <v>9495</v>
      </c>
      <c r="E8428" s="334">
        <v>169.92</v>
      </c>
    </row>
    <row r="8429" spans="1:5" ht="15" x14ac:dyDescent="0.25">
      <c r="A8429" s="329">
        <v>2566</v>
      </c>
      <c r="B8429" s="329" t="s">
        <v>10758</v>
      </c>
      <c r="C8429" s="329" t="s">
        <v>9494</v>
      </c>
      <c r="D8429" s="329" t="s">
        <v>9495</v>
      </c>
      <c r="E8429" s="334">
        <v>17.100000000000001</v>
      </c>
    </row>
    <row r="8430" spans="1:5" ht="15" x14ac:dyDescent="0.25">
      <c r="A8430" s="329">
        <v>2589</v>
      </c>
      <c r="B8430" s="329" t="s">
        <v>10759</v>
      </c>
      <c r="C8430" s="329" t="s">
        <v>9494</v>
      </c>
      <c r="D8430" s="329" t="s">
        <v>9495</v>
      </c>
      <c r="E8430" s="334">
        <v>22.73</v>
      </c>
    </row>
    <row r="8431" spans="1:5" ht="15" x14ac:dyDescent="0.25">
      <c r="A8431" s="329">
        <v>2591</v>
      </c>
      <c r="B8431" s="329" t="s">
        <v>10760</v>
      </c>
      <c r="C8431" s="329" t="s">
        <v>9494</v>
      </c>
      <c r="D8431" s="329" t="s">
        <v>9495</v>
      </c>
      <c r="E8431" s="334">
        <v>8.2899999999999991</v>
      </c>
    </row>
    <row r="8432" spans="1:5" ht="15" x14ac:dyDescent="0.25">
      <c r="A8432" s="329">
        <v>2590</v>
      </c>
      <c r="B8432" s="329" t="s">
        <v>10761</v>
      </c>
      <c r="C8432" s="329" t="s">
        <v>9494</v>
      </c>
      <c r="D8432" s="329" t="s">
        <v>9495</v>
      </c>
      <c r="E8432" s="334">
        <v>13.94</v>
      </c>
    </row>
    <row r="8433" spans="1:5" ht="15" x14ac:dyDescent="0.25">
      <c r="A8433" s="329">
        <v>2567</v>
      </c>
      <c r="B8433" s="329" t="s">
        <v>10762</v>
      </c>
      <c r="C8433" s="329" t="s">
        <v>9494</v>
      </c>
      <c r="D8433" s="329" t="s">
        <v>9495</v>
      </c>
      <c r="E8433" s="334">
        <v>33.340000000000003</v>
      </c>
    </row>
    <row r="8434" spans="1:5" ht="15" x14ac:dyDescent="0.25">
      <c r="A8434" s="329">
        <v>2565</v>
      </c>
      <c r="B8434" s="329" t="s">
        <v>10763</v>
      </c>
      <c r="C8434" s="329" t="s">
        <v>9494</v>
      </c>
      <c r="D8434" s="329" t="s">
        <v>9495</v>
      </c>
      <c r="E8434" s="334">
        <v>8.3000000000000007</v>
      </c>
    </row>
    <row r="8435" spans="1:5" ht="15" x14ac:dyDescent="0.25">
      <c r="A8435" s="329">
        <v>2568</v>
      </c>
      <c r="B8435" s="329" t="s">
        <v>10764</v>
      </c>
      <c r="C8435" s="329" t="s">
        <v>9494</v>
      </c>
      <c r="D8435" s="329" t="s">
        <v>9495</v>
      </c>
      <c r="E8435" s="334">
        <v>92.58</v>
      </c>
    </row>
    <row r="8436" spans="1:5" ht="15" x14ac:dyDescent="0.25">
      <c r="A8436" s="329">
        <v>2594</v>
      </c>
      <c r="B8436" s="329" t="s">
        <v>10765</v>
      </c>
      <c r="C8436" s="329" t="s">
        <v>9494</v>
      </c>
      <c r="D8436" s="329" t="s">
        <v>9495</v>
      </c>
      <c r="E8436" s="334">
        <v>154.22999999999999</v>
      </c>
    </row>
    <row r="8437" spans="1:5" ht="15" x14ac:dyDescent="0.25">
      <c r="A8437" s="329">
        <v>2587</v>
      </c>
      <c r="B8437" s="329" t="s">
        <v>10766</v>
      </c>
      <c r="C8437" s="329" t="s">
        <v>9494</v>
      </c>
      <c r="D8437" s="329" t="s">
        <v>9495</v>
      </c>
      <c r="E8437" s="334">
        <v>26.28</v>
      </c>
    </row>
    <row r="8438" spans="1:5" ht="15" x14ac:dyDescent="0.25">
      <c r="A8438" s="329">
        <v>2588</v>
      </c>
      <c r="B8438" s="329" t="s">
        <v>10767</v>
      </c>
      <c r="C8438" s="329" t="s">
        <v>9494</v>
      </c>
      <c r="D8438" s="329" t="s">
        <v>9495</v>
      </c>
      <c r="E8438" s="334">
        <v>20.88</v>
      </c>
    </row>
    <row r="8439" spans="1:5" ht="15" x14ac:dyDescent="0.25">
      <c r="A8439" s="329">
        <v>2569</v>
      </c>
      <c r="B8439" s="329" t="s">
        <v>10768</v>
      </c>
      <c r="C8439" s="329" t="s">
        <v>9494</v>
      </c>
      <c r="D8439" s="329" t="s">
        <v>9495</v>
      </c>
      <c r="E8439" s="334">
        <v>8.0399999999999991</v>
      </c>
    </row>
    <row r="8440" spans="1:5" ht="15" x14ac:dyDescent="0.25">
      <c r="A8440" s="329">
        <v>2570</v>
      </c>
      <c r="B8440" s="329" t="s">
        <v>10769</v>
      </c>
      <c r="C8440" s="329" t="s">
        <v>9494</v>
      </c>
      <c r="D8440" s="329" t="s">
        <v>9495</v>
      </c>
      <c r="E8440" s="334">
        <v>13.48</v>
      </c>
    </row>
    <row r="8441" spans="1:5" ht="15" x14ac:dyDescent="0.25">
      <c r="A8441" s="329">
        <v>2571</v>
      </c>
      <c r="B8441" s="329" t="s">
        <v>10770</v>
      </c>
      <c r="C8441" s="329" t="s">
        <v>9494</v>
      </c>
      <c r="D8441" s="329" t="s">
        <v>9495</v>
      </c>
      <c r="E8441" s="334">
        <v>40.03</v>
      </c>
    </row>
    <row r="8442" spans="1:5" ht="15" x14ac:dyDescent="0.25">
      <c r="A8442" s="329">
        <v>2593</v>
      </c>
      <c r="B8442" s="329" t="s">
        <v>10771</v>
      </c>
      <c r="C8442" s="329" t="s">
        <v>9494</v>
      </c>
      <c r="D8442" s="329" t="s">
        <v>9495</v>
      </c>
      <c r="E8442" s="334">
        <v>8.58</v>
      </c>
    </row>
    <row r="8443" spans="1:5" ht="15" x14ac:dyDescent="0.25">
      <c r="A8443" s="329">
        <v>2572</v>
      </c>
      <c r="B8443" s="329" t="s">
        <v>10772</v>
      </c>
      <c r="C8443" s="329" t="s">
        <v>9494</v>
      </c>
      <c r="D8443" s="329" t="s">
        <v>9495</v>
      </c>
      <c r="E8443" s="334">
        <v>118.39</v>
      </c>
    </row>
    <row r="8444" spans="1:5" ht="15" x14ac:dyDescent="0.25">
      <c r="A8444" s="329">
        <v>2595</v>
      </c>
      <c r="B8444" s="329" t="s">
        <v>10773</v>
      </c>
      <c r="C8444" s="329" t="s">
        <v>9494</v>
      </c>
      <c r="D8444" s="329" t="s">
        <v>9495</v>
      </c>
      <c r="E8444" s="334">
        <v>184.71</v>
      </c>
    </row>
    <row r="8445" spans="1:5" ht="15" x14ac:dyDescent="0.25">
      <c r="A8445" s="329">
        <v>2576</v>
      </c>
      <c r="B8445" s="329" t="s">
        <v>10774</v>
      </c>
      <c r="C8445" s="329" t="s">
        <v>9494</v>
      </c>
      <c r="D8445" s="329" t="s">
        <v>9495</v>
      </c>
      <c r="E8445" s="334">
        <v>31.49</v>
      </c>
    </row>
    <row r="8446" spans="1:5" ht="15" x14ac:dyDescent="0.25">
      <c r="A8446" s="329">
        <v>2575</v>
      </c>
      <c r="B8446" s="329" t="s">
        <v>10775</v>
      </c>
      <c r="C8446" s="329" t="s">
        <v>9494</v>
      </c>
      <c r="D8446" s="329" t="s">
        <v>9495</v>
      </c>
      <c r="E8446" s="334">
        <v>23.67</v>
      </c>
    </row>
    <row r="8447" spans="1:5" ht="15" x14ac:dyDescent="0.25">
      <c r="A8447" s="329">
        <v>2573</v>
      </c>
      <c r="B8447" s="329" t="s">
        <v>10776</v>
      </c>
      <c r="C8447" s="329" t="s">
        <v>9494</v>
      </c>
      <c r="D8447" s="329" t="s">
        <v>9495</v>
      </c>
      <c r="E8447" s="334">
        <v>9.83</v>
      </c>
    </row>
    <row r="8448" spans="1:5" ht="15" x14ac:dyDescent="0.25">
      <c r="A8448" s="329">
        <v>2586</v>
      </c>
      <c r="B8448" s="329" t="s">
        <v>10777</v>
      </c>
      <c r="C8448" s="329" t="s">
        <v>9494</v>
      </c>
      <c r="D8448" s="329" t="s">
        <v>9495</v>
      </c>
      <c r="E8448" s="334">
        <v>15.93</v>
      </c>
    </row>
    <row r="8449" spans="1:5" ht="15" x14ac:dyDescent="0.25">
      <c r="A8449" s="329">
        <v>2577</v>
      </c>
      <c r="B8449" s="329" t="s">
        <v>10778</v>
      </c>
      <c r="C8449" s="329" t="s">
        <v>9494</v>
      </c>
      <c r="D8449" s="329" t="s">
        <v>9495</v>
      </c>
      <c r="E8449" s="334">
        <v>42.66</v>
      </c>
    </row>
    <row r="8450" spans="1:5" ht="15" x14ac:dyDescent="0.25">
      <c r="A8450" s="329">
        <v>2574</v>
      </c>
      <c r="B8450" s="329" t="s">
        <v>10779</v>
      </c>
      <c r="C8450" s="329" t="s">
        <v>9494</v>
      </c>
      <c r="D8450" s="329" t="s">
        <v>9495</v>
      </c>
      <c r="E8450" s="334">
        <v>9.89</v>
      </c>
    </row>
    <row r="8451" spans="1:5" ht="15" x14ac:dyDescent="0.25">
      <c r="A8451" s="329">
        <v>2578</v>
      </c>
      <c r="B8451" s="329" t="s">
        <v>10780</v>
      </c>
      <c r="C8451" s="329" t="s">
        <v>9494</v>
      </c>
      <c r="D8451" s="329" t="s">
        <v>9495</v>
      </c>
      <c r="E8451" s="334">
        <v>133.21</v>
      </c>
    </row>
    <row r="8452" spans="1:5" ht="15" x14ac:dyDescent="0.25">
      <c r="A8452" s="329">
        <v>2585</v>
      </c>
      <c r="B8452" s="329" t="s">
        <v>10781</v>
      </c>
      <c r="C8452" s="329" t="s">
        <v>9494</v>
      </c>
      <c r="D8452" s="329" t="s">
        <v>9495</v>
      </c>
      <c r="E8452" s="334">
        <v>182.8</v>
      </c>
    </row>
    <row r="8453" spans="1:5" ht="15" x14ac:dyDescent="0.25">
      <c r="A8453" s="329">
        <v>12008</v>
      </c>
      <c r="B8453" s="329" t="s">
        <v>10782</v>
      </c>
      <c r="C8453" s="329" t="s">
        <v>9494</v>
      </c>
      <c r="D8453" s="329" t="s">
        <v>9495</v>
      </c>
      <c r="E8453" s="334">
        <v>98.08</v>
      </c>
    </row>
    <row r="8454" spans="1:5" ht="15" x14ac:dyDescent="0.25">
      <c r="A8454" s="329">
        <v>2582</v>
      </c>
      <c r="B8454" s="329" t="s">
        <v>10783</v>
      </c>
      <c r="C8454" s="329" t="s">
        <v>9494</v>
      </c>
      <c r="D8454" s="329" t="s">
        <v>9495</v>
      </c>
      <c r="E8454" s="334">
        <v>29.2</v>
      </c>
    </row>
    <row r="8455" spans="1:5" ht="15" x14ac:dyDescent="0.25">
      <c r="A8455" s="329">
        <v>2597</v>
      </c>
      <c r="B8455" s="329" t="s">
        <v>10784</v>
      </c>
      <c r="C8455" s="329" t="s">
        <v>9494</v>
      </c>
      <c r="D8455" s="329" t="s">
        <v>9495</v>
      </c>
      <c r="E8455" s="334">
        <v>25.03</v>
      </c>
    </row>
    <row r="8456" spans="1:5" ht="15" x14ac:dyDescent="0.25">
      <c r="A8456" s="329">
        <v>2579</v>
      </c>
      <c r="B8456" s="329" t="s">
        <v>10785</v>
      </c>
      <c r="C8456" s="329" t="s">
        <v>9494</v>
      </c>
      <c r="D8456" s="329" t="s">
        <v>9495</v>
      </c>
      <c r="E8456" s="334">
        <v>11.91</v>
      </c>
    </row>
    <row r="8457" spans="1:5" ht="15" x14ac:dyDescent="0.25">
      <c r="A8457" s="329">
        <v>2581</v>
      </c>
      <c r="B8457" s="329" t="s">
        <v>10786</v>
      </c>
      <c r="C8457" s="329" t="s">
        <v>9494</v>
      </c>
      <c r="D8457" s="329" t="s">
        <v>9495</v>
      </c>
      <c r="E8457" s="334">
        <v>15.25</v>
      </c>
    </row>
    <row r="8458" spans="1:5" ht="15" x14ac:dyDescent="0.25">
      <c r="A8458" s="329">
        <v>2596</v>
      </c>
      <c r="B8458" s="329" t="s">
        <v>10787</v>
      </c>
      <c r="C8458" s="329" t="s">
        <v>9494</v>
      </c>
      <c r="D8458" s="329" t="s">
        <v>9495</v>
      </c>
      <c r="E8458" s="334">
        <v>45.1</v>
      </c>
    </row>
    <row r="8459" spans="1:5" ht="15" x14ac:dyDescent="0.25">
      <c r="A8459" s="329">
        <v>2580</v>
      </c>
      <c r="B8459" s="329" t="s">
        <v>10788</v>
      </c>
      <c r="C8459" s="329" t="s">
        <v>9494</v>
      </c>
      <c r="D8459" s="329" t="s">
        <v>9495</v>
      </c>
      <c r="E8459" s="334">
        <v>13.06</v>
      </c>
    </row>
    <row r="8460" spans="1:5" ht="15" x14ac:dyDescent="0.25">
      <c r="A8460" s="329">
        <v>2583</v>
      </c>
      <c r="B8460" s="329" t="s">
        <v>10789</v>
      </c>
      <c r="C8460" s="329" t="s">
        <v>9494</v>
      </c>
      <c r="D8460" s="329" t="s">
        <v>9495</v>
      </c>
      <c r="E8460" s="334">
        <v>109.69</v>
      </c>
    </row>
    <row r="8461" spans="1:5" ht="15" x14ac:dyDescent="0.25">
      <c r="A8461" s="329">
        <v>2584</v>
      </c>
      <c r="B8461" s="329" t="s">
        <v>10790</v>
      </c>
      <c r="C8461" s="329" t="s">
        <v>9494</v>
      </c>
      <c r="D8461" s="329" t="s">
        <v>9495</v>
      </c>
      <c r="E8461" s="334">
        <v>182.61</v>
      </c>
    </row>
    <row r="8462" spans="1:5" ht="15" x14ac:dyDescent="0.25">
      <c r="A8462" s="329">
        <v>12010</v>
      </c>
      <c r="B8462" s="329" t="s">
        <v>10791</v>
      </c>
      <c r="C8462" s="329" t="s">
        <v>9494</v>
      </c>
      <c r="D8462" s="329" t="s">
        <v>9495</v>
      </c>
      <c r="E8462" s="334">
        <v>8.4499999999999993</v>
      </c>
    </row>
    <row r="8463" spans="1:5" ht="15" x14ac:dyDescent="0.25">
      <c r="A8463" s="329">
        <v>39329</v>
      </c>
      <c r="B8463" s="329" t="s">
        <v>10792</v>
      </c>
      <c r="C8463" s="329" t="s">
        <v>9494</v>
      </c>
      <c r="D8463" s="329" t="s">
        <v>9495</v>
      </c>
      <c r="E8463" s="334">
        <v>8.84</v>
      </c>
    </row>
    <row r="8464" spans="1:5" ht="15" x14ac:dyDescent="0.25">
      <c r="A8464" s="329">
        <v>39330</v>
      </c>
      <c r="B8464" s="329" t="s">
        <v>10793</v>
      </c>
      <c r="C8464" s="329" t="s">
        <v>9494</v>
      </c>
      <c r="D8464" s="329" t="s">
        <v>9495</v>
      </c>
      <c r="E8464" s="334">
        <v>9.3000000000000007</v>
      </c>
    </row>
    <row r="8465" spans="1:5" ht="15" x14ac:dyDescent="0.25">
      <c r="A8465" s="329">
        <v>39332</v>
      </c>
      <c r="B8465" s="329" t="s">
        <v>10794</v>
      </c>
      <c r="C8465" s="329" t="s">
        <v>9494</v>
      </c>
      <c r="D8465" s="329" t="s">
        <v>9495</v>
      </c>
      <c r="E8465" s="334">
        <v>10.39</v>
      </c>
    </row>
    <row r="8466" spans="1:5" ht="15" x14ac:dyDescent="0.25">
      <c r="A8466" s="329">
        <v>39331</v>
      </c>
      <c r="B8466" s="329" t="s">
        <v>10795</v>
      </c>
      <c r="C8466" s="329" t="s">
        <v>9494</v>
      </c>
      <c r="D8466" s="329" t="s">
        <v>9495</v>
      </c>
      <c r="E8466" s="334">
        <v>8.27</v>
      </c>
    </row>
    <row r="8467" spans="1:5" ht="15" x14ac:dyDescent="0.25">
      <c r="A8467" s="329">
        <v>39333</v>
      </c>
      <c r="B8467" s="329" t="s">
        <v>10796</v>
      </c>
      <c r="C8467" s="329" t="s">
        <v>9494</v>
      </c>
      <c r="D8467" s="329" t="s">
        <v>9495</v>
      </c>
      <c r="E8467" s="334">
        <v>8.06</v>
      </c>
    </row>
    <row r="8468" spans="1:5" ht="15" x14ac:dyDescent="0.25">
      <c r="A8468" s="329">
        <v>39335</v>
      </c>
      <c r="B8468" s="329" t="s">
        <v>10797</v>
      </c>
      <c r="C8468" s="329" t="s">
        <v>9494</v>
      </c>
      <c r="D8468" s="329" t="s">
        <v>9495</v>
      </c>
      <c r="E8468" s="334">
        <v>9.33</v>
      </c>
    </row>
    <row r="8469" spans="1:5" ht="15" x14ac:dyDescent="0.25">
      <c r="A8469" s="329">
        <v>39334</v>
      </c>
      <c r="B8469" s="329" t="s">
        <v>10798</v>
      </c>
      <c r="C8469" s="329" t="s">
        <v>9494</v>
      </c>
      <c r="D8469" s="329" t="s">
        <v>9495</v>
      </c>
      <c r="E8469" s="334">
        <v>7.42</v>
      </c>
    </row>
    <row r="8470" spans="1:5" ht="15" x14ac:dyDescent="0.25">
      <c r="A8470" s="329">
        <v>12016</v>
      </c>
      <c r="B8470" s="329" t="s">
        <v>10799</v>
      </c>
      <c r="C8470" s="329" t="s">
        <v>9494</v>
      </c>
      <c r="D8470" s="329" t="s">
        <v>9495</v>
      </c>
      <c r="E8470" s="334">
        <v>9.31</v>
      </c>
    </row>
    <row r="8471" spans="1:5" ht="15" x14ac:dyDescent="0.25">
      <c r="A8471" s="329">
        <v>12015</v>
      </c>
      <c r="B8471" s="329" t="s">
        <v>10800</v>
      </c>
      <c r="C8471" s="329" t="s">
        <v>9494</v>
      </c>
      <c r="D8471" s="329" t="s">
        <v>9495</v>
      </c>
      <c r="E8471" s="334">
        <v>10.84</v>
      </c>
    </row>
    <row r="8472" spans="1:5" ht="15" x14ac:dyDescent="0.25">
      <c r="A8472" s="329">
        <v>12020</v>
      </c>
      <c r="B8472" s="329" t="s">
        <v>10801</v>
      </c>
      <c r="C8472" s="329" t="s">
        <v>9494</v>
      </c>
      <c r="D8472" s="329" t="s">
        <v>9495</v>
      </c>
      <c r="E8472" s="334">
        <v>9.31</v>
      </c>
    </row>
    <row r="8473" spans="1:5" ht="15" x14ac:dyDescent="0.25">
      <c r="A8473" s="329">
        <v>12019</v>
      </c>
      <c r="B8473" s="329" t="s">
        <v>10802</v>
      </c>
      <c r="C8473" s="329" t="s">
        <v>9494</v>
      </c>
      <c r="D8473" s="329" t="s">
        <v>9495</v>
      </c>
      <c r="E8473" s="334">
        <v>10.84</v>
      </c>
    </row>
    <row r="8474" spans="1:5" ht="15" x14ac:dyDescent="0.25">
      <c r="A8474" s="329">
        <v>39336</v>
      </c>
      <c r="B8474" s="329" t="s">
        <v>10803</v>
      </c>
      <c r="C8474" s="329" t="s">
        <v>9494</v>
      </c>
      <c r="D8474" s="329" t="s">
        <v>9495</v>
      </c>
      <c r="E8474" s="334">
        <v>9.3000000000000007</v>
      </c>
    </row>
    <row r="8475" spans="1:5" ht="15" x14ac:dyDescent="0.25">
      <c r="A8475" s="329">
        <v>39338</v>
      </c>
      <c r="B8475" s="329" t="s">
        <v>10804</v>
      </c>
      <c r="C8475" s="329" t="s">
        <v>9494</v>
      </c>
      <c r="D8475" s="329" t="s">
        <v>9495</v>
      </c>
      <c r="E8475" s="334">
        <v>10.39</v>
      </c>
    </row>
    <row r="8476" spans="1:5" ht="15" x14ac:dyDescent="0.25">
      <c r="A8476" s="329">
        <v>39337</v>
      </c>
      <c r="B8476" s="329" t="s">
        <v>10805</v>
      </c>
      <c r="C8476" s="329" t="s">
        <v>9494</v>
      </c>
      <c r="D8476" s="329" t="s">
        <v>9495</v>
      </c>
      <c r="E8476" s="334">
        <v>8.27</v>
      </c>
    </row>
    <row r="8477" spans="1:5" ht="15" x14ac:dyDescent="0.25">
      <c r="A8477" s="329">
        <v>39341</v>
      </c>
      <c r="B8477" s="329" t="s">
        <v>10806</v>
      </c>
      <c r="C8477" s="329" t="s">
        <v>9494</v>
      </c>
      <c r="D8477" s="329" t="s">
        <v>9495</v>
      </c>
      <c r="E8477" s="334">
        <v>13.54</v>
      </c>
    </row>
    <row r="8478" spans="1:5" ht="15" x14ac:dyDescent="0.25">
      <c r="A8478" s="329">
        <v>39340</v>
      </c>
      <c r="B8478" s="329" t="s">
        <v>10807</v>
      </c>
      <c r="C8478" s="329" t="s">
        <v>9494</v>
      </c>
      <c r="D8478" s="329" t="s">
        <v>9495</v>
      </c>
      <c r="E8478" s="334">
        <v>9.94</v>
      </c>
    </row>
    <row r="8479" spans="1:5" ht="15" x14ac:dyDescent="0.25">
      <c r="A8479" s="329">
        <v>12025</v>
      </c>
      <c r="B8479" s="329" t="s">
        <v>10808</v>
      </c>
      <c r="C8479" s="329" t="s">
        <v>9494</v>
      </c>
      <c r="D8479" s="329" t="s">
        <v>9495</v>
      </c>
      <c r="E8479" s="334">
        <v>10.27</v>
      </c>
    </row>
    <row r="8480" spans="1:5" ht="15" x14ac:dyDescent="0.25">
      <c r="A8480" s="329">
        <v>39342</v>
      </c>
      <c r="B8480" s="329" t="s">
        <v>10809</v>
      </c>
      <c r="C8480" s="329" t="s">
        <v>9494</v>
      </c>
      <c r="D8480" s="329" t="s">
        <v>9495</v>
      </c>
      <c r="E8480" s="334">
        <v>13.54</v>
      </c>
    </row>
    <row r="8481" spans="1:5" ht="15" x14ac:dyDescent="0.25">
      <c r="A8481" s="329">
        <v>39343</v>
      </c>
      <c r="B8481" s="329" t="s">
        <v>10810</v>
      </c>
      <c r="C8481" s="329" t="s">
        <v>9494</v>
      </c>
      <c r="D8481" s="329" t="s">
        <v>9495</v>
      </c>
      <c r="E8481" s="334">
        <v>11.43</v>
      </c>
    </row>
    <row r="8482" spans="1:5" ht="15" x14ac:dyDescent="0.25">
      <c r="A8482" s="329">
        <v>39345</v>
      </c>
      <c r="B8482" s="329" t="s">
        <v>10811</v>
      </c>
      <c r="C8482" s="329" t="s">
        <v>9494</v>
      </c>
      <c r="D8482" s="329" t="s">
        <v>9495</v>
      </c>
      <c r="E8482" s="334">
        <v>15.48</v>
      </c>
    </row>
    <row r="8483" spans="1:5" ht="15" x14ac:dyDescent="0.25">
      <c r="A8483" s="329">
        <v>39344</v>
      </c>
      <c r="B8483" s="329" t="s">
        <v>10812</v>
      </c>
      <c r="C8483" s="329" t="s">
        <v>9494</v>
      </c>
      <c r="D8483" s="329" t="s">
        <v>9495</v>
      </c>
      <c r="E8483" s="334">
        <v>11.06</v>
      </c>
    </row>
    <row r="8484" spans="1:5" ht="15" x14ac:dyDescent="0.25">
      <c r="A8484" s="329">
        <v>12623</v>
      </c>
      <c r="B8484" s="329" t="s">
        <v>10813</v>
      </c>
      <c r="C8484" s="329" t="s">
        <v>9519</v>
      </c>
      <c r="D8484" s="329" t="s">
        <v>9508</v>
      </c>
      <c r="E8484" s="334">
        <v>13.76</v>
      </c>
    </row>
    <row r="8485" spans="1:5" ht="15" x14ac:dyDescent="0.25">
      <c r="A8485" s="329">
        <v>34498</v>
      </c>
      <c r="B8485" s="329" t="s">
        <v>10814</v>
      </c>
      <c r="C8485" s="329" t="s">
        <v>9494</v>
      </c>
      <c r="D8485" s="329" t="s">
        <v>9495</v>
      </c>
      <c r="E8485" s="334">
        <v>91.7</v>
      </c>
    </row>
    <row r="8486" spans="1:5" ht="15" x14ac:dyDescent="0.25">
      <c r="A8486" s="329">
        <v>13244</v>
      </c>
      <c r="B8486" s="329" t="s">
        <v>10815</v>
      </c>
      <c r="C8486" s="329" t="s">
        <v>9494</v>
      </c>
      <c r="D8486" s="329" t="s">
        <v>9499</v>
      </c>
      <c r="E8486" s="334">
        <v>38.6</v>
      </c>
    </row>
    <row r="8487" spans="1:5" ht="15" x14ac:dyDescent="0.25">
      <c r="A8487" s="329">
        <v>38998</v>
      </c>
      <c r="B8487" s="329" t="s">
        <v>10816</v>
      </c>
      <c r="C8487" s="329" t="s">
        <v>9494</v>
      </c>
      <c r="D8487" s="329" t="s">
        <v>9508</v>
      </c>
      <c r="E8487" s="334">
        <v>13.04</v>
      </c>
    </row>
    <row r="8488" spans="1:5" ht="15" x14ac:dyDescent="0.25">
      <c r="A8488" s="329">
        <v>38999</v>
      </c>
      <c r="B8488" s="329" t="s">
        <v>10817</v>
      </c>
      <c r="C8488" s="329" t="s">
        <v>9494</v>
      </c>
      <c r="D8488" s="329" t="s">
        <v>9508</v>
      </c>
      <c r="E8488" s="334">
        <v>21.57</v>
      </c>
    </row>
    <row r="8489" spans="1:5" ht="15" x14ac:dyDescent="0.25">
      <c r="A8489" s="329">
        <v>38996</v>
      </c>
      <c r="B8489" s="329" t="s">
        <v>10818</v>
      </c>
      <c r="C8489" s="329" t="s">
        <v>9494</v>
      </c>
      <c r="D8489" s="329" t="s">
        <v>9508</v>
      </c>
      <c r="E8489" s="334">
        <v>18.829999999999998</v>
      </c>
    </row>
    <row r="8490" spans="1:5" ht="15" x14ac:dyDescent="0.25">
      <c r="A8490" s="329">
        <v>38997</v>
      </c>
      <c r="B8490" s="329" t="s">
        <v>10819</v>
      </c>
      <c r="C8490" s="329" t="s">
        <v>9494</v>
      </c>
      <c r="D8490" s="329" t="s">
        <v>9508</v>
      </c>
      <c r="E8490" s="334">
        <v>30.48</v>
      </c>
    </row>
    <row r="8491" spans="1:5" ht="15" x14ac:dyDescent="0.25">
      <c r="A8491" s="329">
        <v>39862</v>
      </c>
      <c r="B8491" s="329" t="s">
        <v>10820</v>
      </c>
      <c r="C8491" s="329" t="s">
        <v>9494</v>
      </c>
      <c r="D8491" s="329" t="s">
        <v>9508</v>
      </c>
      <c r="E8491" s="334">
        <v>15.08</v>
      </c>
    </row>
    <row r="8492" spans="1:5" ht="15" x14ac:dyDescent="0.25">
      <c r="A8492" s="329">
        <v>39863</v>
      </c>
      <c r="B8492" s="329" t="s">
        <v>10821</v>
      </c>
      <c r="C8492" s="329" t="s">
        <v>9494</v>
      </c>
      <c r="D8492" s="329" t="s">
        <v>9508</v>
      </c>
      <c r="E8492" s="334">
        <v>15.29</v>
      </c>
    </row>
    <row r="8493" spans="1:5" ht="15" x14ac:dyDescent="0.25">
      <c r="A8493" s="329">
        <v>39864</v>
      </c>
      <c r="B8493" s="329" t="s">
        <v>10822</v>
      </c>
      <c r="C8493" s="329" t="s">
        <v>9494</v>
      </c>
      <c r="D8493" s="329" t="s">
        <v>9508</v>
      </c>
      <c r="E8493" s="334">
        <v>18.97</v>
      </c>
    </row>
    <row r="8494" spans="1:5" ht="15" x14ac:dyDescent="0.25">
      <c r="A8494" s="329">
        <v>39865</v>
      </c>
      <c r="B8494" s="329" t="s">
        <v>10823</v>
      </c>
      <c r="C8494" s="329" t="s">
        <v>9494</v>
      </c>
      <c r="D8494" s="329" t="s">
        <v>9508</v>
      </c>
      <c r="E8494" s="334">
        <v>26.74</v>
      </c>
    </row>
    <row r="8495" spans="1:5" ht="15" x14ac:dyDescent="0.25">
      <c r="A8495" s="329">
        <v>2517</v>
      </c>
      <c r="B8495" s="329" t="s">
        <v>10824</v>
      </c>
      <c r="C8495" s="329" t="s">
        <v>9494</v>
      </c>
      <c r="D8495" s="329" t="s">
        <v>9495</v>
      </c>
      <c r="E8495" s="334">
        <v>18.190000000000001</v>
      </c>
    </row>
    <row r="8496" spans="1:5" ht="15" x14ac:dyDescent="0.25">
      <c r="A8496" s="329">
        <v>2522</v>
      </c>
      <c r="B8496" s="329" t="s">
        <v>10825</v>
      </c>
      <c r="C8496" s="329" t="s">
        <v>9494</v>
      </c>
      <c r="D8496" s="329" t="s">
        <v>9495</v>
      </c>
      <c r="E8496" s="334">
        <v>11.76</v>
      </c>
    </row>
    <row r="8497" spans="1:5" ht="15" x14ac:dyDescent="0.25">
      <c r="A8497" s="329">
        <v>2548</v>
      </c>
      <c r="B8497" s="329" t="s">
        <v>10826</v>
      </c>
      <c r="C8497" s="329" t="s">
        <v>9494</v>
      </c>
      <c r="D8497" s="329" t="s">
        <v>9495</v>
      </c>
      <c r="E8497" s="334">
        <v>7.23</v>
      </c>
    </row>
    <row r="8498" spans="1:5" ht="15" x14ac:dyDescent="0.25">
      <c r="A8498" s="329">
        <v>2516</v>
      </c>
      <c r="B8498" s="329" t="s">
        <v>10827</v>
      </c>
      <c r="C8498" s="329" t="s">
        <v>9494</v>
      </c>
      <c r="D8498" s="329" t="s">
        <v>9495</v>
      </c>
      <c r="E8498" s="334">
        <v>9.44</v>
      </c>
    </row>
    <row r="8499" spans="1:5" ht="15" x14ac:dyDescent="0.25">
      <c r="A8499" s="329">
        <v>2518</v>
      </c>
      <c r="B8499" s="329" t="s">
        <v>10828</v>
      </c>
      <c r="C8499" s="329" t="s">
        <v>9494</v>
      </c>
      <c r="D8499" s="329" t="s">
        <v>9495</v>
      </c>
      <c r="E8499" s="334">
        <v>86.6</v>
      </c>
    </row>
    <row r="8500" spans="1:5" ht="15" x14ac:dyDescent="0.25">
      <c r="A8500" s="329">
        <v>2521</v>
      </c>
      <c r="B8500" s="329" t="s">
        <v>10829</v>
      </c>
      <c r="C8500" s="329" t="s">
        <v>9494</v>
      </c>
      <c r="D8500" s="329" t="s">
        <v>9495</v>
      </c>
      <c r="E8500" s="334">
        <v>36.86</v>
      </c>
    </row>
    <row r="8501" spans="1:5" ht="15" x14ac:dyDescent="0.25">
      <c r="A8501" s="329">
        <v>2515</v>
      </c>
      <c r="B8501" s="329" t="s">
        <v>10830</v>
      </c>
      <c r="C8501" s="329" t="s">
        <v>9494</v>
      </c>
      <c r="D8501" s="329" t="s">
        <v>9495</v>
      </c>
      <c r="E8501" s="334">
        <v>7.86</v>
      </c>
    </row>
    <row r="8502" spans="1:5" ht="15" x14ac:dyDescent="0.25">
      <c r="A8502" s="329">
        <v>2519</v>
      </c>
      <c r="B8502" s="329" t="s">
        <v>10831</v>
      </c>
      <c r="C8502" s="329" t="s">
        <v>9494</v>
      </c>
      <c r="D8502" s="329" t="s">
        <v>9495</v>
      </c>
      <c r="E8502" s="334">
        <v>104.42</v>
      </c>
    </row>
    <row r="8503" spans="1:5" ht="15" x14ac:dyDescent="0.25">
      <c r="A8503" s="329">
        <v>2520</v>
      </c>
      <c r="B8503" s="329" t="s">
        <v>10832</v>
      </c>
      <c r="C8503" s="329" t="s">
        <v>9494</v>
      </c>
      <c r="D8503" s="329" t="s">
        <v>9495</v>
      </c>
      <c r="E8503" s="334">
        <v>192.2</v>
      </c>
    </row>
    <row r="8504" spans="1:5" ht="15" x14ac:dyDescent="0.25">
      <c r="A8504" s="329">
        <v>1602</v>
      </c>
      <c r="B8504" s="329" t="s">
        <v>10833</v>
      </c>
      <c r="C8504" s="329" t="s">
        <v>9494</v>
      </c>
      <c r="D8504" s="329" t="s">
        <v>9495</v>
      </c>
      <c r="E8504" s="334">
        <v>39.56</v>
      </c>
    </row>
    <row r="8505" spans="1:5" ht="15" x14ac:dyDescent="0.25">
      <c r="A8505" s="329">
        <v>1601</v>
      </c>
      <c r="B8505" s="329" t="s">
        <v>10834</v>
      </c>
      <c r="C8505" s="329" t="s">
        <v>9494</v>
      </c>
      <c r="D8505" s="329" t="s">
        <v>9495</v>
      </c>
      <c r="E8505" s="334">
        <v>35.26</v>
      </c>
    </row>
    <row r="8506" spans="1:5" ht="15" x14ac:dyDescent="0.25">
      <c r="A8506" s="329">
        <v>1598</v>
      </c>
      <c r="B8506" s="329" t="s">
        <v>10835</v>
      </c>
      <c r="C8506" s="329" t="s">
        <v>9494</v>
      </c>
      <c r="D8506" s="329" t="s">
        <v>9495</v>
      </c>
      <c r="E8506" s="334">
        <v>10.43</v>
      </c>
    </row>
    <row r="8507" spans="1:5" ht="15" x14ac:dyDescent="0.25">
      <c r="A8507" s="329">
        <v>1600</v>
      </c>
      <c r="B8507" s="329" t="s">
        <v>10836</v>
      </c>
      <c r="C8507" s="329" t="s">
        <v>9494</v>
      </c>
      <c r="D8507" s="329" t="s">
        <v>9495</v>
      </c>
      <c r="E8507" s="334">
        <v>15.4</v>
      </c>
    </row>
    <row r="8508" spans="1:5" ht="15" x14ac:dyDescent="0.25">
      <c r="A8508" s="329">
        <v>1603</v>
      </c>
      <c r="B8508" s="329" t="s">
        <v>10837</v>
      </c>
      <c r="C8508" s="329" t="s">
        <v>9494</v>
      </c>
      <c r="D8508" s="329" t="s">
        <v>9495</v>
      </c>
      <c r="E8508" s="334">
        <v>59.74</v>
      </c>
    </row>
    <row r="8509" spans="1:5" ht="15" x14ac:dyDescent="0.25">
      <c r="A8509" s="329">
        <v>1599</v>
      </c>
      <c r="B8509" s="329" t="s">
        <v>10838</v>
      </c>
      <c r="C8509" s="329" t="s">
        <v>9494</v>
      </c>
      <c r="D8509" s="329" t="s">
        <v>9495</v>
      </c>
      <c r="E8509" s="334">
        <v>12.11</v>
      </c>
    </row>
    <row r="8510" spans="1:5" ht="15" x14ac:dyDescent="0.25">
      <c r="A8510" s="329">
        <v>1597</v>
      </c>
      <c r="B8510" s="329" t="s">
        <v>10839</v>
      </c>
      <c r="C8510" s="329" t="s">
        <v>9494</v>
      </c>
      <c r="D8510" s="329" t="s">
        <v>9495</v>
      </c>
      <c r="E8510" s="334">
        <v>9.81</v>
      </c>
    </row>
    <row r="8511" spans="1:5" ht="15" x14ac:dyDescent="0.25">
      <c r="A8511" s="329">
        <v>39600</v>
      </c>
      <c r="B8511" s="329" t="s">
        <v>10840</v>
      </c>
      <c r="C8511" s="329" t="s">
        <v>9494</v>
      </c>
      <c r="D8511" s="329" t="s">
        <v>9495</v>
      </c>
      <c r="E8511" s="334">
        <v>12.61</v>
      </c>
    </row>
    <row r="8512" spans="1:5" ht="15" x14ac:dyDescent="0.25">
      <c r="A8512" s="329">
        <v>39601</v>
      </c>
      <c r="B8512" s="329" t="s">
        <v>10841</v>
      </c>
      <c r="C8512" s="329" t="s">
        <v>9494</v>
      </c>
      <c r="D8512" s="329" t="s">
        <v>9495</v>
      </c>
      <c r="E8512" s="334">
        <v>21.93</v>
      </c>
    </row>
    <row r="8513" spans="1:5" ht="15" x14ac:dyDescent="0.25">
      <c r="A8513" s="329">
        <v>39602</v>
      </c>
      <c r="B8513" s="329" t="s">
        <v>10842</v>
      </c>
      <c r="C8513" s="329" t="s">
        <v>9494</v>
      </c>
      <c r="D8513" s="329" t="s">
        <v>9495</v>
      </c>
      <c r="E8513" s="334">
        <v>1.44</v>
      </c>
    </row>
    <row r="8514" spans="1:5" ht="15" x14ac:dyDescent="0.25">
      <c r="A8514" s="329">
        <v>39603</v>
      </c>
      <c r="B8514" s="329" t="s">
        <v>10843</v>
      </c>
      <c r="C8514" s="329" t="s">
        <v>9494</v>
      </c>
      <c r="D8514" s="329" t="s">
        <v>9495</v>
      </c>
      <c r="E8514" s="334">
        <v>2.4700000000000002</v>
      </c>
    </row>
    <row r="8515" spans="1:5" ht="15" x14ac:dyDescent="0.25">
      <c r="A8515" s="329">
        <v>11821</v>
      </c>
      <c r="B8515" s="329" t="s">
        <v>10844</v>
      </c>
      <c r="C8515" s="329" t="s">
        <v>9494</v>
      </c>
      <c r="D8515" s="329" t="s">
        <v>9495</v>
      </c>
      <c r="E8515" s="334">
        <v>8.06</v>
      </c>
    </row>
    <row r="8516" spans="1:5" ht="15" x14ac:dyDescent="0.25">
      <c r="A8516" s="329">
        <v>1562</v>
      </c>
      <c r="B8516" s="329" t="s">
        <v>10845</v>
      </c>
      <c r="C8516" s="329" t="s">
        <v>9494</v>
      </c>
      <c r="D8516" s="329" t="s">
        <v>9495</v>
      </c>
      <c r="E8516" s="334">
        <v>13.2</v>
      </c>
    </row>
    <row r="8517" spans="1:5" ht="15" x14ac:dyDescent="0.25">
      <c r="A8517" s="329">
        <v>1563</v>
      </c>
      <c r="B8517" s="329" t="s">
        <v>10846</v>
      </c>
      <c r="C8517" s="329" t="s">
        <v>9494</v>
      </c>
      <c r="D8517" s="329" t="s">
        <v>9495</v>
      </c>
      <c r="E8517" s="334">
        <v>17.71</v>
      </c>
    </row>
    <row r="8518" spans="1:5" ht="15" x14ac:dyDescent="0.25">
      <c r="A8518" s="329">
        <v>11856</v>
      </c>
      <c r="B8518" s="329" t="s">
        <v>10847</v>
      </c>
      <c r="C8518" s="329" t="s">
        <v>9494</v>
      </c>
      <c r="D8518" s="329" t="s">
        <v>9499</v>
      </c>
      <c r="E8518" s="334">
        <v>5.28</v>
      </c>
    </row>
    <row r="8519" spans="1:5" ht="15" x14ac:dyDescent="0.25">
      <c r="A8519" s="329">
        <v>11857</v>
      </c>
      <c r="B8519" s="329" t="s">
        <v>10848</v>
      </c>
      <c r="C8519" s="329" t="s">
        <v>9494</v>
      </c>
      <c r="D8519" s="329" t="s">
        <v>9495</v>
      </c>
      <c r="E8519" s="334">
        <v>27.79</v>
      </c>
    </row>
    <row r="8520" spans="1:5" ht="15" x14ac:dyDescent="0.25">
      <c r="A8520" s="329">
        <v>11858</v>
      </c>
      <c r="B8520" s="329" t="s">
        <v>10849</v>
      </c>
      <c r="C8520" s="329" t="s">
        <v>9494</v>
      </c>
      <c r="D8520" s="329" t="s">
        <v>9495</v>
      </c>
      <c r="E8520" s="334">
        <v>34.49</v>
      </c>
    </row>
    <row r="8521" spans="1:5" ht="15" x14ac:dyDescent="0.25">
      <c r="A8521" s="329">
        <v>1539</v>
      </c>
      <c r="B8521" s="329" t="s">
        <v>1505</v>
      </c>
      <c r="C8521" s="329" t="s">
        <v>9494</v>
      </c>
      <c r="D8521" s="329" t="s">
        <v>9495</v>
      </c>
      <c r="E8521" s="334">
        <v>6.2</v>
      </c>
    </row>
    <row r="8522" spans="1:5" ht="15" x14ac:dyDescent="0.25">
      <c r="A8522" s="329">
        <v>11859</v>
      </c>
      <c r="B8522" s="329" t="s">
        <v>10850</v>
      </c>
      <c r="C8522" s="329" t="s">
        <v>9494</v>
      </c>
      <c r="D8522" s="329" t="s">
        <v>9495</v>
      </c>
      <c r="E8522" s="334">
        <v>46.92</v>
      </c>
    </row>
    <row r="8523" spans="1:5" ht="15" x14ac:dyDescent="0.25">
      <c r="A8523" s="329">
        <v>1550</v>
      </c>
      <c r="B8523" s="329" t="s">
        <v>10851</v>
      </c>
      <c r="C8523" s="329" t="s">
        <v>9494</v>
      </c>
      <c r="D8523" s="329" t="s">
        <v>9495</v>
      </c>
      <c r="E8523" s="334">
        <v>6.54</v>
      </c>
    </row>
    <row r="8524" spans="1:5" ht="15" x14ac:dyDescent="0.25">
      <c r="A8524" s="329">
        <v>11854</v>
      </c>
      <c r="B8524" s="329" t="s">
        <v>10852</v>
      </c>
      <c r="C8524" s="329" t="s">
        <v>9494</v>
      </c>
      <c r="D8524" s="329" t="s">
        <v>9495</v>
      </c>
      <c r="E8524" s="334">
        <v>8.18</v>
      </c>
    </row>
    <row r="8525" spans="1:5" ht="15" x14ac:dyDescent="0.25">
      <c r="A8525" s="329">
        <v>11862</v>
      </c>
      <c r="B8525" s="329" t="s">
        <v>10853</v>
      </c>
      <c r="C8525" s="329" t="s">
        <v>9494</v>
      </c>
      <c r="D8525" s="329" t="s">
        <v>9495</v>
      </c>
      <c r="E8525" s="334">
        <v>11.47</v>
      </c>
    </row>
    <row r="8526" spans="1:5" ht="15" x14ac:dyDescent="0.25">
      <c r="A8526" s="329">
        <v>11863</v>
      </c>
      <c r="B8526" s="329" t="s">
        <v>10854</v>
      </c>
      <c r="C8526" s="329" t="s">
        <v>9494</v>
      </c>
      <c r="D8526" s="329" t="s">
        <v>9495</v>
      </c>
      <c r="E8526" s="334">
        <v>4.63</v>
      </c>
    </row>
    <row r="8527" spans="1:5" ht="15" x14ac:dyDescent="0.25">
      <c r="A8527" s="329">
        <v>11855</v>
      </c>
      <c r="B8527" s="329" t="s">
        <v>10855</v>
      </c>
      <c r="C8527" s="329" t="s">
        <v>9494</v>
      </c>
      <c r="D8527" s="329" t="s">
        <v>9495</v>
      </c>
      <c r="E8527" s="334">
        <v>17.12</v>
      </c>
    </row>
    <row r="8528" spans="1:5" ht="15" x14ac:dyDescent="0.25">
      <c r="A8528" s="329">
        <v>11864</v>
      </c>
      <c r="B8528" s="329" t="s">
        <v>10856</v>
      </c>
      <c r="C8528" s="329" t="s">
        <v>9494</v>
      </c>
      <c r="D8528" s="329" t="s">
        <v>9495</v>
      </c>
      <c r="E8528" s="334">
        <v>25.89</v>
      </c>
    </row>
    <row r="8529" spans="1:5" ht="15" x14ac:dyDescent="0.25">
      <c r="A8529" s="329">
        <v>2527</v>
      </c>
      <c r="B8529" s="329" t="s">
        <v>10857</v>
      </c>
      <c r="C8529" s="329" t="s">
        <v>9494</v>
      </c>
      <c r="D8529" s="329" t="s">
        <v>9495</v>
      </c>
      <c r="E8529" s="334">
        <v>6.51</v>
      </c>
    </row>
    <row r="8530" spans="1:5" ht="15" x14ac:dyDescent="0.25">
      <c r="A8530" s="329">
        <v>2526</v>
      </c>
      <c r="B8530" s="329" t="s">
        <v>10858</v>
      </c>
      <c r="C8530" s="329" t="s">
        <v>9494</v>
      </c>
      <c r="D8530" s="329" t="s">
        <v>9495</v>
      </c>
      <c r="E8530" s="334">
        <v>4.17</v>
      </c>
    </row>
    <row r="8531" spans="1:5" ht="15" x14ac:dyDescent="0.25">
      <c r="A8531" s="329">
        <v>2487</v>
      </c>
      <c r="B8531" s="329" t="s">
        <v>10859</v>
      </c>
      <c r="C8531" s="329" t="s">
        <v>9494</v>
      </c>
      <c r="D8531" s="329" t="s">
        <v>9495</v>
      </c>
      <c r="E8531" s="334">
        <v>1.42</v>
      </c>
    </row>
    <row r="8532" spans="1:5" ht="15" x14ac:dyDescent="0.25">
      <c r="A8532" s="329">
        <v>2483</v>
      </c>
      <c r="B8532" s="329" t="s">
        <v>10860</v>
      </c>
      <c r="C8532" s="329" t="s">
        <v>9494</v>
      </c>
      <c r="D8532" s="329" t="s">
        <v>9495</v>
      </c>
      <c r="E8532" s="334">
        <v>2.97</v>
      </c>
    </row>
    <row r="8533" spans="1:5" ht="15" x14ac:dyDescent="0.25">
      <c r="A8533" s="329">
        <v>2528</v>
      </c>
      <c r="B8533" s="329" t="s">
        <v>10861</v>
      </c>
      <c r="C8533" s="329" t="s">
        <v>9494</v>
      </c>
      <c r="D8533" s="329" t="s">
        <v>9495</v>
      </c>
      <c r="E8533" s="334">
        <v>16.38</v>
      </c>
    </row>
    <row r="8534" spans="1:5" ht="15" x14ac:dyDescent="0.25">
      <c r="A8534" s="329">
        <v>2489</v>
      </c>
      <c r="B8534" s="329" t="s">
        <v>10862</v>
      </c>
      <c r="C8534" s="329" t="s">
        <v>9494</v>
      </c>
      <c r="D8534" s="329" t="s">
        <v>9495</v>
      </c>
      <c r="E8534" s="334">
        <v>7.21</v>
      </c>
    </row>
    <row r="8535" spans="1:5" ht="15" x14ac:dyDescent="0.25">
      <c r="A8535" s="329">
        <v>2488</v>
      </c>
      <c r="B8535" s="329" t="s">
        <v>10863</v>
      </c>
      <c r="C8535" s="329" t="s">
        <v>9494</v>
      </c>
      <c r="D8535" s="329" t="s">
        <v>9495</v>
      </c>
      <c r="E8535" s="334">
        <v>1.66</v>
      </c>
    </row>
    <row r="8536" spans="1:5" ht="15" x14ac:dyDescent="0.25">
      <c r="A8536" s="329">
        <v>2484</v>
      </c>
      <c r="B8536" s="329" t="s">
        <v>10864</v>
      </c>
      <c r="C8536" s="329" t="s">
        <v>9494</v>
      </c>
      <c r="D8536" s="329" t="s">
        <v>9495</v>
      </c>
      <c r="E8536" s="334">
        <v>23.8</v>
      </c>
    </row>
    <row r="8537" spans="1:5" ht="15" x14ac:dyDescent="0.25">
      <c r="A8537" s="329">
        <v>2485</v>
      </c>
      <c r="B8537" s="329" t="s">
        <v>10865</v>
      </c>
      <c r="C8537" s="329" t="s">
        <v>9494</v>
      </c>
      <c r="D8537" s="329" t="s">
        <v>9495</v>
      </c>
      <c r="E8537" s="334">
        <v>37.299999999999997</v>
      </c>
    </row>
    <row r="8538" spans="1:5" ht="15" x14ac:dyDescent="0.25">
      <c r="A8538" s="329">
        <v>38005</v>
      </c>
      <c r="B8538" s="329" t="s">
        <v>10866</v>
      </c>
      <c r="C8538" s="329" t="s">
        <v>9494</v>
      </c>
      <c r="D8538" s="329" t="s">
        <v>9495</v>
      </c>
      <c r="E8538" s="334">
        <v>26.21</v>
      </c>
    </row>
    <row r="8539" spans="1:5" ht="15" x14ac:dyDescent="0.25">
      <c r="A8539" s="329">
        <v>38006</v>
      </c>
      <c r="B8539" s="329" t="s">
        <v>10867</v>
      </c>
      <c r="C8539" s="329" t="s">
        <v>9494</v>
      </c>
      <c r="D8539" s="329" t="s">
        <v>9495</v>
      </c>
      <c r="E8539" s="334">
        <v>32.17</v>
      </c>
    </row>
    <row r="8540" spans="1:5" ht="15" x14ac:dyDescent="0.25">
      <c r="A8540" s="329">
        <v>38428</v>
      </c>
      <c r="B8540" s="329" t="s">
        <v>10868</v>
      </c>
      <c r="C8540" s="329" t="s">
        <v>9494</v>
      </c>
      <c r="D8540" s="329" t="s">
        <v>9495</v>
      </c>
      <c r="E8540" s="334">
        <v>30.13</v>
      </c>
    </row>
    <row r="8541" spans="1:5" ht="15" x14ac:dyDescent="0.25">
      <c r="A8541" s="329">
        <v>38007</v>
      </c>
      <c r="B8541" s="329" t="s">
        <v>10869</v>
      </c>
      <c r="C8541" s="329" t="s">
        <v>9494</v>
      </c>
      <c r="D8541" s="329" t="s">
        <v>9495</v>
      </c>
      <c r="E8541" s="334">
        <v>49.23</v>
      </c>
    </row>
    <row r="8542" spans="1:5" ht="15" x14ac:dyDescent="0.25">
      <c r="A8542" s="329">
        <v>38008</v>
      </c>
      <c r="B8542" s="329" t="s">
        <v>10870</v>
      </c>
      <c r="C8542" s="329" t="s">
        <v>9494</v>
      </c>
      <c r="D8542" s="329" t="s">
        <v>9495</v>
      </c>
      <c r="E8542" s="334">
        <v>198.28</v>
      </c>
    </row>
    <row r="8543" spans="1:5" ht="15" x14ac:dyDescent="0.25">
      <c r="A8543" s="329">
        <v>38009</v>
      </c>
      <c r="B8543" s="329" t="s">
        <v>10871</v>
      </c>
      <c r="C8543" s="329" t="s">
        <v>9494</v>
      </c>
      <c r="D8543" s="329" t="s">
        <v>9495</v>
      </c>
      <c r="E8543" s="334">
        <v>242.33</v>
      </c>
    </row>
    <row r="8544" spans="1:5" ht="15" x14ac:dyDescent="0.25">
      <c r="A8544" s="329">
        <v>39279</v>
      </c>
      <c r="B8544" s="329" t="s">
        <v>10872</v>
      </c>
      <c r="C8544" s="329" t="s">
        <v>9494</v>
      </c>
      <c r="D8544" s="329" t="s">
        <v>9508</v>
      </c>
      <c r="E8544" s="334">
        <v>15.85</v>
      </c>
    </row>
    <row r="8545" spans="1:5" ht="15" x14ac:dyDescent="0.25">
      <c r="A8545" s="329">
        <v>38845</v>
      </c>
      <c r="B8545" s="329" t="s">
        <v>10873</v>
      </c>
      <c r="C8545" s="329" t="s">
        <v>9494</v>
      </c>
      <c r="D8545" s="329" t="s">
        <v>9508</v>
      </c>
      <c r="E8545" s="334">
        <v>22.93</v>
      </c>
    </row>
    <row r="8546" spans="1:5" ht="15" x14ac:dyDescent="0.25">
      <c r="A8546" s="329">
        <v>39280</v>
      </c>
      <c r="B8546" s="329" t="s">
        <v>10874</v>
      </c>
      <c r="C8546" s="329" t="s">
        <v>9494</v>
      </c>
      <c r="D8546" s="329" t="s">
        <v>9508</v>
      </c>
      <c r="E8546" s="334">
        <v>20.55</v>
      </c>
    </row>
    <row r="8547" spans="1:5" ht="15" x14ac:dyDescent="0.25">
      <c r="A8547" s="329">
        <v>39281</v>
      </c>
      <c r="B8547" s="329" t="s">
        <v>10875</v>
      </c>
      <c r="C8547" s="329" t="s">
        <v>9494</v>
      </c>
      <c r="D8547" s="329" t="s">
        <v>9508</v>
      </c>
      <c r="E8547" s="334">
        <v>27.05</v>
      </c>
    </row>
    <row r="8548" spans="1:5" ht="15" x14ac:dyDescent="0.25">
      <c r="A8548" s="329">
        <v>38849</v>
      </c>
      <c r="B8548" s="329" t="s">
        <v>10876</v>
      </c>
      <c r="C8548" s="329" t="s">
        <v>9494</v>
      </c>
      <c r="D8548" s="329" t="s">
        <v>9508</v>
      </c>
      <c r="E8548" s="334">
        <v>23.18</v>
      </c>
    </row>
    <row r="8549" spans="1:5" ht="15" x14ac:dyDescent="0.25">
      <c r="A8549" s="329">
        <v>39282</v>
      </c>
      <c r="B8549" s="329" t="s">
        <v>10877</v>
      </c>
      <c r="C8549" s="329" t="s">
        <v>9494</v>
      </c>
      <c r="D8549" s="329" t="s">
        <v>9508</v>
      </c>
      <c r="E8549" s="334">
        <v>27.7</v>
      </c>
    </row>
    <row r="8550" spans="1:5" ht="15" x14ac:dyDescent="0.25">
      <c r="A8550" s="329">
        <v>38852</v>
      </c>
      <c r="B8550" s="329" t="s">
        <v>10878</v>
      </c>
      <c r="C8550" s="329" t="s">
        <v>9494</v>
      </c>
      <c r="D8550" s="329" t="s">
        <v>9508</v>
      </c>
      <c r="E8550" s="334">
        <v>37.68</v>
      </c>
    </row>
    <row r="8551" spans="1:5" ht="15" x14ac:dyDescent="0.25">
      <c r="A8551" s="329">
        <v>38844</v>
      </c>
      <c r="B8551" s="329" t="s">
        <v>10879</v>
      </c>
      <c r="C8551" s="329" t="s">
        <v>9494</v>
      </c>
      <c r="D8551" s="329" t="s">
        <v>9508</v>
      </c>
      <c r="E8551" s="334">
        <v>11.58</v>
      </c>
    </row>
    <row r="8552" spans="1:5" ht="15" x14ac:dyDescent="0.25">
      <c r="A8552" s="329">
        <v>38846</v>
      </c>
      <c r="B8552" s="329" t="s">
        <v>10880</v>
      </c>
      <c r="C8552" s="329" t="s">
        <v>9494</v>
      </c>
      <c r="D8552" s="329" t="s">
        <v>9508</v>
      </c>
      <c r="E8552" s="334">
        <v>12.67</v>
      </c>
    </row>
    <row r="8553" spans="1:5" ht="15" x14ac:dyDescent="0.25">
      <c r="A8553" s="329">
        <v>38847</v>
      </c>
      <c r="B8553" s="329" t="s">
        <v>10881</v>
      </c>
      <c r="C8553" s="329" t="s">
        <v>9494</v>
      </c>
      <c r="D8553" s="329" t="s">
        <v>9508</v>
      </c>
      <c r="E8553" s="334">
        <v>15.58</v>
      </c>
    </row>
    <row r="8554" spans="1:5" ht="15" x14ac:dyDescent="0.25">
      <c r="A8554" s="329">
        <v>38850</v>
      </c>
      <c r="B8554" s="329" t="s">
        <v>10882</v>
      </c>
      <c r="C8554" s="329" t="s">
        <v>9494</v>
      </c>
      <c r="D8554" s="329" t="s">
        <v>9508</v>
      </c>
      <c r="E8554" s="334">
        <v>21.66</v>
      </c>
    </row>
    <row r="8555" spans="1:5" ht="15" x14ac:dyDescent="0.25">
      <c r="A8555" s="329">
        <v>38848</v>
      </c>
      <c r="B8555" s="329" t="s">
        <v>10883</v>
      </c>
      <c r="C8555" s="329" t="s">
        <v>9494</v>
      </c>
      <c r="D8555" s="329" t="s">
        <v>9508</v>
      </c>
      <c r="E8555" s="334">
        <v>18.12</v>
      </c>
    </row>
    <row r="8556" spans="1:5" ht="15" x14ac:dyDescent="0.25">
      <c r="A8556" s="329">
        <v>38851</v>
      </c>
      <c r="B8556" s="329" t="s">
        <v>10884</v>
      </c>
      <c r="C8556" s="329" t="s">
        <v>9494</v>
      </c>
      <c r="D8556" s="329" t="s">
        <v>9508</v>
      </c>
      <c r="E8556" s="334">
        <v>32.93</v>
      </c>
    </row>
    <row r="8557" spans="1:5" ht="15" x14ac:dyDescent="0.25">
      <c r="A8557" s="329">
        <v>38860</v>
      </c>
      <c r="B8557" s="329" t="s">
        <v>10885</v>
      </c>
      <c r="C8557" s="329" t="s">
        <v>9494</v>
      </c>
      <c r="D8557" s="329" t="s">
        <v>9508</v>
      </c>
      <c r="E8557" s="334">
        <v>9.3000000000000007</v>
      </c>
    </row>
    <row r="8558" spans="1:5" ht="15" x14ac:dyDescent="0.25">
      <c r="A8558" s="329">
        <v>38861</v>
      </c>
      <c r="B8558" s="329" t="s">
        <v>10886</v>
      </c>
      <c r="C8558" s="329" t="s">
        <v>9494</v>
      </c>
      <c r="D8558" s="329" t="s">
        <v>9508</v>
      </c>
      <c r="E8558" s="334">
        <v>12.52</v>
      </c>
    </row>
    <row r="8559" spans="1:5" ht="15" x14ac:dyDescent="0.25">
      <c r="A8559" s="329">
        <v>38862</v>
      </c>
      <c r="B8559" s="329" t="s">
        <v>10887</v>
      </c>
      <c r="C8559" s="329" t="s">
        <v>9494</v>
      </c>
      <c r="D8559" s="329" t="s">
        <v>9508</v>
      </c>
      <c r="E8559" s="334">
        <v>10.56</v>
      </c>
    </row>
    <row r="8560" spans="1:5" ht="15" x14ac:dyDescent="0.25">
      <c r="A8560" s="329">
        <v>38863</v>
      </c>
      <c r="B8560" s="329" t="s">
        <v>10888</v>
      </c>
      <c r="C8560" s="329" t="s">
        <v>9494</v>
      </c>
      <c r="D8560" s="329" t="s">
        <v>9508</v>
      </c>
      <c r="E8560" s="334">
        <v>12.13</v>
      </c>
    </row>
    <row r="8561" spans="1:5" ht="15" x14ac:dyDescent="0.25">
      <c r="A8561" s="329">
        <v>38865</v>
      </c>
      <c r="B8561" s="329" t="s">
        <v>10889</v>
      </c>
      <c r="C8561" s="329" t="s">
        <v>9494</v>
      </c>
      <c r="D8561" s="329" t="s">
        <v>9508</v>
      </c>
      <c r="E8561" s="334">
        <v>16.47</v>
      </c>
    </row>
    <row r="8562" spans="1:5" ht="15" x14ac:dyDescent="0.25">
      <c r="A8562" s="329">
        <v>38864</v>
      </c>
      <c r="B8562" s="329" t="s">
        <v>10890</v>
      </c>
      <c r="C8562" s="329" t="s">
        <v>9494</v>
      </c>
      <c r="D8562" s="329" t="s">
        <v>9508</v>
      </c>
      <c r="E8562" s="334">
        <v>25.17</v>
      </c>
    </row>
    <row r="8563" spans="1:5" ht="15" x14ac:dyDescent="0.25">
      <c r="A8563" s="329">
        <v>38866</v>
      </c>
      <c r="B8563" s="329" t="s">
        <v>10891</v>
      </c>
      <c r="C8563" s="329" t="s">
        <v>9494</v>
      </c>
      <c r="D8563" s="329" t="s">
        <v>9508</v>
      </c>
      <c r="E8563" s="334">
        <v>17.72</v>
      </c>
    </row>
    <row r="8564" spans="1:5" ht="15" x14ac:dyDescent="0.25">
      <c r="A8564" s="329">
        <v>38868</v>
      </c>
      <c r="B8564" s="329" t="s">
        <v>10892</v>
      </c>
      <c r="C8564" s="329" t="s">
        <v>9494</v>
      </c>
      <c r="D8564" s="329" t="s">
        <v>9508</v>
      </c>
      <c r="E8564" s="334">
        <v>29.55</v>
      </c>
    </row>
    <row r="8565" spans="1:5" ht="15" x14ac:dyDescent="0.25">
      <c r="A8565" s="329">
        <v>38853</v>
      </c>
      <c r="B8565" s="329" t="s">
        <v>10893</v>
      </c>
      <c r="C8565" s="329" t="s">
        <v>9494</v>
      </c>
      <c r="D8565" s="329" t="s">
        <v>9508</v>
      </c>
      <c r="E8565" s="334">
        <v>9.5500000000000007</v>
      </c>
    </row>
    <row r="8566" spans="1:5" ht="15" x14ac:dyDescent="0.25">
      <c r="A8566" s="329">
        <v>38854</v>
      </c>
      <c r="B8566" s="329" t="s">
        <v>10894</v>
      </c>
      <c r="C8566" s="329" t="s">
        <v>9494</v>
      </c>
      <c r="D8566" s="329" t="s">
        <v>9508</v>
      </c>
      <c r="E8566" s="334">
        <v>13.05</v>
      </c>
    </row>
    <row r="8567" spans="1:5" ht="15" x14ac:dyDescent="0.25">
      <c r="A8567" s="329">
        <v>38855</v>
      </c>
      <c r="B8567" s="329" t="s">
        <v>10895</v>
      </c>
      <c r="C8567" s="329" t="s">
        <v>9494</v>
      </c>
      <c r="D8567" s="329" t="s">
        <v>9508</v>
      </c>
      <c r="E8567" s="334">
        <v>9.68</v>
      </c>
    </row>
    <row r="8568" spans="1:5" ht="15" x14ac:dyDescent="0.25">
      <c r="A8568" s="329">
        <v>38856</v>
      </c>
      <c r="B8568" s="329" t="s">
        <v>10896</v>
      </c>
      <c r="C8568" s="329" t="s">
        <v>9494</v>
      </c>
      <c r="D8568" s="329" t="s">
        <v>9508</v>
      </c>
      <c r="E8568" s="334">
        <v>15.54</v>
      </c>
    </row>
    <row r="8569" spans="1:5" ht="15" x14ac:dyDescent="0.25">
      <c r="A8569" s="329">
        <v>38857</v>
      </c>
      <c r="B8569" s="329" t="s">
        <v>10897</v>
      </c>
      <c r="C8569" s="329" t="s">
        <v>9494</v>
      </c>
      <c r="D8569" s="329" t="s">
        <v>9508</v>
      </c>
      <c r="E8569" s="334">
        <v>20.56</v>
      </c>
    </row>
    <row r="8570" spans="1:5" ht="15" x14ac:dyDescent="0.25">
      <c r="A8570" s="329">
        <v>38858</v>
      </c>
      <c r="B8570" s="329" t="s">
        <v>10898</v>
      </c>
      <c r="C8570" s="329" t="s">
        <v>9494</v>
      </c>
      <c r="D8570" s="329" t="s">
        <v>9508</v>
      </c>
      <c r="E8570" s="334">
        <v>18.690000000000001</v>
      </c>
    </row>
    <row r="8571" spans="1:5" ht="15" x14ac:dyDescent="0.25">
      <c r="A8571" s="329">
        <v>38859</v>
      </c>
      <c r="B8571" s="329" t="s">
        <v>10899</v>
      </c>
      <c r="C8571" s="329" t="s">
        <v>9494</v>
      </c>
      <c r="D8571" s="329" t="s">
        <v>9508</v>
      </c>
      <c r="E8571" s="334">
        <v>30.27</v>
      </c>
    </row>
    <row r="8572" spans="1:5" ht="15" x14ac:dyDescent="0.25">
      <c r="A8572" s="329">
        <v>3104</v>
      </c>
      <c r="B8572" s="329" t="s">
        <v>10900</v>
      </c>
      <c r="C8572" s="329" t="s">
        <v>10901</v>
      </c>
      <c r="D8572" s="329" t="s">
        <v>9495</v>
      </c>
      <c r="E8572" s="334">
        <v>133.66</v>
      </c>
    </row>
    <row r="8573" spans="1:5" ht="15" x14ac:dyDescent="0.25">
      <c r="A8573" s="329">
        <v>1607</v>
      </c>
      <c r="B8573" s="329" t="s">
        <v>526</v>
      </c>
      <c r="C8573" s="329" t="s">
        <v>10901</v>
      </c>
      <c r="D8573" s="329" t="s">
        <v>9495</v>
      </c>
      <c r="E8573" s="334">
        <v>0.26</v>
      </c>
    </row>
    <row r="8574" spans="1:5" ht="15" x14ac:dyDescent="0.25">
      <c r="A8574" s="329">
        <v>38169</v>
      </c>
      <c r="B8574" s="329" t="s">
        <v>10902</v>
      </c>
      <c r="C8574" s="329" t="s">
        <v>10901</v>
      </c>
      <c r="D8574" s="329" t="s">
        <v>9495</v>
      </c>
      <c r="E8574" s="334">
        <v>84.93</v>
      </c>
    </row>
    <row r="8575" spans="1:5" ht="15" x14ac:dyDescent="0.25">
      <c r="A8575" s="329">
        <v>6142</v>
      </c>
      <c r="B8575" s="329" t="s">
        <v>10903</v>
      </c>
      <c r="C8575" s="329" t="s">
        <v>9494</v>
      </c>
      <c r="D8575" s="329" t="s">
        <v>9495</v>
      </c>
      <c r="E8575" s="334">
        <v>7.56</v>
      </c>
    </row>
    <row r="8576" spans="1:5" ht="15" x14ac:dyDescent="0.25">
      <c r="A8576" s="329">
        <v>11686</v>
      </c>
      <c r="B8576" s="329" t="s">
        <v>10904</v>
      </c>
      <c r="C8576" s="329" t="s">
        <v>9494</v>
      </c>
      <c r="D8576" s="329" t="s">
        <v>9495</v>
      </c>
      <c r="E8576" s="334">
        <v>10.5</v>
      </c>
    </row>
    <row r="8577" spans="1:5" ht="15" x14ac:dyDescent="0.25">
      <c r="A8577" s="329">
        <v>37598</v>
      </c>
      <c r="B8577" s="329" t="s">
        <v>10905</v>
      </c>
      <c r="C8577" s="329" t="s">
        <v>9494</v>
      </c>
      <c r="D8577" s="329" t="s">
        <v>9508</v>
      </c>
      <c r="E8577" s="334">
        <v>33.86</v>
      </c>
    </row>
    <row r="8578" spans="1:5" ht="15" x14ac:dyDescent="0.25">
      <c r="A8578" s="329">
        <v>25398</v>
      </c>
      <c r="B8578" s="329" t="s">
        <v>10906</v>
      </c>
      <c r="C8578" s="329" t="s">
        <v>9494</v>
      </c>
      <c r="D8578" s="329" t="s">
        <v>9508</v>
      </c>
      <c r="E8578" s="335">
        <v>4987.8599999999997</v>
      </c>
    </row>
    <row r="8579" spans="1:5" ht="15" x14ac:dyDescent="0.25">
      <c r="A8579" s="329">
        <v>25399</v>
      </c>
      <c r="B8579" s="329" t="s">
        <v>10907</v>
      </c>
      <c r="C8579" s="329" t="s">
        <v>9494</v>
      </c>
      <c r="D8579" s="329" t="s">
        <v>9508</v>
      </c>
      <c r="E8579" s="335">
        <v>3028.06</v>
      </c>
    </row>
    <row r="8580" spans="1:5" ht="15" x14ac:dyDescent="0.25">
      <c r="A8580" s="329">
        <v>43440</v>
      </c>
      <c r="B8580" s="329" t="s">
        <v>10908</v>
      </c>
      <c r="C8580" s="329" t="s">
        <v>9494</v>
      </c>
      <c r="D8580" s="329" t="s">
        <v>9495</v>
      </c>
      <c r="E8580" s="334">
        <v>403.24</v>
      </c>
    </row>
    <row r="8581" spans="1:5" ht="15" x14ac:dyDescent="0.25">
      <c r="A8581" s="329">
        <v>10667</v>
      </c>
      <c r="B8581" s="329" t="s">
        <v>10909</v>
      </c>
      <c r="C8581" s="329" t="s">
        <v>9494</v>
      </c>
      <c r="D8581" s="329" t="s">
        <v>9508</v>
      </c>
      <c r="E8581" s="335">
        <v>14750</v>
      </c>
    </row>
    <row r="8582" spans="1:5" ht="15" x14ac:dyDescent="0.25">
      <c r="A8582" s="329">
        <v>1613</v>
      </c>
      <c r="B8582" s="329" t="s">
        <v>10910</v>
      </c>
      <c r="C8582" s="329" t="s">
        <v>9494</v>
      </c>
      <c r="D8582" s="329" t="s">
        <v>9495</v>
      </c>
      <c r="E8582" s="335">
        <v>1585.45</v>
      </c>
    </row>
    <row r="8583" spans="1:5" ht="15" x14ac:dyDescent="0.25">
      <c r="A8583" s="329">
        <v>1626</v>
      </c>
      <c r="B8583" s="329" t="s">
        <v>10911</v>
      </c>
      <c r="C8583" s="329" t="s">
        <v>9494</v>
      </c>
      <c r="D8583" s="329" t="s">
        <v>9495</v>
      </c>
      <c r="E8583" s="335">
        <v>2371.2399999999998</v>
      </c>
    </row>
    <row r="8584" spans="1:5" ht="15" x14ac:dyDescent="0.25">
      <c r="A8584" s="329">
        <v>1625</v>
      </c>
      <c r="B8584" s="329" t="s">
        <v>10912</v>
      </c>
      <c r="C8584" s="329" t="s">
        <v>9494</v>
      </c>
      <c r="D8584" s="329" t="s">
        <v>9495</v>
      </c>
      <c r="E8584" s="334">
        <v>165.62</v>
      </c>
    </row>
    <row r="8585" spans="1:5" ht="15" x14ac:dyDescent="0.25">
      <c r="A8585" s="329">
        <v>1622</v>
      </c>
      <c r="B8585" s="329" t="s">
        <v>10913</v>
      </c>
      <c r="C8585" s="329" t="s">
        <v>9494</v>
      </c>
      <c r="D8585" s="329" t="s">
        <v>9495</v>
      </c>
      <c r="E8585" s="335">
        <v>5350.91</v>
      </c>
    </row>
    <row r="8586" spans="1:5" ht="15" x14ac:dyDescent="0.25">
      <c r="A8586" s="329">
        <v>1620</v>
      </c>
      <c r="B8586" s="329" t="s">
        <v>10914</v>
      </c>
      <c r="C8586" s="329" t="s">
        <v>9494</v>
      </c>
      <c r="D8586" s="329" t="s">
        <v>9495</v>
      </c>
      <c r="E8586" s="334">
        <v>348.89</v>
      </c>
    </row>
    <row r="8587" spans="1:5" ht="15" x14ac:dyDescent="0.25">
      <c r="A8587" s="329">
        <v>1629</v>
      </c>
      <c r="B8587" s="329" t="s">
        <v>10915</v>
      </c>
      <c r="C8587" s="329" t="s">
        <v>9494</v>
      </c>
      <c r="D8587" s="329" t="s">
        <v>9495</v>
      </c>
      <c r="E8587" s="335">
        <v>13022.85</v>
      </c>
    </row>
    <row r="8588" spans="1:5" ht="15" x14ac:dyDescent="0.25">
      <c r="A8588" s="329">
        <v>1627</v>
      </c>
      <c r="B8588" s="329" t="s">
        <v>10916</v>
      </c>
      <c r="C8588" s="329" t="s">
        <v>9494</v>
      </c>
      <c r="D8588" s="329" t="s">
        <v>9495</v>
      </c>
      <c r="E8588" s="334">
        <v>666.89</v>
      </c>
    </row>
    <row r="8589" spans="1:5" ht="15" x14ac:dyDescent="0.25">
      <c r="A8589" s="329">
        <v>1623</v>
      </c>
      <c r="B8589" s="329" t="s">
        <v>10917</v>
      </c>
      <c r="C8589" s="329" t="s">
        <v>9494</v>
      </c>
      <c r="D8589" s="329" t="s">
        <v>9495</v>
      </c>
      <c r="E8589" s="334">
        <v>135.07</v>
      </c>
    </row>
    <row r="8590" spans="1:5" ht="15" x14ac:dyDescent="0.25">
      <c r="A8590" s="329">
        <v>1619</v>
      </c>
      <c r="B8590" s="329" t="s">
        <v>10918</v>
      </c>
      <c r="C8590" s="329" t="s">
        <v>9494</v>
      </c>
      <c r="D8590" s="329" t="s">
        <v>9495</v>
      </c>
      <c r="E8590" s="334">
        <v>185.8</v>
      </c>
    </row>
    <row r="8591" spans="1:5" ht="15" x14ac:dyDescent="0.25">
      <c r="A8591" s="329">
        <v>1630</v>
      </c>
      <c r="B8591" s="329" t="s">
        <v>10919</v>
      </c>
      <c r="C8591" s="329" t="s">
        <v>9494</v>
      </c>
      <c r="D8591" s="329" t="s">
        <v>9495</v>
      </c>
      <c r="E8591" s="335">
        <v>4090.88</v>
      </c>
    </row>
    <row r="8592" spans="1:5" ht="15" x14ac:dyDescent="0.25">
      <c r="A8592" s="329">
        <v>1616</v>
      </c>
      <c r="B8592" s="329" t="s">
        <v>10920</v>
      </c>
      <c r="C8592" s="329" t="s">
        <v>9494</v>
      </c>
      <c r="D8592" s="329" t="s">
        <v>9495</v>
      </c>
      <c r="E8592" s="335">
        <v>6291.85</v>
      </c>
    </row>
    <row r="8593" spans="1:5" ht="15" x14ac:dyDescent="0.25">
      <c r="A8593" s="329">
        <v>1614</v>
      </c>
      <c r="B8593" s="329" t="s">
        <v>10921</v>
      </c>
      <c r="C8593" s="329" t="s">
        <v>9494</v>
      </c>
      <c r="D8593" s="329" t="s">
        <v>9495</v>
      </c>
      <c r="E8593" s="334">
        <v>287.56</v>
      </c>
    </row>
    <row r="8594" spans="1:5" ht="15" x14ac:dyDescent="0.25">
      <c r="A8594" s="329">
        <v>1617</v>
      </c>
      <c r="B8594" s="329" t="s">
        <v>10922</v>
      </c>
      <c r="C8594" s="329" t="s">
        <v>9494</v>
      </c>
      <c r="D8594" s="329" t="s">
        <v>9495</v>
      </c>
      <c r="E8594" s="335">
        <v>7511.11</v>
      </c>
    </row>
    <row r="8595" spans="1:5" ht="15" x14ac:dyDescent="0.25">
      <c r="A8595" s="329">
        <v>1621</v>
      </c>
      <c r="B8595" s="329" t="s">
        <v>10923</v>
      </c>
      <c r="C8595" s="329" t="s">
        <v>9494</v>
      </c>
      <c r="D8595" s="329" t="s">
        <v>9495</v>
      </c>
      <c r="E8595" s="334">
        <v>514.29</v>
      </c>
    </row>
    <row r="8596" spans="1:5" ht="15" x14ac:dyDescent="0.25">
      <c r="A8596" s="329">
        <v>1624</v>
      </c>
      <c r="B8596" s="329" t="s">
        <v>10924</v>
      </c>
      <c r="C8596" s="329" t="s">
        <v>9494</v>
      </c>
      <c r="D8596" s="329" t="s">
        <v>9495</v>
      </c>
      <c r="E8596" s="335">
        <v>18462.669999999998</v>
      </c>
    </row>
    <row r="8597" spans="1:5" ht="15" x14ac:dyDescent="0.25">
      <c r="A8597" s="329">
        <v>1615</v>
      </c>
      <c r="B8597" s="329" t="s">
        <v>10925</v>
      </c>
      <c r="C8597" s="329" t="s">
        <v>9494</v>
      </c>
      <c r="D8597" s="329" t="s">
        <v>9495</v>
      </c>
      <c r="E8597" s="334">
        <v>965.76</v>
      </c>
    </row>
    <row r="8598" spans="1:5" ht="15" x14ac:dyDescent="0.25">
      <c r="A8598" s="329">
        <v>1612</v>
      </c>
      <c r="B8598" s="329" t="s">
        <v>10926</v>
      </c>
      <c r="C8598" s="329" t="s">
        <v>9494</v>
      </c>
      <c r="D8598" s="329" t="s">
        <v>9499</v>
      </c>
      <c r="E8598" s="334">
        <v>127.2</v>
      </c>
    </row>
    <row r="8599" spans="1:5" ht="15" x14ac:dyDescent="0.25">
      <c r="A8599" s="329">
        <v>1618</v>
      </c>
      <c r="B8599" s="329" t="s">
        <v>10927</v>
      </c>
      <c r="C8599" s="329" t="s">
        <v>9494</v>
      </c>
      <c r="D8599" s="329" t="s">
        <v>9495</v>
      </c>
      <c r="E8599" s="335">
        <v>1327.1</v>
      </c>
    </row>
    <row r="8600" spans="1:5" ht="15" x14ac:dyDescent="0.25">
      <c r="A8600" s="329">
        <v>14211</v>
      </c>
      <c r="B8600" s="329" t="s">
        <v>10928</v>
      </c>
      <c r="C8600" s="329" t="s">
        <v>9494</v>
      </c>
      <c r="D8600" s="329" t="s">
        <v>9508</v>
      </c>
      <c r="E8600" s="334">
        <v>32.07</v>
      </c>
    </row>
    <row r="8601" spans="1:5" ht="15" x14ac:dyDescent="0.25">
      <c r="A8601" s="329">
        <v>34500</v>
      </c>
      <c r="B8601" s="329" t="s">
        <v>10929</v>
      </c>
      <c r="C8601" s="329" t="s">
        <v>9661</v>
      </c>
      <c r="D8601" s="329" t="s">
        <v>9495</v>
      </c>
      <c r="E8601" s="334">
        <v>114.58</v>
      </c>
    </row>
    <row r="8602" spans="1:5" ht="15" x14ac:dyDescent="0.25">
      <c r="A8602" s="329">
        <v>40934</v>
      </c>
      <c r="B8602" s="329" t="s">
        <v>10930</v>
      </c>
      <c r="C8602" s="329" t="s">
        <v>9663</v>
      </c>
      <c r="D8602" s="329" t="s">
        <v>9495</v>
      </c>
      <c r="E8602" s="335">
        <v>20298.95</v>
      </c>
    </row>
    <row r="8603" spans="1:5" ht="15" x14ac:dyDescent="0.25">
      <c r="A8603" s="329">
        <v>38200</v>
      </c>
      <c r="B8603" s="329" t="s">
        <v>10931</v>
      </c>
      <c r="C8603" s="329" t="s">
        <v>10932</v>
      </c>
      <c r="D8603" s="329" t="s">
        <v>9495</v>
      </c>
      <c r="E8603" s="334">
        <v>635.54</v>
      </c>
    </row>
    <row r="8604" spans="1:5" ht="15" x14ac:dyDescent="0.25">
      <c r="A8604" s="329">
        <v>39269</v>
      </c>
      <c r="B8604" s="329" t="s">
        <v>10933</v>
      </c>
      <c r="C8604" s="329" t="s">
        <v>9519</v>
      </c>
      <c r="D8604" s="329" t="s">
        <v>9495</v>
      </c>
      <c r="E8604" s="334">
        <v>1.42</v>
      </c>
    </row>
    <row r="8605" spans="1:5" ht="15" x14ac:dyDescent="0.25">
      <c r="A8605" s="329">
        <v>11889</v>
      </c>
      <c r="B8605" s="329" t="s">
        <v>10934</v>
      </c>
      <c r="C8605" s="329" t="s">
        <v>9519</v>
      </c>
      <c r="D8605" s="329" t="s">
        <v>9495</v>
      </c>
      <c r="E8605" s="334">
        <v>1.97</v>
      </c>
    </row>
    <row r="8606" spans="1:5" ht="15" x14ac:dyDescent="0.25">
      <c r="A8606" s="329">
        <v>39270</v>
      </c>
      <c r="B8606" s="329" t="s">
        <v>10935</v>
      </c>
      <c r="C8606" s="329" t="s">
        <v>9519</v>
      </c>
      <c r="D8606" s="329" t="s">
        <v>9495</v>
      </c>
      <c r="E8606" s="334">
        <v>2.35</v>
      </c>
    </row>
    <row r="8607" spans="1:5" ht="15" x14ac:dyDescent="0.25">
      <c r="A8607" s="329">
        <v>11890</v>
      </c>
      <c r="B8607" s="329" t="s">
        <v>10936</v>
      </c>
      <c r="C8607" s="329" t="s">
        <v>9519</v>
      </c>
      <c r="D8607" s="329" t="s">
        <v>9495</v>
      </c>
      <c r="E8607" s="334">
        <v>3.06</v>
      </c>
    </row>
    <row r="8608" spans="1:5" ht="15" x14ac:dyDescent="0.25">
      <c r="A8608" s="329">
        <v>11891</v>
      </c>
      <c r="B8608" s="329" t="s">
        <v>10937</v>
      </c>
      <c r="C8608" s="329" t="s">
        <v>9519</v>
      </c>
      <c r="D8608" s="329" t="s">
        <v>9495</v>
      </c>
      <c r="E8608" s="334">
        <v>5.05</v>
      </c>
    </row>
    <row r="8609" spans="1:5" ht="15" x14ac:dyDescent="0.25">
      <c r="A8609" s="329">
        <v>11892</v>
      </c>
      <c r="B8609" s="329" t="s">
        <v>10938</v>
      </c>
      <c r="C8609" s="329" t="s">
        <v>9519</v>
      </c>
      <c r="D8609" s="329" t="s">
        <v>9495</v>
      </c>
      <c r="E8609" s="334">
        <v>7.77</v>
      </c>
    </row>
    <row r="8610" spans="1:5" ht="15" x14ac:dyDescent="0.25">
      <c r="A8610" s="329">
        <v>37601</v>
      </c>
      <c r="B8610" s="329" t="s">
        <v>10939</v>
      </c>
      <c r="C8610" s="329" t="s">
        <v>9519</v>
      </c>
      <c r="D8610" s="329" t="s">
        <v>9508</v>
      </c>
      <c r="E8610" s="334">
        <v>7.52</v>
      </c>
    </row>
    <row r="8611" spans="1:5" ht="15" x14ac:dyDescent="0.25">
      <c r="A8611" s="329">
        <v>1634</v>
      </c>
      <c r="B8611" s="329" t="s">
        <v>10940</v>
      </c>
      <c r="C8611" s="329" t="s">
        <v>9519</v>
      </c>
      <c r="D8611" s="329" t="s">
        <v>9508</v>
      </c>
      <c r="E8611" s="334">
        <v>7.77</v>
      </c>
    </row>
    <row r="8612" spans="1:5" ht="15" x14ac:dyDescent="0.25">
      <c r="A8612" s="329">
        <v>5086</v>
      </c>
      <c r="B8612" s="329" t="s">
        <v>10941</v>
      </c>
      <c r="C8612" s="329" t="s">
        <v>9567</v>
      </c>
      <c r="D8612" s="329" t="s">
        <v>9495</v>
      </c>
      <c r="E8612" s="334">
        <v>35.159999999999997</v>
      </c>
    </row>
    <row r="8613" spans="1:5" ht="15" x14ac:dyDescent="0.25">
      <c r="A8613" s="329">
        <v>11280</v>
      </c>
      <c r="B8613" s="329" t="s">
        <v>10942</v>
      </c>
      <c r="C8613" s="329" t="s">
        <v>9494</v>
      </c>
      <c r="D8613" s="329" t="s">
        <v>9495</v>
      </c>
      <c r="E8613" s="335">
        <v>14354.37</v>
      </c>
    </row>
    <row r="8614" spans="1:5" ht="15" x14ac:dyDescent="0.25">
      <c r="A8614" s="329">
        <v>40519</v>
      </c>
      <c r="B8614" s="329" t="s">
        <v>10943</v>
      </c>
      <c r="C8614" s="329" t="s">
        <v>9494</v>
      </c>
      <c r="D8614" s="329" t="s">
        <v>9495</v>
      </c>
      <c r="E8614" s="335">
        <v>118332.49</v>
      </c>
    </row>
    <row r="8615" spans="1:5" ht="15" x14ac:dyDescent="0.25">
      <c r="A8615" s="329">
        <v>39869</v>
      </c>
      <c r="B8615" s="329" t="s">
        <v>10944</v>
      </c>
      <c r="C8615" s="329" t="s">
        <v>9494</v>
      </c>
      <c r="D8615" s="329" t="s">
        <v>9508</v>
      </c>
      <c r="E8615" s="334">
        <v>14.97</v>
      </c>
    </row>
    <row r="8616" spans="1:5" ht="15" x14ac:dyDescent="0.25">
      <c r="A8616" s="329">
        <v>39870</v>
      </c>
      <c r="B8616" s="329" t="s">
        <v>10945</v>
      </c>
      <c r="C8616" s="329" t="s">
        <v>9494</v>
      </c>
      <c r="D8616" s="329" t="s">
        <v>9508</v>
      </c>
      <c r="E8616" s="334">
        <v>22.9</v>
      </c>
    </row>
    <row r="8617" spans="1:5" ht="15" x14ac:dyDescent="0.25">
      <c r="A8617" s="329">
        <v>39871</v>
      </c>
      <c r="B8617" s="329" t="s">
        <v>10946</v>
      </c>
      <c r="C8617" s="329" t="s">
        <v>9494</v>
      </c>
      <c r="D8617" s="329" t="s">
        <v>9508</v>
      </c>
      <c r="E8617" s="334">
        <v>25.67</v>
      </c>
    </row>
    <row r="8618" spans="1:5" ht="15" x14ac:dyDescent="0.25">
      <c r="A8618" s="329">
        <v>12722</v>
      </c>
      <c r="B8618" s="329" t="s">
        <v>10947</v>
      </c>
      <c r="C8618" s="329" t="s">
        <v>9494</v>
      </c>
      <c r="D8618" s="329" t="s">
        <v>9508</v>
      </c>
      <c r="E8618" s="334">
        <v>859.07</v>
      </c>
    </row>
    <row r="8619" spans="1:5" ht="15" x14ac:dyDescent="0.25">
      <c r="A8619" s="329">
        <v>12714</v>
      </c>
      <c r="B8619" s="329" t="s">
        <v>10948</v>
      </c>
      <c r="C8619" s="329" t="s">
        <v>9494</v>
      </c>
      <c r="D8619" s="329" t="s">
        <v>9508</v>
      </c>
      <c r="E8619" s="334">
        <v>5.61</v>
      </c>
    </row>
    <row r="8620" spans="1:5" ht="15" x14ac:dyDescent="0.25">
      <c r="A8620" s="329">
        <v>12715</v>
      </c>
      <c r="B8620" s="329" t="s">
        <v>10949</v>
      </c>
      <c r="C8620" s="329" t="s">
        <v>9494</v>
      </c>
      <c r="D8620" s="329" t="s">
        <v>9508</v>
      </c>
      <c r="E8620" s="334">
        <v>12.66</v>
      </c>
    </row>
    <row r="8621" spans="1:5" ht="15" x14ac:dyDescent="0.25">
      <c r="A8621" s="329">
        <v>12716</v>
      </c>
      <c r="B8621" s="329" t="s">
        <v>10950</v>
      </c>
      <c r="C8621" s="329" t="s">
        <v>9494</v>
      </c>
      <c r="D8621" s="329" t="s">
        <v>9508</v>
      </c>
      <c r="E8621" s="334">
        <v>21.74</v>
      </c>
    </row>
    <row r="8622" spans="1:5" ht="15" x14ac:dyDescent="0.25">
      <c r="A8622" s="329">
        <v>12717</v>
      </c>
      <c r="B8622" s="329" t="s">
        <v>10951</v>
      </c>
      <c r="C8622" s="329" t="s">
        <v>9494</v>
      </c>
      <c r="D8622" s="329" t="s">
        <v>9508</v>
      </c>
      <c r="E8622" s="334">
        <v>42.74</v>
      </c>
    </row>
    <row r="8623" spans="1:5" ht="15" x14ac:dyDescent="0.25">
      <c r="A8623" s="329">
        <v>12718</v>
      </c>
      <c r="B8623" s="329" t="s">
        <v>10952</v>
      </c>
      <c r="C8623" s="329" t="s">
        <v>9494</v>
      </c>
      <c r="D8623" s="329" t="s">
        <v>9508</v>
      </c>
      <c r="E8623" s="334">
        <v>65.59</v>
      </c>
    </row>
    <row r="8624" spans="1:5" ht="15" x14ac:dyDescent="0.25">
      <c r="A8624" s="329">
        <v>12719</v>
      </c>
      <c r="B8624" s="329" t="s">
        <v>10953</v>
      </c>
      <c r="C8624" s="329" t="s">
        <v>9494</v>
      </c>
      <c r="D8624" s="329" t="s">
        <v>9508</v>
      </c>
      <c r="E8624" s="334">
        <v>104.12</v>
      </c>
    </row>
    <row r="8625" spans="1:5" ht="15" x14ac:dyDescent="0.25">
      <c r="A8625" s="329">
        <v>12720</v>
      </c>
      <c r="B8625" s="329" t="s">
        <v>10954</v>
      </c>
      <c r="C8625" s="329" t="s">
        <v>9494</v>
      </c>
      <c r="D8625" s="329" t="s">
        <v>9508</v>
      </c>
      <c r="E8625" s="334">
        <v>362.55</v>
      </c>
    </row>
    <row r="8626" spans="1:5" ht="15" x14ac:dyDescent="0.25">
      <c r="A8626" s="329">
        <v>12721</v>
      </c>
      <c r="B8626" s="329" t="s">
        <v>10955</v>
      </c>
      <c r="C8626" s="329" t="s">
        <v>9494</v>
      </c>
      <c r="D8626" s="329" t="s">
        <v>9508</v>
      </c>
      <c r="E8626" s="334">
        <v>347.66</v>
      </c>
    </row>
    <row r="8627" spans="1:5" ht="15" x14ac:dyDescent="0.25">
      <c r="A8627" s="329">
        <v>3468</v>
      </c>
      <c r="B8627" s="329" t="s">
        <v>10956</v>
      </c>
      <c r="C8627" s="329" t="s">
        <v>9494</v>
      </c>
      <c r="D8627" s="329" t="s">
        <v>9495</v>
      </c>
      <c r="E8627" s="334">
        <v>32.619999999999997</v>
      </c>
    </row>
    <row r="8628" spans="1:5" ht="15" x14ac:dyDescent="0.25">
      <c r="A8628" s="329">
        <v>3465</v>
      </c>
      <c r="B8628" s="329" t="s">
        <v>10957</v>
      </c>
      <c r="C8628" s="329" t="s">
        <v>9494</v>
      </c>
      <c r="D8628" s="329" t="s">
        <v>9495</v>
      </c>
      <c r="E8628" s="334">
        <v>32.61</v>
      </c>
    </row>
    <row r="8629" spans="1:5" ht="15" x14ac:dyDescent="0.25">
      <c r="A8629" s="329">
        <v>12403</v>
      </c>
      <c r="B8629" s="329" t="s">
        <v>10958</v>
      </c>
      <c r="C8629" s="329" t="s">
        <v>9494</v>
      </c>
      <c r="D8629" s="329" t="s">
        <v>9495</v>
      </c>
      <c r="E8629" s="334">
        <v>23.24</v>
      </c>
    </row>
    <row r="8630" spans="1:5" ht="15" x14ac:dyDescent="0.25">
      <c r="A8630" s="329">
        <v>3463</v>
      </c>
      <c r="B8630" s="329" t="s">
        <v>10959</v>
      </c>
      <c r="C8630" s="329" t="s">
        <v>9494</v>
      </c>
      <c r="D8630" s="329" t="s">
        <v>9495</v>
      </c>
      <c r="E8630" s="334">
        <v>13.58</v>
      </c>
    </row>
    <row r="8631" spans="1:5" ht="15" x14ac:dyDescent="0.25">
      <c r="A8631" s="329">
        <v>3464</v>
      </c>
      <c r="B8631" s="329" t="s">
        <v>10960</v>
      </c>
      <c r="C8631" s="329" t="s">
        <v>9494</v>
      </c>
      <c r="D8631" s="329" t="s">
        <v>9495</v>
      </c>
      <c r="E8631" s="334">
        <v>13.58</v>
      </c>
    </row>
    <row r="8632" spans="1:5" ht="15" x14ac:dyDescent="0.25">
      <c r="A8632" s="329">
        <v>3466</v>
      </c>
      <c r="B8632" s="329" t="s">
        <v>10961</v>
      </c>
      <c r="C8632" s="329" t="s">
        <v>9494</v>
      </c>
      <c r="D8632" s="329" t="s">
        <v>9495</v>
      </c>
      <c r="E8632" s="334">
        <v>82.83</v>
      </c>
    </row>
    <row r="8633" spans="1:5" ht="15" x14ac:dyDescent="0.25">
      <c r="A8633" s="329">
        <v>3467</v>
      </c>
      <c r="B8633" s="329" t="s">
        <v>10962</v>
      </c>
      <c r="C8633" s="329" t="s">
        <v>9494</v>
      </c>
      <c r="D8633" s="329" t="s">
        <v>9495</v>
      </c>
      <c r="E8633" s="334">
        <v>46.78</v>
      </c>
    </row>
    <row r="8634" spans="1:5" ht="15" x14ac:dyDescent="0.25">
      <c r="A8634" s="329">
        <v>3462</v>
      </c>
      <c r="B8634" s="329" t="s">
        <v>10963</v>
      </c>
      <c r="C8634" s="329" t="s">
        <v>9494</v>
      </c>
      <c r="D8634" s="329" t="s">
        <v>9495</v>
      </c>
      <c r="E8634" s="334">
        <v>8.9600000000000009</v>
      </c>
    </row>
    <row r="8635" spans="1:5" ht="15" x14ac:dyDescent="0.25">
      <c r="A8635" s="329">
        <v>3446</v>
      </c>
      <c r="B8635" s="329" t="s">
        <v>10964</v>
      </c>
      <c r="C8635" s="329" t="s">
        <v>9494</v>
      </c>
      <c r="D8635" s="329" t="s">
        <v>9495</v>
      </c>
      <c r="E8635" s="334">
        <v>27.58</v>
      </c>
    </row>
    <row r="8636" spans="1:5" ht="15" x14ac:dyDescent="0.25">
      <c r="A8636" s="329">
        <v>3445</v>
      </c>
      <c r="B8636" s="329" t="s">
        <v>10965</v>
      </c>
      <c r="C8636" s="329" t="s">
        <v>9494</v>
      </c>
      <c r="D8636" s="329" t="s">
        <v>9495</v>
      </c>
      <c r="E8636" s="334">
        <v>22.51</v>
      </c>
    </row>
    <row r="8637" spans="1:5" ht="15" x14ac:dyDescent="0.25">
      <c r="A8637" s="329">
        <v>3441</v>
      </c>
      <c r="B8637" s="329" t="s">
        <v>10966</v>
      </c>
      <c r="C8637" s="329" t="s">
        <v>9494</v>
      </c>
      <c r="D8637" s="329" t="s">
        <v>9495</v>
      </c>
      <c r="E8637" s="334">
        <v>6.35</v>
      </c>
    </row>
    <row r="8638" spans="1:5" ht="15" x14ac:dyDescent="0.25">
      <c r="A8638" s="329">
        <v>3444</v>
      </c>
      <c r="B8638" s="329" t="s">
        <v>10967</v>
      </c>
      <c r="C8638" s="329" t="s">
        <v>9494</v>
      </c>
      <c r="D8638" s="329" t="s">
        <v>9495</v>
      </c>
      <c r="E8638" s="334">
        <v>13.85</v>
      </c>
    </row>
    <row r="8639" spans="1:5" ht="15" x14ac:dyDescent="0.25">
      <c r="A8639" s="329">
        <v>12402</v>
      </c>
      <c r="B8639" s="329" t="s">
        <v>10968</v>
      </c>
      <c r="C8639" s="329" t="s">
        <v>9494</v>
      </c>
      <c r="D8639" s="329" t="s">
        <v>9495</v>
      </c>
      <c r="E8639" s="334">
        <v>77.52</v>
      </c>
    </row>
    <row r="8640" spans="1:5" ht="15" x14ac:dyDescent="0.25">
      <c r="A8640" s="329">
        <v>3447</v>
      </c>
      <c r="B8640" s="329" t="s">
        <v>10969</v>
      </c>
      <c r="C8640" s="329" t="s">
        <v>9494</v>
      </c>
      <c r="D8640" s="329" t="s">
        <v>9495</v>
      </c>
      <c r="E8640" s="334">
        <v>40.1</v>
      </c>
    </row>
    <row r="8641" spans="1:5" ht="15" x14ac:dyDescent="0.25">
      <c r="A8641" s="329">
        <v>3442</v>
      </c>
      <c r="B8641" s="329" t="s">
        <v>10970</v>
      </c>
      <c r="C8641" s="329" t="s">
        <v>9494</v>
      </c>
      <c r="D8641" s="329" t="s">
        <v>9495</v>
      </c>
      <c r="E8641" s="334">
        <v>9.5</v>
      </c>
    </row>
    <row r="8642" spans="1:5" ht="15" x14ac:dyDescent="0.25">
      <c r="A8642" s="329">
        <v>3448</v>
      </c>
      <c r="B8642" s="329" t="s">
        <v>10971</v>
      </c>
      <c r="C8642" s="329" t="s">
        <v>9494</v>
      </c>
      <c r="D8642" s="329" t="s">
        <v>9495</v>
      </c>
      <c r="E8642" s="334">
        <v>113.33</v>
      </c>
    </row>
    <row r="8643" spans="1:5" ht="15" x14ac:dyDescent="0.25">
      <c r="A8643" s="329">
        <v>3449</v>
      </c>
      <c r="B8643" s="329" t="s">
        <v>10972</v>
      </c>
      <c r="C8643" s="329" t="s">
        <v>9494</v>
      </c>
      <c r="D8643" s="329" t="s">
        <v>9495</v>
      </c>
      <c r="E8643" s="334">
        <v>198.58</v>
      </c>
    </row>
    <row r="8644" spans="1:5" ht="15" x14ac:dyDescent="0.25">
      <c r="A8644" s="329">
        <v>37438</v>
      </c>
      <c r="B8644" s="329" t="s">
        <v>10973</v>
      </c>
      <c r="C8644" s="329" t="s">
        <v>9494</v>
      </c>
      <c r="D8644" s="329" t="s">
        <v>9508</v>
      </c>
      <c r="E8644" s="334">
        <v>276.89</v>
      </c>
    </row>
    <row r="8645" spans="1:5" ht="15" x14ac:dyDescent="0.25">
      <c r="A8645" s="329">
        <v>37439</v>
      </c>
      <c r="B8645" s="329" t="s">
        <v>10974</v>
      </c>
      <c r="C8645" s="329" t="s">
        <v>9494</v>
      </c>
      <c r="D8645" s="329" t="s">
        <v>9508</v>
      </c>
      <c r="E8645" s="335">
        <v>1810.31</v>
      </c>
    </row>
    <row r="8646" spans="1:5" ht="15" x14ac:dyDescent="0.25">
      <c r="A8646" s="329">
        <v>37435</v>
      </c>
      <c r="B8646" s="329" t="s">
        <v>10975</v>
      </c>
      <c r="C8646" s="329" t="s">
        <v>9494</v>
      </c>
      <c r="D8646" s="329" t="s">
        <v>9508</v>
      </c>
      <c r="E8646" s="334">
        <v>32.54</v>
      </c>
    </row>
    <row r="8647" spans="1:5" ht="15" x14ac:dyDescent="0.25">
      <c r="A8647" s="329">
        <v>37436</v>
      </c>
      <c r="B8647" s="329" t="s">
        <v>10976</v>
      </c>
      <c r="C8647" s="329" t="s">
        <v>9494</v>
      </c>
      <c r="D8647" s="329" t="s">
        <v>9508</v>
      </c>
      <c r="E8647" s="334">
        <v>38.4</v>
      </c>
    </row>
    <row r="8648" spans="1:5" ht="15" x14ac:dyDescent="0.25">
      <c r="A8648" s="329">
        <v>37437</v>
      </c>
      <c r="B8648" s="329" t="s">
        <v>10977</v>
      </c>
      <c r="C8648" s="329" t="s">
        <v>9494</v>
      </c>
      <c r="D8648" s="329" t="s">
        <v>9508</v>
      </c>
      <c r="E8648" s="334">
        <v>55.54</v>
      </c>
    </row>
    <row r="8649" spans="1:5" ht="15" x14ac:dyDescent="0.25">
      <c r="A8649" s="329">
        <v>3473</v>
      </c>
      <c r="B8649" s="329" t="s">
        <v>10978</v>
      </c>
      <c r="C8649" s="329" t="s">
        <v>9494</v>
      </c>
      <c r="D8649" s="329" t="s">
        <v>9495</v>
      </c>
      <c r="E8649" s="334">
        <v>31.18</v>
      </c>
    </row>
    <row r="8650" spans="1:5" ht="15" x14ac:dyDescent="0.25">
      <c r="A8650" s="329">
        <v>3474</v>
      </c>
      <c r="B8650" s="329" t="s">
        <v>10979</v>
      </c>
      <c r="C8650" s="329" t="s">
        <v>9494</v>
      </c>
      <c r="D8650" s="329" t="s">
        <v>9495</v>
      </c>
      <c r="E8650" s="334">
        <v>25.7</v>
      </c>
    </row>
    <row r="8651" spans="1:5" ht="15" x14ac:dyDescent="0.25">
      <c r="A8651" s="329">
        <v>3450</v>
      </c>
      <c r="B8651" s="329" t="s">
        <v>10980</v>
      </c>
      <c r="C8651" s="329" t="s">
        <v>9494</v>
      </c>
      <c r="D8651" s="329" t="s">
        <v>9495</v>
      </c>
      <c r="E8651" s="334">
        <v>7.45</v>
      </c>
    </row>
    <row r="8652" spans="1:5" ht="15" x14ac:dyDescent="0.25">
      <c r="A8652" s="329">
        <v>3443</v>
      </c>
      <c r="B8652" s="329" t="s">
        <v>10981</v>
      </c>
      <c r="C8652" s="329" t="s">
        <v>9494</v>
      </c>
      <c r="D8652" s="329" t="s">
        <v>9495</v>
      </c>
      <c r="E8652" s="334">
        <v>15.99</v>
      </c>
    </row>
    <row r="8653" spans="1:5" ht="15" x14ac:dyDescent="0.25">
      <c r="A8653" s="329">
        <v>3453</v>
      </c>
      <c r="B8653" s="329" t="s">
        <v>10982</v>
      </c>
      <c r="C8653" s="329" t="s">
        <v>9494</v>
      </c>
      <c r="D8653" s="329" t="s">
        <v>9495</v>
      </c>
      <c r="E8653" s="334">
        <v>91.01</v>
      </c>
    </row>
    <row r="8654" spans="1:5" ht="15" x14ac:dyDescent="0.25">
      <c r="A8654" s="329">
        <v>3452</v>
      </c>
      <c r="B8654" s="329" t="s">
        <v>10983</v>
      </c>
      <c r="C8654" s="329" t="s">
        <v>9494</v>
      </c>
      <c r="D8654" s="329" t="s">
        <v>9495</v>
      </c>
      <c r="E8654" s="334">
        <v>44.92</v>
      </c>
    </row>
    <row r="8655" spans="1:5" ht="15" x14ac:dyDescent="0.25">
      <c r="A8655" s="329">
        <v>3451</v>
      </c>
      <c r="B8655" s="329" t="s">
        <v>10984</v>
      </c>
      <c r="C8655" s="329" t="s">
        <v>9494</v>
      </c>
      <c r="D8655" s="329" t="s">
        <v>9495</v>
      </c>
      <c r="E8655" s="334">
        <v>8.91</v>
      </c>
    </row>
    <row r="8656" spans="1:5" ht="15" x14ac:dyDescent="0.25">
      <c r="A8656" s="329">
        <v>3454</v>
      </c>
      <c r="B8656" s="329" t="s">
        <v>10985</v>
      </c>
      <c r="C8656" s="329" t="s">
        <v>9494</v>
      </c>
      <c r="D8656" s="329" t="s">
        <v>9495</v>
      </c>
      <c r="E8656" s="334">
        <v>138.41999999999999</v>
      </c>
    </row>
    <row r="8657" spans="1:5" ht="15" x14ac:dyDescent="0.25">
      <c r="A8657" s="329">
        <v>3458</v>
      </c>
      <c r="B8657" s="329" t="s">
        <v>10986</v>
      </c>
      <c r="C8657" s="329" t="s">
        <v>9494</v>
      </c>
      <c r="D8657" s="329" t="s">
        <v>9495</v>
      </c>
      <c r="E8657" s="334">
        <v>24.99</v>
      </c>
    </row>
    <row r="8658" spans="1:5" ht="15" x14ac:dyDescent="0.25">
      <c r="A8658" s="329">
        <v>3457</v>
      </c>
      <c r="B8658" s="329" t="s">
        <v>10987</v>
      </c>
      <c r="C8658" s="329" t="s">
        <v>9494</v>
      </c>
      <c r="D8658" s="329" t="s">
        <v>9495</v>
      </c>
      <c r="E8658" s="334">
        <v>18.760000000000002</v>
      </c>
    </row>
    <row r="8659" spans="1:5" ht="15" x14ac:dyDescent="0.25">
      <c r="A8659" s="329">
        <v>3455</v>
      </c>
      <c r="B8659" s="329" t="s">
        <v>1762</v>
      </c>
      <c r="C8659" s="329" t="s">
        <v>9494</v>
      </c>
      <c r="D8659" s="329" t="s">
        <v>9495</v>
      </c>
      <c r="E8659" s="334">
        <v>5.33</v>
      </c>
    </row>
    <row r="8660" spans="1:5" ht="15" x14ac:dyDescent="0.25">
      <c r="A8660" s="329">
        <v>3472</v>
      </c>
      <c r="B8660" s="329" t="s">
        <v>10988</v>
      </c>
      <c r="C8660" s="329" t="s">
        <v>9494</v>
      </c>
      <c r="D8660" s="329" t="s">
        <v>9495</v>
      </c>
      <c r="E8660" s="334">
        <v>11.97</v>
      </c>
    </row>
    <row r="8661" spans="1:5" ht="15" x14ac:dyDescent="0.25">
      <c r="A8661" s="329">
        <v>3470</v>
      </c>
      <c r="B8661" s="329" t="s">
        <v>10989</v>
      </c>
      <c r="C8661" s="329" t="s">
        <v>9494</v>
      </c>
      <c r="D8661" s="329" t="s">
        <v>9495</v>
      </c>
      <c r="E8661" s="334">
        <v>69.790000000000006</v>
      </c>
    </row>
    <row r="8662" spans="1:5" ht="15" x14ac:dyDescent="0.25">
      <c r="A8662" s="329">
        <v>3471</v>
      </c>
      <c r="B8662" s="329" t="s">
        <v>10990</v>
      </c>
      <c r="C8662" s="329" t="s">
        <v>9494</v>
      </c>
      <c r="D8662" s="329" t="s">
        <v>9495</v>
      </c>
      <c r="E8662" s="334">
        <v>38.35</v>
      </c>
    </row>
    <row r="8663" spans="1:5" ht="15" x14ac:dyDescent="0.25">
      <c r="A8663" s="329">
        <v>3456</v>
      </c>
      <c r="B8663" s="329" t="s">
        <v>10991</v>
      </c>
      <c r="C8663" s="329" t="s">
        <v>9494</v>
      </c>
      <c r="D8663" s="329" t="s">
        <v>9495</v>
      </c>
      <c r="E8663" s="334">
        <v>7.97</v>
      </c>
    </row>
    <row r="8664" spans="1:5" ht="15" x14ac:dyDescent="0.25">
      <c r="A8664" s="329">
        <v>3459</v>
      </c>
      <c r="B8664" s="329" t="s">
        <v>10992</v>
      </c>
      <c r="C8664" s="329" t="s">
        <v>9494</v>
      </c>
      <c r="D8664" s="329" t="s">
        <v>9495</v>
      </c>
      <c r="E8664" s="334">
        <v>98.43</v>
      </c>
    </row>
    <row r="8665" spans="1:5" ht="15" x14ac:dyDescent="0.25">
      <c r="A8665" s="329">
        <v>3469</v>
      </c>
      <c r="B8665" s="329" t="s">
        <v>10993</v>
      </c>
      <c r="C8665" s="329" t="s">
        <v>9494</v>
      </c>
      <c r="D8665" s="329" t="s">
        <v>9495</v>
      </c>
      <c r="E8665" s="334">
        <v>187.2</v>
      </c>
    </row>
    <row r="8666" spans="1:5" ht="15" x14ac:dyDescent="0.25">
      <c r="A8666" s="329">
        <v>3460</v>
      </c>
      <c r="B8666" s="329" t="s">
        <v>10994</v>
      </c>
      <c r="C8666" s="329" t="s">
        <v>9494</v>
      </c>
      <c r="D8666" s="329" t="s">
        <v>9495</v>
      </c>
      <c r="E8666" s="334">
        <v>273.14999999999998</v>
      </c>
    </row>
    <row r="8667" spans="1:5" ht="15" x14ac:dyDescent="0.25">
      <c r="A8667" s="329">
        <v>3461</v>
      </c>
      <c r="B8667" s="329" t="s">
        <v>10995</v>
      </c>
      <c r="C8667" s="329" t="s">
        <v>9494</v>
      </c>
      <c r="D8667" s="329" t="s">
        <v>9495</v>
      </c>
      <c r="E8667" s="334">
        <v>698.17</v>
      </c>
    </row>
    <row r="8668" spans="1:5" ht="15" x14ac:dyDescent="0.25">
      <c r="A8668" s="329">
        <v>37433</v>
      </c>
      <c r="B8668" s="329" t="s">
        <v>10996</v>
      </c>
      <c r="C8668" s="329" t="s">
        <v>9494</v>
      </c>
      <c r="D8668" s="329" t="s">
        <v>9508</v>
      </c>
      <c r="E8668" s="334">
        <v>276.89</v>
      </c>
    </row>
    <row r="8669" spans="1:5" ht="15" x14ac:dyDescent="0.25">
      <c r="A8669" s="329">
        <v>37430</v>
      </c>
      <c r="B8669" s="329" t="s">
        <v>10997</v>
      </c>
      <c r="C8669" s="329" t="s">
        <v>9494</v>
      </c>
      <c r="D8669" s="329" t="s">
        <v>9508</v>
      </c>
      <c r="E8669" s="334">
        <v>34.700000000000003</v>
      </c>
    </row>
    <row r="8670" spans="1:5" ht="15" x14ac:dyDescent="0.25">
      <c r="A8670" s="329">
        <v>37434</v>
      </c>
      <c r="B8670" s="329" t="s">
        <v>10998</v>
      </c>
      <c r="C8670" s="329" t="s">
        <v>9494</v>
      </c>
      <c r="D8670" s="329" t="s">
        <v>9508</v>
      </c>
      <c r="E8670" s="335">
        <v>2581.75</v>
      </c>
    </row>
    <row r="8671" spans="1:5" ht="15" x14ac:dyDescent="0.25">
      <c r="A8671" s="329">
        <v>37431</v>
      </c>
      <c r="B8671" s="329" t="s">
        <v>10999</v>
      </c>
      <c r="C8671" s="329" t="s">
        <v>9494</v>
      </c>
      <c r="D8671" s="329" t="s">
        <v>9508</v>
      </c>
      <c r="E8671" s="334">
        <v>47.07</v>
      </c>
    </row>
    <row r="8672" spans="1:5" ht="15" x14ac:dyDescent="0.25">
      <c r="A8672" s="329">
        <v>37432</v>
      </c>
      <c r="B8672" s="329" t="s">
        <v>11000</v>
      </c>
      <c r="C8672" s="329" t="s">
        <v>9494</v>
      </c>
      <c r="D8672" s="329" t="s">
        <v>9508</v>
      </c>
      <c r="E8672" s="334">
        <v>86.82</v>
      </c>
    </row>
    <row r="8673" spans="1:5" ht="15" x14ac:dyDescent="0.25">
      <c r="A8673" s="329">
        <v>37413</v>
      </c>
      <c r="B8673" s="329" t="s">
        <v>11001</v>
      </c>
      <c r="C8673" s="329" t="s">
        <v>9494</v>
      </c>
      <c r="D8673" s="329" t="s">
        <v>9508</v>
      </c>
      <c r="E8673" s="334">
        <v>4.38</v>
      </c>
    </row>
    <row r="8674" spans="1:5" ht="15" x14ac:dyDescent="0.25">
      <c r="A8674" s="329">
        <v>37414</v>
      </c>
      <c r="B8674" s="329" t="s">
        <v>11002</v>
      </c>
      <c r="C8674" s="329" t="s">
        <v>9494</v>
      </c>
      <c r="D8674" s="329" t="s">
        <v>9508</v>
      </c>
      <c r="E8674" s="334">
        <v>4.97</v>
      </c>
    </row>
    <row r="8675" spans="1:5" ht="15" x14ac:dyDescent="0.25">
      <c r="A8675" s="329">
        <v>37415</v>
      </c>
      <c r="B8675" s="329" t="s">
        <v>11003</v>
      </c>
      <c r="C8675" s="329" t="s">
        <v>9494</v>
      </c>
      <c r="D8675" s="329" t="s">
        <v>9508</v>
      </c>
      <c r="E8675" s="334">
        <v>9.0299999999999994</v>
      </c>
    </row>
    <row r="8676" spans="1:5" ht="15" x14ac:dyDescent="0.25">
      <c r="A8676" s="329">
        <v>37416</v>
      </c>
      <c r="B8676" s="329" t="s">
        <v>11004</v>
      </c>
      <c r="C8676" s="329" t="s">
        <v>9494</v>
      </c>
      <c r="D8676" s="329" t="s">
        <v>9508</v>
      </c>
      <c r="E8676" s="334">
        <v>4.09</v>
      </c>
    </row>
    <row r="8677" spans="1:5" ht="15" x14ac:dyDescent="0.25">
      <c r="A8677" s="329">
        <v>37417</v>
      </c>
      <c r="B8677" s="329" t="s">
        <v>11005</v>
      </c>
      <c r="C8677" s="329" t="s">
        <v>9494</v>
      </c>
      <c r="D8677" s="329" t="s">
        <v>9508</v>
      </c>
      <c r="E8677" s="334">
        <v>5.88</v>
      </c>
    </row>
    <row r="8678" spans="1:5" ht="15" x14ac:dyDescent="0.25">
      <c r="A8678" s="329">
        <v>43590</v>
      </c>
      <c r="B8678" s="329" t="s">
        <v>11006</v>
      </c>
      <c r="C8678" s="329" t="s">
        <v>9494</v>
      </c>
      <c r="D8678" s="329" t="s">
        <v>9495</v>
      </c>
      <c r="E8678" s="334">
        <v>163.46</v>
      </c>
    </row>
    <row r="8679" spans="1:5" ht="15" x14ac:dyDescent="0.25">
      <c r="A8679" s="329">
        <v>43589</v>
      </c>
      <c r="B8679" s="329" t="s">
        <v>11007</v>
      </c>
      <c r="C8679" s="329" t="s">
        <v>9494</v>
      </c>
      <c r="D8679" s="329" t="s">
        <v>9495</v>
      </c>
      <c r="E8679" s="334">
        <v>29.57</v>
      </c>
    </row>
    <row r="8680" spans="1:5" ht="15" x14ac:dyDescent="0.25">
      <c r="A8680" s="329">
        <v>34519</v>
      </c>
      <c r="B8680" s="329" t="s">
        <v>11008</v>
      </c>
      <c r="C8680" s="329" t="s">
        <v>9494</v>
      </c>
      <c r="D8680" s="329" t="s">
        <v>9508</v>
      </c>
      <c r="E8680" s="334">
        <v>95.75</v>
      </c>
    </row>
    <row r="8681" spans="1:5" ht="15" x14ac:dyDescent="0.25">
      <c r="A8681" s="329">
        <v>1649</v>
      </c>
      <c r="B8681" s="329" t="s">
        <v>11009</v>
      </c>
      <c r="C8681" s="329" t="s">
        <v>9494</v>
      </c>
      <c r="D8681" s="329" t="s">
        <v>9495</v>
      </c>
      <c r="E8681" s="334">
        <v>58.94</v>
      </c>
    </row>
    <row r="8682" spans="1:5" ht="15" x14ac:dyDescent="0.25">
      <c r="A8682" s="329">
        <v>1653</v>
      </c>
      <c r="B8682" s="329" t="s">
        <v>11010</v>
      </c>
      <c r="C8682" s="329" t="s">
        <v>9494</v>
      </c>
      <c r="D8682" s="329" t="s">
        <v>9495</v>
      </c>
      <c r="E8682" s="334">
        <v>46.16</v>
      </c>
    </row>
    <row r="8683" spans="1:5" ht="15" x14ac:dyDescent="0.25">
      <c r="A8683" s="329">
        <v>1647</v>
      </c>
      <c r="B8683" s="329" t="s">
        <v>11011</v>
      </c>
      <c r="C8683" s="329" t="s">
        <v>9494</v>
      </c>
      <c r="D8683" s="329" t="s">
        <v>9495</v>
      </c>
      <c r="E8683" s="334">
        <v>16.53</v>
      </c>
    </row>
    <row r="8684" spans="1:5" ht="15" x14ac:dyDescent="0.25">
      <c r="A8684" s="329">
        <v>1648</v>
      </c>
      <c r="B8684" s="329" t="s">
        <v>11012</v>
      </c>
      <c r="C8684" s="329" t="s">
        <v>9494</v>
      </c>
      <c r="D8684" s="329" t="s">
        <v>9495</v>
      </c>
      <c r="E8684" s="334">
        <v>31.74</v>
      </c>
    </row>
    <row r="8685" spans="1:5" ht="15" x14ac:dyDescent="0.25">
      <c r="A8685" s="329">
        <v>1651</v>
      </c>
      <c r="B8685" s="329" t="s">
        <v>11013</v>
      </c>
      <c r="C8685" s="329" t="s">
        <v>9494</v>
      </c>
      <c r="D8685" s="329" t="s">
        <v>9495</v>
      </c>
      <c r="E8685" s="334">
        <v>147.26</v>
      </c>
    </row>
    <row r="8686" spans="1:5" ht="15" x14ac:dyDescent="0.25">
      <c r="A8686" s="329">
        <v>1650</v>
      </c>
      <c r="B8686" s="329" t="s">
        <v>11014</v>
      </c>
      <c r="C8686" s="329" t="s">
        <v>9494</v>
      </c>
      <c r="D8686" s="329" t="s">
        <v>9495</v>
      </c>
      <c r="E8686" s="334">
        <v>81.400000000000006</v>
      </c>
    </row>
    <row r="8687" spans="1:5" ht="15" x14ac:dyDescent="0.25">
      <c r="A8687" s="329">
        <v>1654</v>
      </c>
      <c r="B8687" s="329" t="s">
        <v>11015</v>
      </c>
      <c r="C8687" s="329" t="s">
        <v>9494</v>
      </c>
      <c r="D8687" s="329" t="s">
        <v>9495</v>
      </c>
      <c r="E8687" s="334">
        <v>22.69</v>
      </c>
    </row>
    <row r="8688" spans="1:5" ht="15" x14ac:dyDescent="0.25">
      <c r="A8688" s="329">
        <v>1652</v>
      </c>
      <c r="B8688" s="329" t="s">
        <v>11016</v>
      </c>
      <c r="C8688" s="329" t="s">
        <v>9494</v>
      </c>
      <c r="D8688" s="329" t="s">
        <v>9495</v>
      </c>
      <c r="E8688" s="334">
        <v>211.36</v>
      </c>
    </row>
    <row r="8689" spans="1:5" ht="15" x14ac:dyDescent="0.25">
      <c r="A8689" s="329">
        <v>10510</v>
      </c>
      <c r="B8689" s="329" t="s">
        <v>11017</v>
      </c>
      <c r="C8689" s="329" t="s">
        <v>9494</v>
      </c>
      <c r="D8689" s="329" t="s">
        <v>9495</v>
      </c>
      <c r="E8689" s="334">
        <v>148.46</v>
      </c>
    </row>
    <row r="8690" spans="1:5" ht="15" x14ac:dyDescent="0.25">
      <c r="A8690" s="329">
        <v>1747</v>
      </c>
      <c r="B8690" s="329" t="s">
        <v>11018</v>
      </c>
      <c r="C8690" s="329" t="s">
        <v>9494</v>
      </c>
      <c r="D8690" s="329" t="s">
        <v>9495</v>
      </c>
      <c r="E8690" s="334">
        <v>198.62</v>
      </c>
    </row>
    <row r="8691" spans="1:5" ht="15" x14ac:dyDescent="0.25">
      <c r="A8691" s="329">
        <v>1744</v>
      </c>
      <c r="B8691" s="329" t="s">
        <v>11019</v>
      </c>
      <c r="C8691" s="329" t="s">
        <v>9494</v>
      </c>
      <c r="D8691" s="329" t="s">
        <v>9495</v>
      </c>
      <c r="E8691" s="334">
        <v>137.57</v>
      </c>
    </row>
    <row r="8692" spans="1:5" ht="15" x14ac:dyDescent="0.25">
      <c r="A8692" s="329">
        <v>1743</v>
      </c>
      <c r="B8692" s="329" t="s">
        <v>863</v>
      </c>
      <c r="C8692" s="329" t="s">
        <v>9494</v>
      </c>
      <c r="D8692" s="329" t="s">
        <v>9495</v>
      </c>
      <c r="E8692" s="334">
        <v>180.66</v>
      </c>
    </row>
    <row r="8693" spans="1:5" ht="15" x14ac:dyDescent="0.25">
      <c r="A8693" s="329">
        <v>39640</v>
      </c>
      <c r="B8693" s="329" t="s">
        <v>11020</v>
      </c>
      <c r="C8693" s="329" t="s">
        <v>9494</v>
      </c>
      <c r="D8693" s="329" t="s">
        <v>9495</v>
      </c>
      <c r="E8693" s="334">
        <v>9.02</v>
      </c>
    </row>
    <row r="8694" spans="1:5" ht="15" x14ac:dyDescent="0.25">
      <c r="A8694" s="329">
        <v>11013</v>
      </c>
      <c r="B8694" s="329" t="s">
        <v>11021</v>
      </c>
      <c r="C8694" s="329" t="s">
        <v>9494</v>
      </c>
      <c r="D8694" s="329" t="s">
        <v>9495</v>
      </c>
      <c r="E8694" s="334">
        <v>18.579999999999998</v>
      </c>
    </row>
    <row r="8695" spans="1:5" ht="15" x14ac:dyDescent="0.25">
      <c r="A8695" s="329">
        <v>11017</v>
      </c>
      <c r="B8695" s="329" t="s">
        <v>11022</v>
      </c>
      <c r="C8695" s="329" t="s">
        <v>9494</v>
      </c>
      <c r="D8695" s="329" t="s">
        <v>9495</v>
      </c>
      <c r="E8695" s="334">
        <v>7.93</v>
      </c>
    </row>
    <row r="8696" spans="1:5" ht="15" x14ac:dyDescent="0.25">
      <c r="A8696" s="329">
        <v>20236</v>
      </c>
      <c r="B8696" s="329" t="s">
        <v>11023</v>
      </c>
      <c r="C8696" s="329" t="s">
        <v>9494</v>
      </c>
      <c r="D8696" s="329" t="s">
        <v>9495</v>
      </c>
      <c r="E8696" s="334">
        <v>34.909999999999997</v>
      </c>
    </row>
    <row r="8697" spans="1:5" ht="15" x14ac:dyDescent="0.25">
      <c r="A8697" s="329">
        <v>7215</v>
      </c>
      <c r="B8697" s="329" t="s">
        <v>11024</v>
      </c>
      <c r="C8697" s="329" t="s">
        <v>9494</v>
      </c>
      <c r="D8697" s="329" t="s">
        <v>9495</v>
      </c>
      <c r="E8697" s="334">
        <v>29.89</v>
      </c>
    </row>
    <row r="8698" spans="1:5" ht="15" x14ac:dyDescent="0.25">
      <c r="A8698" s="329">
        <v>7216</v>
      </c>
      <c r="B8698" s="329" t="s">
        <v>11025</v>
      </c>
      <c r="C8698" s="329" t="s">
        <v>9494</v>
      </c>
      <c r="D8698" s="329" t="s">
        <v>9495</v>
      </c>
      <c r="E8698" s="334">
        <v>124.94</v>
      </c>
    </row>
    <row r="8699" spans="1:5" ht="15" x14ac:dyDescent="0.25">
      <c r="A8699" s="329">
        <v>20235</v>
      </c>
      <c r="B8699" s="329" t="s">
        <v>11026</v>
      </c>
      <c r="C8699" s="329" t="s">
        <v>9494</v>
      </c>
      <c r="D8699" s="329" t="s">
        <v>9495</v>
      </c>
      <c r="E8699" s="334">
        <v>63.16</v>
      </c>
    </row>
    <row r="8700" spans="1:5" ht="15" x14ac:dyDescent="0.25">
      <c r="A8700" s="329">
        <v>7181</v>
      </c>
      <c r="B8700" s="329" t="s">
        <v>11027</v>
      </c>
      <c r="C8700" s="329" t="s">
        <v>9494</v>
      </c>
      <c r="D8700" s="329" t="s">
        <v>9495</v>
      </c>
      <c r="E8700" s="334">
        <v>4.24</v>
      </c>
    </row>
    <row r="8701" spans="1:5" ht="15" x14ac:dyDescent="0.25">
      <c r="A8701" s="329">
        <v>40742</v>
      </c>
      <c r="B8701" s="329" t="s">
        <v>11028</v>
      </c>
      <c r="C8701" s="329" t="s">
        <v>9494</v>
      </c>
      <c r="D8701" s="329" t="s">
        <v>9495</v>
      </c>
      <c r="E8701" s="334">
        <v>8.9700000000000006</v>
      </c>
    </row>
    <row r="8702" spans="1:5" ht="15" x14ac:dyDescent="0.25">
      <c r="A8702" s="329">
        <v>7214</v>
      </c>
      <c r="B8702" s="329" t="s">
        <v>11029</v>
      </c>
      <c r="C8702" s="329" t="s">
        <v>9494</v>
      </c>
      <c r="D8702" s="329" t="s">
        <v>9495</v>
      </c>
      <c r="E8702" s="334">
        <v>42.8</v>
      </c>
    </row>
    <row r="8703" spans="1:5" ht="15" x14ac:dyDescent="0.25">
      <c r="A8703" s="329">
        <v>7219</v>
      </c>
      <c r="B8703" s="329" t="s">
        <v>11030</v>
      </c>
      <c r="C8703" s="329" t="s">
        <v>9494</v>
      </c>
      <c r="D8703" s="329" t="s">
        <v>9495</v>
      </c>
      <c r="E8703" s="334">
        <v>44.3</v>
      </c>
    </row>
    <row r="8704" spans="1:5" ht="15" x14ac:dyDescent="0.25">
      <c r="A8704" s="329">
        <v>37972</v>
      </c>
      <c r="B8704" s="329" t="s">
        <v>11031</v>
      </c>
      <c r="C8704" s="329" t="s">
        <v>9494</v>
      </c>
      <c r="D8704" s="329" t="s">
        <v>9495</v>
      </c>
      <c r="E8704" s="334">
        <v>9.39</v>
      </c>
    </row>
    <row r="8705" spans="1:5" ht="15" x14ac:dyDescent="0.25">
      <c r="A8705" s="329">
        <v>37973</v>
      </c>
      <c r="B8705" s="329" t="s">
        <v>11032</v>
      </c>
      <c r="C8705" s="329" t="s">
        <v>9494</v>
      </c>
      <c r="D8705" s="329" t="s">
        <v>9495</v>
      </c>
      <c r="E8705" s="334">
        <v>15.03</v>
      </c>
    </row>
    <row r="8706" spans="1:5" ht="15" x14ac:dyDescent="0.25">
      <c r="A8706" s="329">
        <v>37971</v>
      </c>
      <c r="B8706" s="329" t="s">
        <v>11033</v>
      </c>
      <c r="C8706" s="329" t="s">
        <v>9494</v>
      </c>
      <c r="D8706" s="329" t="s">
        <v>9495</v>
      </c>
      <c r="E8706" s="334">
        <v>5.64</v>
      </c>
    </row>
    <row r="8707" spans="1:5" ht="15" x14ac:dyDescent="0.25">
      <c r="A8707" s="329">
        <v>20094</v>
      </c>
      <c r="B8707" s="329" t="s">
        <v>11034</v>
      </c>
      <c r="C8707" s="329" t="s">
        <v>9494</v>
      </c>
      <c r="D8707" s="329" t="s">
        <v>9508</v>
      </c>
      <c r="E8707" s="334">
        <v>29.52</v>
      </c>
    </row>
    <row r="8708" spans="1:5" ht="15" x14ac:dyDescent="0.25">
      <c r="A8708" s="329">
        <v>20095</v>
      </c>
      <c r="B8708" s="329" t="s">
        <v>11035</v>
      </c>
      <c r="C8708" s="329" t="s">
        <v>9494</v>
      </c>
      <c r="D8708" s="329" t="s">
        <v>9508</v>
      </c>
      <c r="E8708" s="334">
        <v>37.590000000000003</v>
      </c>
    </row>
    <row r="8709" spans="1:5" ht="15" x14ac:dyDescent="0.25">
      <c r="A8709" s="329">
        <v>1954</v>
      </c>
      <c r="B8709" s="329" t="s">
        <v>11036</v>
      </c>
      <c r="C8709" s="329" t="s">
        <v>9494</v>
      </c>
      <c r="D8709" s="329" t="s">
        <v>9495</v>
      </c>
      <c r="E8709" s="334">
        <v>145.79</v>
      </c>
    </row>
    <row r="8710" spans="1:5" ht="15" x14ac:dyDescent="0.25">
      <c r="A8710" s="329">
        <v>1926</v>
      </c>
      <c r="B8710" s="329" t="s">
        <v>11037</v>
      </c>
      <c r="C8710" s="329" t="s">
        <v>9494</v>
      </c>
      <c r="D8710" s="329" t="s">
        <v>9495</v>
      </c>
      <c r="E8710" s="334">
        <v>1.92</v>
      </c>
    </row>
    <row r="8711" spans="1:5" ht="15" x14ac:dyDescent="0.25">
      <c r="A8711" s="329">
        <v>1927</v>
      </c>
      <c r="B8711" s="329" t="s">
        <v>11038</v>
      </c>
      <c r="C8711" s="329" t="s">
        <v>9494</v>
      </c>
      <c r="D8711" s="329" t="s">
        <v>9495</v>
      </c>
      <c r="E8711" s="334">
        <v>2.54</v>
      </c>
    </row>
    <row r="8712" spans="1:5" ht="15" x14ac:dyDescent="0.25">
      <c r="A8712" s="329">
        <v>1923</v>
      </c>
      <c r="B8712" s="329" t="s">
        <v>11039</v>
      </c>
      <c r="C8712" s="329" t="s">
        <v>9494</v>
      </c>
      <c r="D8712" s="329" t="s">
        <v>9495</v>
      </c>
      <c r="E8712" s="334">
        <v>4.16</v>
      </c>
    </row>
    <row r="8713" spans="1:5" ht="15" x14ac:dyDescent="0.25">
      <c r="A8713" s="329">
        <v>1929</v>
      </c>
      <c r="B8713" s="329" t="s">
        <v>11040</v>
      </c>
      <c r="C8713" s="329" t="s">
        <v>9494</v>
      </c>
      <c r="D8713" s="329" t="s">
        <v>9495</v>
      </c>
      <c r="E8713" s="334">
        <v>6.81</v>
      </c>
    </row>
    <row r="8714" spans="1:5" ht="15" x14ac:dyDescent="0.25">
      <c r="A8714" s="329">
        <v>1930</v>
      </c>
      <c r="B8714" s="329" t="s">
        <v>11041</v>
      </c>
      <c r="C8714" s="329" t="s">
        <v>9494</v>
      </c>
      <c r="D8714" s="329" t="s">
        <v>9495</v>
      </c>
      <c r="E8714" s="334">
        <v>13.2</v>
      </c>
    </row>
    <row r="8715" spans="1:5" ht="15" x14ac:dyDescent="0.25">
      <c r="A8715" s="329">
        <v>1924</v>
      </c>
      <c r="B8715" s="329" t="s">
        <v>11042</v>
      </c>
      <c r="C8715" s="329" t="s">
        <v>9494</v>
      </c>
      <c r="D8715" s="329" t="s">
        <v>9495</v>
      </c>
      <c r="E8715" s="334">
        <v>22.76</v>
      </c>
    </row>
    <row r="8716" spans="1:5" ht="15" x14ac:dyDescent="0.25">
      <c r="A8716" s="329">
        <v>1922</v>
      </c>
      <c r="B8716" s="329" t="s">
        <v>11043</v>
      </c>
      <c r="C8716" s="329" t="s">
        <v>9494</v>
      </c>
      <c r="D8716" s="329" t="s">
        <v>9495</v>
      </c>
      <c r="E8716" s="334">
        <v>33.799999999999997</v>
      </c>
    </row>
    <row r="8717" spans="1:5" ht="15" x14ac:dyDescent="0.25">
      <c r="A8717" s="329">
        <v>1953</v>
      </c>
      <c r="B8717" s="329" t="s">
        <v>11044</v>
      </c>
      <c r="C8717" s="329" t="s">
        <v>9494</v>
      </c>
      <c r="D8717" s="329" t="s">
        <v>9495</v>
      </c>
      <c r="E8717" s="334">
        <v>59.07</v>
      </c>
    </row>
    <row r="8718" spans="1:5" ht="15" x14ac:dyDescent="0.25">
      <c r="A8718" s="329">
        <v>1962</v>
      </c>
      <c r="B8718" s="329" t="s">
        <v>11045</v>
      </c>
      <c r="C8718" s="329" t="s">
        <v>9494</v>
      </c>
      <c r="D8718" s="329" t="s">
        <v>9495</v>
      </c>
      <c r="E8718" s="334">
        <v>193.26</v>
      </c>
    </row>
    <row r="8719" spans="1:5" ht="15" x14ac:dyDescent="0.25">
      <c r="A8719" s="329">
        <v>1955</v>
      </c>
      <c r="B8719" s="329" t="s">
        <v>11046</v>
      </c>
      <c r="C8719" s="329" t="s">
        <v>9494</v>
      </c>
      <c r="D8719" s="329" t="s">
        <v>9495</v>
      </c>
      <c r="E8719" s="334">
        <v>2.5499999999999998</v>
      </c>
    </row>
    <row r="8720" spans="1:5" ht="15" x14ac:dyDescent="0.25">
      <c r="A8720" s="329">
        <v>1956</v>
      </c>
      <c r="B8720" s="329" t="s">
        <v>11047</v>
      </c>
      <c r="C8720" s="329" t="s">
        <v>9494</v>
      </c>
      <c r="D8720" s="329" t="s">
        <v>9495</v>
      </c>
      <c r="E8720" s="334">
        <v>3.29</v>
      </c>
    </row>
    <row r="8721" spans="1:5" ht="15" x14ac:dyDescent="0.25">
      <c r="A8721" s="329">
        <v>1957</v>
      </c>
      <c r="B8721" s="329" t="s">
        <v>11048</v>
      </c>
      <c r="C8721" s="329" t="s">
        <v>9494</v>
      </c>
      <c r="D8721" s="329" t="s">
        <v>9495</v>
      </c>
      <c r="E8721" s="334">
        <v>7.49</v>
      </c>
    </row>
    <row r="8722" spans="1:5" ht="15" x14ac:dyDescent="0.25">
      <c r="A8722" s="329">
        <v>1958</v>
      </c>
      <c r="B8722" s="329" t="s">
        <v>11049</v>
      </c>
      <c r="C8722" s="329" t="s">
        <v>9494</v>
      </c>
      <c r="D8722" s="329" t="s">
        <v>9495</v>
      </c>
      <c r="E8722" s="334">
        <v>13.3</v>
      </c>
    </row>
    <row r="8723" spans="1:5" ht="15" x14ac:dyDescent="0.25">
      <c r="A8723" s="329">
        <v>1959</v>
      </c>
      <c r="B8723" s="329" t="s">
        <v>11050</v>
      </c>
      <c r="C8723" s="329" t="s">
        <v>9494</v>
      </c>
      <c r="D8723" s="329" t="s">
        <v>9495</v>
      </c>
      <c r="E8723" s="334">
        <v>16.21</v>
      </c>
    </row>
    <row r="8724" spans="1:5" ht="15" x14ac:dyDescent="0.25">
      <c r="A8724" s="329">
        <v>1925</v>
      </c>
      <c r="B8724" s="329" t="s">
        <v>11051</v>
      </c>
      <c r="C8724" s="329" t="s">
        <v>9494</v>
      </c>
      <c r="D8724" s="329" t="s">
        <v>9495</v>
      </c>
      <c r="E8724" s="334">
        <v>40.07</v>
      </c>
    </row>
    <row r="8725" spans="1:5" ht="15" x14ac:dyDescent="0.25">
      <c r="A8725" s="329">
        <v>1960</v>
      </c>
      <c r="B8725" s="329" t="s">
        <v>11052</v>
      </c>
      <c r="C8725" s="329" t="s">
        <v>9494</v>
      </c>
      <c r="D8725" s="329" t="s">
        <v>9495</v>
      </c>
      <c r="E8725" s="334">
        <v>56.97</v>
      </c>
    </row>
    <row r="8726" spans="1:5" ht="15" x14ac:dyDescent="0.25">
      <c r="A8726" s="329">
        <v>1961</v>
      </c>
      <c r="B8726" s="329" t="s">
        <v>11053</v>
      </c>
      <c r="C8726" s="329" t="s">
        <v>9494</v>
      </c>
      <c r="D8726" s="329" t="s">
        <v>9495</v>
      </c>
      <c r="E8726" s="334">
        <v>81.86</v>
      </c>
    </row>
    <row r="8727" spans="1:5" ht="15" x14ac:dyDescent="0.25">
      <c r="A8727" s="329">
        <v>38426</v>
      </c>
      <c r="B8727" s="329" t="s">
        <v>11054</v>
      </c>
      <c r="C8727" s="329" t="s">
        <v>9494</v>
      </c>
      <c r="D8727" s="329" t="s">
        <v>9495</v>
      </c>
      <c r="E8727" s="334">
        <v>25.65</v>
      </c>
    </row>
    <row r="8728" spans="1:5" ht="15" x14ac:dyDescent="0.25">
      <c r="A8728" s="329">
        <v>38423</v>
      </c>
      <c r="B8728" s="329" t="s">
        <v>11055</v>
      </c>
      <c r="C8728" s="329" t="s">
        <v>9494</v>
      </c>
      <c r="D8728" s="329" t="s">
        <v>9495</v>
      </c>
      <c r="E8728" s="334">
        <v>58.18</v>
      </c>
    </row>
    <row r="8729" spans="1:5" ht="15" x14ac:dyDescent="0.25">
      <c r="A8729" s="329">
        <v>38421</v>
      </c>
      <c r="B8729" s="329" t="s">
        <v>11056</v>
      </c>
      <c r="C8729" s="329" t="s">
        <v>9494</v>
      </c>
      <c r="D8729" s="329" t="s">
        <v>9495</v>
      </c>
      <c r="E8729" s="334">
        <v>27.46</v>
      </c>
    </row>
    <row r="8730" spans="1:5" ht="15" x14ac:dyDescent="0.25">
      <c r="A8730" s="329">
        <v>38422</v>
      </c>
      <c r="B8730" s="329" t="s">
        <v>11057</v>
      </c>
      <c r="C8730" s="329" t="s">
        <v>9494</v>
      </c>
      <c r="D8730" s="329" t="s">
        <v>9495</v>
      </c>
      <c r="E8730" s="334">
        <v>40.15</v>
      </c>
    </row>
    <row r="8731" spans="1:5" ht="15" x14ac:dyDescent="0.25">
      <c r="A8731" s="329">
        <v>39866</v>
      </c>
      <c r="B8731" s="329" t="s">
        <v>11058</v>
      </c>
      <c r="C8731" s="329" t="s">
        <v>9494</v>
      </c>
      <c r="D8731" s="329" t="s">
        <v>9508</v>
      </c>
      <c r="E8731" s="334">
        <v>19.829999999999998</v>
      </c>
    </row>
    <row r="8732" spans="1:5" ht="15" x14ac:dyDescent="0.25">
      <c r="A8732" s="329">
        <v>39867</v>
      </c>
      <c r="B8732" s="329" t="s">
        <v>11059</v>
      </c>
      <c r="C8732" s="329" t="s">
        <v>9494</v>
      </c>
      <c r="D8732" s="329" t="s">
        <v>9508</v>
      </c>
      <c r="E8732" s="334">
        <v>44.09</v>
      </c>
    </row>
    <row r="8733" spans="1:5" ht="15" x14ac:dyDescent="0.25">
      <c r="A8733" s="329">
        <v>39868</v>
      </c>
      <c r="B8733" s="329" t="s">
        <v>11060</v>
      </c>
      <c r="C8733" s="329" t="s">
        <v>9494</v>
      </c>
      <c r="D8733" s="329" t="s">
        <v>9508</v>
      </c>
      <c r="E8733" s="334">
        <v>79.430000000000007</v>
      </c>
    </row>
    <row r="8734" spans="1:5" ht="15" x14ac:dyDescent="0.25">
      <c r="A8734" s="329">
        <v>37999</v>
      </c>
      <c r="B8734" s="329" t="s">
        <v>11061</v>
      </c>
      <c r="C8734" s="329" t="s">
        <v>9494</v>
      </c>
      <c r="D8734" s="329" t="s">
        <v>9495</v>
      </c>
      <c r="E8734" s="334">
        <v>9</v>
      </c>
    </row>
    <row r="8735" spans="1:5" ht="15" x14ac:dyDescent="0.25">
      <c r="A8735" s="329">
        <v>38000</v>
      </c>
      <c r="B8735" s="329" t="s">
        <v>11062</v>
      </c>
      <c r="C8735" s="329" t="s">
        <v>9494</v>
      </c>
      <c r="D8735" s="329" t="s">
        <v>9495</v>
      </c>
      <c r="E8735" s="334">
        <v>11.91</v>
      </c>
    </row>
    <row r="8736" spans="1:5" ht="15" x14ac:dyDescent="0.25">
      <c r="A8736" s="329">
        <v>38129</v>
      </c>
      <c r="B8736" s="329" t="s">
        <v>11063</v>
      </c>
      <c r="C8736" s="329" t="s">
        <v>9494</v>
      </c>
      <c r="D8736" s="329" t="s">
        <v>9495</v>
      </c>
      <c r="E8736" s="334">
        <v>4.43</v>
      </c>
    </row>
    <row r="8737" spans="1:5" ht="15" x14ac:dyDescent="0.25">
      <c r="A8737" s="329">
        <v>38025</v>
      </c>
      <c r="B8737" s="329" t="s">
        <v>11064</v>
      </c>
      <c r="C8737" s="329" t="s">
        <v>9494</v>
      </c>
      <c r="D8737" s="329" t="s">
        <v>9495</v>
      </c>
      <c r="E8737" s="334">
        <v>7.4</v>
      </c>
    </row>
    <row r="8738" spans="1:5" ht="15" x14ac:dyDescent="0.25">
      <c r="A8738" s="329">
        <v>38026</v>
      </c>
      <c r="B8738" s="329" t="s">
        <v>11065</v>
      </c>
      <c r="C8738" s="329" t="s">
        <v>9494</v>
      </c>
      <c r="D8738" s="329" t="s">
        <v>9495</v>
      </c>
      <c r="E8738" s="334">
        <v>19.809999999999999</v>
      </c>
    </row>
    <row r="8739" spans="1:5" ht="15" x14ac:dyDescent="0.25">
      <c r="A8739" s="329">
        <v>1858</v>
      </c>
      <c r="B8739" s="329" t="s">
        <v>11066</v>
      </c>
      <c r="C8739" s="329" t="s">
        <v>9494</v>
      </c>
      <c r="D8739" s="329" t="s">
        <v>9508</v>
      </c>
      <c r="E8739" s="334">
        <v>41.33</v>
      </c>
    </row>
    <row r="8740" spans="1:5" ht="15" x14ac:dyDescent="0.25">
      <c r="A8740" s="329">
        <v>1844</v>
      </c>
      <c r="B8740" s="329" t="s">
        <v>11067</v>
      </c>
      <c r="C8740" s="329" t="s">
        <v>9494</v>
      </c>
      <c r="D8740" s="329" t="s">
        <v>9508</v>
      </c>
      <c r="E8740" s="334">
        <v>152.38</v>
      </c>
    </row>
    <row r="8741" spans="1:5" ht="15" x14ac:dyDescent="0.25">
      <c r="A8741" s="329">
        <v>1863</v>
      </c>
      <c r="B8741" s="329" t="s">
        <v>11068</v>
      </c>
      <c r="C8741" s="329" t="s">
        <v>9494</v>
      </c>
      <c r="D8741" s="329" t="s">
        <v>9508</v>
      </c>
      <c r="E8741" s="334">
        <v>59.98</v>
      </c>
    </row>
    <row r="8742" spans="1:5" ht="15" x14ac:dyDescent="0.25">
      <c r="A8742" s="329">
        <v>1865</v>
      </c>
      <c r="B8742" s="329" t="s">
        <v>11069</v>
      </c>
      <c r="C8742" s="329" t="s">
        <v>9494</v>
      </c>
      <c r="D8742" s="329" t="s">
        <v>9508</v>
      </c>
      <c r="E8742" s="334">
        <v>218.82</v>
      </c>
    </row>
    <row r="8743" spans="1:5" ht="15" x14ac:dyDescent="0.25">
      <c r="A8743" s="329">
        <v>36355</v>
      </c>
      <c r="B8743" s="329" t="s">
        <v>11070</v>
      </c>
      <c r="C8743" s="329" t="s">
        <v>9494</v>
      </c>
      <c r="D8743" s="329" t="s">
        <v>9508</v>
      </c>
      <c r="E8743" s="334">
        <v>7.21</v>
      </c>
    </row>
    <row r="8744" spans="1:5" ht="15" x14ac:dyDescent="0.25">
      <c r="A8744" s="329">
        <v>36356</v>
      </c>
      <c r="B8744" s="329" t="s">
        <v>11071</v>
      </c>
      <c r="C8744" s="329" t="s">
        <v>9494</v>
      </c>
      <c r="D8744" s="329" t="s">
        <v>9508</v>
      </c>
      <c r="E8744" s="334">
        <v>12.12</v>
      </c>
    </row>
    <row r="8745" spans="1:5" ht="15" x14ac:dyDescent="0.25">
      <c r="A8745" s="329">
        <v>1932</v>
      </c>
      <c r="B8745" s="329" t="s">
        <v>11072</v>
      </c>
      <c r="C8745" s="329" t="s">
        <v>9494</v>
      </c>
      <c r="D8745" s="329" t="s">
        <v>9495</v>
      </c>
      <c r="E8745" s="334">
        <v>9.91</v>
      </c>
    </row>
    <row r="8746" spans="1:5" ht="15" x14ac:dyDescent="0.25">
      <c r="A8746" s="329">
        <v>1933</v>
      </c>
      <c r="B8746" s="329" t="s">
        <v>11073</v>
      </c>
      <c r="C8746" s="329" t="s">
        <v>9494</v>
      </c>
      <c r="D8746" s="329" t="s">
        <v>9495</v>
      </c>
      <c r="E8746" s="334">
        <v>4.3600000000000003</v>
      </c>
    </row>
    <row r="8747" spans="1:5" ht="15" x14ac:dyDescent="0.25">
      <c r="A8747" s="329">
        <v>1951</v>
      </c>
      <c r="B8747" s="329" t="s">
        <v>11074</v>
      </c>
      <c r="C8747" s="329" t="s">
        <v>9494</v>
      </c>
      <c r="D8747" s="329" t="s">
        <v>9495</v>
      </c>
      <c r="E8747" s="334">
        <v>19.39</v>
      </c>
    </row>
    <row r="8748" spans="1:5" ht="15" x14ac:dyDescent="0.25">
      <c r="A8748" s="329">
        <v>1966</v>
      </c>
      <c r="B8748" s="329" t="s">
        <v>2247</v>
      </c>
      <c r="C8748" s="329" t="s">
        <v>9494</v>
      </c>
      <c r="D8748" s="329" t="s">
        <v>9495</v>
      </c>
      <c r="E8748" s="334">
        <v>22.3</v>
      </c>
    </row>
    <row r="8749" spans="1:5" ht="15" x14ac:dyDescent="0.25">
      <c r="A8749" s="329">
        <v>1952</v>
      </c>
      <c r="B8749" s="329" t="s">
        <v>11075</v>
      </c>
      <c r="C8749" s="329" t="s">
        <v>9494</v>
      </c>
      <c r="D8749" s="329" t="s">
        <v>9495</v>
      </c>
      <c r="E8749" s="334">
        <v>83.77</v>
      </c>
    </row>
    <row r="8750" spans="1:5" ht="15" x14ac:dyDescent="0.25">
      <c r="A8750" s="329">
        <v>20104</v>
      </c>
      <c r="B8750" s="329" t="s">
        <v>11076</v>
      </c>
      <c r="C8750" s="329" t="s">
        <v>9494</v>
      </c>
      <c r="D8750" s="329" t="s">
        <v>9495</v>
      </c>
      <c r="E8750" s="334">
        <v>618.95000000000005</v>
      </c>
    </row>
    <row r="8751" spans="1:5" ht="15" x14ac:dyDescent="0.25">
      <c r="A8751" s="329">
        <v>20105</v>
      </c>
      <c r="B8751" s="329" t="s">
        <v>11077</v>
      </c>
      <c r="C8751" s="329" t="s">
        <v>9494</v>
      </c>
      <c r="D8751" s="329" t="s">
        <v>9495</v>
      </c>
      <c r="E8751" s="334">
        <v>964.07</v>
      </c>
    </row>
    <row r="8752" spans="1:5" ht="15" x14ac:dyDescent="0.25">
      <c r="A8752" s="329">
        <v>1965</v>
      </c>
      <c r="B8752" s="329" t="s">
        <v>11078</v>
      </c>
      <c r="C8752" s="329" t="s">
        <v>9494</v>
      </c>
      <c r="D8752" s="329" t="s">
        <v>9495</v>
      </c>
      <c r="E8752" s="334">
        <v>45.22</v>
      </c>
    </row>
    <row r="8753" spans="1:5" ht="15" x14ac:dyDescent="0.25">
      <c r="A8753" s="329">
        <v>10765</v>
      </c>
      <c r="B8753" s="329" t="s">
        <v>11079</v>
      </c>
      <c r="C8753" s="329" t="s">
        <v>9494</v>
      </c>
      <c r="D8753" s="329" t="s">
        <v>9495</v>
      </c>
      <c r="E8753" s="334">
        <v>11.43</v>
      </c>
    </row>
    <row r="8754" spans="1:5" ht="15" x14ac:dyDescent="0.25">
      <c r="A8754" s="329">
        <v>10767</v>
      </c>
      <c r="B8754" s="329" t="s">
        <v>11080</v>
      </c>
      <c r="C8754" s="329" t="s">
        <v>9494</v>
      </c>
      <c r="D8754" s="329" t="s">
        <v>9495</v>
      </c>
      <c r="E8754" s="334">
        <v>37.450000000000003</v>
      </c>
    </row>
    <row r="8755" spans="1:5" ht="15" x14ac:dyDescent="0.25">
      <c r="A8755" s="329">
        <v>1970</v>
      </c>
      <c r="B8755" s="329" t="s">
        <v>11081</v>
      </c>
      <c r="C8755" s="329" t="s">
        <v>9494</v>
      </c>
      <c r="D8755" s="329" t="s">
        <v>9495</v>
      </c>
      <c r="E8755" s="334">
        <v>46.93</v>
      </c>
    </row>
    <row r="8756" spans="1:5" ht="15" x14ac:dyDescent="0.25">
      <c r="A8756" s="329">
        <v>1967</v>
      </c>
      <c r="B8756" s="329" t="s">
        <v>11082</v>
      </c>
      <c r="C8756" s="329" t="s">
        <v>9494</v>
      </c>
      <c r="D8756" s="329" t="s">
        <v>9495</v>
      </c>
      <c r="E8756" s="334">
        <v>5.22</v>
      </c>
    </row>
    <row r="8757" spans="1:5" ht="15" x14ac:dyDescent="0.25">
      <c r="A8757" s="329">
        <v>1968</v>
      </c>
      <c r="B8757" s="329" t="s">
        <v>11083</v>
      </c>
      <c r="C8757" s="329" t="s">
        <v>9494</v>
      </c>
      <c r="D8757" s="329" t="s">
        <v>9495</v>
      </c>
      <c r="E8757" s="334">
        <v>10.94</v>
      </c>
    </row>
    <row r="8758" spans="1:5" ht="15" x14ac:dyDescent="0.25">
      <c r="A8758" s="329">
        <v>1969</v>
      </c>
      <c r="B8758" s="329" t="s">
        <v>11084</v>
      </c>
      <c r="C8758" s="329" t="s">
        <v>9494</v>
      </c>
      <c r="D8758" s="329" t="s">
        <v>9495</v>
      </c>
      <c r="E8758" s="334">
        <v>32.19</v>
      </c>
    </row>
    <row r="8759" spans="1:5" ht="15" x14ac:dyDescent="0.25">
      <c r="A8759" s="329">
        <v>1839</v>
      </c>
      <c r="B8759" s="329" t="s">
        <v>11085</v>
      </c>
      <c r="C8759" s="329" t="s">
        <v>9494</v>
      </c>
      <c r="D8759" s="329" t="s">
        <v>9508</v>
      </c>
      <c r="E8759" s="334">
        <v>156.66</v>
      </c>
    </row>
    <row r="8760" spans="1:5" ht="15" x14ac:dyDescent="0.25">
      <c r="A8760" s="329">
        <v>1835</v>
      </c>
      <c r="B8760" s="329" t="s">
        <v>11086</v>
      </c>
      <c r="C8760" s="329" t="s">
        <v>9494</v>
      </c>
      <c r="D8760" s="329" t="s">
        <v>9508</v>
      </c>
      <c r="E8760" s="334">
        <v>33.299999999999997</v>
      </c>
    </row>
    <row r="8761" spans="1:5" ht="15" x14ac:dyDescent="0.25">
      <c r="A8761" s="329">
        <v>1823</v>
      </c>
      <c r="B8761" s="329" t="s">
        <v>11087</v>
      </c>
      <c r="C8761" s="329" t="s">
        <v>9494</v>
      </c>
      <c r="D8761" s="329" t="s">
        <v>9508</v>
      </c>
      <c r="E8761" s="334">
        <v>64.39</v>
      </c>
    </row>
    <row r="8762" spans="1:5" ht="15" x14ac:dyDescent="0.25">
      <c r="A8762" s="329">
        <v>1827</v>
      </c>
      <c r="B8762" s="329" t="s">
        <v>11088</v>
      </c>
      <c r="C8762" s="329" t="s">
        <v>9494</v>
      </c>
      <c r="D8762" s="329" t="s">
        <v>9508</v>
      </c>
      <c r="E8762" s="334">
        <v>155.13</v>
      </c>
    </row>
    <row r="8763" spans="1:5" ht="15" x14ac:dyDescent="0.25">
      <c r="A8763" s="329">
        <v>1831</v>
      </c>
      <c r="B8763" s="329" t="s">
        <v>11089</v>
      </c>
      <c r="C8763" s="329" t="s">
        <v>9494</v>
      </c>
      <c r="D8763" s="329" t="s">
        <v>9508</v>
      </c>
      <c r="E8763" s="334">
        <v>33.869999999999997</v>
      </c>
    </row>
    <row r="8764" spans="1:5" ht="15" x14ac:dyDescent="0.25">
      <c r="A8764" s="329">
        <v>1825</v>
      </c>
      <c r="B8764" s="329" t="s">
        <v>11090</v>
      </c>
      <c r="C8764" s="329" t="s">
        <v>9494</v>
      </c>
      <c r="D8764" s="329" t="s">
        <v>9508</v>
      </c>
      <c r="E8764" s="334">
        <v>83.58</v>
      </c>
    </row>
    <row r="8765" spans="1:5" ht="15" x14ac:dyDescent="0.25">
      <c r="A8765" s="329">
        <v>1828</v>
      </c>
      <c r="B8765" s="329" t="s">
        <v>11091</v>
      </c>
      <c r="C8765" s="329" t="s">
        <v>9494</v>
      </c>
      <c r="D8765" s="329" t="s">
        <v>9508</v>
      </c>
      <c r="E8765" s="334">
        <v>189.31</v>
      </c>
    </row>
    <row r="8766" spans="1:5" ht="15" x14ac:dyDescent="0.25">
      <c r="A8766" s="329">
        <v>1845</v>
      </c>
      <c r="B8766" s="329" t="s">
        <v>11092</v>
      </c>
      <c r="C8766" s="329" t="s">
        <v>9494</v>
      </c>
      <c r="D8766" s="329" t="s">
        <v>9508</v>
      </c>
      <c r="E8766" s="334">
        <v>42.44</v>
      </c>
    </row>
    <row r="8767" spans="1:5" ht="15" x14ac:dyDescent="0.25">
      <c r="A8767" s="329">
        <v>1824</v>
      </c>
      <c r="B8767" s="329" t="s">
        <v>11093</v>
      </c>
      <c r="C8767" s="329" t="s">
        <v>9494</v>
      </c>
      <c r="D8767" s="329" t="s">
        <v>9508</v>
      </c>
      <c r="E8767" s="334">
        <v>100.19</v>
      </c>
    </row>
    <row r="8768" spans="1:5" ht="15" x14ac:dyDescent="0.25">
      <c r="A8768" s="329">
        <v>1941</v>
      </c>
      <c r="B8768" s="329" t="s">
        <v>11094</v>
      </c>
      <c r="C8768" s="329" t="s">
        <v>9494</v>
      </c>
      <c r="D8768" s="329" t="s">
        <v>9495</v>
      </c>
      <c r="E8768" s="334">
        <v>28.56</v>
      </c>
    </row>
    <row r="8769" spans="1:5" ht="15" x14ac:dyDescent="0.25">
      <c r="A8769" s="329">
        <v>1940</v>
      </c>
      <c r="B8769" s="329" t="s">
        <v>11095</v>
      </c>
      <c r="C8769" s="329" t="s">
        <v>9494</v>
      </c>
      <c r="D8769" s="329" t="s">
        <v>9495</v>
      </c>
      <c r="E8769" s="334">
        <v>21.59</v>
      </c>
    </row>
    <row r="8770" spans="1:5" ht="15" x14ac:dyDescent="0.25">
      <c r="A8770" s="329">
        <v>1937</v>
      </c>
      <c r="B8770" s="329" t="s">
        <v>11096</v>
      </c>
      <c r="C8770" s="329" t="s">
        <v>9494</v>
      </c>
      <c r="D8770" s="329" t="s">
        <v>9495</v>
      </c>
      <c r="E8770" s="334">
        <v>4.4800000000000004</v>
      </c>
    </row>
    <row r="8771" spans="1:5" ht="15" x14ac:dyDescent="0.25">
      <c r="A8771" s="329">
        <v>1939</v>
      </c>
      <c r="B8771" s="329" t="s">
        <v>11097</v>
      </c>
      <c r="C8771" s="329" t="s">
        <v>9494</v>
      </c>
      <c r="D8771" s="329" t="s">
        <v>9495</v>
      </c>
      <c r="E8771" s="334">
        <v>8.8699999999999992</v>
      </c>
    </row>
    <row r="8772" spans="1:5" ht="15" x14ac:dyDescent="0.25">
      <c r="A8772" s="329">
        <v>1942</v>
      </c>
      <c r="B8772" s="329" t="s">
        <v>11098</v>
      </c>
      <c r="C8772" s="329" t="s">
        <v>9494</v>
      </c>
      <c r="D8772" s="329" t="s">
        <v>9495</v>
      </c>
      <c r="E8772" s="334">
        <v>40.76</v>
      </c>
    </row>
    <row r="8773" spans="1:5" ht="15" x14ac:dyDescent="0.25">
      <c r="A8773" s="329">
        <v>1938</v>
      </c>
      <c r="B8773" s="329" t="s">
        <v>11099</v>
      </c>
      <c r="C8773" s="329" t="s">
        <v>9494</v>
      </c>
      <c r="D8773" s="329" t="s">
        <v>9495</v>
      </c>
      <c r="E8773" s="334">
        <v>5.68</v>
      </c>
    </row>
    <row r="8774" spans="1:5" ht="15" x14ac:dyDescent="0.25">
      <c r="A8774" s="329">
        <v>42692</v>
      </c>
      <c r="B8774" s="329" t="s">
        <v>11100</v>
      </c>
      <c r="C8774" s="329" t="s">
        <v>9494</v>
      </c>
      <c r="D8774" s="329" t="s">
        <v>9508</v>
      </c>
      <c r="E8774" s="334">
        <v>485.48</v>
      </c>
    </row>
    <row r="8775" spans="1:5" ht="15" x14ac:dyDescent="0.25">
      <c r="A8775" s="329">
        <v>42693</v>
      </c>
      <c r="B8775" s="329" t="s">
        <v>11101</v>
      </c>
      <c r="C8775" s="329" t="s">
        <v>9494</v>
      </c>
      <c r="D8775" s="329" t="s">
        <v>9508</v>
      </c>
      <c r="E8775" s="334">
        <v>798.58</v>
      </c>
    </row>
    <row r="8776" spans="1:5" ht="15" x14ac:dyDescent="0.25">
      <c r="A8776" s="329">
        <v>42695</v>
      </c>
      <c r="B8776" s="329" t="s">
        <v>11102</v>
      </c>
      <c r="C8776" s="329" t="s">
        <v>9494</v>
      </c>
      <c r="D8776" s="329" t="s">
        <v>9508</v>
      </c>
      <c r="E8776" s="334">
        <v>607.20000000000005</v>
      </c>
    </row>
    <row r="8777" spans="1:5" ht="15" x14ac:dyDescent="0.25">
      <c r="A8777" s="329">
        <v>42694</v>
      </c>
      <c r="B8777" s="329" t="s">
        <v>11103</v>
      </c>
      <c r="C8777" s="329" t="s">
        <v>9494</v>
      </c>
      <c r="D8777" s="329" t="s">
        <v>9508</v>
      </c>
      <c r="E8777" s="334">
        <v>897.67</v>
      </c>
    </row>
    <row r="8778" spans="1:5" ht="15" x14ac:dyDescent="0.25">
      <c r="A8778" s="329">
        <v>20097</v>
      </c>
      <c r="B8778" s="329" t="s">
        <v>11104</v>
      </c>
      <c r="C8778" s="329" t="s">
        <v>9494</v>
      </c>
      <c r="D8778" s="329" t="s">
        <v>9495</v>
      </c>
      <c r="E8778" s="334">
        <v>44.34</v>
      </c>
    </row>
    <row r="8779" spans="1:5" ht="15" x14ac:dyDescent="0.25">
      <c r="A8779" s="329">
        <v>20098</v>
      </c>
      <c r="B8779" s="329" t="s">
        <v>11105</v>
      </c>
      <c r="C8779" s="329" t="s">
        <v>9494</v>
      </c>
      <c r="D8779" s="329" t="s">
        <v>9495</v>
      </c>
      <c r="E8779" s="334">
        <v>149.51</v>
      </c>
    </row>
    <row r="8780" spans="1:5" ht="15" x14ac:dyDescent="0.25">
      <c r="A8780" s="329">
        <v>20096</v>
      </c>
      <c r="B8780" s="329" t="s">
        <v>11106</v>
      </c>
      <c r="C8780" s="329" t="s">
        <v>9494</v>
      </c>
      <c r="D8780" s="329" t="s">
        <v>9495</v>
      </c>
      <c r="E8780" s="334">
        <v>29.01</v>
      </c>
    </row>
    <row r="8781" spans="1:5" ht="15" x14ac:dyDescent="0.25">
      <c r="A8781" s="329">
        <v>1964</v>
      </c>
      <c r="B8781" s="329" t="s">
        <v>11107</v>
      </c>
      <c r="C8781" s="329" t="s">
        <v>9494</v>
      </c>
      <c r="D8781" s="329" t="s">
        <v>9495</v>
      </c>
      <c r="E8781" s="334">
        <v>26.82</v>
      </c>
    </row>
    <row r="8782" spans="1:5" ht="15" x14ac:dyDescent="0.25">
      <c r="A8782" s="329">
        <v>1880</v>
      </c>
      <c r="B8782" s="329" t="s">
        <v>11108</v>
      </c>
      <c r="C8782" s="329" t="s">
        <v>9494</v>
      </c>
      <c r="D8782" s="329" t="s">
        <v>9495</v>
      </c>
      <c r="E8782" s="334">
        <v>2.76</v>
      </c>
    </row>
    <row r="8783" spans="1:5" ht="15" x14ac:dyDescent="0.25">
      <c r="A8783" s="329">
        <v>39274</v>
      </c>
      <c r="B8783" s="329" t="s">
        <v>11109</v>
      </c>
      <c r="C8783" s="329" t="s">
        <v>9494</v>
      </c>
      <c r="D8783" s="329" t="s">
        <v>9495</v>
      </c>
      <c r="E8783" s="334">
        <v>2.14</v>
      </c>
    </row>
    <row r="8784" spans="1:5" ht="15" x14ac:dyDescent="0.25">
      <c r="A8784" s="329">
        <v>2628</v>
      </c>
      <c r="B8784" s="329" t="s">
        <v>11110</v>
      </c>
      <c r="C8784" s="329" t="s">
        <v>9494</v>
      </c>
      <c r="D8784" s="329" t="s">
        <v>9495</v>
      </c>
      <c r="E8784" s="334">
        <v>233.33</v>
      </c>
    </row>
    <row r="8785" spans="1:5" ht="15" x14ac:dyDescent="0.25">
      <c r="A8785" s="329">
        <v>2622</v>
      </c>
      <c r="B8785" s="329" t="s">
        <v>11111</v>
      </c>
      <c r="C8785" s="329" t="s">
        <v>9494</v>
      </c>
      <c r="D8785" s="329" t="s">
        <v>9495</v>
      </c>
      <c r="E8785" s="334">
        <v>5.54</v>
      </c>
    </row>
    <row r="8786" spans="1:5" ht="15" x14ac:dyDescent="0.25">
      <c r="A8786" s="329">
        <v>2623</v>
      </c>
      <c r="B8786" s="329" t="s">
        <v>11112</v>
      </c>
      <c r="C8786" s="329" t="s">
        <v>9494</v>
      </c>
      <c r="D8786" s="329" t="s">
        <v>9495</v>
      </c>
      <c r="E8786" s="334">
        <v>6.67</v>
      </c>
    </row>
    <row r="8787" spans="1:5" ht="15" x14ac:dyDescent="0.25">
      <c r="A8787" s="329">
        <v>2624</v>
      </c>
      <c r="B8787" s="329" t="s">
        <v>11113</v>
      </c>
      <c r="C8787" s="329" t="s">
        <v>9494</v>
      </c>
      <c r="D8787" s="329" t="s">
        <v>9495</v>
      </c>
      <c r="E8787" s="334">
        <v>10.6</v>
      </c>
    </row>
    <row r="8788" spans="1:5" ht="15" x14ac:dyDescent="0.25">
      <c r="A8788" s="329">
        <v>2625</v>
      </c>
      <c r="B8788" s="329" t="s">
        <v>11114</v>
      </c>
      <c r="C8788" s="329" t="s">
        <v>9494</v>
      </c>
      <c r="D8788" s="329" t="s">
        <v>9495</v>
      </c>
      <c r="E8788" s="334">
        <v>22.39</v>
      </c>
    </row>
    <row r="8789" spans="1:5" ht="15" x14ac:dyDescent="0.25">
      <c r="A8789" s="329">
        <v>2626</v>
      </c>
      <c r="B8789" s="329" t="s">
        <v>11115</v>
      </c>
      <c r="C8789" s="329" t="s">
        <v>9494</v>
      </c>
      <c r="D8789" s="329" t="s">
        <v>9495</v>
      </c>
      <c r="E8789" s="334">
        <v>32.799999999999997</v>
      </c>
    </row>
    <row r="8790" spans="1:5" ht="15" x14ac:dyDescent="0.25">
      <c r="A8790" s="329">
        <v>2630</v>
      </c>
      <c r="B8790" s="329" t="s">
        <v>11116</v>
      </c>
      <c r="C8790" s="329" t="s">
        <v>9494</v>
      </c>
      <c r="D8790" s="329" t="s">
        <v>9495</v>
      </c>
      <c r="E8790" s="334">
        <v>49.89</v>
      </c>
    </row>
    <row r="8791" spans="1:5" ht="15" x14ac:dyDescent="0.25">
      <c r="A8791" s="329">
        <v>2627</v>
      </c>
      <c r="B8791" s="329" t="s">
        <v>11117</v>
      </c>
      <c r="C8791" s="329" t="s">
        <v>9494</v>
      </c>
      <c r="D8791" s="329" t="s">
        <v>9495</v>
      </c>
      <c r="E8791" s="334">
        <v>87.88</v>
      </c>
    </row>
    <row r="8792" spans="1:5" ht="15" x14ac:dyDescent="0.25">
      <c r="A8792" s="329">
        <v>2629</v>
      </c>
      <c r="B8792" s="329" t="s">
        <v>11118</v>
      </c>
      <c r="C8792" s="329" t="s">
        <v>9494</v>
      </c>
      <c r="D8792" s="329" t="s">
        <v>9495</v>
      </c>
      <c r="E8792" s="334">
        <v>118.87</v>
      </c>
    </row>
    <row r="8793" spans="1:5" ht="15" x14ac:dyDescent="0.25">
      <c r="A8793" s="329">
        <v>12033</v>
      </c>
      <c r="B8793" s="329" t="s">
        <v>11119</v>
      </c>
      <c r="C8793" s="329" t="s">
        <v>9494</v>
      </c>
      <c r="D8793" s="329" t="s">
        <v>9495</v>
      </c>
      <c r="E8793" s="334">
        <v>8.82</v>
      </c>
    </row>
    <row r="8794" spans="1:5" ht="15" x14ac:dyDescent="0.25">
      <c r="A8794" s="329">
        <v>40408</v>
      </c>
      <c r="B8794" s="329" t="s">
        <v>11120</v>
      </c>
      <c r="C8794" s="329" t="s">
        <v>9494</v>
      </c>
      <c r="D8794" s="329" t="s">
        <v>9495</v>
      </c>
      <c r="E8794" s="334">
        <v>5.79</v>
      </c>
    </row>
    <row r="8795" spans="1:5" ht="15" x14ac:dyDescent="0.25">
      <c r="A8795" s="329">
        <v>40409</v>
      </c>
      <c r="B8795" s="329" t="s">
        <v>11121</v>
      </c>
      <c r="C8795" s="329" t="s">
        <v>9494</v>
      </c>
      <c r="D8795" s="329" t="s">
        <v>9495</v>
      </c>
      <c r="E8795" s="334">
        <v>2.0499999999999998</v>
      </c>
    </row>
    <row r="8796" spans="1:5" ht="15" x14ac:dyDescent="0.25">
      <c r="A8796" s="329">
        <v>39276</v>
      </c>
      <c r="B8796" s="329" t="s">
        <v>11122</v>
      </c>
      <c r="C8796" s="329" t="s">
        <v>9494</v>
      </c>
      <c r="D8796" s="329" t="s">
        <v>9495</v>
      </c>
      <c r="E8796" s="334">
        <v>5.22</v>
      </c>
    </row>
    <row r="8797" spans="1:5" ht="15" x14ac:dyDescent="0.25">
      <c r="A8797" s="329">
        <v>39277</v>
      </c>
      <c r="B8797" s="329" t="s">
        <v>11123</v>
      </c>
      <c r="C8797" s="329" t="s">
        <v>9494</v>
      </c>
      <c r="D8797" s="329" t="s">
        <v>9495</v>
      </c>
      <c r="E8797" s="334">
        <v>14.1</v>
      </c>
    </row>
    <row r="8798" spans="1:5" ht="15" x14ac:dyDescent="0.25">
      <c r="A8798" s="329">
        <v>12034</v>
      </c>
      <c r="B8798" s="329" t="s">
        <v>1493</v>
      </c>
      <c r="C8798" s="329" t="s">
        <v>9494</v>
      </c>
      <c r="D8798" s="329" t="s">
        <v>9495</v>
      </c>
      <c r="E8798" s="334">
        <v>3.99</v>
      </c>
    </row>
    <row r="8799" spans="1:5" ht="15" x14ac:dyDescent="0.25">
      <c r="A8799" s="329">
        <v>39879</v>
      </c>
      <c r="B8799" s="329" t="s">
        <v>11124</v>
      </c>
      <c r="C8799" s="329" t="s">
        <v>9494</v>
      </c>
      <c r="D8799" s="329" t="s">
        <v>9508</v>
      </c>
      <c r="E8799" s="334">
        <v>5.57</v>
      </c>
    </row>
    <row r="8800" spans="1:5" ht="15" x14ac:dyDescent="0.25">
      <c r="A8800" s="329">
        <v>39880</v>
      </c>
      <c r="B8800" s="329" t="s">
        <v>11125</v>
      </c>
      <c r="C8800" s="329" t="s">
        <v>9494</v>
      </c>
      <c r="D8800" s="329" t="s">
        <v>9508</v>
      </c>
      <c r="E8800" s="334">
        <v>12.34</v>
      </c>
    </row>
    <row r="8801" spans="1:5" ht="15" x14ac:dyDescent="0.25">
      <c r="A8801" s="329">
        <v>39881</v>
      </c>
      <c r="B8801" s="329" t="s">
        <v>11126</v>
      </c>
      <c r="C8801" s="329" t="s">
        <v>9494</v>
      </c>
      <c r="D8801" s="329" t="s">
        <v>9508</v>
      </c>
      <c r="E8801" s="334">
        <v>19.809999999999999</v>
      </c>
    </row>
    <row r="8802" spans="1:5" ht="15" x14ac:dyDescent="0.25">
      <c r="A8802" s="329">
        <v>39882</v>
      </c>
      <c r="B8802" s="329" t="s">
        <v>11127</v>
      </c>
      <c r="C8802" s="329" t="s">
        <v>9494</v>
      </c>
      <c r="D8802" s="329" t="s">
        <v>9508</v>
      </c>
      <c r="E8802" s="334">
        <v>52.19</v>
      </c>
    </row>
    <row r="8803" spans="1:5" ht="15" x14ac:dyDescent="0.25">
      <c r="A8803" s="329">
        <v>39883</v>
      </c>
      <c r="B8803" s="329" t="s">
        <v>11128</v>
      </c>
      <c r="C8803" s="329" t="s">
        <v>9494</v>
      </c>
      <c r="D8803" s="329" t="s">
        <v>9508</v>
      </c>
      <c r="E8803" s="334">
        <v>83.34</v>
      </c>
    </row>
    <row r="8804" spans="1:5" ht="15" x14ac:dyDescent="0.25">
      <c r="A8804" s="329">
        <v>39884</v>
      </c>
      <c r="B8804" s="329" t="s">
        <v>11129</v>
      </c>
      <c r="C8804" s="329" t="s">
        <v>9494</v>
      </c>
      <c r="D8804" s="329" t="s">
        <v>9508</v>
      </c>
      <c r="E8804" s="334">
        <v>123.78</v>
      </c>
    </row>
    <row r="8805" spans="1:5" ht="15" x14ac:dyDescent="0.25">
      <c r="A8805" s="329">
        <v>39885</v>
      </c>
      <c r="B8805" s="329" t="s">
        <v>11130</v>
      </c>
      <c r="C8805" s="329" t="s">
        <v>9494</v>
      </c>
      <c r="D8805" s="329" t="s">
        <v>9508</v>
      </c>
      <c r="E8805" s="334">
        <v>294.19</v>
      </c>
    </row>
    <row r="8806" spans="1:5" ht="15" x14ac:dyDescent="0.25">
      <c r="A8806" s="329">
        <v>1777</v>
      </c>
      <c r="B8806" s="329" t="s">
        <v>11131</v>
      </c>
      <c r="C8806" s="329" t="s">
        <v>9494</v>
      </c>
      <c r="D8806" s="329" t="s">
        <v>9495</v>
      </c>
      <c r="E8806" s="334">
        <v>63.55</v>
      </c>
    </row>
    <row r="8807" spans="1:5" ht="15" x14ac:dyDescent="0.25">
      <c r="A8807" s="329">
        <v>1819</v>
      </c>
      <c r="B8807" s="329" t="s">
        <v>11132</v>
      </c>
      <c r="C8807" s="329" t="s">
        <v>9494</v>
      </c>
      <c r="D8807" s="329" t="s">
        <v>9495</v>
      </c>
      <c r="E8807" s="334">
        <v>46.23</v>
      </c>
    </row>
    <row r="8808" spans="1:5" ht="15" x14ac:dyDescent="0.25">
      <c r="A8808" s="329">
        <v>1775</v>
      </c>
      <c r="B8808" s="329" t="s">
        <v>11133</v>
      </c>
      <c r="C8808" s="329" t="s">
        <v>9494</v>
      </c>
      <c r="D8808" s="329" t="s">
        <v>9495</v>
      </c>
      <c r="E8808" s="334">
        <v>13.83</v>
      </c>
    </row>
    <row r="8809" spans="1:5" ht="15" x14ac:dyDescent="0.25">
      <c r="A8809" s="329">
        <v>1776</v>
      </c>
      <c r="B8809" s="329" t="s">
        <v>11134</v>
      </c>
      <c r="C8809" s="329" t="s">
        <v>9494</v>
      </c>
      <c r="D8809" s="329" t="s">
        <v>9495</v>
      </c>
      <c r="E8809" s="334">
        <v>37.619999999999997</v>
      </c>
    </row>
    <row r="8810" spans="1:5" ht="15" x14ac:dyDescent="0.25">
      <c r="A8810" s="329">
        <v>1778</v>
      </c>
      <c r="B8810" s="329" t="s">
        <v>11135</v>
      </c>
      <c r="C8810" s="329" t="s">
        <v>9494</v>
      </c>
      <c r="D8810" s="329" t="s">
        <v>9495</v>
      </c>
      <c r="E8810" s="334">
        <v>153.82</v>
      </c>
    </row>
    <row r="8811" spans="1:5" ht="15" x14ac:dyDescent="0.25">
      <c r="A8811" s="329">
        <v>1818</v>
      </c>
      <c r="B8811" s="329" t="s">
        <v>11136</v>
      </c>
      <c r="C8811" s="329" t="s">
        <v>9494</v>
      </c>
      <c r="D8811" s="329" t="s">
        <v>9495</v>
      </c>
      <c r="E8811" s="334">
        <v>102.11</v>
      </c>
    </row>
    <row r="8812" spans="1:5" ht="15" x14ac:dyDescent="0.25">
      <c r="A8812" s="329">
        <v>1820</v>
      </c>
      <c r="B8812" s="329" t="s">
        <v>11137</v>
      </c>
      <c r="C8812" s="329" t="s">
        <v>9494</v>
      </c>
      <c r="D8812" s="329" t="s">
        <v>9495</v>
      </c>
      <c r="E8812" s="334">
        <v>19.97</v>
      </c>
    </row>
    <row r="8813" spans="1:5" ht="15" x14ac:dyDescent="0.25">
      <c r="A8813" s="329">
        <v>1779</v>
      </c>
      <c r="B8813" s="329" t="s">
        <v>11138</v>
      </c>
      <c r="C8813" s="329" t="s">
        <v>9494</v>
      </c>
      <c r="D8813" s="329" t="s">
        <v>9495</v>
      </c>
      <c r="E8813" s="334">
        <v>223.72</v>
      </c>
    </row>
    <row r="8814" spans="1:5" ht="15" x14ac:dyDescent="0.25">
      <c r="A8814" s="329">
        <v>1780</v>
      </c>
      <c r="B8814" s="329" t="s">
        <v>11139</v>
      </c>
      <c r="C8814" s="329" t="s">
        <v>9494</v>
      </c>
      <c r="D8814" s="329" t="s">
        <v>9495</v>
      </c>
      <c r="E8814" s="334">
        <v>461.2</v>
      </c>
    </row>
    <row r="8815" spans="1:5" ht="15" x14ac:dyDescent="0.25">
      <c r="A8815" s="329">
        <v>1783</v>
      </c>
      <c r="B8815" s="329" t="s">
        <v>11140</v>
      </c>
      <c r="C8815" s="329" t="s">
        <v>9494</v>
      </c>
      <c r="D8815" s="329" t="s">
        <v>9495</v>
      </c>
      <c r="E8815" s="334">
        <v>48.76</v>
      </c>
    </row>
    <row r="8816" spans="1:5" ht="15" x14ac:dyDescent="0.25">
      <c r="A8816" s="329">
        <v>1782</v>
      </c>
      <c r="B8816" s="329" t="s">
        <v>11141</v>
      </c>
      <c r="C8816" s="329" t="s">
        <v>9494</v>
      </c>
      <c r="D8816" s="329" t="s">
        <v>9495</v>
      </c>
      <c r="E8816" s="334">
        <v>38.549999999999997</v>
      </c>
    </row>
    <row r="8817" spans="1:5" ht="15" x14ac:dyDescent="0.25">
      <c r="A8817" s="329">
        <v>1817</v>
      </c>
      <c r="B8817" s="329" t="s">
        <v>11142</v>
      </c>
      <c r="C8817" s="329" t="s">
        <v>9494</v>
      </c>
      <c r="D8817" s="329" t="s">
        <v>9495</v>
      </c>
      <c r="E8817" s="334">
        <v>11.49</v>
      </c>
    </row>
    <row r="8818" spans="1:5" ht="15" x14ac:dyDescent="0.25">
      <c r="A8818" s="329">
        <v>1781</v>
      </c>
      <c r="B8818" s="329" t="s">
        <v>11143</v>
      </c>
      <c r="C8818" s="329" t="s">
        <v>9494</v>
      </c>
      <c r="D8818" s="329" t="s">
        <v>9495</v>
      </c>
      <c r="E8818" s="334">
        <v>25.12</v>
      </c>
    </row>
    <row r="8819" spans="1:5" ht="15" x14ac:dyDescent="0.25">
      <c r="A8819" s="329">
        <v>1784</v>
      </c>
      <c r="B8819" s="329" t="s">
        <v>11144</v>
      </c>
      <c r="C8819" s="329" t="s">
        <v>9494</v>
      </c>
      <c r="D8819" s="329" t="s">
        <v>9495</v>
      </c>
      <c r="E8819" s="334">
        <v>137.69</v>
      </c>
    </row>
    <row r="8820" spans="1:5" ht="15" x14ac:dyDescent="0.25">
      <c r="A8820" s="329">
        <v>1810</v>
      </c>
      <c r="B8820" s="329" t="s">
        <v>11145</v>
      </c>
      <c r="C8820" s="329" t="s">
        <v>9494</v>
      </c>
      <c r="D8820" s="329" t="s">
        <v>9495</v>
      </c>
      <c r="E8820" s="334">
        <v>76.37</v>
      </c>
    </row>
    <row r="8821" spans="1:5" ht="15" x14ac:dyDescent="0.25">
      <c r="A8821" s="329">
        <v>1811</v>
      </c>
      <c r="B8821" s="329" t="s">
        <v>11146</v>
      </c>
      <c r="C8821" s="329" t="s">
        <v>9494</v>
      </c>
      <c r="D8821" s="329" t="s">
        <v>9495</v>
      </c>
      <c r="E8821" s="334">
        <v>16.52</v>
      </c>
    </row>
    <row r="8822" spans="1:5" ht="15" x14ac:dyDescent="0.25">
      <c r="A8822" s="329">
        <v>1812</v>
      </c>
      <c r="B8822" s="329" t="s">
        <v>11147</v>
      </c>
      <c r="C8822" s="329" t="s">
        <v>9494</v>
      </c>
      <c r="D8822" s="329" t="s">
        <v>9495</v>
      </c>
      <c r="E8822" s="334">
        <v>192.8</v>
      </c>
    </row>
    <row r="8823" spans="1:5" ht="15" x14ac:dyDescent="0.25">
      <c r="A8823" s="329">
        <v>40386</v>
      </c>
      <c r="B8823" s="329" t="s">
        <v>11148</v>
      </c>
      <c r="C8823" s="329" t="s">
        <v>9494</v>
      </c>
      <c r="D8823" s="329" t="s">
        <v>9508</v>
      </c>
      <c r="E8823" s="334">
        <v>78.56</v>
      </c>
    </row>
    <row r="8824" spans="1:5" ht="15" x14ac:dyDescent="0.25">
      <c r="A8824" s="329">
        <v>40384</v>
      </c>
      <c r="B8824" s="329" t="s">
        <v>11149</v>
      </c>
      <c r="C8824" s="329" t="s">
        <v>9494</v>
      </c>
      <c r="D8824" s="329" t="s">
        <v>9508</v>
      </c>
      <c r="E8824" s="334">
        <v>53.79</v>
      </c>
    </row>
    <row r="8825" spans="1:5" ht="15" x14ac:dyDescent="0.25">
      <c r="A8825" s="329">
        <v>40379</v>
      </c>
      <c r="B8825" s="329" t="s">
        <v>11150</v>
      </c>
      <c r="C8825" s="329" t="s">
        <v>9494</v>
      </c>
      <c r="D8825" s="329" t="s">
        <v>9508</v>
      </c>
      <c r="E8825" s="334">
        <v>18.59</v>
      </c>
    </row>
    <row r="8826" spans="1:5" ht="15" x14ac:dyDescent="0.25">
      <c r="A8826" s="329">
        <v>40423</v>
      </c>
      <c r="B8826" s="329" t="s">
        <v>11151</v>
      </c>
      <c r="C8826" s="329" t="s">
        <v>9494</v>
      </c>
      <c r="D8826" s="329" t="s">
        <v>9508</v>
      </c>
      <c r="E8826" s="334">
        <v>35.19</v>
      </c>
    </row>
    <row r="8827" spans="1:5" ht="15" x14ac:dyDescent="0.25">
      <c r="A8827" s="329">
        <v>40389</v>
      </c>
      <c r="B8827" s="329" t="s">
        <v>11152</v>
      </c>
      <c r="C8827" s="329" t="s">
        <v>9494</v>
      </c>
      <c r="D8827" s="329" t="s">
        <v>9508</v>
      </c>
      <c r="E8827" s="334">
        <v>223.16</v>
      </c>
    </row>
    <row r="8828" spans="1:5" ht="15" x14ac:dyDescent="0.25">
      <c r="A8828" s="329">
        <v>40388</v>
      </c>
      <c r="B8828" s="329" t="s">
        <v>11153</v>
      </c>
      <c r="C8828" s="329" t="s">
        <v>9494</v>
      </c>
      <c r="D8828" s="329" t="s">
        <v>9508</v>
      </c>
      <c r="E8828" s="334">
        <v>111.7</v>
      </c>
    </row>
    <row r="8829" spans="1:5" ht="15" x14ac:dyDescent="0.25">
      <c r="A8829" s="329">
        <v>40381</v>
      </c>
      <c r="B8829" s="329" t="s">
        <v>11154</v>
      </c>
      <c r="C8829" s="329" t="s">
        <v>9494</v>
      </c>
      <c r="D8829" s="329" t="s">
        <v>9508</v>
      </c>
      <c r="E8829" s="334">
        <v>24.79</v>
      </c>
    </row>
    <row r="8830" spans="1:5" ht="15" x14ac:dyDescent="0.25">
      <c r="A8830" s="329">
        <v>40391</v>
      </c>
      <c r="B8830" s="329" t="s">
        <v>11155</v>
      </c>
      <c r="C8830" s="329" t="s">
        <v>9494</v>
      </c>
      <c r="D8830" s="329" t="s">
        <v>9508</v>
      </c>
      <c r="E8830" s="334">
        <v>579.21</v>
      </c>
    </row>
    <row r="8831" spans="1:5" ht="15" x14ac:dyDescent="0.25">
      <c r="A8831" s="329">
        <v>40414</v>
      </c>
      <c r="B8831" s="329" t="s">
        <v>11156</v>
      </c>
      <c r="C8831" s="329" t="s">
        <v>9494</v>
      </c>
      <c r="D8831" s="329" t="s">
        <v>9508</v>
      </c>
      <c r="E8831" s="334">
        <v>21.67</v>
      </c>
    </row>
    <row r="8832" spans="1:5" ht="15" x14ac:dyDescent="0.25">
      <c r="A8832" s="329">
        <v>40416</v>
      </c>
      <c r="B8832" s="329" t="s">
        <v>11157</v>
      </c>
      <c r="C8832" s="329" t="s">
        <v>9494</v>
      </c>
      <c r="D8832" s="329" t="s">
        <v>9508</v>
      </c>
      <c r="E8832" s="334">
        <v>29.96</v>
      </c>
    </row>
    <row r="8833" spans="1:5" ht="15" x14ac:dyDescent="0.25">
      <c r="A8833" s="329">
        <v>40418</v>
      </c>
      <c r="B8833" s="329" t="s">
        <v>11158</v>
      </c>
      <c r="C8833" s="329" t="s">
        <v>9494</v>
      </c>
      <c r="D8833" s="329" t="s">
        <v>9508</v>
      </c>
      <c r="E8833" s="334">
        <v>35.74</v>
      </c>
    </row>
    <row r="8834" spans="1:5" ht="15" x14ac:dyDescent="0.25">
      <c r="A8834" s="329">
        <v>2609</v>
      </c>
      <c r="B8834" s="329" t="s">
        <v>11159</v>
      </c>
      <c r="C8834" s="329" t="s">
        <v>9494</v>
      </c>
      <c r="D8834" s="329" t="s">
        <v>9495</v>
      </c>
      <c r="E8834" s="334">
        <v>5.2</v>
      </c>
    </row>
    <row r="8835" spans="1:5" ht="15" x14ac:dyDescent="0.25">
      <c r="A8835" s="329">
        <v>2634</v>
      </c>
      <c r="B8835" s="329" t="s">
        <v>11160</v>
      </c>
      <c r="C8835" s="329" t="s">
        <v>9494</v>
      </c>
      <c r="D8835" s="329" t="s">
        <v>9495</v>
      </c>
      <c r="E8835" s="334">
        <v>6.84</v>
      </c>
    </row>
    <row r="8836" spans="1:5" ht="15" x14ac:dyDescent="0.25">
      <c r="A8836" s="329">
        <v>2611</v>
      </c>
      <c r="B8836" s="329" t="s">
        <v>11161</v>
      </c>
      <c r="C8836" s="329" t="s">
        <v>9494</v>
      </c>
      <c r="D8836" s="329" t="s">
        <v>9495</v>
      </c>
      <c r="E8836" s="334">
        <v>19.27</v>
      </c>
    </row>
    <row r="8837" spans="1:5" ht="15" x14ac:dyDescent="0.25">
      <c r="A8837" s="329">
        <v>34359</v>
      </c>
      <c r="B8837" s="329" t="s">
        <v>11162</v>
      </c>
      <c r="C8837" s="329" t="s">
        <v>9494</v>
      </c>
      <c r="D8837" s="329" t="s">
        <v>9508</v>
      </c>
      <c r="E8837" s="334">
        <v>10.38</v>
      </c>
    </row>
    <row r="8838" spans="1:5" ht="15" x14ac:dyDescent="0.25">
      <c r="A8838" s="329">
        <v>1789</v>
      </c>
      <c r="B8838" s="329" t="s">
        <v>11163</v>
      </c>
      <c r="C8838" s="329" t="s">
        <v>9494</v>
      </c>
      <c r="D8838" s="329" t="s">
        <v>9495</v>
      </c>
      <c r="E8838" s="334">
        <v>60.99</v>
      </c>
    </row>
    <row r="8839" spans="1:5" ht="15" x14ac:dyDescent="0.25">
      <c r="A8839" s="329">
        <v>1788</v>
      </c>
      <c r="B8839" s="329" t="s">
        <v>11164</v>
      </c>
      <c r="C8839" s="329" t="s">
        <v>9494</v>
      </c>
      <c r="D8839" s="329" t="s">
        <v>9495</v>
      </c>
      <c r="E8839" s="334">
        <v>48.89</v>
      </c>
    </row>
    <row r="8840" spans="1:5" ht="15" x14ac:dyDescent="0.25">
      <c r="A8840" s="329">
        <v>1786</v>
      </c>
      <c r="B8840" s="329" t="s">
        <v>11165</v>
      </c>
      <c r="C8840" s="329" t="s">
        <v>9494</v>
      </c>
      <c r="D8840" s="329" t="s">
        <v>9495</v>
      </c>
      <c r="E8840" s="334">
        <v>12.14</v>
      </c>
    </row>
    <row r="8841" spans="1:5" ht="15" x14ac:dyDescent="0.25">
      <c r="A8841" s="329">
        <v>1787</v>
      </c>
      <c r="B8841" s="329" t="s">
        <v>11166</v>
      </c>
      <c r="C8841" s="329" t="s">
        <v>9494</v>
      </c>
      <c r="D8841" s="329" t="s">
        <v>9495</v>
      </c>
      <c r="E8841" s="334">
        <v>29.07</v>
      </c>
    </row>
    <row r="8842" spans="1:5" ht="15" x14ac:dyDescent="0.25">
      <c r="A8842" s="329">
        <v>1791</v>
      </c>
      <c r="B8842" s="329" t="s">
        <v>11167</v>
      </c>
      <c r="C8842" s="329" t="s">
        <v>9494</v>
      </c>
      <c r="D8842" s="329" t="s">
        <v>9495</v>
      </c>
      <c r="E8842" s="334">
        <v>176.27</v>
      </c>
    </row>
    <row r="8843" spans="1:5" ht="15" x14ac:dyDescent="0.25">
      <c r="A8843" s="329">
        <v>1790</v>
      </c>
      <c r="B8843" s="329" t="s">
        <v>11168</v>
      </c>
      <c r="C8843" s="329" t="s">
        <v>9494</v>
      </c>
      <c r="D8843" s="329" t="s">
        <v>9495</v>
      </c>
      <c r="E8843" s="334">
        <v>101.57</v>
      </c>
    </row>
    <row r="8844" spans="1:5" ht="15" x14ac:dyDescent="0.25">
      <c r="A8844" s="329">
        <v>1813</v>
      </c>
      <c r="B8844" s="329" t="s">
        <v>11169</v>
      </c>
      <c r="C8844" s="329" t="s">
        <v>9494</v>
      </c>
      <c r="D8844" s="329" t="s">
        <v>9495</v>
      </c>
      <c r="E8844" s="334">
        <v>19.260000000000002</v>
      </c>
    </row>
    <row r="8845" spans="1:5" ht="15" x14ac:dyDescent="0.25">
      <c r="A8845" s="329">
        <v>1792</v>
      </c>
      <c r="B8845" s="329" t="s">
        <v>11170</v>
      </c>
      <c r="C8845" s="329" t="s">
        <v>9494</v>
      </c>
      <c r="D8845" s="329" t="s">
        <v>9495</v>
      </c>
      <c r="E8845" s="334">
        <v>237.94</v>
      </c>
    </row>
    <row r="8846" spans="1:5" ht="15" x14ac:dyDescent="0.25">
      <c r="A8846" s="329">
        <v>1793</v>
      </c>
      <c r="B8846" s="329" t="s">
        <v>11171</v>
      </c>
      <c r="C8846" s="329" t="s">
        <v>9494</v>
      </c>
      <c r="D8846" s="329" t="s">
        <v>9495</v>
      </c>
      <c r="E8846" s="334">
        <v>480.8</v>
      </c>
    </row>
    <row r="8847" spans="1:5" ht="15" x14ac:dyDescent="0.25">
      <c r="A8847" s="329">
        <v>1809</v>
      </c>
      <c r="B8847" s="329" t="s">
        <v>11172</v>
      </c>
      <c r="C8847" s="329" t="s">
        <v>9494</v>
      </c>
      <c r="D8847" s="329" t="s">
        <v>9495</v>
      </c>
      <c r="E8847" s="334">
        <v>57.18</v>
      </c>
    </row>
    <row r="8848" spans="1:5" ht="15" x14ac:dyDescent="0.25">
      <c r="A8848" s="329">
        <v>1814</v>
      </c>
      <c r="B8848" s="329" t="s">
        <v>11173</v>
      </c>
      <c r="C8848" s="329" t="s">
        <v>9494</v>
      </c>
      <c r="D8848" s="329" t="s">
        <v>9495</v>
      </c>
      <c r="E8848" s="334">
        <v>46.97</v>
      </c>
    </row>
    <row r="8849" spans="1:5" ht="15" x14ac:dyDescent="0.25">
      <c r="A8849" s="329">
        <v>1803</v>
      </c>
      <c r="B8849" s="329" t="s">
        <v>11174</v>
      </c>
      <c r="C8849" s="329" t="s">
        <v>9494</v>
      </c>
      <c r="D8849" s="329" t="s">
        <v>9495</v>
      </c>
      <c r="E8849" s="334">
        <v>11.87</v>
      </c>
    </row>
    <row r="8850" spans="1:5" ht="15" x14ac:dyDescent="0.25">
      <c r="A8850" s="329">
        <v>1805</v>
      </c>
      <c r="B8850" s="329" t="s">
        <v>11175</v>
      </c>
      <c r="C8850" s="329" t="s">
        <v>9494</v>
      </c>
      <c r="D8850" s="329" t="s">
        <v>9495</v>
      </c>
      <c r="E8850" s="334">
        <v>27.26</v>
      </c>
    </row>
    <row r="8851" spans="1:5" ht="15" x14ac:dyDescent="0.25">
      <c r="A8851" s="329">
        <v>1821</v>
      </c>
      <c r="B8851" s="329" t="s">
        <v>11176</v>
      </c>
      <c r="C8851" s="329" t="s">
        <v>9494</v>
      </c>
      <c r="D8851" s="329" t="s">
        <v>9495</v>
      </c>
      <c r="E8851" s="334">
        <v>161.05000000000001</v>
      </c>
    </row>
    <row r="8852" spans="1:5" ht="15" x14ac:dyDescent="0.25">
      <c r="A8852" s="329">
        <v>1806</v>
      </c>
      <c r="B8852" s="329" t="s">
        <v>11177</v>
      </c>
      <c r="C8852" s="329" t="s">
        <v>9494</v>
      </c>
      <c r="D8852" s="329" t="s">
        <v>9495</v>
      </c>
      <c r="E8852" s="334">
        <v>95.86</v>
      </c>
    </row>
    <row r="8853" spans="1:5" ht="15" x14ac:dyDescent="0.25">
      <c r="A8853" s="329">
        <v>1804</v>
      </c>
      <c r="B8853" s="329" t="s">
        <v>11178</v>
      </c>
      <c r="C8853" s="329" t="s">
        <v>9494</v>
      </c>
      <c r="D8853" s="329" t="s">
        <v>9495</v>
      </c>
      <c r="E8853" s="334">
        <v>16.899999999999999</v>
      </c>
    </row>
    <row r="8854" spans="1:5" ht="15" x14ac:dyDescent="0.25">
      <c r="A8854" s="329">
        <v>1807</v>
      </c>
      <c r="B8854" s="329" t="s">
        <v>11179</v>
      </c>
      <c r="C8854" s="329" t="s">
        <v>9494</v>
      </c>
      <c r="D8854" s="329" t="s">
        <v>9495</v>
      </c>
      <c r="E8854" s="334">
        <v>230.33</v>
      </c>
    </row>
    <row r="8855" spans="1:5" ht="15" x14ac:dyDescent="0.25">
      <c r="A8855" s="329">
        <v>1808</v>
      </c>
      <c r="B8855" s="329" t="s">
        <v>11180</v>
      </c>
      <c r="C8855" s="329" t="s">
        <v>9494</v>
      </c>
      <c r="D8855" s="329" t="s">
        <v>9495</v>
      </c>
      <c r="E8855" s="334">
        <v>461.77</v>
      </c>
    </row>
    <row r="8856" spans="1:5" ht="15" x14ac:dyDescent="0.25">
      <c r="A8856" s="329">
        <v>1797</v>
      </c>
      <c r="B8856" s="329" t="s">
        <v>11181</v>
      </c>
      <c r="C8856" s="329" t="s">
        <v>9494</v>
      </c>
      <c r="D8856" s="329" t="s">
        <v>9495</v>
      </c>
      <c r="E8856" s="334">
        <v>69.25</v>
      </c>
    </row>
    <row r="8857" spans="1:5" ht="15" x14ac:dyDescent="0.25">
      <c r="A8857" s="329">
        <v>1796</v>
      </c>
      <c r="B8857" s="329" t="s">
        <v>11182</v>
      </c>
      <c r="C8857" s="329" t="s">
        <v>9494</v>
      </c>
      <c r="D8857" s="329" t="s">
        <v>9495</v>
      </c>
      <c r="E8857" s="334">
        <v>53.12</v>
      </c>
    </row>
    <row r="8858" spans="1:5" ht="15" x14ac:dyDescent="0.25">
      <c r="A8858" s="329">
        <v>1794</v>
      </c>
      <c r="B8858" s="329" t="s">
        <v>11183</v>
      </c>
      <c r="C8858" s="329" t="s">
        <v>9494</v>
      </c>
      <c r="D8858" s="329" t="s">
        <v>9495</v>
      </c>
      <c r="E8858" s="334">
        <v>12.68</v>
      </c>
    </row>
    <row r="8859" spans="1:5" ht="15" x14ac:dyDescent="0.25">
      <c r="A8859" s="329">
        <v>1816</v>
      </c>
      <c r="B8859" s="329" t="s">
        <v>11184</v>
      </c>
      <c r="C8859" s="329" t="s">
        <v>9494</v>
      </c>
      <c r="D8859" s="329" t="s">
        <v>9495</v>
      </c>
      <c r="E8859" s="334">
        <v>28.59</v>
      </c>
    </row>
    <row r="8860" spans="1:5" ht="15" x14ac:dyDescent="0.25">
      <c r="A8860" s="329">
        <v>1815</v>
      </c>
      <c r="B8860" s="329" t="s">
        <v>11185</v>
      </c>
      <c r="C8860" s="329" t="s">
        <v>9494</v>
      </c>
      <c r="D8860" s="329" t="s">
        <v>9495</v>
      </c>
      <c r="E8860" s="334">
        <v>219.59</v>
      </c>
    </row>
    <row r="8861" spans="1:5" ht="15" x14ac:dyDescent="0.25">
      <c r="A8861" s="329">
        <v>1798</v>
      </c>
      <c r="B8861" s="329" t="s">
        <v>11186</v>
      </c>
      <c r="C8861" s="329" t="s">
        <v>9494</v>
      </c>
      <c r="D8861" s="329" t="s">
        <v>9495</v>
      </c>
      <c r="E8861" s="334">
        <v>98.26</v>
      </c>
    </row>
    <row r="8862" spans="1:5" ht="15" x14ac:dyDescent="0.25">
      <c r="A8862" s="329">
        <v>1795</v>
      </c>
      <c r="B8862" s="329" t="s">
        <v>11187</v>
      </c>
      <c r="C8862" s="329" t="s">
        <v>9494</v>
      </c>
      <c r="D8862" s="329" t="s">
        <v>9495</v>
      </c>
      <c r="E8862" s="334">
        <v>17.57</v>
      </c>
    </row>
    <row r="8863" spans="1:5" ht="15" x14ac:dyDescent="0.25">
      <c r="A8863" s="329">
        <v>1799</v>
      </c>
      <c r="B8863" s="329" t="s">
        <v>11188</v>
      </c>
      <c r="C8863" s="329" t="s">
        <v>9494</v>
      </c>
      <c r="D8863" s="329" t="s">
        <v>9495</v>
      </c>
      <c r="E8863" s="334">
        <v>286</v>
      </c>
    </row>
    <row r="8864" spans="1:5" ht="15" x14ac:dyDescent="0.25">
      <c r="A8864" s="329">
        <v>1800</v>
      </c>
      <c r="B8864" s="329" t="s">
        <v>11189</v>
      </c>
      <c r="C8864" s="329" t="s">
        <v>9494</v>
      </c>
      <c r="D8864" s="329" t="s">
        <v>9495</v>
      </c>
      <c r="E8864" s="334">
        <v>546.01</v>
      </c>
    </row>
    <row r="8865" spans="1:5" ht="15" x14ac:dyDescent="0.25">
      <c r="A8865" s="329">
        <v>1802</v>
      </c>
      <c r="B8865" s="329" t="s">
        <v>11190</v>
      </c>
      <c r="C8865" s="329" t="s">
        <v>9494</v>
      </c>
      <c r="D8865" s="329" t="s">
        <v>9495</v>
      </c>
      <c r="E8865" s="335">
        <v>1365.8</v>
      </c>
    </row>
    <row r="8866" spans="1:5" ht="15" x14ac:dyDescent="0.25">
      <c r="A8866" s="329">
        <v>40385</v>
      </c>
      <c r="B8866" s="329" t="s">
        <v>11191</v>
      </c>
      <c r="C8866" s="329" t="s">
        <v>9494</v>
      </c>
      <c r="D8866" s="329" t="s">
        <v>9508</v>
      </c>
      <c r="E8866" s="334">
        <v>78.56</v>
      </c>
    </row>
    <row r="8867" spans="1:5" ht="15" x14ac:dyDescent="0.25">
      <c r="A8867" s="329">
        <v>40383</v>
      </c>
      <c r="B8867" s="329" t="s">
        <v>11192</v>
      </c>
      <c r="C8867" s="329" t="s">
        <v>9494</v>
      </c>
      <c r="D8867" s="329" t="s">
        <v>9508</v>
      </c>
      <c r="E8867" s="334">
        <v>53.79</v>
      </c>
    </row>
    <row r="8868" spans="1:5" ht="15" x14ac:dyDescent="0.25">
      <c r="A8868" s="329">
        <v>40378</v>
      </c>
      <c r="B8868" s="329" t="s">
        <v>11193</v>
      </c>
      <c r="C8868" s="329" t="s">
        <v>9494</v>
      </c>
      <c r="D8868" s="329" t="s">
        <v>9508</v>
      </c>
      <c r="E8868" s="334">
        <v>18.59</v>
      </c>
    </row>
    <row r="8869" spans="1:5" ht="15" x14ac:dyDescent="0.25">
      <c r="A8869" s="329">
        <v>40382</v>
      </c>
      <c r="B8869" s="329" t="s">
        <v>11194</v>
      </c>
      <c r="C8869" s="329" t="s">
        <v>9494</v>
      </c>
      <c r="D8869" s="329" t="s">
        <v>9508</v>
      </c>
      <c r="E8869" s="334">
        <v>35.19</v>
      </c>
    </row>
    <row r="8870" spans="1:5" ht="15" x14ac:dyDescent="0.25">
      <c r="A8870" s="329">
        <v>40422</v>
      </c>
      <c r="B8870" s="329" t="s">
        <v>11195</v>
      </c>
      <c r="C8870" s="329" t="s">
        <v>9494</v>
      </c>
      <c r="D8870" s="329" t="s">
        <v>9508</v>
      </c>
      <c r="E8870" s="334">
        <v>239.72</v>
      </c>
    </row>
    <row r="8871" spans="1:5" ht="15" x14ac:dyDescent="0.25">
      <c r="A8871" s="329">
        <v>40387</v>
      </c>
      <c r="B8871" s="329" t="s">
        <v>11196</v>
      </c>
      <c r="C8871" s="329" t="s">
        <v>9494</v>
      </c>
      <c r="D8871" s="329" t="s">
        <v>9508</v>
      </c>
      <c r="E8871" s="334">
        <v>122.06</v>
      </c>
    </row>
    <row r="8872" spans="1:5" ht="15" x14ac:dyDescent="0.25">
      <c r="A8872" s="329">
        <v>40380</v>
      </c>
      <c r="B8872" s="329" t="s">
        <v>11197</v>
      </c>
      <c r="C8872" s="329" t="s">
        <v>9494</v>
      </c>
      <c r="D8872" s="329" t="s">
        <v>9508</v>
      </c>
      <c r="E8872" s="334">
        <v>24.79</v>
      </c>
    </row>
    <row r="8873" spans="1:5" ht="15" x14ac:dyDescent="0.25">
      <c r="A8873" s="329">
        <v>40390</v>
      </c>
      <c r="B8873" s="329" t="s">
        <v>11198</v>
      </c>
      <c r="C8873" s="329" t="s">
        <v>9494</v>
      </c>
      <c r="D8873" s="329" t="s">
        <v>9508</v>
      </c>
      <c r="E8873" s="334">
        <v>504.89</v>
      </c>
    </row>
    <row r="8874" spans="1:5" ht="15" x14ac:dyDescent="0.25">
      <c r="A8874" s="329">
        <v>40413</v>
      </c>
      <c r="B8874" s="329" t="s">
        <v>11199</v>
      </c>
      <c r="C8874" s="329" t="s">
        <v>9494</v>
      </c>
      <c r="D8874" s="329" t="s">
        <v>9508</v>
      </c>
      <c r="E8874" s="334">
        <v>23.55</v>
      </c>
    </row>
    <row r="8875" spans="1:5" ht="15" x14ac:dyDescent="0.25">
      <c r="A8875" s="329">
        <v>40415</v>
      </c>
      <c r="B8875" s="329" t="s">
        <v>11200</v>
      </c>
      <c r="C8875" s="329" t="s">
        <v>9494</v>
      </c>
      <c r="D8875" s="329" t="s">
        <v>9508</v>
      </c>
      <c r="E8875" s="334">
        <v>33.549999999999997</v>
      </c>
    </row>
    <row r="8876" spans="1:5" ht="15" x14ac:dyDescent="0.25">
      <c r="A8876" s="329">
        <v>40417</v>
      </c>
      <c r="B8876" s="329" t="s">
        <v>11201</v>
      </c>
      <c r="C8876" s="329" t="s">
        <v>9494</v>
      </c>
      <c r="D8876" s="329" t="s">
        <v>9508</v>
      </c>
      <c r="E8876" s="334">
        <v>39.58</v>
      </c>
    </row>
    <row r="8877" spans="1:5" ht="15" x14ac:dyDescent="0.25">
      <c r="A8877" s="329">
        <v>39271</v>
      </c>
      <c r="B8877" s="329" t="s">
        <v>11202</v>
      </c>
      <c r="C8877" s="329" t="s">
        <v>9494</v>
      </c>
      <c r="D8877" s="329" t="s">
        <v>9495</v>
      </c>
      <c r="E8877" s="334">
        <v>1.77</v>
      </c>
    </row>
    <row r="8878" spans="1:5" ht="15" x14ac:dyDescent="0.25">
      <c r="A8878" s="329">
        <v>39273</v>
      </c>
      <c r="B8878" s="329" t="s">
        <v>11203</v>
      </c>
      <c r="C8878" s="329" t="s">
        <v>9494</v>
      </c>
      <c r="D8878" s="329" t="s">
        <v>9495</v>
      </c>
      <c r="E8878" s="334">
        <v>3.02</v>
      </c>
    </row>
    <row r="8879" spans="1:5" ht="15" x14ac:dyDescent="0.25">
      <c r="A8879" s="329">
        <v>39272</v>
      </c>
      <c r="B8879" s="329" t="s">
        <v>11204</v>
      </c>
      <c r="C8879" s="329" t="s">
        <v>9494</v>
      </c>
      <c r="D8879" s="329" t="s">
        <v>9495</v>
      </c>
      <c r="E8879" s="334">
        <v>2.1800000000000002</v>
      </c>
    </row>
    <row r="8880" spans="1:5" ht="15" x14ac:dyDescent="0.25">
      <c r="A8880" s="329">
        <v>1875</v>
      </c>
      <c r="B8880" s="329" t="s">
        <v>208</v>
      </c>
      <c r="C8880" s="329" t="s">
        <v>9494</v>
      </c>
      <c r="D8880" s="329" t="s">
        <v>9495</v>
      </c>
      <c r="E8880" s="334">
        <v>4.82</v>
      </c>
    </row>
    <row r="8881" spans="1:5" ht="15" x14ac:dyDescent="0.25">
      <c r="A8881" s="329">
        <v>1874</v>
      </c>
      <c r="B8881" s="329" t="s">
        <v>11205</v>
      </c>
      <c r="C8881" s="329" t="s">
        <v>9494</v>
      </c>
      <c r="D8881" s="329" t="s">
        <v>9495</v>
      </c>
      <c r="E8881" s="334">
        <v>3.98</v>
      </c>
    </row>
    <row r="8882" spans="1:5" ht="15" x14ac:dyDescent="0.25">
      <c r="A8882" s="329">
        <v>1870</v>
      </c>
      <c r="B8882" s="329" t="s">
        <v>11206</v>
      </c>
      <c r="C8882" s="329" t="s">
        <v>9494</v>
      </c>
      <c r="D8882" s="329" t="s">
        <v>9499</v>
      </c>
      <c r="E8882" s="334">
        <v>2.2999999999999998</v>
      </c>
    </row>
    <row r="8883" spans="1:5" ht="15" x14ac:dyDescent="0.25">
      <c r="A8883" s="329">
        <v>1884</v>
      </c>
      <c r="B8883" s="329" t="s">
        <v>11207</v>
      </c>
      <c r="C8883" s="329" t="s">
        <v>9494</v>
      </c>
      <c r="D8883" s="329" t="s">
        <v>9495</v>
      </c>
      <c r="E8883" s="334">
        <v>3.53</v>
      </c>
    </row>
    <row r="8884" spans="1:5" ht="15" x14ac:dyDescent="0.25">
      <c r="A8884" s="329">
        <v>1887</v>
      </c>
      <c r="B8884" s="329" t="s">
        <v>11208</v>
      </c>
      <c r="C8884" s="329" t="s">
        <v>9494</v>
      </c>
      <c r="D8884" s="329" t="s">
        <v>9495</v>
      </c>
      <c r="E8884" s="334">
        <v>20</v>
      </c>
    </row>
    <row r="8885" spans="1:5" ht="15" x14ac:dyDescent="0.25">
      <c r="A8885" s="329">
        <v>1876</v>
      </c>
      <c r="B8885" s="329" t="s">
        <v>11209</v>
      </c>
      <c r="C8885" s="329" t="s">
        <v>9494</v>
      </c>
      <c r="D8885" s="329" t="s">
        <v>9495</v>
      </c>
      <c r="E8885" s="334">
        <v>7.84</v>
      </c>
    </row>
    <row r="8886" spans="1:5" ht="15" x14ac:dyDescent="0.25">
      <c r="A8886" s="329">
        <v>1879</v>
      </c>
      <c r="B8886" s="329" t="s">
        <v>11210</v>
      </c>
      <c r="C8886" s="329" t="s">
        <v>9494</v>
      </c>
      <c r="D8886" s="329" t="s">
        <v>9495</v>
      </c>
      <c r="E8886" s="334">
        <v>2.33</v>
      </c>
    </row>
    <row r="8887" spans="1:5" ht="15" x14ac:dyDescent="0.25">
      <c r="A8887" s="329">
        <v>1877</v>
      </c>
      <c r="B8887" s="329" t="s">
        <v>11211</v>
      </c>
      <c r="C8887" s="329" t="s">
        <v>9494</v>
      </c>
      <c r="D8887" s="329" t="s">
        <v>9495</v>
      </c>
      <c r="E8887" s="334">
        <v>20.02</v>
      </c>
    </row>
    <row r="8888" spans="1:5" ht="15" x14ac:dyDescent="0.25">
      <c r="A8888" s="329">
        <v>1878</v>
      </c>
      <c r="B8888" s="329" t="s">
        <v>11212</v>
      </c>
      <c r="C8888" s="329" t="s">
        <v>9494</v>
      </c>
      <c r="D8888" s="329" t="s">
        <v>9495</v>
      </c>
      <c r="E8888" s="334">
        <v>40.229999999999997</v>
      </c>
    </row>
    <row r="8889" spans="1:5" ht="15" x14ac:dyDescent="0.25">
      <c r="A8889" s="329">
        <v>2621</v>
      </c>
      <c r="B8889" s="329" t="s">
        <v>11213</v>
      </c>
      <c r="C8889" s="329" t="s">
        <v>9494</v>
      </c>
      <c r="D8889" s="329" t="s">
        <v>9495</v>
      </c>
      <c r="E8889" s="334">
        <v>164.85</v>
      </c>
    </row>
    <row r="8890" spans="1:5" ht="15" x14ac:dyDescent="0.25">
      <c r="A8890" s="329">
        <v>2616</v>
      </c>
      <c r="B8890" s="329" t="s">
        <v>11214</v>
      </c>
      <c r="C8890" s="329" t="s">
        <v>9494</v>
      </c>
      <c r="D8890" s="329" t="s">
        <v>9495</v>
      </c>
      <c r="E8890" s="334">
        <v>4.66</v>
      </c>
    </row>
    <row r="8891" spans="1:5" ht="15" x14ac:dyDescent="0.25">
      <c r="A8891" s="329">
        <v>2633</v>
      </c>
      <c r="B8891" s="329" t="s">
        <v>11215</v>
      </c>
      <c r="C8891" s="329" t="s">
        <v>9494</v>
      </c>
      <c r="D8891" s="329" t="s">
        <v>9495</v>
      </c>
      <c r="E8891" s="334">
        <v>5.28</v>
      </c>
    </row>
    <row r="8892" spans="1:5" ht="15" x14ac:dyDescent="0.25">
      <c r="A8892" s="329">
        <v>2617</v>
      </c>
      <c r="B8892" s="329" t="s">
        <v>11216</v>
      </c>
      <c r="C8892" s="329" t="s">
        <v>9494</v>
      </c>
      <c r="D8892" s="329" t="s">
        <v>9495</v>
      </c>
      <c r="E8892" s="334">
        <v>7.17</v>
      </c>
    </row>
    <row r="8893" spans="1:5" ht="15" x14ac:dyDescent="0.25">
      <c r="A8893" s="329">
        <v>2618</v>
      </c>
      <c r="B8893" s="329" t="s">
        <v>11217</v>
      </c>
      <c r="C8893" s="329" t="s">
        <v>9494</v>
      </c>
      <c r="D8893" s="329" t="s">
        <v>9495</v>
      </c>
      <c r="E8893" s="334">
        <v>16.329999999999998</v>
      </c>
    </row>
    <row r="8894" spans="1:5" ht="15" x14ac:dyDescent="0.25">
      <c r="A8894" s="329">
        <v>2632</v>
      </c>
      <c r="B8894" s="329" t="s">
        <v>11218</v>
      </c>
      <c r="C8894" s="329" t="s">
        <v>9494</v>
      </c>
      <c r="D8894" s="329" t="s">
        <v>9495</v>
      </c>
      <c r="E8894" s="334">
        <v>19.920000000000002</v>
      </c>
    </row>
    <row r="8895" spans="1:5" ht="15" x14ac:dyDescent="0.25">
      <c r="A8895" s="329">
        <v>2631</v>
      </c>
      <c r="B8895" s="329" t="s">
        <v>11219</v>
      </c>
      <c r="C8895" s="329" t="s">
        <v>9494</v>
      </c>
      <c r="D8895" s="329" t="s">
        <v>9495</v>
      </c>
      <c r="E8895" s="334">
        <v>29.24</v>
      </c>
    </row>
    <row r="8896" spans="1:5" ht="15" x14ac:dyDescent="0.25">
      <c r="A8896" s="329">
        <v>2619</v>
      </c>
      <c r="B8896" s="329" t="s">
        <v>11220</v>
      </c>
      <c r="C8896" s="329" t="s">
        <v>9494</v>
      </c>
      <c r="D8896" s="329" t="s">
        <v>9495</v>
      </c>
      <c r="E8896" s="334">
        <v>74.040000000000006</v>
      </c>
    </row>
    <row r="8897" spans="1:5" ht="15" x14ac:dyDescent="0.25">
      <c r="A8897" s="329">
        <v>2620</v>
      </c>
      <c r="B8897" s="329" t="s">
        <v>11221</v>
      </c>
      <c r="C8897" s="329" t="s">
        <v>9494</v>
      </c>
      <c r="D8897" s="329" t="s">
        <v>9495</v>
      </c>
      <c r="E8897" s="334">
        <v>97.2</v>
      </c>
    </row>
    <row r="8898" spans="1:5" ht="15" x14ac:dyDescent="0.25">
      <c r="A8898" s="329">
        <v>25968</v>
      </c>
      <c r="B8898" s="329" t="s">
        <v>11222</v>
      </c>
      <c r="C8898" s="329" t="s">
        <v>9494</v>
      </c>
      <c r="D8898" s="329" t="s">
        <v>9508</v>
      </c>
      <c r="E8898" s="334">
        <v>57.4</v>
      </c>
    </row>
    <row r="8899" spans="1:5" ht="15" x14ac:dyDescent="0.25">
      <c r="A8899" s="329">
        <v>38369</v>
      </c>
      <c r="B8899" s="329" t="s">
        <v>11223</v>
      </c>
      <c r="C8899" s="329" t="s">
        <v>9494</v>
      </c>
      <c r="D8899" s="329" t="s">
        <v>9495</v>
      </c>
      <c r="E8899" s="334">
        <v>17.71</v>
      </c>
    </row>
    <row r="8900" spans="1:5" ht="15" x14ac:dyDescent="0.25">
      <c r="A8900" s="329">
        <v>38370</v>
      </c>
      <c r="B8900" s="329" t="s">
        <v>11224</v>
      </c>
      <c r="C8900" s="329" t="s">
        <v>9494</v>
      </c>
      <c r="D8900" s="329" t="s">
        <v>9495</v>
      </c>
      <c r="E8900" s="334">
        <v>17.71</v>
      </c>
    </row>
    <row r="8901" spans="1:5" ht="15" x14ac:dyDescent="0.25">
      <c r="A8901" s="329">
        <v>38372</v>
      </c>
      <c r="B8901" s="329" t="s">
        <v>11225</v>
      </c>
      <c r="C8901" s="329" t="s">
        <v>9494</v>
      </c>
      <c r="D8901" s="329" t="s">
        <v>9495</v>
      </c>
      <c r="E8901" s="334">
        <v>20.149999999999999</v>
      </c>
    </row>
    <row r="8902" spans="1:5" ht="15" x14ac:dyDescent="0.25">
      <c r="A8902" s="329">
        <v>2357</v>
      </c>
      <c r="B8902" s="329" t="s">
        <v>11226</v>
      </c>
      <c r="C8902" s="329" t="s">
        <v>9661</v>
      </c>
      <c r="D8902" s="329" t="s">
        <v>9495</v>
      </c>
      <c r="E8902" s="334">
        <v>16.03</v>
      </c>
    </row>
    <row r="8903" spans="1:5" ht="15" x14ac:dyDescent="0.25">
      <c r="A8903" s="329">
        <v>40806</v>
      </c>
      <c r="B8903" s="329" t="s">
        <v>11227</v>
      </c>
      <c r="C8903" s="329" t="s">
        <v>9663</v>
      </c>
      <c r="D8903" s="329" t="s">
        <v>9495</v>
      </c>
      <c r="E8903" s="335">
        <v>2841.35</v>
      </c>
    </row>
    <row r="8904" spans="1:5" ht="15" x14ac:dyDescent="0.25">
      <c r="A8904" s="329">
        <v>2355</v>
      </c>
      <c r="B8904" s="329" t="s">
        <v>11228</v>
      </c>
      <c r="C8904" s="329" t="s">
        <v>9661</v>
      </c>
      <c r="D8904" s="329" t="s">
        <v>9495</v>
      </c>
      <c r="E8904" s="334">
        <v>21.26</v>
      </c>
    </row>
    <row r="8905" spans="1:5" ht="15" x14ac:dyDescent="0.25">
      <c r="A8905" s="329">
        <v>40805</v>
      </c>
      <c r="B8905" s="329" t="s">
        <v>11229</v>
      </c>
      <c r="C8905" s="329" t="s">
        <v>9663</v>
      </c>
      <c r="D8905" s="329" t="s">
        <v>9495</v>
      </c>
      <c r="E8905" s="335">
        <v>3766.89</v>
      </c>
    </row>
    <row r="8906" spans="1:5" ht="15" x14ac:dyDescent="0.25">
      <c r="A8906" s="329">
        <v>2358</v>
      </c>
      <c r="B8906" s="329" t="s">
        <v>11230</v>
      </c>
      <c r="C8906" s="329" t="s">
        <v>9661</v>
      </c>
      <c r="D8906" s="329" t="s">
        <v>9495</v>
      </c>
      <c r="E8906" s="334">
        <v>16.989999999999998</v>
      </c>
    </row>
    <row r="8907" spans="1:5" ht="15" x14ac:dyDescent="0.25">
      <c r="A8907" s="329">
        <v>40807</v>
      </c>
      <c r="B8907" s="329" t="s">
        <v>11231</v>
      </c>
      <c r="C8907" s="329" t="s">
        <v>9663</v>
      </c>
      <c r="D8907" s="329" t="s">
        <v>9495</v>
      </c>
      <c r="E8907" s="335">
        <v>3010.99</v>
      </c>
    </row>
    <row r="8908" spans="1:5" ht="15" x14ac:dyDescent="0.25">
      <c r="A8908" s="329">
        <v>2359</v>
      </c>
      <c r="B8908" s="329" t="s">
        <v>11232</v>
      </c>
      <c r="C8908" s="329" t="s">
        <v>9661</v>
      </c>
      <c r="D8908" s="329" t="s">
        <v>9495</v>
      </c>
      <c r="E8908" s="334">
        <v>16.97</v>
      </c>
    </row>
    <row r="8909" spans="1:5" ht="15" x14ac:dyDescent="0.25">
      <c r="A8909" s="329">
        <v>40808</v>
      </c>
      <c r="B8909" s="329" t="s">
        <v>11233</v>
      </c>
      <c r="C8909" s="329" t="s">
        <v>9663</v>
      </c>
      <c r="D8909" s="329" t="s">
        <v>9495</v>
      </c>
      <c r="E8909" s="335">
        <v>3010.14</v>
      </c>
    </row>
    <row r="8910" spans="1:5" ht="15" x14ac:dyDescent="0.25">
      <c r="A8910" s="329">
        <v>44330</v>
      </c>
      <c r="B8910" s="329" t="s">
        <v>11234</v>
      </c>
      <c r="C8910" s="329" t="s">
        <v>9514</v>
      </c>
      <c r="D8910" s="329" t="s">
        <v>9495</v>
      </c>
      <c r="E8910" s="334">
        <v>6.42</v>
      </c>
    </row>
    <row r="8911" spans="1:5" ht="15" x14ac:dyDescent="0.25">
      <c r="A8911" s="329">
        <v>43144</v>
      </c>
      <c r="B8911" s="329" t="s">
        <v>11235</v>
      </c>
      <c r="C8911" s="329" t="s">
        <v>9567</v>
      </c>
      <c r="D8911" s="329" t="s">
        <v>9495</v>
      </c>
      <c r="E8911" s="334">
        <v>28.22</v>
      </c>
    </row>
    <row r="8912" spans="1:5" ht="15" x14ac:dyDescent="0.25">
      <c r="A8912" s="329">
        <v>39397</v>
      </c>
      <c r="B8912" s="329" t="s">
        <v>11236</v>
      </c>
      <c r="C8912" s="329" t="s">
        <v>9514</v>
      </c>
      <c r="D8912" s="329" t="s">
        <v>9495</v>
      </c>
      <c r="E8912" s="334">
        <v>12.86</v>
      </c>
    </row>
    <row r="8913" spans="1:5" ht="15" x14ac:dyDescent="0.25">
      <c r="A8913" s="329">
        <v>2692</v>
      </c>
      <c r="B8913" s="329" t="s">
        <v>366</v>
      </c>
      <c r="C8913" s="329" t="s">
        <v>9514</v>
      </c>
      <c r="D8913" s="329" t="s">
        <v>9495</v>
      </c>
      <c r="E8913" s="334">
        <v>5.19</v>
      </c>
    </row>
    <row r="8914" spans="1:5" ht="15" x14ac:dyDescent="0.25">
      <c r="A8914" s="329">
        <v>44329</v>
      </c>
      <c r="B8914" s="329" t="s">
        <v>11237</v>
      </c>
      <c r="C8914" s="329" t="s">
        <v>9514</v>
      </c>
      <c r="D8914" s="329" t="s">
        <v>9495</v>
      </c>
      <c r="E8914" s="334">
        <v>8.41</v>
      </c>
    </row>
    <row r="8915" spans="1:5" ht="15" x14ac:dyDescent="0.25">
      <c r="A8915" s="329">
        <v>5318</v>
      </c>
      <c r="B8915" s="329" t="s">
        <v>11238</v>
      </c>
      <c r="C8915" s="329" t="s">
        <v>9514</v>
      </c>
      <c r="D8915" s="329" t="s">
        <v>9499</v>
      </c>
      <c r="E8915" s="334">
        <v>13.6</v>
      </c>
    </row>
    <row r="8916" spans="1:5" ht="15" x14ac:dyDescent="0.25">
      <c r="A8916" s="329">
        <v>5330</v>
      </c>
      <c r="B8916" s="329" t="s">
        <v>11239</v>
      </c>
      <c r="C8916" s="329" t="s">
        <v>9514</v>
      </c>
      <c r="D8916" s="329" t="s">
        <v>9495</v>
      </c>
      <c r="E8916" s="334">
        <v>31</v>
      </c>
    </row>
    <row r="8917" spans="1:5" ht="15" x14ac:dyDescent="0.25">
      <c r="A8917" s="329">
        <v>26017</v>
      </c>
      <c r="B8917" s="329" t="s">
        <v>11240</v>
      </c>
      <c r="C8917" s="329" t="s">
        <v>9494</v>
      </c>
      <c r="D8917" s="329" t="s">
        <v>9495</v>
      </c>
      <c r="E8917" s="334">
        <v>36.26</v>
      </c>
    </row>
    <row r="8918" spans="1:5" ht="15" x14ac:dyDescent="0.25">
      <c r="A8918" s="329">
        <v>25931</v>
      </c>
      <c r="B8918" s="329" t="s">
        <v>11241</v>
      </c>
      <c r="C8918" s="329" t="s">
        <v>9494</v>
      </c>
      <c r="D8918" s="329" t="s">
        <v>9495</v>
      </c>
      <c r="E8918" s="334">
        <v>115.25</v>
      </c>
    </row>
    <row r="8919" spans="1:5" ht="15" x14ac:dyDescent="0.25">
      <c r="A8919" s="329">
        <v>38140</v>
      </c>
      <c r="B8919" s="329" t="s">
        <v>11242</v>
      </c>
      <c r="C8919" s="329" t="s">
        <v>9494</v>
      </c>
      <c r="D8919" s="329" t="s">
        <v>9499</v>
      </c>
      <c r="E8919" s="334">
        <v>27.95</v>
      </c>
    </row>
    <row r="8920" spans="1:5" ht="15" x14ac:dyDescent="0.25">
      <c r="A8920" s="329">
        <v>13887</v>
      </c>
      <c r="B8920" s="329" t="s">
        <v>11243</v>
      </c>
      <c r="C8920" s="329" t="s">
        <v>9494</v>
      </c>
      <c r="D8920" s="329" t="s">
        <v>9495</v>
      </c>
      <c r="E8920" s="334">
        <v>661.73</v>
      </c>
    </row>
    <row r="8921" spans="1:5" ht="15" x14ac:dyDescent="0.25">
      <c r="A8921" s="329">
        <v>26018</v>
      </c>
      <c r="B8921" s="329" t="s">
        <v>11244</v>
      </c>
      <c r="C8921" s="329" t="s">
        <v>9494</v>
      </c>
      <c r="D8921" s="329" t="s">
        <v>9495</v>
      </c>
      <c r="E8921" s="334">
        <v>29.46</v>
      </c>
    </row>
    <row r="8922" spans="1:5" ht="15" x14ac:dyDescent="0.25">
      <c r="A8922" s="329">
        <v>26019</v>
      </c>
      <c r="B8922" s="329" t="s">
        <v>11245</v>
      </c>
      <c r="C8922" s="329" t="s">
        <v>9494</v>
      </c>
      <c r="D8922" s="329" t="s">
        <v>9495</v>
      </c>
      <c r="E8922" s="334">
        <v>27.82</v>
      </c>
    </row>
    <row r="8923" spans="1:5" ht="15" x14ac:dyDescent="0.25">
      <c r="A8923" s="329">
        <v>26020</v>
      </c>
      <c r="B8923" s="329" t="s">
        <v>11246</v>
      </c>
      <c r="C8923" s="329" t="s">
        <v>9494</v>
      </c>
      <c r="D8923" s="329" t="s">
        <v>9495</v>
      </c>
      <c r="E8923" s="334">
        <v>7.25</v>
      </c>
    </row>
    <row r="8924" spans="1:5" ht="15" x14ac:dyDescent="0.25">
      <c r="A8924" s="329">
        <v>34544</v>
      </c>
      <c r="B8924" s="329" t="s">
        <v>11247</v>
      </c>
      <c r="C8924" s="329" t="s">
        <v>9494</v>
      </c>
      <c r="D8924" s="329" t="s">
        <v>9495</v>
      </c>
      <c r="E8924" s="335">
        <v>1469.67</v>
      </c>
    </row>
    <row r="8925" spans="1:5" ht="15" x14ac:dyDescent="0.25">
      <c r="A8925" s="329">
        <v>34729</v>
      </c>
      <c r="B8925" s="329" t="s">
        <v>11248</v>
      </c>
      <c r="C8925" s="329" t="s">
        <v>9494</v>
      </c>
      <c r="D8925" s="329" t="s">
        <v>9495</v>
      </c>
      <c r="E8925" s="335">
        <v>1156.1199999999999</v>
      </c>
    </row>
    <row r="8926" spans="1:5" ht="15" x14ac:dyDescent="0.25">
      <c r="A8926" s="329">
        <v>34734</v>
      </c>
      <c r="B8926" s="329" t="s">
        <v>11249</v>
      </c>
      <c r="C8926" s="329" t="s">
        <v>9494</v>
      </c>
      <c r="D8926" s="329" t="s">
        <v>9495</v>
      </c>
      <c r="E8926" s="335">
        <v>1790.04</v>
      </c>
    </row>
    <row r="8927" spans="1:5" ht="15" x14ac:dyDescent="0.25">
      <c r="A8927" s="329">
        <v>34738</v>
      </c>
      <c r="B8927" s="329" t="s">
        <v>11250</v>
      </c>
      <c r="C8927" s="329" t="s">
        <v>9494</v>
      </c>
      <c r="D8927" s="329" t="s">
        <v>9495</v>
      </c>
      <c r="E8927" s="335">
        <v>4182.1099999999997</v>
      </c>
    </row>
    <row r="8928" spans="1:5" ht="15" x14ac:dyDescent="0.25">
      <c r="A8928" s="329">
        <v>2391</v>
      </c>
      <c r="B8928" s="329" t="s">
        <v>11251</v>
      </c>
      <c r="C8928" s="329" t="s">
        <v>9494</v>
      </c>
      <c r="D8928" s="329" t="s">
        <v>9495</v>
      </c>
      <c r="E8928" s="334">
        <v>340.14</v>
      </c>
    </row>
    <row r="8929" spans="1:5" ht="15" x14ac:dyDescent="0.25">
      <c r="A8929" s="329">
        <v>2374</v>
      </c>
      <c r="B8929" s="329" t="s">
        <v>11252</v>
      </c>
      <c r="C8929" s="329" t="s">
        <v>9494</v>
      </c>
      <c r="D8929" s="329" t="s">
        <v>9495</v>
      </c>
      <c r="E8929" s="334">
        <v>385.88</v>
      </c>
    </row>
    <row r="8930" spans="1:5" ht="15" x14ac:dyDescent="0.25">
      <c r="A8930" s="329">
        <v>2377</v>
      </c>
      <c r="B8930" s="329" t="s">
        <v>1434</v>
      </c>
      <c r="C8930" s="329" t="s">
        <v>9494</v>
      </c>
      <c r="D8930" s="329" t="s">
        <v>9495</v>
      </c>
      <c r="E8930" s="334">
        <v>541.54</v>
      </c>
    </row>
    <row r="8931" spans="1:5" ht="15" x14ac:dyDescent="0.25">
      <c r="A8931" s="329">
        <v>2393</v>
      </c>
      <c r="B8931" s="329" t="s">
        <v>11253</v>
      </c>
      <c r="C8931" s="329" t="s">
        <v>9494</v>
      </c>
      <c r="D8931" s="329" t="s">
        <v>9495</v>
      </c>
      <c r="E8931" s="334">
        <v>906.89</v>
      </c>
    </row>
    <row r="8932" spans="1:5" ht="15" x14ac:dyDescent="0.25">
      <c r="A8932" s="329">
        <v>34705</v>
      </c>
      <c r="B8932" s="329" t="s">
        <v>11254</v>
      </c>
      <c r="C8932" s="329" t="s">
        <v>9494</v>
      </c>
      <c r="D8932" s="329" t="s">
        <v>9495</v>
      </c>
      <c r="E8932" s="334">
        <v>793.2</v>
      </c>
    </row>
    <row r="8933" spans="1:5" ht="15" x14ac:dyDescent="0.25">
      <c r="A8933" s="329">
        <v>34707</v>
      </c>
      <c r="B8933" s="329" t="s">
        <v>11255</v>
      </c>
      <c r="C8933" s="329" t="s">
        <v>9494</v>
      </c>
      <c r="D8933" s="329" t="s">
        <v>9495</v>
      </c>
      <c r="E8933" s="335">
        <v>1469.82</v>
      </c>
    </row>
    <row r="8934" spans="1:5" ht="15" x14ac:dyDescent="0.25">
      <c r="A8934" s="329">
        <v>2378</v>
      </c>
      <c r="B8934" s="329" t="s">
        <v>1500</v>
      </c>
      <c r="C8934" s="329" t="s">
        <v>9494</v>
      </c>
      <c r="D8934" s="329" t="s">
        <v>9495</v>
      </c>
      <c r="E8934" s="335">
        <v>1245.73</v>
      </c>
    </row>
    <row r="8935" spans="1:5" ht="15" x14ac:dyDescent="0.25">
      <c r="A8935" s="329">
        <v>2379</v>
      </c>
      <c r="B8935" s="329" t="s">
        <v>1523</v>
      </c>
      <c r="C8935" s="329" t="s">
        <v>9494</v>
      </c>
      <c r="D8935" s="329" t="s">
        <v>9495</v>
      </c>
      <c r="E8935" s="335">
        <v>1245.73</v>
      </c>
    </row>
    <row r="8936" spans="1:5" ht="15" x14ac:dyDescent="0.25">
      <c r="A8936" s="329">
        <v>2376</v>
      </c>
      <c r="B8936" s="329" t="s">
        <v>11256</v>
      </c>
      <c r="C8936" s="329" t="s">
        <v>9494</v>
      </c>
      <c r="D8936" s="329" t="s">
        <v>9495</v>
      </c>
      <c r="E8936" s="335">
        <v>2051.71</v>
      </c>
    </row>
    <row r="8937" spans="1:5" ht="15" x14ac:dyDescent="0.25">
      <c r="A8937" s="329">
        <v>2394</v>
      </c>
      <c r="B8937" s="329" t="s">
        <v>11257</v>
      </c>
      <c r="C8937" s="329" t="s">
        <v>9494</v>
      </c>
      <c r="D8937" s="329" t="s">
        <v>9495</v>
      </c>
      <c r="E8937" s="335">
        <v>4386.1899999999996</v>
      </c>
    </row>
    <row r="8938" spans="1:5" ht="15" x14ac:dyDescent="0.25">
      <c r="A8938" s="329">
        <v>34686</v>
      </c>
      <c r="B8938" s="329" t="s">
        <v>11258</v>
      </c>
      <c r="C8938" s="329" t="s">
        <v>9494</v>
      </c>
      <c r="D8938" s="329" t="s">
        <v>9495</v>
      </c>
      <c r="E8938" s="334">
        <v>13.16</v>
      </c>
    </row>
    <row r="8939" spans="1:5" ht="15" x14ac:dyDescent="0.25">
      <c r="A8939" s="329">
        <v>34616</v>
      </c>
      <c r="B8939" s="329" t="s">
        <v>1438</v>
      </c>
      <c r="C8939" s="329" t="s">
        <v>9494</v>
      </c>
      <c r="D8939" s="329" t="s">
        <v>9495</v>
      </c>
      <c r="E8939" s="334">
        <v>50.9</v>
      </c>
    </row>
    <row r="8940" spans="1:5" ht="15" x14ac:dyDescent="0.25">
      <c r="A8940" s="329">
        <v>34623</v>
      </c>
      <c r="B8940" s="329" t="s">
        <v>11259</v>
      </c>
      <c r="C8940" s="329" t="s">
        <v>9494</v>
      </c>
      <c r="D8940" s="329" t="s">
        <v>9495</v>
      </c>
      <c r="E8940" s="334">
        <v>50.11</v>
      </c>
    </row>
    <row r="8941" spans="1:5" ht="15" x14ac:dyDescent="0.25">
      <c r="A8941" s="329">
        <v>34628</v>
      </c>
      <c r="B8941" s="329" t="s">
        <v>11260</v>
      </c>
      <c r="C8941" s="329" t="s">
        <v>9494</v>
      </c>
      <c r="D8941" s="329" t="s">
        <v>9495</v>
      </c>
      <c r="E8941" s="334">
        <v>71.78</v>
      </c>
    </row>
    <row r="8942" spans="1:5" ht="15" x14ac:dyDescent="0.25">
      <c r="A8942" s="329">
        <v>34653</v>
      </c>
      <c r="B8942" s="329" t="s">
        <v>1443</v>
      </c>
      <c r="C8942" s="329" t="s">
        <v>9494</v>
      </c>
      <c r="D8942" s="329" t="s">
        <v>9495</v>
      </c>
      <c r="E8942" s="334">
        <v>8.8800000000000008</v>
      </c>
    </row>
    <row r="8943" spans="1:5" ht="15" x14ac:dyDescent="0.25">
      <c r="A8943" s="329">
        <v>34688</v>
      </c>
      <c r="B8943" s="329" t="s">
        <v>11261</v>
      </c>
      <c r="C8943" s="329" t="s">
        <v>9494</v>
      </c>
      <c r="D8943" s="329" t="s">
        <v>9495</v>
      </c>
      <c r="E8943" s="334">
        <v>16.09</v>
      </c>
    </row>
    <row r="8944" spans="1:5" ht="15" x14ac:dyDescent="0.25">
      <c r="A8944" s="329">
        <v>34709</v>
      </c>
      <c r="B8944" s="329" t="s">
        <v>11262</v>
      </c>
      <c r="C8944" s="329" t="s">
        <v>9494</v>
      </c>
      <c r="D8944" s="329" t="s">
        <v>9495</v>
      </c>
      <c r="E8944" s="334">
        <v>62.36</v>
      </c>
    </row>
    <row r="8945" spans="1:5" ht="15" x14ac:dyDescent="0.25">
      <c r="A8945" s="329">
        <v>34714</v>
      </c>
      <c r="B8945" s="329" t="s">
        <v>11263</v>
      </c>
      <c r="C8945" s="329" t="s">
        <v>9494</v>
      </c>
      <c r="D8945" s="329" t="s">
        <v>9495</v>
      </c>
      <c r="E8945" s="334">
        <v>74.48</v>
      </c>
    </row>
    <row r="8946" spans="1:5" ht="15" x14ac:dyDescent="0.25">
      <c r="A8946" s="329">
        <v>2388</v>
      </c>
      <c r="B8946" s="329" t="s">
        <v>11264</v>
      </c>
      <c r="C8946" s="329" t="s">
        <v>9494</v>
      </c>
      <c r="D8946" s="329" t="s">
        <v>9495</v>
      </c>
      <c r="E8946" s="334">
        <v>61.89</v>
      </c>
    </row>
    <row r="8947" spans="1:5" ht="15" x14ac:dyDescent="0.25">
      <c r="A8947" s="329">
        <v>34606</v>
      </c>
      <c r="B8947" s="329" t="s">
        <v>11265</v>
      </c>
      <c r="C8947" s="329" t="s">
        <v>9494</v>
      </c>
      <c r="D8947" s="329" t="s">
        <v>9495</v>
      </c>
      <c r="E8947" s="334">
        <v>94.94</v>
      </c>
    </row>
    <row r="8948" spans="1:5" ht="15" x14ac:dyDescent="0.25">
      <c r="A8948" s="329">
        <v>34689</v>
      </c>
      <c r="B8948" s="329" t="s">
        <v>11266</v>
      </c>
      <c r="C8948" s="329" t="s">
        <v>9494</v>
      </c>
      <c r="D8948" s="329" t="s">
        <v>9495</v>
      </c>
      <c r="E8948" s="334">
        <v>30.22</v>
      </c>
    </row>
    <row r="8949" spans="1:5" ht="15" x14ac:dyDescent="0.25">
      <c r="A8949" s="329">
        <v>2370</v>
      </c>
      <c r="B8949" s="329" t="s">
        <v>11267</v>
      </c>
      <c r="C8949" s="329" t="s">
        <v>9494</v>
      </c>
      <c r="D8949" s="329" t="s">
        <v>9499</v>
      </c>
      <c r="E8949" s="334">
        <v>11.5</v>
      </c>
    </row>
    <row r="8950" spans="1:5" ht="15" x14ac:dyDescent="0.25">
      <c r="A8950" s="329">
        <v>2386</v>
      </c>
      <c r="B8950" s="329" t="s">
        <v>11268</v>
      </c>
      <c r="C8950" s="329" t="s">
        <v>9494</v>
      </c>
      <c r="D8950" s="329" t="s">
        <v>9495</v>
      </c>
      <c r="E8950" s="334">
        <v>19.29</v>
      </c>
    </row>
    <row r="8951" spans="1:5" ht="15" x14ac:dyDescent="0.25">
      <c r="A8951" s="329">
        <v>2392</v>
      </c>
      <c r="B8951" s="329" t="s">
        <v>11269</v>
      </c>
      <c r="C8951" s="329" t="s">
        <v>9494</v>
      </c>
      <c r="D8951" s="329" t="s">
        <v>9495</v>
      </c>
      <c r="E8951" s="334">
        <v>77.2</v>
      </c>
    </row>
    <row r="8952" spans="1:5" ht="15" x14ac:dyDescent="0.25">
      <c r="A8952" s="329">
        <v>2373</v>
      </c>
      <c r="B8952" s="329" t="s">
        <v>1431</v>
      </c>
      <c r="C8952" s="329" t="s">
        <v>9494</v>
      </c>
      <c r="D8952" s="329" t="s">
        <v>9495</v>
      </c>
      <c r="E8952" s="334">
        <v>108.76</v>
      </c>
    </row>
    <row r="8953" spans="1:5" ht="15" x14ac:dyDescent="0.25">
      <c r="A8953" s="329">
        <v>39465</v>
      </c>
      <c r="B8953" s="329" t="s">
        <v>11270</v>
      </c>
      <c r="C8953" s="329" t="s">
        <v>9494</v>
      </c>
      <c r="D8953" s="329" t="s">
        <v>9495</v>
      </c>
      <c r="E8953" s="334">
        <v>66.44</v>
      </c>
    </row>
    <row r="8954" spans="1:5" ht="15" x14ac:dyDescent="0.25">
      <c r="A8954" s="329">
        <v>39466</v>
      </c>
      <c r="B8954" s="329" t="s">
        <v>11271</v>
      </c>
      <c r="C8954" s="329" t="s">
        <v>9494</v>
      </c>
      <c r="D8954" s="329" t="s">
        <v>9495</v>
      </c>
      <c r="E8954" s="334">
        <v>74.75</v>
      </c>
    </row>
    <row r="8955" spans="1:5" ht="15" x14ac:dyDescent="0.25">
      <c r="A8955" s="329">
        <v>39467</v>
      </c>
      <c r="B8955" s="329" t="s">
        <v>1585</v>
      </c>
      <c r="C8955" s="329" t="s">
        <v>9494</v>
      </c>
      <c r="D8955" s="329" t="s">
        <v>9495</v>
      </c>
      <c r="E8955" s="334">
        <v>95.61</v>
      </c>
    </row>
    <row r="8956" spans="1:5" ht="15" x14ac:dyDescent="0.25">
      <c r="A8956" s="329">
        <v>39468</v>
      </c>
      <c r="B8956" s="329" t="s">
        <v>11272</v>
      </c>
      <c r="C8956" s="329" t="s">
        <v>9494</v>
      </c>
      <c r="D8956" s="329" t="s">
        <v>9495</v>
      </c>
      <c r="E8956" s="334">
        <v>169.95</v>
      </c>
    </row>
    <row r="8957" spans="1:5" ht="15" x14ac:dyDescent="0.25">
      <c r="A8957" s="329">
        <v>39469</v>
      </c>
      <c r="B8957" s="329" t="s">
        <v>11273</v>
      </c>
      <c r="C8957" s="329" t="s">
        <v>9494</v>
      </c>
      <c r="D8957" s="329" t="s">
        <v>9495</v>
      </c>
      <c r="E8957" s="334">
        <v>69.23</v>
      </c>
    </row>
    <row r="8958" spans="1:5" ht="15" x14ac:dyDescent="0.25">
      <c r="A8958" s="329">
        <v>39470</v>
      </c>
      <c r="B8958" s="329" t="s">
        <v>11274</v>
      </c>
      <c r="C8958" s="329" t="s">
        <v>9494</v>
      </c>
      <c r="D8958" s="329" t="s">
        <v>9495</v>
      </c>
      <c r="E8958" s="334">
        <v>85.06</v>
      </c>
    </row>
    <row r="8959" spans="1:5" ht="15" x14ac:dyDescent="0.25">
      <c r="A8959" s="329">
        <v>39471</v>
      </c>
      <c r="B8959" s="329" t="s">
        <v>11275</v>
      </c>
      <c r="C8959" s="329" t="s">
        <v>9494</v>
      </c>
      <c r="D8959" s="329" t="s">
        <v>9495</v>
      </c>
      <c r="E8959" s="334">
        <v>102.22</v>
      </c>
    </row>
    <row r="8960" spans="1:5" ht="15" x14ac:dyDescent="0.25">
      <c r="A8960" s="329">
        <v>39472</v>
      </c>
      <c r="B8960" s="329" t="s">
        <v>11276</v>
      </c>
      <c r="C8960" s="329" t="s">
        <v>9494</v>
      </c>
      <c r="D8960" s="329" t="s">
        <v>9495</v>
      </c>
      <c r="E8960" s="334">
        <v>177.61</v>
      </c>
    </row>
    <row r="8961" spans="1:5" ht="15" x14ac:dyDescent="0.25">
      <c r="A8961" s="329">
        <v>39473</v>
      </c>
      <c r="B8961" s="329" t="s">
        <v>11277</v>
      </c>
      <c r="C8961" s="329" t="s">
        <v>9494</v>
      </c>
      <c r="D8961" s="329" t="s">
        <v>9495</v>
      </c>
      <c r="E8961" s="334">
        <v>114.73</v>
      </c>
    </row>
    <row r="8962" spans="1:5" ht="15" x14ac:dyDescent="0.25">
      <c r="A8962" s="329">
        <v>39474</v>
      </c>
      <c r="B8962" s="329" t="s">
        <v>11278</v>
      </c>
      <c r="C8962" s="329" t="s">
        <v>9494</v>
      </c>
      <c r="D8962" s="329" t="s">
        <v>9495</v>
      </c>
      <c r="E8962" s="334">
        <v>122.31</v>
      </c>
    </row>
    <row r="8963" spans="1:5" ht="15" x14ac:dyDescent="0.25">
      <c r="A8963" s="329">
        <v>39475</v>
      </c>
      <c r="B8963" s="329" t="s">
        <v>11279</v>
      </c>
      <c r="C8963" s="329" t="s">
        <v>9494</v>
      </c>
      <c r="D8963" s="329" t="s">
        <v>9495</v>
      </c>
      <c r="E8963" s="334">
        <v>138.77000000000001</v>
      </c>
    </row>
    <row r="8964" spans="1:5" ht="15" x14ac:dyDescent="0.25">
      <c r="A8964" s="329">
        <v>39476</v>
      </c>
      <c r="B8964" s="329" t="s">
        <v>11280</v>
      </c>
      <c r="C8964" s="329" t="s">
        <v>9494</v>
      </c>
      <c r="D8964" s="329" t="s">
        <v>9495</v>
      </c>
      <c r="E8964" s="334">
        <v>261.24</v>
      </c>
    </row>
    <row r="8965" spans="1:5" ht="15" x14ac:dyDescent="0.25">
      <c r="A8965" s="329">
        <v>39477</v>
      </c>
      <c r="B8965" s="329" t="s">
        <v>11281</v>
      </c>
      <c r="C8965" s="329" t="s">
        <v>9494</v>
      </c>
      <c r="D8965" s="329" t="s">
        <v>9495</v>
      </c>
      <c r="E8965" s="334">
        <v>128</v>
      </c>
    </row>
    <row r="8966" spans="1:5" ht="15" x14ac:dyDescent="0.25">
      <c r="A8966" s="329">
        <v>39478</v>
      </c>
      <c r="B8966" s="329" t="s">
        <v>11282</v>
      </c>
      <c r="C8966" s="329" t="s">
        <v>9494</v>
      </c>
      <c r="D8966" s="329" t="s">
        <v>9495</v>
      </c>
      <c r="E8966" s="334">
        <v>131.96</v>
      </c>
    </row>
    <row r="8967" spans="1:5" ht="15" x14ac:dyDescent="0.25">
      <c r="A8967" s="329">
        <v>39479</v>
      </c>
      <c r="B8967" s="329" t="s">
        <v>11283</v>
      </c>
      <c r="C8967" s="329" t="s">
        <v>9494</v>
      </c>
      <c r="D8967" s="329" t="s">
        <v>9495</v>
      </c>
      <c r="E8967" s="334">
        <v>155.47999999999999</v>
      </c>
    </row>
    <row r="8968" spans="1:5" ht="15" x14ac:dyDescent="0.25">
      <c r="A8968" s="329">
        <v>39480</v>
      </c>
      <c r="B8968" s="329" t="s">
        <v>11284</v>
      </c>
      <c r="C8968" s="329" t="s">
        <v>9494</v>
      </c>
      <c r="D8968" s="329" t="s">
        <v>9495</v>
      </c>
      <c r="E8968" s="334">
        <v>320.82</v>
      </c>
    </row>
    <row r="8969" spans="1:5" ht="15" x14ac:dyDescent="0.25">
      <c r="A8969" s="329">
        <v>39459</v>
      </c>
      <c r="B8969" s="329" t="s">
        <v>11285</v>
      </c>
      <c r="C8969" s="329" t="s">
        <v>9494</v>
      </c>
      <c r="D8969" s="329" t="s">
        <v>9495</v>
      </c>
      <c r="E8969" s="334">
        <v>272.3</v>
      </c>
    </row>
    <row r="8970" spans="1:5" ht="15" x14ac:dyDescent="0.25">
      <c r="A8970" s="329">
        <v>39445</v>
      </c>
      <c r="B8970" s="329" t="s">
        <v>11286</v>
      </c>
      <c r="C8970" s="329" t="s">
        <v>9494</v>
      </c>
      <c r="D8970" s="329" t="s">
        <v>9495</v>
      </c>
      <c r="E8970" s="334">
        <v>136.72</v>
      </c>
    </row>
    <row r="8971" spans="1:5" ht="15" x14ac:dyDescent="0.25">
      <c r="A8971" s="329">
        <v>39446</v>
      </c>
      <c r="B8971" s="329" t="s">
        <v>11287</v>
      </c>
      <c r="C8971" s="329" t="s">
        <v>9494</v>
      </c>
      <c r="D8971" s="329" t="s">
        <v>9495</v>
      </c>
      <c r="E8971" s="334">
        <v>139.15</v>
      </c>
    </row>
    <row r="8972" spans="1:5" ht="15" x14ac:dyDescent="0.25">
      <c r="A8972" s="329">
        <v>39447</v>
      </c>
      <c r="B8972" s="329" t="s">
        <v>11288</v>
      </c>
      <c r="C8972" s="329" t="s">
        <v>9494</v>
      </c>
      <c r="D8972" s="329" t="s">
        <v>9495</v>
      </c>
      <c r="E8972" s="334">
        <v>148.81</v>
      </c>
    </row>
    <row r="8973" spans="1:5" ht="15" x14ac:dyDescent="0.25">
      <c r="A8973" s="329">
        <v>39448</v>
      </c>
      <c r="B8973" s="329" t="s">
        <v>11289</v>
      </c>
      <c r="C8973" s="329" t="s">
        <v>9494</v>
      </c>
      <c r="D8973" s="329" t="s">
        <v>9495</v>
      </c>
      <c r="E8973" s="334">
        <v>253.74</v>
      </c>
    </row>
    <row r="8974" spans="1:5" ht="15" x14ac:dyDescent="0.25">
      <c r="A8974" s="329">
        <v>39450</v>
      </c>
      <c r="B8974" s="329" t="s">
        <v>11290</v>
      </c>
      <c r="C8974" s="329" t="s">
        <v>9494</v>
      </c>
      <c r="D8974" s="329" t="s">
        <v>9495</v>
      </c>
      <c r="E8974" s="334">
        <v>154.81</v>
      </c>
    </row>
    <row r="8975" spans="1:5" ht="15" x14ac:dyDescent="0.25">
      <c r="A8975" s="329">
        <v>39451</v>
      </c>
      <c r="B8975" s="329" t="s">
        <v>11291</v>
      </c>
      <c r="C8975" s="329" t="s">
        <v>9494</v>
      </c>
      <c r="D8975" s="329" t="s">
        <v>9495</v>
      </c>
      <c r="E8975" s="334">
        <v>168.85</v>
      </c>
    </row>
    <row r="8976" spans="1:5" ht="15" x14ac:dyDescent="0.25">
      <c r="A8976" s="329">
        <v>39452</v>
      </c>
      <c r="B8976" s="329" t="s">
        <v>11292</v>
      </c>
      <c r="C8976" s="329" t="s">
        <v>9494</v>
      </c>
      <c r="D8976" s="329" t="s">
        <v>9495</v>
      </c>
      <c r="E8976" s="334">
        <v>169.86</v>
      </c>
    </row>
    <row r="8977" spans="1:5" ht="15" x14ac:dyDescent="0.25">
      <c r="A8977" s="329">
        <v>39523</v>
      </c>
      <c r="B8977" s="329" t="s">
        <v>11293</v>
      </c>
      <c r="C8977" s="329" t="s">
        <v>9494</v>
      </c>
      <c r="D8977" s="329" t="s">
        <v>9495</v>
      </c>
      <c r="E8977" s="334">
        <v>284.26</v>
      </c>
    </row>
    <row r="8978" spans="1:5" ht="15" x14ac:dyDescent="0.25">
      <c r="A8978" s="329">
        <v>39449</v>
      </c>
      <c r="B8978" s="329" t="s">
        <v>11294</v>
      </c>
      <c r="C8978" s="329" t="s">
        <v>9494</v>
      </c>
      <c r="D8978" s="329" t="s">
        <v>9495</v>
      </c>
      <c r="E8978" s="334">
        <v>314.8</v>
      </c>
    </row>
    <row r="8979" spans="1:5" ht="15" x14ac:dyDescent="0.25">
      <c r="A8979" s="329">
        <v>39455</v>
      </c>
      <c r="B8979" s="329" t="s">
        <v>11295</v>
      </c>
      <c r="C8979" s="329" t="s">
        <v>9494</v>
      </c>
      <c r="D8979" s="329" t="s">
        <v>9495</v>
      </c>
      <c r="E8979" s="334">
        <v>155.77000000000001</v>
      </c>
    </row>
    <row r="8980" spans="1:5" ht="15" x14ac:dyDescent="0.25">
      <c r="A8980" s="329">
        <v>39456</v>
      </c>
      <c r="B8980" s="329" t="s">
        <v>11296</v>
      </c>
      <c r="C8980" s="329" t="s">
        <v>9494</v>
      </c>
      <c r="D8980" s="329" t="s">
        <v>9495</v>
      </c>
      <c r="E8980" s="334">
        <v>155.88</v>
      </c>
    </row>
    <row r="8981" spans="1:5" ht="15" x14ac:dyDescent="0.25">
      <c r="A8981" s="329">
        <v>39457</v>
      </c>
      <c r="B8981" s="329" t="s">
        <v>11297</v>
      </c>
      <c r="C8981" s="329" t="s">
        <v>9494</v>
      </c>
      <c r="D8981" s="329" t="s">
        <v>9495</v>
      </c>
      <c r="E8981" s="334">
        <v>169.94</v>
      </c>
    </row>
    <row r="8982" spans="1:5" ht="15" x14ac:dyDescent="0.25">
      <c r="A8982" s="329">
        <v>39458</v>
      </c>
      <c r="B8982" s="329" t="s">
        <v>11298</v>
      </c>
      <c r="C8982" s="329" t="s">
        <v>9494</v>
      </c>
      <c r="D8982" s="329" t="s">
        <v>9495</v>
      </c>
      <c r="E8982" s="334">
        <v>317.12</v>
      </c>
    </row>
    <row r="8983" spans="1:5" ht="15" x14ac:dyDescent="0.25">
      <c r="A8983" s="329">
        <v>39464</v>
      </c>
      <c r="B8983" s="329" t="s">
        <v>11299</v>
      </c>
      <c r="C8983" s="329" t="s">
        <v>9494</v>
      </c>
      <c r="D8983" s="329" t="s">
        <v>9495</v>
      </c>
      <c r="E8983" s="334">
        <v>509.96</v>
      </c>
    </row>
    <row r="8984" spans="1:5" ht="15" x14ac:dyDescent="0.25">
      <c r="A8984" s="329">
        <v>39460</v>
      </c>
      <c r="B8984" s="329" t="s">
        <v>11300</v>
      </c>
      <c r="C8984" s="329" t="s">
        <v>9494</v>
      </c>
      <c r="D8984" s="329" t="s">
        <v>9495</v>
      </c>
      <c r="E8984" s="334">
        <v>193.41</v>
      </c>
    </row>
    <row r="8985" spans="1:5" ht="15" x14ac:dyDescent="0.25">
      <c r="A8985" s="329">
        <v>39461</v>
      </c>
      <c r="B8985" s="329" t="s">
        <v>11301</v>
      </c>
      <c r="C8985" s="329" t="s">
        <v>9494</v>
      </c>
      <c r="D8985" s="329" t="s">
        <v>9495</v>
      </c>
      <c r="E8985" s="334">
        <v>226.63</v>
      </c>
    </row>
    <row r="8986" spans="1:5" ht="15" x14ac:dyDescent="0.25">
      <c r="A8986" s="329">
        <v>39462</v>
      </c>
      <c r="B8986" s="329" t="s">
        <v>11302</v>
      </c>
      <c r="C8986" s="329" t="s">
        <v>9494</v>
      </c>
      <c r="D8986" s="329" t="s">
        <v>9495</v>
      </c>
      <c r="E8986" s="334">
        <v>218.42</v>
      </c>
    </row>
    <row r="8987" spans="1:5" ht="15" x14ac:dyDescent="0.25">
      <c r="A8987" s="329">
        <v>39463</v>
      </c>
      <c r="B8987" s="329" t="s">
        <v>11303</v>
      </c>
      <c r="C8987" s="329" t="s">
        <v>9494</v>
      </c>
      <c r="D8987" s="329" t="s">
        <v>9495</v>
      </c>
      <c r="E8987" s="334">
        <v>506</v>
      </c>
    </row>
    <row r="8988" spans="1:5" ht="15" x14ac:dyDescent="0.25">
      <c r="A8988" s="329">
        <v>26039</v>
      </c>
      <c r="B8988" s="329" t="s">
        <v>11304</v>
      </c>
      <c r="C8988" s="329" t="s">
        <v>9494</v>
      </c>
      <c r="D8988" s="329" t="s">
        <v>9508</v>
      </c>
      <c r="E8988" s="335">
        <v>370335.4</v>
      </c>
    </row>
    <row r="8989" spans="1:5" ht="15" x14ac:dyDescent="0.25">
      <c r="A8989" s="329">
        <v>2401</v>
      </c>
      <c r="B8989" s="329" t="s">
        <v>11305</v>
      </c>
      <c r="C8989" s="329" t="s">
        <v>9494</v>
      </c>
      <c r="D8989" s="329" t="s">
        <v>9508</v>
      </c>
      <c r="E8989" s="335">
        <v>85181.24</v>
      </c>
    </row>
    <row r="8990" spans="1:5" ht="15" x14ac:dyDescent="0.25">
      <c r="A8990" s="329">
        <v>38870</v>
      </c>
      <c r="B8990" s="329" t="s">
        <v>11306</v>
      </c>
      <c r="C8990" s="329" t="s">
        <v>9494</v>
      </c>
      <c r="D8990" s="329" t="s">
        <v>9508</v>
      </c>
      <c r="E8990" s="334">
        <v>54.19</v>
      </c>
    </row>
    <row r="8991" spans="1:5" ht="15" x14ac:dyDescent="0.25">
      <c r="A8991" s="329">
        <v>38869</v>
      </c>
      <c r="B8991" s="329" t="s">
        <v>11307</v>
      </c>
      <c r="C8991" s="329" t="s">
        <v>9494</v>
      </c>
      <c r="D8991" s="329" t="s">
        <v>9508</v>
      </c>
      <c r="E8991" s="334">
        <v>47.8</v>
      </c>
    </row>
    <row r="8992" spans="1:5" ht="15" x14ac:dyDescent="0.25">
      <c r="A8992" s="329">
        <v>38872</v>
      </c>
      <c r="B8992" s="329" t="s">
        <v>11308</v>
      </c>
      <c r="C8992" s="329" t="s">
        <v>9494</v>
      </c>
      <c r="D8992" s="329" t="s">
        <v>9508</v>
      </c>
      <c r="E8992" s="334">
        <v>74.02</v>
      </c>
    </row>
    <row r="8993" spans="1:5" ht="15" x14ac:dyDescent="0.25">
      <c r="A8993" s="329">
        <v>38871</v>
      </c>
      <c r="B8993" s="329" t="s">
        <v>11309</v>
      </c>
      <c r="C8993" s="329" t="s">
        <v>9494</v>
      </c>
      <c r="D8993" s="329" t="s">
        <v>9508</v>
      </c>
      <c r="E8993" s="334">
        <v>59.54</v>
      </c>
    </row>
    <row r="8994" spans="1:5" ht="15" x14ac:dyDescent="0.25">
      <c r="A8994" s="329">
        <v>39283</v>
      </c>
      <c r="B8994" s="329" t="s">
        <v>11310</v>
      </c>
      <c r="C8994" s="329" t="s">
        <v>9494</v>
      </c>
      <c r="D8994" s="329" t="s">
        <v>9508</v>
      </c>
      <c r="E8994" s="334">
        <v>185.46</v>
      </c>
    </row>
    <row r="8995" spans="1:5" ht="15" x14ac:dyDescent="0.25">
      <c r="A8995" s="329">
        <v>39284</v>
      </c>
      <c r="B8995" s="329" t="s">
        <v>11311</v>
      </c>
      <c r="C8995" s="329" t="s">
        <v>9494</v>
      </c>
      <c r="D8995" s="329" t="s">
        <v>9508</v>
      </c>
      <c r="E8995" s="334">
        <v>200.97</v>
      </c>
    </row>
    <row r="8996" spans="1:5" ht="15" x14ac:dyDescent="0.25">
      <c r="A8996" s="329">
        <v>39285</v>
      </c>
      <c r="B8996" s="329" t="s">
        <v>11312</v>
      </c>
      <c r="C8996" s="329" t="s">
        <v>9494</v>
      </c>
      <c r="D8996" s="329" t="s">
        <v>9508</v>
      </c>
      <c r="E8996" s="334">
        <v>203.87</v>
      </c>
    </row>
    <row r="8997" spans="1:5" ht="15" x14ac:dyDescent="0.25">
      <c r="A8997" s="329">
        <v>39286</v>
      </c>
      <c r="B8997" s="329" t="s">
        <v>11313</v>
      </c>
      <c r="C8997" s="329" t="s">
        <v>9494</v>
      </c>
      <c r="D8997" s="329" t="s">
        <v>9508</v>
      </c>
      <c r="E8997" s="334">
        <v>199.43</v>
      </c>
    </row>
    <row r="8998" spans="1:5" ht="15" x14ac:dyDescent="0.25">
      <c r="A8998" s="329">
        <v>39287</v>
      </c>
      <c r="B8998" s="329" t="s">
        <v>11314</v>
      </c>
      <c r="C8998" s="329" t="s">
        <v>9494</v>
      </c>
      <c r="D8998" s="329" t="s">
        <v>9508</v>
      </c>
      <c r="E8998" s="334">
        <v>234.17</v>
      </c>
    </row>
    <row r="8999" spans="1:5" ht="15" x14ac:dyDescent="0.25">
      <c r="A8999" s="329">
        <v>39288</v>
      </c>
      <c r="B8999" s="329" t="s">
        <v>11315</v>
      </c>
      <c r="C8999" s="329" t="s">
        <v>9494</v>
      </c>
      <c r="D8999" s="329" t="s">
        <v>9508</v>
      </c>
      <c r="E8999" s="334">
        <v>249.91</v>
      </c>
    </row>
    <row r="9000" spans="1:5" ht="15" x14ac:dyDescent="0.25">
      <c r="A9000" s="329">
        <v>25976</v>
      </c>
      <c r="B9000" s="329" t="s">
        <v>11316</v>
      </c>
      <c r="C9000" s="329" t="s">
        <v>9507</v>
      </c>
      <c r="D9000" s="329" t="s">
        <v>9508</v>
      </c>
      <c r="E9000" s="334">
        <v>568.79999999999995</v>
      </c>
    </row>
    <row r="9001" spans="1:5" ht="15" x14ac:dyDescent="0.25">
      <c r="A9001" s="329">
        <v>10629</v>
      </c>
      <c r="B9001" s="329" t="s">
        <v>11317</v>
      </c>
      <c r="C9001" s="329" t="s">
        <v>9507</v>
      </c>
      <c r="D9001" s="329" t="s">
        <v>9508</v>
      </c>
      <c r="E9001" s="334">
        <v>628.01</v>
      </c>
    </row>
    <row r="9002" spans="1:5" ht="15" x14ac:dyDescent="0.25">
      <c r="A9002" s="329">
        <v>10698</v>
      </c>
      <c r="B9002" s="329" t="s">
        <v>11318</v>
      </c>
      <c r="C9002" s="329" t="s">
        <v>9507</v>
      </c>
      <c r="D9002" s="329" t="s">
        <v>9508</v>
      </c>
      <c r="E9002" s="334">
        <v>168.34</v>
      </c>
    </row>
    <row r="9003" spans="1:5" ht="15" x14ac:dyDescent="0.25">
      <c r="A9003" s="329">
        <v>40521</v>
      </c>
      <c r="B9003" s="329" t="s">
        <v>11319</v>
      </c>
      <c r="C9003" s="329" t="s">
        <v>9494</v>
      </c>
      <c r="D9003" s="329" t="s">
        <v>9495</v>
      </c>
      <c r="E9003" s="335">
        <v>125413.41</v>
      </c>
    </row>
    <row r="9004" spans="1:5" ht="15" x14ac:dyDescent="0.25">
      <c r="A9004" s="329">
        <v>2432</v>
      </c>
      <c r="B9004" s="329" t="s">
        <v>11320</v>
      </c>
      <c r="C9004" s="329" t="s">
        <v>9494</v>
      </c>
      <c r="D9004" s="329" t="s">
        <v>9495</v>
      </c>
      <c r="E9004" s="334">
        <v>20.76</v>
      </c>
    </row>
    <row r="9005" spans="1:5" ht="15" x14ac:dyDescent="0.25">
      <c r="A9005" s="329">
        <v>2433</v>
      </c>
      <c r="B9005" s="329" t="s">
        <v>11321</v>
      </c>
      <c r="C9005" s="329" t="s">
        <v>9494</v>
      </c>
      <c r="D9005" s="329" t="s">
        <v>9495</v>
      </c>
      <c r="E9005" s="334">
        <v>7.03</v>
      </c>
    </row>
    <row r="9006" spans="1:5" ht="15" x14ac:dyDescent="0.25">
      <c r="A9006" s="329">
        <v>2420</v>
      </c>
      <c r="B9006" s="329" t="s">
        <v>11322</v>
      </c>
      <c r="C9006" s="329" t="s">
        <v>9494</v>
      </c>
      <c r="D9006" s="329" t="s">
        <v>9495</v>
      </c>
      <c r="E9006" s="334">
        <v>12.08</v>
      </c>
    </row>
    <row r="9007" spans="1:5" ht="15" x14ac:dyDescent="0.25">
      <c r="A9007" s="329">
        <v>11447</v>
      </c>
      <c r="B9007" s="329" t="s">
        <v>11323</v>
      </c>
      <c r="C9007" s="329" t="s">
        <v>9494</v>
      </c>
      <c r="D9007" s="329" t="s">
        <v>9495</v>
      </c>
      <c r="E9007" s="334">
        <v>23.87</v>
      </c>
    </row>
    <row r="9008" spans="1:5" ht="15" x14ac:dyDescent="0.25">
      <c r="A9008" s="329">
        <v>11451</v>
      </c>
      <c r="B9008" s="329" t="s">
        <v>11324</v>
      </c>
      <c r="C9008" s="329" t="s">
        <v>9494</v>
      </c>
      <c r="D9008" s="329" t="s">
        <v>9495</v>
      </c>
      <c r="E9008" s="334">
        <v>63.99</v>
      </c>
    </row>
    <row r="9009" spans="1:5" ht="15" x14ac:dyDescent="0.25">
      <c r="A9009" s="329">
        <v>11116</v>
      </c>
      <c r="B9009" s="329" t="s">
        <v>11325</v>
      </c>
      <c r="C9009" s="329" t="s">
        <v>9494</v>
      </c>
      <c r="D9009" s="329" t="s">
        <v>9495</v>
      </c>
      <c r="E9009" s="334">
        <v>554.5</v>
      </c>
    </row>
    <row r="9010" spans="1:5" ht="15" x14ac:dyDescent="0.25">
      <c r="A9010" s="329">
        <v>38411</v>
      </c>
      <c r="B9010" s="329" t="s">
        <v>11326</v>
      </c>
      <c r="C9010" s="329" t="s">
        <v>9494</v>
      </c>
      <c r="D9010" s="329" t="s">
        <v>9495</v>
      </c>
      <c r="E9010" s="335">
        <v>1622.75</v>
      </c>
    </row>
    <row r="9011" spans="1:5" ht="15" x14ac:dyDescent="0.25">
      <c r="A9011" s="329">
        <v>38189</v>
      </c>
      <c r="B9011" s="329" t="s">
        <v>11327</v>
      </c>
      <c r="C9011" s="329" t="s">
        <v>9494</v>
      </c>
      <c r="D9011" s="329" t="s">
        <v>9495</v>
      </c>
      <c r="E9011" s="334">
        <v>130.37</v>
      </c>
    </row>
    <row r="9012" spans="1:5" ht="15" x14ac:dyDescent="0.25">
      <c r="A9012" s="329">
        <v>38190</v>
      </c>
      <c r="B9012" s="329" t="s">
        <v>11328</v>
      </c>
      <c r="C9012" s="329" t="s">
        <v>9494</v>
      </c>
      <c r="D9012" s="329" t="s">
        <v>9495</v>
      </c>
      <c r="E9012" s="334">
        <v>274.66000000000003</v>
      </c>
    </row>
    <row r="9013" spans="1:5" ht="15" x14ac:dyDescent="0.25">
      <c r="A9013" s="329">
        <v>7608</v>
      </c>
      <c r="B9013" s="329" t="s">
        <v>11329</v>
      </c>
      <c r="C9013" s="329" t="s">
        <v>9494</v>
      </c>
      <c r="D9013" s="329" t="s">
        <v>9495</v>
      </c>
      <c r="E9013" s="334">
        <v>12.07</v>
      </c>
    </row>
    <row r="9014" spans="1:5" ht="15" x14ac:dyDescent="0.25">
      <c r="A9014" s="329">
        <v>1370</v>
      </c>
      <c r="B9014" s="329" t="s">
        <v>11330</v>
      </c>
      <c r="C9014" s="329" t="s">
        <v>9494</v>
      </c>
      <c r="D9014" s="329" t="s">
        <v>9495</v>
      </c>
      <c r="E9014" s="334">
        <v>97.35</v>
      </c>
    </row>
    <row r="9015" spans="1:5" ht="15" x14ac:dyDescent="0.25">
      <c r="A9015" s="329">
        <v>36516</v>
      </c>
      <c r="B9015" s="329" t="s">
        <v>11331</v>
      </c>
      <c r="C9015" s="329" t="s">
        <v>9494</v>
      </c>
      <c r="D9015" s="329" t="s">
        <v>9508</v>
      </c>
      <c r="E9015" s="335">
        <v>113264</v>
      </c>
    </row>
    <row r="9016" spans="1:5" ht="15" x14ac:dyDescent="0.25">
      <c r="A9016" s="329">
        <v>34777</v>
      </c>
      <c r="B9016" s="329" t="s">
        <v>11332</v>
      </c>
      <c r="C9016" s="329" t="s">
        <v>9494</v>
      </c>
      <c r="D9016" s="329" t="s">
        <v>9495</v>
      </c>
      <c r="E9016" s="334">
        <v>3.44</v>
      </c>
    </row>
    <row r="9017" spans="1:5" ht="15" x14ac:dyDescent="0.25">
      <c r="A9017" s="329">
        <v>7272</v>
      </c>
      <c r="B9017" s="329" t="s">
        <v>11333</v>
      </c>
      <c r="C9017" s="329" t="s">
        <v>9494</v>
      </c>
      <c r="D9017" s="329" t="s">
        <v>9495</v>
      </c>
      <c r="E9017" s="334">
        <v>2.9</v>
      </c>
    </row>
    <row r="9018" spans="1:5" ht="15" x14ac:dyDescent="0.25">
      <c r="A9018" s="329">
        <v>10605</v>
      </c>
      <c r="B9018" s="329" t="s">
        <v>11334</v>
      </c>
      <c r="C9018" s="329" t="s">
        <v>9494</v>
      </c>
      <c r="D9018" s="329" t="s">
        <v>9495</v>
      </c>
      <c r="E9018" s="334">
        <v>4.2</v>
      </c>
    </row>
    <row r="9019" spans="1:5" ht="15" x14ac:dyDescent="0.25">
      <c r="A9019" s="329">
        <v>10604</v>
      </c>
      <c r="B9019" s="329" t="s">
        <v>11335</v>
      </c>
      <c r="C9019" s="329" t="s">
        <v>9494</v>
      </c>
      <c r="D9019" s="329" t="s">
        <v>9495</v>
      </c>
      <c r="E9019" s="334">
        <v>9.7899999999999991</v>
      </c>
    </row>
    <row r="9020" spans="1:5" ht="15" x14ac:dyDescent="0.25">
      <c r="A9020" s="329">
        <v>672</v>
      </c>
      <c r="B9020" s="329" t="s">
        <v>11336</v>
      </c>
      <c r="C9020" s="329" t="s">
        <v>9494</v>
      </c>
      <c r="D9020" s="329" t="s">
        <v>9495</v>
      </c>
      <c r="E9020" s="334">
        <v>13.46</v>
      </c>
    </row>
    <row r="9021" spans="1:5" ht="15" x14ac:dyDescent="0.25">
      <c r="A9021" s="329">
        <v>668</v>
      </c>
      <c r="B9021" s="329" t="s">
        <v>11337</v>
      </c>
      <c r="C9021" s="329" t="s">
        <v>9494</v>
      </c>
      <c r="D9021" s="329" t="s">
        <v>9495</v>
      </c>
      <c r="E9021" s="334">
        <v>16.260000000000002</v>
      </c>
    </row>
    <row r="9022" spans="1:5" ht="15" x14ac:dyDescent="0.25">
      <c r="A9022" s="329">
        <v>10578</v>
      </c>
      <c r="B9022" s="329" t="s">
        <v>11338</v>
      </c>
      <c r="C9022" s="329" t="s">
        <v>9494</v>
      </c>
      <c r="D9022" s="329" t="s">
        <v>9495</v>
      </c>
      <c r="E9022" s="334">
        <v>18.93</v>
      </c>
    </row>
    <row r="9023" spans="1:5" ht="15" x14ac:dyDescent="0.25">
      <c r="A9023" s="329">
        <v>666</v>
      </c>
      <c r="B9023" s="329" t="s">
        <v>11339</v>
      </c>
      <c r="C9023" s="329" t="s">
        <v>9494</v>
      </c>
      <c r="D9023" s="329" t="s">
        <v>9495</v>
      </c>
      <c r="E9023" s="334">
        <v>21.06</v>
      </c>
    </row>
    <row r="9024" spans="1:5" ht="15" x14ac:dyDescent="0.25">
      <c r="A9024" s="329">
        <v>665</v>
      </c>
      <c r="B9024" s="329" t="s">
        <v>11340</v>
      </c>
      <c r="C9024" s="329" t="s">
        <v>9494</v>
      </c>
      <c r="D9024" s="329" t="s">
        <v>9495</v>
      </c>
      <c r="E9024" s="334">
        <v>28.16</v>
      </c>
    </row>
    <row r="9025" spans="1:5" ht="15" x14ac:dyDescent="0.25">
      <c r="A9025" s="329">
        <v>10577</v>
      </c>
      <c r="B9025" s="329" t="s">
        <v>11341</v>
      </c>
      <c r="C9025" s="329" t="s">
        <v>9494</v>
      </c>
      <c r="D9025" s="329" t="s">
        <v>9495</v>
      </c>
      <c r="E9025" s="334">
        <v>24.97</v>
      </c>
    </row>
    <row r="9026" spans="1:5" ht="15" x14ac:dyDescent="0.25">
      <c r="A9026" s="329">
        <v>10583</v>
      </c>
      <c r="B9026" s="329" t="s">
        <v>11342</v>
      </c>
      <c r="C9026" s="329" t="s">
        <v>9494</v>
      </c>
      <c r="D9026" s="329" t="s">
        <v>9495</v>
      </c>
      <c r="E9026" s="334">
        <v>12.97</v>
      </c>
    </row>
    <row r="9027" spans="1:5" ht="15" x14ac:dyDescent="0.25">
      <c r="A9027" s="329">
        <v>10579</v>
      </c>
      <c r="B9027" s="329" t="s">
        <v>11343</v>
      </c>
      <c r="C9027" s="329" t="s">
        <v>9494</v>
      </c>
      <c r="D9027" s="329" t="s">
        <v>9495</v>
      </c>
      <c r="E9027" s="334">
        <v>22.62</v>
      </c>
    </row>
    <row r="9028" spans="1:5" ht="15" x14ac:dyDescent="0.25">
      <c r="A9028" s="329">
        <v>10582</v>
      </c>
      <c r="B9028" s="329" t="s">
        <v>11344</v>
      </c>
      <c r="C9028" s="329" t="s">
        <v>9494</v>
      </c>
      <c r="D9028" s="329" t="s">
        <v>9495</v>
      </c>
      <c r="E9028" s="334">
        <v>11.42</v>
      </c>
    </row>
    <row r="9029" spans="1:5" ht="15" x14ac:dyDescent="0.25">
      <c r="A9029" s="329">
        <v>2436</v>
      </c>
      <c r="B9029" s="329" t="s">
        <v>2125</v>
      </c>
      <c r="C9029" s="329" t="s">
        <v>9661</v>
      </c>
      <c r="D9029" s="329" t="s">
        <v>9499</v>
      </c>
      <c r="E9029" s="334">
        <v>14.12</v>
      </c>
    </row>
    <row r="9030" spans="1:5" ht="15" x14ac:dyDescent="0.25">
      <c r="A9030" s="329">
        <v>40918</v>
      </c>
      <c r="B9030" s="329" t="s">
        <v>11345</v>
      </c>
      <c r="C9030" s="329" t="s">
        <v>9663</v>
      </c>
      <c r="D9030" s="329" t="s">
        <v>9495</v>
      </c>
      <c r="E9030" s="335">
        <v>2502.29</v>
      </c>
    </row>
    <row r="9031" spans="1:5" ht="15" x14ac:dyDescent="0.25">
      <c r="A9031" s="329">
        <v>2439</v>
      </c>
      <c r="B9031" s="329" t="s">
        <v>11346</v>
      </c>
      <c r="C9031" s="329" t="s">
        <v>9661</v>
      </c>
      <c r="D9031" s="329" t="s">
        <v>9495</v>
      </c>
      <c r="E9031" s="334">
        <v>14.12</v>
      </c>
    </row>
    <row r="9032" spans="1:5" ht="15" x14ac:dyDescent="0.25">
      <c r="A9032" s="329">
        <v>40923</v>
      </c>
      <c r="B9032" s="329" t="s">
        <v>11347</v>
      </c>
      <c r="C9032" s="329" t="s">
        <v>9663</v>
      </c>
      <c r="D9032" s="329" t="s">
        <v>9495</v>
      </c>
      <c r="E9032" s="335">
        <v>2502.29</v>
      </c>
    </row>
    <row r="9033" spans="1:5" ht="15" x14ac:dyDescent="0.25">
      <c r="A9033" s="329">
        <v>10998</v>
      </c>
      <c r="B9033" s="329" t="s">
        <v>1815</v>
      </c>
      <c r="C9033" s="329" t="s">
        <v>9567</v>
      </c>
      <c r="D9033" s="329" t="s">
        <v>9495</v>
      </c>
      <c r="E9033" s="334">
        <v>26.95</v>
      </c>
    </row>
    <row r="9034" spans="1:5" ht="15" x14ac:dyDescent="0.25">
      <c r="A9034" s="329">
        <v>11002</v>
      </c>
      <c r="B9034" s="329" t="s">
        <v>11348</v>
      </c>
      <c r="C9034" s="329" t="s">
        <v>9567</v>
      </c>
      <c r="D9034" s="329" t="s">
        <v>9495</v>
      </c>
      <c r="E9034" s="334">
        <v>24.69</v>
      </c>
    </row>
    <row r="9035" spans="1:5" ht="15" x14ac:dyDescent="0.25">
      <c r="A9035" s="329">
        <v>10999</v>
      </c>
      <c r="B9035" s="329" t="s">
        <v>11349</v>
      </c>
      <c r="C9035" s="329" t="s">
        <v>9567</v>
      </c>
      <c r="D9035" s="329" t="s">
        <v>9495</v>
      </c>
      <c r="E9035" s="334">
        <v>23.72</v>
      </c>
    </row>
    <row r="9036" spans="1:5" ht="15" x14ac:dyDescent="0.25">
      <c r="A9036" s="329">
        <v>10997</v>
      </c>
      <c r="B9036" s="329" t="s">
        <v>11350</v>
      </c>
      <c r="C9036" s="329" t="s">
        <v>9567</v>
      </c>
      <c r="D9036" s="329" t="s">
        <v>9499</v>
      </c>
      <c r="E9036" s="334">
        <v>25.71</v>
      </c>
    </row>
    <row r="9037" spans="1:5" ht="15" x14ac:dyDescent="0.25">
      <c r="A9037" s="329">
        <v>2685</v>
      </c>
      <c r="B9037" s="329" t="s">
        <v>1499</v>
      </c>
      <c r="C9037" s="329" t="s">
        <v>9519</v>
      </c>
      <c r="D9037" s="329" t="s">
        <v>9495</v>
      </c>
      <c r="E9037" s="334">
        <v>5.37</v>
      </c>
    </row>
    <row r="9038" spans="1:5" ht="15" x14ac:dyDescent="0.25">
      <c r="A9038" s="329">
        <v>2680</v>
      </c>
      <c r="B9038" s="329" t="s">
        <v>11351</v>
      </c>
      <c r="C9038" s="329" t="s">
        <v>9519</v>
      </c>
      <c r="D9038" s="329" t="s">
        <v>9495</v>
      </c>
      <c r="E9038" s="334">
        <v>7.86</v>
      </c>
    </row>
    <row r="9039" spans="1:5" ht="15" x14ac:dyDescent="0.25">
      <c r="A9039" s="329">
        <v>2684</v>
      </c>
      <c r="B9039" s="329" t="s">
        <v>11352</v>
      </c>
      <c r="C9039" s="329" t="s">
        <v>9519</v>
      </c>
      <c r="D9039" s="329" t="s">
        <v>9495</v>
      </c>
      <c r="E9039" s="334">
        <v>7.15</v>
      </c>
    </row>
    <row r="9040" spans="1:5" ht="15" x14ac:dyDescent="0.25">
      <c r="A9040" s="329">
        <v>2673</v>
      </c>
      <c r="B9040" s="329" t="s">
        <v>209</v>
      </c>
      <c r="C9040" s="329" t="s">
        <v>9519</v>
      </c>
      <c r="D9040" s="329" t="s">
        <v>9499</v>
      </c>
      <c r="E9040" s="334">
        <v>2.76</v>
      </c>
    </row>
    <row r="9041" spans="1:5" ht="15" x14ac:dyDescent="0.25">
      <c r="A9041" s="329">
        <v>2681</v>
      </c>
      <c r="B9041" s="329" t="s">
        <v>11353</v>
      </c>
      <c r="C9041" s="329" t="s">
        <v>9519</v>
      </c>
      <c r="D9041" s="329" t="s">
        <v>9495</v>
      </c>
      <c r="E9041" s="334">
        <v>12.84</v>
      </c>
    </row>
    <row r="9042" spans="1:5" ht="15" x14ac:dyDescent="0.25">
      <c r="A9042" s="329">
        <v>2682</v>
      </c>
      <c r="B9042" s="329" t="s">
        <v>11354</v>
      </c>
      <c r="C9042" s="329" t="s">
        <v>9519</v>
      </c>
      <c r="D9042" s="329" t="s">
        <v>9495</v>
      </c>
      <c r="E9042" s="334">
        <v>18.73</v>
      </c>
    </row>
    <row r="9043" spans="1:5" ht="15" x14ac:dyDescent="0.25">
      <c r="A9043" s="329">
        <v>2686</v>
      </c>
      <c r="B9043" s="329" t="s">
        <v>11355</v>
      </c>
      <c r="C9043" s="329" t="s">
        <v>9519</v>
      </c>
      <c r="D9043" s="329" t="s">
        <v>9495</v>
      </c>
      <c r="E9043" s="334">
        <v>23.49</v>
      </c>
    </row>
    <row r="9044" spans="1:5" ht="15" x14ac:dyDescent="0.25">
      <c r="A9044" s="329">
        <v>2674</v>
      </c>
      <c r="B9044" s="329" t="s">
        <v>11356</v>
      </c>
      <c r="C9044" s="329" t="s">
        <v>9519</v>
      </c>
      <c r="D9044" s="329" t="s">
        <v>9495</v>
      </c>
      <c r="E9044" s="334">
        <v>3.43</v>
      </c>
    </row>
    <row r="9045" spans="1:5" ht="15" x14ac:dyDescent="0.25">
      <c r="A9045" s="329">
        <v>2683</v>
      </c>
      <c r="B9045" s="329" t="s">
        <v>11357</v>
      </c>
      <c r="C9045" s="329" t="s">
        <v>9519</v>
      </c>
      <c r="D9045" s="329" t="s">
        <v>9495</v>
      </c>
      <c r="E9045" s="334">
        <v>37.020000000000003</v>
      </c>
    </row>
    <row r="9046" spans="1:5" ht="15" x14ac:dyDescent="0.25">
      <c r="A9046" s="329">
        <v>2676</v>
      </c>
      <c r="B9046" s="329" t="s">
        <v>11358</v>
      </c>
      <c r="C9046" s="329" t="s">
        <v>9519</v>
      </c>
      <c r="D9046" s="329" t="s">
        <v>9495</v>
      </c>
      <c r="E9046" s="334">
        <v>1.6</v>
      </c>
    </row>
    <row r="9047" spans="1:5" ht="15" x14ac:dyDescent="0.25">
      <c r="A9047" s="329">
        <v>2678</v>
      </c>
      <c r="B9047" s="329" t="s">
        <v>11359</v>
      </c>
      <c r="C9047" s="329" t="s">
        <v>9519</v>
      </c>
      <c r="D9047" s="329" t="s">
        <v>9495</v>
      </c>
      <c r="E9047" s="334">
        <v>2.0099999999999998</v>
      </c>
    </row>
    <row r="9048" spans="1:5" ht="15" x14ac:dyDescent="0.25">
      <c r="A9048" s="329">
        <v>2679</v>
      </c>
      <c r="B9048" s="329" t="s">
        <v>11360</v>
      </c>
      <c r="C9048" s="329" t="s">
        <v>9519</v>
      </c>
      <c r="D9048" s="329" t="s">
        <v>9495</v>
      </c>
      <c r="E9048" s="334">
        <v>3.1</v>
      </c>
    </row>
    <row r="9049" spans="1:5" ht="15" x14ac:dyDescent="0.25">
      <c r="A9049" s="329">
        <v>12070</v>
      </c>
      <c r="B9049" s="329" t="s">
        <v>11361</v>
      </c>
      <c r="C9049" s="329" t="s">
        <v>9519</v>
      </c>
      <c r="D9049" s="329" t="s">
        <v>9495</v>
      </c>
      <c r="E9049" s="334">
        <v>4.3099999999999996</v>
      </c>
    </row>
    <row r="9050" spans="1:5" ht="15" x14ac:dyDescent="0.25">
      <c r="A9050" s="329">
        <v>2675</v>
      </c>
      <c r="B9050" s="329" t="s">
        <v>11362</v>
      </c>
      <c r="C9050" s="329" t="s">
        <v>9519</v>
      </c>
      <c r="D9050" s="329" t="s">
        <v>9495</v>
      </c>
      <c r="E9050" s="334">
        <v>5.6</v>
      </c>
    </row>
    <row r="9051" spans="1:5" ht="15" x14ac:dyDescent="0.25">
      <c r="A9051" s="329">
        <v>12067</v>
      </c>
      <c r="B9051" s="329" t="s">
        <v>11363</v>
      </c>
      <c r="C9051" s="329" t="s">
        <v>9519</v>
      </c>
      <c r="D9051" s="329" t="s">
        <v>9495</v>
      </c>
      <c r="E9051" s="334">
        <v>7.6</v>
      </c>
    </row>
    <row r="9052" spans="1:5" ht="15" x14ac:dyDescent="0.25">
      <c r="A9052" s="329">
        <v>40401</v>
      </c>
      <c r="B9052" s="329" t="s">
        <v>11364</v>
      </c>
      <c r="C9052" s="329" t="s">
        <v>9519</v>
      </c>
      <c r="D9052" s="329" t="s">
        <v>9495</v>
      </c>
      <c r="E9052" s="334">
        <v>2</v>
      </c>
    </row>
    <row r="9053" spans="1:5" ht="15" x14ac:dyDescent="0.25">
      <c r="A9053" s="329">
        <v>40402</v>
      </c>
      <c r="B9053" s="329" t="s">
        <v>11365</v>
      </c>
      <c r="C9053" s="329" t="s">
        <v>9519</v>
      </c>
      <c r="D9053" s="329" t="s">
        <v>9495</v>
      </c>
      <c r="E9053" s="334">
        <v>2.57</v>
      </c>
    </row>
    <row r="9054" spans="1:5" ht="15" x14ac:dyDescent="0.25">
      <c r="A9054" s="329">
        <v>40400</v>
      </c>
      <c r="B9054" s="329" t="s">
        <v>11366</v>
      </c>
      <c r="C9054" s="329" t="s">
        <v>9519</v>
      </c>
      <c r="D9054" s="329" t="s">
        <v>9495</v>
      </c>
      <c r="E9054" s="334">
        <v>1.36</v>
      </c>
    </row>
    <row r="9055" spans="1:5" ht="15" x14ac:dyDescent="0.25">
      <c r="A9055" s="329">
        <v>2504</v>
      </c>
      <c r="B9055" s="329" t="s">
        <v>11367</v>
      </c>
      <c r="C9055" s="329" t="s">
        <v>9519</v>
      </c>
      <c r="D9055" s="329" t="s">
        <v>9495</v>
      </c>
      <c r="E9055" s="334">
        <v>11.98</v>
      </c>
    </row>
    <row r="9056" spans="1:5" ht="15" x14ac:dyDescent="0.25">
      <c r="A9056" s="329">
        <v>2501</v>
      </c>
      <c r="B9056" s="329" t="s">
        <v>11368</v>
      </c>
      <c r="C9056" s="329" t="s">
        <v>9519</v>
      </c>
      <c r="D9056" s="329" t="s">
        <v>9495</v>
      </c>
      <c r="E9056" s="334">
        <v>15.71</v>
      </c>
    </row>
    <row r="9057" spans="1:5" ht="15" x14ac:dyDescent="0.25">
      <c r="A9057" s="329">
        <v>2502</v>
      </c>
      <c r="B9057" s="329" t="s">
        <v>11369</v>
      </c>
      <c r="C9057" s="329" t="s">
        <v>9519</v>
      </c>
      <c r="D9057" s="329" t="s">
        <v>9495</v>
      </c>
      <c r="E9057" s="334">
        <v>23.71</v>
      </c>
    </row>
    <row r="9058" spans="1:5" ht="15" x14ac:dyDescent="0.25">
      <c r="A9058" s="329">
        <v>2503</v>
      </c>
      <c r="B9058" s="329" t="s">
        <v>11370</v>
      </c>
      <c r="C9058" s="329" t="s">
        <v>9519</v>
      </c>
      <c r="D9058" s="329" t="s">
        <v>9495</v>
      </c>
      <c r="E9058" s="334">
        <v>30.52</v>
      </c>
    </row>
    <row r="9059" spans="1:5" ht="15" x14ac:dyDescent="0.25">
      <c r="A9059" s="329">
        <v>2500</v>
      </c>
      <c r="B9059" s="329" t="s">
        <v>11371</v>
      </c>
      <c r="C9059" s="329" t="s">
        <v>9519</v>
      </c>
      <c r="D9059" s="329" t="s">
        <v>9495</v>
      </c>
      <c r="E9059" s="334">
        <v>40.65</v>
      </c>
    </row>
    <row r="9060" spans="1:5" ht="15" x14ac:dyDescent="0.25">
      <c r="A9060" s="329">
        <v>2505</v>
      </c>
      <c r="B9060" s="329" t="s">
        <v>11372</v>
      </c>
      <c r="C9060" s="329" t="s">
        <v>9519</v>
      </c>
      <c r="D9060" s="329" t="s">
        <v>9495</v>
      </c>
      <c r="E9060" s="334">
        <v>63.35</v>
      </c>
    </row>
    <row r="9061" spans="1:5" ht="15" x14ac:dyDescent="0.25">
      <c r="A9061" s="329">
        <v>12056</v>
      </c>
      <c r="B9061" s="329" t="s">
        <v>210</v>
      </c>
      <c r="C9061" s="329" t="s">
        <v>9519</v>
      </c>
      <c r="D9061" s="329" t="s">
        <v>9495</v>
      </c>
      <c r="E9061" s="334">
        <v>25.6</v>
      </c>
    </row>
    <row r="9062" spans="1:5" ht="15" x14ac:dyDescent="0.25">
      <c r="A9062" s="329">
        <v>12057</v>
      </c>
      <c r="B9062" s="329" t="s">
        <v>11373</v>
      </c>
      <c r="C9062" s="329" t="s">
        <v>9519</v>
      </c>
      <c r="D9062" s="329" t="s">
        <v>9495</v>
      </c>
      <c r="E9062" s="334">
        <v>21.74</v>
      </c>
    </row>
    <row r="9063" spans="1:5" ht="15" x14ac:dyDescent="0.25">
      <c r="A9063" s="329">
        <v>12059</v>
      </c>
      <c r="B9063" s="329" t="s">
        <v>11374</v>
      </c>
      <c r="C9063" s="329" t="s">
        <v>9519</v>
      </c>
      <c r="D9063" s="329" t="s">
        <v>9495</v>
      </c>
      <c r="E9063" s="334">
        <v>7.63</v>
      </c>
    </row>
    <row r="9064" spans="1:5" ht="15" x14ac:dyDescent="0.25">
      <c r="A9064" s="329">
        <v>12058</v>
      </c>
      <c r="B9064" s="329" t="s">
        <v>11375</v>
      </c>
      <c r="C9064" s="329" t="s">
        <v>9519</v>
      </c>
      <c r="D9064" s="329" t="s">
        <v>9495</v>
      </c>
      <c r="E9064" s="334">
        <v>13.55</v>
      </c>
    </row>
    <row r="9065" spans="1:5" ht="15" x14ac:dyDescent="0.25">
      <c r="A9065" s="329">
        <v>12060</v>
      </c>
      <c r="B9065" s="329" t="s">
        <v>11376</v>
      </c>
      <c r="C9065" s="329" t="s">
        <v>9519</v>
      </c>
      <c r="D9065" s="329" t="s">
        <v>9495</v>
      </c>
      <c r="E9065" s="334">
        <v>56.49</v>
      </c>
    </row>
    <row r="9066" spans="1:5" ht="15" x14ac:dyDescent="0.25">
      <c r="A9066" s="329">
        <v>12061</v>
      </c>
      <c r="B9066" s="329" t="s">
        <v>11377</v>
      </c>
      <c r="C9066" s="329" t="s">
        <v>9519</v>
      </c>
      <c r="D9066" s="329" t="s">
        <v>9495</v>
      </c>
      <c r="E9066" s="334">
        <v>34.49</v>
      </c>
    </row>
    <row r="9067" spans="1:5" ht="15" x14ac:dyDescent="0.25">
      <c r="A9067" s="329">
        <v>12062</v>
      </c>
      <c r="B9067" s="329" t="s">
        <v>11378</v>
      </c>
      <c r="C9067" s="329" t="s">
        <v>9519</v>
      </c>
      <c r="D9067" s="329" t="s">
        <v>9495</v>
      </c>
      <c r="E9067" s="334">
        <v>63.61</v>
      </c>
    </row>
    <row r="9068" spans="1:5" ht="15" x14ac:dyDescent="0.25">
      <c r="A9068" s="329">
        <v>21137</v>
      </c>
      <c r="B9068" s="329" t="s">
        <v>11379</v>
      </c>
      <c r="C9068" s="329" t="s">
        <v>9519</v>
      </c>
      <c r="D9068" s="329" t="s">
        <v>9495</v>
      </c>
      <c r="E9068" s="334">
        <v>11.05</v>
      </c>
    </row>
    <row r="9069" spans="1:5" ht="15" x14ac:dyDescent="0.25">
      <c r="A9069" s="329">
        <v>2687</v>
      </c>
      <c r="B9069" s="329" t="s">
        <v>11380</v>
      </c>
      <c r="C9069" s="329" t="s">
        <v>9519</v>
      </c>
      <c r="D9069" s="329" t="s">
        <v>9495</v>
      </c>
      <c r="E9069" s="334">
        <v>1.4</v>
      </c>
    </row>
    <row r="9070" spans="1:5" ht="15" x14ac:dyDescent="0.25">
      <c r="A9070" s="329">
        <v>2689</v>
      </c>
      <c r="B9070" s="329" t="s">
        <v>11381</v>
      </c>
      <c r="C9070" s="329" t="s">
        <v>9519</v>
      </c>
      <c r="D9070" s="329" t="s">
        <v>9495</v>
      </c>
      <c r="E9070" s="334">
        <v>1.67</v>
      </c>
    </row>
    <row r="9071" spans="1:5" ht="15" x14ac:dyDescent="0.25">
      <c r="A9071" s="329">
        <v>2688</v>
      </c>
      <c r="B9071" s="329" t="s">
        <v>1338</v>
      </c>
      <c r="C9071" s="329" t="s">
        <v>9519</v>
      </c>
      <c r="D9071" s="329" t="s">
        <v>9495</v>
      </c>
      <c r="E9071" s="334">
        <v>1.8</v>
      </c>
    </row>
    <row r="9072" spans="1:5" ht="15" x14ac:dyDescent="0.25">
      <c r="A9072" s="329">
        <v>2690</v>
      </c>
      <c r="B9072" s="329" t="s">
        <v>1342</v>
      </c>
      <c r="C9072" s="329" t="s">
        <v>9519</v>
      </c>
      <c r="D9072" s="329" t="s">
        <v>9495</v>
      </c>
      <c r="E9072" s="334">
        <v>3.09</v>
      </c>
    </row>
    <row r="9073" spans="1:5" ht="15" x14ac:dyDescent="0.25">
      <c r="A9073" s="329">
        <v>39243</v>
      </c>
      <c r="B9073" s="329" t="s">
        <v>11382</v>
      </c>
      <c r="C9073" s="329" t="s">
        <v>9519</v>
      </c>
      <c r="D9073" s="329" t="s">
        <v>9495</v>
      </c>
      <c r="E9073" s="334">
        <v>2.0299999999999998</v>
      </c>
    </row>
    <row r="9074" spans="1:5" ht="15" x14ac:dyDescent="0.25">
      <c r="A9074" s="329">
        <v>39244</v>
      </c>
      <c r="B9074" s="329" t="s">
        <v>11383</v>
      </c>
      <c r="C9074" s="329" t="s">
        <v>9519</v>
      </c>
      <c r="D9074" s="329" t="s">
        <v>9495</v>
      </c>
      <c r="E9074" s="334">
        <v>2.75</v>
      </c>
    </row>
    <row r="9075" spans="1:5" ht="15" x14ac:dyDescent="0.25">
      <c r="A9075" s="329">
        <v>39245</v>
      </c>
      <c r="B9075" s="329" t="s">
        <v>11384</v>
      </c>
      <c r="C9075" s="329" t="s">
        <v>9519</v>
      </c>
      <c r="D9075" s="329" t="s">
        <v>9495</v>
      </c>
      <c r="E9075" s="334">
        <v>5.3</v>
      </c>
    </row>
    <row r="9076" spans="1:5" ht="15" x14ac:dyDescent="0.25">
      <c r="A9076" s="329">
        <v>39254</v>
      </c>
      <c r="B9076" s="329" t="s">
        <v>11385</v>
      </c>
      <c r="C9076" s="329" t="s">
        <v>9519</v>
      </c>
      <c r="D9076" s="329" t="s">
        <v>9495</v>
      </c>
      <c r="E9076" s="334">
        <v>7.92</v>
      </c>
    </row>
    <row r="9077" spans="1:5" ht="15" x14ac:dyDescent="0.25">
      <c r="A9077" s="329">
        <v>39255</v>
      </c>
      <c r="B9077" s="329" t="s">
        <v>11386</v>
      </c>
      <c r="C9077" s="329" t="s">
        <v>9519</v>
      </c>
      <c r="D9077" s="329" t="s">
        <v>9495</v>
      </c>
      <c r="E9077" s="334">
        <v>14.67</v>
      </c>
    </row>
    <row r="9078" spans="1:5" ht="15" x14ac:dyDescent="0.25">
      <c r="A9078" s="329">
        <v>39253</v>
      </c>
      <c r="B9078" s="329" t="s">
        <v>11387</v>
      </c>
      <c r="C9078" s="329" t="s">
        <v>9519</v>
      </c>
      <c r="D9078" s="329" t="s">
        <v>9495</v>
      </c>
      <c r="E9078" s="334">
        <v>10.1</v>
      </c>
    </row>
    <row r="9079" spans="1:5" ht="15" x14ac:dyDescent="0.25">
      <c r="A9079" s="329">
        <v>2446</v>
      </c>
      <c r="B9079" s="329" t="s">
        <v>11388</v>
      </c>
      <c r="C9079" s="329" t="s">
        <v>9519</v>
      </c>
      <c r="D9079" s="329" t="s">
        <v>9499</v>
      </c>
      <c r="E9079" s="334">
        <v>5</v>
      </c>
    </row>
    <row r="9080" spans="1:5" ht="15" x14ac:dyDescent="0.25">
      <c r="A9080" s="329">
        <v>2442</v>
      </c>
      <c r="B9080" s="329" t="s">
        <v>1332</v>
      </c>
      <c r="C9080" s="329" t="s">
        <v>9519</v>
      </c>
      <c r="D9080" s="329" t="s">
        <v>9495</v>
      </c>
      <c r="E9080" s="334">
        <v>7</v>
      </c>
    </row>
    <row r="9081" spans="1:5" ht="15" x14ac:dyDescent="0.25">
      <c r="A9081" s="329">
        <v>39246</v>
      </c>
      <c r="B9081" s="329" t="s">
        <v>11389</v>
      </c>
      <c r="C9081" s="329" t="s">
        <v>9519</v>
      </c>
      <c r="D9081" s="329" t="s">
        <v>9495</v>
      </c>
      <c r="E9081" s="334">
        <v>3.48</v>
      </c>
    </row>
    <row r="9082" spans="1:5" ht="15" x14ac:dyDescent="0.25">
      <c r="A9082" s="329">
        <v>39247</v>
      </c>
      <c r="B9082" s="329" t="s">
        <v>11390</v>
      </c>
      <c r="C9082" s="329" t="s">
        <v>9519</v>
      </c>
      <c r="D9082" s="329" t="s">
        <v>9495</v>
      </c>
      <c r="E9082" s="334">
        <v>3.03</v>
      </c>
    </row>
    <row r="9083" spans="1:5" ht="15" x14ac:dyDescent="0.25">
      <c r="A9083" s="329">
        <v>39248</v>
      </c>
      <c r="B9083" s="329" t="s">
        <v>11391</v>
      </c>
      <c r="C9083" s="329" t="s">
        <v>9519</v>
      </c>
      <c r="D9083" s="329" t="s">
        <v>9495</v>
      </c>
      <c r="E9083" s="334">
        <v>9.76</v>
      </c>
    </row>
    <row r="9084" spans="1:5" ht="15" x14ac:dyDescent="0.25">
      <c r="A9084" s="329">
        <v>2438</v>
      </c>
      <c r="B9084" s="329" t="s">
        <v>11392</v>
      </c>
      <c r="C9084" s="329" t="s">
        <v>9661</v>
      </c>
      <c r="D9084" s="329" t="s">
        <v>9495</v>
      </c>
      <c r="E9084" s="334">
        <v>14.27</v>
      </c>
    </row>
    <row r="9085" spans="1:5" ht="15" x14ac:dyDescent="0.25">
      <c r="A9085" s="329">
        <v>40922</v>
      </c>
      <c r="B9085" s="329" t="s">
        <v>11393</v>
      </c>
      <c r="C9085" s="329" t="s">
        <v>9663</v>
      </c>
      <c r="D9085" s="329" t="s">
        <v>9495</v>
      </c>
      <c r="E9085" s="335">
        <v>2530.11</v>
      </c>
    </row>
    <row r="9086" spans="1:5" ht="15" x14ac:dyDescent="0.25">
      <c r="A9086" s="329">
        <v>36486</v>
      </c>
      <c r="B9086" s="329" t="s">
        <v>11394</v>
      </c>
      <c r="C9086" s="329" t="s">
        <v>9494</v>
      </c>
      <c r="D9086" s="329" t="s">
        <v>9508</v>
      </c>
      <c r="E9086" s="335">
        <v>59165.5</v>
      </c>
    </row>
    <row r="9087" spans="1:5" ht="15" x14ac:dyDescent="0.25">
      <c r="A9087" s="329">
        <v>37777</v>
      </c>
      <c r="B9087" s="329" t="s">
        <v>11395</v>
      </c>
      <c r="C9087" s="329" t="s">
        <v>9494</v>
      </c>
      <c r="D9087" s="329" t="s">
        <v>9508</v>
      </c>
      <c r="E9087" s="335">
        <v>278550.06</v>
      </c>
    </row>
    <row r="9088" spans="1:5" ht="15" x14ac:dyDescent="0.25">
      <c r="A9088" s="329">
        <v>12624</v>
      </c>
      <c r="B9088" s="329" t="s">
        <v>11396</v>
      </c>
      <c r="C9088" s="329" t="s">
        <v>9494</v>
      </c>
      <c r="D9088" s="329" t="s">
        <v>9508</v>
      </c>
      <c r="E9088" s="334">
        <v>13.21</v>
      </c>
    </row>
    <row r="9089" spans="1:5" ht="15" x14ac:dyDescent="0.25">
      <c r="A9089" s="329">
        <v>517</v>
      </c>
      <c r="B9089" s="329" t="s">
        <v>11397</v>
      </c>
      <c r="C9089" s="329" t="s">
        <v>9514</v>
      </c>
      <c r="D9089" s="329" t="s">
        <v>9495</v>
      </c>
      <c r="E9089" s="334">
        <v>9.19</v>
      </c>
    </row>
    <row r="9090" spans="1:5" ht="15" x14ac:dyDescent="0.25">
      <c r="A9090" s="329">
        <v>41904</v>
      </c>
      <c r="B9090" s="329" t="s">
        <v>11398</v>
      </c>
      <c r="C9090" s="329" t="s">
        <v>10581</v>
      </c>
      <c r="D9090" s="329" t="s">
        <v>9499</v>
      </c>
      <c r="E9090" s="335">
        <v>3524.26</v>
      </c>
    </row>
    <row r="9091" spans="1:5" ht="15" x14ac:dyDescent="0.25">
      <c r="A9091" s="329">
        <v>41903</v>
      </c>
      <c r="B9091" s="329" t="s">
        <v>11399</v>
      </c>
      <c r="C9091" s="329" t="s">
        <v>9567</v>
      </c>
      <c r="D9091" s="329" t="s">
        <v>9499</v>
      </c>
      <c r="E9091" s="334">
        <v>3.46</v>
      </c>
    </row>
    <row r="9092" spans="1:5" ht="15" x14ac:dyDescent="0.25">
      <c r="A9092" s="329">
        <v>37534</v>
      </c>
      <c r="B9092" s="329" t="s">
        <v>11400</v>
      </c>
      <c r="C9092" s="329" t="s">
        <v>9567</v>
      </c>
      <c r="D9092" s="329" t="s">
        <v>9508</v>
      </c>
      <c r="E9092" s="334">
        <v>20.16</v>
      </c>
    </row>
    <row r="9093" spans="1:5" ht="15" x14ac:dyDescent="0.25">
      <c r="A9093" s="329">
        <v>37535</v>
      </c>
      <c r="B9093" s="329" t="s">
        <v>11401</v>
      </c>
      <c r="C9093" s="329" t="s">
        <v>9567</v>
      </c>
      <c r="D9093" s="329" t="s">
        <v>9508</v>
      </c>
      <c r="E9093" s="334">
        <v>20.16</v>
      </c>
    </row>
    <row r="9094" spans="1:5" ht="15" x14ac:dyDescent="0.25">
      <c r="A9094" s="329">
        <v>37533</v>
      </c>
      <c r="B9094" s="329" t="s">
        <v>11402</v>
      </c>
      <c r="C9094" s="329" t="s">
        <v>9567</v>
      </c>
      <c r="D9094" s="329" t="s">
        <v>9508</v>
      </c>
      <c r="E9094" s="334">
        <v>20.16</v>
      </c>
    </row>
    <row r="9095" spans="1:5" ht="15" x14ac:dyDescent="0.25">
      <c r="A9095" s="329">
        <v>37537</v>
      </c>
      <c r="B9095" s="329" t="s">
        <v>11403</v>
      </c>
      <c r="C9095" s="329" t="s">
        <v>9567</v>
      </c>
      <c r="D9095" s="329" t="s">
        <v>9508</v>
      </c>
      <c r="E9095" s="334">
        <v>15.26</v>
      </c>
    </row>
    <row r="9096" spans="1:5" ht="15" x14ac:dyDescent="0.25">
      <c r="A9096" s="329">
        <v>37536</v>
      </c>
      <c r="B9096" s="329" t="s">
        <v>11404</v>
      </c>
      <c r="C9096" s="329" t="s">
        <v>9567</v>
      </c>
      <c r="D9096" s="329" t="s">
        <v>9508</v>
      </c>
      <c r="E9096" s="334">
        <v>15.26</v>
      </c>
    </row>
    <row r="9097" spans="1:5" ht="15" x14ac:dyDescent="0.25">
      <c r="A9097" s="329">
        <v>37532</v>
      </c>
      <c r="B9097" s="329" t="s">
        <v>11405</v>
      </c>
      <c r="C9097" s="329" t="s">
        <v>9567</v>
      </c>
      <c r="D9097" s="329" t="s">
        <v>9508</v>
      </c>
      <c r="E9097" s="334">
        <v>15.26</v>
      </c>
    </row>
    <row r="9098" spans="1:5" ht="15" x14ac:dyDescent="0.25">
      <c r="A9098" s="329">
        <v>2696</v>
      </c>
      <c r="B9098" s="329" t="s">
        <v>2129</v>
      </c>
      <c r="C9098" s="329" t="s">
        <v>9661</v>
      </c>
      <c r="D9098" s="329" t="s">
        <v>9499</v>
      </c>
      <c r="E9098" s="334">
        <v>14.12</v>
      </c>
    </row>
    <row r="9099" spans="1:5" ht="15" x14ac:dyDescent="0.25">
      <c r="A9099" s="329">
        <v>40928</v>
      </c>
      <c r="B9099" s="329" t="s">
        <v>11406</v>
      </c>
      <c r="C9099" s="329" t="s">
        <v>9663</v>
      </c>
      <c r="D9099" s="329" t="s">
        <v>9495</v>
      </c>
      <c r="E9099" s="335">
        <v>2502.29</v>
      </c>
    </row>
    <row r="9100" spans="1:5" ht="15" x14ac:dyDescent="0.25">
      <c r="A9100" s="329">
        <v>4083</v>
      </c>
      <c r="B9100" s="329" t="s">
        <v>2133</v>
      </c>
      <c r="C9100" s="329" t="s">
        <v>9661</v>
      </c>
      <c r="D9100" s="329" t="s">
        <v>9499</v>
      </c>
      <c r="E9100" s="334">
        <v>18.28</v>
      </c>
    </row>
    <row r="9101" spans="1:5" ht="15" x14ac:dyDescent="0.25">
      <c r="A9101" s="329">
        <v>40818</v>
      </c>
      <c r="B9101" s="329" t="s">
        <v>11407</v>
      </c>
      <c r="C9101" s="329" t="s">
        <v>9663</v>
      </c>
      <c r="D9101" s="329" t="s">
        <v>9495</v>
      </c>
      <c r="E9101" s="335">
        <v>3238.65</v>
      </c>
    </row>
    <row r="9102" spans="1:5" ht="15" x14ac:dyDescent="0.25">
      <c r="A9102" s="329">
        <v>43146</v>
      </c>
      <c r="B9102" s="329" t="s">
        <v>11408</v>
      </c>
      <c r="C9102" s="329" t="s">
        <v>9567</v>
      </c>
      <c r="D9102" s="329" t="s">
        <v>9495</v>
      </c>
      <c r="E9102" s="334">
        <v>6.64</v>
      </c>
    </row>
    <row r="9103" spans="1:5" ht="15" x14ac:dyDescent="0.25">
      <c r="A9103" s="329">
        <v>2705</v>
      </c>
      <c r="B9103" s="329" t="s">
        <v>2006</v>
      </c>
      <c r="C9103" s="329" t="s">
        <v>11409</v>
      </c>
      <c r="D9103" s="329" t="s">
        <v>9495</v>
      </c>
      <c r="E9103" s="334">
        <v>0.91</v>
      </c>
    </row>
    <row r="9104" spans="1:5" ht="15" x14ac:dyDescent="0.25">
      <c r="A9104" s="329">
        <v>14250</v>
      </c>
      <c r="B9104" s="329" t="s">
        <v>11410</v>
      </c>
      <c r="C9104" s="329" t="s">
        <v>11409</v>
      </c>
      <c r="D9104" s="329" t="s">
        <v>9499</v>
      </c>
      <c r="E9104" s="334">
        <v>0.93</v>
      </c>
    </row>
    <row r="9105" spans="1:5" ht="15" x14ac:dyDescent="0.25">
      <c r="A9105" s="329">
        <v>11683</v>
      </c>
      <c r="B9105" s="329" t="s">
        <v>11411</v>
      </c>
      <c r="C9105" s="329" t="s">
        <v>9494</v>
      </c>
      <c r="D9105" s="329" t="s">
        <v>9495</v>
      </c>
      <c r="E9105" s="334">
        <v>34.39</v>
      </c>
    </row>
    <row r="9106" spans="1:5" ht="15" x14ac:dyDescent="0.25">
      <c r="A9106" s="329">
        <v>11684</v>
      </c>
      <c r="B9106" s="329" t="s">
        <v>819</v>
      </c>
      <c r="C9106" s="329" t="s">
        <v>9494</v>
      </c>
      <c r="D9106" s="329" t="s">
        <v>9495</v>
      </c>
      <c r="E9106" s="334">
        <v>37.65</v>
      </c>
    </row>
    <row r="9107" spans="1:5" ht="15" x14ac:dyDescent="0.25">
      <c r="A9107" s="329">
        <v>6141</v>
      </c>
      <c r="B9107" s="329" t="s">
        <v>11412</v>
      </c>
      <c r="C9107" s="329" t="s">
        <v>9494</v>
      </c>
      <c r="D9107" s="329" t="s">
        <v>9495</v>
      </c>
      <c r="E9107" s="334">
        <v>4.17</v>
      </c>
    </row>
    <row r="9108" spans="1:5" ht="15" x14ac:dyDescent="0.25">
      <c r="A9108" s="329">
        <v>11681</v>
      </c>
      <c r="B9108" s="329" t="s">
        <v>841</v>
      </c>
      <c r="C9108" s="329" t="s">
        <v>9494</v>
      </c>
      <c r="D9108" s="329" t="s">
        <v>9495</v>
      </c>
      <c r="E9108" s="334">
        <v>6.97</v>
      </c>
    </row>
    <row r="9109" spans="1:5" ht="15" x14ac:dyDescent="0.25">
      <c r="A9109" s="329">
        <v>2706</v>
      </c>
      <c r="B9109" s="329" t="s">
        <v>11413</v>
      </c>
      <c r="C9109" s="329" t="s">
        <v>9661</v>
      </c>
      <c r="D9109" s="329" t="s">
        <v>9499</v>
      </c>
      <c r="E9109" s="334">
        <v>78.16</v>
      </c>
    </row>
    <row r="9110" spans="1:5" ht="15" x14ac:dyDescent="0.25">
      <c r="A9110" s="329">
        <v>40811</v>
      </c>
      <c r="B9110" s="329" t="s">
        <v>11414</v>
      </c>
      <c r="C9110" s="329" t="s">
        <v>9663</v>
      </c>
      <c r="D9110" s="329" t="s">
        <v>9495</v>
      </c>
      <c r="E9110" s="335">
        <v>13847.35</v>
      </c>
    </row>
    <row r="9111" spans="1:5" ht="15" x14ac:dyDescent="0.25">
      <c r="A9111" s="329">
        <v>2707</v>
      </c>
      <c r="B9111" s="329" t="s">
        <v>2137</v>
      </c>
      <c r="C9111" s="329" t="s">
        <v>9661</v>
      </c>
      <c r="D9111" s="329" t="s">
        <v>9495</v>
      </c>
      <c r="E9111" s="334">
        <v>88.96</v>
      </c>
    </row>
    <row r="9112" spans="1:5" ht="15" x14ac:dyDescent="0.25">
      <c r="A9112" s="329">
        <v>40813</v>
      </c>
      <c r="B9112" s="329" t="s">
        <v>11415</v>
      </c>
      <c r="C9112" s="329" t="s">
        <v>9663</v>
      </c>
      <c r="D9112" s="329" t="s">
        <v>9495</v>
      </c>
      <c r="E9112" s="335">
        <v>15761.12</v>
      </c>
    </row>
    <row r="9113" spans="1:5" ht="15" x14ac:dyDescent="0.25">
      <c r="A9113" s="329">
        <v>2708</v>
      </c>
      <c r="B9113" s="329" t="s">
        <v>11416</v>
      </c>
      <c r="C9113" s="329" t="s">
        <v>9661</v>
      </c>
      <c r="D9113" s="329" t="s">
        <v>9495</v>
      </c>
      <c r="E9113" s="334">
        <v>121.6</v>
      </c>
    </row>
    <row r="9114" spans="1:5" ht="15" x14ac:dyDescent="0.25">
      <c r="A9114" s="329">
        <v>40814</v>
      </c>
      <c r="B9114" s="329" t="s">
        <v>11417</v>
      </c>
      <c r="C9114" s="329" t="s">
        <v>9663</v>
      </c>
      <c r="D9114" s="329" t="s">
        <v>9495</v>
      </c>
      <c r="E9114" s="335">
        <v>21545.040000000001</v>
      </c>
    </row>
    <row r="9115" spans="1:5" ht="15" x14ac:dyDescent="0.25">
      <c r="A9115" s="329">
        <v>34779</v>
      </c>
      <c r="B9115" s="329" t="s">
        <v>11418</v>
      </c>
      <c r="C9115" s="329" t="s">
        <v>9661</v>
      </c>
      <c r="D9115" s="329" t="s">
        <v>9495</v>
      </c>
      <c r="E9115" s="334">
        <v>79.3</v>
      </c>
    </row>
    <row r="9116" spans="1:5" ht="15" x14ac:dyDescent="0.25">
      <c r="A9116" s="329">
        <v>40936</v>
      </c>
      <c r="B9116" s="329" t="s">
        <v>11419</v>
      </c>
      <c r="C9116" s="329" t="s">
        <v>9663</v>
      </c>
      <c r="D9116" s="329" t="s">
        <v>9495</v>
      </c>
      <c r="E9116" s="335">
        <v>14049.35</v>
      </c>
    </row>
    <row r="9117" spans="1:5" ht="15" x14ac:dyDescent="0.25">
      <c r="A9117" s="329">
        <v>34780</v>
      </c>
      <c r="B9117" s="329" t="s">
        <v>94</v>
      </c>
      <c r="C9117" s="329" t="s">
        <v>9661</v>
      </c>
      <c r="D9117" s="329" t="s">
        <v>9495</v>
      </c>
      <c r="E9117" s="334">
        <v>89.45</v>
      </c>
    </row>
    <row r="9118" spans="1:5" ht="15" x14ac:dyDescent="0.25">
      <c r="A9118" s="329">
        <v>40937</v>
      </c>
      <c r="B9118" s="329" t="s">
        <v>11420</v>
      </c>
      <c r="C9118" s="329" t="s">
        <v>9663</v>
      </c>
      <c r="D9118" s="329" t="s">
        <v>9495</v>
      </c>
      <c r="E9118" s="335">
        <v>15850.44</v>
      </c>
    </row>
    <row r="9119" spans="1:5" ht="15" x14ac:dyDescent="0.25">
      <c r="A9119" s="329">
        <v>34782</v>
      </c>
      <c r="B9119" s="329" t="s">
        <v>11421</v>
      </c>
      <c r="C9119" s="329" t="s">
        <v>9661</v>
      </c>
      <c r="D9119" s="329" t="s">
        <v>9495</v>
      </c>
      <c r="E9119" s="334">
        <v>122.6</v>
      </c>
    </row>
    <row r="9120" spans="1:5" ht="15" x14ac:dyDescent="0.25">
      <c r="A9120" s="329">
        <v>40938</v>
      </c>
      <c r="B9120" s="329" t="s">
        <v>11422</v>
      </c>
      <c r="C9120" s="329" t="s">
        <v>9663</v>
      </c>
      <c r="D9120" s="329" t="s">
        <v>9495</v>
      </c>
      <c r="E9120" s="335">
        <v>21721.53</v>
      </c>
    </row>
    <row r="9121" spans="1:5" ht="15" x14ac:dyDescent="0.25">
      <c r="A9121" s="329">
        <v>34783</v>
      </c>
      <c r="B9121" s="329" t="s">
        <v>2141</v>
      </c>
      <c r="C9121" s="329" t="s">
        <v>9661</v>
      </c>
      <c r="D9121" s="329" t="s">
        <v>9495</v>
      </c>
      <c r="E9121" s="334">
        <v>74.540000000000006</v>
      </c>
    </row>
    <row r="9122" spans="1:5" ht="15" x14ac:dyDescent="0.25">
      <c r="A9122" s="329">
        <v>40939</v>
      </c>
      <c r="B9122" s="329" t="s">
        <v>11423</v>
      </c>
      <c r="C9122" s="329" t="s">
        <v>9663</v>
      </c>
      <c r="D9122" s="329" t="s">
        <v>9495</v>
      </c>
      <c r="E9122" s="335">
        <v>13208.12</v>
      </c>
    </row>
    <row r="9123" spans="1:5" ht="15" x14ac:dyDescent="0.25">
      <c r="A9123" s="329">
        <v>34785</v>
      </c>
      <c r="B9123" s="329" t="s">
        <v>11424</v>
      </c>
      <c r="C9123" s="329" t="s">
        <v>9661</v>
      </c>
      <c r="D9123" s="329" t="s">
        <v>9495</v>
      </c>
      <c r="E9123" s="334">
        <v>73.8</v>
      </c>
    </row>
    <row r="9124" spans="1:5" ht="15" x14ac:dyDescent="0.25">
      <c r="A9124" s="329">
        <v>40940</v>
      </c>
      <c r="B9124" s="329" t="s">
        <v>11425</v>
      </c>
      <c r="C9124" s="329" t="s">
        <v>9663</v>
      </c>
      <c r="D9124" s="329" t="s">
        <v>9495</v>
      </c>
      <c r="E9124" s="335">
        <v>13078.04</v>
      </c>
    </row>
    <row r="9125" spans="1:5" ht="15" x14ac:dyDescent="0.25">
      <c r="A9125" s="329">
        <v>38403</v>
      </c>
      <c r="B9125" s="329" t="s">
        <v>11426</v>
      </c>
      <c r="C9125" s="329" t="s">
        <v>9494</v>
      </c>
      <c r="D9125" s="329" t="s">
        <v>9495</v>
      </c>
      <c r="E9125" s="334">
        <v>43.85</v>
      </c>
    </row>
    <row r="9126" spans="1:5" ht="15" x14ac:dyDescent="0.25">
      <c r="A9126" s="329">
        <v>43482</v>
      </c>
      <c r="B9126" s="329" t="s">
        <v>11427</v>
      </c>
      <c r="C9126" s="329" t="s">
        <v>9661</v>
      </c>
      <c r="D9126" s="329" t="s">
        <v>9499</v>
      </c>
      <c r="E9126" s="334">
        <v>0.57999999999999996</v>
      </c>
    </row>
    <row r="9127" spans="1:5" ht="15" x14ac:dyDescent="0.25">
      <c r="A9127" s="329">
        <v>43494</v>
      </c>
      <c r="B9127" s="329" t="s">
        <v>11428</v>
      </c>
      <c r="C9127" s="329" t="s">
        <v>9663</v>
      </c>
      <c r="D9127" s="329" t="s">
        <v>9499</v>
      </c>
      <c r="E9127" s="334">
        <v>108.8</v>
      </c>
    </row>
    <row r="9128" spans="1:5" ht="15" x14ac:dyDescent="0.25">
      <c r="A9128" s="329">
        <v>43483</v>
      </c>
      <c r="B9128" s="329" t="s">
        <v>1925</v>
      </c>
      <c r="C9128" s="329" t="s">
        <v>9661</v>
      </c>
      <c r="D9128" s="329" t="s">
        <v>9499</v>
      </c>
      <c r="E9128" s="334">
        <v>1.05</v>
      </c>
    </row>
    <row r="9129" spans="1:5" ht="15" x14ac:dyDescent="0.25">
      <c r="A9129" s="329">
        <v>43495</v>
      </c>
      <c r="B9129" s="329" t="s">
        <v>11429</v>
      </c>
      <c r="C9129" s="329" t="s">
        <v>9663</v>
      </c>
      <c r="D9129" s="329" t="s">
        <v>9499</v>
      </c>
      <c r="E9129" s="334">
        <v>197.14</v>
      </c>
    </row>
    <row r="9130" spans="1:5" ht="15" x14ac:dyDescent="0.25">
      <c r="A9130" s="329">
        <v>43484</v>
      </c>
      <c r="B9130" s="329" t="s">
        <v>1974</v>
      </c>
      <c r="C9130" s="329" t="s">
        <v>9661</v>
      </c>
      <c r="D9130" s="329" t="s">
        <v>9499</v>
      </c>
      <c r="E9130" s="334">
        <v>0.91</v>
      </c>
    </row>
    <row r="9131" spans="1:5" ht="15" x14ac:dyDescent="0.25">
      <c r="A9131" s="329">
        <v>43496</v>
      </c>
      <c r="B9131" s="329" t="s">
        <v>11430</v>
      </c>
      <c r="C9131" s="329" t="s">
        <v>9663</v>
      </c>
      <c r="D9131" s="329" t="s">
        <v>9499</v>
      </c>
      <c r="E9131" s="334">
        <v>171.87</v>
      </c>
    </row>
    <row r="9132" spans="1:5" ht="15" x14ac:dyDescent="0.25">
      <c r="A9132" s="329">
        <v>43485</v>
      </c>
      <c r="B9132" s="329" t="s">
        <v>1982</v>
      </c>
      <c r="C9132" s="329" t="s">
        <v>9661</v>
      </c>
      <c r="D9132" s="329" t="s">
        <v>9499</v>
      </c>
      <c r="E9132" s="334">
        <v>0.8</v>
      </c>
    </row>
    <row r="9133" spans="1:5" ht="15" x14ac:dyDescent="0.25">
      <c r="A9133" s="329">
        <v>43497</v>
      </c>
      <c r="B9133" s="329" t="s">
        <v>11431</v>
      </c>
      <c r="C9133" s="329" t="s">
        <v>9663</v>
      </c>
      <c r="D9133" s="329" t="s">
        <v>9499</v>
      </c>
      <c r="E9133" s="334">
        <v>151.31</v>
      </c>
    </row>
    <row r="9134" spans="1:5" ht="15" x14ac:dyDescent="0.25">
      <c r="A9134" s="329">
        <v>43487</v>
      </c>
      <c r="B9134" s="329" t="s">
        <v>131</v>
      </c>
      <c r="C9134" s="329" t="s">
        <v>9661</v>
      </c>
      <c r="D9134" s="329" t="s">
        <v>9499</v>
      </c>
      <c r="E9134" s="334">
        <v>0.94</v>
      </c>
    </row>
    <row r="9135" spans="1:5" ht="15" x14ac:dyDescent="0.25">
      <c r="A9135" s="329">
        <v>43499</v>
      </c>
      <c r="B9135" s="329" t="s">
        <v>11432</v>
      </c>
      <c r="C9135" s="329" t="s">
        <v>9663</v>
      </c>
      <c r="D9135" s="329" t="s">
        <v>9499</v>
      </c>
      <c r="E9135" s="334">
        <v>177.24</v>
      </c>
    </row>
    <row r="9136" spans="1:5" ht="15" x14ac:dyDescent="0.25">
      <c r="A9136" s="329">
        <v>43486</v>
      </c>
      <c r="B9136" s="329" t="s">
        <v>97</v>
      </c>
      <c r="C9136" s="329" t="s">
        <v>9661</v>
      </c>
      <c r="D9136" s="329" t="s">
        <v>9499</v>
      </c>
      <c r="E9136" s="334">
        <v>0.55000000000000004</v>
      </c>
    </row>
    <row r="9137" spans="1:5" ht="15" x14ac:dyDescent="0.25">
      <c r="A9137" s="329">
        <v>43498</v>
      </c>
      <c r="B9137" s="329" t="s">
        <v>11433</v>
      </c>
      <c r="C9137" s="329" t="s">
        <v>9663</v>
      </c>
      <c r="D9137" s="329" t="s">
        <v>9499</v>
      </c>
      <c r="E9137" s="334">
        <v>103.22</v>
      </c>
    </row>
    <row r="9138" spans="1:5" ht="15" x14ac:dyDescent="0.25">
      <c r="A9138" s="329">
        <v>43488</v>
      </c>
      <c r="B9138" s="329" t="s">
        <v>2413</v>
      </c>
      <c r="C9138" s="329" t="s">
        <v>9661</v>
      </c>
      <c r="D9138" s="329" t="s">
        <v>9499</v>
      </c>
      <c r="E9138" s="334">
        <v>0.63</v>
      </c>
    </row>
    <row r="9139" spans="1:5" ht="15" x14ac:dyDescent="0.25">
      <c r="A9139" s="329">
        <v>43500</v>
      </c>
      <c r="B9139" s="329" t="s">
        <v>11434</v>
      </c>
      <c r="C9139" s="329" t="s">
        <v>9663</v>
      </c>
      <c r="D9139" s="329" t="s">
        <v>9499</v>
      </c>
      <c r="E9139" s="334">
        <v>119.49</v>
      </c>
    </row>
    <row r="9140" spans="1:5" ht="15" x14ac:dyDescent="0.25">
      <c r="A9140" s="329">
        <v>43489</v>
      </c>
      <c r="B9140" s="329" t="s">
        <v>1915</v>
      </c>
      <c r="C9140" s="329" t="s">
        <v>9661</v>
      </c>
      <c r="D9140" s="329" t="s">
        <v>9499</v>
      </c>
      <c r="E9140" s="334">
        <v>0.95</v>
      </c>
    </row>
    <row r="9141" spans="1:5" ht="15" x14ac:dyDescent="0.25">
      <c r="A9141" s="329">
        <v>43501</v>
      </c>
      <c r="B9141" s="329" t="s">
        <v>11435</v>
      </c>
      <c r="C9141" s="329" t="s">
        <v>9663</v>
      </c>
      <c r="D9141" s="329" t="s">
        <v>9499</v>
      </c>
      <c r="E9141" s="334">
        <v>178.44</v>
      </c>
    </row>
    <row r="9142" spans="1:5" ht="15" x14ac:dyDescent="0.25">
      <c r="A9142" s="329">
        <v>43490</v>
      </c>
      <c r="B9142" s="329" t="s">
        <v>2469</v>
      </c>
      <c r="C9142" s="329" t="s">
        <v>9661</v>
      </c>
      <c r="D9142" s="329" t="s">
        <v>9499</v>
      </c>
      <c r="E9142" s="334">
        <v>1.33</v>
      </c>
    </row>
    <row r="9143" spans="1:5" ht="15" x14ac:dyDescent="0.25">
      <c r="A9143" s="329">
        <v>43502</v>
      </c>
      <c r="B9143" s="329" t="s">
        <v>11436</v>
      </c>
      <c r="C9143" s="329" t="s">
        <v>9663</v>
      </c>
      <c r="D9143" s="329" t="s">
        <v>9499</v>
      </c>
      <c r="E9143" s="334">
        <v>250.26</v>
      </c>
    </row>
    <row r="9144" spans="1:5" ht="15" x14ac:dyDescent="0.25">
      <c r="A9144" s="329">
        <v>43491</v>
      </c>
      <c r="B9144" s="329" t="s">
        <v>1933</v>
      </c>
      <c r="C9144" s="329" t="s">
        <v>9661</v>
      </c>
      <c r="D9144" s="329" t="s">
        <v>9499</v>
      </c>
      <c r="E9144" s="334">
        <v>1.01</v>
      </c>
    </row>
    <row r="9145" spans="1:5" ht="15" x14ac:dyDescent="0.25">
      <c r="A9145" s="329">
        <v>43503</v>
      </c>
      <c r="B9145" s="329" t="s">
        <v>11437</v>
      </c>
      <c r="C9145" s="329" t="s">
        <v>9663</v>
      </c>
      <c r="D9145" s="329" t="s">
        <v>9499</v>
      </c>
      <c r="E9145" s="334">
        <v>191.25</v>
      </c>
    </row>
    <row r="9146" spans="1:5" ht="15" x14ac:dyDescent="0.25">
      <c r="A9146" s="329">
        <v>43492</v>
      </c>
      <c r="B9146" s="329" t="s">
        <v>11438</v>
      </c>
      <c r="C9146" s="329" t="s">
        <v>9661</v>
      </c>
      <c r="D9146" s="329" t="s">
        <v>9499</v>
      </c>
      <c r="E9146" s="334">
        <v>1.3</v>
      </c>
    </row>
    <row r="9147" spans="1:5" ht="15" x14ac:dyDescent="0.25">
      <c r="A9147" s="329">
        <v>43504</v>
      </c>
      <c r="B9147" s="329" t="s">
        <v>11439</v>
      </c>
      <c r="C9147" s="329" t="s">
        <v>9663</v>
      </c>
      <c r="D9147" s="329" t="s">
        <v>9499</v>
      </c>
      <c r="E9147" s="334">
        <v>244.54</v>
      </c>
    </row>
    <row r="9148" spans="1:5" ht="15" x14ac:dyDescent="0.25">
      <c r="A9148" s="329">
        <v>43493</v>
      </c>
      <c r="B9148" s="329" t="s">
        <v>11440</v>
      </c>
      <c r="C9148" s="329" t="s">
        <v>9661</v>
      </c>
      <c r="D9148" s="329" t="s">
        <v>9499</v>
      </c>
      <c r="E9148" s="334">
        <v>0.52</v>
      </c>
    </row>
    <row r="9149" spans="1:5" ht="15" x14ac:dyDescent="0.25">
      <c r="A9149" s="329">
        <v>43505</v>
      </c>
      <c r="B9149" s="329" t="s">
        <v>11441</v>
      </c>
      <c r="C9149" s="329" t="s">
        <v>9663</v>
      </c>
      <c r="D9149" s="329" t="s">
        <v>9499</v>
      </c>
      <c r="E9149" s="334">
        <v>98.01</v>
      </c>
    </row>
    <row r="9150" spans="1:5" ht="15" x14ac:dyDescent="0.25">
      <c r="A9150" s="329">
        <v>37774</v>
      </c>
      <c r="B9150" s="329" t="s">
        <v>11442</v>
      </c>
      <c r="C9150" s="329" t="s">
        <v>9494</v>
      </c>
      <c r="D9150" s="329" t="s">
        <v>9508</v>
      </c>
      <c r="E9150" s="335">
        <v>302676.96000000002</v>
      </c>
    </row>
    <row r="9151" spans="1:5" ht="15" x14ac:dyDescent="0.25">
      <c r="A9151" s="329">
        <v>38630</v>
      </c>
      <c r="B9151" s="329" t="s">
        <v>11443</v>
      </c>
      <c r="C9151" s="329" t="s">
        <v>9494</v>
      </c>
      <c r="D9151" s="329" t="s">
        <v>9508</v>
      </c>
      <c r="E9151" s="335">
        <v>1655921.87</v>
      </c>
    </row>
    <row r="9152" spans="1:5" ht="15" x14ac:dyDescent="0.25">
      <c r="A9152" s="329">
        <v>38629</v>
      </c>
      <c r="B9152" s="329" t="s">
        <v>11444</v>
      </c>
      <c r="C9152" s="329" t="s">
        <v>9494</v>
      </c>
      <c r="D9152" s="329" t="s">
        <v>9508</v>
      </c>
      <c r="E9152" s="335">
        <v>2464921.87</v>
      </c>
    </row>
    <row r="9153" spans="1:5" ht="15" x14ac:dyDescent="0.25">
      <c r="A9153" s="329">
        <v>38476</v>
      </c>
      <c r="B9153" s="329" t="s">
        <v>11445</v>
      </c>
      <c r="C9153" s="329" t="s">
        <v>9494</v>
      </c>
      <c r="D9153" s="329" t="s">
        <v>9495</v>
      </c>
      <c r="E9153" s="334">
        <v>329.54</v>
      </c>
    </row>
    <row r="9154" spans="1:5" ht="15" x14ac:dyDescent="0.25">
      <c r="A9154" s="329">
        <v>38477</v>
      </c>
      <c r="B9154" s="329" t="s">
        <v>11446</v>
      </c>
      <c r="C9154" s="329" t="s">
        <v>9494</v>
      </c>
      <c r="D9154" s="329" t="s">
        <v>9495</v>
      </c>
      <c r="E9154" s="334">
        <v>933.28</v>
      </c>
    </row>
    <row r="9155" spans="1:5" ht="15" x14ac:dyDescent="0.25">
      <c r="A9155" s="329">
        <v>40635</v>
      </c>
      <c r="B9155" s="329" t="s">
        <v>11447</v>
      </c>
      <c r="C9155" s="329" t="s">
        <v>9494</v>
      </c>
      <c r="D9155" s="329" t="s">
        <v>9508</v>
      </c>
      <c r="E9155" s="335">
        <v>703518</v>
      </c>
    </row>
    <row r="9156" spans="1:5" ht="15" x14ac:dyDescent="0.25">
      <c r="A9156" s="329">
        <v>36483</v>
      </c>
      <c r="B9156" s="329" t="s">
        <v>11448</v>
      </c>
      <c r="C9156" s="329" t="s">
        <v>9494</v>
      </c>
      <c r="D9156" s="329" t="s">
        <v>9508</v>
      </c>
      <c r="E9156" s="335">
        <v>637500</v>
      </c>
    </row>
    <row r="9157" spans="1:5" ht="15" x14ac:dyDescent="0.25">
      <c r="A9157" s="329">
        <v>14525</v>
      </c>
      <c r="B9157" s="329" t="s">
        <v>2285</v>
      </c>
      <c r="C9157" s="329" t="s">
        <v>9494</v>
      </c>
      <c r="D9157" s="329" t="s">
        <v>9508</v>
      </c>
      <c r="E9157" s="335">
        <v>667500</v>
      </c>
    </row>
    <row r="9158" spans="1:5" ht="15" x14ac:dyDescent="0.25">
      <c r="A9158" s="329">
        <v>36482</v>
      </c>
      <c r="B9158" s="329" t="s">
        <v>11449</v>
      </c>
      <c r="C9158" s="329" t="s">
        <v>9494</v>
      </c>
      <c r="D9158" s="329" t="s">
        <v>9508</v>
      </c>
      <c r="E9158" s="335">
        <v>572474.22</v>
      </c>
    </row>
    <row r="9159" spans="1:5" ht="15" x14ac:dyDescent="0.25">
      <c r="A9159" s="329">
        <v>36408</v>
      </c>
      <c r="B9159" s="329" t="s">
        <v>11450</v>
      </c>
      <c r="C9159" s="329" t="s">
        <v>9494</v>
      </c>
      <c r="D9159" s="329" t="s">
        <v>9508</v>
      </c>
      <c r="E9159" s="335">
        <v>684000</v>
      </c>
    </row>
    <row r="9160" spans="1:5" ht="15" x14ac:dyDescent="0.25">
      <c r="A9160" s="329">
        <v>2723</v>
      </c>
      <c r="B9160" s="329" t="s">
        <v>11451</v>
      </c>
      <c r="C9160" s="329" t="s">
        <v>9494</v>
      </c>
      <c r="D9160" s="329" t="s">
        <v>9508</v>
      </c>
      <c r="E9160" s="335">
        <v>525000</v>
      </c>
    </row>
    <row r="9161" spans="1:5" ht="15" x14ac:dyDescent="0.25">
      <c r="A9161" s="329">
        <v>36481</v>
      </c>
      <c r="B9161" s="329" t="s">
        <v>11452</v>
      </c>
      <c r="C9161" s="329" t="s">
        <v>9494</v>
      </c>
      <c r="D9161" s="329" t="s">
        <v>9508</v>
      </c>
      <c r="E9161" s="335">
        <v>626250</v>
      </c>
    </row>
    <row r="9162" spans="1:5" ht="15" x14ac:dyDescent="0.25">
      <c r="A9162" s="329">
        <v>10685</v>
      </c>
      <c r="B9162" s="329" t="s">
        <v>2275</v>
      </c>
      <c r="C9162" s="329" t="s">
        <v>9494</v>
      </c>
      <c r="D9162" s="329" t="s">
        <v>9508</v>
      </c>
      <c r="E9162" s="335">
        <v>600000</v>
      </c>
    </row>
    <row r="9163" spans="1:5" ht="15" x14ac:dyDescent="0.25">
      <c r="A9163" s="329">
        <v>40636</v>
      </c>
      <c r="B9163" s="329" t="s">
        <v>11453</v>
      </c>
      <c r="C9163" s="329" t="s">
        <v>9494</v>
      </c>
      <c r="D9163" s="329" t="s">
        <v>9508</v>
      </c>
      <c r="E9163" s="335">
        <v>677268</v>
      </c>
    </row>
    <row r="9164" spans="1:5" ht="15" x14ac:dyDescent="0.25">
      <c r="A9164" s="329">
        <v>4111</v>
      </c>
      <c r="B9164" s="329" t="s">
        <v>11454</v>
      </c>
      <c r="C9164" s="329" t="s">
        <v>9494</v>
      </c>
      <c r="D9164" s="329" t="s">
        <v>9495</v>
      </c>
      <c r="E9164" s="334">
        <v>56.3</v>
      </c>
    </row>
    <row r="9165" spans="1:5" ht="15" x14ac:dyDescent="0.25">
      <c r="A9165" s="329">
        <v>26021</v>
      </c>
      <c r="B9165" s="329" t="s">
        <v>11455</v>
      </c>
      <c r="C9165" s="329" t="s">
        <v>9494</v>
      </c>
      <c r="D9165" s="329" t="s">
        <v>9495</v>
      </c>
      <c r="E9165" s="334">
        <v>66.959999999999994</v>
      </c>
    </row>
    <row r="9166" spans="1:5" ht="15" x14ac:dyDescent="0.25">
      <c r="A9166" s="329">
        <v>12</v>
      </c>
      <c r="B9166" s="329" t="s">
        <v>11456</v>
      </c>
      <c r="C9166" s="329" t="s">
        <v>9494</v>
      </c>
      <c r="D9166" s="329" t="s">
        <v>9499</v>
      </c>
      <c r="E9166" s="334">
        <v>13.99</v>
      </c>
    </row>
    <row r="9167" spans="1:5" ht="15" x14ac:dyDescent="0.25">
      <c r="A9167" s="329">
        <v>37554</v>
      </c>
      <c r="B9167" s="329" t="s">
        <v>11457</v>
      </c>
      <c r="C9167" s="329" t="s">
        <v>9494</v>
      </c>
      <c r="D9167" s="329" t="s">
        <v>9495</v>
      </c>
      <c r="E9167" s="334">
        <v>195.53</v>
      </c>
    </row>
    <row r="9168" spans="1:5" ht="15" x14ac:dyDescent="0.25">
      <c r="A9168" s="329">
        <v>37555</v>
      </c>
      <c r="B9168" s="329" t="s">
        <v>11458</v>
      </c>
      <c r="C9168" s="329" t="s">
        <v>9494</v>
      </c>
      <c r="D9168" s="329" t="s">
        <v>9495</v>
      </c>
      <c r="E9168" s="334">
        <v>237.85</v>
      </c>
    </row>
    <row r="9169" spans="1:5" ht="15" x14ac:dyDescent="0.25">
      <c r="A9169" s="329">
        <v>10902</v>
      </c>
      <c r="B9169" s="329" t="s">
        <v>11459</v>
      </c>
      <c r="C9169" s="329" t="s">
        <v>9494</v>
      </c>
      <c r="D9169" s="329" t="s">
        <v>9495</v>
      </c>
      <c r="E9169" s="334">
        <v>59.68</v>
      </c>
    </row>
    <row r="9170" spans="1:5" ht="15" x14ac:dyDescent="0.25">
      <c r="A9170" s="329">
        <v>20965</v>
      </c>
      <c r="B9170" s="329" t="s">
        <v>11460</v>
      </c>
      <c r="C9170" s="329" t="s">
        <v>9494</v>
      </c>
      <c r="D9170" s="329" t="s">
        <v>9495</v>
      </c>
      <c r="E9170" s="334">
        <v>60.24</v>
      </c>
    </row>
    <row r="9171" spans="1:5" ht="15" x14ac:dyDescent="0.25">
      <c r="A9171" s="329">
        <v>20966</v>
      </c>
      <c r="B9171" s="329" t="s">
        <v>11461</v>
      </c>
      <c r="C9171" s="329" t="s">
        <v>9494</v>
      </c>
      <c r="D9171" s="329" t="s">
        <v>9495</v>
      </c>
      <c r="E9171" s="334">
        <v>64.86</v>
      </c>
    </row>
    <row r="9172" spans="1:5" ht="15" x14ac:dyDescent="0.25">
      <c r="A9172" s="329">
        <v>10903</v>
      </c>
      <c r="B9172" s="329" t="s">
        <v>11462</v>
      </c>
      <c r="C9172" s="329" t="s">
        <v>9494</v>
      </c>
      <c r="D9172" s="329" t="s">
        <v>9495</v>
      </c>
      <c r="E9172" s="334">
        <v>98.31</v>
      </c>
    </row>
    <row r="9173" spans="1:5" ht="15" x14ac:dyDescent="0.25">
      <c r="A9173" s="329">
        <v>20967</v>
      </c>
      <c r="B9173" s="329" t="s">
        <v>11463</v>
      </c>
      <c r="C9173" s="329" t="s">
        <v>9494</v>
      </c>
      <c r="D9173" s="329" t="s">
        <v>9495</v>
      </c>
      <c r="E9173" s="334">
        <v>98.31</v>
      </c>
    </row>
    <row r="9174" spans="1:5" ht="15" x14ac:dyDescent="0.25">
      <c r="A9174" s="329">
        <v>20968</v>
      </c>
      <c r="B9174" s="329" t="s">
        <v>11464</v>
      </c>
      <c r="C9174" s="329" t="s">
        <v>9494</v>
      </c>
      <c r="D9174" s="329" t="s">
        <v>9495</v>
      </c>
      <c r="E9174" s="334">
        <v>107.82</v>
      </c>
    </row>
    <row r="9175" spans="1:5" ht="15" x14ac:dyDescent="0.25">
      <c r="A9175" s="329">
        <v>11359</v>
      </c>
      <c r="B9175" s="329" t="s">
        <v>11465</v>
      </c>
      <c r="C9175" s="329" t="s">
        <v>9494</v>
      </c>
      <c r="D9175" s="329" t="s">
        <v>9499</v>
      </c>
      <c r="E9175" s="335">
        <v>1039</v>
      </c>
    </row>
    <row r="9176" spans="1:5" ht="15" x14ac:dyDescent="0.25">
      <c r="A9176" s="329">
        <v>39017</v>
      </c>
      <c r="B9176" s="329" t="s">
        <v>376</v>
      </c>
      <c r="C9176" s="329" t="s">
        <v>9494</v>
      </c>
      <c r="D9176" s="329" t="s">
        <v>9508</v>
      </c>
      <c r="E9176" s="334">
        <v>0.21</v>
      </c>
    </row>
    <row r="9177" spans="1:5" ht="15" x14ac:dyDescent="0.25">
      <c r="A9177" s="329">
        <v>39315</v>
      </c>
      <c r="B9177" s="329" t="s">
        <v>11466</v>
      </c>
      <c r="C9177" s="329" t="s">
        <v>9494</v>
      </c>
      <c r="D9177" s="329" t="s">
        <v>9508</v>
      </c>
      <c r="E9177" s="334">
        <v>0.34</v>
      </c>
    </row>
    <row r="9178" spans="1:5" ht="15" x14ac:dyDescent="0.25">
      <c r="A9178" s="329">
        <v>39016</v>
      </c>
      <c r="B9178" s="329" t="s">
        <v>11467</v>
      </c>
      <c r="C9178" s="329" t="s">
        <v>9494</v>
      </c>
      <c r="D9178" s="329" t="s">
        <v>9508</v>
      </c>
      <c r="E9178" s="334">
        <v>0.34</v>
      </c>
    </row>
    <row r="9179" spans="1:5" ht="15" x14ac:dyDescent="0.25">
      <c r="A9179" s="329">
        <v>40432</v>
      </c>
      <c r="B9179" s="329" t="s">
        <v>11468</v>
      </c>
      <c r="C9179" s="329" t="s">
        <v>9494</v>
      </c>
      <c r="D9179" s="329" t="s">
        <v>9508</v>
      </c>
      <c r="E9179" s="334">
        <v>2.68</v>
      </c>
    </row>
    <row r="9180" spans="1:5" ht="15" x14ac:dyDescent="0.25">
      <c r="A9180" s="329">
        <v>39481</v>
      </c>
      <c r="B9180" s="329" t="s">
        <v>11469</v>
      </c>
      <c r="C9180" s="329" t="s">
        <v>9494</v>
      </c>
      <c r="D9180" s="329" t="s">
        <v>9508</v>
      </c>
      <c r="E9180" s="334">
        <v>1.68</v>
      </c>
    </row>
    <row r="9181" spans="1:5" ht="15" x14ac:dyDescent="0.25">
      <c r="A9181" s="329">
        <v>40433</v>
      </c>
      <c r="B9181" s="329" t="s">
        <v>11470</v>
      </c>
      <c r="C9181" s="329" t="s">
        <v>9494</v>
      </c>
      <c r="D9181" s="329" t="s">
        <v>9508</v>
      </c>
      <c r="E9181" s="334">
        <v>1.49</v>
      </c>
    </row>
    <row r="9182" spans="1:5" ht="15" x14ac:dyDescent="0.25">
      <c r="A9182" s="329">
        <v>20219</v>
      </c>
      <c r="B9182" s="329" t="s">
        <v>11471</v>
      </c>
      <c r="C9182" s="329" t="s">
        <v>9494</v>
      </c>
      <c r="D9182" s="329" t="s">
        <v>9508</v>
      </c>
      <c r="E9182" s="335">
        <v>109800</v>
      </c>
    </row>
    <row r="9183" spans="1:5" ht="15" x14ac:dyDescent="0.25">
      <c r="A9183" s="329">
        <v>36484</v>
      </c>
      <c r="B9183" s="329" t="s">
        <v>11472</v>
      </c>
      <c r="C9183" s="329" t="s">
        <v>9494</v>
      </c>
      <c r="D9183" s="329" t="s">
        <v>9508</v>
      </c>
      <c r="E9183" s="335">
        <v>233085.4</v>
      </c>
    </row>
    <row r="9184" spans="1:5" ht="15" x14ac:dyDescent="0.25">
      <c r="A9184" s="329">
        <v>38367</v>
      </c>
      <c r="B9184" s="329" t="s">
        <v>11473</v>
      </c>
      <c r="C9184" s="329" t="s">
        <v>9494</v>
      </c>
      <c r="D9184" s="329" t="s">
        <v>9495</v>
      </c>
      <c r="E9184" s="334">
        <v>17.7</v>
      </c>
    </row>
    <row r="9185" spans="1:5" ht="15" x14ac:dyDescent="0.25">
      <c r="A9185" s="329">
        <v>38368</v>
      </c>
      <c r="B9185" s="329" t="s">
        <v>11474</v>
      </c>
      <c r="C9185" s="329" t="s">
        <v>9494</v>
      </c>
      <c r="D9185" s="329" t="s">
        <v>9495</v>
      </c>
      <c r="E9185" s="334">
        <v>7.83</v>
      </c>
    </row>
    <row r="9186" spans="1:5" ht="15" x14ac:dyDescent="0.25">
      <c r="A9186" s="329">
        <v>38091</v>
      </c>
      <c r="B9186" s="329" t="s">
        <v>11475</v>
      </c>
      <c r="C9186" s="329" t="s">
        <v>9494</v>
      </c>
      <c r="D9186" s="329" t="s">
        <v>9495</v>
      </c>
      <c r="E9186" s="334">
        <v>2.04</v>
      </c>
    </row>
    <row r="9187" spans="1:5" ht="15" x14ac:dyDescent="0.25">
      <c r="A9187" s="329">
        <v>38095</v>
      </c>
      <c r="B9187" s="329" t="s">
        <v>11476</v>
      </c>
      <c r="C9187" s="329" t="s">
        <v>9494</v>
      </c>
      <c r="D9187" s="329" t="s">
        <v>9495</v>
      </c>
      <c r="E9187" s="334">
        <v>4.33</v>
      </c>
    </row>
    <row r="9188" spans="1:5" ht="15" x14ac:dyDescent="0.25">
      <c r="A9188" s="329">
        <v>38092</v>
      </c>
      <c r="B9188" s="329" t="s">
        <v>11477</v>
      </c>
      <c r="C9188" s="329" t="s">
        <v>9494</v>
      </c>
      <c r="D9188" s="329" t="s">
        <v>9495</v>
      </c>
      <c r="E9188" s="334">
        <v>1.94</v>
      </c>
    </row>
    <row r="9189" spans="1:5" ht="15" x14ac:dyDescent="0.25">
      <c r="A9189" s="329">
        <v>38093</v>
      </c>
      <c r="B9189" s="329" t="s">
        <v>11478</v>
      </c>
      <c r="C9189" s="329" t="s">
        <v>9494</v>
      </c>
      <c r="D9189" s="329" t="s">
        <v>9495</v>
      </c>
      <c r="E9189" s="334">
        <v>2</v>
      </c>
    </row>
    <row r="9190" spans="1:5" ht="15" x14ac:dyDescent="0.25">
      <c r="A9190" s="329">
        <v>38096</v>
      </c>
      <c r="B9190" s="329" t="s">
        <v>11479</v>
      </c>
      <c r="C9190" s="329" t="s">
        <v>9494</v>
      </c>
      <c r="D9190" s="329" t="s">
        <v>9495</v>
      </c>
      <c r="E9190" s="334">
        <v>4.6500000000000004</v>
      </c>
    </row>
    <row r="9191" spans="1:5" ht="15" x14ac:dyDescent="0.25">
      <c r="A9191" s="329">
        <v>38094</v>
      </c>
      <c r="B9191" s="329" t="s">
        <v>2555</v>
      </c>
      <c r="C9191" s="329" t="s">
        <v>9494</v>
      </c>
      <c r="D9191" s="329" t="s">
        <v>9495</v>
      </c>
      <c r="E9191" s="334">
        <v>2.4500000000000002</v>
      </c>
    </row>
    <row r="9192" spans="1:5" ht="15" x14ac:dyDescent="0.25">
      <c r="A9192" s="329">
        <v>38097</v>
      </c>
      <c r="B9192" s="329" t="s">
        <v>11480</v>
      </c>
      <c r="C9192" s="329" t="s">
        <v>9494</v>
      </c>
      <c r="D9192" s="329" t="s">
        <v>9495</v>
      </c>
      <c r="E9192" s="334">
        <v>4.99</v>
      </c>
    </row>
    <row r="9193" spans="1:5" ht="15" x14ac:dyDescent="0.25">
      <c r="A9193" s="329">
        <v>38098</v>
      </c>
      <c r="B9193" s="329" t="s">
        <v>11481</v>
      </c>
      <c r="C9193" s="329" t="s">
        <v>9494</v>
      </c>
      <c r="D9193" s="329" t="s">
        <v>9495</v>
      </c>
      <c r="E9193" s="334">
        <v>4.99</v>
      </c>
    </row>
    <row r="9194" spans="1:5" ht="15" x14ac:dyDescent="0.25">
      <c r="A9194" s="329">
        <v>11186</v>
      </c>
      <c r="B9194" s="329" t="s">
        <v>1795</v>
      </c>
      <c r="C9194" s="329" t="s">
        <v>9507</v>
      </c>
      <c r="D9194" s="329" t="s">
        <v>9495</v>
      </c>
      <c r="E9194" s="334">
        <v>558.04</v>
      </c>
    </row>
    <row r="9195" spans="1:5" ht="15" x14ac:dyDescent="0.25">
      <c r="A9195" s="329">
        <v>11558</v>
      </c>
      <c r="B9195" s="329" t="s">
        <v>730</v>
      </c>
      <c r="C9195" s="329" t="s">
        <v>9928</v>
      </c>
      <c r="D9195" s="329" t="s">
        <v>9495</v>
      </c>
      <c r="E9195" s="334">
        <v>15.4</v>
      </c>
    </row>
    <row r="9196" spans="1:5" ht="15" x14ac:dyDescent="0.25">
      <c r="A9196" s="329">
        <v>11557</v>
      </c>
      <c r="B9196" s="329" t="s">
        <v>11482</v>
      </c>
      <c r="C9196" s="329" t="s">
        <v>9928</v>
      </c>
      <c r="D9196" s="329" t="s">
        <v>9495</v>
      </c>
      <c r="E9196" s="334">
        <v>39</v>
      </c>
    </row>
    <row r="9197" spans="1:5" ht="15" x14ac:dyDescent="0.25">
      <c r="A9197" s="329">
        <v>2759</v>
      </c>
      <c r="B9197" s="329" t="s">
        <v>11483</v>
      </c>
      <c r="C9197" s="329" t="s">
        <v>9494</v>
      </c>
      <c r="D9197" s="329" t="s">
        <v>9508</v>
      </c>
      <c r="E9197" s="334">
        <v>8.6</v>
      </c>
    </row>
    <row r="9198" spans="1:5" ht="15" x14ac:dyDescent="0.25">
      <c r="A9198" s="329">
        <v>38124</v>
      </c>
      <c r="B9198" s="329" t="s">
        <v>712</v>
      </c>
      <c r="C9198" s="329" t="s">
        <v>9494</v>
      </c>
      <c r="D9198" s="329" t="s">
        <v>9499</v>
      </c>
      <c r="E9198" s="334">
        <v>29.94</v>
      </c>
    </row>
    <row r="9199" spans="1:5" ht="15" x14ac:dyDescent="0.25">
      <c r="A9199" s="329">
        <v>38380</v>
      </c>
      <c r="B9199" s="329" t="s">
        <v>11484</v>
      </c>
      <c r="C9199" s="329" t="s">
        <v>9494</v>
      </c>
      <c r="D9199" s="329" t="s">
        <v>9495</v>
      </c>
      <c r="E9199" s="334">
        <v>28.13</v>
      </c>
    </row>
    <row r="9200" spans="1:5" ht="15" x14ac:dyDescent="0.25">
      <c r="A9200" s="329">
        <v>20059</v>
      </c>
      <c r="B9200" s="329" t="s">
        <v>11485</v>
      </c>
      <c r="C9200" s="329" t="s">
        <v>9494</v>
      </c>
      <c r="D9200" s="329" t="s">
        <v>9508</v>
      </c>
      <c r="E9200" s="334">
        <v>18.739999999999998</v>
      </c>
    </row>
    <row r="9201" spans="1:5" ht="15" x14ac:dyDescent="0.25">
      <c r="A9201" s="329">
        <v>42429</v>
      </c>
      <c r="B9201" s="329" t="s">
        <v>11486</v>
      </c>
      <c r="C9201" s="329" t="s">
        <v>9494</v>
      </c>
      <c r="D9201" s="329" t="s">
        <v>9508</v>
      </c>
      <c r="E9201" s="335">
        <v>4616.32</v>
      </c>
    </row>
    <row r="9202" spans="1:5" ht="15" x14ac:dyDescent="0.25">
      <c r="A9202" s="329">
        <v>39616</v>
      </c>
      <c r="B9202" s="329" t="s">
        <v>11487</v>
      </c>
      <c r="C9202" s="329" t="s">
        <v>9494</v>
      </c>
      <c r="D9202" s="329" t="s">
        <v>9499</v>
      </c>
      <c r="E9202" s="334">
        <v>460</v>
      </c>
    </row>
    <row r="9203" spans="1:5" ht="15" x14ac:dyDescent="0.25">
      <c r="A9203" s="329">
        <v>39618</v>
      </c>
      <c r="B9203" s="329" t="s">
        <v>11488</v>
      </c>
      <c r="C9203" s="329" t="s">
        <v>9494</v>
      </c>
      <c r="D9203" s="329" t="s">
        <v>9495</v>
      </c>
      <c r="E9203" s="334">
        <v>834.36</v>
      </c>
    </row>
    <row r="9204" spans="1:5" ht="15" x14ac:dyDescent="0.25">
      <c r="A9204" s="329">
        <v>39619</v>
      </c>
      <c r="B9204" s="329" t="s">
        <v>11489</v>
      </c>
      <c r="C9204" s="329" t="s">
        <v>9494</v>
      </c>
      <c r="D9204" s="329" t="s">
        <v>9495</v>
      </c>
      <c r="E9204" s="335">
        <v>1142.74</v>
      </c>
    </row>
    <row r="9205" spans="1:5" ht="15" x14ac:dyDescent="0.25">
      <c r="A9205" s="329">
        <v>39613</v>
      </c>
      <c r="B9205" s="329" t="s">
        <v>11490</v>
      </c>
      <c r="C9205" s="329" t="s">
        <v>9494</v>
      </c>
      <c r="D9205" s="329" t="s">
        <v>9495</v>
      </c>
      <c r="E9205" s="334">
        <v>182.72</v>
      </c>
    </row>
    <row r="9206" spans="1:5" ht="15" x14ac:dyDescent="0.25">
      <c r="A9206" s="329">
        <v>39614</v>
      </c>
      <c r="B9206" s="329" t="s">
        <v>11491</v>
      </c>
      <c r="C9206" s="329" t="s">
        <v>9494</v>
      </c>
      <c r="D9206" s="329" t="s">
        <v>9495</v>
      </c>
      <c r="E9206" s="334">
        <v>266.57</v>
      </c>
    </row>
    <row r="9207" spans="1:5" ht="15" x14ac:dyDescent="0.25">
      <c r="A9207" s="329">
        <v>38538</v>
      </c>
      <c r="B9207" s="329" t="s">
        <v>11492</v>
      </c>
      <c r="C9207" s="329" t="s">
        <v>9519</v>
      </c>
      <c r="D9207" s="329" t="s">
        <v>9508</v>
      </c>
      <c r="E9207" s="334">
        <v>44.11</v>
      </c>
    </row>
    <row r="9208" spans="1:5" ht="15" x14ac:dyDescent="0.25">
      <c r="A9208" s="329">
        <v>38539</v>
      </c>
      <c r="B9208" s="329" t="s">
        <v>11493</v>
      </c>
      <c r="C9208" s="329" t="s">
        <v>9519</v>
      </c>
      <c r="D9208" s="329" t="s">
        <v>9508</v>
      </c>
      <c r="E9208" s="334">
        <v>59.98</v>
      </c>
    </row>
    <row r="9209" spans="1:5" ht="15" x14ac:dyDescent="0.25">
      <c r="A9209" s="329">
        <v>38540</v>
      </c>
      <c r="B9209" s="329" t="s">
        <v>11494</v>
      </c>
      <c r="C9209" s="329" t="s">
        <v>9519</v>
      </c>
      <c r="D9209" s="329" t="s">
        <v>9508</v>
      </c>
      <c r="E9209" s="334">
        <v>153.72</v>
      </c>
    </row>
    <row r="9210" spans="1:5" ht="15" x14ac:dyDescent="0.25">
      <c r="A9210" s="329">
        <v>38384</v>
      </c>
      <c r="B9210" s="329" t="s">
        <v>11495</v>
      </c>
      <c r="C9210" s="329" t="s">
        <v>9494</v>
      </c>
      <c r="D9210" s="329" t="s">
        <v>9495</v>
      </c>
      <c r="E9210" s="334">
        <v>20.3</v>
      </c>
    </row>
    <row r="9211" spans="1:5" ht="15" x14ac:dyDescent="0.25">
      <c r="A9211" s="329">
        <v>13</v>
      </c>
      <c r="B9211" s="329" t="s">
        <v>11496</v>
      </c>
      <c r="C9211" s="329" t="s">
        <v>9567</v>
      </c>
      <c r="D9211" s="329" t="s">
        <v>9495</v>
      </c>
      <c r="E9211" s="334">
        <v>21.54</v>
      </c>
    </row>
    <row r="9212" spans="1:5" ht="15" x14ac:dyDescent="0.25">
      <c r="A9212" s="329">
        <v>2762</v>
      </c>
      <c r="B9212" s="329" t="s">
        <v>11497</v>
      </c>
      <c r="C9212" s="329" t="s">
        <v>9519</v>
      </c>
      <c r="D9212" s="329" t="s">
        <v>9508</v>
      </c>
      <c r="E9212" s="334">
        <v>10.75</v>
      </c>
    </row>
    <row r="9213" spans="1:5" ht="15" x14ac:dyDescent="0.25">
      <c r="A9213" s="329">
        <v>21142</v>
      </c>
      <c r="B9213" s="329" t="s">
        <v>11498</v>
      </c>
      <c r="C9213" s="329" t="s">
        <v>9494</v>
      </c>
      <c r="D9213" s="329" t="s">
        <v>9495</v>
      </c>
      <c r="E9213" s="334">
        <v>32.29</v>
      </c>
    </row>
    <row r="9214" spans="1:5" ht="15" x14ac:dyDescent="0.25">
      <c r="A9214" s="329">
        <v>4223</v>
      </c>
      <c r="B9214" s="329" t="s">
        <v>11499</v>
      </c>
      <c r="C9214" s="329" t="s">
        <v>9514</v>
      </c>
      <c r="D9214" s="329" t="s">
        <v>9499</v>
      </c>
      <c r="E9214" s="334">
        <v>4.55</v>
      </c>
    </row>
    <row r="9215" spans="1:5" ht="15" x14ac:dyDescent="0.25">
      <c r="A9215" s="329">
        <v>37372</v>
      </c>
      <c r="B9215" s="329" t="s">
        <v>100</v>
      </c>
      <c r="C9215" s="329" t="s">
        <v>9661</v>
      </c>
      <c r="D9215" s="329" t="s">
        <v>9499</v>
      </c>
      <c r="E9215" s="334">
        <v>0.55000000000000004</v>
      </c>
    </row>
    <row r="9216" spans="1:5" ht="15" x14ac:dyDescent="0.25">
      <c r="A9216" s="329">
        <v>40863</v>
      </c>
      <c r="B9216" s="329" t="s">
        <v>121</v>
      </c>
      <c r="C9216" s="329" t="s">
        <v>9663</v>
      </c>
      <c r="D9216" s="329" t="s">
        <v>9499</v>
      </c>
      <c r="E9216" s="334">
        <v>103.7</v>
      </c>
    </row>
    <row r="9217" spans="1:5" ht="15" x14ac:dyDescent="0.25">
      <c r="A9217" s="329">
        <v>38475</v>
      </c>
      <c r="B9217" s="329" t="s">
        <v>11500</v>
      </c>
      <c r="C9217" s="329" t="s">
        <v>9494</v>
      </c>
      <c r="D9217" s="329" t="s">
        <v>9495</v>
      </c>
      <c r="E9217" s="334">
        <v>28.68</v>
      </c>
    </row>
    <row r="9218" spans="1:5" ht="15" x14ac:dyDescent="0.25">
      <c r="A9218" s="329">
        <v>38474</v>
      </c>
      <c r="B9218" s="329" t="s">
        <v>11501</v>
      </c>
      <c r="C9218" s="329" t="s">
        <v>9494</v>
      </c>
      <c r="D9218" s="329" t="s">
        <v>9495</v>
      </c>
      <c r="E9218" s="334">
        <v>35.46</v>
      </c>
    </row>
    <row r="9219" spans="1:5" ht="15" x14ac:dyDescent="0.25">
      <c r="A9219" s="329">
        <v>10886</v>
      </c>
      <c r="B9219" s="329" t="s">
        <v>11502</v>
      </c>
      <c r="C9219" s="329" t="s">
        <v>9494</v>
      </c>
      <c r="D9219" s="329" t="s">
        <v>9495</v>
      </c>
      <c r="E9219" s="334">
        <v>142.18</v>
      </c>
    </row>
    <row r="9220" spans="1:5" ht="15" x14ac:dyDescent="0.25">
      <c r="A9220" s="329">
        <v>10888</v>
      </c>
      <c r="B9220" s="329" t="s">
        <v>11503</v>
      </c>
      <c r="C9220" s="329" t="s">
        <v>9494</v>
      </c>
      <c r="D9220" s="329" t="s">
        <v>9495</v>
      </c>
      <c r="E9220" s="334">
        <v>449.99</v>
      </c>
    </row>
    <row r="9221" spans="1:5" ht="15" x14ac:dyDescent="0.25">
      <c r="A9221" s="329">
        <v>10889</v>
      </c>
      <c r="B9221" s="329" t="s">
        <v>11504</v>
      </c>
      <c r="C9221" s="329" t="s">
        <v>9494</v>
      </c>
      <c r="D9221" s="329" t="s">
        <v>9495</v>
      </c>
      <c r="E9221" s="334">
        <v>487.5</v>
      </c>
    </row>
    <row r="9222" spans="1:5" ht="15" x14ac:dyDescent="0.25">
      <c r="A9222" s="329">
        <v>10890</v>
      </c>
      <c r="B9222" s="329" t="s">
        <v>11505</v>
      </c>
      <c r="C9222" s="329" t="s">
        <v>9494</v>
      </c>
      <c r="D9222" s="329" t="s">
        <v>9495</v>
      </c>
      <c r="E9222" s="334">
        <v>224.99</v>
      </c>
    </row>
    <row r="9223" spans="1:5" ht="15" x14ac:dyDescent="0.25">
      <c r="A9223" s="329">
        <v>10891</v>
      </c>
      <c r="B9223" s="329" t="s">
        <v>1769</v>
      </c>
      <c r="C9223" s="329" t="s">
        <v>9494</v>
      </c>
      <c r="D9223" s="329" t="s">
        <v>9495</v>
      </c>
      <c r="E9223" s="334">
        <v>137.49</v>
      </c>
    </row>
    <row r="9224" spans="1:5" ht="15" x14ac:dyDescent="0.25">
      <c r="A9224" s="329">
        <v>10892</v>
      </c>
      <c r="B9224" s="329" t="s">
        <v>11506</v>
      </c>
      <c r="C9224" s="329" t="s">
        <v>9494</v>
      </c>
      <c r="D9224" s="329" t="s">
        <v>9499</v>
      </c>
      <c r="E9224" s="334">
        <v>162.5</v>
      </c>
    </row>
    <row r="9225" spans="1:5" ht="15" x14ac:dyDescent="0.25">
      <c r="A9225" s="329">
        <v>20977</v>
      </c>
      <c r="B9225" s="329" t="s">
        <v>11507</v>
      </c>
      <c r="C9225" s="329" t="s">
        <v>9494</v>
      </c>
      <c r="D9225" s="329" t="s">
        <v>9495</v>
      </c>
      <c r="E9225" s="334">
        <v>193.74</v>
      </c>
    </row>
    <row r="9226" spans="1:5" ht="15" x14ac:dyDescent="0.25">
      <c r="A9226" s="329">
        <v>3073</v>
      </c>
      <c r="B9226" s="329" t="s">
        <v>11508</v>
      </c>
      <c r="C9226" s="329" t="s">
        <v>9494</v>
      </c>
      <c r="D9226" s="329" t="s">
        <v>9508</v>
      </c>
      <c r="E9226" s="334">
        <v>228.17</v>
      </c>
    </row>
    <row r="9227" spans="1:5" ht="15" x14ac:dyDescent="0.25">
      <c r="A9227" s="329">
        <v>3068</v>
      </c>
      <c r="B9227" s="329" t="s">
        <v>11509</v>
      </c>
      <c r="C9227" s="329" t="s">
        <v>9494</v>
      </c>
      <c r="D9227" s="329" t="s">
        <v>9508</v>
      </c>
      <c r="E9227" s="334">
        <v>45.61</v>
      </c>
    </row>
    <row r="9228" spans="1:5" ht="15" x14ac:dyDescent="0.25">
      <c r="A9228" s="329">
        <v>3074</v>
      </c>
      <c r="B9228" s="329" t="s">
        <v>11510</v>
      </c>
      <c r="C9228" s="329" t="s">
        <v>9494</v>
      </c>
      <c r="D9228" s="329" t="s">
        <v>9508</v>
      </c>
      <c r="E9228" s="334">
        <v>144.05000000000001</v>
      </c>
    </row>
    <row r="9229" spans="1:5" ht="15" x14ac:dyDescent="0.25">
      <c r="A9229" s="329">
        <v>3076</v>
      </c>
      <c r="B9229" s="329" t="s">
        <v>11511</v>
      </c>
      <c r="C9229" s="329" t="s">
        <v>9494</v>
      </c>
      <c r="D9229" s="329" t="s">
        <v>9508</v>
      </c>
      <c r="E9229" s="334">
        <v>187.58</v>
      </c>
    </row>
    <row r="9230" spans="1:5" ht="15" x14ac:dyDescent="0.25">
      <c r="A9230" s="329">
        <v>3072</v>
      </c>
      <c r="B9230" s="329" t="s">
        <v>11512</v>
      </c>
      <c r="C9230" s="329" t="s">
        <v>9494</v>
      </c>
      <c r="D9230" s="329" t="s">
        <v>9508</v>
      </c>
      <c r="E9230" s="334">
        <v>47.25</v>
      </c>
    </row>
    <row r="9231" spans="1:5" ht="15" x14ac:dyDescent="0.25">
      <c r="A9231" s="329">
        <v>3075</v>
      </c>
      <c r="B9231" s="329" t="s">
        <v>11513</v>
      </c>
      <c r="C9231" s="329" t="s">
        <v>9494</v>
      </c>
      <c r="D9231" s="329" t="s">
        <v>9508</v>
      </c>
      <c r="E9231" s="334">
        <v>118.54</v>
      </c>
    </row>
    <row r="9232" spans="1:5" ht="15" x14ac:dyDescent="0.25">
      <c r="A9232" s="329">
        <v>10780</v>
      </c>
      <c r="B9232" s="329" t="s">
        <v>11514</v>
      </c>
      <c r="C9232" s="329" t="s">
        <v>9494</v>
      </c>
      <c r="D9232" s="329" t="s">
        <v>9508</v>
      </c>
      <c r="E9232" s="334">
        <v>10.02</v>
      </c>
    </row>
    <row r="9233" spans="1:5" ht="15" x14ac:dyDescent="0.25">
      <c r="A9233" s="329">
        <v>10781</v>
      </c>
      <c r="B9233" s="329" t="s">
        <v>11515</v>
      </c>
      <c r="C9233" s="329" t="s">
        <v>9494</v>
      </c>
      <c r="D9233" s="329" t="s">
        <v>9508</v>
      </c>
      <c r="E9233" s="334">
        <v>16.07</v>
      </c>
    </row>
    <row r="9234" spans="1:5" ht="15" x14ac:dyDescent="0.25">
      <c r="A9234" s="329">
        <v>20106</v>
      </c>
      <c r="B9234" s="329" t="s">
        <v>11516</v>
      </c>
      <c r="C9234" s="329" t="s">
        <v>9494</v>
      </c>
      <c r="D9234" s="329" t="s">
        <v>9508</v>
      </c>
      <c r="E9234" s="334">
        <v>5.3</v>
      </c>
    </row>
    <row r="9235" spans="1:5" ht="15" x14ac:dyDescent="0.25">
      <c r="A9235" s="329">
        <v>20107</v>
      </c>
      <c r="B9235" s="329" t="s">
        <v>11517</v>
      </c>
      <c r="C9235" s="329" t="s">
        <v>9494</v>
      </c>
      <c r="D9235" s="329" t="s">
        <v>9508</v>
      </c>
      <c r="E9235" s="334">
        <v>6.07</v>
      </c>
    </row>
    <row r="9236" spans="1:5" ht="15" x14ac:dyDescent="0.25">
      <c r="A9236" s="329">
        <v>20108</v>
      </c>
      <c r="B9236" s="329" t="s">
        <v>11518</v>
      </c>
      <c r="C9236" s="329" t="s">
        <v>9494</v>
      </c>
      <c r="D9236" s="329" t="s">
        <v>9508</v>
      </c>
      <c r="E9236" s="334">
        <v>8.01</v>
      </c>
    </row>
    <row r="9237" spans="1:5" ht="15" x14ac:dyDescent="0.25">
      <c r="A9237" s="329">
        <v>20109</v>
      </c>
      <c r="B9237" s="329" t="s">
        <v>11519</v>
      </c>
      <c r="C9237" s="329" t="s">
        <v>9494</v>
      </c>
      <c r="D9237" s="329" t="s">
        <v>9508</v>
      </c>
      <c r="E9237" s="334">
        <v>10.02</v>
      </c>
    </row>
    <row r="9238" spans="1:5" ht="15" x14ac:dyDescent="0.25">
      <c r="A9238" s="329">
        <v>43612</v>
      </c>
      <c r="B9238" s="329" t="s">
        <v>11520</v>
      </c>
      <c r="C9238" s="329" t="s">
        <v>10901</v>
      </c>
      <c r="D9238" s="329" t="s">
        <v>9495</v>
      </c>
      <c r="E9238" s="334">
        <v>84.42</v>
      </c>
    </row>
    <row r="9239" spans="1:5" ht="15" x14ac:dyDescent="0.25">
      <c r="A9239" s="329">
        <v>43613</v>
      </c>
      <c r="B9239" s="329" t="s">
        <v>11521</v>
      </c>
      <c r="C9239" s="329" t="s">
        <v>10901</v>
      </c>
      <c r="D9239" s="329" t="s">
        <v>9495</v>
      </c>
      <c r="E9239" s="334">
        <v>69.89</v>
      </c>
    </row>
    <row r="9240" spans="1:5" ht="15" x14ac:dyDescent="0.25">
      <c r="A9240" s="329">
        <v>11480</v>
      </c>
      <c r="B9240" s="329" t="s">
        <v>11522</v>
      </c>
      <c r="C9240" s="329" t="s">
        <v>10901</v>
      </c>
      <c r="D9240" s="329" t="s">
        <v>9495</v>
      </c>
      <c r="E9240" s="334">
        <v>107.26</v>
      </c>
    </row>
    <row r="9241" spans="1:5" ht="15" x14ac:dyDescent="0.25">
      <c r="A9241" s="329">
        <v>11469</v>
      </c>
      <c r="B9241" s="329" t="s">
        <v>11523</v>
      </c>
      <c r="C9241" s="329" t="s">
        <v>9494</v>
      </c>
      <c r="D9241" s="329" t="s">
        <v>9495</v>
      </c>
      <c r="E9241" s="334">
        <v>11.45</v>
      </c>
    </row>
    <row r="9242" spans="1:5" ht="15" x14ac:dyDescent="0.25">
      <c r="A9242" s="329">
        <v>11468</v>
      </c>
      <c r="B9242" s="329" t="s">
        <v>11524</v>
      </c>
      <c r="C9242" s="329" t="s">
        <v>9494</v>
      </c>
      <c r="D9242" s="329" t="s">
        <v>9495</v>
      </c>
      <c r="E9242" s="334">
        <v>11.45</v>
      </c>
    </row>
    <row r="9243" spans="1:5" ht="15" x14ac:dyDescent="0.25">
      <c r="A9243" s="329">
        <v>11484</v>
      </c>
      <c r="B9243" s="329" t="s">
        <v>11525</v>
      </c>
      <c r="C9243" s="329" t="s">
        <v>9494</v>
      </c>
      <c r="D9243" s="329" t="s">
        <v>9495</v>
      </c>
      <c r="E9243" s="334">
        <v>50.32</v>
      </c>
    </row>
    <row r="9244" spans="1:5" ht="15" x14ac:dyDescent="0.25">
      <c r="A9244" s="329">
        <v>38155</v>
      </c>
      <c r="B9244" s="329" t="s">
        <v>11526</v>
      </c>
      <c r="C9244" s="329" t="s">
        <v>9494</v>
      </c>
      <c r="D9244" s="329" t="s">
        <v>9495</v>
      </c>
      <c r="E9244" s="334">
        <v>78.12</v>
      </c>
    </row>
    <row r="9245" spans="1:5" ht="15" x14ac:dyDescent="0.25">
      <c r="A9245" s="329">
        <v>11467</v>
      </c>
      <c r="B9245" s="329" t="s">
        <v>11527</v>
      </c>
      <c r="C9245" s="329" t="s">
        <v>9494</v>
      </c>
      <c r="D9245" s="329" t="s">
        <v>9495</v>
      </c>
      <c r="E9245" s="334">
        <v>17.850000000000001</v>
      </c>
    </row>
    <row r="9246" spans="1:5" ht="15" x14ac:dyDescent="0.25">
      <c r="A9246" s="329">
        <v>38153</v>
      </c>
      <c r="B9246" s="329" t="s">
        <v>11528</v>
      </c>
      <c r="C9246" s="329" t="s">
        <v>10901</v>
      </c>
      <c r="D9246" s="329" t="s">
        <v>9495</v>
      </c>
      <c r="E9246" s="334">
        <v>45.6</v>
      </c>
    </row>
    <row r="9247" spans="1:5" ht="15" x14ac:dyDescent="0.25">
      <c r="A9247" s="329">
        <v>43607</v>
      </c>
      <c r="B9247" s="329" t="s">
        <v>11529</v>
      </c>
      <c r="C9247" s="329" t="s">
        <v>10901</v>
      </c>
      <c r="D9247" s="329" t="s">
        <v>9495</v>
      </c>
      <c r="E9247" s="334">
        <v>86.25</v>
      </c>
    </row>
    <row r="9248" spans="1:5" ht="15" x14ac:dyDescent="0.25">
      <c r="A9248" s="329">
        <v>3080</v>
      </c>
      <c r="B9248" s="329" t="s">
        <v>11530</v>
      </c>
      <c r="C9248" s="329" t="s">
        <v>10901</v>
      </c>
      <c r="D9248" s="329" t="s">
        <v>9499</v>
      </c>
      <c r="E9248" s="334">
        <v>57.99</v>
      </c>
    </row>
    <row r="9249" spans="1:5" ht="15" x14ac:dyDescent="0.25">
      <c r="A9249" s="329">
        <v>3081</v>
      </c>
      <c r="B9249" s="329" t="s">
        <v>11531</v>
      </c>
      <c r="C9249" s="329" t="s">
        <v>10901</v>
      </c>
      <c r="D9249" s="329" t="s">
        <v>9495</v>
      </c>
      <c r="E9249" s="334">
        <v>114.73</v>
      </c>
    </row>
    <row r="9250" spans="1:5" ht="15" x14ac:dyDescent="0.25">
      <c r="A9250" s="329">
        <v>3090</v>
      </c>
      <c r="B9250" s="329" t="s">
        <v>11532</v>
      </c>
      <c r="C9250" s="329" t="s">
        <v>10901</v>
      </c>
      <c r="D9250" s="329" t="s">
        <v>9495</v>
      </c>
      <c r="E9250" s="334">
        <v>51.76</v>
      </c>
    </row>
    <row r="9251" spans="1:5" ht="15" x14ac:dyDescent="0.25">
      <c r="A9251" s="329">
        <v>43611</v>
      </c>
      <c r="B9251" s="329" t="s">
        <v>11533</v>
      </c>
      <c r="C9251" s="329" t="s">
        <v>10901</v>
      </c>
      <c r="D9251" s="329" t="s">
        <v>9495</v>
      </c>
      <c r="E9251" s="334">
        <v>85.89</v>
      </c>
    </row>
    <row r="9252" spans="1:5" ht="15" x14ac:dyDescent="0.25">
      <c r="A9252" s="329">
        <v>3103</v>
      </c>
      <c r="B9252" s="329" t="s">
        <v>11534</v>
      </c>
      <c r="C9252" s="329" t="s">
        <v>9494</v>
      </c>
      <c r="D9252" s="329" t="s">
        <v>9495</v>
      </c>
      <c r="E9252" s="334">
        <v>42.91</v>
      </c>
    </row>
    <row r="9253" spans="1:5" ht="15" x14ac:dyDescent="0.25">
      <c r="A9253" s="329">
        <v>3097</v>
      </c>
      <c r="B9253" s="329" t="s">
        <v>11535</v>
      </c>
      <c r="C9253" s="329" t="s">
        <v>10901</v>
      </c>
      <c r="D9253" s="329" t="s">
        <v>9495</v>
      </c>
      <c r="E9253" s="334">
        <v>64.930000000000007</v>
      </c>
    </row>
    <row r="9254" spans="1:5" ht="15" x14ac:dyDescent="0.25">
      <c r="A9254" s="329">
        <v>3099</v>
      </c>
      <c r="B9254" s="329" t="s">
        <v>11536</v>
      </c>
      <c r="C9254" s="329" t="s">
        <v>10901</v>
      </c>
      <c r="D9254" s="329" t="s">
        <v>9495</v>
      </c>
      <c r="E9254" s="334">
        <v>103.96</v>
      </c>
    </row>
    <row r="9255" spans="1:5" ht="15" x14ac:dyDescent="0.25">
      <c r="A9255" s="329">
        <v>38151</v>
      </c>
      <c r="B9255" s="329" t="s">
        <v>11537</v>
      </c>
      <c r="C9255" s="329" t="s">
        <v>10901</v>
      </c>
      <c r="D9255" s="329" t="s">
        <v>9495</v>
      </c>
      <c r="E9255" s="334">
        <v>75.37</v>
      </c>
    </row>
    <row r="9256" spans="1:5" ht="15" x14ac:dyDescent="0.25">
      <c r="A9256" s="329">
        <v>38152</v>
      </c>
      <c r="B9256" s="329" t="s">
        <v>11538</v>
      </c>
      <c r="C9256" s="329" t="s">
        <v>10901</v>
      </c>
      <c r="D9256" s="329" t="s">
        <v>9495</v>
      </c>
      <c r="E9256" s="334">
        <v>121.58</v>
      </c>
    </row>
    <row r="9257" spans="1:5" ht="15" x14ac:dyDescent="0.25">
      <c r="A9257" s="329">
        <v>43610</v>
      </c>
      <c r="B9257" s="329" t="s">
        <v>11539</v>
      </c>
      <c r="C9257" s="329" t="s">
        <v>10901</v>
      </c>
      <c r="D9257" s="329" t="s">
        <v>9495</v>
      </c>
      <c r="E9257" s="334">
        <v>64.42</v>
      </c>
    </row>
    <row r="9258" spans="1:5" ht="15" x14ac:dyDescent="0.25">
      <c r="A9258" s="329">
        <v>3093</v>
      </c>
      <c r="B9258" s="329" t="s">
        <v>11540</v>
      </c>
      <c r="C9258" s="329" t="s">
        <v>10901</v>
      </c>
      <c r="D9258" s="329" t="s">
        <v>9495</v>
      </c>
      <c r="E9258" s="334">
        <v>103.96</v>
      </c>
    </row>
    <row r="9259" spans="1:5" ht="15" x14ac:dyDescent="0.25">
      <c r="A9259" s="329">
        <v>38165</v>
      </c>
      <c r="B9259" s="329" t="s">
        <v>11541</v>
      </c>
      <c r="C9259" s="329" t="s">
        <v>10901</v>
      </c>
      <c r="D9259" s="329" t="s">
        <v>9495</v>
      </c>
      <c r="E9259" s="334">
        <v>74.11</v>
      </c>
    </row>
    <row r="9260" spans="1:5" ht="15" x14ac:dyDescent="0.25">
      <c r="A9260" s="329">
        <v>38177</v>
      </c>
      <c r="B9260" s="329" t="s">
        <v>11542</v>
      </c>
      <c r="C9260" s="329" t="s">
        <v>9494</v>
      </c>
      <c r="D9260" s="329" t="s">
        <v>9495</v>
      </c>
      <c r="E9260" s="334">
        <v>22.02</v>
      </c>
    </row>
    <row r="9261" spans="1:5" ht="15" x14ac:dyDescent="0.25">
      <c r="A9261" s="329">
        <v>11458</v>
      </c>
      <c r="B9261" s="329" t="s">
        <v>11543</v>
      </c>
      <c r="C9261" s="329" t="s">
        <v>9494</v>
      </c>
      <c r="D9261" s="329" t="s">
        <v>9495</v>
      </c>
      <c r="E9261" s="334">
        <v>26.29</v>
      </c>
    </row>
    <row r="9262" spans="1:5" ht="15" x14ac:dyDescent="0.25">
      <c r="A9262" s="329">
        <v>3108</v>
      </c>
      <c r="B9262" s="329" t="s">
        <v>11544</v>
      </c>
      <c r="C9262" s="329" t="s">
        <v>9494</v>
      </c>
      <c r="D9262" s="329" t="s">
        <v>9495</v>
      </c>
      <c r="E9262" s="334">
        <v>111.76</v>
      </c>
    </row>
    <row r="9263" spans="1:5" ht="15" x14ac:dyDescent="0.25">
      <c r="A9263" s="329">
        <v>3105</v>
      </c>
      <c r="B9263" s="329" t="s">
        <v>11545</v>
      </c>
      <c r="C9263" s="329" t="s">
        <v>9494</v>
      </c>
      <c r="D9263" s="329" t="s">
        <v>9495</v>
      </c>
      <c r="E9263" s="334">
        <v>146.18</v>
      </c>
    </row>
    <row r="9264" spans="1:5" ht="15" x14ac:dyDescent="0.25">
      <c r="A9264" s="329">
        <v>38178</v>
      </c>
      <c r="B9264" s="329" t="s">
        <v>11546</v>
      </c>
      <c r="C9264" s="329" t="s">
        <v>9494</v>
      </c>
      <c r="D9264" s="329" t="s">
        <v>9495</v>
      </c>
      <c r="E9264" s="334">
        <v>24.23</v>
      </c>
    </row>
    <row r="9265" spans="1:5" ht="15" x14ac:dyDescent="0.25">
      <c r="A9265" s="329">
        <v>43575</v>
      </c>
      <c r="B9265" s="329" t="s">
        <v>11547</v>
      </c>
      <c r="C9265" s="329" t="s">
        <v>9494</v>
      </c>
      <c r="D9265" s="329" t="s">
        <v>9495</v>
      </c>
      <c r="E9265" s="334">
        <v>52.5</v>
      </c>
    </row>
    <row r="9266" spans="1:5" ht="15" x14ac:dyDescent="0.25">
      <c r="A9266" s="329">
        <v>43577</v>
      </c>
      <c r="B9266" s="329" t="s">
        <v>11548</v>
      </c>
      <c r="C9266" s="329" t="s">
        <v>9494</v>
      </c>
      <c r="D9266" s="329" t="s">
        <v>9495</v>
      </c>
      <c r="E9266" s="334">
        <v>91.27</v>
      </c>
    </row>
    <row r="9267" spans="1:5" ht="15" x14ac:dyDescent="0.25">
      <c r="A9267" s="329">
        <v>43458</v>
      </c>
      <c r="B9267" s="329" t="s">
        <v>11549</v>
      </c>
      <c r="C9267" s="329" t="s">
        <v>9661</v>
      </c>
      <c r="D9267" s="329" t="s">
        <v>9499</v>
      </c>
      <c r="E9267" s="334">
        <v>0.04</v>
      </c>
    </row>
    <row r="9268" spans="1:5" ht="15" x14ac:dyDescent="0.25">
      <c r="A9268" s="329">
        <v>43470</v>
      </c>
      <c r="B9268" s="329" t="s">
        <v>11550</v>
      </c>
      <c r="C9268" s="329" t="s">
        <v>9663</v>
      </c>
      <c r="D9268" s="329" t="s">
        <v>9499</v>
      </c>
      <c r="E9268" s="334">
        <v>7.9</v>
      </c>
    </row>
    <row r="9269" spans="1:5" ht="15" x14ac:dyDescent="0.25">
      <c r="A9269" s="329">
        <v>43459</v>
      </c>
      <c r="B9269" s="329" t="s">
        <v>1927</v>
      </c>
      <c r="C9269" s="329" t="s">
        <v>9661</v>
      </c>
      <c r="D9269" s="329" t="s">
        <v>9499</v>
      </c>
      <c r="E9269" s="334">
        <v>0.38</v>
      </c>
    </row>
    <row r="9270" spans="1:5" ht="15" x14ac:dyDescent="0.25">
      <c r="A9270" s="329">
        <v>43471</v>
      </c>
      <c r="B9270" s="329" t="s">
        <v>11551</v>
      </c>
      <c r="C9270" s="329" t="s">
        <v>9663</v>
      </c>
      <c r="D9270" s="329" t="s">
        <v>9499</v>
      </c>
      <c r="E9270" s="334">
        <v>71.44</v>
      </c>
    </row>
    <row r="9271" spans="1:5" ht="15" x14ac:dyDescent="0.25">
      <c r="A9271" s="329">
        <v>43460</v>
      </c>
      <c r="B9271" s="329" t="s">
        <v>1976</v>
      </c>
      <c r="C9271" s="329" t="s">
        <v>9661</v>
      </c>
      <c r="D9271" s="329" t="s">
        <v>9499</v>
      </c>
      <c r="E9271" s="334">
        <v>0.62</v>
      </c>
    </row>
    <row r="9272" spans="1:5" ht="15" x14ac:dyDescent="0.25">
      <c r="A9272" s="329">
        <v>43472</v>
      </c>
      <c r="B9272" s="329" t="s">
        <v>11552</v>
      </c>
      <c r="C9272" s="329" t="s">
        <v>9663</v>
      </c>
      <c r="D9272" s="329" t="s">
        <v>9499</v>
      </c>
      <c r="E9272" s="334">
        <v>117.38</v>
      </c>
    </row>
    <row r="9273" spans="1:5" ht="15" x14ac:dyDescent="0.25">
      <c r="A9273" s="329">
        <v>43461</v>
      </c>
      <c r="B9273" s="329" t="s">
        <v>1984</v>
      </c>
      <c r="C9273" s="329" t="s">
        <v>9661</v>
      </c>
      <c r="D9273" s="329" t="s">
        <v>9499</v>
      </c>
      <c r="E9273" s="334">
        <v>0.28000000000000003</v>
      </c>
    </row>
    <row r="9274" spans="1:5" ht="15" x14ac:dyDescent="0.25">
      <c r="A9274" s="329">
        <v>43473</v>
      </c>
      <c r="B9274" s="329" t="s">
        <v>11553</v>
      </c>
      <c r="C9274" s="329" t="s">
        <v>9663</v>
      </c>
      <c r="D9274" s="329" t="s">
        <v>9499</v>
      </c>
      <c r="E9274" s="334">
        <v>53.34</v>
      </c>
    </row>
    <row r="9275" spans="1:5" ht="15" x14ac:dyDescent="0.25">
      <c r="A9275" s="329">
        <v>43463</v>
      </c>
      <c r="B9275" s="329" t="s">
        <v>132</v>
      </c>
      <c r="C9275" s="329" t="s">
        <v>9661</v>
      </c>
      <c r="D9275" s="329" t="s">
        <v>9499</v>
      </c>
      <c r="E9275" s="334">
        <v>0.08</v>
      </c>
    </row>
    <row r="9276" spans="1:5" ht="15" x14ac:dyDescent="0.25">
      <c r="A9276" s="329">
        <v>43475</v>
      </c>
      <c r="B9276" s="329" t="s">
        <v>11554</v>
      </c>
      <c r="C9276" s="329" t="s">
        <v>9663</v>
      </c>
      <c r="D9276" s="329" t="s">
        <v>9499</v>
      </c>
      <c r="E9276" s="334">
        <v>14.97</v>
      </c>
    </row>
    <row r="9277" spans="1:5" ht="15" x14ac:dyDescent="0.25">
      <c r="A9277" s="329">
        <v>43462</v>
      </c>
      <c r="B9277" s="329" t="s">
        <v>103</v>
      </c>
      <c r="C9277" s="329" t="s">
        <v>9661</v>
      </c>
      <c r="D9277" s="329" t="s">
        <v>9499</v>
      </c>
      <c r="E9277" s="334">
        <v>0.01</v>
      </c>
    </row>
    <row r="9278" spans="1:5" ht="15" x14ac:dyDescent="0.25">
      <c r="A9278" s="329">
        <v>43474</v>
      </c>
      <c r="B9278" s="329" t="s">
        <v>11555</v>
      </c>
      <c r="C9278" s="329" t="s">
        <v>9663</v>
      </c>
      <c r="D9278" s="329" t="s">
        <v>9499</v>
      </c>
      <c r="E9278" s="334">
        <v>1.6</v>
      </c>
    </row>
    <row r="9279" spans="1:5" ht="15" x14ac:dyDescent="0.25">
      <c r="A9279" s="329">
        <v>43464</v>
      </c>
      <c r="B9279" s="329" t="s">
        <v>2415</v>
      </c>
      <c r="C9279" s="329" t="s">
        <v>9661</v>
      </c>
      <c r="D9279" s="329" t="s">
        <v>9499</v>
      </c>
      <c r="E9279" s="334">
        <v>0.01</v>
      </c>
    </row>
    <row r="9280" spans="1:5" ht="15" x14ac:dyDescent="0.25">
      <c r="A9280" s="329">
        <v>43476</v>
      </c>
      <c r="B9280" s="329" t="s">
        <v>11556</v>
      </c>
      <c r="C9280" s="329" t="s">
        <v>9663</v>
      </c>
      <c r="D9280" s="329" t="s">
        <v>9499</v>
      </c>
      <c r="E9280" s="334">
        <v>0.01</v>
      </c>
    </row>
    <row r="9281" spans="1:5" ht="15" x14ac:dyDescent="0.25">
      <c r="A9281" s="329">
        <v>43465</v>
      </c>
      <c r="B9281" s="329" t="s">
        <v>1917</v>
      </c>
      <c r="C9281" s="329" t="s">
        <v>9661</v>
      </c>
      <c r="D9281" s="329" t="s">
        <v>9499</v>
      </c>
      <c r="E9281" s="334">
        <v>0.57999999999999996</v>
      </c>
    </row>
    <row r="9282" spans="1:5" ht="15" x14ac:dyDescent="0.25">
      <c r="A9282" s="329">
        <v>43477</v>
      </c>
      <c r="B9282" s="329" t="s">
        <v>11557</v>
      </c>
      <c r="C9282" s="329" t="s">
        <v>9663</v>
      </c>
      <c r="D9282" s="329" t="s">
        <v>9499</v>
      </c>
      <c r="E9282" s="334">
        <v>110.22</v>
      </c>
    </row>
    <row r="9283" spans="1:5" ht="15" x14ac:dyDescent="0.25">
      <c r="A9283" s="329">
        <v>43466</v>
      </c>
      <c r="B9283" s="329" t="s">
        <v>2471</v>
      </c>
      <c r="C9283" s="329" t="s">
        <v>9661</v>
      </c>
      <c r="D9283" s="329" t="s">
        <v>9499</v>
      </c>
      <c r="E9283" s="334">
        <v>1.27</v>
      </c>
    </row>
    <row r="9284" spans="1:5" ht="15" x14ac:dyDescent="0.25">
      <c r="A9284" s="329">
        <v>43478</v>
      </c>
      <c r="B9284" s="329" t="s">
        <v>11558</v>
      </c>
      <c r="C9284" s="329" t="s">
        <v>9663</v>
      </c>
      <c r="D9284" s="329" t="s">
        <v>9499</v>
      </c>
      <c r="E9284" s="334">
        <v>240.1</v>
      </c>
    </row>
    <row r="9285" spans="1:5" ht="15" x14ac:dyDescent="0.25">
      <c r="A9285" s="329">
        <v>43467</v>
      </c>
      <c r="B9285" s="329" t="s">
        <v>1935</v>
      </c>
      <c r="C9285" s="329" t="s">
        <v>9661</v>
      </c>
      <c r="D9285" s="329" t="s">
        <v>9499</v>
      </c>
      <c r="E9285" s="334">
        <v>0.41</v>
      </c>
    </row>
    <row r="9286" spans="1:5" ht="15" x14ac:dyDescent="0.25">
      <c r="A9286" s="329">
        <v>43479</v>
      </c>
      <c r="B9286" s="329" t="s">
        <v>11559</v>
      </c>
      <c r="C9286" s="329" t="s">
        <v>9663</v>
      </c>
      <c r="D9286" s="329" t="s">
        <v>9499</v>
      </c>
      <c r="E9286" s="334">
        <v>76.97</v>
      </c>
    </row>
    <row r="9287" spans="1:5" ht="15" x14ac:dyDescent="0.25">
      <c r="A9287" s="329">
        <v>43468</v>
      </c>
      <c r="B9287" s="329" t="s">
        <v>11560</v>
      </c>
      <c r="C9287" s="329" t="s">
        <v>9661</v>
      </c>
      <c r="D9287" s="329" t="s">
        <v>9499</v>
      </c>
      <c r="E9287" s="334">
        <v>0.89</v>
      </c>
    </row>
    <row r="9288" spans="1:5" ht="15" x14ac:dyDescent="0.25">
      <c r="A9288" s="329">
        <v>43480</v>
      </c>
      <c r="B9288" s="329" t="s">
        <v>11561</v>
      </c>
      <c r="C9288" s="329" t="s">
        <v>9663</v>
      </c>
      <c r="D9288" s="329" t="s">
        <v>9499</v>
      </c>
      <c r="E9288" s="334">
        <v>167.28</v>
      </c>
    </row>
    <row r="9289" spans="1:5" ht="15" x14ac:dyDescent="0.25">
      <c r="A9289" s="329">
        <v>43469</v>
      </c>
      <c r="B9289" s="329" t="s">
        <v>11562</v>
      </c>
      <c r="C9289" s="329" t="s">
        <v>9661</v>
      </c>
      <c r="D9289" s="329" t="s">
        <v>9499</v>
      </c>
      <c r="E9289" s="334">
        <v>0.06</v>
      </c>
    </row>
    <row r="9290" spans="1:5" ht="15" x14ac:dyDescent="0.25">
      <c r="A9290" s="329">
        <v>43481</v>
      </c>
      <c r="B9290" s="329" t="s">
        <v>11563</v>
      </c>
      <c r="C9290" s="329" t="s">
        <v>9663</v>
      </c>
      <c r="D9290" s="329" t="s">
        <v>9499</v>
      </c>
      <c r="E9290" s="334">
        <v>10.78</v>
      </c>
    </row>
    <row r="9291" spans="1:5" ht="15" x14ac:dyDescent="0.25">
      <c r="A9291" s="329">
        <v>3119</v>
      </c>
      <c r="B9291" s="329" t="s">
        <v>11564</v>
      </c>
      <c r="C9291" s="329" t="s">
        <v>9494</v>
      </c>
      <c r="D9291" s="329" t="s">
        <v>9495</v>
      </c>
      <c r="E9291" s="334">
        <v>2.84</v>
      </c>
    </row>
    <row r="9292" spans="1:5" ht="15" x14ac:dyDescent="0.25">
      <c r="A9292" s="329">
        <v>3122</v>
      </c>
      <c r="B9292" s="329" t="s">
        <v>11565</v>
      </c>
      <c r="C9292" s="329" t="s">
        <v>9494</v>
      </c>
      <c r="D9292" s="329" t="s">
        <v>9495</v>
      </c>
      <c r="E9292" s="334">
        <v>5.79</v>
      </c>
    </row>
    <row r="9293" spans="1:5" ht="15" x14ac:dyDescent="0.25">
      <c r="A9293" s="329">
        <v>3121</v>
      </c>
      <c r="B9293" s="329" t="s">
        <v>11566</v>
      </c>
      <c r="C9293" s="329" t="s">
        <v>9494</v>
      </c>
      <c r="D9293" s="329" t="s">
        <v>9495</v>
      </c>
      <c r="E9293" s="334">
        <v>6.56</v>
      </c>
    </row>
    <row r="9294" spans="1:5" ht="15" x14ac:dyDescent="0.25">
      <c r="A9294" s="329">
        <v>3120</v>
      </c>
      <c r="B9294" s="329" t="s">
        <v>11567</v>
      </c>
      <c r="C9294" s="329" t="s">
        <v>9494</v>
      </c>
      <c r="D9294" s="329" t="s">
        <v>9495</v>
      </c>
      <c r="E9294" s="334">
        <v>12.44</v>
      </c>
    </row>
    <row r="9295" spans="1:5" ht="15" x14ac:dyDescent="0.25">
      <c r="A9295" s="329">
        <v>11455</v>
      </c>
      <c r="B9295" s="329" t="s">
        <v>11568</v>
      </c>
      <c r="C9295" s="329" t="s">
        <v>9494</v>
      </c>
      <c r="D9295" s="329" t="s">
        <v>9495</v>
      </c>
      <c r="E9295" s="334">
        <v>18</v>
      </c>
    </row>
    <row r="9296" spans="1:5" ht="15" x14ac:dyDescent="0.25">
      <c r="A9296" s="329">
        <v>11456</v>
      </c>
      <c r="B9296" s="329" t="s">
        <v>11569</v>
      </c>
      <c r="C9296" s="329" t="s">
        <v>9494</v>
      </c>
      <c r="D9296" s="329" t="s">
        <v>9495</v>
      </c>
      <c r="E9296" s="334">
        <v>21.51</v>
      </c>
    </row>
    <row r="9297" spans="1:5" ht="15" x14ac:dyDescent="0.25">
      <c r="A9297" s="329">
        <v>3107</v>
      </c>
      <c r="B9297" s="329" t="s">
        <v>11570</v>
      </c>
      <c r="C9297" s="329" t="s">
        <v>9494</v>
      </c>
      <c r="D9297" s="329" t="s">
        <v>9495</v>
      </c>
      <c r="E9297" s="334">
        <v>9.07</v>
      </c>
    </row>
    <row r="9298" spans="1:5" ht="15" x14ac:dyDescent="0.25">
      <c r="A9298" s="329">
        <v>43583</v>
      </c>
      <c r="B9298" s="329" t="s">
        <v>11571</v>
      </c>
      <c r="C9298" s="329" t="s">
        <v>9494</v>
      </c>
      <c r="D9298" s="329" t="s">
        <v>9495</v>
      </c>
      <c r="E9298" s="334">
        <v>10.23</v>
      </c>
    </row>
    <row r="9299" spans="1:5" ht="15" x14ac:dyDescent="0.25">
      <c r="A9299" s="329">
        <v>43586</v>
      </c>
      <c r="B9299" s="329" t="s">
        <v>11572</v>
      </c>
      <c r="C9299" s="329" t="s">
        <v>9494</v>
      </c>
      <c r="D9299" s="329" t="s">
        <v>9495</v>
      </c>
      <c r="E9299" s="334">
        <v>10.49</v>
      </c>
    </row>
    <row r="9300" spans="1:5" ht="15" x14ac:dyDescent="0.25">
      <c r="A9300" s="329">
        <v>11461</v>
      </c>
      <c r="B9300" s="329" t="s">
        <v>11573</v>
      </c>
      <c r="C9300" s="329" t="s">
        <v>9494</v>
      </c>
      <c r="D9300" s="329" t="s">
        <v>9495</v>
      </c>
      <c r="E9300" s="334">
        <v>11.43</v>
      </c>
    </row>
    <row r="9301" spans="1:5" ht="15" x14ac:dyDescent="0.25">
      <c r="A9301" s="329">
        <v>43587</v>
      </c>
      <c r="B9301" s="329" t="s">
        <v>11574</v>
      </c>
      <c r="C9301" s="329" t="s">
        <v>9494</v>
      </c>
      <c r="D9301" s="329" t="s">
        <v>9495</v>
      </c>
      <c r="E9301" s="334">
        <v>13.19</v>
      </c>
    </row>
    <row r="9302" spans="1:5" ht="15" x14ac:dyDescent="0.25">
      <c r="A9302" s="329">
        <v>3106</v>
      </c>
      <c r="B9302" s="329" t="s">
        <v>11575</v>
      </c>
      <c r="C9302" s="329" t="s">
        <v>9494</v>
      </c>
      <c r="D9302" s="329" t="s">
        <v>9495</v>
      </c>
      <c r="E9302" s="334">
        <v>16.73</v>
      </c>
    </row>
    <row r="9303" spans="1:5" ht="15" x14ac:dyDescent="0.25">
      <c r="A9303" s="329">
        <v>25951</v>
      </c>
      <c r="B9303" s="329" t="s">
        <v>11576</v>
      </c>
      <c r="C9303" s="329" t="s">
        <v>9567</v>
      </c>
      <c r="D9303" s="329" t="s">
        <v>9495</v>
      </c>
      <c r="E9303" s="334">
        <v>3.73</v>
      </c>
    </row>
    <row r="9304" spans="1:5" ht="15" x14ac:dyDescent="0.25">
      <c r="A9304" s="329">
        <v>3123</v>
      </c>
      <c r="B9304" s="329" t="s">
        <v>11577</v>
      </c>
      <c r="C9304" s="329" t="s">
        <v>9567</v>
      </c>
      <c r="D9304" s="329" t="s">
        <v>9499</v>
      </c>
      <c r="E9304" s="334">
        <v>3.48</v>
      </c>
    </row>
    <row r="9305" spans="1:5" ht="15" x14ac:dyDescent="0.25">
      <c r="A9305" s="329">
        <v>38125</v>
      </c>
      <c r="B9305" s="329" t="s">
        <v>11578</v>
      </c>
      <c r="C9305" s="329" t="s">
        <v>9567</v>
      </c>
      <c r="D9305" s="329" t="s">
        <v>9495</v>
      </c>
      <c r="E9305" s="334">
        <v>1.1399999999999999</v>
      </c>
    </row>
    <row r="9306" spans="1:5" ht="15" x14ac:dyDescent="0.25">
      <c r="A9306" s="329">
        <v>39014</v>
      </c>
      <c r="B9306" s="329" t="s">
        <v>2467</v>
      </c>
      <c r="C9306" s="329" t="s">
        <v>9567</v>
      </c>
      <c r="D9306" s="329" t="s">
        <v>9495</v>
      </c>
      <c r="E9306" s="334">
        <v>8.64</v>
      </c>
    </row>
    <row r="9307" spans="1:5" ht="15" x14ac:dyDescent="0.25">
      <c r="A9307" s="329">
        <v>39365</v>
      </c>
      <c r="B9307" s="329" t="s">
        <v>11579</v>
      </c>
      <c r="C9307" s="329" t="s">
        <v>9494</v>
      </c>
      <c r="D9307" s="329" t="s">
        <v>9495</v>
      </c>
      <c r="E9307" s="335">
        <v>1155.97</v>
      </c>
    </row>
    <row r="9308" spans="1:5" ht="15" x14ac:dyDescent="0.25">
      <c r="A9308" s="329">
        <v>39366</v>
      </c>
      <c r="B9308" s="329" t="s">
        <v>11580</v>
      </c>
      <c r="C9308" s="329" t="s">
        <v>9494</v>
      </c>
      <c r="D9308" s="329" t="s">
        <v>9495</v>
      </c>
      <c r="E9308" s="335">
        <v>2959.78</v>
      </c>
    </row>
    <row r="9309" spans="1:5" ht="15" x14ac:dyDescent="0.25">
      <c r="A9309" s="329">
        <v>39367</v>
      </c>
      <c r="B9309" s="329" t="s">
        <v>1082</v>
      </c>
      <c r="C9309" s="329" t="s">
        <v>9494</v>
      </c>
      <c r="D9309" s="329" t="s">
        <v>9495</v>
      </c>
      <c r="E9309" s="335">
        <v>4045.49</v>
      </c>
    </row>
    <row r="9310" spans="1:5" ht="15" x14ac:dyDescent="0.25">
      <c r="A9310" s="329">
        <v>37394</v>
      </c>
      <c r="B9310" s="329" t="s">
        <v>11581</v>
      </c>
      <c r="C9310" s="329" t="s">
        <v>11582</v>
      </c>
      <c r="D9310" s="329" t="s">
        <v>9508</v>
      </c>
      <c r="E9310" s="334">
        <v>42.15</v>
      </c>
    </row>
    <row r="9311" spans="1:5" ht="15" x14ac:dyDescent="0.25">
      <c r="A9311" s="329">
        <v>14146</v>
      </c>
      <c r="B9311" s="329" t="s">
        <v>11583</v>
      </c>
      <c r="C9311" s="329" t="s">
        <v>11582</v>
      </c>
      <c r="D9311" s="329" t="s">
        <v>9508</v>
      </c>
      <c r="E9311" s="334">
        <v>67.790000000000006</v>
      </c>
    </row>
    <row r="9312" spans="1:5" ht="15" x14ac:dyDescent="0.25">
      <c r="A9312" s="329">
        <v>38134</v>
      </c>
      <c r="B9312" s="329" t="s">
        <v>11584</v>
      </c>
      <c r="C9312" s="329" t="s">
        <v>9567</v>
      </c>
      <c r="D9312" s="329" t="s">
        <v>9495</v>
      </c>
      <c r="E9312" s="334">
        <v>90.59</v>
      </c>
    </row>
    <row r="9313" spans="1:5" ht="15" x14ac:dyDescent="0.25">
      <c r="A9313" s="329">
        <v>38132</v>
      </c>
      <c r="B9313" s="329" t="s">
        <v>11585</v>
      </c>
      <c r="C9313" s="329" t="s">
        <v>9567</v>
      </c>
      <c r="D9313" s="329" t="s">
        <v>9495</v>
      </c>
      <c r="E9313" s="334">
        <v>92.4</v>
      </c>
    </row>
    <row r="9314" spans="1:5" ht="15" x14ac:dyDescent="0.25">
      <c r="A9314" s="329">
        <v>38133</v>
      </c>
      <c r="B9314" s="329" t="s">
        <v>11586</v>
      </c>
      <c r="C9314" s="329" t="s">
        <v>9567</v>
      </c>
      <c r="D9314" s="329" t="s">
        <v>9495</v>
      </c>
      <c r="E9314" s="334">
        <v>89.37</v>
      </c>
    </row>
    <row r="9315" spans="1:5" ht="15" x14ac:dyDescent="0.25">
      <c r="A9315" s="329">
        <v>938</v>
      </c>
      <c r="B9315" s="329" t="s">
        <v>11587</v>
      </c>
      <c r="C9315" s="329" t="s">
        <v>9519</v>
      </c>
      <c r="D9315" s="329" t="s">
        <v>9495</v>
      </c>
      <c r="E9315" s="334">
        <v>1.51</v>
      </c>
    </row>
    <row r="9316" spans="1:5" ht="15" x14ac:dyDescent="0.25">
      <c r="A9316" s="329">
        <v>937</v>
      </c>
      <c r="B9316" s="329" t="s">
        <v>11588</v>
      </c>
      <c r="C9316" s="329" t="s">
        <v>9519</v>
      </c>
      <c r="D9316" s="329" t="s">
        <v>9495</v>
      </c>
      <c r="E9316" s="334">
        <v>9.36</v>
      </c>
    </row>
    <row r="9317" spans="1:5" ht="15" x14ac:dyDescent="0.25">
      <c r="A9317" s="329">
        <v>939</v>
      </c>
      <c r="B9317" s="329" t="s">
        <v>11589</v>
      </c>
      <c r="C9317" s="329" t="s">
        <v>9519</v>
      </c>
      <c r="D9317" s="329" t="s">
        <v>9495</v>
      </c>
      <c r="E9317" s="334">
        <v>2.42</v>
      </c>
    </row>
    <row r="9318" spans="1:5" ht="15" x14ac:dyDescent="0.25">
      <c r="A9318" s="329">
        <v>944</v>
      </c>
      <c r="B9318" s="329" t="s">
        <v>11590</v>
      </c>
      <c r="C9318" s="329" t="s">
        <v>9519</v>
      </c>
      <c r="D9318" s="329" t="s">
        <v>9495</v>
      </c>
      <c r="E9318" s="334">
        <v>4.1399999999999997</v>
      </c>
    </row>
    <row r="9319" spans="1:5" ht="15" x14ac:dyDescent="0.25">
      <c r="A9319" s="329">
        <v>940</v>
      </c>
      <c r="B9319" s="329" t="s">
        <v>11591</v>
      </c>
      <c r="C9319" s="329" t="s">
        <v>9519</v>
      </c>
      <c r="D9319" s="329" t="s">
        <v>9495</v>
      </c>
      <c r="E9319" s="334">
        <v>5.72</v>
      </c>
    </row>
    <row r="9320" spans="1:5" ht="15" x14ac:dyDescent="0.25">
      <c r="A9320" s="329">
        <v>936</v>
      </c>
      <c r="B9320" s="329" t="s">
        <v>11592</v>
      </c>
      <c r="C9320" s="329" t="s">
        <v>9519</v>
      </c>
      <c r="D9320" s="329" t="s">
        <v>9495</v>
      </c>
      <c r="E9320" s="334">
        <v>2.0299999999999998</v>
      </c>
    </row>
    <row r="9321" spans="1:5" ht="15" x14ac:dyDescent="0.25">
      <c r="A9321" s="329">
        <v>935</v>
      </c>
      <c r="B9321" s="329" t="s">
        <v>11593</v>
      </c>
      <c r="C9321" s="329" t="s">
        <v>9519</v>
      </c>
      <c r="D9321" s="329" t="s">
        <v>9495</v>
      </c>
      <c r="E9321" s="334">
        <v>1.55</v>
      </c>
    </row>
    <row r="9322" spans="1:5" ht="15" x14ac:dyDescent="0.25">
      <c r="A9322" s="329">
        <v>44397</v>
      </c>
      <c r="B9322" s="329" t="s">
        <v>11594</v>
      </c>
      <c r="C9322" s="329" t="s">
        <v>9519</v>
      </c>
      <c r="D9322" s="329" t="s">
        <v>9495</v>
      </c>
      <c r="E9322" s="334">
        <v>1.42</v>
      </c>
    </row>
    <row r="9323" spans="1:5" ht="15" x14ac:dyDescent="0.25">
      <c r="A9323" s="329">
        <v>406</v>
      </c>
      <c r="B9323" s="329" t="s">
        <v>1488</v>
      </c>
      <c r="C9323" s="329" t="s">
        <v>9494</v>
      </c>
      <c r="D9323" s="329" t="s">
        <v>9495</v>
      </c>
      <c r="E9323" s="334">
        <v>85.83</v>
      </c>
    </row>
    <row r="9324" spans="1:5" ht="15" x14ac:dyDescent="0.25">
      <c r="A9324" s="329">
        <v>42529</v>
      </c>
      <c r="B9324" s="329" t="s">
        <v>11595</v>
      </c>
      <c r="C9324" s="329" t="s">
        <v>9519</v>
      </c>
      <c r="D9324" s="329" t="s">
        <v>9495</v>
      </c>
      <c r="E9324" s="334">
        <v>1.32</v>
      </c>
    </row>
    <row r="9325" spans="1:5" ht="15" x14ac:dyDescent="0.25">
      <c r="A9325" s="329">
        <v>39634</v>
      </c>
      <c r="B9325" s="329" t="s">
        <v>11596</v>
      </c>
      <c r="C9325" s="329" t="s">
        <v>9519</v>
      </c>
      <c r="D9325" s="329" t="s">
        <v>9495</v>
      </c>
      <c r="E9325" s="334">
        <v>9.74</v>
      </c>
    </row>
    <row r="9326" spans="1:5" ht="15" x14ac:dyDescent="0.25">
      <c r="A9326" s="329">
        <v>39701</v>
      </c>
      <c r="B9326" s="329" t="s">
        <v>1818</v>
      </c>
      <c r="C9326" s="329" t="s">
        <v>9494</v>
      </c>
      <c r="D9326" s="329" t="s">
        <v>9495</v>
      </c>
      <c r="E9326" s="334">
        <v>91.45</v>
      </c>
    </row>
    <row r="9327" spans="1:5" ht="15" x14ac:dyDescent="0.25">
      <c r="A9327" s="329">
        <v>12815</v>
      </c>
      <c r="B9327" s="329" t="s">
        <v>11597</v>
      </c>
      <c r="C9327" s="329" t="s">
        <v>9494</v>
      </c>
      <c r="D9327" s="329" t="s">
        <v>9495</v>
      </c>
      <c r="E9327" s="334">
        <v>8.94</v>
      </c>
    </row>
    <row r="9328" spans="1:5" ht="15" x14ac:dyDescent="0.25">
      <c r="A9328" s="329">
        <v>407</v>
      </c>
      <c r="B9328" s="329" t="s">
        <v>11598</v>
      </c>
      <c r="C9328" s="329" t="s">
        <v>9567</v>
      </c>
      <c r="D9328" s="329" t="s">
        <v>9508</v>
      </c>
      <c r="E9328" s="334">
        <v>56</v>
      </c>
    </row>
    <row r="9329" spans="1:5" ht="15" x14ac:dyDescent="0.25">
      <c r="A9329" s="329">
        <v>39431</v>
      </c>
      <c r="B9329" s="329" t="s">
        <v>583</v>
      </c>
      <c r="C9329" s="329" t="s">
        <v>9519</v>
      </c>
      <c r="D9329" s="329" t="s">
        <v>9495</v>
      </c>
      <c r="E9329" s="334">
        <v>0.21</v>
      </c>
    </row>
    <row r="9330" spans="1:5" ht="15" x14ac:dyDescent="0.25">
      <c r="A9330" s="329">
        <v>39432</v>
      </c>
      <c r="B9330" s="329" t="s">
        <v>584</v>
      </c>
      <c r="C9330" s="329" t="s">
        <v>9519</v>
      </c>
      <c r="D9330" s="329" t="s">
        <v>9495</v>
      </c>
      <c r="E9330" s="334">
        <v>2.75</v>
      </c>
    </row>
    <row r="9331" spans="1:5" ht="15" x14ac:dyDescent="0.25">
      <c r="A9331" s="329">
        <v>20111</v>
      </c>
      <c r="B9331" s="329" t="s">
        <v>1561</v>
      </c>
      <c r="C9331" s="329" t="s">
        <v>9494</v>
      </c>
      <c r="D9331" s="329" t="s">
        <v>9499</v>
      </c>
      <c r="E9331" s="334">
        <v>9.3000000000000007</v>
      </c>
    </row>
    <row r="9332" spans="1:5" ht="15" x14ac:dyDescent="0.25">
      <c r="A9332" s="329">
        <v>21127</v>
      </c>
      <c r="B9332" s="329" t="s">
        <v>1360</v>
      </c>
      <c r="C9332" s="329" t="s">
        <v>9494</v>
      </c>
      <c r="D9332" s="329" t="s">
        <v>9495</v>
      </c>
      <c r="E9332" s="334">
        <v>3.51</v>
      </c>
    </row>
    <row r="9333" spans="1:5" ht="15" x14ac:dyDescent="0.25">
      <c r="A9333" s="329">
        <v>404</v>
      </c>
      <c r="B9333" s="329" t="s">
        <v>11599</v>
      </c>
      <c r="C9333" s="329" t="s">
        <v>9519</v>
      </c>
      <c r="D9333" s="329" t="s">
        <v>9495</v>
      </c>
      <c r="E9333" s="334">
        <v>1.26</v>
      </c>
    </row>
    <row r="9334" spans="1:5" ht="15" x14ac:dyDescent="0.25">
      <c r="A9334" s="329">
        <v>14151</v>
      </c>
      <c r="B9334" s="329" t="s">
        <v>11600</v>
      </c>
      <c r="C9334" s="329" t="s">
        <v>9494</v>
      </c>
      <c r="D9334" s="329" t="s">
        <v>9508</v>
      </c>
      <c r="E9334" s="334">
        <v>48.72</v>
      </c>
    </row>
    <row r="9335" spans="1:5" ht="15" x14ac:dyDescent="0.25">
      <c r="A9335" s="329">
        <v>14153</v>
      </c>
      <c r="B9335" s="329" t="s">
        <v>2299</v>
      </c>
      <c r="C9335" s="329" t="s">
        <v>9494</v>
      </c>
      <c r="D9335" s="329" t="s">
        <v>9508</v>
      </c>
      <c r="E9335" s="334">
        <v>55.07</v>
      </c>
    </row>
    <row r="9336" spans="1:5" ht="15" x14ac:dyDescent="0.25">
      <c r="A9336" s="329">
        <v>14152</v>
      </c>
      <c r="B9336" s="329" t="s">
        <v>11601</v>
      </c>
      <c r="C9336" s="329" t="s">
        <v>9494</v>
      </c>
      <c r="D9336" s="329" t="s">
        <v>9508</v>
      </c>
      <c r="E9336" s="334">
        <v>42.28</v>
      </c>
    </row>
    <row r="9337" spans="1:5" ht="15" x14ac:dyDescent="0.25">
      <c r="A9337" s="329">
        <v>14154</v>
      </c>
      <c r="B9337" s="329" t="s">
        <v>11602</v>
      </c>
      <c r="C9337" s="329" t="s">
        <v>9494</v>
      </c>
      <c r="D9337" s="329" t="s">
        <v>9508</v>
      </c>
      <c r="E9337" s="334">
        <v>147.99</v>
      </c>
    </row>
    <row r="9338" spans="1:5" ht="15" x14ac:dyDescent="0.25">
      <c r="A9338" s="329">
        <v>3146</v>
      </c>
      <c r="B9338" s="329" t="s">
        <v>789</v>
      </c>
      <c r="C9338" s="329" t="s">
        <v>9494</v>
      </c>
      <c r="D9338" s="329" t="s">
        <v>9499</v>
      </c>
      <c r="E9338" s="334">
        <v>5</v>
      </c>
    </row>
    <row r="9339" spans="1:5" ht="15" x14ac:dyDescent="0.25">
      <c r="A9339" s="329">
        <v>3143</v>
      </c>
      <c r="B9339" s="329" t="s">
        <v>11603</v>
      </c>
      <c r="C9339" s="329" t="s">
        <v>9494</v>
      </c>
      <c r="D9339" s="329" t="s">
        <v>9495</v>
      </c>
      <c r="E9339" s="334">
        <v>11.37</v>
      </c>
    </row>
    <row r="9340" spans="1:5" ht="15" x14ac:dyDescent="0.25">
      <c r="A9340" s="329">
        <v>3148</v>
      </c>
      <c r="B9340" s="329" t="s">
        <v>234</v>
      </c>
      <c r="C9340" s="329" t="s">
        <v>9494</v>
      </c>
      <c r="D9340" s="329" t="s">
        <v>9495</v>
      </c>
      <c r="E9340" s="334">
        <v>18.440000000000001</v>
      </c>
    </row>
    <row r="9341" spans="1:5" ht="15" x14ac:dyDescent="0.25">
      <c r="A9341" s="329">
        <v>4310</v>
      </c>
      <c r="B9341" s="329" t="s">
        <v>11604</v>
      </c>
      <c r="C9341" s="329" t="s">
        <v>9494</v>
      </c>
      <c r="D9341" s="329" t="s">
        <v>9495</v>
      </c>
      <c r="E9341" s="334">
        <v>3.08</v>
      </c>
    </row>
    <row r="9342" spans="1:5" ht="15" x14ac:dyDescent="0.25">
      <c r="A9342" s="329">
        <v>4311</v>
      </c>
      <c r="B9342" s="329" t="s">
        <v>11605</v>
      </c>
      <c r="C9342" s="329" t="s">
        <v>9494</v>
      </c>
      <c r="D9342" s="329" t="s">
        <v>9495</v>
      </c>
      <c r="E9342" s="334">
        <v>2.17</v>
      </c>
    </row>
    <row r="9343" spans="1:5" ht="15" x14ac:dyDescent="0.25">
      <c r="A9343" s="329">
        <v>4312</v>
      </c>
      <c r="B9343" s="329" t="s">
        <v>11606</v>
      </c>
      <c r="C9343" s="329" t="s">
        <v>9494</v>
      </c>
      <c r="D9343" s="329" t="s">
        <v>9495</v>
      </c>
      <c r="E9343" s="334">
        <v>3.04</v>
      </c>
    </row>
    <row r="9344" spans="1:5" ht="15" x14ac:dyDescent="0.25">
      <c r="A9344" s="329">
        <v>13261</v>
      </c>
      <c r="B9344" s="329" t="s">
        <v>11607</v>
      </c>
      <c r="C9344" s="329" t="s">
        <v>9494</v>
      </c>
      <c r="D9344" s="329" t="s">
        <v>9495</v>
      </c>
      <c r="E9344" s="334">
        <v>3.31</v>
      </c>
    </row>
    <row r="9345" spans="1:5" ht="15" x14ac:dyDescent="0.25">
      <c r="A9345" s="329">
        <v>3255</v>
      </c>
      <c r="B9345" s="329" t="s">
        <v>11608</v>
      </c>
      <c r="C9345" s="329" t="s">
        <v>9494</v>
      </c>
      <c r="D9345" s="329" t="s">
        <v>9495</v>
      </c>
      <c r="E9345" s="334">
        <v>8.15</v>
      </c>
    </row>
    <row r="9346" spans="1:5" ht="15" x14ac:dyDescent="0.25">
      <c r="A9346" s="329">
        <v>3254</v>
      </c>
      <c r="B9346" s="329" t="s">
        <v>11609</v>
      </c>
      <c r="C9346" s="329" t="s">
        <v>9494</v>
      </c>
      <c r="D9346" s="329" t="s">
        <v>9495</v>
      </c>
      <c r="E9346" s="334">
        <v>132.34</v>
      </c>
    </row>
    <row r="9347" spans="1:5" ht="15" x14ac:dyDescent="0.25">
      <c r="A9347" s="329">
        <v>3259</v>
      </c>
      <c r="B9347" s="329" t="s">
        <v>11610</v>
      </c>
      <c r="C9347" s="329" t="s">
        <v>9494</v>
      </c>
      <c r="D9347" s="329" t="s">
        <v>9495</v>
      </c>
      <c r="E9347" s="334">
        <v>15.9</v>
      </c>
    </row>
    <row r="9348" spans="1:5" ht="15" x14ac:dyDescent="0.25">
      <c r="A9348" s="329">
        <v>3258</v>
      </c>
      <c r="B9348" s="329" t="s">
        <v>11611</v>
      </c>
      <c r="C9348" s="329" t="s">
        <v>9494</v>
      </c>
      <c r="D9348" s="329" t="s">
        <v>9495</v>
      </c>
      <c r="E9348" s="334">
        <v>9.61</v>
      </c>
    </row>
    <row r="9349" spans="1:5" ht="15" x14ac:dyDescent="0.25">
      <c r="A9349" s="329">
        <v>3251</v>
      </c>
      <c r="B9349" s="329" t="s">
        <v>11612</v>
      </c>
      <c r="C9349" s="329" t="s">
        <v>9494</v>
      </c>
      <c r="D9349" s="329" t="s">
        <v>9495</v>
      </c>
      <c r="E9349" s="334">
        <v>5.66</v>
      </c>
    </row>
    <row r="9350" spans="1:5" ht="15" x14ac:dyDescent="0.25">
      <c r="A9350" s="329">
        <v>3256</v>
      </c>
      <c r="B9350" s="329" t="s">
        <v>11613</v>
      </c>
      <c r="C9350" s="329" t="s">
        <v>9494</v>
      </c>
      <c r="D9350" s="329" t="s">
        <v>9495</v>
      </c>
      <c r="E9350" s="334">
        <v>10.73</v>
      </c>
    </row>
    <row r="9351" spans="1:5" ht="15" x14ac:dyDescent="0.25">
      <c r="A9351" s="329">
        <v>3261</v>
      </c>
      <c r="B9351" s="329" t="s">
        <v>11614</v>
      </c>
      <c r="C9351" s="329" t="s">
        <v>9494</v>
      </c>
      <c r="D9351" s="329" t="s">
        <v>9495</v>
      </c>
      <c r="E9351" s="334">
        <v>117.04</v>
      </c>
    </row>
    <row r="9352" spans="1:5" ht="15" x14ac:dyDescent="0.25">
      <c r="A9352" s="329">
        <v>3260</v>
      </c>
      <c r="B9352" s="329" t="s">
        <v>11615</v>
      </c>
      <c r="C9352" s="329" t="s">
        <v>9494</v>
      </c>
      <c r="D9352" s="329" t="s">
        <v>9495</v>
      </c>
      <c r="E9352" s="334">
        <v>20.11</v>
      </c>
    </row>
    <row r="9353" spans="1:5" ht="15" x14ac:dyDescent="0.25">
      <c r="A9353" s="329">
        <v>3272</v>
      </c>
      <c r="B9353" s="329" t="s">
        <v>11616</v>
      </c>
      <c r="C9353" s="329" t="s">
        <v>9494</v>
      </c>
      <c r="D9353" s="329" t="s">
        <v>9495</v>
      </c>
      <c r="E9353" s="334">
        <v>40.64</v>
      </c>
    </row>
    <row r="9354" spans="1:5" ht="15" x14ac:dyDescent="0.25">
      <c r="A9354" s="329">
        <v>3265</v>
      </c>
      <c r="B9354" s="329" t="s">
        <v>11617</v>
      </c>
      <c r="C9354" s="329" t="s">
        <v>9494</v>
      </c>
      <c r="D9354" s="329" t="s">
        <v>9495</v>
      </c>
      <c r="E9354" s="334">
        <v>32.29</v>
      </c>
    </row>
    <row r="9355" spans="1:5" ht="15" x14ac:dyDescent="0.25">
      <c r="A9355" s="329">
        <v>3262</v>
      </c>
      <c r="B9355" s="329" t="s">
        <v>11618</v>
      </c>
      <c r="C9355" s="329" t="s">
        <v>9494</v>
      </c>
      <c r="D9355" s="329" t="s">
        <v>9495</v>
      </c>
      <c r="E9355" s="334">
        <v>14.13</v>
      </c>
    </row>
    <row r="9356" spans="1:5" ht="15" x14ac:dyDescent="0.25">
      <c r="A9356" s="329">
        <v>3264</v>
      </c>
      <c r="B9356" s="329" t="s">
        <v>11619</v>
      </c>
      <c r="C9356" s="329" t="s">
        <v>9494</v>
      </c>
      <c r="D9356" s="329" t="s">
        <v>9495</v>
      </c>
      <c r="E9356" s="334">
        <v>23.21</v>
      </c>
    </row>
    <row r="9357" spans="1:5" ht="15" x14ac:dyDescent="0.25">
      <c r="A9357" s="329">
        <v>3267</v>
      </c>
      <c r="B9357" s="329" t="s">
        <v>11620</v>
      </c>
      <c r="C9357" s="329" t="s">
        <v>9494</v>
      </c>
      <c r="D9357" s="329" t="s">
        <v>9495</v>
      </c>
      <c r="E9357" s="334">
        <v>75.819999999999993</v>
      </c>
    </row>
    <row r="9358" spans="1:5" ht="15" x14ac:dyDescent="0.25">
      <c r="A9358" s="329">
        <v>3266</v>
      </c>
      <c r="B9358" s="329" t="s">
        <v>11621</v>
      </c>
      <c r="C9358" s="329" t="s">
        <v>9494</v>
      </c>
      <c r="D9358" s="329" t="s">
        <v>9495</v>
      </c>
      <c r="E9358" s="334">
        <v>48.24</v>
      </c>
    </row>
    <row r="9359" spans="1:5" ht="15" x14ac:dyDescent="0.25">
      <c r="A9359" s="329">
        <v>3263</v>
      </c>
      <c r="B9359" s="329" t="s">
        <v>11622</v>
      </c>
      <c r="C9359" s="329" t="s">
        <v>9494</v>
      </c>
      <c r="D9359" s="329" t="s">
        <v>9495</v>
      </c>
      <c r="E9359" s="334">
        <v>19.3</v>
      </c>
    </row>
    <row r="9360" spans="1:5" ht="15" x14ac:dyDescent="0.25">
      <c r="A9360" s="329">
        <v>3268</v>
      </c>
      <c r="B9360" s="329" t="s">
        <v>11623</v>
      </c>
      <c r="C9360" s="329" t="s">
        <v>9494</v>
      </c>
      <c r="D9360" s="329" t="s">
        <v>9495</v>
      </c>
      <c r="E9360" s="334">
        <v>102.51</v>
      </c>
    </row>
    <row r="9361" spans="1:5" ht="15" x14ac:dyDescent="0.25">
      <c r="A9361" s="329">
        <v>3271</v>
      </c>
      <c r="B9361" s="329" t="s">
        <v>11624</v>
      </c>
      <c r="C9361" s="329" t="s">
        <v>9494</v>
      </c>
      <c r="D9361" s="329" t="s">
        <v>9495</v>
      </c>
      <c r="E9361" s="334">
        <v>151.55000000000001</v>
      </c>
    </row>
    <row r="9362" spans="1:5" ht="15" x14ac:dyDescent="0.25">
      <c r="A9362" s="329">
        <v>3270</v>
      </c>
      <c r="B9362" s="329" t="s">
        <v>11625</v>
      </c>
      <c r="C9362" s="329" t="s">
        <v>9494</v>
      </c>
      <c r="D9362" s="329" t="s">
        <v>9495</v>
      </c>
      <c r="E9362" s="334">
        <v>254.62</v>
      </c>
    </row>
    <row r="9363" spans="1:5" ht="15" x14ac:dyDescent="0.25">
      <c r="A9363" s="329">
        <v>3275</v>
      </c>
      <c r="B9363" s="329" t="s">
        <v>11626</v>
      </c>
      <c r="C9363" s="329" t="s">
        <v>9507</v>
      </c>
      <c r="D9363" s="329" t="s">
        <v>9495</v>
      </c>
      <c r="E9363" s="334">
        <v>130.16999999999999</v>
      </c>
    </row>
    <row r="9364" spans="1:5" ht="15" x14ac:dyDescent="0.25">
      <c r="A9364" s="329">
        <v>39512</v>
      </c>
      <c r="B9364" s="329" t="s">
        <v>11627</v>
      </c>
      <c r="C9364" s="329" t="s">
        <v>9507</v>
      </c>
      <c r="D9364" s="329" t="s">
        <v>9508</v>
      </c>
      <c r="E9364" s="334">
        <v>115.9</v>
      </c>
    </row>
    <row r="9365" spans="1:5" ht="15" x14ac:dyDescent="0.25">
      <c r="A9365" s="329">
        <v>39511</v>
      </c>
      <c r="B9365" s="329" t="s">
        <v>11628</v>
      </c>
      <c r="C9365" s="329" t="s">
        <v>9507</v>
      </c>
      <c r="D9365" s="329" t="s">
        <v>9508</v>
      </c>
      <c r="E9365" s="334">
        <v>126.41</v>
      </c>
    </row>
    <row r="9366" spans="1:5" ht="15" x14ac:dyDescent="0.25">
      <c r="A9366" s="329">
        <v>39513</v>
      </c>
      <c r="B9366" s="329" t="s">
        <v>11629</v>
      </c>
      <c r="C9366" s="329" t="s">
        <v>9507</v>
      </c>
      <c r="D9366" s="329" t="s">
        <v>9508</v>
      </c>
      <c r="E9366" s="334">
        <v>135.59</v>
      </c>
    </row>
    <row r="9367" spans="1:5" ht="15" x14ac:dyDescent="0.25">
      <c r="A9367" s="329">
        <v>3286</v>
      </c>
      <c r="B9367" s="329" t="s">
        <v>11630</v>
      </c>
      <c r="C9367" s="329" t="s">
        <v>9507</v>
      </c>
      <c r="D9367" s="329" t="s">
        <v>9495</v>
      </c>
      <c r="E9367" s="334">
        <v>62.86</v>
      </c>
    </row>
    <row r="9368" spans="1:5" ht="15" x14ac:dyDescent="0.25">
      <c r="A9368" s="329">
        <v>3287</v>
      </c>
      <c r="B9368" s="329" t="s">
        <v>11631</v>
      </c>
      <c r="C9368" s="329" t="s">
        <v>9507</v>
      </c>
      <c r="D9368" s="329" t="s">
        <v>9495</v>
      </c>
      <c r="E9368" s="334">
        <v>95</v>
      </c>
    </row>
    <row r="9369" spans="1:5" ht="15" x14ac:dyDescent="0.25">
      <c r="A9369" s="329">
        <v>3283</v>
      </c>
      <c r="B9369" s="329" t="s">
        <v>11632</v>
      </c>
      <c r="C9369" s="329" t="s">
        <v>9507</v>
      </c>
      <c r="D9369" s="329" t="s">
        <v>9495</v>
      </c>
      <c r="E9369" s="334">
        <v>19.95</v>
      </c>
    </row>
    <row r="9370" spans="1:5" ht="15" x14ac:dyDescent="0.25">
      <c r="A9370" s="329">
        <v>11587</v>
      </c>
      <c r="B9370" s="329" t="s">
        <v>11633</v>
      </c>
      <c r="C9370" s="329" t="s">
        <v>9507</v>
      </c>
      <c r="D9370" s="329" t="s">
        <v>9495</v>
      </c>
      <c r="E9370" s="334">
        <v>89.26</v>
      </c>
    </row>
    <row r="9371" spans="1:5" ht="15" x14ac:dyDescent="0.25">
      <c r="A9371" s="329">
        <v>36225</v>
      </c>
      <c r="B9371" s="329" t="s">
        <v>11634</v>
      </c>
      <c r="C9371" s="329" t="s">
        <v>9507</v>
      </c>
      <c r="D9371" s="329" t="s">
        <v>9495</v>
      </c>
      <c r="E9371" s="334">
        <v>36.26</v>
      </c>
    </row>
    <row r="9372" spans="1:5" ht="15" x14ac:dyDescent="0.25">
      <c r="A9372" s="329">
        <v>36230</v>
      </c>
      <c r="B9372" s="329" t="s">
        <v>11635</v>
      </c>
      <c r="C9372" s="329" t="s">
        <v>9507</v>
      </c>
      <c r="D9372" s="329" t="s">
        <v>9499</v>
      </c>
      <c r="E9372" s="334">
        <v>26.64</v>
      </c>
    </row>
    <row r="9373" spans="1:5" ht="15" x14ac:dyDescent="0.25">
      <c r="A9373" s="329">
        <v>36238</v>
      </c>
      <c r="B9373" s="329" t="s">
        <v>11636</v>
      </c>
      <c r="C9373" s="329" t="s">
        <v>9507</v>
      </c>
      <c r="D9373" s="329" t="s">
        <v>9495</v>
      </c>
      <c r="E9373" s="334">
        <v>26.03</v>
      </c>
    </row>
    <row r="9374" spans="1:5" ht="15" x14ac:dyDescent="0.25">
      <c r="A9374" s="329">
        <v>39363</v>
      </c>
      <c r="B9374" s="329" t="s">
        <v>1078</v>
      </c>
      <c r="C9374" s="329" t="s">
        <v>9494</v>
      </c>
      <c r="D9374" s="329" t="s">
        <v>9495</v>
      </c>
      <c r="E9374" s="335">
        <v>4708.75</v>
      </c>
    </row>
    <row r="9375" spans="1:5" ht="15" x14ac:dyDescent="0.25">
      <c r="A9375" s="329">
        <v>39361</v>
      </c>
      <c r="B9375" s="329" t="s">
        <v>11637</v>
      </c>
      <c r="C9375" s="329" t="s">
        <v>9494</v>
      </c>
      <c r="D9375" s="329" t="s">
        <v>9495</v>
      </c>
      <c r="E9375" s="335">
        <v>1210.82</v>
      </c>
    </row>
    <row r="9376" spans="1:5" ht="15" x14ac:dyDescent="0.25">
      <c r="A9376" s="329">
        <v>39362</v>
      </c>
      <c r="B9376" s="329" t="s">
        <v>11638</v>
      </c>
      <c r="C9376" s="329" t="s">
        <v>9494</v>
      </c>
      <c r="D9376" s="329" t="s">
        <v>9495</v>
      </c>
      <c r="E9376" s="335">
        <v>3726.01</v>
      </c>
    </row>
    <row r="9377" spans="1:5" ht="15" x14ac:dyDescent="0.25">
      <c r="A9377" s="329">
        <v>39364</v>
      </c>
      <c r="B9377" s="329" t="s">
        <v>11639</v>
      </c>
      <c r="C9377" s="329" t="s">
        <v>9494</v>
      </c>
      <c r="D9377" s="329" t="s">
        <v>9495</v>
      </c>
      <c r="E9377" s="335">
        <v>10762.86</v>
      </c>
    </row>
    <row r="9378" spans="1:5" ht="15" x14ac:dyDescent="0.25">
      <c r="A9378" s="329">
        <v>14576</v>
      </c>
      <c r="B9378" s="329" t="s">
        <v>11640</v>
      </c>
      <c r="C9378" s="329" t="s">
        <v>9494</v>
      </c>
      <c r="D9378" s="329" t="s">
        <v>9508</v>
      </c>
      <c r="E9378" s="335">
        <v>6283414.4299999997</v>
      </c>
    </row>
    <row r="9379" spans="1:5" ht="15" x14ac:dyDescent="0.25">
      <c r="A9379" s="329">
        <v>13877</v>
      </c>
      <c r="B9379" s="329" t="s">
        <v>11641</v>
      </c>
      <c r="C9379" s="329" t="s">
        <v>9494</v>
      </c>
      <c r="D9379" s="329" t="s">
        <v>9508</v>
      </c>
      <c r="E9379" s="335">
        <v>2689836</v>
      </c>
    </row>
    <row r="9380" spans="1:5" ht="15" x14ac:dyDescent="0.25">
      <c r="A9380" s="329">
        <v>7307</v>
      </c>
      <c r="B9380" s="329" t="s">
        <v>1753</v>
      </c>
      <c r="C9380" s="329" t="s">
        <v>9514</v>
      </c>
      <c r="D9380" s="329" t="s">
        <v>9495</v>
      </c>
      <c r="E9380" s="334">
        <v>29.66</v>
      </c>
    </row>
    <row r="9381" spans="1:5" ht="15" x14ac:dyDescent="0.25">
      <c r="A9381" s="329">
        <v>38122</v>
      </c>
      <c r="B9381" s="329" t="s">
        <v>11642</v>
      </c>
      <c r="C9381" s="329" t="s">
        <v>9514</v>
      </c>
      <c r="D9381" s="329" t="s">
        <v>9495</v>
      </c>
      <c r="E9381" s="334">
        <v>7.44</v>
      </c>
    </row>
    <row r="9382" spans="1:5" ht="15" x14ac:dyDescent="0.25">
      <c r="A9382" s="329">
        <v>38633</v>
      </c>
      <c r="B9382" s="329" t="s">
        <v>910</v>
      </c>
      <c r="C9382" s="329" t="s">
        <v>9494</v>
      </c>
      <c r="D9382" s="329" t="s">
        <v>9508</v>
      </c>
      <c r="E9382" s="334">
        <v>21.96</v>
      </c>
    </row>
    <row r="9383" spans="1:5" ht="15" x14ac:dyDescent="0.25">
      <c r="A9383" s="329">
        <v>12344</v>
      </c>
      <c r="B9383" s="329" t="s">
        <v>211</v>
      </c>
      <c r="C9383" s="329" t="s">
        <v>9494</v>
      </c>
      <c r="D9383" s="329" t="s">
        <v>9495</v>
      </c>
      <c r="E9383" s="334">
        <v>4.45</v>
      </c>
    </row>
    <row r="9384" spans="1:5" ht="15" x14ac:dyDescent="0.25">
      <c r="A9384" s="329">
        <v>12343</v>
      </c>
      <c r="B9384" s="329" t="s">
        <v>11643</v>
      </c>
      <c r="C9384" s="329" t="s">
        <v>9494</v>
      </c>
      <c r="D9384" s="329" t="s">
        <v>9495</v>
      </c>
      <c r="E9384" s="334">
        <v>6.9</v>
      </c>
    </row>
    <row r="9385" spans="1:5" ht="15" x14ac:dyDescent="0.25">
      <c r="A9385" s="329">
        <v>3295</v>
      </c>
      <c r="B9385" s="329" t="s">
        <v>11644</v>
      </c>
      <c r="C9385" s="329" t="s">
        <v>9494</v>
      </c>
      <c r="D9385" s="329" t="s">
        <v>9495</v>
      </c>
      <c r="E9385" s="334">
        <v>24.1</v>
      </c>
    </row>
    <row r="9386" spans="1:5" ht="15" x14ac:dyDescent="0.25">
      <c r="A9386" s="329">
        <v>3302</v>
      </c>
      <c r="B9386" s="329" t="s">
        <v>11645</v>
      </c>
      <c r="C9386" s="329" t="s">
        <v>9494</v>
      </c>
      <c r="D9386" s="329" t="s">
        <v>9495</v>
      </c>
      <c r="E9386" s="334">
        <v>25.19</v>
      </c>
    </row>
    <row r="9387" spans="1:5" ht="15" x14ac:dyDescent="0.25">
      <c r="A9387" s="329">
        <v>3297</v>
      </c>
      <c r="B9387" s="329" t="s">
        <v>11646</v>
      </c>
      <c r="C9387" s="329" t="s">
        <v>9494</v>
      </c>
      <c r="D9387" s="329" t="s">
        <v>9495</v>
      </c>
      <c r="E9387" s="334">
        <v>26.89</v>
      </c>
    </row>
    <row r="9388" spans="1:5" ht="15" x14ac:dyDescent="0.25">
      <c r="A9388" s="329">
        <v>3294</v>
      </c>
      <c r="B9388" s="329" t="s">
        <v>11647</v>
      </c>
      <c r="C9388" s="329" t="s">
        <v>9494</v>
      </c>
      <c r="D9388" s="329" t="s">
        <v>9495</v>
      </c>
      <c r="E9388" s="334">
        <v>27.3</v>
      </c>
    </row>
    <row r="9389" spans="1:5" ht="15" x14ac:dyDescent="0.25">
      <c r="A9389" s="329">
        <v>3292</v>
      </c>
      <c r="B9389" s="329" t="s">
        <v>11648</v>
      </c>
      <c r="C9389" s="329" t="s">
        <v>9494</v>
      </c>
      <c r="D9389" s="329" t="s">
        <v>9499</v>
      </c>
      <c r="E9389" s="334">
        <v>25.65</v>
      </c>
    </row>
    <row r="9390" spans="1:5" ht="15" x14ac:dyDescent="0.25">
      <c r="A9390" s="329">
        <v>3298</v>
      </c>
      <c r="B9390" s="329" t="s">
        <v>11649</v>
      </c>
      <c r="C9390" s="329" t="s">
        <v>9494</v>
      </c>
      <c r="D9390" s="329" t="s">
        <v>9495</v>
      </c>
      <c r="E9390" s="334">
        <v>60.11</v>
      </c>
    </row>
    <row r="9391" spans="1:5" ht="15" x14ac:dyDescent="0.25">
      <c r="A9391" s="329">
        <v>11596</v>
      </c>
      <c r="B9391" s="329" t="s">
        <v>11650</v>
      </c>
      <c r="C9391" s="329" t="s">
        <v>9494</v>
      </c>
      <c r="D9391" s="329" t="s">
        <v>9508</v>
      </c>
      <c r="E9391" s="334">
        <v>427.42</v>
      </c>
    </row>
    <row r="9392" spans="1:5" ht="15" x14ac:dyDescent="0.25">
      <c r="A9392" s="329">
        <v>34802</v>
      </c>
      <c r="B9392" s="329" t="s">
        <v>11651</v>
      </c>
      <c r="C9392" s="329" t="s">
        <v>9494</v>
      </c>
      <c r="D9392" s="329" t="s">
        <v>9508</v>
      </c>
      <c r="E9392" s="335">
        <v>1173.83</v>
      </c>
    </row>
    <row r="9393" spans="1:5" ht="15" x14ac:dyDescent="0.25">
      <c r="A9393" s="329">
        <v>11588</v>
      </c>
      <c r="B9393" s="329" t="s">
        <v>11652</v>
      </c>
      <c r="C9393" s="329" t="s">
        <v>9494</v>
      </c>
      <c r="D9393" s="329" t="s">
        <v>9508</v>
      </c>
      <c r="E9393" s="335">
        <v>1266.3699999999999</v>
      </c>
    </row>
    <row r="9394" spans="1:5" ht="15" x14ac:dyDescent="0.25">
      <c r="A9394" s="329">
        <v>34383</v>
      </c>
      <c r="B9394" s="329" t="s">
        <v>11653</v>
      </c>
      <c r="C9394" s="329" t="s">
        <v>9494</v>
      </c>
      <c r="D9394" s="329" t="s">
        <v>9508</v>
      </c>
      <c r="E9394" s="335">
        <v>1393.1</v>
      </c>
    </row>
    <row r="9395" spans="1:5" ht="15" x14ac:dyDescent="0.25">
      <c r="A9395" s="329">
        <v>40451</v>
      </c>
      <c r="B9395" s="329" t="s">
        <v>11654</v>
      </c>
      <c r="C9395" s="329" t="s">
        <v>9507</v>
      </c>
      <c r="D9395" s="329" t="s">
        <v>9508</v>
      </c>
      <c r="E9395" s="334">
        <v>112.61</v>
      </c>
    </row>
    <row r="9396" spans="1:5" ht="15" x14ac:dyDescent="0.25">
      <c r="A9396" s="329">
        <v>40453</v>
      </c>
      <c r="B9396" s="329" t="s">
        <v>11655</v>
      </c>
      <c r="C9396" s="329" t="s">
        <v>9507</v>
      </c>
      <c r="D9396" s="329" t="s">
        <v>9508</v>
      </c>
      <c r="E9396" s="334">
        <v>121.84</v>
      </c>
    </row>
    <row r="9397" spans="1:5" ht="15" x14ac:dyDescent="0.25">
      <c r="A9397" s="329">
        <v>40452</v>
      </c>
      <c r="B9397" s="329" t="s">
        <v>11656</v>
      </c>
      <c r="C9397" s="329" t="s">
        <v>9507</v>
      </c>
      <c r="D9397" s="329" t="s">
        <v>9508</v>
      </c>
      <c r="E9397" s="334">
        <v>133.63999999999999</v>
      </c>
    </row>
    <row r="9398" spans="1:5" ht="15" x14ac:dyDescent="0.25">
      <c r="A9398" s="329">
        <v>11594</v>
      </c>
      <c r="B9398" s="329" t="s">
        <v>11657</v>
      </c>
      <c r="C9398" s="329" t="s">
        <v>9494</v>
      </c>
      <c r="D9398" s="329" t="s">
        <v>9508</v>
      </c>
      <c r="E9398" s="334">
        <v>403.63</v>
      </c>
    </row>
    <row r="9399" spans="1:5" ht="15" x14ac:dyDescent="0.25">
      <c r="A9399" s="329">
        <v>3311</v>
      </c>
      <c r="B9399" s="329" t="s">
        <v>11658</v>
      </c>
      <c r="C9399" s="329" t="s">
        <v>9660</v>
      </c>
      <c r="D9399" s="329" t="s">
        <v>9508</v>
      </c>
      <c r="E9399" s="334">
        <v>403.63</v>
      </c>
    </row>
    <row r="9400" spans="1:5" ht="15" x14ac:dyDescent="0.25">
      <c r="A9400" s="329">
        <v>11599</v>
      </c>
      <c r="B9400" s="329" t="s">
        <v>11659</v>
      </c>
      <c r="C9400" s="329" t="s">
        <v>9494</v>
      </c>
      <c r="D9400" s="329" t="s">
        <v>9508</v>
      </c>
      <c r="E9400" s="334">
        <v>536.78</v>
      </c>
    </row>
    <row r="9401" spans="1:5" ht="15" x14ac:dyDescent="0.25">
      <c r="A9401" s="329">
        <v>11593</v>
      </c>
      <c r="B9401" s="329" t="s">
        <v>11660</v>
      </c>
      <c r="C9401" s="329" t="s">
        <v>9494</v>
      </c>
      <c r="D9401" s="329" t="s">
        <v>9508</v>
      </c>
      <c r="E9401" s="334">
        <v>752.53</v>
      </c>
    </row>
    <row r="9402" spans="1:5" ht="15" x14ac:dyDescent="0.25">
      <c r="A9402" s="329">
        <v>3314</v>
      </c>
      <c r="B9402" s="329" t="s">
        <v>11661</v>
      </c>
      <c r="C9402" s="329" t="s">
        <v>9660</v>
      </c>
      <c r="D9402" s="329" t="s">
        <v>9508</v>
      </c>
      <c r="E9402" s="334">
        <v>538.21</v>
      </c>
    </row>
    <row r="9403" spans="1:5" ht="15" x14ac:dyDescent="0.25">
      <c r="A9403" s="329">
        <v>11597</v>
      </c>
      <c r="B9403" s="329" t="s">
        <v>11662</v>
      </c>
      <c r="C9403" s="329" t="s">
        <v>9494</v>
      </c>
      <c r="D9403" s="329" t="s">
        <v>9508</v>
      </c>
      <c r="E9403" s="334">
        <v>625.88</v>
      </c>
    </row>
    <row r="9404" spans="1:5" ht="15" x14ac:dyDescent="0.25">
      <c r="A9404" s="329">
        <v>3309</v>
      </c>
      <c r="B9404" s="329" t="s">
        <v>11663</v>
      </c>
      <c r="C9404" s="329" t="s">
        <v>9660</v>
      </c>
      <c r="D9404" s="329" t="s">
        <v>9508</v>
      </c>
      <c r="E9404" s="334">
        <v>427.42</v>
      </c>
    </row>
    <row r="9405" spans="1:5" ht="15" x14ac:dyDescent="0.25">
      <c r="A9405" s="329">
        <v>34612</v>
      </c>
      <c r="B9405" s="329" t="s">
        <v>11664</v>
      </c>
      <c r="C9405" s="329" t="s">
        <v>9494</v>
      </c>
      <c r="D9405" s="329" t="s">
        <v>9508</v>
      </c>
      <c r="E9405" s="334">
        <v>774.1</v>
      </c>
    </row>
    <row r="9406" spans="1:5" ht="15" x14ac:dyDescent="0.25">
      <c r="A9406" s="329">
        <v>34635</v>
      </c>
      <c r="B9406" s="329" t="s">
        <v>11665</v>
      </c>
      <c r="C9406" s="329" t="s">
        <v>9494</v>
      </c>
      <c r="D9406" s="329" t="s">
        <v>9508</v>
      </c>
      <c r="E9406" s="334">
        <v>995.46</v>
      </c>
    </row>
    <row r="9407" spans="1:5" ht="15" x14ac:dyDescent="0.25">
      <c r="A9407" s="329">
        <v>34633</v>
      </c>
      <c r="B9407" s="329" t="s">
        <v>11666</v>
      </c>
      <c r="C9407" s="329" t="s">
        <v>9494</v>
      </c>
      <c r="D9407" s="329" t="s">
        <v>9508</v>
      </c>
      <c r="E9407" s="335">
        <v>1097.25</v>
      </c>
    </row>
    <row r="9408" spans="1:5" ht="15" x14ac:dyDescent="0.25">
      <c r="A9408" s="329">
        <v>40440</v>
      </c>
      <c r="B9408" s="329" t="s">
        <v>11667</v>
      </c>
      <c r="C9408" s="329" t="s">
        <v>9660</v>
      </c>
      <c r="D9408" s="329" t="s">
        <v>9508</v>
      </c>
      <c r="E9408" s="334">
        <v>560.6</v>
      </c>
    </row>
    <row r="9409" spans="1:5" ht="15" x14ac:dyDescent="0.25">
      <c r="A9409" s="329">
        <v>40441</v>
      </c>
      <c r="B9409" s="329" t="s">
        <v>11668</v>
      </c>
      <c r="C9409" s="329" t="s">
        <v>9660</v>
      </c>
      <c r="D9409" s="329" t="s">
        <v>9508</v>
      </c>
      <c r="E9409" s="334">
        <v>357.91</v>
      </c>
    </row>
    <row r="9410" spans="1:5" ht="15" x14ac:dyDescent="0.25">
      <c r="A9410" s="329">
        <v>40449</v>
      </c>
      <c r="B9410" s="329" t="s">
        <v>11669</v>
      </c>
      <c r="C9410" s="329" t="s">
        <v>9660</v>
      </c>
      <c r="D9410" s="329" t="s">
        <v>9508</v>
      </c>
      <c r="E9410" s="334">
        <v>300.89</v>
      </c>
    </row>
    <row r="9411" spans="1:5" ht="15" x14ac:dyDescent="0.25">
      <c r="A9411" s="329">
        <v>34800</v>
      </c>
      <c r="B9411" s="329" t="s">
        <v>11670</v>
      </c>
      <c r="C9411" s="329" t="s">
        <v>9660</v>
      </c>
      <c r="D9411" s="329" t="s">
        <v>9508</v>
      </c>
      <c r="E9411" s="334">
        <v>376.26</v>
      </c>
    </row>
    <row r="9412" spans="1:5" ht="15" x14ac:dyDescent="0.25">
      <c r="A9412" s="329">
        <v>11592</v>
      </c>
      <c r="B9412" s="329" t="s">
        <v>11671</v>
      </c>
      <c r="C9412" s="329" t="s">
        <v>9494</v>
      </c>
      <c r="D9412" s="329" t="s">
        <v>9508</v>
      </c>
      <c r="E9412" s="334">
        <v>538.21</v>
      </c>
    </row>
    <row r="9413" spans="1:5" ht="15" x14ac:dyDescent="0.25">
      <c r="A9413" s="329">
        <v>40438</v>
      </c>
      <c r="B9413" s="329" t="s">
        <v>11672</v>
      </c>
      <c r="C9413" s="329" t="s">
        <v>9660</v>
      </c>
      <c r="D9413" s="329" t="s">
        <v>9508</v>
      </c>
      <c r="E9413" s="334">
        <v>250.67</v>
      </c>
    </row>
    <row r="9414" spans="1:5" ht="15" x14ac:dyDescent="0.25">
      <c r="A9414" s="329">
        <v>40436</v>
      </c>
      <c r="B9414" s="329" t="s">
        <v>11673</v>
      </c>
      <c r="C9414" s="329" t="s">
        <v>9660</v>
      </c>
      <c r="D9414" s="329" t="s">
        <v>9508</v>
      </c>
      <c r="E9414" s="334">
        <v>312.57</v>
      </c>
    </row>
    <row r="9415" spans="1:5" ht="15" x14ac:dyDescent="0.25">
      <c r="A9415" s="329">
        <v>4315</v>
      </c>
      <c r="B9415" s="329" t="s">
        <v>11674</v>
      </c>
      <c r="C9415" s="329" t="s">
        <v>9494</v>
      </c>
      <c r="D9415" s="329" t="s">
        <v>9495</v>
      </c>
      <c r="E9415" s="334">
        <v>2.23</v>
      </c>
    </row>
    <row r="9416" spans="1:5" ht="15" x14ac:dyDescent="0.25">
      <c r="A9416" s="329">
        <v>402</v>
      </c>
      <c r="B9416" s="329" t="s">
        <v>11675</v>
      </c>
      <c r="C9416" s="329" t="s">
        <v>9494</v>
      </c>
      <c r="D9416" s="329" t="s">
        <v>9495</v>
      </c>
      <c r="E9416" s="334">
        <v>16.579999999999998</v>
      </c>
    </row>
    <row r="9417" spans="1:5" ht="15" x14ac:dyDescent="0.25">
      <c r="A9417" s="329">
        <v>4226</v>
      </c>
      <c r="B9417" s="329" t="s">
        <v>11676</v>
      </c>
      <c r="C9417" s="329" t="s">
        <v>9567</v>
      </c>
      <c r="D9417" s="329" t="s">
        <v>9499</v>
      </c>
      <c r="E9417" s="334">
        <v>9.1199999999999992</v>
      </c>
    </row>
    <row r="9418" spans="1:5" ht="15" x14ac:dyDescent="0.25">
      <c r="A9418" s="329">
        <v>4222</v>
      </c>
      <c r="B9418" s="329" t="s">
        <v>2109</v>
      </c>
      <c r="C9418" s="329" t="s">
        <v>9514</v>
      </c>
      <c r="D9418" s="329" t="s">
        <v>9499</v>
      </c>
      <c r="E9418" s="334">
        <v>6.13</v>
      </c>
    </row>
    <row r="9419" spans="1:5" ht="15" x14ac:dyDescent="0.25">
      <c r="A9419" s="329">
        <v>34804</v>
      </c>
      <c r="B9419" s="329" t="s">
        <v>11677</v>
      </c>
      <c r="C9419" s="329" t="s">
        <v>9507</v>
      </c>
      <c r="D9419" s="329" t="s">
        <v>9508</v>
      </c>
      <c r="E9419" s="334">
        <v>45.43</v>
      </c>
    </row>
    <row r="9420" spans="1:5" ht="15" x14ac:dyDescent="0.25">
      <c r="A9420" s="329">
        <v>4013</v>
      </c>
      <c r="B9420" s="329" t="s">
        <v>11678</v>
      </c>
      <c r="C9420" s="329" t="s">
        <v>9507</v>
      </c>
      <c r="D9420" s="329" t="s">
        <v>9495</v>
      </c>
      <c r="E9420" s="334">
        <v>6.45</v>
      </c>
    </row>
    <row r="9421" spans="1:5" ht="15" x14ac:dyDescent="0.25">
      <c r="A9421" s="329">
        <v>4011</v>
      </c>
      <c r="B9421" s="329" t="s">
        <v>11679</v>
      </c>
      <c r="C9421" s="329" t="s">
        <v>9507</v>
      </c>
      <c r="D9421" s="329" t="s">
        <v>9495</v>
      </c>
      <c r="E9421" s="334">
        <v>7.2</v>
      </c>
    </row>
    <row r="9422" spans="1:5" ht="15" x14ac:dyDescent="0.25">
      <c r="A9422" s="329">
        <v>4021</v>
      </c>
      <c r="B9422" s="329" t="s">
        <v>11680</v>
      </c>
      <c r="C9422" s="329" t="s">
        <v>9507</v>
      </c>
      <c r="D9422" s="329" t="s">
        <v>9495</v>
      </c>
      <c r="E9422" s="334">
        <v>8.98</v>
      </c>
    </row>
    <row r="9423" spans="1:5" ht="15" x14ac:dyDescent="0.25">
      <c r="A9423" s="329">
        <v>4019</v>
      </c>
      <c r="B9423" s="329" t="s">
        <v>11681</v>
      </c>
      <c r="C9423" s="329" t="s">
        <v>9507</v>
      </c>
      <c r="D9423" s="329" t="s">
        <v>9495</v>
      </c>
      <c r="E9423" s="334">
        <v>10.78</v>
      </c>
    </row>
    <row r="9424" spans="1:5" ht="15" x14ac:dyDescent="0.25">
      <c r="A9424" s="329">
        <v>4012</v>
      </c>
      <c r="B9424" s="329" t="s">
        <v>11682</v>
      </c>
      <c r="C9424" s="329" t="s">
        <v>9507</v>
      </c>
      <c r="D9424" s="329" t="s">
        <v>9495</v>
      </c>
      <c r="E9424" s="334">
        <v>14.45</v>
      </c>
    </row>
    <row r="9425" spans="1:5" ht="15" x14ac:dyDescent="0.25">
      <c r="A9425" s="329">
        <v>4020</v>
      </c>
      <c r="B9425" s="329" t="s">
        <v>11683</v>
      </c>
      <c r="C9425" s="329" t="s">
        <v>9507</v>
      </c>
      <c r="D9425" s="329" t="s">
        <v>9495</v>
      </c>
      <c r="E9425" s="334">
        <v>18.100000000000001</v>
      </c>
    </row>
    <row r="9426" spans="1:5" ht="15" x14ac:dyDescent="0.25">
      <c r="A9426" s="329">
        <v>4018</v>
      </c>
      <c r="B9426" s="329" t="s">
        <v>11684</v>
      </c>
      <c r="C9426" s="329" t="s">
        <v>9507</v>
      </c>
      <c r="D9426" s="329" t="s">
        <v>9495</v>
      </c>
      <c r="E9426" s="334">
        <v>21.68</v>
      </c>
    </row>
    <row r="9427" spans="1:5" ht="15" x14ac:dyDescent="0.25">
      <c r="A9427" s="329">
        <v>36498</v>
      </c>
      <c r="B9427" s="329" t="s">
        <v>11685</v>
      </c>
      <c r="C9427" s="329" t="s">
        <v>9494</v>
      </c>
      <c r="D9427" s="329" t="s">
        <v>9508</v>
      </c>
      <c r="E9427" s="335">
        <v>5349.23</v>
      </c>
    </row>
    <row r="9428" spans="1:5" ht="15" x14ac:dyDescent="0.25">
      <c r="A9428" s="329">
        <v>12872</v>
      </c>
      <c r="B9428" s="329" t="s">
        <v>2145</v>
      </c>
      <c r="C9428" s="329" t="s">
        <v>9661</v>
      </c>
      <c r="D9428" s="329" t="s">
        <v>9495</v>
      </c>
      <c r="E9428" s="334">
        <v>13.66</v>
      </c>
    </row>
    <row r="9429" spans="1:5" ht="15" x14ac:dyDescent="0.25">
      <c r="A9429" s="329">
        <v>41075</v>
      </c>
      <c r="B9429" s="329" t="s">
        <v>11686</v>
      </c>
      <c r="C9429" s="329" t="s">
        <v>9663</v>
      </c>
      <c r="D9429" s="329" t="s">
        <v>9495</v>
      </c>
      <c r="E9429" s="335">
        <v>2420.84</v>
      </c>
    </row>
    <row r="9430" spans="1:5" ht="15" x14ac:dyDescent="0.25">
      <c r="A9430" s="329">
        <v>3315</v>
      </c>
      <c r="B9430" s="329" t="s">
        <v>11687</v>
      </c>
      <c r="C9430" s="329" t="s">
        <v>9567</v>
      </c>
      <c r="D9430" s="329" t="s">
        <v>9495</v>
      </c>
      <c r="E9430" s="334">
        <v>0.53</v>
      </c>
    </row>
    <row r="9431" spans="1:5" ht="15" x14ac:dyDescent="0.25">
      <c r="A9431" s="329">
        <v>36870</v>
      </c>
      <c r="B9431" s="329" t="s">
        <v>11688</v>
      </c>
      <c r="C9431" s="329" t="s">
        <v>9567</v>
      </c>
      <c r="D9431" s="329" t="s">
        <v>9495</v>
      </c>
      <c r="E9431" s="334">
        <v>0.79</v>
      </c>
    </row>
    <row r="9432" spans="1:5" ht="15" x14ac:dyDescent="0.25">
      <c r="A9432" s="329">
        <v>5092</v>
      </c>
      <c r="B9432" s="329" t="s">
        <v>11689</v>
      </c>
      <c r="C9432" s="329" t="s">
        <v>9928</v>
      </c>
      <c r="D9432" s="329" t="s">
        <v>9495</v>
      </c>
      <c r="E9432" s="334">
        <v>18.850000000000001</v>
      </c>
    </row>
    <row r="9433" spans="1:5" ht="15" x14ac:dyDescent="0.25">
      <c r="A9433" s="329">
        <v>11462</v>
      </c>
      <c r="B9433" s="329" t="s">
        <v>11690</v>
      </c>
      <c r="C9433" s="329" t="s">
        <v>9928</v>
      </c>
      <c r="D9433" s="329" t="s">
        <v>9495</v>
      </c>
      <c r="E9433" s="334">
        <v>19.28</v>
      </c>
    </row>
    <row r="9434" spans="1:5" ht="15" x14ac:dyDescent="0.25">
      <c r="A9434" s="329">
        <v>36529</v>
      </c>
      <c r="B9434" s="329" t="s">
        <v>11691</v>
      </c>
      <c r="C9434" s="329" t="s">
        <v>9494</v>
      </c>
      <c r="D9434" s="329" t="s">
        <v>9508</v>
      </c>
      <c r="E9434" s="335">
        <v>75255.100000000006</v>
      </c>
    </row>
    <row r="9435" spans="1:5" ht="15" x14ac:dyDescent="0.25">
      <c r="A9435" s="329">
        <v>3318</v>
      </c>
      <c r="B9435" s="329" t="s">
        <v>11692</v>
      </c>
      <c r="C9435" s="329" t="s">
        <v>9494</v>
      </c>
      <c r="D9435" s="329" t="s">
        <v>9508</v>
      </c>
      <c r="E9435" s="335">
        <v>59000</v>
      </c>
    </row>
    <row r="9436" spans="1:5" ht="15" x14ac:dyDescent="0.25">
      <c r="A9436" s="329">
        <v>3324</v>
      </c>
      <c r="B9436" s="329" t="s">
        <v>11693</v>
      </c>
      <c r="C9436" s="329" t="s">
        <v>9507</v>
      </c>
      <c r="D9436" s="329" t="s">
        <v>9495</v>
      </c>
      <c r="E9436" s="334">
        <v>8.57</v>
      </c>
    </row>
    <row r="9437" spans="1:5" ht="15" x14ac:dyDescent="0.25">
      <c r="A9437" s="329">
        <v>3322</v>
      </c>
      <c r="B9437" s="329" t="s">
        <v>11694</v>
      </c>
      <c r="C9437" s="329" t="s">
        <v>9507</v>
      </c>
      <c r="D9437" s="329" t="s">
        <v>9499</v>
      </c>
      <c r="E9437" s="334">
        <v>12</v>
      </c>
    </row>
    <row r="9438" spans="1:5" ht="15" x14ac:dyDescent="0.25">
      <c r="A9438" s="329">
        <v>5076</v>
      </c>
      <c r="B9438" s="329" t="s">
        <v>11695</v>
      </c>
      <c r="C9438" s="329" t="s">
        <v>9567</v>
      </c>
      <c r="D9438" s="329" t="s">
        <v>9495</v>
      </c>
      <c r="E9438" s="334">
        <v>23.63</v>
      </c>
    </row>
    <row r="9439" spans="1:5" ht="15" x14ac:dyDescent="0.25">
      <c r="A9439" s="329">
        <v>5077</v>
      </c>
      <c r="B9439" s="329" t="s">
        <v>11696</v>
      </c>
      <c r="C9439" s="329" t="s">
        <v>9567</v>
      </c>
      <c r="D9439" s="329" t="s">
        <v>9495</v>
      </c>
      <c r="E9439" s="334">
        <v>26.12</v>
      </c>
    </row>
    <row r="9440" spans="1:5" ht="15" x14ac:dyDescent="0.25">
      <c r="A9440" s="329">
        <v>11837</v>
      </c>
      <c r="B9440" s="329" t="s">
        <v>11697</v>
      </c>
      <c r="C9440" s="329" t="s">
        <v>9494</v>
      </c>
      <c r="D9440" s="329" t="s">
        <v>9495</v>
      </c>
      <c r="E9440" s="334">
        <v>45.65</v>
      </c>
    </row>
    <row r="9441" spans="1:5" ht="15" x14ac:dyDescent="0.25">
      <c r="A9441" s="329">
        <v>38055</v>
      </c>
      <c r="B9441" s="329" t="s">
        <v>11698</v>
      </c>
      <c r="C9441" s="329" t="s">
        <v>9494</v>
      </c>
      <c r="D9441" s="329" t="s">
        <v>9495</v>
      </c>
      <c r="E9441" s="334">
        <v>4.1399999999999997</v>
      </c>
    </row>
    <row r="9442" spans="1:5" ht="15" x14ac:dyDescent="0.25">
      <c r="A9442" s="329">
        <v>415</v>
      </c>
      <c r="B9442" s="329" t="s">
        <v>11699</v>
      </c>
      <c r="C9442" s="329" t="s">
        <v>9494</v>
      </c>
      <c r="D9442" s="329" t="s">
        <v>9495</v>
      </c>
      <c r="E9442" s="334">
        <v>18.72</v>
      </c>
    </row>
    <row r="9443" spans="1:5" ht="15" x14ac:dyDescent="0.25">
      <c r="A9443" s="329">
        <v>416</v>
      </c>
      <c r="B9443" s="329" t="s">
        <v>11700</v>
      </c>
      <c r="C9443" s="329" t="s">
        <v>9494</v>
      </c>
      <c r="D9443" s="329" t="s">
        <v>9495</v>
      </c>
      <c r="E9443" s="334">
        <v>6.85</v>
      </c>
    </row>
    <row r="9444" spans="1:5" ht="15" x14ac:dyDescent="0.25">
      <c r="A9444" s="329">
        <v>425</v>
      </c>
      <c r="B9444" s="329" t="s">
        <v>11701</v>
      </c>
      <c r="C9444" s="329" t="s">
        <v>9494</v>
      </c>
      <c r="D9444" s="329" t="s">
        <v>9495</v>
      </c>
      <c r="E9444" s="334">
        <v>4.25</v>
      </c>
    </row>
    <row r="9445" spans="1:5" ht="15" x14ac:dyDescent="0.25">
      <c r="A9445" s="329">
        <v>426</v>
      </c>
      <c r="B9445" s="329" t="s">
        <v>11702</v>
      </c>
      <c r="C9445" s="329" t="s">
        <v>9494</v>
      </c>
      <c r="D9445" s="329" t="s">
        <v>9495</v>
      </c>
      <c r="E9445" s="334">
        <v>23.4</v>
      </c>
    </row>
    <row r="9446" spans="1:5" ht="15" x14ac:dyDescent="0.25">
      <c r="A9446" s="329">
        <v>38056</v>
      </c>
      <c r="B9446" s="329" t="s">
        <v>11703</v>
      </c>
      <c r="C9446" s="329" t="s">
        <v>9494</v>
      </c>
      <c r="D9446" s="329" t="s">
        <v>9495</v>
      </c>
      <c r="E9446" s="334">
        <v>22.85</v>
      </c>
    </row>
    <row r="9447" spans="1:5" ht="15" x14ac:dyDescent="0.25">
      <c r="A9447" s="329">
        <v>1564</v>
      </c>
      <c r="B9447" s="329" t="s">
        <v>11704</v>
      </c>
      <c r="C9447" s="329" t="s">
        <v>9494</v>
      </c>
      <c r="D9447" s="329" t="s">
        <v>9495</v>
      </c>
      <c r="E9447" s="334">
        <v>8.7200000000000006</v>
      </c>
    </row>
    <row r="9448" spans="1:5" ht="15" x14ac:dyDescent="0.25">
      <c r="A9448" s="329">
        <v>11032</v>
      </c>
      <c r="B9448" s="329" t="s">
        <v>11705</v>
      </c>
      <c r="C9448" s="329" t="s">
        <v>9494</v>
      </c>
      <c r="D9448" s="329" t="s">
        <v>9495</v>
      </c>
      <c r="E9448" s="334">
        <v>12.61</v>
      </c>
    </row>
    <row r="9449" spans="1:5" ht="15" x14ac:dyDescent="0.25">
      <c r="A9449" s="329">
        <v>36786</v>
      </c>
      <c r="B9449" s="329" t="s">
        <v>11706</v>
      </c>
      <c r="C9449" s="329" t="s">
        <v>11707</v>
      </c>
      <c r="D9449" s="329" t="s">
        <v>9508</v>
      </c>
      <c r="E9449" s="334">
        <v>146.6</v>
      </c>
    </row>
    <row r="9450" spans="1:5" ht="15" x14ac:dyDescent="0.25">
      <c r="A9450" s="329">
        <v>36785</v>
      </c>
      <c r="B9450" s="329" t="s">
        <v>11708</v>
      </c>
      <c r="C9450" s="329" t="s">
        <v>11707</v>
      </c>
      <c r="D9450" s="329" t="s">
        <v>9508</v>
      </c>
      <c r="E9450" s="334">
        <v>127.39</v>
      </c>
    </row>
    <row r="9451" spans="1:5" ht="15" x14ac:dyDescent="0.25">
      <c r="A9451" s="329">
        <v>36782</v>
      </c>
      <c r="B9451" s="329" t="s">
        <v>11709</v>
      </c>
      <c r="C9451" s="329" t="s">
        <v>11707</v>
      </c>
      <c r="D9451" s="329" t="s">
        <v>9508</v>
      </c>
      <c r="E9451" s="334">
        <v>152.06</v>
      </c>
    </row>
    <row r="9452" spans="1:5" ht="15" x14ac:dyDescent="0.25">
      <c r="A9452" s="329">
        <v>25930</v>
      </c>
      <c r="B9452" s="329" t="s">
        <v>11710</v>
      </c>
      <c r="C9452" s="329" t="s">
        <v>11707</v>
      </c>
      <c r="D9452" s="329" t="s">
        <v>9508</v>
      </c>
      <c r="E9452" s="334">
        <v>171.28</v>
      </c>
    </row>
    <row r="9453" spans="1:5" ht="15" x14ac:dyDescent="0.25">
      <c r="A9453" s="329">
        <v>4824</v>
      </c>
      <c r="B9453" s="329" t="s">
        <v>11711</v>
      </c>
      <c r="C9453" s="329" t="s">
        <v>9567</v>
      </c>
      <c r="D9453" s="329" t="s">
        <v>9508</v>
      </c>
      <c r="E9453" s="334">
        <v>0.57999999999999996</v>
      </c>
    </row>
    <row r="9454" spans="1:5" ht="15" x14ac:dyDescent="0.25">
      <c r="A9454" s="329">
        <v>11795</v>
      </c>
      <c r="B9454" s="329" t="s">
        <v>906</v>
      </c>
      <c r="C9454" s="329" t="s">
        <v>9507</v>
      </c>
      <c r="D9454" s="329" t="s">
        <v>9508</v>
      </c>
      <c r="E9454" s="334">
        <v>513.20000000000005</v>
      </c>
    </row>
    <row r="9455" spans="1:5" ht="15" x14ac:dyDescent="0.25">
      <c r="A9455" s="329">
        <v>134</v>
      </c>
      <c r="B9455" s="329" t="s">
        <v>11712</v>
      </c>
      <c r="C9455" s="329" t="s">
        <v>9567</v>
      </c>
      <c r="D9455" s="329" t="s">
        <v>9495</v>
      </c>
      <c r="E9455" s="334">
        <v>1.27</v>
      </c>
    </row>
    <row r="9456" spans="1:5" ht="15" x14ac:dyDescent="0.25">
      <c r="A9456" s="329">
        <v>4229</v>
      </c>
      <c r="B9456" s="329" t="s">
        <v>11713</v>
      </c>
      <c r="C9456" s="329" t="s">
        <v>9567</v>
      </c>
      <c r="D9456" s="329" t="s">
        <v>9495</v>
      </c>
      <c r="E9456" s="334">
        <v>32.96</v>
      </c>
    </row>
    <row r="9457" spans="1:5" ht="15" x14ac:dyDescent="0.25">
      <c r="A9457" s="329">
        <v>11731</v>
      </c>
      <c r="B9457" s="329" t="s">
        <v>11714</v>
      </c>
      <c r="C9457" s="329" t="s">
        <v>9494</v>
      </c>
      <c r="D9457" s="329" t="s">
        <v>9495</v>
      </c>
      <c r="E9457" s="334">
        <v>10.08</v>
      </c>
    </row>
    <row r="9458" spans="1:5" ht="15" x14ac:dyDescent="0.25">
      <c r="A9458" s="329">
        <v>11732</v>
      </c>
      <c r="B9458" s="329" t="s">
        <v>11715</v>
      </c>
      <c r="C9458" s="329" t="s">
        <v>9494</v>
      </c>
      <c r="D9458" s="329" t="s">
        <v>9495</v>
      </c>
      <c r="E9458" s="334">
        <v>26.42</v>
      </c>
    </row>
    <row r="9459" spans="1:5" ht="15" x14ac:dyDescent="0.25">
      <c r="A9459" s="329">
        <v>11244</v>
      </c>
      <c r="B9459" s="329" t="s">
        <v>11716</v>
      </c>
      <c r="C9459" s="329" t="s">
        <v>9494</v>
      </c>
      <c r="D9459" s="329" t="s">
        <v>9508</v>
      </c>
      <c r="E9459" s="334">
        <v>292.55</v>
      </c>
    </row>
    <row r="9460" spans="1:5" ht="15" x14ac:dyDescent="0.25">
      <c r="A9460" s="329">
        <v>11245</v>
      </c>
      <c r="B9460" s="329" t="s">
        <v>11717</v>
      </c>
      <c r="C9460" s="329" t="s">
        <v>9494</v>
      </c>
      <c r="D9460" s="329" t="s">
        <v>9508</v>
      </c>
      <c r="E9460" s="334">
        <v>404.65</v>
      </c>
    </row>
    <row r="9461" spans="1:5" ht="15" x14ac:dyDescent="0.25">
      <c r="A9461" s="329">
        <v>11235</v>
      </c>
      <c r="B9461" s="329" t="s">
        <v>11718</v>
      </c>
      <c r="C9461" s="329" t="s">
        <v>9494</v>
      </c>
      <c r="D9461" s="329" t="s">
        <v>9508</v>
      </c>
      <c r="E9461" s="334">
        <v>223.25</v>
      </c>
    </row>
    <row r="9462" spans="1:5" ht="15" x14ac:dyDescent="0.25">
      <c r="A9462" s="329">
        <v>11236</v>
      </c>
      <c r="B9462" s="329" t="s">
        <v>11719</v>
      </c>
      <c r="C9462" s="329" t="s">
        <v>9494</v>
      </c>
      <c r="D9462" s="329" t="s">
        <v>9508</v>
      </c>
      <c r="E9462" s="334">
        <v>283.72000000000003</v>
      </c>
    </row>
    <row r="9463" spans="1:5" ht="15" x14ac:dyDescent="0.25">
      <c r="A9463" s="329">
        <v>36494</v>
      </c>
      <c r="B9463" s="329" t="s">
        <v>11720</v>
      </c>
      <c r="C9463" s="329" t="s">
        <v>9494</v>
      </c>
      <c r="D9463" s="329" t="s">
        <v>9508</v>
      </c>
      <c r="E9463" s="335">
        <v>607038.12</v>
      </c>
    </row>
    <row r="9464" spans="1:5" ht="15" x14ac:dyDescent="0.25">
      <c r="A9464" s="329">
        <v>36493</v>
      </c>
      <c r="B9464" s="329" t="s">
        <v>11721</v>
      </c>
      <c r="C9464" s="329" t="s">
        <v>9494</v>
      </c>
      <c r="D9464" s="329" t="s">
        <v>9508</v>
      </c>
      <c r="E9464" s="335">
        <v>687749.53</v>
      </c>
    </row>
    <row r="9465" spans="1:5" ht="15" x14ac:dyDescent="0.25">
      <c r="A9465" s="329">
        <v>36492</v>
      </c>
      <c r="B9465" s="329" t="s">
        <v>11722</v>
      </c>
      <c r="C9465" s="329" t="s">
        <v>9494</v>
      </c>
      <c r="D9465" s="329" t="s">
        <v>9508</v>
      </c>
      <c r="E9465" s="335">
        <v>1277577.81</v>
      </c>
    </row>
    <row r="9466" spans="1:5" ht="15" x14ac:dyDescent="0.25">
      <c r="A9466" s="329">
        <v>13333</v>
      </c>
      <c r="B9466" s="329" t="s">
        <v>11723</v>
      </c>
      <c r="C9466" s="329" t="s">
        <v>9494</v>
      </c>
      <c r="D9466" s="329" t="s">
        <v>9508</v>
      </c>
      <c r="E9466" s="335">
        <v>148132.51999999999</v>
      </c>
    </row>
    <row r="9467" spans="1:5" ht="15" x14ac:dyDescent="0.25">
      <c r="A9467" s="329">
        <v>13533</v>
      </c>
      <c r="B9467" s="329" t="s">
        <v>11724</v>
      </c>
      <c r="C9467" s="329" t="s">
        <v>9494</v>
      </c>
      <c r="D9467" s="329" t="s">
        <v>9508</v>
      </c>
      <c r="E9467" s="335">
        <v>132414.01999999999</v>
      </c>
    </row>
    <row r="9468" spans="1:5" ht="15" x14ac:dyDescent="0.25">
      <c r="A9468" s="329">
        <v>36499</v>
      </c>
      <c r="B9468" s="329" t="s">
        <v>11725</v>
      </c>
      <c r="C9468" s="329" t="s">
        <v>9494</v>
      </c>
      <c r="D9468" s="329" t="s">
        <v>9508</v>
      </c>
      <c r="E9468" s="335">
        <v>2888.58</v>
      </c>
    </row>
    <row r="9469" spans="1:5" ht="15" x14ac:dyDescent="0.25">
      <c r="A9469" s="329">
        <v>39585</v>
      </c>
      <c r="B9469" s="329" t="s">
        <v>11726</v>
      </c>
      <c r="C9469" s="329" t="s">
        <v>9494</v>
      </c>
      <c r="D9469" s="329" t="s">
        <v>9508</v>
      </c>
      <c r="E9469" s="335">
        <v>95649.16</v>
      </c>
    </row>
    <row r="9470" spans="1:5" ht="15" x14ac:dyDescent="0.25">
      <c r="A9470" s="329">
        <v>39586</v>
      </c>
      <c r="B9470" s="329" t="s">
        <v>11727</v>
      </c>
      <c r="C9470" s="329" t="s">
        <v>9494</v>
      </c>
      <c r="D9470" s="329" t="s">
        <v>9508</v>
      </c>
      <c r="E9470" s="335">
        <v>112189.99</v>
      </c>
    </row>
    <row r="9471" spans="1:5" ht="15" x14ac:dyDescent="0.25">
      <c r="A9471" s="329">
        <v>39587</v>
      </c>
      <c r="B9471" s="329" t="s">
        <v>11728</v>
      </c>
      <c r="C9471" s="329" t="s">
        <v>9494</v>
      </c>
      <c r="D9471" s="329" t="s">
        <v>9508</v>
      </c>
      <c r="E9471" s="335">
        <v>136641.66</v>
      </c>
    </row>
    <row r="9472" spans="1:5" ht="15" x14ac:dyDescent="0.25">
      <c r="A9472" s="329">
        <v>39588</v>
      </c>
      <c r="B9472" s="329" t="s">
        <v>11729</v>
      </c>
      <c r="C9472" s="329" t="s">
        <v>9494</v>
      </c>
      <c r="D9472" s="329" t="s">
        <v>9508</v>
      </c>
      <c r="E9472" s="335">
        <v>158216.66</v>
      </c>
    </row>
    <row r="9473" spans="1:5" ht="15" x14ac:dyDescent="0.25">
      <c r="A9473" s="329">
        <v>39584</v>
      </c>
      <c r="B9473" s="329" t="s">
        <v>11730</v>
      </c>
      <c r="C9473" s="329" t="s">
        <v>9494</v>
      </c>
      <c r="D9473" s="329" t="s">
        <v>9508</v>
      </c>
      <c r="E9473" s="335">
        <v>85178.1</v>
      </c>
    </row>
    <row r="9474" spans="1:5" ht="15" x14ac:dyDescent="0.25">
      <c r="A9474" s="329">
        <v>39590</v>
      </c>
      <c r="B9474" s="329" t="s">
        <v>11731</v>
      </c>
      <c r="C9474" s="329" t="s">
        <v>9494</v>
      </c>
      <c r="D9474" s="329" t="s">
        <v>9508</v>
      </c>
      <c r="E9474" s="335">
        <v>83135.66</v>
      </c>
    </row>
    <row r="9475" spans="1:5" ht="15" x14ac:dyDescent="0.25">
      <c r="A9475" s="329">
        <v>39592</v>
      </c>
      <c r="B9475" s="329" t="s">
        <v>11732</v>
      </c>
      <c r="C9475" s="329" t="s">
        <v>9494</v>
      </c>
      <c r="D9475" s="329" t="s">
        <v>9508</v>
      </c>
      <c r="E9475" s="335">
        <v>119467.96</v>
      </c>
    </row>
    <row r="9476" spans="1:5" ht="15" x14ac:dyDescent="0.25">
      <c r="A9476" s="329">
        <v>39593</v>
      </c>
      <c r="B9476" s="329" t="s">
        <v>11733</v>
      </c>
      <c r="C9476" s="329" t="s">
        <v>9494</v>
      </c>
      <c r="D9476" s="329" t="s">
        <v>9508</v>
      </c>
      <c r="E9476" s="335">
        <v>136641.66</v>
      </c>
    </row>
    <row r="9477" spans="1:5" ht="15" x14ac:dyDescent="0.25">
      <c r="A9477" s="329">
        <v>14254</v>
      </c>
      <c r="B9477" s="329" t="s">
        <v>11734</v>
      </c>
      <c r="C9477" s="329" t="s">
        <v>9494</v>
      </c>
      <c r="D9477" s="329" t="s">
        <v>9508</v>
      </c>
      <c r="E9477" s="335">
        <v>77670</v>
      </c>
    </row>
    <row r="9478" spans="1:5" ht="15" x14ac:dyDescent="0.25">
      <c r="A9478" s="329">
        <v>25987</v>
      </c>
      <c r="B9478" s="329" t="s">
        <v>11735</v>
      </c>
      <c r="C9478" s="329" t="s">
        <v>9494</v>
      </c>
      <c r="D9478" s="329" t="s">
        <v>9508</v>
      </c>
      <c r="E9478" s="335">
        <v>64860.639999999999</v>
      </c>
    </row>
    <row r="9479" spans="1:5" ht="15" x14ac:dyDescent="0.25">
      <c r="A9479" s="329">
        <v>25019</v>
      </c>
      <c r="B9479" s="329" t="s">
        <v>2313</v>
      </c>
      <c r="C9479" s="329" t="s">
        <v>9494</v>
      </c>
      <c r="D9479" s="329" t="s">
        <v>9508</v>
      </c>
      <c r="E9479" s="335">
        <v>111178.39</v>
      </c>
    </row>
    <row r="9480" spans="1:5" ht="15" x14ac:dyDescent="0.25">
      <c r="A9480" s="329">
        <v>36501</v>
      </c>
      <c r="B9480" s="329" t="s">
        <v>11736</v>
      </c>
      <c r="C9480" s="329" t="s">
        <v>9494</v>
      </c>
      <c r="D9480" s="329" t="s">
        <v>9508</v>
      </c>
      <c r="E9480" s="335">
        <v>98987.09</v>
      </c>
    </row>
    <row r="9481" spans="1:5" ht="15" x14ac:dyDescent="0.25">
      <c r="A9481" s="329">
        <v>25986</v>
      </c>
      <c r="B9481" s="329" t="s">
        <v>11737</v>
      </c>
      <c r="C9481" s="329" t="s">
        <v>9494</v>
      </c>
      <c r="D9481" s="329" t="s">
        <v>9508</v>
      </c>
      <c r="E9481" s="335">
        <v>119001.44</v>
      </c>
    </row>
    <row r="9482" spans="1:5" ht="15" x14ac:dyDescent="0.25">
      <c r="A9482" s="329">
        <v>36500</v>
      </c>
      <c r="B9482" s="329" t="s">
        <v>11738</v>
      </c>
      <c r="C9482" s="329" t="s">
        <v>9494</v>
      </c>
      <c r="D9482" s="329" t="s">
        <v>9508</v>
      </c>
      <c r="E9482" s="335">
        <v>69951.47</v>
      </c>
    </row>
    <row r="9483" spans="1:5" ht="15" x14ac:dyDescent="0.25">
      <c r="A9483" s="329">
        <v>20017</v>
      </c>
      <c r="B9483" s="329" t="s">
        <v>11739</v>
      </c>
      <c r="C9483" s="329" t="s">
        <v>9519</v>
      </c>
      <c r="D9483" s="329" t="s">
        <v>9495</v>
      </c>
      <c r="E9483" s="334">
        <v>4.07</v>
      </c>
    </row>
    <row r="9484" spans="1:5" ht="15" x14ac:dyDescent="0.25">
      <c r="A9484" s="329">
        <v>20007</v>
      </c>
      <c r="B9484" s="329" t="s">
        <v>11740</v>
      </c>
      <c r="C9484" s="329" t="s">
        <v>9519</v>
      </c>
      <c r="D9484" s="329" t="s">
        <v>9495</v>
      </c>
      <c r="E9484" s="334">
        <v>2.4300000000000002</v>
      </c>
    </row>
    <row r="9485" spans="1:5" ht="15" x14ac:dyDescent="0.25">
      <c r="A9485" s="329">
        <v>39831</v>
      </c>
      <c r="B9485" s="329" t="s">
        <v>11741</v>
      </c>
      <c r="C9485" s="329" t="s">
        <v>9963</v>
      </c>
      <c r="D9485" s="329" t="s">
        <v>9508</v>
      </c>
      <c r="E9485" s="334">
        <v>230.28</v>
      </c>
    </row>
    <row r="9486" spans="1:5" ht="15" x14ac:dyDescent="0.25">
      <c r="A9486" s="329">
        <v>39836</v>
      </c>
      <c r="B9486" s="329" t="s">
        <v>11742</v>
      </c>
      <c r="C9486" s="329" t="s">
        <v>9963</v>
      </c>
      <c r="D9486" s="329" t="s">
        <v>9508</v>
      </c>
      <c r="E9486" s="334">
        <v>202.34</v>
      </c>
    </row>
    <row r="9487" spans="1:5" ht="15" x14ac:dyDescent="0.25">
      <c r="A9487" s="329">
        <v>39830</v>
      </c>
      <c r="B9487" s="329" t="s">
        <v>11743</v>
      </c>
      <c r="C9487" s="329" t="s">
        <v>9963</v>
      </c>
      <c r="D9487" s="329" t="s">
        <v>9508</v>
      </c>
      <c r="E9487" s="334">
        <v>230.77</v>
      </c>
    </row>
    <row r="9488" spans="1:5" ht="15" x14ac:dyDescent="0.25">
      <c r="A9488" s="329">
        <v>36888</v>
      </c>
      <c r="B9488" s="329" t="s">
        <v>739</v>
      </c>
      <c r="C9488" s="329" t="s">
        <v>9519</v>
      </c>
      <c r="D9488" s="329" t="s">
        <v>9495</v>
      </c>
      <c r="E9488" s="334">
        <v>13.95</v>
      </c>
    </row>
    <row r="9489" spans="1:5" ht="15" x14ac:dyDescent="0.25">
      <c r="A9489" s="329">
        <v>40527</v>
      </c>
      <c r="B9489" s="329" t="s">
        <v>11744</v>
      </c>
      <c r="C9489" s="329" t="s">
        <v>9494</v>
      </c>
      <c r="D9489" s="329" t="s">
        <v>9495</v>
      </c>
      <c r="E9489" s="335">
        <v>2638.34</v>
      </c>
    </row>
    <row r="9490" spans="1:5" ht="15" x14ac:dyDescent="0.25">
      <c r="A9490" s="329">
        <v>36497</v>
      </c>
      <c r="B9490" s="329" t="s">
        <v>11745</v>
      </c>
      <c r="C9490" s="329" t="s">
        <v>9494</v>
      </c>
      <c r="D9490" s="329" t="s">
        <v>9495</v>
      </c>
      <c r="E9490" s="335">
        <v>3011.95</v>
      </c>
    </row>
    <row r="9491" spans="1:5" ht="15" x14ac:dyDescent="0.25">
      <c r="A9491" s="329">
        <v>36487</v>
      </c>
      <c r="B9491" s="329" t="s">
        <v>2325</v>
      </c>
      <c r="C9491" s="329" t="s">
        <v>9494</v>
      </c>
      <c r="D9491" s="329" t="s">
        <v>9495</v>
      </c>
      <c r="E9491" s="335">
        <v>5244.27</v>
      </c>
    </row>
    <row r="9492" spans="1:5" ht="15" x14ac:dyDescent="0.25">
      <c r="A9492" s="329">
        <v>25952</v>
      </c>
      <c r="B9492" s="329" t="s">
        <v>11746</v>
      </c>
      <c r="C9492" s="329" t="s">
        <v>9494</v>
      </c>
      <c r="D9492" s="329" t="s">
        <v>9508</v>
      </c>
      <c r="E9492" s="335">
        <v>1061499.48</v>
      </c>
    </row>
    <row r="9493" spans="1:5" ht="15" x14ac:dyDescent="0.25">
      <c r="A9493" s="329">
        <v>25954</v>
      </c>
      <c r="B9493" s="329" t="s">
        <v>11747</v>
      </c>
      <c r="C9493" s="329" t="s">
        <v>9494</v>
      </c>
      <c r="D9493" s="329" t="s">
        <v>9508</v>
      </c>
      <c r="E9493" s="335">
        <v>2041345.16</v>
      </c>
    </row>
    <row r="9494" spans="1:5" ht="15" x14ac:dyDescent="0.25">
      <c r="A9494" s="329">
        <v>25953</v>
      </c>
      <c r="B9494" s="329" t="s">
        <v>11748</v>
      </c>
      <c r="C9494" s="329" t="s">
        <v>9494</v>
      </c>
      <c r="D9494" s="329" t="s">
        <v>9508</v>
      </c>
      <c r="E9494" s="335">
        <v>3470286.76</v>
      </c>
    </row>
    <row r="9495" spans="1:5" ht="15" x14ac:dyDescent="0.25">
      <c r="A9495" s="329">
        <v>37776</v>
      </c>
      <c r="B9495" s="329" t="s">
        <v>11749</v>
      </c>
      <c r="C9495" s="329" t="s">
        <v>9494</v>
      </c>
      <c r="D9495" s="329" t="s">
        <v>9508</v>
      </c>
      <c r="E9495" s="335">
        <v>212684.22</v>
      </c>
    </row>
    <row r="9496" spans="1:5" ht="15" x14ac:dyDescent="0.25">
      <c r="A9496" s="329">
        <v>37775</v>
      </c>
      <c r="B9496" s="329" t="s">
        <v>11750</v>
      </c>
      <c r="C9496" s="329" t="s">
        <v>9494</v>
      </c>
      <c r="D9496" s="329" t="s">
        <v>9508</v>
      </c>
      <c r="E9496" s="335">
        <v>334993.75</v>
      </c>
    </row>
    <row r="9497" spans="1:5" ht="15" x14ac:dyDescent="0.25">
      <c r="A9497" s="329">
        <v>36491</v>
      </c>
      <c r="B9497" s="329" t="s">
        <v>11751</v>
      </c>
      <c r="C9497" s="329" t="s">
        <v>9494</v>
      </c>
      <c r="D9497" s="329" t="s">
        <v>9508</v>
      </c>
      <c r="E9497" s="335">
        <v>1240581.25</v>
      </c>
    </row>
    <row r="9498" spans="1:5" ht="15" x14ac:dyDescent="0.25">
      <c r="A9498" s="329">
        <v>10712</v>
      </c>
      <c r="B9498" s="329" t="s">
        <v>11752</v>
      </c>
      <c r="C9498" s="329" t="s">
        <v>9494</v>
      </c>
      <c r="D9498" s="329" t="s">
        <v>9508</v>
      </c>
      <c r="E9498" s="335">
        <v>83748.429999999993</v>
      </c>
    </row>
    <row r="9499" spans="1:5" ht="15" x14ac:dyDescent="0.25">
      <c r="A9499" s="329">
        <v>3363</v>
      </c>
      <c r="B9499" s="329" t="s">
        <v>11753</v>
      </c>
      <c r="C9499" s="329" t="s">
        <v>9494</v>
      </c>
      <c r="D9499" s="329" t="s">
        <v>9508</v>
      </c>
      <c r="E9499" s="335">
        <v>117800</v>
      </c>
    </row>
    <row r="9500" spans="1:5" ht="15" x14ac:dyDescent="0.25">
      <c r="A9500" s="329">
        <v>3365</v>
      </c>
      <c r="B9500" s="329" t="s">
        <v>11754</v>
      </c>
      <c r="C9500" s="329" t="s">
        <v>9494</v>
      </c>
      <c r="D9500" s="329" t="s">
        <v>9508</v>
      </c>
      <c r="E9500" s="335">
        <v>275357.5</v>
      </c>
    </row>
    <row r="9501" spans="1:5" ht="15" x14ac:dyDescent="0.25">
      <c r="A9501" s="329">
        <v>7569</v>
      </c>
      <c r="B9501" s="329" t="s">
        <v>11755</v>
      </c>
      <c r="C9501" s="329" t="s">
        <v>9494</v>
      </c>
      <c r="D9501" s="329" t="s">
        <v>9495</v>
      </c>
      <c r="E9501" s="334">
        <v>77.42</v>
      </c>
    </row>
    <row r="9502" spans="1:5" ht="15" x14ac:dyDescent="0.25">
      <c r="A9502" s="329">
        <v>34349</v>
      </c>
      <c r="B9502" s="329" t="s">
        <v>11756</v>
      </c>
      <c r="C9502" s="329" t="s">
        <v>9494</v>
      </c>
      <c r="D9502" s="329" t="s">
        <v>9495</v>
      </c>
      <c r="E9502" s="334">
        <v>25.51</v>
      </c>
    </row>
    <row r="9503" spans="1:5" ht="15" x14ac:dyDescent="0.25">
      <c r="A9503" s="329">
        <v>11991</v>
      </c>
      <c r="B9503" s="329" t="s">
        <v>11757</v>
      </c>
      <c r="C9503" s="329" t="s">
        <v>9494</v>
      </c>
      <c r="D9503" s="329" t="s">
        <v>9495</v>
      </c>
      <c r="E9503" s="334">
        <v>52</v>
      </c>
    </row>
    <row r="9504" spans="1:5" ht="15" x14ac:dyDescent="0.25">
      <c r="A9504" s="329">
        <v>20062</v>
      </c>
      <c r="B9504" s="329" t="s">
        <v>11758</v>
      </c>
      <c r="C9504" s="329" t="s">
        <v>9494</v>
      </c>
      <c r="D9504" s="329" t="s">
        <v>9508</v>
      </c>
      <c r="E9504" s="334">
        <v>16.41</v>
      </c>
    </row>
    <row r="9505" spans="1:5" ht="15" x14ac:dyDescent="0.25">
      <c r="A9505" s="329">
        <v>11029</v>
      </c>
      <c r="B9505" s="329" t="s">
        <v>11759</v>
      </c>
      <c r="C9505" s="329" t="s">
        <v>10901</v>
      </c>
      <c r="D9505" s="329" t="s">
        <v>9495</v>
      </c>
      <c r="E9505" s="334">
        <v>1.93</v>
      </c>
    </row>
    <row r="9506" spans="1:5" ht="15" x14ac:dyDescent="0.25">
      <c r="A9506" s="329">
        <v>4316</v>
      </c>
      <c r="B9506" s="329" t="s">
        <v>11760</v>
      </c>
      <c r="C9506" s="329" t="s">
        <v>9494</v>
      </c>
      <c r="D9506" s="329" t="s">
        <v>9495</v>
      </c>
      <c r="E9506" s="334">
        <v>1.95</v>
      </c>
    </row>
    <row r="9507" spans="1:5" ht="15" x14ac:dyDescent="0.25">
      <c r="A9507" s="329">
        <v>4313</v>
      </c>
      <c r="B9507" s="329" t="s">
        <v>11761</v>
      </c>
      <c r="C9507" s="329" t="s">
        <v>10901</v>
      </c>
      <c r="D9507" s="329" t="s">
        <v>9495</v>
      </c>
      <c r="E9507" s="334">
        <v>2.8</v>
      </c>
    </row>
    <row r="9508" spans="1:5" ht="15" x14ac:dyDescent="0.25">
      <c r="A9508" s="329">
        <v>4317</v>
      </c>
      <c r="B9508" s="329" t="s">
        <v>11762</v>
      </c>
      <c r="C9508" s="329" t="s">
        <v>9494</v>
      </c>
      <c r="D9508" s="329" t="s">
        <v>9495</v>
      </c>
      <c r="E9508" s="334">
        <v>3.19</v>
      </c>
    </row>
    <row r="9509" spans="1:5" ht="15" x14ac:dyDescent="0.25">
      <c r="A9509" s="329">
        <v>4314</v>
      </c>
      <c r="B9509" s="329" t="s">
        <v>11763</v>
      </c>
      <c r="C9509" s="329" t="s">
        <v>10901</v>
      </c>
      <c r="D9509" s="329" t="s">
        <v>9495</v>
      </c>
      <c r="E9509" s="334">
        <v>3.74</v>
      </c>
    </row>
    <row r="9510" spans="1:5" ht="15" x14ac:dyDescent="0.25">
      <c r="A9510" s="329">
        <v>10921</v>
      </c>
      <c r="B9510" s="329" t="s">
        <v>11764</v>
      </c>
      <c r="C9510" s="329" t="s">
        <v>9494</v>
      </c>
      <c r="D9510" s="329" t="s">
        <v>9508</v>
      </c>
      <c r="E9510" s="335">
        <v>4619.55</v>
      </c>
    </row>
    <row r="9511" spans="1:5" ht="15" x14ac:dyDescent="0.25">
      <c r="A9511" s="329">
        <v>10922</v>
      </c>
      <c r="B9511" s="329" t="s">
        <v>11765</v>
      </c>
      <c r="C9511" s="329" t="s">
        <v>9494</v>
      </c>
      <c r="D9511" s="329" t="s">
        <v>9508</v>
      </c>
      <c r="E9511" s="335">
        <v>4184.2700000000004</v>
      </c>
    </row>
    <row r="9512" spans="1:5" ht="15" x14ac:dyDescent="0.25">
      <c r="A9512" s="329">
        <v>10923</v>
      </c>
      <c r="B9512" s="329" t="s">
        <v>11766</v>
      </c>
      <c r="C9512" s="329" t="s">
        <v>9494</v>
      </c>
      <c r="D9512" s="329" t="s">
        <v>9508</v>
      </c>
      <c r="E9512" s="335">
        <v>2473.08</v>
      </c>
    </row>
    <row r="9513" spans="1:5" ht="15" x14ac:dyDescent="0.25">
      <c r="A9513" s="329">
        <v>10924</v>
      </c>
      <c r="B9513" s="329" t="s">
        <v>11767</v>
      </c>
      <c r="C9513" s="329" t="s">
        <v>9494</v>
      </c>
      <c r="D9513" s="329" t="s">
        <v>9508</v>
      </c>
      <c r="E9513" s="335">
        <v>2604.63</v>
      </c>
    </row>
    <row r="9514" spans="1:5" ht="15" x14ac:dyDescent="0.25">
      <c r="A9514" s="329">
        <v>37772</v>
      </c>
      <c r="B9514" s="329" t="s">
        <v>11768</v>
      </c>
      <c r="C9514" s="329" t="s">
        <v>9494</v>
      </c>
      <c r="D9514" s="329" t="s">
        <v>9508</v>
      </c>
      <c r="E9514" s="335">
        <v>183707.83</v>
      </c>
    </row>
    <row r="9515" spans="1:5" ht="15" x14ac:dyDescent="0.25">
      <c r="A9515" s="329">
        <v>37771</v>
      </c>
      <c r="B9515" s="329" t="s">
        <v>11769</v>
      </c>
      <c r="C9515" s="329" t="s">
        <v>9494</v>
      </c>
      <c r="D9515" s="329" t="s">
        <v>9508</v>
      </c>
      <c r="E9515" s="335">
        <v>195435.87</v>
      </c>
    </row>
    <row r="9516" spans="1:5" ht="15" x14ac:dyDescent="0.25">
      <c r="A9516" s="329">
        <v>12772</v>
      </c>
      <c r="B9516" s="329" t="s">
        <v>11770</v>
      </c>
      <c r="C9516" s="329" t="s">
        <v>9494</v>
      </c>
      <c r="D9516" s="329" t="s">
        <v>9508</v>
      </c>
      <c r="E9516" s="334">
        <v>819.05</v>
      </c>
    </row>
    <row r="9517" spans="1:5" ht="15" x14ac:dyDescent="0.25">
      <c r="A9517" s="329">
        <v>12770</v>
      </c>
      <c r="B9517" s="329" t="s">
        <v>11771</v>
      </c>
      <c r="C9517" s="329" t="s">
        <v>9494</v>
      </c>
      <c r="D9517" s="329" t="s">
        <v>9508</v>
      </c>
      <c r="E9517" s="334">
        <v>492.82</v>
      </c>
    </row>
    <row r="9518" spans="1:5" ht="15" x14ac:dyDescent="0.25">
      <c r="A9518" s="329">
        <v>12775</v>
      </c>
      <c r="B9518" s="329" t="s">
        <v>11772</v>
      </c>
      <c r="C9518" s="329" t="s">
        <v>9494</v>
      </c>
      <c r="D9518" s="329" t="s">
        <v>9508</v>
      </c>
      <c r="E9518" s="334">
        <v>360.94</v>
      </c>
    </row>
    <row r="9519" spans="1:5" ht="15" x14ac:dyDescent="0.25">
      <c r="A9519" s="329">
        <v>12768</v>
      </c>
      <c r="B9519" s="329" t="s">
        <v>11773</v>
      </c>
      <c r="C9519" s="329" t="s">
        <v>9494</v>
      </c>
      <c r="D9519" s="329" t="s">
        <v>9508</v>
      </c>
      <c r="E9519" s="335">
        <v>1152.23</v>
      </c>
    </row>
    <row r="9520" spans="1:5" ht="15" x14ac:dyDescent="0.25">
      <c r="A9520" s="329">
        <v>12769</v>
      </c>
      <c r="B9520" s="329" t="s">
        <v>11774</v>
      </c>
      <c r="C9520" s="329" t="s">
        <v>9494</v>
      </c>
      <c r="D9520" s="329" t="s">
        <v>9508</v>
      </c>
      <c r="E9520" s="334">
        <v>94.4</v>
      </c>
    </row>
    <row r="9521" spans="1:5" ht="15" x14ac:dyDescent="0.25">
      <c r="A9521" s="329">
        <v>12773</v>
      </c>
      <c r="B9521" s="329" t="s">
        <v>11775</v>
      </c>
      <c r="C9521" s="329" t="s">
        <v>9494</v>
      </c>
      <c r="D9521" s="329" t="s">
        <v>9508</v>
      </c>
      <c r="E9521" s="334">
        <v>101.34</v>
      </c>
    </row>
    <row r="9522" spans="1:5" ht="15" x14ac:dyDescent="0.25">
      <c r="A9522" s="329">
        <v>12774</v>
      </c>
      <c r="B9522" s="329" t="s">
        <v>11776</v>
      </c>
      <c r="C9522" s="329" t="s">
        <v>9494</v>
      </c>
      <c r="D9522" s="329" t="s">
        <v>9508</v>
      </c>
      <c r="E9522" s="334">
        <v>124.94</v>
      </c>
    </row>
    <row r="9523" spans="1:5" ht="15" x14ac:dyDescent="0.25">
      <c r="A9523" s="329">
        <v>12776</v>
      </c>
      <c r="B9523" s="329" t="s">
        <v>11777</v>
      </c>
      <c r="C9523" s="329" t="s">
        <v>9494</v>
      </c>
      <c r="D9523" s="329" t="s">
        <v>9508</v>
      </c>
      <c r="E9523" s="335">
        <v>1860.23</v>
      </c>
    </row>
    <row r="9524" spans="1:5" ht="15" x14ac:dyDescent="0.25">
      <c r="A9524" s="329">
        <v>12777</v>
      </c>
      <c r="B9524" s="329" t="s">
        <v>11778</v>
      </c>
      <c r="C9524" s="329" t="s">
        <v>9494</v>
      </c>
      <c r="D9524" s="329" t="s">
        <v>9508</v>
      </c>
      <c r="E9524" s="335">
        <v>2429.41</v>
      </c>
    </row>
    <row r="9525" spans="1:5" ht="15" x14ac:dyDescent="0.25">
      <c r="A9525" s="329">
        <v>3391</v>
      </c>
      <c r="B9525" s="329" t="s">
        <v>11779</v>
      </c>
      <c r="C9525" s="329" t="s">
        <v>9494</v>
      </c>
      <c r="D9525" s="329" t="s">
        <v>9495</v>
      </c>
      <c r="E9525" s="334">
        <v>31.26</v>
      </c>
    </row>
    <row r="9526" spans="1:5" ht="15" x14ac:dyDescent="0.25">
      <c r="A9526" s="329">
        <v>3389</v>
      </c>
      <c r="B9526" s="329" t="s">
        <v>11780</v>
      </c>
      <c r="C9526" s="329" t="s">
        <v>9494</v>
      </c>
      <c r="D9526" s="329" t="s">
        <v>9499</v>
      </c>
      <c r="E9526" s="334">
        <v>16.22</v>
      </c>
    </row>
    <row r="9527" spans="1:5" ht="15" x14ac:dyDescent="0.25">
      <c r="A9527" s="329">
        <v>3390</v>
      </c>
      <c r="B9527" s="329" t="s">
        <v>11781</v>
      </c>
      <c r="C9527" s="329" t="s">
        <v>9494</v>
      </c>
      <c r="D9527" s="329" t="s">
        <v>9495</v>
      </c>
      <c r="E9527" s="334">
        <v>18.25</v>
      </c>
    </row>
    <row r="9528" spans="1:5" ht="15" x14ac:dyDescent="0.25">
      <c r="A9528" s="329">
        <v>12873</v>
      </c>
      <c r="B9528" s="329" t="s">
        <v>2149</v>
      </c>
      <c r="C9528" s="329" t="s">
        <v>9661</v>
      </c>
      <c r="D9528" s="329" t="s">
        <v>9495</v>
      </c>
      <c r="E9528" s="334">
        <v>14.47</v>
      </c>
    </row>
    <row r="9529" spans="1:5" ht="15" x14ac:dyDescent="0.25">
      <c r="A9529" s="329">
        <v>41076</v>
      </c>
      <c r="B9529" s="329" t="s">
        <v>11782</v>
      </c>
      <c r="C9529" s="329" t="s">
        <v>9663</v>
      </c>
      <c r="D9529" s="329" t="s">
        <v>9495</v>
      </c>
      <c r="E9529" s="335">
        <v>2565.5300000000002</v>
      </c>
    </row>
    <row r="9530" spans="1:5" ht="15" x14ac:dyDescent="0.25">
      <c r="A9530" s="329">
        <v>140</v>
      </c>
      <c r="B9530" s="329" t="s">
        <v>11783</v>
      </c>
      <c r="C9530" s="329" t="s">
        <v>9567</v>
      </c>
      <c r="D9530" s="329" t="s">
        <v>9495</v>
      </c>
      <c r="E9530" s="334">
        <v>14.19</v>
      </c>
    </row>
    <row r="9531" spans="1:5" ht="15" x14ac:dyDescent="0.25">
      <c r="A9531" s="329">
        <v>151</v>
      </c>
      <c r="B9531" s="329" t="s">
        <v>1889</v>
      </c>
      <c r="C9531" s="329" t="s">
        <v>9514</v>
      </c>
      <c r="D9531" s="329" t="s">
        <v>9495</v>
      </c>
      <c r="E9531" s="334">
        <v>20.95</v>
      </c>
    </row>
    <row r="9532" spans="1:5" ht="15" x14ac:dyDescent="0.25">
      <c r="A9532" s="329">
        <v>7340</v>
      </c>
      <c r="B9532" s="329" t="s">
        <v>11784</v>
      </c>
      <c r="C9532" s="329" t="s">
        <v>9514</v>
      </c>
      <c r="D9532" s="329" t="s">
        <v>9495</v>
      </c>
      <c r="E9532" s="334">
        <v>49.65</v>
      </c>
    </row>
    <row r="9533" spans="1:5" ht="15" x14ac:dyDescent="0.25">
      <c r="A9533" s="329">
        <v>2701</v>
      </c>
      <c r="B9533" s="329" t="s">
        <v>11785</v>
      </c>
      <c r="C9533" s="329" t="s">
        <v>9661</v>
      </c>
      <c r="D9533" s="329" t="s">
        <v>9495</v>
      </c>
      <c r="E9533" s="334">
        <v>10.48</v>
      </c>
    </row>
    <row r="9534" spans="1:5" ht="15" x14ac:dyDescent="0.25">
      <c r="A9534" s="329">
        <v>40929</v>
      </c>
      <c r="B9534" s="329" t="s">
        <v>11786</v>
      </c>
      <c r="C9534" s="329" t="s">
        <v>9663</v>
      </c>
      <c r="D9534" s="329" t="s">
        <v>9495</v>
      </c>
      <c r="E9534" s="335">
        <v>1859.92</v>
      </c>
    </row>
    <row r="9535" spans="1:5" ht="15" x14ac:dyDescent="0.25">
      <c r="A9535" s="329">
        <v>38114</v>
      </c>
      <c r="B9535" s="329" t="s">
        <v>11787</v>
      </c>
      <c r="C9535" s="329" t="s">
        <v>9494</v>
      </c>
      <c r="D9535" s="329" t="s">
        <v>9495</v>
      </c>
      <c r="E9535" s="334">
        <v>15.01</v>
      </c>
    </row>
    <row r="9536" spans="1:5" ht="15" x14ac:dyDescent="0.25">
      <c r="A9536" s="329">
        <v>38064</v>
      </c>
      <c r="B9536" s="329" t="s">
        <v>11788</v>
      </c>
      <c r="C9536" s="329" t="s">
        <v>9494</v>
      </c>
      <c r="D9536" s="329" t="s">
        <v>9495</v>
      </c>
      <c r="E9536" s="334">
        <v>16.79</v>
      </c>
    </row>
    <row r="9537" spans="1:5" ht="15" x14ac:dyDescent="0.25">
      <c r="A9537" s="329">
        <v>38115</v>
      </c>
      <c r="B9537" s="329" t="s">
        <v>11789</v>
      </c>
      <c r="C9537" s="329" t="s">
        <v>9494</v>
      </c>
      <c r="D9537" s="329" t="s">
        <v>9495</v>
      </c>
      <c r="E9537" s="334">
        <v>16.03</v>
      </c>
    </row>
    <row r="9538" spans="1:5" ht="15" x14ac:dyDescent="0.25">
      <c r="A9538" s="329">
        <v>38065</v>
      </c>
      <c r="B9538" s="329" t="s">
        <v>11790</v>
      </c>
      <c r="C9538" s="329" t="s">
        <v>9494</v>
      </c>
      <c r="D9538" s="329" t="s">
        <v>9495</v>
      </c>
      <c r="E9538" s="334">
        <v>23.82</v>
      </c>
    </row>
    <row r="9539" spans="1:5" ht="15" x14ac:dyDescent="0.25">
      <c r="A9539" s="329">
        <v>38078</v>
      </c>
      <c r="B9539" s="329" t="s">
        <v>11791</v>
      </c>
      <c r="C9539" s="329" t="s">
        <v>9494</v>
      </c>
      <c r="D9539" s="329" t="s">
        <v>9495</v>
      </c>
      <c r="E9539" s="334">
        <v>13.9</v>
      </c>
    </row>
    <row r="9540" spans="1:5" ht="15" x14ac:dyDescent="0.25">
      <c r="A9540" s="329">
        <v>38113</v>
      </c>
      <c r="B9540" s="329" t="s">
        <v>1426</v>
      </c>
      <c r="C9540" s="329" t="s">
        <v>9494</v>
      </c>
      <c r="D9540" s="329" t="s">
        <v>9495</v>
      </c>
      <c r="E9540" s="334">
        <v>7.55</v>
      </c>
    </row>
    <row r="9541" spans="1:5" ht="15" x14ac:dyDescent="0.25">
      <c r="A9541" s="329">
        <v>38063</v>
      </c>
      <c r="B9541" s="329" t="s">
        <v>11792</v>
      </c>
      <c r="C9541" s="329" t="s">
        <v>9494</v>
      </c>
      <c r="D9541" s="329" t="s">
        <v>9495</v>
      </c>
      <c r="E9541" s="334">
        <v>8.1</v>
      </c>
    </row>
    <row r="9542" spans="1:5" ht="15" x14ac:dyDescent="0.25">
      <c r="A9542" s="329">
        <v>38080</v>
      </c>
      <c r="B9542" s="329" t="s">
        <v>11793</v>
      </c>
      <c r="C9542" s="329" t="s">
        <v>9494</v>
      </c>
      <c r="D9542" s="329" t="s">
        <v>9495</v>
      </c>
      <c r="E9542" s="334">
        <v>24.13</v>
      </c>
    </row>
    <row r="9543" spans="1:5" ht="15" x14ac:dyDescent="0.25">
      <c r="A9543" s="329">
        <v>38069</v>
      </c>
      <c r="B9543" s="329" t="s">
        <v>11794</v>
      </c>
      <c r="C9543" s="329" t="s">
        <v>9494</v>
      </c>
      <c r="D9543" s="329" t="s">
        <v>9495</v>
      </c>
      <c r="E9543" s="334">
        <v>13.2</v>
      </c>
    </row>
    <row r="9544" spans="1:5" ht="15" x14ac:dyDescent="0.25">
      <c r="A9544" s="329">
        <v>38077</v>
      </c>
      <c r="B9544" s="329" t="s">
        <v>11795</v>
      </c>
      <c r="C9544" s="329" t="s">
        <v>9494</v>
      </c>
      <c r="D9544" s="329" t="s">
        <v>9495</v>
      </c>
      <c r="E9544" s="334">
        <v>12.9</v>
      </c>
    </row>
    <row r="9545" spans="1:5" ht="15" x14ac:dyDescent="0.25">
      <c r="A9545" s="329">
        <v>38073</v>
      </c>
      <c r="B9545" s="329" t="s">
        <v>11796</v>
      </c>
      <c r="C9545" s="329" t="s">
        <v>9494</v>
      </c>
      <c r="D9545" s="329" t="s">
        <v>9495</v>
      </c>
      <c r="E9545" s="334">
        <v>19.649999999999999</v>
      </c>
    </row>
    <row r="9546" spans="1:5" ht="15" x14ac:dyDescent="0.25">
      <c r="A9546" s="329">
        <v>38112</v>
      </c>
      <c r="B9546" s="329" t="s">
        <v>1428</v>
      </c>
      <c r="C9546" s="329" t="s">
        <v>9494</v>
      </c>
      <c r="D9546" s="329" t="s">
        <v>9495</v>
      </c>
      <c r="E9546" s="334">
        <v>5.79</v>
      </c>
    </row>
    <row r="9547" spans="1:5" ht="15" x14ac:dyDescent="0.25">
      <c r="A9547" s="329">
        <v>38062</v>
      </c>
      <c r="B9547" s="329" t="s">
        <v>11797</v>
      </c>
      <c r="C9547" s="329" t="s">
        <v>9494</v>
      </c>
      <c r="D9547" s="329" t="s">
        <v>9495</v>
      </c>
      <c r="E9547" s="334">
        <v>5.95</v>
      </c>
    </row>
    <row r="9548" spans="1:5" ht="15" x14ac:dyDescent="0.25">
      <c r="A9548" s="329">
        <v>12128</v>
      </c>
      <c r="B9548" s="329" t="s">
        <v>11798</v>
      </c>
      <c r="C9548" s="329" t="s">
        <v>9494</v>
      </c>
      <c r="D9548" s="329" t="s">
        <v>9495</v>
      </c>
      <c r="E9548" s="334">
        <v>7.95</v>
      </c>
    </row>
    <row r="9549" spans="1:5" ht="15" x14ac:dyDescent="0.25">
      <c r="A9549" s="329">
        <v>12129</v>
      </c>
      <c r="B9549" s="329" t="s">
        <v>11799</v>
      </c>
      <c r="C9549" s="329" t="s">
        <v>9494</v>
      </c>
      <c r="D9549" s="329" t="s">
        <v>9495</v>
      </c>
      <c r="E9549" s="334">
        <v>10.51</v>
      </c>
    </row>
    <row r="9550" spans="1:5" ht="15" x14ac:dyDescent="0.25">
      <c r="A9550" s="329">
        <v>38081</v>
      </c>
      <c r="B9550" s="329" t="s">
        <v>11800</v>
      </c>
      <c r="C9550" s="329" t="s">
        <v>9494</v>
      </c>
      <c r="D9550" s="329" t="s">
        <v>9495</v>
      </c>
      <c r="E9550" s="334">
        <v>20.47</v>
      </c>
    </row>
    <row r="9551" spans="1:5" ht="15" x14ac:dyDescent="0.25">
      <c r="A9551" s="329">
        <v>38070</v>
      </c>
      <c r="B9551" s="329" t="s">
        <v>11801</v>
      </c>
      <c r="C9551" s="329" t="s">
        <v>9494</v>
      </c>
      <c r="D9551" s="329" t="s">
        <v>9495</v>
      </c>
      <c r="E9551" s="334">
        <v>14.1</v>
      </c>
    </row>
    <row r="9552" spans="1:5" ht="15" x14ac:dyDescent="0.25">
      <c r="A9552" s="329">
        <v>38074</v>
      </c>
      <c r="B9552" s="329" t="s">
        <v>11802</v>
      </c>
      <c r="C9552" s="329" t="s">
        <v>9494</v>
      </c>
      <c r="D9552" s="329" t="s">
        <v>9495</v>
      </c>
      <c r="E9552" s="334">
        <v>21.45</v>
      </c>
    </row>
    <row r="9553" spans="1:5" ht="15" x14ac:dyDescent="0.25">
      <c r="A9553" s="329">
        <v>38079</v>
      </c>
      <c r="B9553" s="329" t="s">
        <v>11803</v>
      </c>
      <c r="C9553" s="329" t="s">
        <v>9494</v>
      </c>
      <c r="D9553" s="329" t="s">
        <v>9495</v>
      </c>
      <c r="E9553" s="334">
        <v>18.41</v>
      </c>
    </row>
    <row r="9554" spans="1:5" ht="15" x14ac:dyDescent="0.25">
      <c r="A9554" s="329">
        <v>38072</v>
      </c>
      <c r="B9554" s="329" t="s">
        <v>11804</v>
      </c>
      <c r="C9554" s="329" t="s">
        <v>9494</v>
      </c>
      <c r="D9554" s="329" t="s">
        <v>9495</v>
      </c>
      <c r="E9554" s="334">
        <v>17.690000000000001</v>
      </c>
    </row>
    <row r="9555" spans="1:5" ht="15" x14ac:dyDescent="0.25">
      <c r="A9555" s="329">
        <v>38068</v>
      </c>
      <c r="B9555" s="329" t="s">
        <v>11805</v>
      </c>
      <c r="C9555" s="329" t="s">
        <v>9494</v>
      </c>
      <c r="D9555" s="329" t="s">
        <v>9495</v>
      </c>
      <c r="E9555" s="334">
        <v>12.21</v>
      </c>
    </row>
    <row r="9556" spans="1:5" ht="15" x14ac:dyDescent="0.25">
      <c r="A9556" s="329">
        <v>38071</v>
      </c>
      <c r="B9556" s="329" t="s">
        <v>11806</v>
      </c>
      <c r="C9556" s="329" t="s">
        <v>9494</v>
      </c>
      <c r="D9556" s="329" t="s">
        <v>9495</v>
      </c>
      <c r="E9556" s="334">
        <v>14.6</v>
      </c>
    </row>
    <row r="9557" spans="1:5" ht="15" x14ac:dyDescent="0.25">
      <c r="A9557" s="329">
        <v>38412</v>
      </c>
      <c r="B9557" s="329" t="s">
        <v>11807</v>
      </c>
      <c r="C9557" s="329" t="s">
        <v>9494</v>
      </c>
      <c r="D9557" s="329" t="s">
        <v>9499</v>
      </c>
      <c r="E9557" s="335">
        <v>1775</v>
      </c>
    </row>
    <row r="9558" spans="1:5" ht="15" x14ac:dyDescent="0.25">
      <c r="A9558" s="329">
        <v>3405</v>
      </c>
      <c r="B9558" s="329" t="s">
        <v>11808</v>
      </c>
      <c r="C9558" s="329" t="s">
        <v>9494</v>
      </c>
      <c r="D9558" s="329" t="s">
        <v>9508</v>
      </c>
      <c r="E9558" s="334">
        <v>87.19</v>
      </c>
    </row>
    <row r="9559" spans="1:5" ht="15" x14ac:dyDescent="0.25">
      <c r="A9559" s="329">
        <v>3394</v>
      </c>
      <c r="B9559" s="329" t="s">
        <v>11809</v>
      </c>
      <c r="C9559" s="329" t="s">
        <v>9494</v>
      </c>
      <c r="D9559" s="329" t="s">
        <v>9508</v>
      </c>
      <c r="E9559" s="334">
        <v>460.28</v>
      </c>
    </row>
    <row r="9560" spans="1:5" ht="15" x14ac:dyDescent="0.25">
      <c r="A9560" s="329">
        <v>3393</v>
      </c>
      <c r="B9560" s="329" t="s">
        <v>11810</v>
      </c>
      <c r="C9560" s="329" t="s">
        <v>9494</v>
      </c>
      <c r="D9560" s="329" t="s">
        <v>9508</v>
      </c>
      <c r="E9560" s="334">
        <v>783.67</v>
      </c>
    </row>
    <row r="9561" spans="1:5" ht="15" x14ac:dyDescent="0.25">
      <c r="A9561" s="329">
        <v>3406</v>
      </c>
      <c r="B9561" s="329" t="s">
        <v>212</v>
      </c>
      <c r="C9561" s="329" t="s">
        <v>9494</v>
      </c>
      <c r="D9561" s="329" t="s">
        <v>9508</v>
      </c>
      <c r="E9561" s="334">
        <v>26.69</v>
      </c>
    </row>
    <row r="9562" spans="1:5" ht="15" x14ac:dyDescent="0.25">
      <c r="A9562" s="329">
        <v>3395</v>
      </c>
      <c r="B9562" s="329" t="s">
        <v>11811</v>
      </c>
      <c r="C9562" s="329" t="s">
        <v>9494</v>
      </c>
      <c r="D9562" s="329" t="s">
        <v>9508</v>
      </c>
      <c r="E9562" s="334">
        <v>112.59</v>
      </c>
    </row>
    <row r="9563" spans="1:5" ht="15" x14ac:dyDescent="0.25">
      <c r="A9563" s="329">
        <v>3398</v>
      </c>
      <c r="B9563" s="329" t="s">
        <v>11812</v>
      </c>
      <c r="C9563" s="329" t="s">
        <v>9494</v>
      </c>
      <c r="D9563" s="329" t="s">
        <v>9508</v>
      </c>
      <c r="E9563" s="334">
        <v>5.35</v>
      </c>
    </row>
    <row r="9564" spans="1:5" ht="15" x14ac:dyDescent="0.25">
      <c r="A9564" s="329">
        <v>34377</v>
      </c>
      <c r="B9564" s="329" t="s">
        <v>11813</v>
      </c>
      <c r="C9564" s="329" t="s">
        <v>9494</v>
      </c>
      <c r="D9564" s="329" t="s">
        <v>9495</v>
      </c>
      <c r="E9564" s="334">
        <v>316.04000000000002</v>
      </c>
    </row>
    <row r="9565" spans="1:5" ht="15" x14ac:dyDescent="0.25">
      <c r="A9565" s="329">
        <v>40662</v>
      </c>
      <c r="B9565" s="329" t="s">
        <v>11814</v>
      </c>
      <c r="C9565" s="329" t="s">
        <v>9494</v>
      </c>
      <c r="D9565" s="329" t="s">
        <v>9508</v>
      </c>
      <c r="E9565" s="334">
        <v>214.54</v>
      </c>
    </row>
    <row r="9566" spans="1:5" ht="15" x14ac:dyDescent="0.25">
      <c r="A9566" s="329">
        <v>3437</v>
      </c>
      <c r="B9566" s="329" t="s">
        <v>11815</v>
      </c>
      <c r="C9566" s="329" t="s">
        <v>9507</v>
      </c>
      <c r="D9566" s="329" t="s">
        <v>9508</v>
      </c>
      <c r="E9566" s="334">
        <v>595.95000000000005</v>
      </c>
    </row>
    <row r="9567" spans="1:5" ht="15" x14ac:dyDescent="0.25">
      <c r="A9567" s="329">
        <v>11190</v>
      </c>
      <c r="B9567" s="329" t="s">
        <v>11816</v>
      </c>
      <c r="C9567" s="329" t="s">
        <v>9494</v>
      </c>
      <c r="D9567" s="329" t="s">
        <v>9508</v>
      </c>
      <c r="E9567" s="334">
        <v>212.9</v>
      </c>
    </row>
    <row r="9568" spans="1:5" ht="15" x14ac:dyDescent="0.25">
      <c r="A9568" s="329">
        <v>3428</v>
      </c>
      <c r="B9568" s="329" t="s">
        <v>11817</v>
      </c>
      <c r="C9568" s="329" t="s">
        <v>9507</v>
      </c>
      <c r="D9568" s="329" t="s">
        <v>9508</v>
      </c>
      <c r="E9568" s="334">
        <v>884</v>
      </c>
    </row>
    <row r="9569" spans="1:5" ht="15" x14ac:dyDescent="0.25">
      <c r="A9569" s="329">
        <v>3429</v>
      </c>
      <c r="B9569" s="329" t="s">
        <v>11818</v>
      </c>
      <c r="C9569" s="329" t="s">
        <v>9507</v>
      </c>
      <c r="D9569" s="329" t="s">
        <v>9508</v>
      </c>
      <c r="E9569" s="334">
        <v>505.07</v>
      </c>
    </row>
    <row r="9570" spans="1:5" ht="15" x14ac:dyDescent="0.25">
      <c r="A9570" s="329">
        <v>34370</v>
      </c>
      <c r="B9570" s="329" t="s">
        <v>11819</v>
      </c>
      <c r="C9570" s="329" t="s">
        <v>9494</v>
      </c>
      <c r="D9570" s="329" t="s">
        <v>9495</v>
      </c>
      <c r="E9570" s="334">
        <v>959.33</v>
      </c>
    </row>
    <row r="9571" spans="1:5" ht="15" x14ac:dyDescent="0.25">
      <c r="A9571" s="329">
        <v>34372</v>
      </c>
      <c r="B9571" s="329" t="s">
        <v>11820</v>
      </c>
      <c r="C9571" s="329" t="s">
        <v>9494</v>
      </c>
      <c r="D9571" s="329" t="s">
        <v>9495</v>
      </c>
      <c r="E9571" s="335">
        <v>1334.57</v>
      </c>
    </row>
    <row r="9572" spans="1:5" ht="15" x14ac:dyDescent="0.25">
      <c r="A9572" s="329">
        <v>36896</v>
      </c>
      <c r="B9572" s="329" t="s">
        <v>11821</v>
      </c>
      <c r="C9572" s="329" t="s">
        <v>9494</v>
      </c>
      <c r="D9572" s="329" t="s">
        <v>9499</v>
      </c>
      <c r="E9572" s="334">
        <v>550.45000000000005</v>
      </c>
    </row>
    <row r="9573" spans="1:5" ht="15" x14ac:dyDescent="0.25">
      <c r="A9573" s="329">
        <v>34367</v>
      </c>
      <c r="B9573" s="329" t="s">
        <v>11822</v>
      </c>
      <c r="C9573" s="329" t="s">
        <v>9494</v>
      </c>
      <c r="D9573" s="329" t="s">
        <v>9495</v>
      </c>
      <c r="E9573" s="334">
        <v>646.58000000000004</v>
      </c>
    </row>
    <row r="9574" spans="1:5" ht="15" x14ac:dyDescent="0.25">
      <c r="A9574" s="329">
        <v>36897</v>
      </c>
      <c r="B9574" s="329" t="s">
        <v>11823</v>
      </c>
      <c r="C9574" s="329" t="s">
        <v>9494</v>
      </c>
      <c r="D9574" s="329" t="s">
        <v>9495</v>
      </c>
      <c r="E9574" s="334">
        <v>762.46</v>
      </c>
    </row>
    <row r="9575" spans="1:5" ht="15" x14ac:dyDescent="0.25">
      <c r="A9575" s="329">
        <v>34369</v>
      </c>
      <c r="B9575" s="329" t="s">
        <v>11824</v>
      </c>
      <c r="C9575" s="329" t="s">
        <v>9494</v>
      </c>
      <c r="D9575" s="329" t="s">
        <v>9495</v>
      </c>
      <c r="E9575" s="334">
        <v>903.37</v>
      </c>
    </row>
    <row r="9576" spans="1:5" ht="15" x14ac:dyDescent="0.25">
      <c r="A9576" s="329">
        <v>34364</v>
      </c>
      <c r="B9576" s="329" t="s">
        <v>753</v>
      </c>
      <c r="C9576" s="329" t="s">
        <v>9494</v>
      </c>
      <c r="D9576" s="329" t="s">
        <v>9495</v>
      </c>
      <c r="E9576" s="334">
        <v>883.61</v>
      </c>
    </row>
    <row r="9577" spans="1:5" ht="15" x14ac:dyDescent="0.25">
      <c r="A9577" s="329">
        <v>40659</v>
      </c>
      <c r="B9577" s="329" t="s">
        <v>11825</v>
      </c>
      <c r="C9577" s="329" t="s">
        <v>9507</v>
      </c>
      <c r="D9577" s="329" t="s">
        <v>9508</v>
      </c>
      <c r="E9577" s="334">
        <v>843.19</v>
      </c>
    </row>
    <row r="9578" spans="1:5" ht="15" x14ac:dyDescent="0.25">
      <c r="A9578" s="329">
        <v>40660</v>
      </c>
      <c r="B9578" s="329" t="s">
        <v>11826</v>
      </c>
      <c r="C9578" s="329" t="s">
        <v>9507</v>
      </c>
      <c r="D9578" s="329" t="s">
        <v>9508</v>
      </c>
      <c r="E9578" s="335">
        <v>1068.6400000000001</v>
      </c>
    </row>
    <row r="9579" spans="1:5" ht="15" x14ac:dyDescent="0.25">
      <c r="A9579" s="329">
        <v>40661</v>
      </c>
      <c r="B9579" s="329" t="s">
        <v>11827</v>
      </c>
      <c r="C9579" s="329" t="s">
        <v>9507</v>
      </c>
      <c r="D9579" s="329" t="s">
        <v>9508</v>
      </c>
      <c r="E9579" s="334">
        <v>657.03</v>
      </c>
    </row>
    <row r="9580" spans="1:5" ht="15" x14ac:dyDescent="0.25">
      <c r="A9580" s="329">
        <v>3421</v>
      </c>
      <c r="B9580" s="329" t="s">
        <v>11828</v>
      </c>
      <c r="C9580" s="329" t="s">
        <v>9507</v>
      </c>
      <c r="D9580" s="329" t="s">
        <v>9508</v>
      </c>
      <c r="E9580" s="334">
        <v>662.06</v>
      </c>
    </row>
    <row r="9581" spans="1:5" ht="15" x14ac:dyDescent="0.25">
      <c r="A9581" s="329">
        <v>599</v>
      </c>
      <c r="B9581" s="329" t="s">
        <v>11829</v>
      </c>
      <c r="C9581" s="329" t="s">
        <v>9507</v>
      </c>
      <c r="D9581" s="329" t="s">
        <v>9495</v>
      </c>
      <c r="E9581" s="334">
        <v>477.36</v>
      </c>
    </row>
    <row r="9582" spans="1:5" ht="15" x14ac:dyDescent="0.25">
      <c r="A9582" s="329">
        <v>34381</v>
      </c>
      <c r="B9582" s="329" t="s">
        <v>11830</v>
      </c>
      <c r="C9582" s="329" t="s">
        <v>9494</v>
      </c>
      <c r="D9582" s="329" t="s">
        <v>9495</v>
      </c>
      <c r="E9582" s="334">
        <v>322.63</v>
      </c>
    </row>
    <row r="9583" spans="1:5" ht="15" x14ac:dyDescent="0.25">
      <c r="A9583" s="329">
        <v>3423</v>
      </c>
      <c r="B9583" s="329" t="s">
        <v>11831</v>
      </c>
      <c r="C9583" s="329" t="s">
        <v>9507</v>
      </c>
      <c r="D9583" s="329" t="s">
        <v>9508</v>
      </c>
      <c r="E9583" s="334">
        <v>933.66</v>
      </c>
    </row>
    <row r="9584" spans="1:5" ht="15" x14ac:dyDescent="0.25">
      <c r="A9584" s="329">
        <v>34797</v>
      </c>
      <c r="B9584" s="329" t="s">
        <v>11832</v>
      </c>
      <c r="C9584" s="329" t="s">
        <v>9494</v>
      </c>
      <c r="D9584" s="329" t="s">
        <v>9508</v>
      </c>
      <c r="E9584" s="334">
        <v>463.73</v>
      </c>
    </row>
    <row r="9585" spans="1:5" ht="15" x14ac:dyDescent="0.25">
      <c r="A9585" s="329">
        <v>25964</v>
      </c>
      <c r="B9585" s="329" t="s">
        <v>2153</v>
      </c>
      <c r="C9585" s="329" t="s">
        <v>9661</v>
      </c>
      <c r="D9585" s="329" t="s">
        <v>9495</v>
      </c>
      <c r="E9585" s="334">
        <v>13.22</v>
      </c>
    </row>
    <row r="9586" spans="1:5" ht="15" x14ac:dyDescent="0.25">
      <c r="A9586" s="329">
        <v>41077</v>
      </c>
      <c r="B9586" s="329" t="s">
        <v>11833</v>
      </c>
      <c r="C9586" s="329" t="s">
        <v>9663</v>
      </c>
      <c r="D9586" s="329" t="s">
        <v>9495</v>
      </c>
      <c r="E9586" s="335">
        <v>2343.13</v>
      </c>
    </row>
    <row r="9587" spans="1:5" ht="15" x14ac:dyDescent="0.25">
      <c r="A9587" s="329">
        <v>20159</v>
      </c>
      <c r="B9587" s="329" t="s">
        <v>11834</v>
      </c>
      <c r="C9587" s="329" t="s">
        <v>9494</v>
      </c>
      <c r="D9587" s="329" t="s">
        <v>9495</v>
      </c>
      <c r="E9587" s="334">
        <v>55.35</v>
      </c>
    </row>
    <row r="9588" spans="1:5" ht="15" x14ac:dyDescent="0.25">
      <c r="A9588" s="329">
        <v>37963</v>
      </c>
      <c r="B9588" s="329" t="s">
        <v>11835</v>
      </c>
      <c r="C9588" s="329" t="s">
        <v>9494</v>
      </c>
      <c r="D9588" s="329" t="s">
        <v>9495</v>
      </c>
      <c r="E9588" s="334">
        <v>5.15</v>
      </c>
    </row>
    <row r="9589" spans="1:5" ht="15" x14ac:dyDescent="0.25">
      <c r="A9589" s="329">
        <v>37964</v>
      </c>
      <c r="B9589" s="329" t="s">
        <v>11836</v>
      </c>
      <c r="C9589" s="329" t="s">
        <v>9494</v>
      </c>
      <c r="D9589" s="329" t="s">
        <v>9495</v>
      </c>
      <c r="E9589" s="334">
        <v>8.58</v>
      </c>
    </row>
    <row r="9590" spans="1:5" ht="15" x14ac:dyDescent="0.25">
      <c r="A9590" s="329">
        <v>37965</v>
      </c>
      <c r="B9590" s="329" t="s">
        <v>11837</v>
      </c>
      <c r="C9590" s="329" t="s">
        <v>9494</v>
      </c>
      <c r="D9590" s="329" t="s">
        <v>9495</v>
      </c>
      <c r="E9590" s="334">
        <v>12.44</v>
      </c>
    </row>
    <row r="9591" spans="1:5" ht="15" x14ac:dyDescent="0.25">
      <c r="A9591" s="329">
        <v>37966</v>
      </c>
      <c r="B9591" s="329" t="s">
        <v>11838</v>
      </c>
      <c r="C9591" s="329" t="s">
        <v>9494</v>
      </c>
      <c r="D9591" s="329" t="s">
        <v>9495</v>
      </c>
      <c r="E9591" s="334">
        <v>22.53</v>
      </c>
    </row>
    <row r="9592" spans="1:5" ht="15" x14ac:dyDescent="0.25">
      <c r="A9592" s="329">
        <v>37967</v>
      </c>
      <c r="B9592" s="329" t="s">
        <v>11839</v>
      </c>
      <c r="C9592" s="329" t="s">
        <v>9494</v>
      </c>
      <c r="D9592" s="329" t="s">
        <v>9495</v>
      </c>
      <c r="E9592" s="334">
        <v>36.130000000000003</v>
      </c>
    </row>
    <row r="9593" spans="1:5" ht="15" x14ac:dyDescent="0.25">
      <c r="A9593" s="329">
        <v>37968</v>
      </c>
      <c r="B9593" s="329" t="s">
        <v>11840</v>
      </c>
      <c r="C9593" s="329" t="s">
        <v>9494</v>
      </c>
      <c r="D9593" s="329" t="s">
        <v>9495</v>
      </c>
      <c r="E9593" s="334">
        <v>79.23</v>
      </c>
    </row>
    <row r="9594" spans="1:5" ht="15" x14ac:dyDescent="0.25">
      <c r="A9594" s="329">
        <v>37969</v>
      </c>
      <c r="B9594" s="329" t="s">
        <v>11841</v>
      </c>
      <c r="C9594" s="329" t="s">
        <v>9494</v>
      </c>
      <c r="D9594" s="329" t="s">
        <v>9495</v>
      </c>
      <c r="E9594" s="334">
        <v>211.67</v>
      </c>
    </row>
    <row r="9595" spans="1:5" ht="15" x14ac:dyDescent="0.25">
      <c r="A9595" s="329">
        <v>37970</v>
      </c>
      <c r="B9595" s="329" t="s">
        <v>11842</v>
      </c>
      <c r="C9595" s="329" t="s">
        <v>9494</v>
      </c>
      <c r="D9595" s="329" t="s">
        <v>9495</v>
      </c>
      <c r="E9595" s="334">
        <v>246.92</v>
      </c>
    </row>
    <row r="9596" spans="1:5" ht="15" x14ac:dyDescent="0.25">
      <c r="A9596" s="329">
        <v>21118</v>
      </c>
      <c r="B9596" s="329" t="s">
        <v>11843</v>
      </c>
      <c r="C9596" s="329" t="s">
        <v>9494</v>
      </c>
      <c r="D9596" s="329" t="s">
        <v>9499</v>
      </c>
      <c r="E9596" s="334">
        <v>3.89</v>
      </c>
    </row>
    <row r="9597" spans="1:5" ht="15" x14ac:dyDescent="0.25">
      <c r="A9597" s="329">
        <v>37956</v>
      </c>
      <c r="B9597" s="329" t="s">
        <v>11844</v>
      </c>
      <c r="C9597" s="329" t="s">
        <v>9494</v>
      </c>
      <c r="D9597" s="329" t="s">
        <v>9495</v>
      </c>
      <c r="E9597" s="334">
        <v>6.16</v>
      </c>
    </row>
    <row r="9598" spans="1:5" ht="15" x14ac:dyDescent="0.25">
      <c r="A9598" s="329">
        <v>37957</v>
      </c>
      <c r="B9598" s="329" t="s">
        <v>11845</v>
      </c>
      <c r="C9598" s="329" t="s">
        <v>9494</v>
      </c>
      <c r="D9598" s="329" t="s">
        <v>9495</v>
      </c>
      <c r="E9598" s="334">
        <v>13</v>
      </c>
    </row>
    <row r="9599" spans="1:5" ht="15" x14ac:dyDescent="0.25">
      <c r="A9599" s="329">
        <v>37958</v>
      </c>
      <c r="B9599" s="329" t="s">
        <v>11846</v>
      </c>
      <c r="C9599" s="329" t="s">
        <v>9494</v>
      </c>
      <c r="D9599" s="329" t="s">
        <v>9495</v>
      </c>
      <c r="E9599" s="334">
        <v>22.53</v>
      </c>
    </row>
    <row r="9600" spans="1:5" ht="15" x14ac:dyDescent="0.25">
      <c r="A9600" s="329">
        <v>37959</v>
      </c>
      <c r="B9600" s="329" t="s">
        <v>11847</v>
      </c>
      <c r="C9600" s="329" t="s">
        <v>9494</v>
      </c>
      <c r="D9600" s="329" t="s">
        <v>9495</v>
      </c>
      <c r="E9600" s="334">
        <v>36.130000000000003</v>
      </c>
    </row>
    <row r="9601" spans="1:5" ht="15" x14ac:dyDescent="0.25">
      <c r="A9601" s="329">
        <v>37960</v>
      </c>
      <c r="B9601" s="329" t="s">
        <v>11848</v>
      </c>
      <c r="C9601" s="329" t="s">
        <v>9494</v>
      </c>
      <c r="D9601" s="329" t="s">
        <v>9495</v>
      </c>
      <c r="E9601" s="334">
        <v>77.8</v>
      </c>
    </row>
    <row r="9602" spans="1:5" ht="15" x14ac:dyDescent="0.25">
      <c r="A9602" s="329">
        <v>37961</v>
      </c>
      <c r="B9602" s="329" t="s">
        <v>11849</v>
      </c>
      <c r="C9602" s="329" t="s">
        <v>9494</v>
      </c>
      <c r="D9602" s="329" t="s">
        <v>9495</v>
      </c>
      <c r="E9602" s="334">
        <v>206.41</v>
      </c>
    </row>
    <row r="9603" spans="1:5" ht="15" x14ac:dyDescent="0.25">
      <c r="A9603" s="329">
        <v>37962</v>
      </c>
      <c r="B9603" s="329" t="s">
        <v>11850</v>
      </c>
      <c r="C9603" s="329" t="s">
        <v>9494</v>
      </c>
      <c r="D9603" s="329" t="s">
        <v>9495</v>
      </c>
      <c r="E9603" s="334">
        <v>239.84</v>
      </c>
    </row>
    <row r="9604" spans="1:5" ht="15" x14ac:dyDescent="0.25">
      <c r="A9604" s="329">
        <v>3533</v>
      </c>
      <c r="B9604" s="329" t="s">
        <v>11851</v>
      </c>
      <c r="C9604" s="329" t="s">
        <v>9494</v>
      </c>
      <c r="D9604" s="329" t="s">
        <v>9495</v>
      </c>
      <c r="E9604" s="334">
        <v>2.44</v>
      </c>
    </row>
    <row r="9605" spans="1:5" ht="15" x14ac:dyDescent="0.25">
      <c r="A9605" s="329">
        <v>3538</v>
      </c>
      <c r="B9605" s="329" t="s">
        <v>11852</v>
      </c>
      <c r="C9605" s="329" t="s">
        <v>9494</v>
      </c>
      <c r="D9605" s="329" t="s">
        <v>9495</v>
      </c>
      <c r="E9605" s="334">
        <v>4.21</v>
      </c>
    </row>
    <row r="9606" spans="1:5" ht="15" x14ac:dyDescent="0.25">
      <c r="A9606" s="329">
        <v>3497</v>
      </c>
      <c r="B9606" s="329" t="s">
        <v>11853</v>
      </c>
      <c r="C9606" s="329" t="s">
        <v>9494</v>
      </c>
      <c r="D9606" s="329" t="s">
        <v>9495</v>
      </c>
      <c r="E9606" s="334">
        <v>15.73</v>
      </c>
    </row>
    <row r="9607" spans="1:5" ht="15" x14ac:dyDescent="0.25">
      <c r="A9607" s="329">
        <v>3498</v>
      </c>
      <c r="B9607" s="329" t="s">
        <v>11854</v>
      </c>
      <c r="C9607" s="329" t="s">
        <v>9494</v>
      </c>
      <c r="D9607" s="329" t="s">
        <v>9495</v>
      </c>
      <c r="E9607" s="334">
        <v>5</v>
      </c>
    </row>
    <row r="9608" spans="1:5" ht="15" x14ac:dyDescent="0.25">
      <c r="A9608" s="329">
        <v>3496</v>
      </c>
      <c r="B9608" s="329" t="s">
        <v>11855</v>
      </c>
      <c r="C9608" s="329" t="s">
        <v>9494</v>
      </c>
      <c r="D9608" s="329" t="s">
        <v>9495</v>
      </c>
      <c r="E9608" s="334">
        <v>4.03</v>
      </c>
    </row>
    <row r="9609" spans="1:5" ht="15" x14ac:dyDescent="0.25">
      <c r="A9609" s="329">
        <v>38429</v>
      </c>
      <c r="B9609" s="329" t="s">
        <v>11856</v>
      </c>
      <c r="C9609" s="329" t="s">
        <v>9494</v>
      </c>
      <c r="D9609" s="329" t="s">
        <v>9495</v>
      </c>
      <c r="E9609" s="334">
        <v>13.14</v>
      </c>
    </row>
    <row r="9610" spans="1:5" ht="15" x14ac:dyDescent="0.25">
      <c r="A9610" s="329">
        <v>38431</v>
      </c>
      <c r="B9610" s="329" t="s">
        <v>11857</v>
      </c>
      <c r="C9610" s="329" t="s">
        <v>9494</v>
      </c>
      <c r="D9610" s="329" t="s">
        <v>9495</v>
      </c>
      <c r="E9610" s="334">
        <v>20.81</v>
      </c>
    </row>
    <row r="9611" spans="1:5" ht="15" x14ac:dyDescent="0.25">
      <c r="A9611" s="329">
        <v>38430</v>
      </c>
      <c r="B9611" s="329" t="s">
        <v>11858</v>
      </c>
      <c r="C9611" s="329" t="s">
        <v>9494</v>
      </c>
      <c r="D9611" s="329" t="s">
        <v>9495</v>
      </c>
      <c r="E9611" s="334">
        <v>26.59</v>
      </c>
    </row>
    <row r="9612" spans="1:5" ht="15" x14ac:dyDescent="0.25">
      <c r="A9612" s="329">
        <v>36348</v>
      </c>
      <c r="B9612" s="329" t="s">
        <v>11859</v>
      </c>
      <c r="C9612" s="329" t="s">
        <v>9494</v>
      </c>
      <c r="D9612" s="329" t="s">
        <v>9508</v>
      </c>
      <c r="E9612" s="334">
        <v>1.72</v>
      </c>
    </row>
    <row r="9613" spans="1:5" ht="15" x14ac:dyDescent="0.25">
      <c r="A9613" s="329">
        <v>36349</v>
      </c>
      <c r="B9613" s="329" t="s">
        <v>11860</v>
      </c>
      <c r="C9613" s="329" t="s">
        <v>9494</v>
      </c>
      <c r="D9613" s="329" t="s">
        <v>9508</v>
      </c>
      <c r="E9613" s="334">
        <v>2.58</v>
      </c>
    </row>
    <row r="9614" spans="1:5" ht="15" x14ac:dyDescent="0.25">
      <c r="A9614" s="329">
        <v>38433</v>
      </c>
      <c r="B9614" s="329" t="s">
        <v>11861</v>
      </c>
      <c r="C9614" s="329" t="s">
        <v>9494</v>
      </c>
      <c r="D9614" s="329" t="s">
        <v>9508</v>
      </c>
      <c r="E9614" s="334">
        <v>4.78</v>
      </c>
    </row>
    <row r="9615" spans="1:5" ht="15" x14ac:dyDescent="0.25">
      <c r="A9615" s="329">
        <v>38440</v>
      </c>
      <c r="B9615" s="329" t="s">
        <v>11862</v>
      </c>
      <c r="C9615" s="329" t="s">
        <v>9494</v>
      </c>
      <c r="D9615" s="329" t="s">
        <v>9508</v>
      </c>
      <c r="E9615" s="334">
        <v>164.83</v>
      </c>
    </row>
    <row r="9616" spans="1:5" ht="15" x14ac:dyDescent="0.25">
      <c r="A9616" s="329">
        <v>36359</v>
      </c>
      <c r="B9616" s="329" t="s">
        <v>11863</v>
      </c>
      <c r="C9616" s="329" t="s">
        <v>9494</v>
      </c>
      <c r="D9616" s="329" t="s">
        <v>9508</v>
      </c>
      <c r="E9616" s="334">
        <v>2.0499999999999998</v>
      </c>
    </row>
    <row r="9617" spans="1:5" ht="15" x14ac:dyDescent="0.25">
      <c r="A9617" s="329">
        <v>36360</v>
      </c>
      <c r="B9617" s="329" t="s">
        <v>11864</v>
      </c>
      <c r="C9617" s="329" t="s">
        <v>9494</v>
      </c>
      <c r="D9617" s="329" t="s">
        <v>9508</v>
      </c>
      <c r="E9617" s="334">
        <v>3.16</v>
      </c>
    </row>
    <row r="9618" spans="1:5" ht="15" x14ac:dyDescent="0.25">
      <c r="A9618" s="329">
        <v>38434</v>
      </c>
      <c r="B9618" s="329" t="s">
        <v>11865</v>
      </c>
      <c r="C9618" s="329" t="s">
        <v>9494</v>
      </c>
      <c r="D9618" s="329" t="s">
        <v>9508</v>
      </c>
      <c r="E9618" s="334">
        <v>4.84</v>
      </c>
    </row>
    <row r="9619" spans="1:5" ht="15" x14ac:dyDescent="0.25">
      <c r="A9619" s="329">
        <v>38435</v>
      </c>
      <c r="B9619" s="329" t="s">
        <v>11866</v>
      </c>
      <c r="C9619" s="329" t="s">
        <v>9494</v>
      </c>
      <c r="D9619" s="329" t="s">
        <v>9508</v>
      </c>
      <c r="E9619" s="334">
        <v>9.19</v>
      </c>
    </row>
    <row r="9620" spans="1:5" ht="15" x14ac:dyDescent="0.25">
      <c r="A9620" s="329">
        <v>38436</v>
      </c>
      <c r="B9620" s="329" t="s">
        <v>11867</v>
      </c>
      <c r="C9620" s="329" t="s">
        <v>9494</v>
      </c>
      <c r="D9620" s="329" t="s">
        <v>9508</v>
      </c>
      <c r="E9620" s="334">
        <v>19</v>
      </c>
    </row>
    <row r="9621" spans="1:5" ht="15" x14ac:dyDescent="0.25">
      <c r="A9621" s="329">
        <v>38437</v>
      </c>
      <c r="B9621" s="329" t="s">
        <v>11868</v>
      </c>
      <c r="C9621" s="329" t="s">
        <v>9494</v>
      </c>
      <c r="D9621" s="329" t="s">
        <v>9508</v>
      </c>
      <c r="E9621" s="334">
        <v>28.54</v>
      </c>
    </row>
    <row r="9622" spans="1:5" ht="15" x14ac:dyDescent="0.25">
      <c r="A9622" s="329">
        <v>38438</v>
      </c>
      <c r="B9622" s="329" t="s">
        <v>11869</v>
      </c>
      <c r="C9622" s="329" t="s">
        <v>9494</v>
      </c>
      <c r="D9622" s="329" t="s">
        <v>9508</v>
      </c>
      <c r="E9622" s="334">
        <v>72.11</v>
      </c>
    </row>
    <row r="9623" spans="1:5" ht="15" x14ac:dyDescent="0.25">
      <c r="A9623" s="329">
        <v>38439</v>
      </c>
      <c r="B9623" s="329" t="s">
        <v>11870</v>
      </c>
      <c r="C9623" s="329" t="s">
        <v>9494</v>
      </c>
      <c r="D9623" s="329" t="s">
        <v>9508</v>
      </c>
      <c r="E9623" s="334">
        <v>109.9</v>
      </c>
    </row>
    <row r="9624" spans="1:5" ht="15" x14ac:dyDescent="0.25">
      <c r="A9624" s="329">
        <v>10836</v>
      </c>
      <c r="B9624" s="329" t="s">
        <v>11871</v>
      </c>
      <c r="C9624" s="329" t="s">
        <v>9494</v>
      </c>
      <c r="D9624" s="329" t="s">
        <v>9495</v>
      </c>
      <c r="E9624" s="334">
        <v>19.399999999999999</v>
      </c>
    </row>
    <row r="9625" spans="1:5" ht="15" x14ac:dyDescent="0.25">
      <c r="A9625" s="329">
        <v>20128</v>
      </c>
      <c r="B9625" s="329" t="s">
        <v>2331</v>
      </c>
      <c r="C9625" s="329" t="s">
        <v>9494</v>
      </c>
      <c r="D9625" s="329" t="s">
        <v>9495</v>
      </c>
      <c r="E9625" s="334">
        <v>56.87</v>
      </c>
    </row>
    <row r="9626" spans="1:5" ht="15" x14ac:dyDescent="0.25">
      <c r="A9626" s="329">
        <v>20131</v>
      </c>
      <c r="B9626" s="329" t="s">
        <v>11872</v>
      </c>
      <c r="C9626" s="329" t="s">
        <v>9494</v>
      </c>
      <c r="D9626" s="329" t="s">
        <v>9495</v>
      </c>
      <c r="E9626" s="334">
        <v>51.91</v>
      </c>
    </row>
    <row r="9627" spans="1:5" ht="15" x14ac:dyDescent="0.25">
      <c r="A9627" s="329">
        <v>3521</v>
      </c>
      <c r="B9627" s="329" t="s">
        <v>11873</v>
      </c>
      <c r="C9627" s="329" t="s">
        <v>9494</v>
      </c>
      <c r="D9627" s="329" t="s">
        <v>9495</v>
      </c>
      <c r="E9627" s="334">
        <v>2.12</v>
      </c>
    </row>
    <row r="9628" spans="1:5" ht="15" x14ac:dyDescent="0.25">
      <c r="A9628" s="329">
        <v>3531</v>
      </c>
      <c r="B9628" s="329" t="s">
        <v>11874</v>
      </c>
      <c r="C9628" s="329" t="s">
        <v>9494</v>
      </c>
      <c r="D9628" s="329" t="s">
        <v>9495</v>
      </c>
      <c r="E9628" s="334">
        <v>2.4</v>
      </c>
    </row>
    <row r="9629" spans="1:5" ht="15" x14ac:dyDescent="0.25">
      <c r="A9629" s="329">
        <v>3522</v>
      </c>
      <c r="B9629" s="329" t="s">
        <v>11875</v>
      </c>
      <c r="C9629" s="329" t="s">
        <v>9494</v>
      </c>
      <c r="D9629" s="329" t="s">
        <v>9495</v>
      </c>
      <c r="E9629" s="334">
        <v>3.57</v>
      </c>
    </row>
    <row r="9630" spans="1:5" ht="15" x14ac:dyDescent="0.25">
      <c r="A9630" s="329">
        <v>3527</v>
      </c>
      <c r="B9630" s="329" t="s">
        <v>11876</v>
      </c>
      <c r="C9630" s="329" t="s">
        <v>9494</v>
      </c>
      <c r="D9630" s="329" t="s">
        <v>9495</v>
      </c>
      <c r="E9630" s="334">
        <v>12.28</v>
      </c>
    </row>
    <row r="9631" spans="1:5" ht="15" x14ac:dyDescent="0.25">
      <c r="A9631" s="329">
        <v>10835</v>
      </c>
      <c r="B9631" s="329" t="s">
        <v>11877</v>
      </c>
      <c r="C9631" s="329" t="s">
        <v>9494</v>
      </c>
      <c r="D9631" s="329" t="s">
        <v>9495</v>
      </c>
      <c r="E9631" s="334">
        <v>4.0599999999999996</v>
      </c>
    </row>
    <row r="9632" spans="1:5" ht="15" x14ac:dyDescent="0.25">
      <c r="A9632" s="329">
        <v>3475</v>
      </c>
      <c r="B9632" s="329" t="s">
        <v>11878</v>
      </c>
      <c r="C9632" s="329" t="s">
        <v>9494</v>
      </c>
      <c r="D9632" s="329" t="s">
        <v>9495</v>
      </c>
      <c r="E9632" s="334">
        <v>4.13</v>
      </c>
    </row>
    <row r="9633" spans="1:5" ht="15" x14ac:dyDescent="0.25">
      <c r="A9633" s="329">
        <v>3485</v>
      </c>
      <c r="B9633" s="329" t="s">
        <v>11879</v>
      </c>
      <c r="C9633" s="329" t="s">
        <v>9494</v>
      </c>
      <c r="D9633" s="329" t="s">
        <v>9495</v>
      </c>
      <c r="E9633" s="334">
        <v>13.19</v>
      </c>
    </row>
    <row r="9634" spans="1:5" ht="15" x14ac:dyDescent="0.25">
      <c r="A9634" s="329">
        <v>3534</v>
      </c>
      <c r="B9634" s="329" t="s">
        <v>11880</v>
      </c>
      <c r="C9634" s="329" t="s">
        <v>9494</v>
      </c>
      <c r="D9634" s="329" t="s">
        <v>9495</v>
      </c>
      <c r="E9634" s="334">
        <v>5.21</v>
      </c>
    </row>
    <row r="9635" spans="1:5" ht="15" x14ac:dyDescent="0.25">
      <c r="A9635" s="329">
        <v>3543</v>
      </c>
      <c r="B9635" s="329" t="s">
        <v>11881</v>
      </c>
      <c r="C9635" s="329" t="s">
        <v>9494</v>
      </c>
      <c r="D9635" s="329" t="s">
        <v>9495</v>
      </c>
      <c r="E9635" s="334">
        <v>2.62</v>
      </c>
    </row>
    <row r="9636" spans="1:5" ht="15" x14ac:dyDescent="0.25">
      <c r="A9636" s="329">
        <v>3482</v>
      </c>
      <c r="B9636" s="329" t="s">
        <v>11882</v>
      </c>
      <c r="C9636" s="329" t="s">
        <v>9494</v>
      </c>
      <c r="D9636" s="329" t="s">
        <v>9495</v>
      </c>
      <c r="E9636" s="334">
        <v>6.63</v>
      </c>
    </row>
    <row r="9637" spans="1:5" ht="15" x14ac:dyDescent="0.25">
      <c r="A9637" s="329">
        <v>3505</v>
      </c>
      <c r="B9637" s="329" t="s">
        <v>11883</v>
      </c>
      <c r="C9637" s="329" t="s">
        <v>9494</v>
      </c>
      <c r="D9637" s="329" t="s">
        <v>9495</v>
      </c>
      <c r="E9637" s="334">
        <v>3.76</v>
      </c>
    </row>
    <row r="9638" spans="1:5" ht="15" x14ac:dyDescent="0.25">
      <c r="A9638" s="329">
        <v>3516</v>
      </c>
      <c r="B9638" s="329" t="s">
        <v>2333</v>
      </c>
      <c r="C9638" s="329" t="s">
        <v>9494</v>
      </c>
      <c r="D9638" s="329" t="s">
        <v>9495</v>
      </c>
      <c r="E9638" s="334">
        <v>1.06</v>
      </c>
    </row>
    <row r="9639" spans="1:5" ht="15" x14ac:dyDescent="0.25">
      <c r="A9639" s="329">
        <v>3517</v>
      </c>
      <c r="B9639" s="329" t="s">
        <v>2353</v>
      </c>
      <c r="C9639" s="329" t="s">
        <v>9494</v>
      </c>
      <c r="D9639" s="329" t="s">
        <v>9495</v>
      </c>
      <c r="E9639" s="334">
        <v>3.7</v>
      </c>
    </row>
    <row r="9640" spans="1:5" ht="15" x14ac:dyDescent="0.25">
      <c r="A9640" s="329">
        <v>3515</v>
      </c>
      <c r="B9640" s="329" t="s">
        <v>11884</v>
      </c>
      <c r="C9640" s="329" t="s">
        <v>9494</v>
      </c>
      <c r="D9640" s="329" t="s">
        <v>9495</v>
      </c>
      <c r="E9640" s="334">
        <v>6.09</v>
      </c>
    </row>
    <row r="9641" spans="1:5" ht="15" x14ac:dyDescent="0.25">
      <c r="A9641" s="329">
        <v>20147</v>
      </c>
      <c r="B9641" s="329" t="s">
        <v>11885</v>
      </c>
      <c r="C9641" s="329" t="s">
        <v>9494</v>
      </c>
      <c r="D9641" s="329" t="s">
        <v>9495</v>
      </c>
      <c r="E9641" s="334">
        <v>6.55</v>
      </c>
    </row>
    <row r="9642" spans="1:5" ht="15" x14ac:dyDescent="0.25">
      <c r="A9642" s="329">
        <v>3524</v>
      </c>
      <c r="B9642" s="329" t="s">
        <v>2351</v>
      </c>
      <c r="C9642" s="329" t="s">
        <v>9494</v>
      </c>
      <c r="D9642" s="329" t="s">
        <v>9495</v>
      </c>
      <c r="E9642" s="334">
        <v>7.77</v>
      </c>
    </row>
    <row r="9643" spans="1:5" ht="15" x14ac:dyDescent="0.25">
      <c r="A9643" s="329">
        <v>3532</v>
      </c>
      <c r="B9643" s="329" t="s">
        <v>11886</v>
      </c>
      <c r="C9643" s="329" t="s">
        <v>9494</v>
      </c>
      <c r="D9643" s="329" t="s">
        <v>9495</v>
      </c>
      <c r="E9643" s="334">
        <v>14.21</v>
      </c>
    </row>
    <row r="9644" spans="1:5" ht="15" x14ac:dyDescent="0.25">
      <c r="A9644" s="329">
        <v>3528</v>
      </c>
      <c r="B9644" s="329" t="s">
        <v>2327</v>
      </c>
      <c r="C9644" s="329" t="s">
        <v>9494</v>
      </c>
      <c r="D9644" s="329" t="s">
        <v>9495</v>
      </c>
      <c r="E9644" s="334">
        <v>8.3699999999999992</v>
      </c>
    </row>
    <row r="9645" spans="1:5" ht="15" x14ac:dyDescent="0.25">
      <c r="A9645" s="329">
        <v>37952</v>
      </c>
      <c r="B9645" s="329" t="s">
        <v>11887</v>
      </c>
      <c r="C9645" s="329" t="s">
        <v>9494</v>
      </c>
      <c r="D9645" s="329" t="s">
        <v>9495</v>
      </c>
      <c r="E9645" s="334">
        <v>59.63</v>
      </c>
    </row>
    <row r="9646" spans="1:5" ht="15" x14ac:dyDescent="0.25">
      <c r="A9646" s="329">
        <v>37951</v>
      </c>
      <c r="B9646" s="329" t="s">
        <v>11888</v>
      </c>
      <c r="C9646" s="329" t="s">
        <v>9494</v>
      </c>
      <c r="D9646" s="329" t="s">
        <v>9495</v>
      </c>
      <c r="E9646" s="334">
        <v>2.17</v>
      </c>
    </row>
    <row r="9647" spans="1:5" ht="15" x14ac:dyDescent="0.25">
      <c r="A9647" s="329">
        <v>3518</v>
      </c>
      <c r="B9647" s="329" t="s">
        <v>2337</v>
      </c>
      <c r="C9647" s="329" t="s">
        <v>9494</v>
      </c>
      <c r="D9647" s="329" t="s">
        <v>9495</v>
      </c>
      <c r="E9647" s="334">
        <v>3.17</v>
      </c>
    </row>
    <row r="9648" spans="1:5" ht="15" x14ac:dyDescent="0.25">
      <c r="A9648" s="329">
        <v>3519</v>
      </c>
      <c r="B9648" s="329" t="s">
        <v>11889</v>
      </c>
      <c r="C9648" s="329" t="s">
        <v>9494</v>
      </c>
      <c r="D9648" s="329" t="s">
        <v>9495</v>
      </c>
      <c r="E9648" s="334">
        <v>7.52</v>
      </c>
    </row>
    <row r="9649" spans="1:5" ht="15" x14ac:dyDescent="0.25">
      <c r="A9649" s="329">
        <v>3520</v>
      </c>
      <c r="B9649" s="329" t="s">
        <v>11890</v>
      </c>
      <c r="C9649" s="329" t="s">
        <v>9494</v>
      </c>
      <c r="D9649" s="329" t="s">
        <v>9495</v>
      </c>
      <c r="E9649" s="334">
        <v>8.42</v>
      </c>
    </row>
    <row r="9650" spans="1:5" ht="15" x14ac:dyDescent="0.25">
      <c r="A9650" s="329">
        <v>37950</v>
      </c>
      <c r="B9650" s="329" t="s">
        <v>11891</v>
      </c>
      <c r="C9650" s="329" t="s">
        <v>9494</v>
      </c>
      <c r="D9650" s="329" t="s">
        <v>9495</v>
      </c>
      <c r="E9650" s="334">
        <v>51.91</v>
      </c>
    </row>
    <row r="9651" spans="1:5" ht="15" x14ac:dyDescent="0.25">
      <c r="A9651" s="329">
        <v>37949</v>
      </c>
      <c r="B9651" s="329" t="s">
        <v>11892</v>
      </c>
      <c r="C9651" s="329" t="s">
        <v>9494</v>
      </c>
      <c r="D9651" s="329" t="s">
        <v>9495</v>
      </c>
      <c r="E9651" s="334">
        <v>1.9</v>
      </c>
    </row>
    <row r="9652" spans="1:5" ht="15" x14ac:dyDescent="0.25">
      <c r="A9652" s="329">
        <v>3526</v>
      </c>
      <c r="B9652" s="329" t="s">
        <v>2355</v>
      </c>
      <c r="C9652" s="329" t="s">
        <v>9494</v>
      </c>
      <c r="D9652" s="329" t="s">
        <v>9495</v>
      </c>
      <c r="E9652" s="334">
        <v>2.5499999999999998</v>
      </c>
    </row>
    <row r="9653" spans="1:5" ht="15" x14ac:dyDescent="0.25">
      <c r="A9653" s="329">
        <v>3509</v>
      </c>
      <c r="B9653" s="329" t="s">
        <v>11893</v>
      </c>
      <c r="C9653" s="329" t="s">
        <v>9494</v>
      </c>
      <c r="D9653" s="329" t="s">
        <v>9495</v>
      </c>
      <c r="E9653" s="334">
        <v>6.63</v>
      </c>
    </row>
    <row r="9654" spans="1:5" ht="15" x14ac:dyDescent="0.25">
      <c r="A9654" s="329">
        <v>3530</v>
      </c>
      <c r="B9654" s="329" t="s">
        <v>11894</v>
      </c>
      <c r="C9654" s="329" t="s">
        <v>9494</v>
      </c>
      <c r="D9654" s="329" t="s">
        <v>9495</v>
      </c>
      <c r="E9654" s="334">
        <v>244.72</v>
      </c>
    </row>
    <row r="9655" spans="1:5" ht="15" x14ac:dyDescent="0.25">
      <c r="A9655" s="329">
        <v>3542</v>
      </c>
      <c r="B9655" s="329" t="s">
        <v>2357</v>
      </c>
      <c r="C9655" s="329" t="s">
        <v>9494</v>
      </c>
      <c r="D9655" s="329" t="s">
        <v>9495</v>
      </c>
      <c r="E9655" s="334">
        <v>0.56999999999999995</v>
      </c>
    </row>
    <row r="9656" spans="1:5" ht="15" x14ac:dyDescent="0.25">
      <c r="A9656" s="329">
        <v>3529</v>
      </c>
      <c r="B9656" s="329" t="s">
        <v>1069</v>
      </c>
      <c r="C9656" s="329" t="s">
        <v>9494</v>
      </c>
      <c r="D9656" s="329" t="s">
        <v>9495</v>
      </c>
      <c r="E9656" s="334">
        <v>0.78</v>
      </c>
    </row>
    <row r="9657" spans="1:5" ht="15" x14ac:dyDescent="0.25">
      <c r="A9657" s="329">
        <v>3536</v>
      </c>
      <c r="B9657" s="329" t="s">
        <v>2359</v>
      </c>
      <c r="C9657" s="329" t="s">
        <v>9494</v>
      </c>
      <c r="D9657" s="329" t="s">
        <v>9495</v>
      </c>
      <c r="E9657" s="334">
        <v>2.34</v>
      </c>
    </row>
    <row r="9658" spans="1:5" ht="15" x14ac:dyDescent="0.25">
      <c r="A9658" s="329">
        <v>3535</v>
      </c>
      <c r="B9658" s="329" t="s">
        <v>2361</v>
      </c>
      <c r="C9658" s="329" t="s">
        <v>9494</v>
      </c>
      <c r="D9658" s="329" t="s">
        <v>9495</v>
      </c>
      <c r="E9658" s="334">
        <v>5.56</v>
      </c>
    </row>
    <row r="9659" spans="1:5" ht="15" x14ac:dyDescent="0.25">
      <c r="A9659" s="329">
        <v>3540</v>
      </c>
      <c r="B9659" s="329" t="s">
        <v>2363</v>
      </c>
      <c r="C9659" s="329" t="s">
        <v>9494</v>
      </c>
      <c r="D9659" s="329" t="s">
        <v>9495</v>
      </c>
      <c r="E9659" s="334">
        <v>6.01</v>
      </c>
    </row>
    <row r="9660" spans="1:5" ht="15" x14ac:dyDescent="0.25">
      <c r="A9660" s="329">
        <v>3539</v>
      </c>
      <c r="B9660" s="329" t="s">
        <v>11895</v>
      </c>
      <c r="C9660" s="329" t="s">
        <v>9494</v>
      </c>
      <c r="D9660" s="329" t="s">
        <v>9495</v>
      </c>
      <c r="E9660" s="334">
        <v>26.1</v>
      </c>
    </row>
    <row r="9661" spans="1:5" ht="15" x14ac:dyDescent="0.25">
      <c r="A9661" s="329">
        <v>3513</v>
      </c>
      <c r="B9661" s="329" t="s">
        <v>2367</v>
      </c>
      <c r="C9661" s="329" t="s">
        <v>9494</v>
      </c>
      <c r="D9661" s="329" t="s">
        <v>9495</v>
      </c>
      <c r="E9661" s="334">
        <v>116.01</v>
      </c>
    </row>
    <row r="9662" spans="1:5" ht="15" x14ac:dyDescent="0.25">
      <c r="A9662" s="329">
        <v>3492</v>
      </c>
      <c r="B9662" s="329" t="s">
        <v>11896</v>
      </c>
      <c r="C9662" s="329" t="s">
        <v>9494</v>
      </c>
      <c r="D9662" s="329" t="s">
        <v>9495</v>
      </c>
      <c r="E9662" s="334">
        <v>22.33</v>
      </c>
    </row>
    <row r="9663" spans="1:5" ht="15" x14ac:dyDescent="0.25">
      <c r="A9663" s="329">
        <v>3491</v>
      </c>
      <c r="B9663" s="329" t="s">
        <v>11897</v>
      </c>
      <c r="C9663" s="329" t="s">
        <v>9494</v>
      </c>
      <c r="D9663" s="329" t="s">
        <v>9495</v>
      </c>
      <c r="E9663" s="334">
        <v>12.73</v>
      </c>
    </row>
    <row r="9664" spans="1:5" ht="15" x14ac:dyDescent="0.25">
      <c r="A9664" s="329">
        <v>3493</v>
      </c>
      <c r="B9664" s="329" t="s">
        <v>11898</v>
      </c>
      <c r="C9664" s="329" t="s">
        <v>9494</v>
      </c>
      <c r="D9664" s="329" t="s">
        <v>9495</v>
      </c>
      <c r="E9664" s="334">
        <v>30.53</v>
      </c>
    </row>
    <row r="9665" spans="1:5" ht="15" x14ac:dyDescent="0.25">
      <c r="A9665" s="329">
        <v>12628</v>
      </c>
      <c r="B9665" s="329" t="s">
        <v>11899</v>
      </c>
      <c r="C9665" s="329" t="s">
        <v>9494</v>
      </c>
      <c r="D9665" s="329" t="s">
        <v>9508</v>
      </c>
      <c r="E9665" s="334">
        <v>8.31</v>
      </c>
    </row>
    <row r="9666" spans="1:5" ht="15" x14ac:dyDescent="0.25">
      <c r="A9666" s="329">
        <v>12629</v>
      </c>
      <c r="B9666" s="329" t="s">
        <v>11900</v>
      </c>
      <c r="C9666" s="329" t="s">
        <v>9494</v>
      </c>
      <c r="D9666" s="329" t="s">
        <v>9508</v>
      </c>
      <c r="E9666" s="334">
        <v>9.02</v>
      </c>
    </row>
    <row r="9667" spans="1:5" ht="15" x14ac:dyDescent="0.25">
      <c r="A9667" s="329">
        <v>3481</v>
      </c>
      <c r="B9667" s="329" t="s">
        <v>11901</v>
      </c>
      <c r="C9667" s="329" t="s">
        <v>9494</v>
      </c>
      <c r="D9667" s="329" t="s">
        <v>9495</v>
      </c>
      <c r="E9667" s="334">
        <v>15.46</v>
      </c>
    </row>
    <row r="9668" spans="1:5" ht="15" x14ac:dyDescent="0.25">
      <c r="A9668" s="329">
        <v>3510</v>
      </c>
      <c r="B9668" s="329" t="s">
        <v>11902</v>
      </c>
      <c r="C9668" s="329" t="s">
        <v>9494</v>
      </c>
      <c r="D9668" s="329" t="s">
        <v>9495</v>
      </c>
      <c r="E9668" s="334">
        <v>14.45</v>
      </c>
    </row>
    <row r="9669" spans="1:5" ht="15" x14ac:dyDescent="0.25">
      <c r="A9669" s="329">
        <v>3508</v>
      </c>
      <c r="B9669" s="329" t="s">
        <v>11903</v>
      </c>
      <c r="C9669" s="329" t="s">
        <v>9494</v>
      </c>
      <c r="D9669" s="329" t="s">
        <v>9495</v>
      </c>
      <c r="E9669" s="334">
        <v>37.78</v>
      </c>
    </row>
    <row r="9670" spans="1:5" ht="15" x14ac:dyDescent="0.25">
      <c r="A9670" s="329">
        <v>38939</v>
      </c>
      <c r="B9670" s="329" t="s">
        <v>11904</v>
      </c>
      <c r="C9670" s="329" t="s">
        <v>9494</v>
      </c>
      <c r="D9670" s="329" t="s">
        <v>9508</v>
      </c>
      <c r="E9670" s="334">
        <v>19.190000000000001</v>
      </c>
    </row>
    <row r="9671" spans="1:5" ht="15" x14ac:dyDescent="0.25">
      <c r="A9671" s="329">
        <v>38940</v>
      </c>
      <c r="B9671" s="329" t="s">
        <v>11905</v>
      </c>
      <c r="C9671" s="329" t="s">
        <v>9494</v>
      </c>
      <c r="D9671" s="329" t="s">
        <v>9508</v>
      </c>
      <c r="E9671" s="334">
        <v>29.29</v>
      </c>
    </row>
    <row r="9672" spans="1:5" ht="15" x14ac:dyDescent="0.25">
      <c r="A9672" s="329">
        <v>38941</v>
      </c>
      <c r="B9672" s="329" t="s">
        <v>11906</v>
      </c>
      <c r="C9672" s="329" t="s">
        <v>9494</v>
      </c>
      <c r="D9672" s="329" t="s">
        <v>9508</v>
      </c>
      <c r="E9672" s="334">
        <v>34.6</v>
      </c>
    </row>
    <row r="9673" spans="1:5" ht="15" x14ac:dyDescent="0.25">
      <c r="A9673" s="329">
        <v>38942</v>
      </c>
      <c r="B9673" s="329" t="s">
        <v>11907</v>
      </c>
      <c r="C9673" s="329" t="s">
        <v>9494</v>
      </c>
      <c r="D9673" s="329" t="s">
        <v>9508</v>
      </c>
      <c r="E9673" s="334">
        <v>38.76</v>
      </c>
    </row>
    <row r="9674" spans="1:5" ht="15" x14ac:dyDescent="0.25">
      <c r="A9674" s="329">
        <v>38987</v>
      </c>
      <c r="B9674" s="329" t="s">
        <v>11908</v>
      </c>
      <c r="C9674" s="329" t="s">
        <v>9494</v>
      </c>
      <c r="D9674" s="329" t="s">
        <v>9508</v>
      </c>
      <c r="E9674" s="334">
        <v>8.5500000000000007</v>
      </c>
    </row>
    <row r="9675" spans="1:5" ht="15" x14ac:dyDescent="0.25">
      <c r="A9675" s="329">
        <v>38988</v>
      </c>
      <c r="B9675" s="329" t="s">
        <v>11909</v>
      </c>
      <c r="C9675" s="329" t="s">
        <v>9494</v>
      </c>
      <c r="D9675" s="329" t="s">
        <v>9508</v>
      </c>
      <c r="E9675" s="334">
        <v>19.87</v>
      </c>
    </row>
    <row r="9676" spans="1:5" ht="15" x14ac:dyDescent="0.25">
      <c r="A9676" s="329">
        <v>38989</v>
      </c>
      <c r="B9676" s="329" t="s">
        <v>11910</v>
      </c>
      <c r="C9676" s="329" t="s">
        <v>9494</v>
      </c>
      <c r="D9676" s="329" t="s">
        <v>9508</v>
      </c>
      <c r="E9676" s="334">
        <v>26.41</v>
      </c>
    </row>
    <row r="9677" spans="1:5" ht="15" x14ac:dyDescent="0.25">
      <c r="A9677" s="329">
        <v>38990</v>
      </c>
      <c r="B9677" s="329" t="s">
        <v>11911</v>
      </c>
      <c r="C9677" s="329" t="s">
        <v>9494</v>
      </c>
      <c r="D9677" s="329" t="s">
        <v>9508</v>
      </c>
      <c r="E9677" s="334">
        <v>69.599999999999994</v>
      </c>
    </row>
    <row r="9678" spans="1:5" ht="15" x14ac:dyDescent="0.25">
      <c r="A9678" s="329">
        <v>38991</v>
      </c>
      <c r="B9678" s="329" t="s">
        <v>11912</v>
      </c>
      <c r="C9678" s="329" t="s">
        <v>9494</v>
      </c>
      <c r="D9678" s="329" t="s">
        <v>9508</v>
      </c>
      <c r="E9678" s="334">
        <v>140.63</v>
      </c>
    </row>
    <row r="9679" spans="1:5" ht="15" x14ac:dyDescent="0.25">
      <c r="A9679" s="329">
        <v>38913</v>
      </c>
      <c r="B9679" s="329" t="s">
        <v>11913</v>
      </c>
      <c r="C9679" s="329" t="s">
        <v>9494</v>
      </c>
      <c r="D9679" s="329" t="s">
        <v>9508</v>
      </c>
      <c r="E9679" s="334">
        <v>17.8</v>
      </c>
    </row>
    <row r="9680" spans="1:5" ht="15" x14ac:dyDescent="0.25">
      <c r="A9680" s="329">
        <v>38914</v>
      </c>
      <c r="B9680" s="329" t="s">
        <v>11914</v>
      </c>
      <c r="C9680" s="329" t="s">
        <v>9494</v>
      </c>
      <c r="D9680" s="329" t="s">
        <v>9508</v>
      </c>
      <c r="E9680" s="334">
        <v>20.65</v>
      </c>
    </row>
    <row r="9681" spans="1:5" ht="15" x14ac:dyDescent="0.25">
      <c r="A9681" s="329">
        <v>38915</v>
      </c>
      <c r="B9681" s="329" t="s">
        <v>11915</v>
      </c>
      <c r="C9681" s="329" t="s">
        <v>9494</v>
      </c>
      <c r="D9681" s="329" t="s">
        <v>9508</v>
      </c>
      <c r="E9681" s="334">
        <v>35.86</v>
      </c>
    </row>
    <row r="9682" spans="1:5" ht="15" x14ac:dyDescent="0.25">
      <c r="A9682" s="329">
        <v>38916</v>
      </c>
      <c r="B9682" s="329" t="s">
        <v>11916</v>
      </c>
      <c r="C9682" s="329" t="s">
        <v>9494</v>
      </c>
      <c r="D9682" s="329" t="s">
        <v>9508</v>
      </c>
      <c r="E9682" s="334">
        <v>47.3</v>
      </c>
    </row>
    <row r="9683" spans="1:5" ht="15" x14ac:dyDescent="0.25">
      <c r="A9683" s="329">
        <v>39300</v>
      </c>
      <c r="B9683" s="329" t="s">
        <v>11917</v>
      </c>
      <c r="C9683" s="329" t="s">
        <v>9494</v>
      </c>
      <c r="D9683" s="329" t="s">
        <v>9508</v>
      </c>
      <c r="E9683" s="334">
        <v>16.09</v>
      </c>
    </row>
    <row r="9684" spans="1:5" ht="15" x14ac:dyDescent="0.25">
      <c r="A9684" s="329">
        <v>39301</v>
      </c>
      <c r="B9684" s="329" t="s">
        <v>11918</v>
      </c>
      <c r="C9684" s="329" t="s">
        <v>9494</v>
      </c>
      <c r="D9684" s="329" t="s">
        <v>9508</v>
      </c>
      <c r="E9684" s="334">
        <v>22.32</v>
      </c>
    </row>
    <row r="9685" spans="1:5" ht="15" x14ac:dyDescent="0.25">
      <c r="A9685" s="329">
        <v>39302</v>
      </c>
      <c r="B9685" s="329" t="s">
        <v>11919</v>
      </c>
      <c r="C9685" s="329" t="s">
        <v>9494</v>
      </c>
      <c r="D9685" s="329" t="s">
        <v>9508</v>
      </c>
      <c r="E9685" s="334">
        <v>28.04</v>
      </c>
    </row>
    <row r="9686" spans="1:5" ht="15" x14ac:dyDescent="0.25">
      <c r="A9686" s="329">
        <v>39303</v>
      </c>
      <c r="B9686" s="329" t="s">
        <v>11920</v>
      </c>
      <c r="C9686" s="329" t="s">
        <v>9494</v>
      </c>
      <c r="D9686" s="329" t="s">
        <v>9508</v>
      </c>
      <c r="E9686" s="334">
        <v>49.3</v>
      </c>
    </row>
    <row r="9687" spans="1:5" ht="15" x14ac:dyDescent="0.25">
      <c r="A9687" s="329">
        <v>38923</v>
      </c>
      <c r="B9687" s="329" t="s">
        <v>11921</v>
      </c>
      <c r="C9687" s="329" t="s">
        <v>9494</v>
      </c>
      <c r="D9687" s="329" t="s">
        <v>9508</v>
      </c>
      <c r="E9687" s="334">
        <v>15.7</v>
      </c>
    </row>
    <row r="9688" spans="1:5" ht="15" x14ac:dyDescent="0.25">
      <c r="A9688" s="329">
        <v>38925</v>
      </c>
      <c r="B9688" s="329" t="s">
        <v>11922</v>
      </c>
      <c r="C9688" s="329" t="s">
        <v>9494</v>
      </c>
      <c r="D9688" s="329" t="s">
        <v>9508</v>
      </c>
      <c r="E9688" s="334">
        <v>16.88</v>
      </c>
    </row>
    <row r="9689" spans="1:5" ht="15" x14ac:dyDescent="0.25">
      <c r="A9689" s="329">
        <v>38926</v>
      </c>
      <c r="B9689" s="329" t="s">
        <v>11923</v>
      </c>
      <c r="C9689" s="329" t="s">
        <v>9494</v>
      </c>
      <c r="D9689" s="329" t="s">
        <v>9508</v>
      </c>
      <c r="E9689" s="334">
        <v>24.1</v>
      </c>
    </row>
    <row r="9690" spans="1:5" ht="15" x14ac:dyDescent="0.25">
      <c r="A9690" s="329">
        <v>38927</v>
      </c>
      <c r="B9690" s="329" t="s">
        <v>11924</v>
      </c>
      <c r="C9690" s="329" t="s">
        <v>9494</v>
      </c>
      <c r="D9690" s="329" t="s">
        <v>9508</v>
      </c>
      <c r="E9690" s="334">
        <v>25.78</v>
      </c>
    </row>
    <row r="9691" spans="1:5" ht="15" x14ac:dyDescent="0.25">
      <c r="A9691" s="329">
        <v>39304</v>
      </c>
      <c r="B9691" s="329" t="s">
        <v>11925</v>
      </c>
      <c r="C9691" s="329" t="s">
        <v>9494</v>
      </c>
      <c r="D9691" s="329" t="s">
        <v>9508</v>
      </c>
      <c r="E9691" s="334">
        <v>19.86</v>
      </c>
    </row>
    <row r="9692" spans="1:5" ht="15" x14ac:dyDescent="0.25">
      <c r="A9692" s="329">
        <v>38924</v>
      </c>
      <c r="B9692" s="329" t="s">
        <v>11926</v>
      </c>
      <c r="C9692" s="329" t="s">
        <v>9494</v>
      </c>
      <c r="D9692" s="329" t="s">
        <v>9508</v>
      </c>
      <c r="E9692" s="334">
        <v>28.3</v>
      </c>
    </row>
    <row r="9693" spans="1:5" ht="15" x14ac:dyDescent="0.25">
      <c r="A9693" s="329">
        <v>39305</v>
      </c>
      <c r="B9693" s="329" t="s">
        <v>11927</v>
      </c>
      <c r="C9693" s="329" t="s">
        <v>9494</v>
      </c>
      <c r="D9693" s="329" t="s">
        <v>9508</v>
      </c>
      <c r="E9693" s="334">
        <v>26</v>
      </c>
    </row>
    <row r="9694" spans="1:5" ht="15" x14ac:dyDescent="0.25">
      <c r="A9694" s="329">
        <v>39306</v>
      </c>
      <c r="B9694" s="329" t="s">
        <v>11928</v>
      </c>
      <c r="C9694" s="329" t="s">
        <v>9494</v>
      </c>
      <c r="D9694" s="329" t="s">
        <v>9508</v>
      </c>
      <c r="E9694" s="334">
        <v>32.53</v>
      </c>
    </row>
    <row r="9695" spans="1:5" ht="15" x14ac:dyDescent="0.25">
      <c r="A9695" s="329">
        <v>38928</v>
      </c>
      <c r="B9695" s="329" t="s">
        <v>11929</v>
      </c>
      <c r="C9695" s="329" t="s">
        <v>9494</v>
      </c>
      <c r="D9695" s="329" t="s">
        <v>9508</v>
      </c>
      <c r="E9695" s="334">
        <v>28.58</v>
      </c>
    </row>
    <row r="9696" spans="1:5" ht="15" x14ac:dyDescent="0.25">
      <c r="A9696" s="329">
        <v>38929</v>
      </c>
      <c r="B9696" s="329" t="s">
        <v>11930</v>
      </c>
      <c r="C9696" s="329" t="s">
        <v>9494</v>
      </c>
      <c r="D9696" s="329" t="s">
        <v>9508</v>
      </c>
      <c r="E9696" s="334">
        <v>50.67</v>
      </c>
    </row>
    <row r="9697" spans="1:5" ht="15" x14ac:dyDescent="0.25">
      <c r="A9697" s="329">
        <v>39307</v>
      </c>
      <c r="B9697" s="329" t="s">
        <v>11931</v>
      </c>
      <c r="C9697" s="329" t="s">
        <v>9494</v>
      </c>
      <c r="D9697" s="329" t="s">
        <v>9508</v>
      </c>
      <c r="E9697" s="334">
        <v>37.44</v>
      </c>
    </row>
    <row r="9698" spans="1:5" ht="15" x14ac:dyDescent="0.25">
      <c r="A9698" s="329">
        <v>38930</v>
      </c>
      <c r="B9698" s="329" t="s">
        <v>11932</v>
      </c>
      <c r="C9698" s="329" t="s">
        <v>9494</v>
      </c>
      <c r="D9698" s="329" t="s">
        <v>9508</v>
      </c>
      <c r="E9698" s="334">
        <v>63.65</v>
      </c>
    </row>
    <row r="9699" spans="1:5" ht="15" x14ac:dyDescent="0.25">
      <c r="A9699" s="329">
        <v>38931</v>
      </c>
      <c r="B9699" s="329" t="s">
        <v>11933</v>
      </c>
      <c r="C9699" s="329" t="s">
        <v>9494</v>
      </c>
      <c r="D9699" s="329" t="s">
        <v>9508</v>
      </c>
      <c r="E9699" s="334">
        <v>16.03</v>
      </c>
    </row>
    <row r="9700" spans="1:5" ht="15" x14ac:dyDescent="0.25">
      <c r="A9700" s="329">
        <v>38932</v>
      </c>
      <c r="B9700" s="329" t="s">
        <v>11934</v>
      </c>
      <c r="C9700" s="329" t="s">
        <v>9494</v>
      </c>
      <c r="D9700" s="329" t="s">
        <v>9508</v>
      </c>
      <c r="E9700" s="334">
        <v>16.190000000000001</v>
      </c>
    </row>
    <row r="9701" spans="1:5" ht="15" x14ac:dyDescent="0.25">
      <c r="A9701" s="329">
        <v>38934</v>
      </c>
      <c r="B9701" s="329" t="s">
        <v>11935</v>
      </c>
      <c r="C9701" s="329" t="s">
        <v>9494</v>
      </c>
      <c r="D9701" s="329" t="s">
        <v>9508</v>
      </c>
      <c r="E9701" s="334">
        <v>23.92</v>
      </c>
    </row>
    <row r="9702" spans="1:5" ht="15" x14ac:dyDescent="0.25">
      <c r="A9702" s="329">
        <v>38935</v>
      </c>
      <c r="B9702" s="329" t="s">
        <v>11936</v>
      </c>
      <c r="C9702" s="329" t="s">
        <v>9494</v>
      </c>
      <c r="D9702" s="329" t="s">
        <v>9508</v>
      </c>
      <c r="E9702" s="334">
        <v>25.6</v>
      </c>
    </row>
    <row r="9703" spans="1:5" ht="15" x14ac:dyDescent="0.25">
      <c r="A9703" s="329">
        <v>38936</v>
      </c>
      <c r="B9703" s="329" t="s">
        <v>11937</v>
      </c>
      <c r="C9703" s="329" t="s">
        <v>9494</v>
      </c>
      <c r="D9703" s="329" t="s">
        <v>9508</v>
      </c>
      <c r="E9703" s="334">
        <v>27.42</v>
      </c>
    </row>
    <row r="9704" spans="1:5" ht="15" x14ac:dyDescent="0.25">
      <c r="A9704" s="329">
        <v>38937</v>
      </c>
      <c r="B9704" s="329" t="s">
        <v>11938</v>
      </c>
      <c r="C9704" s="329" t="s">
        <v>9494</v>
      </c>
      <c r="D9704" s="329" t="s">
        <v>9508</v>
      </c>
      <c r="E9704" s="334">
        <v>33.409999999999997</v>
      </c>
    </row>
    <row r="9705" spans="1:5" ht="15" x14ac:dyDescent="0.25">
      <c r="A9705" s="329">
        <v>38938</v>
      </c>
      <c r="B9705" s="329" t="s">
        <v>11939</v>
      </c>
      <c r="C9705" s="329" t="s">
        <v>9494</v>
      </c>
      <c r="D9705" s="329" t="s">
        <v>9508</v>
      </c>
      <c r="E9705" s="334">
        <v>49.68</v>
      </c>
    </row>
    <row r="9706" spans="1:5" ht="15" x14ac:dyDescent="0.25">
      <c r="A9706" s="329">
        <v>3489</v>
      </c>
      <c r="B9706" s="329" t="s">
        <v>11940</v>
      </c>
      <c r="C9706" s="329" t="s">
        <v>9494</v>
      </c>
      <c r="D9706" s="329" t="s">
        <v>9495</v>
      </c>
      <c r="E9706" s="334">
        <v>14.28</v>
      </c>
    </row>
    <row r="9707" spans="1:5" ht="15" x14ac:dyDescent="0.25">
      <c r="A9707" s="329">
        <v>20151</v>
      </c>
      <c r="B9707" s="329" t="s">
        <v>11941</v>
      </c>
      <c r="C9707" s="329" t="s">
        <v>9494</v>
      </c>
      <c r="D9707" s="329" t="s">
        <v>9495</v>
      </c>
      <c r="E9707" s="334">
        <v>23.38</v>
      </c>
    </row>
    <row r="9708" spans="1:5" ht="15" x14ac:dyDescent="0.25">
      <c r="A9708" s="329">
        <v>20152</v>
      </c>
      <c r="B9708" s="329" t="s">
        <v>11942</v>
      </c>
      <c r="C9708" s="329" t="s">
        <v>9494</v>
      </c>
      <c r="D9708" s="329" t="s">
        <v>9495</v>
      </c>
      <c r="E9708" s="334">
        <v>81.34</v>
      </c>
    </row>
    <row r="9709" spans="1:5" ht="15" x14ac:dyDescent="0.25">
      <c r="A9709" s="329">
        <v>20148</v>
      </c>
      <c r="B9709" s="329" t="s">
        <v>11943</v>
      </c>
      <c r="C9709" s="329" t="s">
        <v>9494</v>
      </c>
      <c r="D9709" s="329" t="s">
        <v>9495</v>
      </c>
      <c r="E9709" s="334">
        <v>4.6500000000000004</v>
      </c>
    </row>
    <row r="9710" spans="1:5" ht="15" x14ac:dyDescent="0.25">
      <c r="A9710" s="329">
        <v>20149</v>
      </c>
      <c r="B9710" s="329" t="s">
        <v>11944</v>
      </c>
      <c r="C9710" s="329" t="s">
        <v>9494</v>
      </c>
      <c r="D9710" s="329" t="s">
        <v>9495</v>
      </c>
      <c r="E9710" s="334">
        <v>7.2</v>
      </c>
    </row>
    <row r="9711" spans="1:5" ht="15" x14ac:dyDescent="0.25">
      <c r="A9711" s="329">
        <v>20150</v>
      </c>
      <c r="B9711" s="329" t="s">
        <v>11945</v>
      </c>
      <c r="C9711" s="329" t="s">
        <v>9494</v>
      </c>
      <c r="D9711" s="329" t="s">
        <v>9495</v>
      </c>
      <c r="E9711" s="334">
        <v>16.78</v>
      </c>
    </row>
    <row r="9712" spans="1:5" ht="15" x14ac:dyDescent="0.25">
      <c r="A9712" s="329">
        <v>20157</v>
      </c>
      <c r="B9712" s="329" t="s">
        <v>11946</v>
      </c>
      <c r="C9712" s="329" t="s">
        <v>9494</v>
      </c>
      <c r="D9712" s="329" t="s">
        <v>9495</v>
      </c>
      <c r="E9712" s="334">
        <v>31.54</v>
      </c>
    </row>
    <row r="9713" spans="1:5" ht="15" x14ac:dyDescent="0.25">
      <c r="A9713" s="329">
        <v>20158</v>
      </c>
      <c r="B9713" s="329" t="s">
        <v>11947</v>
      </c>
      <c r="C9713" s="329" t="s">
        <v>9494</v>
      </c>
      <c r="D9713" s="329" t="s">
        <v>9495</v>
      </c>
      <c r="E9713" s="334">
        <v>104.78</v>
      </c>
    </row>
    <row r="9714" spans="1:5" ht="15" x14ac:dyDescent="0.25">
      <c r="A9714" s="329">
        <v>20154</v>
      </c>
      <c r="B9714" s="329" t="s">
        <v>11948</v>
      </c>
      <c r="C9714" s="329" t="s">
        <v>9494</v>
      </c>
      <c r="D9714" s="329" t="s">
        <v>9495</v>
      </c>
      <c r="E9714" s="334">
        <v>5.98</v>
      </c>
    </row>
    <row r="9715" spans="1:5" ht="15" x14ac:dyDescent="0.25">
      <c r="A9715" s="329">
        <v>20155</v>
      </c>
      <c r="B9715" s="329" t="s">
        <v>11949</v>
      </c>
      <c r="C9715" s="329" t="s">
        <v>9494</v>
      </c>
      <c r="D9715" s="329" t="s">
        <v>9495</v>
      </c>
      <c r="E9715" s="334">
        <v>8.9499999999999993</v>
      </c>
    </row>
    <row r="9716" spans="1:5" ht="15" x14ac:dyDescent="0.25">
      <c r="A9716" s="329">
        <v>20156</v>
      </c>
      <c r="B9716" s="329" t="s">
        <v>11950</v>
      </c>
      <c r="C9716" s="329" t="s">
        <v>9494</v>
      </c>
      <c r="D9716" s="329" t="s">
        <v>9495</v>
      </c>
      <c r="E9716" s="334">
        <v>20.14</v>
      </c>
    </row>
    <row r="9717" spans="1:5" ht="15" x14ac:dyDescent="0.25">
      <c r="A9717" s="329">
        <v>3512</v>
      </c>
      <c r="B9717" s="329" t="s">
        <v>11951</v>
      </c>
      <c r="C9717" s="329" t="s">
        <v>9494</v>
      </c>
      <c r="D9717" s="329" t="s">
        <v>9495</v>
      </c>
      <c r="E9717" s="334">
        <v>223.8</v>
      </c>
    </row>
    <row r="9718" spans="1:5" ht="15" x14ac:dyDescent="0.25">
      <c r="A9718" s="329">
        <v>3499</v>
      </c>
      <c r="B9718" s="329" t="s">
        <v>2339</v>
      </c>
      <c r="C9718" s="329" t="s">
        <v>9494</v>
      </c>
      <c r="D9718" s="329" t="s">
        <v>9495</v>
      </c>
      <c r="E9718" s="334">
        <v>0.95</v>
      </c>
    </row>
    <row r="9719" spans="1:5" ht="15" x14ac:dyDescent="0.25">
      <c r="A9719" s="329">
        <v>3500</v>
      </c>
      <c r="B9719" s="329" t="s">
        <v>11952</v>
      </c>
      <c r="C9719" s="329" t="s">
        <v>9494</v>
      </c>
      <c r="D9719" s="329" t="s">
        <v>9495</v>
      </c>
      <c r="E9719" s="334">
        <v>1.6</v>
      </c>
    </row>
    <row r="9720" spans="1:5" ht="15" x14ac:dyDescent="0.25">
      <c r="A9720" s="329">
        <v>3501</v>
      </c>
      <c r="B9720" s="329" t="s">
        <v>2341</v>
      </c>
      <c r="C9720" s="329" t="s">
        <v>9494</v>
      </c>
      <c r="D9720" s="329" t="s">
        <v>9495</v>
      </c>
      <c r="E9720" s="334">
        <v>4.6399999999999997</v>
      </c>
    </row>
    <row r="9721" spans="1:5" ht="15" x14ac:dyDescent="0.25">
      <c r="A9721" s="329">
        <v>3502</v>
      </c>
      <c r="B9721" s="329" t="s">
        <v>2343</v>
      </c>
      <c r="C9721" s="329" t="s">
        <v>9494</v>
      </c>
      <c r="D9721" s="329" t="s">
        <v>9495</v>
      </c>
      <c r="E9721" s="334">
        <v>6.6</v>
      </c>
    </row>
    <row r="9722" spans="1:5" ht="15" x14ac:dyDescent="0.25">
      <c r="A9722" s="329">
        <v>3503</v>
      </c>
      <c r="B9722" s="329" t="s">
        <v>2345</v>
      </c>
      <c r="C9722" s="329" t="s">
        <v>9494</v>
      </c>
      <c r="D9722" s="329" t="s">
        <v>9495</v>
      </c>
      <c r="E9722" s="334">
        <v>7.91</v>
      </c>
    </row>
    <row r="9723" spans="1:5" ht="15" x14ac:dyDescent="0.25">
      <c r="A9723" s="329">
        <v>3477</v>
      </c>
      <c r="B9723" s="329" t="s">
        <v>11953</v>
      </c>
      <c r="C9723" s="329" t="s">
        <v>9494</v>
      </c>
      <c r="D9723" s="329" t="s">
        <v>9495</v>
      </c>
      <c r="E9723" s="334">
        <v>30.63</v>
      </c>
    </row>
    <row r="9724" spans="1:5" ht="15" x14ac:dyDescent="0.25">
      <c r="A9724" s="329">
        <v>3478</v>
      </c>
      <c r="B9724" s="329" t="s">
        <v>2347</v>
      </c>
      <c r="C9724" s="329" t="s">
        <v>9494</v>
      </c>
      <c r="D9724" s="329" t="s">
        <v>9495</v>
      </c>
      <c r="E9724" s="334">
        <v>70.39</v>
      </c>
    </row>
    <row r="9725" spans="1:5" ht="15" x14ac:dyDescent="0.25">
      <c r="A9725" s="329">
        <v>3525</v>
      </c>
      <c r="B9725" s="329" t="s">
        <v>2349</v>
      </c>
      <c r="C9725" s="329" t="s">
        <v>9494</v>
      </c>
      <c r="D9725" s="329" t="s">
        <v>9495</v>
      </c>
      <c r="E9725" s="334">
        <v>83.51</v>
      </c>
    </row>
    <row r="9726" spans="1:5" ht="15" x14ac:dyDescent="0.25">
      <c r="A9726" s="329">
        <v>3511</v>
      </c>
      <c r="B9726" s="329" t="s">
        <v>2365</v>
      </c>
      <c r="C9726" s="329" t="s">
        <v>9494</v>
      </c>
      <c r="D9726" s="329" t="s">
        <v>9495</v>
      </c>
      <c r="E9726" s="334">
        <v>97.99</v>
      </c>
    </row>
    <row r="9727" spans="1:5" ht="15" x14ac:dyDescent="0.25">
      <c r="A9727" s="329">
        <v>38917</v>
      </c>
      <c r="B9727" s="329" t="s">
        <v>11954</v>
      </c>
      <c r="C9727" s="329" t="s">
        <v>9494</v>
      </c>
      <c r="D9727" s="329" t="s">
        <v>9508</v>
      </c>
      <c r="E9727" s="334">
        <v>15.33</v>
      </c>
    </row>
    <row r="9728" spans="1:5" ht="15" x14ac:dyDescent="0.25">
      <c r="A9728" s="329">
        <v>38919</v>
      </c>
      <c r="B9728" s="329" t="s">
        <v>11955</v>
      </c>
      <c r="C9728" s="329" t="s">
        <v>9494</v>
      </c>
      <c r="D9728" s="329" t="s">
        <v>9508</v>
      </c>
      <c r="E9728" s="334">
        <v>22.81</v>
      </c>
    </row>
    <row r="9729" spans="1:5" ht="15" x14ac:dyDescent="0.25">
      <c r="A9729" s="329">
        <v>38922</v>
      </c>
      <c r="B9729" s="329" t="s">
        <v>11956</v>
      </c>
      <c r="C9729" s="329" t="s">
        <v>9494</v>
      </c>
      <c r="D9729" s="329" t="s">
        <v>9508</v>
      </c>
      <c r="E9729" s="334">
        <v>29.48</v>
      </c>
    </row>
    <row r="9730" spans="1:5" ht="15" x14ac:dyDescent="0.25">
      <c r="A9730" s="329">
        <v>38921</v>
      </c>
      <c r="B9730" s="329" t="s">
        <v>11957</v>
      </c>
      <c r="C9730" s="329" t="s">
        <v>9494</v>
      </c>
      <c r="D9730" s="329" t="s">
        <v>9508</v>
      </c>
      <c r="E9730" s="334">
        <v>36.44</v>
      </c>
    </row>
    <row r="9731" spans="1:5" ht="15" x14ac:dyDescent="0.25">
      <c r="A9731" s="329">
        <v>38918</v>
      </c>
      <c r="B9731" s="329" t="s">
        <v>11958</v>
      </c>
      <c r="C9731" s="329" t="s">
        <v>9494</v>
      </c>
      <c r="D9731" s="329" t="s">
        <v>9508</v>
      </c>
      <c r="E9731" s="334">
        <v>34.630000000000003</v>
      </c>
    </row>
    <row r="9732" spans="1:5" ht="15" x14ac:dyDescent="0.25">
      <c r="A9732" s="329">
        <v>38920</v>
      </c>
      <c r="B9732" s="329" t="s">
        <v>11959</v>
      </c>
      <c r="C9732" s="329" t="s">
        <v>9494</v>
      </c>
      <c r="D9732" s="329" t="s">
        <v>9508</v>
      </c>
      <c r="E9732" s="334">
        <v>43.3</v>
      </c>
    </row>
    <row r="9733" spans="1:5" ht="15" x14ac:dyDescent="0.25">
      <c r="A9733" s="329">
        <v>12032</v>
      </c>
      <c r="B9733" s="329" t="s">
        <v>11960</v>
      </c>
      <c r="C9733" s="329" t="s">
        <v>9963</v>
      </c>
      <c r="D9733" s="329" t="s">
        <v>9495</v>
      </c>
      <c r="E9733" s="334">
        <v>58.68</v>
      </c>
    </row>
    <row r="9734" spans="1:5" ht="15" x14ac:dyDescent="0.25">
      <c r="A9734" s="329">
        <v>12030</v>
      </c>
      <c r="B9734" s="329" t="s">
        <v>11961</v>
      </c>
      <c r="C9734" s="329" t="s">
        <v>9963</v>
      </c>
      <c r="D9734" s="329" t="s">
        <v>9495</v>
      </c>
      <c r="E9734" s="334">
        <v>55.14</v>
      </c>
    </row>
    <row r="9735" spans="1:5" ht="15" x14ac:dyDescent="0.25">
      <c r="A9735" s="329">
        <v>10908</v>
      </c>
      <c r="B9735" s="329" t="s">
        <v>11962</v>
      </c>
      <c r="C9735" s="329" t="s">
        <v>9494</v>
      </c>
      <c r="D9735" s="329" t="s">
        <v>9495</v>
      </c>
      <c r="E9735" s="334">
        <v>17.66</v>
      </c>
    </row>
    <row r="9736" spans="1:5" ht="15" x14ac:dyDescent="0.25">
      <c r="A9736" s="329">
        <v>10909</v>
      </c>
      <c r="B9736" s="329" t="s">
        <v>11963</v>
      </c>
      <c r="C9736" s="329" t="s">
        <v>9494</v>
      </c>
      <c r="D9736" s="329" t="s">
        <v>9495</v>
      </c>
      <c r="E9736" s="334">
        <v>28.16</v>
      </c>
    </row>
    <row r="9737" spans="1:5" ht="15" x14ac:dyDescent="0.25">
      <c r="A9737" s="329">
        <v>3669</v>
      </c>
      <c r="B9737" s="329" t="s">
        <v>11964</v>
      </c>
      <c r="C9737" s="329" t="s">
        <v>9494</v>
      </c>
      <c r="D9737" s="329" t="s">
        <v>9495</v>
      </c>
      <c r="E9737" s="334">
        <v>12.07</v>
      </c>
    </row>
    <row r="9738" spans="1:5" ht="15" x14ac:dyDescent="0.25">
      <c r="A9738" s="329">
        <v>20138</v>
      </c>
      <c r="B9738" s="329" t="s">
        <v>11965</v>
      </c>
      <c r="C9738" s="329" t="s">
        <v>9494</v>
      </c>
      <c r="D9738" s="329" t="s">
        <v>9495</v>
      </c>
      <c r="E9738" s="334">
        <v>59.95</v>
      </c>
    </row>
    <row r="9739" spans="1:5" ht="15" x14ac:dyDescent="0.25">
      <c r="A9739" s="329">
        <v>20139</v>
      </c>
      <c r="B9739" s="329" t="s">
        <v>11966</v>
      </c>
      <c r="C9739" s="329" t="s">
        <v>9494</v>
      </c>
      <c r="D9739" s="329" t="s">
        <v>9495</v>
      </c>
      <c r="E9739" s="334">
        <v>100.72</v>
      </c>
    </row>
    <row r="9740" spans="1:5" ht="15" x14ac:dyDescent="0.25">
      <c r="A9740" s="329">
        <v>3668</v>
      </c>
      <c r="B9740" s="329" t="s">
        <v>11967</v>
      </c>
      <c r="C9740" s="329" t="s">
        <v>9494</v>
      </c>
      <c r="D9740" s="329" t="s">
        <v>9495</v>
      </c>
      <c r="E9740" s="334">
        <v>39.94</v>
      </c>
    </row>
    <row r="9741" spans="1:5" ht="15" x14ac:dyDescent="0.25">
      <c r="A9741" s="329">
        <v>3656</v>
      </c>
      <c r="B9741" s="329" t="s">
        <v>11968</v>
      </c>
      <c r="C9741" s="329" t="s">
        <v>9494</v>
      </c>
      <c r="D9741" s="329" t="s">
        <v>9495</v>
      </c>
      <c r="E9741" s="334">
        <v>19.79</v>
      </c>
    </row>
    <row r="9742" spans="1:5" ht="15" x14ac:dyDescent="0.25">
      <c r="A9742" s="329">
        <v>10911</v>
      </c>
      <c r="B9742" s="329" t="s">
        <v>11969</v>
      </c>
      <c r="C9742" s="329" t="s">
        <v>9494</v>
      </c>
      <c r="D9742" s="329" t="s">
        <v>9495</v>
      </c>
      <c r="E9742" s="334">
        <v>21.97</v>
      </c>
    </row>
    <row r="9743" spans="1:5" ht="15" x14ac:dyDescent="0.25">
      <c r="A9743" s="329">
        <v>3654</v>
      </c>
      <c r="B9743" s="329" t="s">
        <v>11970</v>
      </c>
      <c r="C9743" s="329" t="s">
        <v>9494</v>
      </c>
      <c r="D9743" s="329" t="s">
        <v>9495</v>
      </c>
      <c r="E9743" s="334">
        <v>4.97</v>
      </c>
    </row>
    <row r="9744" spans="1:5" ht="15" x14ac:dyDescent="0.25">
      <c r="A9744" s="329">
        <v>3664</v>
      </c>
      <c r="B9744" s="329" t="s">
        <v>11971</v>
      </c>
      <c r="C9744" s="329" t="s">
        <v>9494</v>
      </c>
      <c r="D9744" s="329" t="s">
        <v>9495</v>
      </c>
      <c r="E9744" s="334">
        <v>6.17</v>
      </c>
    </row>
    <row r="9745" spans="1:5" ht="15" x14ac:dyDescent="0.25">
      <c r="A9745" s="329">
        <v>3657</v>
      </c>
      <c r="B9745" s="329" t="s">
        <v>11972</v>
      </c>
      <c r="C9745" s="329" t="s">
        <v>9494</v>
      </c>
      <c r="D9745" s="329" t="s">
        <v>9495</v>
      </c>
      <c r="E9745" s="334">
        <v>6.65</v>
      </c>
    </row>
    <row r="9746" spans="1:5" ht="15" x14ac:dyDescent="0.25">
      <c r="A9746" s="329">
        <v>12625</v>
      </c>
      <c r="B9746" s="329" t="s">
        <v>11973</v>
      </c>
      <c r="C9746" s="329" t="s">
        <v>9494</v>
      </c>
      <c r="D9746" s="329" t="s">
        <v>9508</v>
      </c>
      <c r="E9746" s="334">
        <v>11.41</v>
      </c>
    </row>
    <row r="9747" spans="1:5" ht="15" x14ac:dyDescent="0.25">
      <c r="A9747" s="329">
        <v>20136</v>
      </c>
      <c r="B9747" s="329" t="s">
        <v>11974</v>
      </c>
      <c r="C9747" s="329" t="s">
        <v>9494</v>
      </c>
      <c r="D9747" s="329" t="s">
        <v>9495</v>
      </c>
      <c r="E9747" s="334">
        <v>135.29</v>
      </c>
    </row>
    <row r="9748" spans="1:5" ht="15" x14ac:dyDescent="0.25">
      <c r="A9748" s="329">
        <v>20144</v>
      </c>
      <c r="B9748" s="329" t="s">
        <v>11975</v>
      </c>
      <c r="C9748" s="329" t="s">
        <v>9494</v>
      </c>
      <c r="D9748" s="329" t="s">
        <v>9495</v>
      </c>
      <c r="E9748" s="334">
        <v>59.43</v>
      </c>
    </row>
    <row r="9749" spans="1:5" ht="15" x14ac:dyDescent="0.25">
      <c r="A9749" s="329">
        <v>20143</v>
      </c>
      <c r="B9749" s="329" t="s">
        <v>11976</v>
      </c>
      <c r="C9749" s="329" t="s">
        <v>9494</v>
      </c>
      <c r="D9749" s="329" t="s">
        <v>9495</v>
      </c>
      <c r="E9749" s="334">
        <v>55.5</v>
      </c>
    </row>
    <row r="9750" spans="1:5" ht="15" x14ac:dyDescent="0.25">
      <c r="A9750" s="329">
        <v>20145</v>
      </c>
      <c r="B9750" s="329" t="s">
        <v>11977</v>
      </c>
      <c r="C9750" s="329" t="s">
        <v>9494</v>
      </c>
      <c r="D9750" s="329" t="s">
        <v>9495</v>
      </c>
      <c r="E9750" s="334">
        <v>157.51</v>
      </c>
    </row>
    <row r="9751" spans="1:5" ht="15" x14ac:dyDescent="0.25">
      <c r="A9751" s="329">
        <v>20146</v>
      </c>
      <c r="B9751" s="329" t="s">
        <v>11978</v>
      </c>
      <c r="C9751" s="329" t="s">
        <v>9494</v>
      </c>
      <c r="D9751" s="329" t="s">
        <v>9495</v>
      </c>
      <c r="E9751" s="334">
        <v>177.61</v>
      </c>
    </row>
    <row r="9752" spans="1:5" ht="15" x14ac:dyDescent="0.25">
      <c r="A9752" s="329">
        <v>20140</v>
      </c>
      <c r="B9752" s="329" t="s">
        <v>11979</v>
      </c>
      <c r="C9752" s="329" t="s">
        <v>9494</v>
      </c>
      <c r="D9752" s="329" t="s">
        <v>9495</v>
      </c>
      <c r="E9752" s="334">
        <v>7.07</v>
      </c>
    </row>
    <row r="9753" spans="1:5" ht="15" x14ac:dyDescent="0.25">
      <c r="A9753" s="329">
        <v>20141</v>
      </c>
      <c r="B9753" s="329" t="s">
        <v>11980</v>
      </c>
      <c r="C9753" s="329" t="s">
        <v>9494</v>
      </c>
      <c r="D9753" s="329" t="s">
        <v>9495</v>
      </c>
      <c r="E9753" s="334">
        <v>12.41</v>
      </c>
    </row>
    <row r="9754" spans="1:5" ht="15" x14ac:dyDescent="0.25">
      <c r="A9754" s="329">
        <v>20142</v>
      </c>
      <c r="B9754" s="329" t="s">
        <v>11981</v>
      </c>
      <c r="C9754" s="329" t="s">
        <v>9494</v>
      </c>
      <c r="D9754" s="329" t="s">
        <v>9495</v>
      </c>
      <c r="E9754" s="334">
        <v>37.979999999999997</v>
      </c>
    </row>
    <row r="9755" spans="1:5" ht="15" x14ac:dyDescent="0.25">
      <c r="A9755" s="329">
        <v>3659</v>
      </c>
      <c r="B9755" s="329" t="s">
        <v>11982</v>
      </c>
      <c r="C9755" s="329" t="s">
        <v>9494</v>
      </c>
      <c r="D9755" s="329" t="s">
        <v>9495</v>
      </c>
      <c r="E9755" s="334">
        <v>16.47</v>
      </c>
    </row>
    <row r="9756" spans="1:5" ht="15" x14ac:dyDescent="0.25">
      <c r="A9756" s="329">
        <v>3660</v>
      </c>
      <c r="B9756" s="329" t="s">
        <v>11983</v>
      </c>
      <c r="C9756" s="329" t="s">
        <v>9494</v>
      </c>
      <c r="D9756" s="329" t="s">
        <v>9495</v>
      </c>
      <c r="E9756" s="334">
        <v>23.75</v>
      </c>
    </row>
    <row r="9757" spans="1:5" ht="15" x14ac:dyDescent="0.25">
      <c r="A9757" s="329">
        <v>3662</v>
      </c>
      <c r="B9757" s="329" t="s">
        <v>11984</v>
      </c>
      <c r="C9757" s="329" t="s">
        <v>9494</v>
      </c>
      <c r="D9757" s="329" t="s">
        <v>9495</v>
      </c>
      <c r="E9757" s="334">
        <v>8.9700000000000006</v>
      </c>
    </row>
    <row r="9758" spans="1:5" ht="15" x14ac:dyDescent="0.25">
      <c r="A9758" s="329">
        <v>3661</v>
      </c>
      <c r="B9758" s="329" t="s">
        <v>11985</v>
      </c>
      <c r="C9758" s="329" t="s">
        <v>9494</v>
      </c>
      <c r="D9758" s="329" t="s">
        <v>9495</v>
      </c>
      <c r="E9758" s="334">
        <v>13.2</v>
      </c>
    </row>
    <row r="9759" spans="1:5" ht="15" x14ac:dyDescent="0.25">
      <c r="A9759" s="329">
        <v>3658</v>
      </c>
      <c r="B9759" s="329" t="s">
        <v>11986</v>
      </c>
      <c r="C9759" s="329" t="s">
        <v>9494</v>
      </c>
      <c r="D9759" s="329" t="s">
        <v>9495</v>
      </c>
      <c r="E9759" s="334">
        <v>16.8</v>
      </c>
    </row>
    <row r="9760" spans="1:5" ht="15" x14ac:dyDescent="0.25">
      <c r="A9760" s="329">
        <v>3670</v>
      </c>
      <c r="B9760" s="329" t="s">
        <v>2369</v>
      </c>
      <c r="C9760" s="329" t="s">
        <v>9494</v>
      </c>
      <c r="D9760" s="329" t="s">
        <v>9495</v>
      </c>
      <c r="E9760" s="334">
        <v>21.92</v>
      </c>
    </row>
    <row r="9761" spans="1:5" ht="15" x14ac:dyDescent="0.25">
      <c r="A9761" s="329">
        <v>3666</v>
      </c>
      <c r="B9761" s="329" t="s">
        <v>2371</v>
      </c>
      <c r="C9761" s="329" t="s">
        <v>9494</v>
      </c>
      <c r="D9761" s="329" t="s">
        <v>9495</v>
      </c>
      <c r="E9761" s="334">
        <v>3.71</v>
      </c>
    </row>
    <row r="9762" spans="1:5" ht="15" x14ac:dyDescent="0.25">
      <c r="A9762" s="329">
        <v>14157</v>
      </c>
      <c r="B9762" s="329" t="s">
        <v>11987</v>
      </c>
      <c r="C9762" s="329" t="s">
        <v>9494</v>
      </c>
      <c r="D9762" s="329" t="s">
        <v>9508</v>
      </c>
      <c r="E9762" s="334">
        <v>1.26</v>
      </c>
    </row>
    <row r="9763" spans="1:5" ht="15" x14ac:dyDescent="0.25">
      <c r="A9763" s="329">
        <v>3653</v>
      </c>
      <c r="B9763" s="329" t="s">
        <v>11988</v>
      </c>
      <c r="C9763" s="329" t="s">
        <v>9494</v>
      </c>
      <c r="D9763" s="329" t="s">
        <v>9508</v>
      </c>
      <c r="E9763" s="334">
        <v>122.24</v>
      </c>
    </row>
    <row r="9764" spans="1:5" ht="15" x14ac:dyDescent="0.25">
      <c r="A9764" s="329">
        <v>3649</v>
      </c>
      <c r="B9764" s="329" t="s">
        <v>11989</v>
      </c>
      <c r="C9764" s="329" t="s">
        <v>9494</v>
      </c>
      <c r="D9764" s="329" t="s">
        <v>9508</v>
      </c>
      <c r="E9764" s="334">
        <v>253.2</v>
      </c>
    </row>
    <row r="9765" spans="1:5" ht="15" x14ac:dyDescent="0.25">
      <c r="A9765" s="329">
        <v>42696</v>
      </c>
      <c r="B9765" s="329" t="s">
        <v>11990</v>
      </c>
      <c r="C9765" s="329" t="s">
        <v>9494</v>
      </c>
      <c r="D9765" s="329" t="s">
        <v>9508</v>
      </c>
      <c r="E9765" s="334">
        <v>708.42</v>
      </c>
    </row>
    <row r="9766" spans="1:5" ht="15" x14ac:dyDescent="0.25">
      <c r="A9766" s="329">
        <v>42697</v>
      </c>
      <c r="B9766" s="329" t="s">
        <v>11991</v>
      </c>
      <c r="C9766" s="329" t="s">
        <v>9494</v>
      </c>
      <c r="D9766" s="329" t="s">
        <v>9508</v>
      </c>
      <c r="E9766" s="335">
        <v>1066.8900000000001</v>
      </c>
    </row>
    <row r="9767" spans="1:5" ht="15" x14ac:dyDescent="0.25">
      <c r="A9767" s="329">
        <v>42698</v>
      </c>
      <c r="B9767" s="329" t="s">
        <v>11992</v>
      </c>
      <c r="C9767" s="329" t="s">
        <v>9494</v>
      </c>
      <c r="D9767" s="329" t="s">
        <v>9508</v>
      </c>
      <c r="E9767" s="335">
        <v>1486.15</v>
      </c>
    </row>
    <row r="9768" spans="1:5" ht="15" x14ac:dyDescent="0.25">
      <c r="A9768" s="329">
        <v>39875</v>
      </c>
      <c r="B9768" s="329" t="s">
        <v>11993</v>
      </c>
      <c r="C9768" s="329" t="s">
        <v>9494</v>
      </c>
      <c r="D9768" s="329" t="s">
        <v>9508</v>
      </c>
      <c r="E9768" s="334">
        <v>705.17</v>
      </c>
    </row>
    <row r="9769" spans="1:5" ht="15" x14ac:dyDescent="0.25">
      <c r="A9769" s="329">
        <v>39876</v>
      </c>
      <c r="B9769" s="329" t="s">
        <v>11994</v>
      </c>
      <c r="C9769" s="329" t="s">
        <v>9494</v>
      </c>
      <c r="D9769" s="329" t="s">
        <v>9508</v>
      </c>
      <c r="E9769" s="334">
        <v>882.87</v>
      </c>
    </row>
    <row r="9770" spans="1:5" ht="15" x14ac:dyDescent="0.25">
      <c r="A9770" s="329">
        <v>39877</v>
      </c>
      <c r="B9770" s="329" t="s">
        <v>11995</v>
      </c>
      <c r="C9770" s="329" t="s">
        <v>9494</v>
      </c>
      <c r="D9770" s="329" t="s">
        <v>9508</v>
      </c>
      <c r="E9770" s="335">
        <v>1224.51</v>
      </c>
    </row>
    <row r="9771" spans="1:5" ht="15" x14ac:dyDescent="0.25">
      <c r="A9771" s="329">
        <v>39878</v>
      </c>
      <c r="B9771" s="329" t="s">
        <v>11996</v>
      </c>
      <c r="C9771" s="329" t="s">
        <v>9494</v>
      </c>
      <c r="D9771" s="329" t="s">
        <v>9508</v>
      </c>
      <c r="E9771" s="335">
        <v>1617.37</v>
      </c>
    </row>
    <row r="9772" spans="1:5" ht="15" x14ac:dyDescent="0.25">
      <c r="A9772" s="329">
        <v>39872</v>
      </c>
      <c r="B9772" s="329" t="s">
        <v>11997</v>
      </c>
      <c r="C9772" s="329" t="s">
        <v>9494</v>
      </c>
      <c r="D9772" s="329" t="s">
        <v>9508</v>
      </c>
      <c r="E9772" s="334">
        <v>483.59</v>
      </c>
    </row>
    <row r="9773" spans="1:5" ht="15" x14ac:dyDescent="0.25">
      <c r="A9773" s="329">
        <v>39873</v>
      </c>
      <c r="B9773" s="329" t="s">
        <v>11998</v>
      </c>
      <c r="C9773" s="329" t="s">
        <v>9494</v>
      </c>
      <c r="D9773" s="329" t="s">
        <v>9508</v>
      </c>
      <c r="E9773" s="334">
        <v>560.92999999999995</v>
      </c>
    </row>
    <row r="9774" spans="1:5" ht="15" x14ac:dyDescent="0.25">
      <c r="A9774" s="329">
        <v>39874</v>
      </c>
      <c r="B9774" s="329" t="s">
        <v>11999</v>
      </c>
      <c r="C9774" s="329" t="s">
        <v>9494</v>
      </c>
      <c r="D9774" s="329" t="s">
        <v>9508</v>
      </c>
      <c r="E9774" s="334">
        <v>616.11</v>
      </c>
    </row>
    <row r="9775" spans="1:5" ht="15" x14ac:dyDescent="0.25">
      <c r="A9775" s="329">
        <v>3674</v>
      </c>
      <c r="B9775" s="329" t="s">
        <v>12000</v>
      </c>
      <c r="C9775" s="329" t="s">
        <v>9519</v>
      </c>
      <c r="D9775" s="329" t="s">
        <v>9508</v>
      </c>
      <c r="E9775" s="334">
        <v>71.790000000000006</v>
      </c>
    </row>
    <row r="9776" spans="1:5" ht="15" x14ac:dyDescent="0.25">
      <c r="A9776" s="329">
        <v>3681</v>
      </c>
      <c r="B9776" s="329" t="s">
        <v>12001</v>
      </c>
      <c r="C9776" s="329" t="s">
        <v>9519</v>
      </c>
      <c r="D9776" s="329" t="s">
        <v>9508</v>
      </c>
      <c r="E9776" s="334">
        <v>106.82</v>
      </c>
    </row>
    <row r="9777" spans="1:5" ht="15" x14ac:dyDescent="0.25">
      <c r="A9777" s="329">
        <v>3676</v>
      </c>
      <c r="B9777" s="329" t="s">
        <v>12002</v>
      </c>
      <c r="C9777" s="329" t="s">
        <v>9519</v>
      </c>
      <c r="D9777" s="329" t="s">
        <v>9508</v>
      </c>
      <c r="E9777" s="334">
        <v>402.01</v>
      </c>
    </row>
    <row r="9778" spans="1:5" ht="15" x14ac:dyDescent="0.25">
      <c r="A9778" s="329">
        <v>3679</v>
      </c>
      <c r="B9778" s="329" t="s">
        <v>12003</v>
      </c>
      <c r="C9778" s="329" t="s">
        <v>9519</v>
      </c>
      <c r="D9778" s="329" t="s">
        <v>9508</v>
      </c>
      <c r="E9778" s="334">
        <v>332.59</v>
      </c>
    </row>
    <row r="9779" spans="1:5" ht="15" x14ac:dyDescent="0.25">
      <c r="A9779" s="329">
        <v>3672</v>
      </c>
      <c r="B9779" s="329" t="s">
        <v>12004</v>
      </c>
      <c r="C9779" s="329" t="s">
        <v>9519</v>
      </c>
      <c r="D9779" s="329" t="s">
        <v>9508</v>
      </c>
      <c r="E9779" s="334">
        <v>1.1299999999999999</v>
      </c>
    </row>
    <row r="9780" spans="1:5" ht="15" x14ac:dyDescent="0.25">
      <c r="A9780" s="329">
        <v>3671</v>
      </c>
      <c r="B9780" s="329" t="s">
        <v>640</v>
      </c>
      <c r="C9780" s="329" t="s">
        <v>9519</v>
      </c>
      <c r="D9780" s="329" t="s">
        <v>9508</v>
      </c>
      <c r="E9780" s="334">
        <v>1.07</v>
      </c>
    </row>
    <row r="9781" spans="1:5" ht="15" x14ac:dyDescent="0.25">
      <c r="A9781" s="329">
        <v>3673</v>
      </c>
      <c r="B9781" s="329" t="s">
        <v>12005</v>
      </c>
      <c r="C9781" s="329" t="s">
        <v>9519</v>
      </c>
      <c r="D9781" s="329" t="s">
        <v>9508</v>
      </c>
      <c r="E9781" s="334">
        <v>1.68</v>
      </c>
    </row>
    <row r="9782" spans="1:5" ht="15" x14ac:dyDescent="0.25">
      <c r="A9782" s="329">
        <v>38394</v>
      </c>
      <c r="B9782" s="329" t="s">
        <v>12006</v>
      </c>
      <c r="C9782" s="329" t="s">
        <v>9494</v>
      </c>
      <c r="D9782" s="329" t="s">
        <v>9495</v>
      </c>
      <c r="E9782" s="334">
        <v>320.36</v>
      </c>
    </row>
    <row r="9783" spans="1:5" ht="15" x14ac:dyDescent="0.25">
      <c r="A9783" s="329">
        <v>3729</v>
      </c>
      <c r="B9783" s="329" t="s">
        <v>225</v>
      </c>
      <c r="C9783" s="329" t="s">
        <v>9494</v>
      </c>
      <c r="D9783" s="329" t="s">
        <v>9495</v>
      </c>
      <c r="E9783" s="334">
        <v>83.09</v>
      </c>
    </row>
    <row r="9784" spans="1:5" ht="15" x14ac:dyDescent="0.25">
      <c r="A9784" s="329">
        <v>39357</v>
      </c>
      <c r="B9784" s="329" t="s">
        <v>12007</v>
      </c>
      <c r="C9784" s="329" t="s">
        <v>9494</v>
      </c>
      <c r="D9784" s="329" t="s">
        <v>9508</v>
      </c>
      <c r="E9784" s="334">
        <v>139.30000000000001</v>
      </c>
    </row>
    <row r="9785" spans="1:5" ht="15" x14ac:dyDescent="0.25">
      <c r="A9785" s="329">
        <v>39358</v>
      </c>
      <c r="B9785" s="329" t="s">
        <v>12008</v>
      </c>
      <c r="C9785" s="329" t="s">
        <v>9494</v>
      </c>
      <c r="D9785" s="329" t="s">
        <v>9508</v>
      </c>
      <c r="E9785" s="334">
        <v>152.75</v>
      </c>
    </row>
    <row r="9786" spans="1:5" ht="15" x14ac:dyDescent="0.25">
      <c r="A9786" s="329">
        <v>39356</v>
      </c>
      <c r="B9786" s="329" t="s">
        <v>12009</v>
      </c>
      <c r="C9786" s="329" t="s">
        <v>9494</v>
      </c>
      <c r="D9786" s="329" t="s">
        <v>9508</v>
      </c>
      <c r="E9786" s="334">
        <v>260.58999999999997</v>
      </c>
    </row>
    <row r="9787" spans="1:5" ht="15" x14ac:dyDescent="0.25">
      <c r="A9787" s="329">
        <v>39355</v>
      </c>
      <c r="B9787" s="329" t="s">
        <v>12010</v>
      </c>
      <c r="C9787" s="329" t="s">
        <v>9494</v>
      </c>
      <c r="D9787" s="329" t="s">
        <v>9508</v>
      </c>
      <c r="E9787" s="334">
        <v>224.25</v>
      </c>
    </row>
    <row r="9788" spans="1:5" ht="15" x14ac:dyDescent="0.25">
      <c r="A9788" s="329">
        <v>39353</v>
      </c>
      <c r="B9788" s="329" t="s">
        <v>12011</v>
      </c>
      <c r="C9788" s="329" t="s">
        <v>9494</v>
      </c>
      <c r="D9788" s="329" t="s">
        <v>9508</v>
      </c>
      <c r="E9788" s="334">
        <v>307.52</v>
      </c>
    </row>
    <row r="9789" spans="1:5" ht="15" x14ac:dyDescent="0.25">
      <c r="A9789" s="329">
        <v>39354</v>
      </c>
      <c r="B9789" s="329" t="s">
        <v>12012</v>
      </c>
      <c r="C9789" s="329" t="s">
        <v>9494</v>
      </c>
      <c r="D9789" s="329" t="s">
        <v>9508</v>
      </c>
      <c r="E9789" s="334">
        <v>306.49</v>
      </c>
    </row>
    <row r="9790" spans="1:5" ht="15" x14ac:dyDescent="0.25">
      <c r="A9790" s="329">
        <v>39398</v>
      </c>
      <c r="B9790" s="329" t="s">
        <v>12013</v>
      </c>
      <c r="C9790" s="329" t="s">
        <v>9494</v>
      </c>
      <c r="D9790" s="329" t="s">
        <v>9495</v>
      </c>
      <c r="E9790" s="334">
        <v>80.27</v>
      </c>
    </row>
    <row r="9791" spans="1:5" ht="15" x14ac:dyDescent="0.25">
      <c r="A9791" s="329">
        <v>13343</v>
      </c>
      <c r="B9791" s="329" t="s">
        <v>12014</v>
      </c>
      <c r="C9791" s="329" t="s">
        <v>9494</v>
      </c>
      <c r="D9791" s="329" t="s">
        <v>9508</v>
      </c>
      <c r="E9791" s="334">
        <v>31.94</v>
      </c>
    </row>
    <row r="9792" spans="1:5" ht="15" x14ac:dyDescent="0.25">
      <c r="A9792" s="329">
        <v>12118</v>
      </c>
      <c r="B9792" s="329" t="s">
        <v>12015</v>
      </c>
      <c r="C9792" s="329" t="s">
        <v>9494</v>
      </c>
      <c r="D9792" s="329" t="s">
        <v>9495</v>
      </c>
      <c r="E9792" s="334">
        <v>19.079999999999998</v>
      </c>
    </row>
    <row r="9793" spans="1:5" ht="15" x14ac:dyDescent="0.25">
      <c r="A9793" s="329">
        <v>39482</v>
      </c>
      <c r="B9793" s="329" t="s">
        <v>12016</v>
      </c>
      <c r="C9793" s="329" t="s">
        <v>9494</v>
      </c>
      <c r="D9793" s="329" t="s">
        <v>9495</v>
      </c>
      <c r="E9793" s="334">
        <v>548.79999999999995</v>
      </c>
    </row>
    <row r="9794" spans="1:5" ht="15" x14ac:dyDescent="0.25">
      <c r="A9794" s="329">
        <v>39486</v>
      </c>
      <c r="B9794" s="329" t="s">
        <v>12017</v>
      </c>
      <c r="C9794" s="329" t="s">
        <v>9494</v>
      </c>
      <c r="D9794" s="329" t="s">
        <v>9495</v>
      </c>
      <c r="E9794" s="334">
        <v>447.9</v>
      </c>
    </row>
    <row r="9795" spans="1:5" ht="15" x14ac:dyDescent="0.25">
      <c r="A9795" s="329">
        <v>39484</v>
      </c>
      <c r="B9795" s="329" t="s">
        <v>12018</v>
      </c>
      <c r="C9795" s="329" t="s">
        <v>9494</v>
      </c>
      <c r="D9795" s="329" t="s">
        <v>9495</v>
      </c>
      <c r="E9795" s="334">
        <v>548.79999999999995</v>
      </c>
    </row>
    <row r="9796" spans="1:5" ht="15" x14ac:dyDescent="0.25">
      <c r="A9796" s="329">
        <v>39488</v>
      </c>
      <c r="B9796" s="329" t="s">
        <v>12019</v>
      </c>
      <c r="C9796" s="329" t="s">
        <v>9494</v>
      </c>
      <c r="D9796" s="329" t="s">
        <v>9495</v>
      </c>
      <c r="E9796" s="334">
        <v>455.23</v>
      </c>
    </row>
    <row r="9797" spans="1:5" ht="15" x14ac:dyDescent="0.25">
      <c r="A9797" s="329">
        <v>39485</v>
      </c>
      <c r="B9797" s="329" t="s">
        <v>12020</v>
      </c>
      <c r="C9797" s="329" t="s">
        <v>9494</v>
      </c>
      <c r="D9797" s="329" t="s">
        <v>9495</v>
      </c>
      <c r="E9797" s="334">
        <v>548.79999999999995</v>
      </c>
    </row>
    <row r="9798" spans="1:5" ht="15" x14ac:dyDescent="0.25">
      <c r="A9798" s="329">
        <v>39489</v>
      </c>
      <c r="B9798" s="329" t="s">
        <v>12021</v>
      </c>
      <c r="C9798" s="329" t="s">
        <v>9494</v>
      </c>
      <c r="D9798" s="329" t="s">
        <v>9495</v>
      </c>
      <c r="E9798" s="334">
        <v>462.95</v>
      </c>
    </row>
    <row r="9799" spans="1:5" ht="15" x14ac:dyDescent="0.25">
      <c r="A9799" s="329">
        <v>39490</v>
      </c>
      <c r="B9799" s="329" t="s">
        <v>12022</v>
      </c>
      <c r="C9799" s="329" t="s">
        <v>9494</v>
      </c>
      <c r="D9799" s="329" t="s">
        <v>9495</v>
      </c>
      <c r="E9799" s="334">
        <v>689.86</v>
      </c>
    </row>
    <row r="9800" spans="1:5" ht="15" x14ac:dyDescent="0.25">
      <c r="A9800" s="329">
        <v>39494</v>
      </c>
      <c r="B9800" s="329" t="s">
        <v>12023</v>
      </c>
      <c r="C9800" s="329" t="s">
        <v>9494</v>
      </c>
      <c r="D9800" s="329" t="s">
        <v>9495</v>
      </c>
      <c r="E9800" s="334">
        <v>495.38</v>
      </c>
    </row>
    <row r="9801" spans="1:5" ht="15" x14ac:dyDescent="0.25">
      <c r="A9801" s="329">
        <v>39495</v>
      </c>
      <c r="B9801" s="329" t="s">
        <v>12024</v>
      </c>
      <c r="C9801" s="329" t="s">
        <v>9494</v>
      </c>
      <c r="D9801" s="329" t="s">
        <v>9495</v>
      </c>
      <c r="E9801" s="334">
        <v>558.22</v>
      </c>
    </row>
    <row r="9802" spans="1:5" ht="15" x14ac:dyDescent="0.25">
      <c r="A9802" s="329">
        <v>39496</v>
      </c>
      <c r="B9802" s="329" t="s">
        <v>12025</v>
      </c>
      <c r="C9802" s="329" t="s">
        <v>9494</v>
      </c>
      <c r="D9802" s="329" t="s">
        <v>9495</v>
      </c>
      <c r="E9802" s="334">
        <v>614.04</v>
      </c>
    </row>
    <row r="9803" spans="1:5" ht="15" x14ac:dyDescent="0.25">
      <c r="A9803" s="329">
        <v>39492</v>
      </c>
      <c r="B9803" s="329" t="s">
        <v>12026</v>
      </c>
      <c r="C9803" s="329" t="s">
        <v>9494</v>
      </c>
      <c r="D9803" s="329" t="s">
        <v>9495</v>
      </c>
      <c r="E9803" s="334">
        <v>710.9</v>
      </c>
    </row>
    <row r="9804" spans="1:5" ht="15" x14ac:dyDescent="0.25">
      <c r="A9804" s="329">
        <v>39497</v>
      </c>
      <c r="B9804" s="329" t="s">
        <v>12027</v>
      </c>
      <c r="C9804" s="329" t="s">
        <v>9494</v>
      </c>
      <c r="D9804" s="329" t="s">
        <v>9495</v>
      </c>
      <c r="E9804" s="334">
        <v>642.13</v>
      </c>
    </row>
    <row r="9805" spans="1:5" ht="15" x14ac:dyDescent="0.25">
      <c r="A9805" s="329">
        <v>39493</v>
      </c>
      <c r="B9805" s="329" t="s">
        <v>12028</v>
      </c>
      <c r="C9805" s="329" t="s">
        <v>9494</v>
      </c>
      <c r="D9805" s="329" t="s">
        <v>9495</v>
      </c>
      <c r="E9805" s="334">
        <v>762.5</v>
      </c>
    </row>
    <row r="9806" spans="1:5" ht="15" x14ac:dyDescent="0.25">
      <c r="A9806" s="329">
        <v>39500</v>
      </c>
      <c r="B9806" s="329" t="s">
        <v>12029</v>
      </c>
      <c r="C9806" s="329" t="s">
        <v>9494</v>
      </c>
      <c r="D9806" s="329" t="s">
        <v>9495</v>
      </c>
      <c r="E9806" s="334">
        <v>831.95</v>
      </c>
    </row>
    <row r="9807" spans="1:5" ht="15" x14ac:dyDescent="0.25">
      <c r="A9807" s="329">
        <v>39498</v>
      </c>
      <c r="B9807" s="329" t="s">
        <v>12030</v>
      </c>
      <c r="C9807" s="329" t="s">
        <v>9494</v>
      </c>
      <c r="D9807" s="329" t="s">
        <v>9495</v>
      </c>
      <c r="E9807" s="335">
        <v>1026.08</v>
      </c>
    </row>
    <row r="9808" spans="1:5" ht="15" x14ac:dyDescent="0.25">
      <c r="A9808" s="329">
        <v>43628</v>
      </c>
      <c r="B9808" s="329" t="s">
        <v>12031</v>
      </c>
      <c r="C9808" s="329" t="s">
        <v>9494</v>
      </c>
      <c r="D9808" s="329" t="s">
        <v>9495</v>
      </c>
      <c r="E9808" s="334">
        <v>808.77</v>
      </c>
    </row>
    <row r="9809" spans="1:5" ht="15" x14ac:dyDescent="0.25">
      <c r="A9809" s="329">
        <v>39501</v>
      </c>
      <c r="B9809" s="329" t="s">
        <v>12032</v>
      </c>
      <c r="C9809" s="329" t="s">
        <v>9494</v>
      </c>
      <c r="D9809" s="329" t="s">
        <v>9495</v>
      </c>
      <c r="E9809" s="334">
        <v>854.48</v>
      </c>
    </row>
    <row r="9810" spans="1:5" ht="15" x14ac:dyDescent="0.25">
      <c r="A9810" s="329">
        <v>39499</v>
      </c>
      <c r="B9810" s="329" t="s">
        <v>12033</v>
      </c>
      <c r="C9810" s="329" t="s">
        <v>9494</v>
      </c>
      <c r="D9810" s="329" t="s">
        <v>9495</v>
      </c>
      <c r="E9810" s="335">
        <v>1040.6500000000001</v>
      </c>
    </row>
    <row r="9811" spans="1:5" ht="15" x14ac:dyDescent="0.25">
      <c r="A9811" s="329">
        <v>43621</v>
      </c>
      <c r="B9811" s="329" t="s">
        <v>12034</v>
      </c>
      <c r="C9811" s="329" t="s">
        <v>9494</v>
      </c>
      <c r="D9811" s="329" t="s">
        <v>9495</v>
      </c>
      <c r="E9811" s="334">
        <v>859.31</v>
      </c>
    </row>
    <row r="9812" spans="1:5" ht="15" x14ac:dyDescent="0.25">
      <c r="A9812" s="329">
        <v>3733</v>
      </c>
      <c r="B9812" s="329" t="s">
        <v>12035</v>
      </c>
      <c r="C9812" s="329" t="s">
        <v>9507</v>
      </c>
      <c r="D9812" s="329" t="s">
        <v>9508</v>
      </c>
      <c r="E9812" s="334">
        <v>58.96</v>
      </c>
    </row>
    <row r="9813" spans="1:5" ht="15" x14ac:dyDescent="0.25">
      <c r="A9813" s="329">
        <v>3731</v>
      </c>
      <c r="B9813" s="329" t="s">
        <v>12036</v>
      </c>
      <c r="C9813" s="329" t="s">
        <v>9507</v>
      </c>
      <c r="D9813" s="329" t="s">
        <v>9508</v>
      </c>
      <c r="E9813" s="334">
        <v>54.73</v>
      </c>
    </row>
    <row r="9814" spans="1:5" ht="15" x14ac:dyDescent="0.25">
      <c r="A9814" s="329">
        <v>38137</v>
      </c>
      <c r="B9814" s="329" t="s">
        <v>12037</v>
      </c>
      <c r="C9814" s="329" t="s">
        <v>9507</v>
      </c>
      <c r="D9814" s="329" t="s">
        <v>9508</v>
      </c>
      <c r="E9814" s="334">
        <v>55.05</v>
      </c>
    </row>
    <row r="9815" spans="1:5" ht="15" x14ac:dyDescent="0.25">
      <c r="A9815" s="329">
        <v>38135</v>
      </c>
      <c r="B9815" s="329" t="s">
        <v>12038</v>
      </c>
      <c r="C9815" s="329" t="s">
        <v>9507</v>
      </c>
      <c r="D9815" s="329" t="s">
        <v>9508</v>
      </c>
      <c r="E9815" s="334">
        <v>69.78</v>
      </c>
    </row>
    <row r="9816" spans="1:5" ht="15" x14ac:dyDescent="0.25">
      <c r="A9816" s="329">
        <v>38138</v>
      </c>
      <c r="B9816" s="329" t="s">
        <v>12039</v>
      </c>
      <c r="C9816" s="329" t="s">
        <v>9507</v>
      </c>
      <c r="D9816" s="329" t="s">
        <v>9508</v>
      </c>
      <c r="E9816" s="334">
        <v>54.06</v>
      </c>
    </row>
    <row r="9817" spans="1:5" ht="15" x14ac:dyDescent="0.25">
      <c r="A9817" s="329">
        <v>3736</v>
      </c>
      <c r="B9817" s="329" t="s">
        <v>12040</v>
      </c>
      <c r="C9817" s="329" t="s">
        <v>9507</v>
      </c>
      <c r="D9817" s="329" t="s">
        <v>9499</v>
      </c>
      <c r="E9817" s="334">
        <v>75.5</v>
      </c>
    </row>
    <row r="9818" spans="1:5" ht="15" x14ac:dyDescent="0.25">
      <c r="A9818" s="329">
        <v>3741</v>
      </c>
      <c r="B9818" s="329" t="s">
        <v>12041</v>
      </c>
      <c r="C9818" s="329" t="s">
        <v>9507</v>
      </c>
      <c r="D9818" s="329" t="s">
        <v>9495</v>
      </c>
      <c r="E9818" s="334">
        <v>78.7</v>
      </c>
    </row>
    <row r="9819" spans="1:5" ht="15" x14ac:dyDescent="0.25">
      <c r="A9819" s="329">
        <v>3745</v>
      </c>
      <c r="B9819" s="329" t="s">
        <v>12042</v>
      </c>
      <c r="C9819" s="329" t="s">
        <v>9507</v>
      </c>
      <c r="D9819" s="329" t="s">
        <v>9495</v>
      </c>
      <c r="E9819" s="334">
        <v>84.86</v>
      </c>
    </row>
    <row r="9820" spans="1:5" ht="15" x14ac:dyDescent="0.25">
      <c r="A9820" s="329">
        <v>3743</v>
      </c>
      <c r="B9820" s="329" t="s">
        <v>12043</v>
      </c>
      <c r="C9820" s="329" t="s">
        <v>9507</v>
      </c>
      <c r="D9820" s="329" t="s">
        <v>9495</v>
      </c>
      <c r="E9820" s="334">
        <v>78.42</v>
      </c>
    </row>
    <row r="9821" spans="1:5" ht="15" x14ac:dyDescent="0.25">
      <c r="A9821" s="329">
        <v>3744</v>
      </c>
      <c r="B9821" s="329" t="s">
        <v>12044</v>
      </c>
      <c r="C9821" s="329" t="s">
        <v>9507</v>
      </c>
      <c r="D9821" s="329" t="s">
        <v>9495</v>
      </c>
      <c r="E9821" s="334">
        <v>86.32</v>
      </c>
    </row>
    <row r="9822" spans="1:5" ht="15" x14ac:dyDescent="0.25">
      <c r="A9822" s="329">
        <v>3739</v>
      </c>
      <c r="B9822" s="329" t="s">
        <v>12045</v>
      </c>
      <c r="C9822" s="329" t="s">
        <v>9507</v>
      </c>
      <c r="D9822" s="329" t="s">
        <v>9495</v>
      </c>
      <c r="E9822" s="334">
        <v>90.71</v>
      </c>
    </row>
    <row r="9823" spans="1:5" ht="15" x14ac:dyDescent="0.25">
      <c r="A9823" s="329">
        <v>3737</v>
      </c>
      <c r="B9823" s="329" t="s">
        <v>12046</v>
      </c>
      <c r="C9823" s="329" t="s">
        <v>9507</v>
      </c>
      <c r="D9823" s="329" t="s">
        <v>9495</v>
      </c>
      <c r="E9823" s="334">
        <v>95.1</v>
      </c>
    </row>
    <row r="9824" spans="1:5" ht="15" x14ac:dyDescent="0.25">
      <c r="A9824" s="329">
        <v>3738</v>
      </c>
      <c r="B9824" s="329" t="s">
        <v>12047</v>
      </c>
      <c r="C9824" s="329" t="s">
        <v>9507</v>
      </c>
      <c r="D9824" s="329" t="s">
        <v>9495</v>
      </c>
      <c r="E9824" s="334">
        <v>109.73</v>
      </c>
    </row>
    <row r="9825" spans="1:5" ht="15" x14ac:dyDescent="0.25">
      <c r="A9825" s="329">
        <v>3747</v>
      </c>
      <c r="B9825" s="329" t="s">
        <v>12048</v>
      </c>
      <c r="C9825" s="329" t="s">
        <v>9507</v>
      </c>
      <c r="D9825" s="329" t="s">
        <v>9495</v>
      </c>
      <c r="E9825" s="334">
        <v>86.32</v>
      </c>
    </row>
    <row r="9826" spans="1:5" ht="15" x14ac:dyDescent="0.25">
      <c r="A9826" s="329">
        <v>11649</v>
      </c>
      <c r="B9826" s="329" t="s">
        <v>12049</v>
      </c>
      <c r="C9826" s="329" t="s">
        <v>9494</v>
      </c>
      <c r="D9826" s="329" t="s">
        <v>9495</v>
      </c>
      <c r="E9826" s="334">
        <v>626.24</v>
      </c>
    </row>
    <row r="9827" spans="1:5" ht="15" x14ac:dyDescent="0.25">
      <c r="A9827" s="329">
        <v>11650</v>
      </c>
      <c r="B9827" s="329" t="s">
        <v>12050</v>
      </c>
      <c r="C9827" s="329" t="s">
        <v>9494</v>
      </c>
      <c r="D9827" s="329" t="s">
        <v>9495</v>
      </c>
      <c r="E9827" s="335">
        <v>1067.3800000000001</v>
      </c>
    </row>
    <row r="9828" spans="1:5" ht="15" x14ac:dyDescent="0.25">
      <c r="A9828" s="329">
        <v>3742</v>
      </c>
      <c r="B9828" s="329" t="s">
        <v>12051</v>
      </c>
      <c r="C9828" s="329" t="s">
        <v>9507</v>
      </c>
      <c r="D9828" s="329" t="s">
        <v>9495</v>
      </c>
      <c r="E9828" s="334">
        <v>113.83</v>
      </c>
    </row>
    <row r="9829" spans="1:5" ht="15" x14ac:dyDescent="0.25">
      <c r="A9829" s="329">
        <v>3746</v>
      </c>
      <c r="B9829" s="329" t="s">
        <v>12052</v>
      </c>
      <c r="C9829" s="329" t="s">
        <v>9507</v>
      </c>
      <c r="D9829" s="329" t="s">
        <v>9495</v>
      </c>
      <c r="E9829" s="334">
        <v>132.91</v>
      </c>
    </row>
    <row r="9830" spans="1:5" ht="15" x14ac:dyDescent="0.25">
      <c r="A9830" s="329">
        <v>21106</v>
      </c>
      <c r="B9830" s="329" t="s">
        <v>12053</v>
      </c>
      <c r="C9830" s="329" t="s">
        <v>9567</v>
      </c>
      <c r="D9830" s="329" t="s">
        <v>9508</v>
      </c>
      <c r="E9830" s="334">
        <v>41.67</v>
      </c>
    </row>
    <row r="9831" spans="1:5" ht="15" x14ac:dyDescent="0.25">
      <c r="A9831" s="329">
        <v>3755</v>
      </c>
      <c r="B9831" s="329" t="s">
        <v>12054</v>
      </c>
      <c r="C9831" s="329" t="s">
        <v>9494</v>
      </c>
      <c r="D9831" s="329" t="s">
        <v>9495</v>
      </c>
      <c r="E9831" s="334">
        <v>16.64</v>
      </c>
    </row>
    <row r="9832" spans="1:5" ht="15" x14ac:dyDescent="0.25">
      <c r="A9832" s="329">
        <v>3750</v>
      </c>
      <c r="B9832" s="329" t="s">
        <v>12055</v>
      </c>
      <c r="C9832" s="329" t="s">
        <v>9494</v>
      </c>
      <c r="D9832" s="329" t="s">
        <v>9495</v>
      </c>
      <c r="E9832" s="334">
        <v>22.37</v>
      </c>
    </row>
    <row r="9833" spans="1:5" ht="15" x14ac:dyDescent="0.25">
      <c r="A9833" s="329">
        <v>3756</v>
      </c>
      <c r="B9833" s="329" t="s">
        <v>12056</v>
      </c>
      <c r="C9833" s="329" t="s">
        <v>9494</v>
      </c>
      <c r="D9833" s="329" t="s">
        <v>9495</v>
      </c>
      <c r="E9833" s="334">
        <v>41.81</v>
      </c>
    </row>
    <row r="9834" spans="1:5" ht="15" x14ac:dyDescent="0.25">
      <c r="A9834" s="329">
        <v>39377</v>
      </c>
      <c r="B9834" s="329" t="s">
        <v>12057</v>
      </c>
      <c r="C9834" s="329" t="s">
        <v>9494</v>
      </c>
      <c r="D9834" s="329" t="s">
        <v>9495</v>
      </c>
      <c r="E9834" s="334">
        <v>123.85</v>
      </c>
    </row>
    <row r="9835" spans="1:5" ht="15" x14ac:dyDescent="0.25">
      <c r="A9835" s="329">
        <v>38191</v>
      </c>
      <c r="B9835" s="329" t="s">
        <v>12058</v>
      </c>
      <c r="C9835" s="329" t="s">
        <v>9494</v>
      </c>
      <c r="D9835" s="329" t="s">
        <v>9495</v>
      </c>
      <c r="E9835" s="334">
        <v>9.2200000000000006</v>
      </c>
    </row>
    <row r="9836" spans="1:5" ht="15" x14ac:dyDescent="0.25">
      <c r="A9836" s="329">
        <v>39381</v>
      </c>
      <c r="B9836" s="329" t="s">
        <v>12059</v>
      </c>
      <c r="C9836" s="329" t="s">
        <v>9494</v>
      </c>
      <c r="D9836" s="329" t="s">
        <v>9495</v>
      </c>
      <c r="E9836" s="334">
        <v>8.6</v>
      </c>
    </row>
    <row r="9837" spans="1:5" ht="15" x14ac:dyDescent="0.25">
      <c r="A9837" s="329">
        <v>38780</v>
      </c>
      <c r="B9837" s="329" t="s">
        <v>12060</v>
      </c>
      <c r="C9837" s="329" t="s">
        <v>9494</v>
      </c>
      <c r="D9837" s="329" t="s">
        <v>9495</v>
      </c>
      <c r="E9837" s="334">
        <v>10.52</v>
      </c>
    </row>
    <row r="9838" spans="1:5" ht="15" x14ac:dyDescent="0.25">
      <c r="A9838" s="329">
        <v>38781</v>
      </c>
      <c r="B9838" s="329" t="s">
        <v>12061</v>
      </c>
      <c r="C9838" s="329" t="s">
        <v>9494</v>
      </c>
      <c r="D9838" s="329" t="s">
        <v>9495</v>
      </c>
      <c r="E9838" s="334">
        <v>35.520000000000003</v>
      </c>
    </row>
    <row r="9839" spans="1:5" ht="15" x14ac:dyDescent="0.25">
      <c r="A9839" s="329">
        <v>38192</v>
      </c>
      <c r="B9839" s="329" t="s">
        <v>12062</v>
      </c>
      <c r="C9839" s="329" t="s">
        <v>9494</v>
      </c>
      <c r="D9839" s="329" t="s">
        <v>9495</v>
      </c>
      <c r="E9839" s="334">
        <v>64.27</v>
      </c>
    </row>
    <row r="9840" spans="1:5" ht="15" x14ac:dyDescent="0.25">
      <c r="A9840" s="329">
        <v>3753</v>
      </c>
      <c r="B9840" s="329" t="s">
        <v>12063</v>
      </c>
      <c r="C9840" s="329" t="s">
        <v>9494</v>
      </c>
      <c r="D9840" s="329" t="s">
        <v>9495</v>
      </c>
      <c r="E9840" s="334">
        <v>5.62</v>
      </c>
    </row>
    <row r="9841" spans="1:5" ht="15" x14ac:dyDescent="0.25">
      <c r="A9841" s="329">
        <v>38782</v>
      </c>
      <c r="B9841" s="329" t="s">
        <v>12064</v>
      </c>
      <c r="C9841" s="329" t="s">
        <v>9494</v>
      </c>
      <c r="D9841" s="329" t="s">
        <v>9495</v>
      </c>
      <c r="E9841" s="334">
        <v>7.32</v>
      </c>
    </row>
    <row r="9842" spans="1:5" ht="15" x14ac:dyDescent="0.25">
      <c r="A9842" s="329">
        <v>38778</v>
      </c>
      <c r="B9842" s="329" t="s">
        <v>12065</v>
      </c>
      <c r="C9842" s="329" t="s">
        <v>9494</v>
      </c>
      <c r="D9842" s="329" t="s">
        <v>9495</v>
      </c>
      <c r="E9842" s="334">
        <v>5.5</v>
      </c>
    </row>
    <row r="9843" spans="1:5" ht="15" x14ac:dyDescent="0.25">
      <c r="A9843" s="329">
        <v>38779</v>
      </c>
      <c r="B9843" s="329" t="s">
        <v>12066</v>
      </c>
      <c r="C9843" s="329" t="s">
        <v>9494</v>
      </c>
      <c r="D9843" s="329" t="s">
        <v>9495</v>
      </c>
      <c r="E9843" s="334">
        <v>5.83</v>
      </c>
    </row>
    <row r="9844" spans="1:5" ht="15" x14ac:dyDescent="0.25">
      <c r="A9844" s="329">
        <v>39388</v>
      </c>
      <c r="B9844" s="329" t="s">
        <v>12067</v>
      </c>
      <c r="C9844" s="329" t="s">
        <v>9494</v>
      </c>
      <c r="D9844" s="329" t="s">
        <v>9495</v>
      </c>
      <c r="E9844" s="334">
        <v>8.8000000000000007</v>
      </c>
    </row>
    <row r="9845" spans="1:5" ht="15" x14ac:dyDescent="0.25">
      <c r="A9845" s="329">
        <v>39387</v>
      </c>
      <c r="B9845" s="329" t="s">
        <v>12068</v>
      </c>
      <c r="C9845" s="329" t="s">
        <v>9494</v>
      </c>
      <c r="D9845" s="329" t="s">
        <v>9495</v>
      </c>
      <c r="E9845" s="334">
        <v>13.72</v>
      </c>
    </row>
    <row r="9846" spans="1:5" ht="15" x14ac:dyDescent="0.25">
      <c r="A9846" s="329">
        <v>39386</v>
      </c>
      <c r="B9846" s="329" t="s">
        <v>12069</v>
      </c>
      <c r="C9846" s="329" t="s">
        <v>9494</v>
      </c>
      <c r="D9846" s="329" t="s">
        <v>9495</v>
      </c>
      <c r="E9846" s="334">
        <v>9.57</v>
      </c>
    </row>
    <row r="9847" spans="1:5" ht="15" x14ac:dyDescent="0.25">
      <c r="A9847" s="329">
        <v>38194</v>
      </c>
      <c r="B9847" s="329" t="s">
        <v>12070</v>
      </c>
      <c r="C9847" s="329" t="s">
        <v>9494</v>
      </c>
      <c r="D9847" s="329" t="s">
        <v>9499</v>
      </c>
      <c r="E9847" s="334">
        <v>7.16</v>
      </c>
    </row>
    <row r="9848" spans="1:5" ht="15" x14ac:dyDescent="0.25">
      <c r="A9848" s="329">
        <v>38193</v>
      </c>
      <c r="B9848" s="329" t="s">
        <v>12071</v>
      </c>
      <c r="C9848" s="329" t="s">
        <v>9494</v>
      </c>
      <c r="D9848" s="329" t="s">
        <v>9495</v>
      </c>
      <c r="E9848" s="334">
        <v>6.22</v>
      </c>
    </row>
    <row r="9849" spans="1:5" ht="15" x14ac:dyDescent="0.25">
      <c r="A9849" s="329">
        <v>12216</v>
      </c>
      <c r="B9849" s="329" t="s">
        <v>12072</v>
      </c>
      <c r="C9849" s="329" t="s">
        <v>9494</v>
      </c>
      <c r="D9849" s="329" t="s">
        <v>9495</v>
      </c>
      <c r="E9849" s="334">
        <v>32.14</v>
      </c>
    </row>
    <row r="9850" spans="1:5" ht="15" x14ac:dyDescent="0.25">
      <c r="A9850" s="329">
        <v>3757</v>
      </c>
      <c r="B9850" s="329" t="s">
        <v>12073</v>
      </c>
      <c r="C9850" s="329" t="s">
        <v>9494</v>
      </c>
      <c r="D9850" s="329" t="s">
        <v>9495</v>
      </c>
      <c r="E9850" s="334">
        <v>37.17</v>
      </c>
    </row>
    <row r="9851" spans="1:5" ht="15" x14ac:dyDescent="0.25">
      <c r="A9851" s="329">
        <v>3758</v>
      </c>
      <c r="B9851" s="329" t="s">
        <v>12074</v>
      </c>
      <c r="C9851" s="329" t="s">
        <v>9494</v>
      </c>
      <c r="D9851" s="329" t="s">
        <v>9495</v>
      </c>
      <c r="E9851" s="334">
        <v>43.34</v>
      </c>
    </row>
    <row r="9852" spans="1:5" ht="15" x14ac:dyDescent="0.25">
      <c r="A9852" s="329">
        <v>12214</v>
      </c>
      <c r="B9852" s="329" t="s">
        <v>12075</v>
      </c>
      <c r="C9852" s="329" t="s">
        <v>9494</v>
      </c>
      <c r="D9852" s="329" t="s">
        <v>9495</v>
      </c>
      <c r="E9852" s="334">
        <v>14.84</v>
      </c>
    </row>
    <row r="9853" spans="1:5" ht="15" x14ac:dyDescent="0.25">
      <c r="A9853" s="329">
        <v>3749</v>
      </c>
      <c r="B9853" s="329" t="s">
        <v>1476</v>
      </c>
      <c r="C9853" s="329" t="s">
        <v>9494</v>
      </c>
      <c r="D9853" s="329" t="s">
        <v>9499</v>
      </c>
      <c r="E9853" s="334">
        <v>26.45</v>
      </c>
    </row>
    <row r="9854" spans="1:5" ht="15" x14ac:dyDescent="0.25">
      <c r="A9854" s="329">
        <v>3751</v>
      </c>
      <c r="B9854" s="329" t="s">
        <v>12076</v>
      </c>
      <c r="C9854" s="329" t="s">
        <v>9494</v>
      </c>
      <c r="D9854" s="329" t="s">
        <v>9495</v>
      </c>
      <c r="E9854" s="334">
        <v>36.090000000000003</v>
      </c>
    </row>
    <row r="9855" spans="1:5" ht="15" x14ac:dyDescent="0.25">
      <c r="A9855" s="329">
        <v>39376</v>
      </c>
      <c r="B9855" s="329" t="s">
        <v>12077</v>
      </c>
      <c r="C9855" s="329" t="s">
        <v>9494</v>
      </c>
      <c r="D9855" s="329" t="s">
        <v>9495</v>
      </c>
      <c r="E9855" s="334">
        <v>30.43</v>
      </c>
    </row>
    <row r="9856" spans="1:5" ht="15" x14ac:dyDescent="0.25">
      <c r="A9856" s="329">
        <v>3752</v>
      </c>
      <c r="B9856" s="329" t="s">
        <v>12078</v>
      </c>
      <c r="C9856" s="329" t="s">
        <v>9494</v>
      </c>
      <c r="D9856" s="329" t="s">
        <v>9495</v>
      </c>
      <c r="E9856" s="334">
        <v>59.54</v>
      </c>
    </row>
    <row r="9857" spans="1:5" ht="15" x14ac:dyDescent="0.25">
      <c r="A9857" s="329">
        <v>746</v>
      </c>
      <c r="B9857" s="329" t="s">
        <v>12079</v>
      </c>
      <c r="C9857" s="329" t="s">
        <v>9494</v>
      </c>
      <c r="D9857" s="329" t="s">
        <v>9499</v>
      </c>
      <c r="E9857" s="335">
        <v>2900</v>
      </c>
    </row>
    <row r="9858" spans="1:5" ht="15" x14ac:dyDescent="0.25">
      <c r="A9858" s="329">
        <v>20269</v>
      </c>
      <c r="B9858" s="329" t="s">
        <v>12080</v>
      </c>
      <c r="C9858" s="329" t="s">
        <v>9494</v>
      </c>
      <c r="D9858" s="329" t="s">
        <v>9495</v>
      </c>
      <c r="E9858" s="334">
        <v>78.33</v>
      </c>
    </row>
    <row r="9859" spans="1:5" ht="15" x14ac:dyDescent="0.25">
      <c r="A9859" s="329">
        <v>20270</v>
      </c>
      <c r="B9859" s="329" t="s">
        <v>12081</v>
      </c>
      <c r="C9859" s="329" t="s">
        <v>9494</v>
      </c>
      <c r="D9859" s="329" t="s">
        <v>9495</v>
      </c>
      <c r="E9859" s="334">
        <v>86.55</v>
      </c>
    </row>
    <row r="9860" spans="1:5" ht="15" x14ac:dyDescent="0.25">
      <c r="A9860" s="329">
        <v>11696</v>
      </c>
      <c r="B9860" s="329" t="s">
        <v>12082</v>
      </c>
      <c r="C9860" s="329" t="s">
        <v>9494</v>
      </c>
      <c r="D9860" s="329" t="s">
        <v>9495</v>
      </c>
      <c r="E9860" s="334">
        <v>138.55000000000001</v>
      </c>
    </row>
    <row r="9861" spans="1:5" ht="15" x14ac:dyDescent="0.25">
      <c r="A9861" s="329">
        <v>10427</v>
      </c>
      <c r="B9861" s="329" t="s">
        <v>12083</v>
      </c>
      <c r="C9861" s="329" t="s">
        <v>9494</v>
      </c>
      <c r="D9861" s="329" t="s">
        <v>9495</v>
      </c>
      <c r="E9861" s="334">
        <v>387.72</v>
      </c>
    </row>
    <row r="9862" spans="1:5" ht="15" x14ac:dyDescent="0.25">
      <c r="A9862" s="329">
        <v>10428</v>
      </c>
      <c r="B9862" s="329" t="s">
        <v>12084</v>
      </c>
      <c r="C9862" s="329" t="s">
        <v>9494</v>
      </c>
      <c r="D9862" s="329" t="s">
        <v>9495</v>
      </c>
      <c r="E9862" s="334">
        <v>399.48</v>
      </c>
    </row>
    <row r="9863" spans="1:5" ht="15" x14ac:dyDescent="0.25">
      <c r="A9863" s="329">
        <v>36521</v>
      </c>
      <c r="B9863" s="329" t="s">
        <v>12085</v>
      </c>
      <c r="C9863" s="329" t="s">
        <v>9494</v>
      </c>
      <c r="D9863" s="329" t="s">
        <v>9495</v>
      </c>
      <c r="E9863" s="334">
        <v>124.64</v>
      </c>
    </row>
    <row r="9864" spans="1:5" ht="15" x14ac:dyDescent="0.25">
      <c r="A9864" s="329">
        <v>36794</v>
      </c>
      <c r="B9864" s="329" t="s">
        <v>12086</v>
      </c>
      <c r="C9864" s="329" t="s">
        <v>9494</v>
      </c>
      <c r="D9864" s="329" t="s">
        <v>9495</v>
      </c>
      <c r="E9864" s="334">
        <v>132.69</v>
      </c>
    </row>
    <row r="9865" spans="1:5" ht="15" x14ac:dyDescent="0.25">
      <c r="A9865" s="329">
        <v>10426</v>
      </c>
      <c r="B9865" s="329" t="s">
        <v>12087</v>
      </c>
      <c r="C9865" s="329" t="s">
        <v>9494</v>
      </c>
      <c r="D9865" s="329" t="s">
        <v>9495</v>
      </c>
      <c r="E9865" s="334">
        <v>148.59</v>
      </c>
    </row>
    <row r="9866" spans="1:5" ht="15" x14ac:dyDescent="0.25">
      <c r="A9866" s="329">
        <v>10425</v>
      </c>
      <c r="B9866" s="329" t="s">
        <v>12088</v>
      </c>
      <c r="C9866" s="329" t="s">
        <v>9494</v>
      </c>
      <c r="D9866" s="329" t="s">
        <v>9495</v>
      </c>
      <c r="E9866" s="334">
        <v>75.38</v>
      </c>
    </row>
    <row r="9867" spans="1:5" ht="15" x14ac:dyDescent="0.25">
      <c r="A9867" s="329">
        <v>10431</v>
      </c>
      <c r="B9867" s="329" t="s">
        <v>12089</v>
      </c>
      <c r="C9867" s="329" t="s">
        <v>9494</v>
      </c>
      <c r="D9867" s="329" t="s">
        <v>9495</v>
      </c>
      <c r="E9867" s="334">
        <v>258.07</v>
      </c>
    </row>
    <row r="9868" spans="1:5" ht="15" x14ac:dyDescent="0.25">
      <c r="A9868" s="329">
        <v>10429</v>
      </c>
      <c r="B9868" s="329" t="s">
        <v>12090</v>
      </c>
      <c r="C9868" s="329" t="s">
        <v>9494</v>
      </c>
      <c r="D9868" s="329" t="s">
        <v>9495</v>
      </c>
      <c r="E9868" s="334">
        <v>127.31</v>
      </c>
    </row>
    <row r="9869" spans="1:5" ht="15" x14ac:dyDescent="0.25">
      <c r="A9869" s="329">
        <v>2354</v>
      </c>
      <c r="B9869" s="329" t="s">
        <v>12091</v>
      </c>
      <c r="C9869" s="329" t="s">
        <v>9661</v>
      </c>
      <c r="D9869" s="329" t="s">
        <v>9495</v>
      </c>
      <c r="E9869" s="334">
        <v>9.0399999999999991</v>
      </c>
    </row>
    <row r="9870" spans="1:5" ht="15" x14ac:dyDescent="0.25">
      <c r="A9870" s="329">
        <v>40932</v>
      </c>
      <c r="B9870" s="329" t="s">
        <v>12092</v>
      </c>
      <c r="C9870" s="329" t="s">
        <v>9663</v>
      </c>
      <c r="D9870" s="329" t="s">
        <v>9495</v>
      </c>
      <c r="E9870" s="335">
        <v>1603.89</v>
      </c>
    </row>
    <row r="9871" spans="1:5" ht="15" x14ac:dyDescent="0.25">
      <c r="A9871" s="329">
        <v>10853</v>
      </c>
      <c r="B9871" s="329" t="s">
        <v>12093</v>
      </c>
      <c r="C9871" s="329" t="s">
        <v>9494</v>
      </c>
      <c r="D9871" s="329" t="s">
        <v>9495</v>
      </c>
      <c r="E9871" s="334">
        <v>101.42</v>
      </c>
    </row>
    <row r="9872" spans="1:5" ht="15" x14ac:dyDescent="0.25">
      <c r="A9872" s="329">
        <v>5093</v>
      </c>
      <c r="B9872" s="329" t="s">
        <v>12094</v>
      </c>
      <c r="C9872" s="329" t="s">
        <v>9928</v>
      </c>
      <c r="D9872" s="329" t="s">
        <v>9495</v>
      </c>
      <c r="E9872" s="334">
        <v>18.649999999999999</v>
      </c>
    </row>
    <row r="9873" spans="1:5" ht="15" x14ac:dyDescent="0.25">
      <c r="A9873" s="329">
        <v>44331</v>
      </c>
      <c r="B9873" s="329" t="s">
        <v>12095</v>
      </c>
      <c r="C9873" s="329" t="s">
        <v>9514</v>
      </c>
      <c r="D9873" s="329" t="s">
        <v>9495</v>
      </c>
      <c r="E9873" s="334">
        <v>33.5</v>
      </c>
    </row>
    <row r="9874" spans="1:5" ht="15" x14ac:dyDescent="0.25">
      <c r="A9874" s="329">
        <v>37768</v>
      </c>
      <c r="B9874" s="329" t="s">
        <v>12096</v>
      </c>
      <c r="C9874" s="329" t="s">
        <v>9494</v>
      </c>
      <c r="D9874" s="329" t="s">
        <v>9508</v>
      </c>
      <c r="E9874" s="335">
        <v>158000</v>
      </c>
    </row>
    <row r="9875" spans="1:5" ht="15" x14ac:dyDescent="0.25">
      <c r="A9875" s="329">
        <v>37773</v>
      </c>
      <c r="B9875" s="329" t="s">
        <v>12097</v>
      </c>
      <c r="C9875" s="329" t="s">
        <v>9494</v>
      </c>
      <c r="D9875" s="329" t="s">
        <v>9508</v>
      </c>
      <c r="E9875" s="335">
        <v>134168.63</v>
      </c>
    </row>
    <row r="9876" spans="1:5" ht="15" x14ac:dyDescent="0.25">
      <c r="A9876" s="329">
        <v>37769</v>
      </c>
      <c r="B9876" s="329" t="s">
        <v>12098</v>
      </c>
      <c r="C9876" s="329" t="s">
        <v>9494</v>
      </c>
      <c r="D9876" s="329" t="s">
        <v>9508</v>
      </c>
      <c r="E9876" s="335">
        <v>224615.2</v>
      </c>
    </row>
    <row r="9877" spans="1:5" ht="15" x14ac:dyDescent="0.25">
      <c r="A9877" s="329">
        <v>37770</v>
      </c>
      <c r="B9877" s="329" t="s">
        <v>12099</v>
      </c>
      <c r="C9877" s="329" t="s">
        <v>9494</v>
      </c>
      <c r="D9877" s="329" t="s">
        <v>9508</v>
      </c>
      <c r="E9877" s="335">
        <v>381207.83</v>
      </c>
    </row>
    <row r="9878" spans="1:5" ht="15" x14ac:dyDescent="0.25">
      <c r="A9878" s="329">
        <v>38382</v>
      </c>
      <c r="B9878" s="329" t="s">
        <v>12100</v>
      </c>
      <c r="C9878" s="329" t="s">
        <v>9494</v>
      </c>
      <c r="D9878" s="329" t="s">
        <v>9495</v>
      </c>
      <c r="E9878" s="334">
        <v>11.66</v>
      </c>
    </row>
    <row r="9879" spans="1:5" ht="15" x14ac:dyDescent="0.25">
      <c r="A9879" s="329">
        <v>38383</v>
      </c>
      <c r="B9879" s="329" t="s">
        <v>227</v>
      </c>
      <c r="C9879" s="329" t="s">
        <v>9494</v>
      </c>
      <c r="D9879" s="329" t="s">
        <v>9495</v>
      </c>
      <c r="E9879" s="334">
        <v>2.1800000000000002</v>
      </c>
    </row>
    <row r="9880" spans="1:5" ht="15" x14ac:dyDescent="0.25">
      <c r="A9880" s="329">
        <v>3768</v>
      </c>
      <c r="B9880" s="329" t="s">
        <v>12101</v>
      </c>
      <c r="C9880" s="329" t="s">
        <v>9494</v>
      </c>
      <c r="D9880" s="329" t="s">
        <v>9495</v>
      </c>
      <c r="E9880" s="334">
        <v>2.97</v>
      </c>
    </row>
    <row r="9881" spans="1:5" ht="15" x14ac:dyDescent="0.25">
      <c r="A9881" s="329">
        <v>3767</v>
      </c>
      <c r="B9881" s="329" t="s">
        <v>693</v>
      </c>
      <c r="C9881" s="329" t="s">
        <v>9494</v>
      </c>
      <c r="D9881" s="329" t="s">
        <v>9495</v>
      </c>
      <c r="E9881" s="334">
        <v>0.71</v>
      </c>
    </row>
    <row r="9882" spans="1:5" ht="15" x14ac:dyDescent="0.25">
      <c r="A9882" s="329">
        <v>13192</v>
      </c>
      <c r="B9882" s="329" t="s">
        <v>12102</v>
      </c>
      <c r="C9882" s="329" t="s">
        <v>9494</v>
      </c>
      <c r="D9882" s="329" t="s">
        <v>9495</v>
      </c>
      <c r="E9882" s="335">
        <v>6476.99</v>
      </c>
    </row>
    <row r="9883" spans="1:5" ht="15" x14ac:dyDescent="0.25">
      <c r="A9883" s="329">
        <v>38413</v>
      </c>
      <c r="B9883" s="329" t="s">
        <v>12103</v>
      </c>
      <c r="C9883" s="329" t="s">
        <v>9494</v>
      </c>
      <c r="D9883" s="329" t="s">
        <v>9495</v>
      </c>
      <c r="E9883" s="335">
        <v>1071.2</v>
      </c>
    </row>
    <row r="9884" spans="1:5" ht="15" x14ac:dyDescent="0.25">
      <c r="A9884" s="329">
        <v>42440</v>
      </c>
      <c r="B9884" s="329" t="s">
        <v>12104</v>
      </c>
      <c r="C9884" s="329" t="s">
        <v>9494</v>
      </c>
      <c r="D9884" s="329" t="s">
        <v>9508</v>
      </c>
      <c r="E9884" s="334">
        <v>946.93</v>
      </c>
    </row>
    <row r="9885" spans="1:5" ht="15" x14ac:dyDescent="0.25">
      <c r="A9885" s="329">
        <v>20193</v>
      </c>
      <c r="B9885" s="329" t="s">
        <v>12105</v>
      </c>
      <c r="C9885" s="329" t="s">
        <v>12106</v>
      </c>
      <c r="D9885" s="329" t="s">
        <v>9495</v>
      </c>
      <c r="E9885" s="334">
        <v>5.33</v>
      </c>
    </row>
    <row r="9886" spans="1:5" ht="15" x14ac:dyDescent="0.25">
      <c r="A9886" s="329">
        <v>10527</v>
      </c>
      <c r="B9886" s="329" t="s">
        <v>12107</v>
      </c>
      <c r="C9886" s="329" t="s">
        <v>12108</v>
      </c>
      <c r="D9886" s="329" t="s">
        <v>9499</v>
      </c>
      <c r="E9886" s="334">
        <v>16</v>
      </c>
    </row>
    <row r="9887" spans="1:5" ht="15" x14ac:dyDescent="0.25">
      <c r="A9887" s="329">
        <v>41805</v>
      </c>
      <c r="B9887" s="329" t="s">
        <v>12109</v>
      </c>
      <c r="C9887" s="329" t="s">
        <v>9663</v>
      </c>
      <c r="D9887" s="329" t="s">
        <v>9508</v>
      </c>
      <c r="E9887" s="334">
        <v>460</v>
      </c>
    </row>
    <row r="9888" spans="1:5" ht="15" x14ac:dyDescent="0.25">
      <c r="A9888" s="329">
        <v>40271</v>
      </c>
      <c r="B9888" s="329" t="s">
        <v>12110</v>
      </c>
      <c r="C9888" s="329" t="s">
        <v>9663</v>
      </c>
      <c r="D9888" s="329" t="s">
        <v>9495</v>
      </c>
      <c r="E9888" s="334">
        <v>10.4</v>
      </c>
    </row>
    <row r="9889" spans="1:5" ht="15" x14ac:dyDescent="0.25">
      <c r="A9889" s="329">
        <v>40287</v>
      </c>
      <c r="B9889" s="329" t="s">
        <v>438</v>
      </c>
      <c r="C9889" s="329" t="s">
        <v>9663</v>
      </c>
      <c r="D9889" s="329" t="s">
        <v>9495</v>
      </c>
      <c r="E9889" s="334">
        <v>4</v>
      </c>
    </row>
    <row r="9890" spans="1:5" ht="15" x14ac:dyDescent="0.25">
      <c r="A9890" s="329">
        <v>40295</v>
      </c>
      <c r="B9890" s="329" t="s">
        <v>12111</v>
      </c>
      <c r="C9890" s="329" t="s">
        <v>9661</v>
      </c>
      <c r="D9890" s="329" t="s">
        <v>9508</v>
      </c>
      <c r="E9890" s="334">
        <v>3.41</v>
      </c>
    </row>
    <row r="9891" spans="1:5" ht="15" x14ac:dyDescent="0.25">
      <c r="A9891" s="329">
        <v>745</v>
      </c>
      <c r="B9891" s="329" t="s">
        <v>12112</v>
      </c>
      <c r="C9891" s="329" t="s">
        <v>9661</v>
      </c>
      <c r="D9891" s="329" t="s">
        <v>9508</v>
      </c>
      <c r="E9891" s="334">
        <v>3.6</v>
      </c>
    </row>
    <row r="9892" spans="1:5" ht="15" x14ac:dyDescent="0.25">
      <c r="A9892" s="329">
        <v>4084</v>
      </c>
      <c r="B9892" s="329" t="s">
        <v>12113</v>
      </c>
      <c r="C9892" s="329" t="s">
        <v>9661</v>
      </c>
      <c r="D9892" s="329" t="s">
        <v>9495</v>
      </c>
      <c r="E9892" s="334">
        <v>2.2400000000000002</v>
      </c>
    </row>
    <row r="9893" spans="1:5" ht="15" x14ac:dyDescent="0.25">
      <c r="A9893" s="329">
        <v>743</v>
      </c>
      <c r="B9893" s="329" t="s">
        <v>12114</v>
      </c>
      <c r="C9893" s="329" t="s">
        <v>9661</v>
      </c>
      <c r="D9893" s="329" t="s">
        <v>9499</v>
      </c>
      <c r="E9893" s="334">
        <v>2.2400000000000002</v>
      </c>
    </row>
    <row r="9894" spans="1:5" ht="15" x14ac:dyDescent="0.25">
      <c r="A9894" s="329">
        <v>40293</v>
      </c>
      <c r="B9894" s="329" t="s">
        <v>12115</v>
      </c>
      <c r="C9894" s="329" t="s">
        <v>9661</v>
      </c>
      <c r="D9894" s="329" t="s">
        <v>9495</v>
      </c>
      <c r="E9894" s="334">
        <v>2.68</v>
      </c>
    </row>
    <row r="9895" spans="1:5" ht="15" x14ac:dyDescent="0.25">
      <c r="A9895" s="329">
        <v>40294</v>
      </c>
      <c r="B9895" s="329" t="s">
        <v>12116</v>
      </c>
      <c r="C9895" s="329" t="s">
        <v>9661</v>
      </c>
      <c r="D9895" s="329" t="s">
        <v>9495</v>
      </c>
      <c r="E9895" s="334">
        <v>2.2400000000000002</v>
      </c>
    </row>
    <row r="9896" spans="1:5" ht="15" x14ac:dyDescent="0.25">
      <c r="A9896" s="329">
        <v>4085</v>
      </c>
      <c r="B9896" s="329" t="s">
        <v>12117</v>
      </c>
      <c r="C9896" s="329" t="s">
        <v>9661</v>
      </c>
      <c r="D9896" s="329" t="s">
        <v>9495</v>
      </c>
      <c r="E9896" s="334">
        <v>3.13</v>
      </c>
    </row>
    <row r="9897" spans="1:5" ht="15" x14ac:dyDescent="0.25">
      <c r="A9897" s="329">
        <v>10775</v>
      </c>
      <c r="B9897" s="329" t="s">
        <v>12118</v>
      </c>
      <c r="C9897" s="329" t="s">
        <v>9663</v>
      </c>
      <c r="D9897" s="329" t="s">
        <v>9508</v>
      </c>
      <c r="E9897" s="334">
        <v>630</v>
      </c>
    </row>
    <row r="9898" spans="1:5" ht="15" x14ac:dyDescent="0.25">
      <c r="A9898" s="329">
        <v>10776</v>
      </c>
      <c r="B9898" s="329" t="s">
        <v>167</v>
      </c>
      <c r="C9898" s="329" t="s">
        <v>9663</v>
      </c>
      <c r="D9898" s="329" t="s">
        <v>9508</v>
      </c>
      <c r="E9898" s="334">
        <v>492.18</v>
      </c>
    </row>
    <row r="9899" spans="1:5" ht="15" x14ac:dyDescent="0.25">
      <c r="A9899" s="329">
        <v>10779</v>
      </c>
      <c r="B9899" s="329" t="s">
        <v>12119</v>
      </c>
      <c r="C9899" s="329" t="s">
        <v>9663</v>
      </c>
      <c r="D9899" s="329" t="s">
        <v>9508</v>
      </c>
      <c r="E9899" s="334">
        <v>787.5</v>
      </c>
    </row>
    <row r="9900" spans="1:5" ht="15" x14ac:dyDescent="0.25">
      <c r="A9900" s="329">
        <v>10777</v>
      </c>
      <c r="B9900" s="329" t="s">
        <v>12120</v>
      </c>
      <c r="C9900" s="329" t="s">
        <v>9663</v>
      </c>
      <c r="D9900" s="329" t="s">
        <v>9508</v>
      </c>
      <c r="E9900" s="334">
        <v>715.31</v>
      </c>
    </row>
    <row r="9901" spans="1:5" ht="15" x14ac:dyDescent="0.25">
      <c r="A9901" s="329">
        <v>10778</v>
      </c>
      <c r="B9901" s="329" t="s">
        <v>12121</v>
      </c>
      <c r="C9901" s="329" t="s">
        <v>9663</v>
      </c>
      <c r="D9901" s="329" t="s">
        <v>9508</v>
      </c>
      <c r="E9901" s="334">
        <v>787.5</v>
      </c>
    </row>
    <row r="9902" spans="1:5" ht="15" x14ac:dyDescent="0.25">
      <c r="A9902" s="329">
        <v>40339</v>
      </c>
      <c r="B9902" s="329" t="s">
        <v>439</v>
      </c>
      <c r="C9902" s="329" t="s">
        <v>9663</v>
      </c>
      <c r="D9902" s="329" t="s">
        <v>9495</v>
      </c>
      <c r="E9902" s="334">
        <v>4</v>
      </c>
    </row>
    <row r="9903" spans="1:5" ht="15" x14ac:dyDescent="0.25">
      <c r="A9903" s="329">
        <v>10749</v>
      </c>
      <c r="B9903" s="329" t="s">
        <v>440</v>
      </c>
      <c r="C9903" s="329" t="s">
        <v>9663</v>
      </c>
      <c r="D9903" s="329" t="s">
        <v>9495</v>
      </c>
      <c r="E9903" s="334">
        <v>7.33</v>
      </c>
    </row>
    <row r="9904" spans="1:5" ht="15" x14ac:dyDescent="0.25">
      <c r="A9904" s="329">
        <v>40290</v>
      </c>
      <c r="B9904" s="329" t="s">
        <v>12122</v>
      </c>
      <c r="C9904" s="329" t="s">
        <v>9663</v>
      </c>
      <c r="D9904" s="329" t="s">
        <v>9495</v>
      </c>
      <c r="E9904" s="334">
        <v>10.56</v>
      </c>
    </row>
    <row r="9905" spans="1:5" ht="15" x14ac:dyDescent="0.25">
      <c r="A9905" s="329">
        <v>3346</v>
      </c>
      <c r="B9905" s="329" t="s">
        <v>12123</v>
      </c>
      <c r="C9905" s="329" t="s">
        <v>9661</v>
      </c>
      <c r="D9905" s="329" t="s">
        <v>9508</v>
      </c>
      <c r="E9905" s="334">
        <v>14.63</v>
      </c>
    </row>
    <row r="9906" spans="1:5" ht="15" x14ac:dyDescent="0.25">
      <c r="A9906" s="329">
        <v>3348</v>
      </c>
      <c r="B9906" s="329" t="s">
        <v>12124</v>
      </c>
      <c r="C9906" s="329" t="s">
        <v>9661</v>
      </c>
      <c r="D9906" s="329" t="s">
        <v>9508</v>
      </c>
      <c r="E9906" s="334">
        <v>17.5</v>
      </c>
    </row>
    <row r="9907" spans="1:5" ht="15" x14ac:dyDescent="0.25">
      <c r="A9907" s="329">
        <v>39833</v>
      </c>
      <c r="B9907" s="329" t="s">
        <v>12125</v>
      </c>
      <c r="C9907" s="329" t="s">
        <v>9661</v>
      </c>
      <c r="D9907" s="329" t="s">
        <v>9508</v>
      </c>
      <c r="E9907" s="334">
        <v>23.97</v>
      </c>
    </row>
    <row r="9908" spans="1:5" ht="15" x14ac:dyDescent="0.25">
      <c r="A9908" s="329">
        <v>7252</v>
      </c>
      <c r="B9908" s="329" t="s">
        <v>12126</v>
      </c>
      <c r="C9908" s="329" t="s">
        <v>9661</v>
      </c>
      <c r="D9908" s="329" t="s">
        <v>9508</v>
      </c>
      <c r="E9908" s="334">
        <v>2.25</v>
      </c>
    </row>
    <row r="9909" spans="1:5" ht="15" x14ac:dyDescent="0.25">
      <c r="A9909" s="329">
        <v>4778</v>
      </c>
      <c r="B9909" s="329" t="s">
        <v>12127</v>
      </c>
      <c r="C9909" s="329" t="s">
        <v>9661</v>
      </c>
      <c r="D9909" s="329" t="s">
        <v>9508</v>
      </c>
      <c r="E9909" s="334">
        <v>2.93</v>
      </c>
    </row>
    <row r="9910" spans="1:5" ht="15" x14ac:dyDescent="0.25">
      <c r="A9910" s="329">
        <v>4780</v>
      </c>
      <c r="B9910" s="329" t="s">
        <v>12128</v>
      </c>
      <c r="C9910" s="329" t="s">
        <v>9661</v>
      </c>
      <c r="D9910" s="329" t="s">
        <v>9508</v>
      </c>
      <c r="E9910" s="334">
        <v>3.17</v>
      </c>
    </row>
    <row r="9911" spans="1:5" ht="15" x14ac:dyDescent="0.25">
      <c r="A9911" s="329">
        <v>10809</v>
      </c>
      <c r="B9911" s="329" t="s">
        <v>12129</v>
      </c>
      <c r="C9911" s="329" t="s">
        <v>9661</v>
      </c>
      <c r="D9911" s="329" t="s">
        <v>9508</v>
      </c>
      <c r="E9911" s="334">
        <v>1.24</v>
      </c>
    </row>
    <row r="9912" spans="1:5" ht="15" x14ac:dyDescent="0.25">
      <c r="A9912" s="329">
        <v>10811</v>
      </c>
      <c r="B9912" s="329" t="s">
        <v>12130</v>
      </c>
      <c r="C9912" s="329" t="s">
        <v>9661</v>
      </c>
      <c r="D9912" s="329" t="s">
        <v>9508</v>
      </c>
      <c r="E9912" s="334">
        <v>1.06</v>
      </c>
    </row>
    <row r="9913" spans="1:5" ht="15" x14ac:dyDescent="0.25">
      <c r="A9913" s="329">
        <v>7247</v>
      </c>
      <c r="B9913" s="329" t="s">
        <v>12131</v>
      </c>
      <c r="C9913" s="329" t="s">
        <v>9661</v>
      </c>
      <c r="D9913" s="329" t="s">
        <v>9508</v>
      </c>
      <c r="E9913" s="334">
        <v>2.25</v>
      </c>
    </row>
    <row r="9914" spans="1:5" ht="15" x14ac:dyDescent="0.25">
      <c r="A9914" s="329">
        <v>40291</v>
      </c>
      <c r="B9914" s="329" t="s">
        <v>12132</v>
      </c>
      <c r="C9914" s="329" t="s">
        <v>9663</v>
      </c>
      <c r="D9914" s="329" t="s">
        <v>9495</v>
      </c>
      <c r="E9914" s="334">
        <v>558.15</v>
      </c>
    </row>
    <row r="9915" spans="1:5" ht="15" x14ac:dyDescent="0.25">
      <c r="A9915" s="329">
        <v>40275</v>
      </c>
      <c r="B9915" s="329" t="s">
        <v>441</v>
      </c>
      <c r="C9915" s="329" t="s">
        <v>9663</v>
      </c>
      <c r="D9915" s="329" t="s">
        <v>9495</v>
      </c>
      <c r="E9915" s="334">
        <v>16</v>
      </c>
    </row>
    <row r="9916" spans="1:5" ht="15" x14ac:dyDescent="0.25">
      <c r="A9916" s="329">
        <v>42408</v>
      </c>
      <c r="B9916" s="329" t="s">
        <v>12133</v>
      </c>
      <c r="C9916" s="329" t="s">
        <v>9507</v>
      </c>
      <c r="D9916" s="329" t="s">
        <v>9495</v>
      </c>
      <c r="E9916" s="334">
        <v>2.08</v>
      </c>
    </row>
    <row r="9917" spans="1:5" ht="15" x14ac:dyDescent="0.25">
      <c r="A9917" s="329">
        <v>3777</v>
      </c>
      <c r="B9917" s="329" t="s">
        <v>12134</v>
      </c>
      <c r="C9917" s="329" t="s">
        <v>9507</v>
      </c>
      <c r="D9917" s="329" t="s">
        <v>9499</v>
      </c>
      <c r="E9917" s="334">
        <v>1.5</v>
      </c>
    </row>
    <row r="9918" spans="1:5" ht="15" x14ac:dyDescent="0.25">
      <c r="A9918" s="329">
        <v>3798</v>
      </c>
      <c r="B9918" s="329" t="s">
        <v>12135</v>
      </c>
      <c r="C9918" s="329" t="s">
        <v>9494</v>
      </c>
      <c r="D9918" s="329" t="s">
        <v>9508</v>
      </c>
      <c r="E9918" s="334">
        <v>80.14</v>
      </c>
    </row>
    <row r="9919" spans="1:5" ht="15" x14ac:dyDescent="0.25">
      <c r="A9919" s="329">
        <v>38769</v>
      </c>
      <c r="B9919" s="329" t="s">
        <v>12136</v>
      </c>
      <c r="C9919" s="329" t="s">
        <v>9494</v>
      </c>
      <c r="D9919" s="329" t="s">
        <v>9508</v>
      </c>
      <c r="E9919" s="334">
        <v>62.58</v>
      </c>
    </row>
    <row r="9920" spans="1:5" ht="15" x14ac:dyDescent="0.25">
      <c r="A9920" s="329">
        <v>39510</v>
      </c>
      <c r="B9920" s="329" t="s">
        <v>12137</v>
      </c>
      <c r="C9920" s="329" t="s">
        <v>9494</v>
      </c>
      <c r="D9920" s="329" t="s">
        <v>9508</v>
      </c>
      <c r="E9920" s="334">
        <v>253.29</v>
      </c>
    </row>
    <row r="9921" spans="1:5" ht="15" x14ac:dyDescent="0.25">
      <c r="A9921" s="329">
        <v>38776</v>
      </c>
      <c r="B9921" s="329" t="s">
        <v>12138</v>
      </c>
      <c r="C9921" s="329" t="s">
        <v>9494</v>
      </c>
      <c r="D9921" s="329" t="s">
        <v>9508</v>
      </c>
      <c r="E9921" s="334">
        <v>268.81</v>
      </c>
    </row>
    <row r="9922" spans="1:5" ht="15" x14ac:dyDescent="0.25">
      <c r="A9922" s="329">
        <v>38774</v>
      </c>
      <c r="B9922" s="329" t="s">
        <v>1766</v>
      </c>
      <c r="C9922" s="329" t="s">
        <v>9494</v>
      </c>
      <c r="D9922" s="329" t="s">
        <v>9495</v>
      </c>
      <c r="E9922" s="334">
        <v>17.98</v>
      </c>
    </row>
    <row r="9923" spans="1:5" ht="15" x14ac:dyDescent="0.25">
      <c r="A9923" s="329">
        <v>42247</v>
      </c>
      <c r="B9923" s="329" t="s">
        <v>12139</v>
      </c>
      <c r="C9923" s="329" t="s">
        <v>9494</v>
      </c>
      <c r="D9923" s="329" t="s">
        <v>9495</v>
      </c>
      <c r="E9923" s="334">
        <v>613.96</v>
      </c>
    </row>
    <row r="9924" spans="1:5" ht="15" x14ac:dyDescent="0.25">
      <c r="A9924" s="329">
        <v>42248</v>
      </c>
      <c r="B9924" s="329" t="s">
        <v>12140</v>
      </c>
      <c r="C9924" s="329" t="s">
        <v>9494</v>
      </c>
      <c r="D9924" s="329" t="s">
        <v>9495</v>
      </c>
      <c r="E9924" s="334">
        <v>713.16</v>
      </c>
    </row>
    <row r="9925" spans="1:5" ht="15" x14ac:dyDescent="0.25">
      <c r="A9925" s="329">
        <v>42249</v>
      </c>
      <c r="B9925" s="329" t="s">
        <v>12141</v>
      </c>
      <c r="C9925" s="329" t="s">
        <v>9494</v>
      </c>
      <c r="D9925" s="329" t="s">
        <v>9495</v>
      </c>
      <c r="E9925" s="335">
        <v>1181.46</v>
      </c>
    </row>
    <row r="9926" spans="1:5" ht="15" x14ac:dyDescent="0.25">
      <c r="A9926" s="329">
        <v>42244</v>
      </c>
      <c r="B9926" s="329" t="s">
        <v>12142</v>
      </c>
      <c r="C9926" s="329" t="s">
        <v>9494</v>
      </c>
      <c r="D9926" s="329" t="s">
        <v>9495</v>
      </c>
      <c r="E9926" s="334">
        <v>184.51</v>
      </c>
    </row>
    <row r="9927" spans="1:5" ht="15" x14ac:dyDescent="0.25">
      <c r="A9927" s="329">
        <v>42245</v>
      </c>
      <c r="B9927" s="329" t="s">
        <v>12143</v>
      </c>
      <c r="C9927" s="329" t="s">
        <v>9494</v>
      </c>
      <c r="D9927" s="329" t="s">
        <v>9495</v>
      </c>
      <c r="E9927" s="334">
        <v>340.47</v>
      </c>
    </row>
    <row r="9928" spans="1:5" ht="15" x14ac:dyDescent="0.25">
      <c r="A9928" s="329">
        <v>42246</v>
      </c>
      <c r="B9928" s="329" t="s">
        <v>12144</v>
      </c>
      <c r="C9928" s="329" t="s">
        <v>9494</v>
      </c>
      <c r="D9928" s="329" t="s">
        <v>9495</v>
      </c>
      <c r="E9928" s="334">
        <v>376.89</v>
      </c>
    </row>
    <row r="9929" spans="1:5" ht="15" x14ac:dyDescent="0.25">
      <c r="A9929" s="329">
        <v>42243</v>
      </c>
      <c r="B9929" s="329" t="s">
        <v>12145</v>
      </c>
      <c r="C9929" s="329" t="s">
        <v>9494</v>
      </c>
      <c r="D9929" s="329" t="s">
        <v>9495</v>
      </c>
      <c r="E9929" s="334">
        <v>454.46</v>
      </c>
    </row>
    <row r="9930" spans="1:5" ht="15" x14ac:dyDescent="0.25">
      <c r="A9930" s="329">
        <v>38889</v>
      </c>
      <c r="B9930" s="329" t="s">
        <v>12146</v>
      </c>
      <c r="C9930" s="329" t="s">
        <v>9494</v>
      </c>
      <c r="D9930" s="329" t="s">
        <v>9508</v>
      </c>
      <c r="E9930" s="334">
        <v>47.97</v>
      </c>
    </row>
    <row r="9931" spans="1:5" ht="15" x14ac:dyDescent="0.25">
      <c r="A9931" s="329">
        <v>38784</v>
      </c>
      <c r="B9931" s="329" t="s">
        <v>12147</v>
      </c>
      <c r="C9931" s="329" t="s">
        <v>9494</v>
      </c>
      <c r="D9931" s="329" t="s">
        <v>9508</v>
      </c>
      <c r="E9931" s="334">
        <v>64.17</v>
      </c>
    </row>
    <row r="9932" spans="1:5" ht="15" x14ac:dyDescent="0.25">
      <c r="A9932" s="329">
        <v>3788</v>
      </c>
      <c r="B9932" s="329" t="s">
        <v>12148</v>
      </c>
      <c r="C9932" s="329" t="s">
        <v>9494</v>
      </c>
      <c r="D9932" s="329" t="s">
        <v>9508</v>
      </c>
      <c r="E9932" s="334">
        <v>66.88</v>
      </c>
    </row>
    <row r="9933" spans="1:5" ht="15" x14ac:dyDescent="0.25">
      <c r="A9933" s="329">
        <v>12230</v>
      </c>
      <c r="B9933" s="329" t="s">
        <v>12149</v>
      </c>
      <c r="C9933" s="329" t="s">
        <v>9494</v>
      </c>
      <c r="D9933" s="329" t="s">
        <v>9508</v>
      </c>
      <c r="E9933" s="334">
        <v>17.2</v>
      </c>
    </row>
    <row r="9934" spans="1:5" ht="15" x14ac:dyDescent="0.25">
      <c r="A9934" s="329">
        <v>3780</v>
      </c>
      <c r="B9934" s="329" t="s">
        <v>12150</v>
      </c>
      <c r="C9934" s="329" t="s">
        <v>9494</v>
      </c>
      <c r="D9934" s="329" t="s">
        <v>9508</v>
      </c>
      <c r="E9934" s="334">
        <v>98.67</v>
      </c>
    </row>
    <row r="9935" spans="1:5" ht="15" x14ac:dyDescent="0.25">
      <c r="A9935" s="329">
        <v>12231</v>
      </c>
      <c r="B9935" s="329" t="s">
        <v>12151</v>
      </c>
      <c r="C9935" s="329" t="s">
        <v>9494</v>
      </c>
      <c r="D9935" s="329" t="s">
        <v>9508</v>
      </c>
      <c r="E9935" s="334">
        <v>28.61</v>
      </c>
    </row>
    <row r="9936" spans="1:5" ht="15" x14ac:dyDescent="0.25">
      <c r="A9936" s="329">
        <v>3811</v>
      </c>
      <c r="B9936" s="329" t="s">
        <v>12152</v>
      </c>
      <c r="C9936" s="329" t="s">
        <v>9494</v>
      </c>
      <c r="D9936" s="329" t="s">
        <v>9508</v>
      </c>
      <c r="E9936" s="334">
        <v>92.68</v>
      </c>
    </row>
    <row r="9937" spans="1:5" ht="15" x14ac:dyDescent="0.25">
      <c r="A9937" s="329">
        <v>12232</v>
      </c>
      <c r="B9937" s="329" t="s">
        <v>1482</v>
      </c>
      <c r="C9937" s="329" t="s">
        <v>9494</v>
      </c>
      <c r="D9937" s="329" t="s">
        <v>9508</v>
      </c>
      <c r="E9937" s="334">
        <v>29.97</v>
      </c>
    </row>
    <row r="9938" spans="1:5" ht="15" x14ac:dyDescent="0.25">
      <c r="A9938" s="329">
        <v>3799</v>
      </c>
      <c r="B9938" s="329" t="s">
        <v>12153</v>
      </c>
      <c r="C9938" s="329" t="s">
        <v>9494</v>
      </c>
      <c r="D9938" s="329" t="s">
        <v>9508</v>
      </c>
      <c r="E9938" s="334">
        <v>131.07</v>
      </c>
    </row>
    <row r="9939" spans="1:5" ht="15" x14ac:dyDescent="0.25">
      <c r="A9939" s="329">
        <v>12239</v>
      </c>
      <c r="B9939" s="329" t="s">
        <v>12154</v>
      </c>
      <c r="C9939" s="329" t="s">
        <v>9494</v>
      </c>
      <c r="D9939" s="329" t="s">
        <v>9508</v>
      </c>
      <c r="E9939" s="334">
        <v>39.24</v>
      </c>
    </row>
    <row r="9940" spans="1:5" ht="15" x14ac:dyDescent="0.25">
      <c r="A9940" s="329">
        <v>38773</v>
      </c>
      <c r="B9940" s="329" t="s">
        <v>12155</v>
      </c>
      <c r="C9940" s="329" t="s">
        <v>9494</v>
      </c>
      <c r="D9940" s="329" t="s">
        <v>9508</v>
      </c>
      <c r="E9940" s="334">
        <v>6.29</v>
      </c>
    </row>
    <row r="9941" spans="1:5" ht="15" x14ac:dyDescent="0.25">
      <c r="A9941" s="329">
        <v>12271</v>
      </c>
      <c r="B9941" s="329" t="s">
        <v>12156</v>
      </c>
      <c r="C9941" s="329" t="s">
        <v>9494</v>
      </c>
      <c r="D9941" s="329" t="s">
        <v>9508</v>
      </c>
      <c r="E9941" s="334">
        <v>350.95</v>
      </c>
    </row>
    <row r="9942" spans="1:5" ht="15" x14ac:dyDescent="0.25">
      <c r="A9942" s="329">
        <v>38785</v>
      </c>
      <c r="B9942" s="329" t="s">
        <v>12157</v>
      </c>
      <c r="C9942" s="329" t="s">
        <v>9494</v>
      </c>
      <c r="D9942" s="329" t="s">
        <v>9508</v>
      </c>
      <c r="E9942" s="334">
        <v>166.15</v>
      </c>
    </row>
    <row r="9943" spans="1:5" ht="15" x14ac:dyDescent="0.25">
      <c r="A9943" s="329">
        <v>38786</v>
      </c>
      <c r="B9943" s="329" t="s">
        <v>12158</v>
      </c>
      <c r="C9943" s="329" t="s">
        <v>9494</v>
      </c>
      <c r="D9943" s="329" t="s">
        <v>9508</v>
      </c>
      <c r="E9943" s="334">
        <v>204.66</v>
      </c>
    </row>
    <row r="9944" spans="1:5" ht="15" x14ac:dyDescent="0.25">
      <c r="A9944" s="329">
        <v>39385</v>
      </c>
      <c r="B9944" s="329" t="s">
        <v>12159</v>
      </c>
      <c r="C9944" s="329" t="s">
        <v>9494</v>
      </c>
      <c r="D9944" s="329" t="s">
        <v>9495</v>
      </c>
      <c r="E9944" s="334">
        <v>16.45</v>
      </c>
    </row>
    <row r="9945" spans="1:5" ht="15" x14ac:dyDescent="0.25">
      <c r="A9945" s="329">
        <v>39389</v>
      </c>
      <c r="B9945" s="329" t="s">
        <v>12160</v>
      </c>
      <c r="C9945" s="329" t="s">
        <v>9494</v>
      </c>
      <c r="D9945" s="329" t="s">
        <v>9495</v>
      </c>
      <c r="E9945" s="334">
        <v>17.850000000000001</v>
      </c>
    </row>
    <row r="9946" spans="1:5" ht="15" x14ac:dyDescent="0.25">
      <c r="A9946" s="329">
        <v>39390</v>
      </c>
      <c r="B9946" s="329" t="s">
        <v>12161</v>
      </c>
      <c r="C9946" s="329" t="s">
        <v>9494</v>
      </c>
      <c r="D9946" s="329" t="s">
        <v>9495</v>
      </c>
      <c r="E9946" s="334">
        <v>37.409999999999997</v>
      </c>
    </row>
    <row r="9947" spans="1:5" ht="15" x14ac:dyDescent="0.25">
      <c r="A9947" s="329">
        <v>39391</v>
      </c>
      <c r="B9947" s="329" t="s">
        <v>12162</v>
      </c>
      <c r="C9947" s="329" t="s">
        <v>9494</v>
      </c>
      <c r="D9947" s="329" t="s">
        <v>9495</v>
      </c>
      <c r="E9947" s="334">
        <v>42.01</v>
      </c>
    </row>
    <row r="9948" spans="1:5" ht="15" x14ac:dyDescent="0.25">
      <c r="A9948" s="329">
        <v>3803</v>
      </c>
      <c r="B9948" s="329" t="s">
        <v>12163</v>
      </c>
      <c r="C9948" s="329" t="s">
        <v>9494</v>
      </c>
      <c r="D9948" s="329" t="s">
        <v>9508</v>
      </c>
      <c r="E9948" s="334">
        <v>59.34</v>
      </c>
    </row>
    <row r="9949" spans="1:5" ht="15" x14ac:dyDescent="0.25">
      <c r="A9949" s="329">
        <v>38770</v>
      </c>
      <c r="B9949" s="329" t="s">
        <v>12164</v>
      </c>
      <c r="C9949" s="329" t="s">
        <v>9494</v>
      </c>
      <c r="D9949" s="329" t="s">
        <v>9508</v>
      </c>
      <c r="E9949" s="334">
        <v>68.709999999999994</v>
      </c>
    </row>
    <row r="9950" spans="1:5" ht="15" x14ac:dyDescent="0.25">
      <c r="A9950" s="329">
        <v>12267</v>
      </c>
      <c r="B9950" s="329" t="s">
        <v>12165</v>
      </c>
      <c r="C9950" s="329" t="s">
        <v>9494</v>
      </c>
      <c r="D9950" s="329" t="s">
        <v>9508</v>
      </c>
      <c r="E9950" s="334">
        <v>201.36</v>
      </c>
    </row>
    <row r="9951" spans="1:5" ht="15" x14ac:dyDescent="0.25">
      <c r="A9951" s="329">
        <v>43265</v>
      </c>
      <c r="B9951" s="329" t="s">
        <v>12166</v>
      </c>
      <c r="C9951" s="329" t="s">
        <v>9494</v>
      </c>
      <c r="D9951" s="329" t="s">
        <v>9495</v>
      </c>
      <c r="E9951" s="334">
        <v>51.45</v>
      </c>
    </row>
    <row r="9952" spans="1:5" ht="15" x14ac:dyDescent="0.25">
      <c r="A9952" s="329">
        <v>12266</v>
      </c>
      <c r="B9952" s="329" t="s">
        <v>12167</v>
      </c>
      <c r="C9952" s="329" t="s">
        <v>9494</v>
      </c>
      <c r="D9952" s="329" t="s">
        <v>9508</v>
      </c>
      <c r="E9952" s="334">
        <v>103.06</v>
      </c>
    </row>
    <row r="9953" spans="1:5" ht="15" x14ac:dyDescent="0.25">
      <c r="A9953" s="329">
        <v>39378</v>
      </c>
      <c r="B9953" s="329" t="s">
        <v>12168</v>
      </c>
      <c r="C9953" s="329" t="s">
        <v>9494</v>
      </c>
      <c r="D9953" s="329" t="s">
        <v>9508</v>
      </c>
      <c r="E9953" s="334">
        <v>73.069999999999993</v>
      </c>
    </row>
    <row r="9954" spans="1:5" ht="15" x14ac:dyDescent="0.25">
      <c r="A9954" s="329">
        <v>43543</v>
      </c>
      <c r="B9954" s="329" t="s">
        <v>12169</v>
      </c>
      <c r="C9954" s="329" t="s">
        <v>9494</v>
      </c>
      <c r="D9954" s="329" t="s">
        <v>9508</v>
      </c>
      <c r="E9954" s="334">
        <v>152.22999999999999</v>
      </c>
    </row>
    <row r="9955" spans="1:5" ht="15" x14ac:dyDescent="0.25">
      <c r="A9955" s="329">
        <v>38775</v>
      </c>
      <c r="B9955" s="329" t="s">
        <v>12170</v>
      </c>
      <c r="C9955" s="329" t="s">
        <v>9494</v>
      </c>
      <c r="D9955" s="329" t="s">
        <v>9508</v>
      </c>
      <c r="E9955" s="334">
        <v>77.47</v>
      </c>
    </row>
    <row r="9956" spans="1:5" ht="15" x14ac:dyDescent="0.25">
      <c r="A9956" s="329">
        <v>21119</v>
      </c>
      <c r="B9956" s="329" t="s">
        <v>12171</v>
      </c>
      <c r="C9956" s="329" t="s">
        <v>9494</v>
      </c>
      <c r="D9956" s="329" t="s">
        <v>9495</v>
      </c>
      <c r="E9956" s="334">
        <v>2.31</v>
      </c>
    </row>
    <row r="9957" spans="1:5" ht="15" x14ac:dyDescent="0.25">
      <c r="A9957" s="329">
        <v>37974</v>
      </c>
      <c r="B9957" s="329" t="s">
        <v>12172</v>
      </c>
      <c r="C9957" s="329" t="s">
        <v>9494</v>
      </c>
      <c r="D9957" s="329" t="s">
        <v>9495</v>
      </c>
      <c r="E9957" s="334">
        <v>3.43</v>
      </c>
    </row>
    <row r="9958" spans="1:5" ht="15" x14ac:dyDescent="0.25">
      <c r="A9958" s="329">
        <v>37975</v>
      </c>
      <c r="B9958" s="329" t="s">
        <v>12173</v>
      </c>
      <c r="C9958" s="329" t="s">
        <v>9494</v>
      </c>
      <c r="D9958" s="329" t="s">
        <v>9495</v>
      </c>
      <c r="E9958" s="334">
        <v>6.97</v>
      </c>
    </row>
    <row r="9959" spans="1:5" ht="15" x14ac:dyDescent="0.25">
      <c r="A9959" s="329">
        <v>37976</v>
      </c>
      <c r="B9959" s="329" t="s">
        <v>12174</v>
      </c>
      <c r="C9959" s="329" t="s">
        <v>9494</v>
      </c>
      <c r="D9959" s="329" t="s">
        <v>9495</v>
      </c>
      <c r="E9959" s="334">
        <v>14.29</v>
      </c>
    </row>
    <row r="9960" spans="1:5" ht="15" x14ac:dyDescent="0.25">
      <c r="A9960" s="329">
        <v>37977</v>
      </c>
      <c r="B9960" s="329" t="s">
        <v>12175</v>
      </c>
      <c r="C9960" s="329" t="s">
        <v>9494</v>
      </c>
      <c r="D9960" s="329" t="s">
        <v>9495</v>
      </c>
      <c r="E9960" s="334">
        <v>19.66</v>
      </c>
    </row>
    <row r="9961" spans="1:5" ht="15" x14ac:dyDescent="0.25">
      <c r="A9961" s="329">
        <v>37978</v>
      </c>
      <c r="B9961" s="329" t="s">
        <v>12176</v>
      </c>
      <c r="C9961" s="329" t="s">
        <v>9494</v>
      </c>
      <c r="D9961" s="329" t="s">
        <v>9495</v>
      </c>
      <c r="E9961" s="334">
        <v>39.840000000000003</v>
      </c>
    </row>
    <row r="9962" spans="1:5" ht="15" x14ac:dyDescent="0.25">
      <c r="A9962" s="329">
        <v>37979</v>
      </c>
      <c r="B9962" s="329" t="s">
        <v>12177</v>
      </c>
      <c r="C9962" s="329" t="s">
        <v>9494</v>
      </c>
      <c r="D9962" s="329" t="s">
        <v>9495</v>
      </c>
      <c r="E9962" s="334">
        <v>171.16</v>
      </c>
    </row>
    <row r="9963" spans="1:5" ht="15" x14ac:dyDescent="0.25">
      <c r="A9963" s="329">
        <v>37980</v>
      </c>
      <c r="B9963" s="329" t="s">
        <v>12178</v>
      </c>
      <c r="C9963" s="329" t="s">
        <v>9494</v>
      </c>
      <c r="D9963" s="329" t="s">
        <v>9495</v>
      </c>
      <c r="E9963" s="334">
        <v>192.36</v>
      </c>
    </row>
    <row r="9964" spans="1:5" ht="15" x14ac:dyDescent="0.25">
      <c r="A9964" s="329">
        <v>36147</v>
      </c>
      <c r="B9964" s="329" t="s">
        <v>12179</v>
      </c>
      <c r="C9964" s="329" t="s">
        <v>9928</v>
      </c>
      <c r="D9964" s="329" t="s">
        <v>9495</v>
      </c>
      <c r="E9964" s="334">
        <v>385.3</v>
      </c>
    </row>
    <row r="9965" spans="1:5" ht="15" x14ac:dyDescent="0.25">
      <c r="A9965" s="329">
        <v>12731</v>
      </c>
      <c r="B9965" s="329" t="s">
        <v>12180</v>
      </c>
      <c r="C9965" s="329" t="s">
        <v>9494</v>
      </c>
      <c r="D9965" s="329" t="s">
        <v>9508</v>
      </c>
      <c r="E9965" s="334">
        <v>402.44</v>
      </c>
    </row>
    <row r="9966" spans="1:5" ht="15" x14ac:dyDescent="0.25">
      <c r="A9966" s="329">
        <v>12723</v>
      </c>
      <c r="B9966" s="329" t="s">
        <v>12181</v>
      </c>
      <c r="C9966" s="329" t="s">
        <v>9494</v>
      </c>
      <c r="D9966" s="329" t="s">
        <v>9508</v>
      </c>
      <c r="E9966" s="334">
        <v>3.12</v>
      </c>
    </row>
    <row r="9967" spans="1:5" ht="15" x14ac:dyDescent="0.25">
      <c r="A9967" s="329">
        <v>12724</v>
      </c>
      <c r="B9967" s="329" t="s">
        <v>12182</v>
      </c>
      <c r="C9967" s="329" t="s">
        <v>9494</v>
      </c>
      <c r="D9967" s="329" t="s">
        <v>9508</v>
      </c>
      <c r="E9967" s="334">
        <v>5.99</v>
      </c>
    </row>
    <row r="9968" spans="1:5" ht="15" x14ac:dyDescent="0.25">
      <c r="A9968" s="329">
        <v>12725</v>
      </c>
      <c r="B9968" s="329" t="s">
        <v>12183</v>
      </c>
      <c r="C9968" s="329" t="s">
        <v>9494</v>
      </c>
      <c r="D9968" s="329" t="s">
        <v>9508</v>
      </c>
      <c r="E9968" s="334">
        <v>12.03</v>
      </c>
    </row>
    <row r="9969" spans="1:5" ht="15" x14ac:dyDescent="0.25">
      <c r="A9969" s="329">
        <v>12726</v>
      </c>
      <c r="B9969" s="329" t="s">
        <v>12184</v>
      </c>
      <c r="C9969" s="329" t="s">
        <v>9494</v>
      </c>
      <c r="D9969" s="329" t="s">
        <v>9508</v>
      </c>
      <c r="E9969" s="334">
        <v>26.55</v>
      </c>
    </row>
    <row r="9970" spans="1:5" ht="15" x14ac:dyDescent="0.25">
      <c r="A9970" s="329">
        <v>12727</v>
      </c>
      <c r="B9970" s="329" t="s">
        <v>12185</v>
      </c>
      <c r="C9970" s="329" t="s">
        <v>9494</v>
      </c>
      <c r="D9970" s="329" t="s">
        <v>9508</v>
      </c>
      <c r="E9970" s="334">
        <v>33.67</v>
      </c>
    </row>
    <row r="9971" spans="1:5" ht="15" x14ac:dyDescent="0.25">
      <c r="A9971" s="329">
        <v>12728</v>
      </c>
      <c r="B9971" s="329" t="s">
        <v>12186</v>
      </c>
      <c r="C9971" s="329" t="s">
        <v>9494</v>
      </c>
      <c r="D9971" s="329" t="s">
        <v>9508</v>
      </c>
      <c r="E9971" s="334">
        <v>55</v>
      </c>
    </row>
    <row r="9972" spans="1:5" ht="15" x14ac:dyDescent="0.25">
      <c r="A9972" s="329">
        <v>12729</v>
      </c>
      <c r="B9972" s="329" t="s">
        <v>12187</v>
      </c>
      <c r="C9972" s="329" t="s">
        <v>9494</v>
      </c>
      <c r="D9972" s="329" t="s">
        <v>9508</v>
      </c>
      <c r="E9972" s="334">
        <v>180.26</v>
      </c>
    </row>
    <row r="9973" spans="1:5" ht="15" x14ac:dyDescent="0.25">
      <c r="A9973" s="329">
        <v>12730</v>
      </c>
      <c r="B9973" s="329" t="s">
        <v>12188</v>
      </c>
      <c r="C9973" s="329" t="s">
        <v>9494</v>
      </c>
      <c r="D9973" s="329" t="s">
        <v>9508</v>
      </c>
      <c r="E9973" s="334">
        <v>275.98</v>
      </c>
    </row>
    <row r="9974" spans="1:5" ht="15" x14ac:dyDescent="0.25">
      <c r="A9974" s="329">
        <v>3840</v>
      </c>
      <c r="B9974" s="329" t="s">
        <v>12189</v>
      </c>
      <c r="C9974" s="329" t="s">
        <v>9494</v>
      </c>
      <c r="D9974" s="329" t="s">
        <v>9508</v>
      </c>
      <c r="E9974" s="334">
        <v>59.98</v>
      </c>
    </row>
    <row r="9975" spans="1:5" ht="15" x14ac:dyDescent="0.25">
      <c r="A9975" s="329">
        <v>3838</v>
      </c>
      <c r="B9975" s="329" t="s">
        <v>12190</v>
      </c>
      <c r="C9975" s="329" t="s">
        <v>9494</v>
      </c>
      <c r="D9975" s="329" t="s">
        <v>9508</v>
      </c>
      <c r="E9975" s="334">
        <v>132.38</v>
      </c>
    </row>
    <row r="9976" spans="1:5" ht="15" x14ac:dyDescent="0.25">
      <c r="A9976" s="329">
        <v>3844</v>
      </c>
      <c r="B9976" s="329" t="s">
        <v>12191</v>
      </c>
      <c r="C9976" s="329" t="s">
        <v>9494</v>
      </c>
      <c r="D9976" s="329" t="s">
        <v>9508</v>
      </c>
      <c r="E9976" s="334">
        <v>236.13</v>
      </c>
    </row>
    <row r="9977" spans="1:5" ht="15" x14ac:dyDescent="0.25">
      <c r="A9977" s="329">
        <v>3839</v>
      </c>
      <c r="B9977" s="329" t="s">
        <v>12192</v>
      </c>
      <c r="C9977" s="329" t="s">
        <v>9494</v>
      </c>
      <c r="D9977" s="329" t="s">
        <v>9508</v>
      </c>
      <c r="E9977" s="334">
        <v>430.1</v>
      </c>
    </row>
    <row r="9978" spans="1:5" ht="15" x14ac:dyDescent="0.25">
      <c r="A9978" s="329">
        <v>3843</v>
      </c>
      <c r="B9978" s="329" t="s">
        <v>12193</v>
      </c>
      <c r="C9978" s="329" t="s">
        <v>9494</v>
      </c>
      <c r="D9978" s="329" t="s">
        <v>9508</v>
      </c>
      <c r="E9978" s="334">
        <v>590.33000000000004</v>
      </c>
    </row>
    <row r="9979" spans="1:5" ht="15" x14ac:dyDescent="0.25">
      <c r="A9979" s="329">
        <v>3900</v>
      </c>
      <c r="B9979" s="329" t="s">
        <v>12194</v>
      </c>
      <c r="C9979" s="329" t="s">
        <v>9494</v>
      </c>
      <c r="D9979" s="329" t="s">
        <v>9495</v>
      </c>
      <c r="E9979" s="334">
        <v>44.83</v>
      </c>
    </row>
    <row r="9980" spans="1:5" ht="15" x14ac:dyDescent="0.25">
      <c r="A9980" s="329">
        <v>3846</v>
      </c>
      <c r="B9980" s="329" t="s">
        <v>12195</v>
      </c>
      <c r="C9980" s="329" t="s">
        <v>9494</v>
      </c>
      <c r="D9980" s="329" t="s">
        <v>9495</v>
      </c>
      <c r="E9980" s="334">
        <v>14.13</v>
      </c>
    </row>
    <row r="9981" spans="1:5" ht="15" x14ac:dyDescent="0.25">
      <c r="A9981" s="329">
        <v>3886</v>
      </c>
      <c r="B9981" s="329" t="s">
        <v>12196</v>
      </c>
      <c r="C9981" s="329" t="s">
        <v>9494</v>
      </c>
      <c r="D9981" s="329" t="s">
        <v>9495</v>
      </c>
      <c r="E9981" s="334">
        <v>14.88</v>
      </c>
    </row>
    <row r="9982" spans="1:5" ht="15" x14ac:dyDescent="0.25">
      <c r="A9982" s="329">
        <v>3854</v>
      </c>
      <c r="B9982" s="329" t="s">
        <v>12197</v>
      </c>
      <c r="C9982" s="329" t="s">
        <v>9494</v>
      </c>
      <c r="D9982" s="329" t="s">
        <v>9495</v>
      </c>
      <c r="E9982" s="334">
        <v>8.27</v>
      </c>
    </row>
    <row r="9983" spans="1:5" ht="15" x14ac:dyDescent="0.25">
      <c r="A9983" s="329">
        <v>3873</v>
      </c>
      <c r="B9983" s="329" t="s">
        <v>12198</v>
      </c>
      <c r="C9983" s="329" t="s">
        <v>9494</v>
      </c>
      <c r="D9983" s="329" t="s">
        <v>9495</v>
      </c>
      <c r="E9983" s="334">
        <v>10.95</v>
      </c>
    </row>
    <row r="9984" spans="1:5" ht="15" x14ac:dyDescent="0.25">
      <c r="A9984" s="329">
        <v>38021</v>
      </c>
      <c r="B9984" s="329" t="s">
        <v>12199</v>
      </c>
      <c r="C9984" s="329" t="s">
        <v>9494</v>
      </c>
      <c r="D9984" s="329" t="s">
        <v>9495</v>
      </c>
      <c r="E9984" s="334">
        <v>26.17</v>
      </c>
    </row>
    <row r="9985" spans="1:5" ht="15" x14ac:dyDescent="0.25">
      <c r="A9985" s="329">
        <v>3847</v>
      </c>
      <c r="B9985" s="329" t="s">
        <v>12200</v>
      </c>
      <c r="C9985" s="329" t="s">
        <v>9494</v>
      </c>
      <c r="D9985" s="329" t="s">
        <v>9495</v>
      </c>
      <c r="E9985" s="334">
        <v>29.71</v>
      </c>
    </row>
    <row r="9986" spans="1:5" ht="15" x14ac:dyDescent="0.25">
      <c r="A9986" s="329">
        <v>38022</v>
      </c>
      <c r="B9986" s="329" t="s">
        <v>12201</v>
      </c>
      <c r="C9986" s="329" t="s">
        <v>9494</v>
      </c>
      <c r="D9986" s="329" t="s">
        <v>9495</v>
      </c>
      <c r="E9986" s="334">
        <v>46.41</v>
      </c>
    </row>
    <row r="9987" spans="1:5" ht="15" x14ac:dyDescent="0.25">
      <c r="A9987" s="329">
        <v>3833</v>
      </c>
      <c r="B9987" s="329" t="s">
        <v>12202</v>
      </c>
      <c r="C9987" s="329" t="s">
        <v>9494</v>
      </c>
      <c r="D9987" s="329" t="s">
        <v>9508</v>
      </c>
      <c r="E9987" s="334">
        <v>25.65</v>
      </c>
    </row>
    <row r="9988" spans="1:5" ht="15" x14ac:dyDescent="0.25">
      <c r="A9988" s="329">
        <v>3835</v>
      </c>
      <c r="B9988" s="329" t="s">
        <v>12203</v>
      </c>
      <c r="C9988" s="329" t="s">
        <v>9494</v>
      </c>
      <c r="D9988" s="329" t="s">
        <v>9508</v>
      </c>
      <c r="E9988" s="334">
        <v>83.52</v>
      </c>
    </row>
    <row r="9989" spans="1:5" ht="15" x14ac:dyDescent="0.25">
      <c r="A9989" s="329">
        <v>3836</v>
      </c>
      <c r="B9989" s="329" t="s">
        <v>12204</v>
      </c>
      <c r="C9989" s="329" t="s">
        <v>9494</v>
      </c>
      <c r="D9989" s="329" t="s">
        <v>9508</v>
      </c>
      <c r="E9989" s="334">
        <v>179.76</v>
      </c>
    </row>
    <row r="9990" spans="1:5" ht="15" x14ac:dyDescent="0.25">
      <c r="A9990" s="329">
        <v>3830</v>
      </c>
      <c r="B9990" s="329" t="s">
        <v>12205</v>
      </c>
      <c r="C9990" s="329" t="s">
        <v>9494</v>
      </c>
      <c r="D9990" s="329" t="s">
        <v>9508</v>
      </c>
      <c r="E9990" s="334">
        <v>293.91000000000003</v>
      </c>
    </row>
    <row r="9991" spans="1:5" ht="15" x14ac:dyDescent="0.25">
      <c r="A9991" s="329">
        <v>3831</v>
      </c>
      <c r="B9991" s="329" t="s">
        <v>12206</v>
      </c>
      <c r="C9991" s="329" t="s">
        <v>9494</v>
      </c>
      <c r="D9991" s="329" t="s">
        <v>9508</v>
      </c>
      <c r="E9991" s="334">
        <v>491.32</v>
      </c>
    </row>
    <row r="9992" spans="1:5" ht="15" x14ac:dyDescent="0.25">
      <c r="A9992" s="329">
        <v>37981</v>
      </c>
      <c r="B9992" s="329" t="s">
        <v>12207</v>
      </c>
      <c r="C9992" s="329" t="s">
        <v>9494</v>
      </c>
      <c r="D9992" s="329" t="s">
        <v>9495</v>
      </c>
      <c r="E9992" s="334">
        <v>7.85</v>
      </c>
    </row>
    <row r="9993" spans="1:5" ht="15" x14ac:dyDescent="0.25">
      <c r="A9993" s="329">
        <v>37982</v>
      </c>
      <c r="B9993" s="329" t="s">
        <v>12208</v>
      </c>
      <c r="C9993" s="329" t="s">
        <v>9494</v>
      </c>
      <c r="D9993" s="329" t="s">
        <v>9495</v>
      </c>
      <c r="E9993" s="334">
        <v>11.91</v>
      </c>
    </row>
    <row r="9994" spans="1:5" ht="15" x14ac:dyDescent="0.25">
      <c r="A9994" s="329">
        <v>37983</v>
      </c>
      <c r="B9994" s="329" t="s">
        <v>12209</v>
      </c>
      <c r="C9994" s="329" t="s">
        <v>9494</v>
      </c>
      <c r="D9994" s="329" t="s">
        <v>9495</v>
      </c>
      <c r="E9994" s="334">
        <v>16.68</v>
      </c>
    </row>
    <row r="9995" spans="1:5" ht="15" x14ac:dyDescent="0.25">
      <c r="A9995" s="329">
        <v>37984</v>
      </c>
      <c r="B9995" s="329" t="s">
        <v>12210</v>
      </c>
      <c r="C9995" s="329" t="s">
        <v>9494</v>
      </c>
      <c r="D9995" s="329" t="s">
        <v>9495</v>
      </c>
      <c r="E9995" s="334">
        <v>28.8</v>
      </c>
    </row>
    <row r="9996" spans="1:5" ht="15" x14ac:dyDescent="0.25">
      <c r="A9996" s="329">
        <v>37985</v>
      </c>
      <c r="B9996" s="329" t="s">
        <v>12211</v>
      </c>
      <c r="C9996" s="329" t="s">
        <v>9494</v>
      </c>
      <c r="D9996" s="329" t="s">
        <v>9495</v>
      </c>
      <c r="E9996" s="334">
        <v>40.33</v>
      </c>
    </row>
    <row r="9997" spans="1:5" ht="15" x14ac:dyDescent="0.25">
      <c r="A9997" s="329">
        <v>3826</v>
      </c>
      <c r="B9997" s="329" t="s">
        <v>12212</v>
      </c>
      <c r="C9997" s="329" t="s">
        <v>9494</v>
      </c>
      <c r="D9997" s="329" t="s">
        <v>9508</v>
      </c>
      <c r="E9997" s="334">
        <v>59.52</v>
      </c>
    </row>
    <row r="9998" spans="1:5" ht="15" x14ac:dyDescent="0.25">
      <c r="A9998" s="329">
        <v>3825</v>
      </c>
      <c r="B9998" s="329" t="s">
        <v>12213</v>
      </c>
      <c r="C9998" s="329" t="s">
        <v>9494</v>
      </c>
      <c r="D9998" s="329" t="s">
        <v>9508</v>
      </c>
      <c r="E9998" s="334">
        <v>17.12</v>
      </c>
    </row>
    <row r="9999" spans="1:5" ht="15" x14ac:dyDescent="0.25">
      <c r="A9999" s="329">
        <v>3827</v>
      </c>
      <c r="B9999" s="329" t="s">
        <v>12214</v>
      </c>
      <c r="C9999" s="329" t="s">
        <v>9494</v>
      </c>
      <c r="D9999" s="329" t="s">
        <v>9508</v>
      </c>
      <c r="E9999" s="334">
        <v>37.4</v>
      </c>
    </row>
    <row r="10000" spans="1:5" ht="15" x14ac:dyDescent="0.25">
      <c r="A10000" s="329">
        <v>20165</v>
      </c>
      <c r="B10000" s="329" t="s">
        <v>12215</v>
      </c>
      <c r="C10000" s="329" t="s">
        <v>9494</v>
      </c>
      <c r="D10000" s="329" t="s">
        <v>9495</v>
      </c>
      <c r="E10000" s="334">
        <v>26.13</v>
      </c>
    </row>
    <row r="10001" spans="1:5" ht="15" x14ac:dyDescent="0.25">
      <c r="A10001" s="329">
        <v>20166</v>
      </c>
      <c r="B10001" s="329" t="s">
        <v>12216</v>
      </c>
      <c r="C10001" s="329" t="s">
        <v>9494</v>
      </c>
      <c r="D10001" s="329" t="s">
        <v>9495</v>
      </c>
      <c r="E10001" s="334">
        <v>84.45</v>
      </c>
    </row>
    <row r="10002" spans="1:5" ht="15" x14ac:dyDescent="0.25">
      <c r="A10002" s="329">
        <v>20164</v>
      </c>
      <c r="B10002" s="329" t="s">
        <v>12217</v>
      </c>
      <c r="C10002" s="329" t="s">
        <v>9494</v>
      </c>
      <c r="D10002" s="329" t="s">
        <v>9495</v>
      </c>
      <c r="E10002" s="334">
        <v>13.8</v>
      </c>
    </row>
    <row r="10003" spans="1:5" ht="15" x14ac:dyDescent="0.25">
      <c r="A10003" s="329">
        <v>3893</v>
      </c>
      <c r="B10003" s="329" t="s">
        <v>12218</v>
      </c>
      <c r="C10003" s="329" t="s">
        <v>9494</v>
      </c>
      <c r="D10003" s="329" t="s">
        <v>9495</v>
      </c>
      <c r="E10003" s="334">
        <v>17.13</v>
      </c>
    </row>
    <row r="10004" spans="1:5" ht="15" x14ac:dyDescent="0.25">
      <c r="A10004" s="329">
        <v>3848</v>
      </c>
      <c r="B10004" s="329" t="s">
        <v>12219</v>
      </c>
      <c r="C10004" s="329" t="s">
        <v>9494</v>
      </c>
      <c r="D10004" s="329" t="s">
        <v>9495</v>
      </c>
      <c r="E10004" s="334">
        <v>10.4</v>
      </c>
    </row>
    <row r="10005" spans="1:5" ht="15" x14ac:dyDescent="0.25">
      <c r="A10005" s="329">
        <v>3895</v>
      </c>
      <c r="B10005" s="329" t="s">
        <v>12220</v>
      </c>
      <c r="C10005" s="329" t="s">
        <v>9494</v>
      </c>
      <c r="D10005" s="329" t="s">
        <v>9495</v>
      </c>
      <c r="E10005" s="334">
        <v>11.32</v>
      </c>
    </row>
    <row r="10006" spans="1:5" ht="15" x14ac:dyDescent="0.25">
      <c r="A10006" s="329">
        <v>12404</v>
      </c>
      <c r="B10006" s="329" t="s">
        <v>12221</v>
      </c>
      <c r="C10006" s="329" t="s">
        <v>9494</v>
      </c>
      <c r="D10006" s="329" t="s">
        <v>9495</v>
      </c>
      <c r="E10006" s="334">
        <v>8.5500000000000007</v>
      </c>
    </row>
    <row r="10007" spans="1:5" ht="15" x14ac:dyDescent="0.25">
      <c r="A10007" s="329">
        <v>3939</v>
      </c>
      <c r="B10007" s="329" t="s">
        <v>12222</v>
      </c>
      <c r="C10007" s="329" t="s">
        <v>9494</v>
      </c>
      <c r="D10007" s="329" t="s">
        <v>9495</v>
      </c>
      <c r="E10007" s="334">
        <v>17.63</v>
      </c>
    </row>
    <row r="10008" spans="1:5" ht="15" x14ac:dyDescent="0.25">
      <c r="A10008" s="329">
        <v>3911</v>
      </c>
      <c r="B10008" s="329" t="s">
        <v>12223</v>
      </c>
      <c r="C10008" s="329" t="s">
        <v>9494</v>
      </c>
      <c r="D10008" s="329" t="s">
        <v>9495</v>
      </c>
      <c r="E10008" s="334">
        <v>14.4</v>
      </c>
    </row>
    <row r="10009" spans="1:5" ht="15" x14ac:dyDescent="0.25">
      <c r="A10009" s="329">
        <v>3908</v>
      </c>
      <c r="B10009" s="329" t="s">
        <v>12224</v>
      </c>
      <c r="C10009" s="329" t="s">
        <v>9494</v>
      </c>
      <c r="D10009" s="329" t="s">
        <v>9495</v>
      </c>
      <c r="E10009" s="334">
        <v>4.6500000000000004</v>
      </c>
    </row>
    <row r="10010" spans="1:5" ht="15" x14ac:dyDescent="0.25">
      <c r="A10010" s="329">
        <v>3910</v>
      </c>
      <c r="B10010" s="329" t="s">
        <v>12225</v>
      </c>
      <c r="C10010" s="329" t="s">
        <v>9494</v>
      </c>
      <c r="D10010" s="329" t="s">
        <v>9495</v>
      </c>
      <c r="E10010" s="334">
        <v>10.3</v>
      </c>
    </row>
    <row r="10011" spans="1:5" ht="15" x14ac:dyDescent="0.25">
      <c r="A10011" s="329">
        <v>3913</v>
      </c>
      <c r="B10011" s="329" t="s">
        <v>12226</v>
      </c>
      <c r="C10011" s="329" t="s">
        <v>9494</v>
      </c>
      <c r="D10011" s="329" t="s">
        <v>9495</v>
      </c>
      <c r="E10011" s="334">
        <v>49.24</v>
      </c>
    </row>
    <row r="10012" spans="1:5" ht="15" x14ac:dyDescent="0.25">
      <c r="A10012" s="329">
        <v>3912</v>
      </c>
      <c r="B10012" s="329" t="s">
        <v>12227</v>
      </c>
      <c r="C10012" s="329" t="s">
        <v>9494</v>
      </c>
      <c r="D10012" s="329" t="s">
        <v>9495</v>
      </c>
      <c r="E10012" s="334">
        <v>26.99</v>
      </c>
    </row>
    <row r="10013" spans="1:5" ht="15" x14ac:dyDescent="0.25">
      <c r="A10013" s="329">
        <v>3909</v>
      </c>
      <c r="B10013" s="329" t="s">
        <v>12228</v>
      </c>
      <c r="C10013" s="329" t="s">
        <v>9494</v>
      </c>
      <c r="D10013" s="329" t="s">
        <v>9495</v>
      </c>
      <c r="E10013" s="334">
        <v>6.33</v>
      </c>
    </row>
    <row r="10014" spans="1:5" ht="15" x14ac:dyDescent="0.25">
      <c r="A10014" s="329">
        <v>3914</v>
      </c>
      <c r="B10014" s="329" t="s">
        <v>12229</v>
      </c>
      <c r="C10014" s="329" t="s">
        <v>9494</v>
      </c>
      <c r="D10014" s="329" t="s">
        <v>9495</v>
      </c>
      <c r="E10014" s="334">
        <v>74.290000000000006</v>
      </c>
    </row>
    <row r="10015" spans="1:5" ht="15" x14ac:dyDescent="0.25">
      <c r="A10015" s="329">
        <v>3915</v>
      </c>
      <c r="B10015" s="329" t="s">
        <v>12230</v>
      </c>
      <c r="C10015" s="329" t="s">
        <v>9494</v>
      </c>
      <c r="D10015" s="329" t="s">
        <v>9495</v>
      </c>
      <c r="E10015" s="334">
        <v>117.15</v>
      </c>
    </row>
    <row r="10016" spans="1:5" ht="15" x14ac:dyDescent="0.25">
      <c r="A10016" s="329">
        <v>3916</v>
      </c>
      <c r="B10016" s="329" t="s">
        <v>12231</v>
      </c>
      <c r="C10016" s="329" t="s">
        <v>9494</v>
      </c>
      <c r="D10016" s="329" t="s">
        <v>9495</v>
      </c>
      <c r="E10016" s="334">
        <v>213.43</v>
      </c>
    </row>
    <row r="10017" spans="1:5" ht="15" x14ac:dyDescent="0.25">
      <c r="A10017" s="329">
        <v>3917</v>
      </c>
      <c r="B10017" s="329" t="s">
        <v>12232</v>
      </c>
      <c r="C10017" s="329" t="s">
        <v>9494</v>
      </c>
      <c r="D10017" s="329" t="s">
        <v>9495</v>
      </c>
      <c r="E10017" s="334">
        <v>352.03</v>
      </c>
    </row>
    <row r="10018" spans="1:5" ht="15" x14ac:dyDescent="0.25">
      <c r="A10018" s="329">
        <v>1904</v>
      </c>
      <c r="B10018" s="329" t="s">
        <v>12233</v>
      </c>
      <c r="C10018" s="329" t="s">
        <v>9494</v>
      </c>
      <c r="D10018" s="329" t="s">
        <v>9495</v>
      </c>
      <c r="E10018" s="334">
        <v>0.8</v>
      </c>
    </row>
    <row r="10019" spans="1:5" ht="15" x14ac:dyDescent="0.25">
      <c r="A10019" s="329">
        <v>1899</v>
      </c>
      <c r="B10019" s="329" t="s">
        <v>12234</v>
      </c>
      <c r="C10019" s="329" t="s">
        <v>9494</v>
      </c>
      <c r="D10019" s="329" t="s">
        <v>9495</v>
      </c>
      <c r="E10019" s="334">
        <v>0.9</v>
      </c>
    </row>
    <row r="10020" spans="1:5" ht="15" x14ac:dyDescent="0.25">
      <c r="A10020" s="329">
        <v>1900</v>
      </c>
      <c r="B10020" s="329" t="s">
        <v>12235</v>
      </c>
      <c r="C10020" s="329" t="s">
        <v>9494</v>
      </c>
      <c r="D10020" s="329" t="s">
        <v>9495</v>
      </c>
      <c r="E10020" s="334">
        <v>1.46</v>
      </c>
    </row>
    <row r="10021" spans="1:5" ht="15" x14ac:dyDescent="0.25">
      <c r="A10021" s="329">
        <v>12407</v>
      </c>
      <c r="B10021" s="329" t="s">
        <v>12236</v>
      </c>
      <c r="C10021" s="329" t="s">
        <v>9494</v>
      </c>
      <c r="D10021" s="329" t="s">
        <v>9495</v>
      </c>
      <c r="E10021" s="334">
        <v>26.65</v>
      </c>
    </row>
    <row r="10022" spans="1:5" ht="15" x14ac:dyDescent="0.25">
      <c r="A10022" s="329">
        <v>12408</v>
      </c>
      <c r="B10022" s="329" t="s">
        <v>12237</v>
      </c>
      <c r="C10022" s="329" t="s">
        <v>9494</v>
      </c>
      <c r="D10022" s="329" t="s">
        <v>9495</v>
      </c>
      <c r="E10022" s="334">
        <v>15.04</v>
      </c>
    </row>
    <row r="10023" spans="1:5" ht="15" x14ac:dyDescent="0.25">
      <c r="A10023" s="329">
        <v>12409</v>
      </c>
      <c r="B10023" s="329" t="s">
        <v>12238</v>
      </c>
      <c r="C10023" s="329" t="s">
        <v>9494</v>
      </c>
      <c r="D10023" s="329" t="s">
        <v>9495</v>
      </c>
      <c r="E10023" s="334">
        <v>15.04</v>
      </c>
    </row>
    <row r="10024" spans="1:5" ht="15" x14ac:dyDescent="0.25">
      <c r="A10024" s="329">
        <v>12410</v>
      </c>
      <c r="B10024" s="329" t="s">
        <v>12239</v>
      </c>
      <c r="C10024" s="329" t="s">
        <v>9494</v>
      </c>
      <c r="D10024" s="329" t="s">
        <v>9495</v>
      </c>
      <c r="E10024" s="334">
        <v>10.36</v>
      </c>
    </row>
    <row r="10025" spans="1:5" ht="15" x14ac:dyDescent="0.25">
      <c r="A10025" s="329">
        <v>3936</v>
      </c>
      <c r="B10025" s="329" t="s">
        <v>12240</v>
      </c>
      <c r="C10025" s="329" t="s">
        <v>9494</v>
      </c>
      <c r="D10025" s="329" t="s">
        <v>9495</v>
      </c>
      <c r="E10025" s="334">
        <v>18.72</v>
      </c>
    </row>
    <row r="10026" spans="1:5" ht="15" x14ac:dyDescent="0.25">
      <c r="A10026" s="329">
        <v>3922</v>
      </c>
      <c r="B10026" s="329" t="s">
        <v>12241</v>
      </c>
      <c r="C10026" s="329" t="s">
        <v>9494</v>
      </c>
      <c r="D10026" s="329" t="s">
        <v>9495</v>
      </c>
      <c r="E10026" s="334">
        <v>17.22</v>
      </c>
    </row>
    <row r="10027" spans="1:5" ht="15" x14ac:dyDescent="0.25">
      <c r="A10027" s="329">
        <v>3924</v>
      </c>
      <c r="B10027" s="329" t="s">
        <v>12242</v>
      </c>
      <c r="C10027" s="329" t="s">
        <v>9494</v>
      </c>
      <c r="D10027" s="329" t="s">
        <v>9495</v>
      </c>
      <c r="E10027" s="334">
        <v>18.72</v>
      </c>
    </row>
    <row r="10028" spans="1:5" ht="15" x14ac:dyDescent="0.25">
      <c r="A10028" s="329">
        <v>3923</v>
      </c>
      <c r="B10028" s="329" t="s">
        <v>12243</v>
      </c>
      <c r="C10028" s="329" t="s">
        <v>9494</v>
      </c>
      <c r="D10028" s="329" t="s">
        <v>9495</v>
      </c>
      <c r="E10028" s="334">
        <v>18.72</v>
      </c>
    </row>
    <row r="10029" spans="1:5" ht="15" x14ac:dyDescent="0.25">
      <c r="A10029" s="329">
        <v>3937</v>
      </c>
      <c r="B10029" s="329" t="s">
        <v>12244</v>
      </c>
      <c r="C10029" s="329" t="s">
        <v>9494</v>
      </c>
      <c r="D10029" s="329" t="s">
        <v>9495</v>
      </c>
      <c r="E10029" s="334">
        <v>15.44</v>
      </c>
    </row>
    <row r="10030" spans="1:5" ht="15" x14ac:dyDescent="0.25">
      <c r="A10030" s="329">
        <v>3921</v>
      </c>
      <c r="B10030" s="329" t="s">
        <v>12245</v>
      </c>
      <c r="C10030" s="329" t="s">
        <v>9494</v>
      </c>
      <c r="D10030" s="329" t="s">
        <v>9495</v>
      </c>
      <c r="E10030" s="334">
        <v>15.45</v>
      </c>
    </row>
    <row r="10031" spans="1:5" ht="15" x14ac:dyDescent="0.25">
      <c r="A10031" s="329">
        <v>3920</v>
      </c>
      <c r="B10031" s="329" t="s">
        <v>12246</v>
      </c>
      <c r="C10031" s="329" t="s">
        <v>9494</v>
      </c>
      <c r="D10031" s="329" t="s">
        <v>9495</v>
      </c>
      <c r="E10031" s="334">
        <v>15.44</v>
      </c>
    </row>
    <row r="10032" spans="1:5" ht="15" x14ac:dyDescent="0.25">
      <c r="A10032" s="329">
        <v>3938</v>
      </c>
      <c r="B10032" s="329" t="s">
        <v>12247</v>
      </c>
      <c r="C10032" s="329" t="s">
        <v>9494</v>
      </c>
      <c r="D10032" s="329" t="s">
        <v>9495</v>
      </c>
      <c r="E10032" s="334">
        <v>10.18</v>
      </c>
    </row>
    <row r="10033" spans="1:5" ht="15" x14ac:dyDescent="0.25">
      <c r="A10033" s="329">
        <v>3919</v>
      </c>
      <c r="B10033" s="329" t="s">
        <v>12248</v>
      </c>
      <c r="C10033" s="329" t="s">
        <v>9494</v>
      </c>
      <c r="D10033" s="329" t="s">
        <v>9495</v>
      </c>
      <c r="E10033" s="334">
        <v>10.38</v>
      </c>
    </row>
    <row r="10034" spans="1:5" ht="15" x14ac:dyDescent="0.25">
      <c r="A10034" s="329">
        <v>3927</v>
      </c>
      <c r="B10034" s="329" t="s">
        <v>12249</v>
      </c>
      <c r="C10034" s="329" t="s">
        <v>9494</v>
      </c>
      <c r="D10034" s="329" t="s">
        <v>9495</v>
      </c>
      <c r="E10034" s="334">
        <v>52.58</v>
      </c>
    </row>
    <row r="10035" spans="1:5" ht="15" x14ac:dyDescent="0.25">
      <c r="A10035" s="329">
        <v>3928</v>
      </c>
      <c r="B10035" s="329" t="s">
        <v>12250</v>
      </c>
      <c r="C10035" s="329" t="s">
        <v>9494</v>
      </c>
      <c r="D10035" s="329" t="s">
        <v>9495</v>
      </c>
      <c r="E10035" s="334">
        <v>52.58</v>
      </c>
    </row>
    <row r="10036" spans="1:5" ht="15" x14ac:dyDescent="0.25">
      <c r="A10036" s="329">
        <v>3926</v>
      </c>
      <c r="B10036" s="329" t="s">
        <v>12251</v>
      </c>
      <c r="C10036" s="329" t="s">
        <v>9494</v>
      </c>
      <c r="D10036" s="329" t="s">
        <v>9495</v>
      </c>
      <c r="E10036" s="334">
        <v>29.98</v>
      </c>
    </row>
    <row r="10037" spans="1:5" ht="15" x14ac:dyDescent="0.25">
      <c r="A10037" s="329">
        <v>3935</v>
      </c>
      <c r="B10037" s="329" t="s">
        <v>12252</v>
      </c>
      <c r="C10037" s="329" t="s">
        <v>9494</v>
      </c>
      <c r="D10037" s="329" t="s">
        <v>9495</v>
      </c>
      <c r="E10037" s="334">
        <v>29.98</v>
      </c>
    </row>
    <row r="10038" spans="1:5" ht="15" x14ac:dyDescent="0.25">
      <c r="A10038" s="329">
        <v>3925</v>
      </c>
      <c r="B10038" s="329" t="s">
        <v>12253</v>
      </c>
      <c r="C10038" s="329" t="s">
        <v>9494</v>
      </c>
      <c r="D10038" s="329" t="s">
        <v>9495</v>
      </c>
      <c r="E10038" s="334">
        <v>29.98</v>
      </c>
    </row>
    <row r="10039" spans="1:5" ht="15" x14ac:dyDescent="0.25">
      <c r="A10039" s="329">
        <v>12406</v>
      </c>
      <c r="B10039" s="329" t="s">
        <v>12254</v>
      </c>
      <c r="C10039" s="329" t="s">
        <v>9494</v>
      </c>
      <c r="D10039" s="329" t="s">
        <v>9495</v>
      </c>
      <c r="E10039" s="334">
        <v>7.36</v>
      </c>
    </row>
    <row r="10040" spans="1:5" ht="15" x14ac:dyDescent="0.25">
      <c r="A10040" s="329">
        <v>3929</v>
      </c>
      <c r="B10040" s="329" t="s">
        <v>12255</v>
      </c>
      <c r="C10040" s="329" t="s">
        <v>9494</v>
      </c>
      <c r="D10040" s="329" t="s">
        <v>9495</v>
      </c>
      <c r="E10040" s="334">
        <v>80.11</v>
      </c>
    </row>
    <row r="10041" spans="1:5" ht="15" x14ac:dyDescent="0.25">
      <c r="A10041" s="329">
        <v>3931</v>
      </c>
      <c r="B10041" s="329" t="s">
        <v>12256</v>
      </c>
      <c r="C10041" s="329" t="s">
        <v>9494</v>
      </c>
      <c r="D10041" s="329" t="s">
        <v>9495</v>
      </c>
      <c r="E10041" s="334">
        <v>80.11</v>
      </c>
    </row>
    <row r="10042" spans="1:5" ht="15" x14ac:dyDescent="0.25">
      <c r="A10042" s="329">
        <v>3930</v>
      </c>
      <c r="B10042" s="329" t="s">
        <v>12257</v>
      </c>
      <c r="C10042" s="329" t="s">
        <v>9494</v>
      </c>
      <c r="D10042" s="329" t="s">
        <v>9495</v>
      </c>
      <c r="E10042" s="334">
        <v>80.11</v>
      </c>
    </row>
    <row r="10043" spans="1:5" ht="15" x14ac:dyDescent="0.25">
      <c r="A10043" s="329">
        <v>3932</v>
      </c>
      <c r="B10043" s="329" t="s">
        <v>12258</v>
      </c>
      <c r="C10043" s="329" t="s">
        <v>9494</v>
      </c>
      <c r="D10043" s="329" t="s">
        <v>9495</v>
      </c>
      <c r="E10043" s="334">
        <v>138.34</v>
      </c>
    </row>
    <row r="10044" spans="1:5" ht="15" x14ac:dyDescent="0.25">
      <c r="A10044" s="329">
        <v>3933</v>
      </c>
      <c r="B10044" s="329" t="s">
        <v>12259</v>
      </c>
      <c r="C10044" s="329" t="s">
        <v>9494</v>
      </c>
      <c r="D10044" s="329" t="s">
        <v>9495</v>
      </c>
      <c r="E10044" s="334">
        <v>138.34</v>
      </c>
    </row>
    <row r="10045" spans="1:5" ht="15" x14ac:dyDescent="0.25">
      <c r="A10045" s="329">
        <v>3934</v>
      </c>
      <c r="B10045" s="329" t="s">
        <v>12260</v>
      </c>
      <c r="C10045" s="329" t="s">
        <v>9494</v>
      </c>
      <c r="D10045" s="329" t="s">
        <v>9495</v>
      </c>
      <c r="E10045" s="334">
        <v>138.34</v>
      </c>
    </row>
    <row r="10046" spans="1:5" ht="15" x14ac:dyDescent="0.25">
      <c r="A10046" s="329">
        <v>40355</v>
      </c>
      <c r="B10046" s="329" t="s">
        <v>12261</v>
      </c>
      <c r="C10046" s="329" t="s">
        <v>9494</v>
      </c>
      <c r="D10046" s="329" t="s">
        <v>9508</v>
      </c>
      <c r="E10046" s="334">
        <v>11.14</v>
      </c>
    </row>
    <row r="10047" spans="1:5" ht="15" x14ac:dyDescent="0.25">
      <c r="A10047" s="329">
        <v>40364</v>
      </c>
      <c r="B10047" s="329" t="s">
        <v>12262</v>
      </c>
      <c r="C10047" s="329" t="s">
        <v>9494</v>
      </c>
      <c r="D10047" s="329" t="s">
        <v>9508</v>
      </c>
      <c r="E10047" s="334">
        <v>52.18</v>
      </c>
    </row>
    <row r="10048" spans="1:5" ht="15" x14ac:dyDescent="0.25">
      <c r="A10048" s="329">
        <v>40361</v>
      </c>
      <c r="B10048" s="329" t="s">
        <v>12263</v>
      </c>
      <c r="C10048" s="329" t="s">
        <v>9494</v>
      </c>
      <c r="D10048" s="329" t="s">
        <v>9508</v>
      </c>
      <c r="E10048" s="334">
        <v>40.799999999999997</v>
      </c>
    </row>
    <row r="10049" spans="1:5" ht="15" x14ac:dyDescent="0.25">
      <c r="A10049" s="329">
        <v>40358</v>
      </c>
      <c r="B10049" s="329" t="s">
        <v>12264</v>
      </c>
      <c r="C10049" s="329" t="s">
        <v>9494</v>
      </c>
      <c r="D10049" s="329" t="s">
        <v>9508</v>
      </c>
      <c r="E10049" s="334">
        <v>15.55</v>
      </c>
    </row>
    <row r="10050" spans="1:5" ht="15" x14ac:dyDescent="0.25">
      <c r="A10050" s="329">
        <v>40370</v>
      </c>
      <c r="B10050" s="329" t="s">
        <v>12265</v>
      </c>
      <c r="C10050" s="329" t="s">
        <v>9494</v>
      </c>
      <c r="D10050" s="329" t="s">
        <v>9508</v>
      </c>
      <c r="E10050" s="334">
        <v>165.57</v>
      </c>
    </row>
    <row r="10051" spans="1:5" ht="15" x14ac:dyDescent="0.25">
      <c r="A10051" s="329">
        <v>40367</v>
      </c>
      <c r="B10051" s="329" t="s">
        <v>12266</v>
      </c>
      <c r="C10051" s="329" t="s">
        <v>9494</v>
      </c>
      <c r="D10051" s="329" t="s">
        <v>9508</v>
      </c>
      <c r="E10051" s="334">
        <v>82.29</v>
      </c>
    </row>
    <row r="10052" spans="1:5" ht="15" x14ac:dyDescent="0.25">
      <c r="A10052" s="329">
        <v>40373</v>
      </c>
      <c r="B10052" s="329" t="s">
        <v>12267</v>
      </c>
      <c r="C10052" s="329" t="s">
        <v>9494</v>
      </c>
      <c r="D10052" s="329" t="s">
        <v>9508</v>
      </c>
      <c r="E10052" s="334">
        <v>223.89</v>
      </c>
    </row>
    <row r="10053" spans="1:5" ht="15" x14ac:dyDescent="0.25">
      <c r="A10053" s="329">
        <v>38947</v>
      </c>
      <c r="B10053" s="329" t="s">
        <v>12268</v>
      </c>
      <c r="C10053" s="329" t="s">
        <v>9494</v>
      </c>
      <c r="D10053" s="329" t="s">
        <v>9508</v>
      </c>
      <c r="E10053" s="334">
        <v>9.02</v>
      </c>
    </row>
    <row r="10054" spans="1:5" ht="15" x14ac:dyDescent="0.25">
      <c r="A10054" s="329">
        <v>38948</v>
      </c>
      <c r="B10054" s="329" t="s">
        <v>12269</v>
      </c>
      <c r="C10054" s="329" t="s">
        <v>9494</v>
      </c>
      <c r="D10054" s="329" t="s">
        <v>9508</v>
      </c>
      <c r="E10054" s="334">
        <v>14.39</v>
      </c>
    </row>
    <row r="10055" spans="1:5" ht="15" x14ac:dyDescent="0.25">
      <c r="A10055" s="329">
        <v>38949</v>
      </c>
      <c r="B10055" s="329" t="s">
        <v>12270</v>
      </c>
      <c r="C10055" s="329" t="s">
        <v>9494</v>
      </c>
      <c r="D10055" s="329" t="s">
        <v>9508</v>
      </c>
      <c r="E10055" s="334">
        <v>15.97</v>
      </c>
    </row>
    <row r="10056" spans="1:5" ht="15" x14ac:dyDescent="0.25">
      <c r="A10056" s="329">
        <v>38951</v>
      </c>
      <c r="B10056" s="329" t="s">
        <v>12271</v>
      </c>
      <c r="C10056" s="329" t="s">
        <v>9494</v>
      </c>
      <c r="D10056" s="329" t="s">
        <v>9508</v>
      </c>
      <c r="E10056" s="334">
        <v>25.25</v>
      </c>
    </row>
    <row r="10057" spans="1:5" ht="15" x14ac:dyDescent="0.25">
      <c r="A10057" s="329">
        <v>39312</v>
      </c>
      <c r="B10057" s="329" t="s">
        <v>12272</v>
      </c>
      <c r="C10057" s="329" t="s">
        <v>9494</v>
      </c>
      <c r="D10057" s="329" t="s">
        <v>9508</v>
      </c>
      <c r="E10057" s="334">
        <v>19.59</v>
      </c>
    </row>
    <row r="10058" spans="1:5" ht="15" x14ac:dyDescent="0.25">
      <c r="A10058" s="329">
        <v>39313</v>
      </c>
      <c r="B10058" s="329" t="s">
        <v>12273</v>
      </c>
      <c r="C10058" s="329" t="s">
        <v>9494</v>
      </c>
      <c r="D10058" s="329" t="s">
        <v>9508</v>
      </c>
      <c r="E10058" s="334">
        <v>25.57</v>
      </c>
    </row>
    <row r="10059" spans="1:5" ht="15" x14ac:dyDescent="0.25">
      <c r="A10059" s="329">
        <v>38950</v>
      </c>
      <c r="B10059" s="329" t="s">
        <v>12274</v>
      </c>
      <c r="C10059" s="329" t="s">
        <v>9494</v>
      </c>
      <c r="D10059" s="329" t="s">
        <v>9508</v>
      </c>
      <c r="E10059" s="334">
        <v>38.479999999999997</v>
      </c>
    </row>
    <row r="10060" spans="1:5" ht="15" x14ac:dyDescent="0.25">
      <c r="A10060" s="329">
        <v>39314</v>
      </c>
      <c r="B10060" s="329" t="s">
        <v>12275</v>
      </c>
      <c r="C10060" s="329" t="s">
        <v>9494</v>
      </c>
      <c r="D10060" s="329" t="s">
        <v>9508</v>
      </c>
      <c r="E10060" s="334">
        <v>40.6</v>
      </c>
    </row>
    <row r="10061" spans="1:5" ht="15" x14ac:dyDescent="0.25">
      <c r="A10061" s="329">
        <v>3907</v>
      </c>
      <c r="B10061" s="329" t="s">
        <v>12276</v>
      </c>
      <c r="C10061" s="329" t="s">
        <v>9494</v>
      </c>
      <c r="D10061" s="329" t="s">
        <v>9495</v>
      </c>
      <c r="E10061" s="334">
        <v>4.6399999999999997</v>
      </c>
    </row>
    <row r="10062" spans="1:5" ht="15" x14ac:dyDescent="0.25">
      <c r="A10062" s="329">
        <v>3889</v>
      </c>
      <c r="B10062" s="329" t="s">
        <v>12277</v>
      </c>
      <c r="C10062" s="329" t="s">
        <v>9494</v>
      </c>
      <c r="D10062" s="329" t="s">
        <v>9495</v>
      </c>
      <c r="E10062" s="334">
        <v>3.55</v>
      </c>
    </row>
    <row r="10063" spans="1:5" ht="15" x14ac:dyDescent="0.25">
      <c r="A10063" s="329">
        <v>3868</v>
      </c>
      <c r="B10063" s="329" t="s">
        <v>2379</v>
      </c>
      <c r="C10063" s="329" t="s">
        <v>9494</v>
      </c>
      <c r="D10063" s="329" t="s">
        <v>9495</v>
      </c>
      <c r="E10063" s="334">
        <v>1.38</v>
      </c>
    </row>
    <row r="10064" spans="1:5" ht="15" x14ac:dyDescent="0.25">
      <c r="A10064" s="329">
        <v>3869</v>
      </c>
      <c r="B10064" s="329" t="s">
        <v>2381</v>
      </c>
      <c r="C10064" s="329" t="s">
        <v>9494</v>
      </c>
      <c r="D10064" s="329" t="s">
        <v>9495</v>
      </c>
      <c r="E10064" s="334">
        <v>3.94</v>
      </c>
    </row>
    <row r="10065" spans="1:5" ht="15" x14ac:dyDescent="0.25">
      <c r="A10065" s="329">
        <v>3872</v>
      </c>
      <c r="B10065" s="329" t="s">
        <v>2383</v>
      </c>
      <c r="C10065" s="329" t="s">
        <v>9494</v>
      </c>
      <c r="D10065" s="329" t="s">
        <v>9495</v>
      </c>
      <c r="E10065" s="334">
        <v>4.79</v>
      </c>
    </row>
    <row r="10066" spans="1:5" ht="15" x14ac:dyDescent="0.25">
      <c r="A10066" s="329">
        <v>3850</v>
      </c>
      <c r="B10066" s="329" t="s">
        <v>12278</v>
      </c>
      <c r="C10066" s="329" t="s">
        <v>9494</v>
      </c>
      <c r="D10066" s="329" t="s">
        <v>9495</v>
      </c>
      <c r="E10066" s="334">
        <v>12.34</v>
      </c>
    </row>
    <row r="10067" spans="1:5" ht="15" x14ac:dyDescent="0.25">
      <c r="A10067" s="329">
        <v>38023</v>
      </c>
      <c r="B10067" s="329" t="s">
        <v>12279</v>
      </c>
      <c r="C10067" s="329" t="s">
        <v>9494</v>
      </c>
      <c r="D10067" s="329" t="s">
        <v>9495</v>
      </c>
      <c r="E10067" s="334">
        <v>5.21</v>
      </c>
    </row>
    <row r="10068" spans="1:5" ht="15" x14ac:dyDescent="0.25">
      <c r="A10068" s="329">
        <v>37986</v>
      </c>
      <c r="B10068" s="329" t="s">
        <v>12280</v>
      </c>
      <c r="C10068" s="329" t="s">
        <v>9494</v>
      </c>
      <c r="D10068" s="329" t="s">
        <v>9495</v>
      </c>
      <c r="E10068" s="334">
        <v>2.69</v>
      </c>
    </row>
    <row r="10069" spans="1:5" ht="15" x14ac:dyDescent="0.25">
      <c r="A10069" s="329">
        <v>37987</v>
      </c>
      <c r="B10069" s="329" t="s">
        <v>12281</v>
      </c>
      <c r="C10069" s="329" t="s">
        <v>9494</v>
      </c>
      <c r="D10069" s="329" t="s">
        <v>9495</v>
      </c>
      <c r="E10069" s="334">
        <v>201.29</v>
      </c>
    </row>
    <row r="10070" spans="1:5" ht="15" x14ac:dyDescent="0.25">
      <c r="A10070" s="329">
        <v>37988</v>
      </c>
      <c r="B10070" s="329" t="s">
        <v>12282</v>
      </c>
      <c r="C10070" s="329" t="s">
        <v>9494</v>
      </c>
      <c r="D10070" s="329" t="s">
        <v>9495</v>
      </c>
      <c r="E10070" s="334">
        <v>328.33</v>
      </c>
    </row>
    <row r="10071" spans="1:5" ht="15" x14ac:dyDescent="0.25">
      <c r="A10071" s="329">
        <v>21120</v>
      </c>
      <c r="B10071" s="329" t="s">
        <v>12283</v>
      </c>
      <c r="C10071" s="329" t="s">
        <v>9494</v>
      </c>
      <c r="D10071" s="329" t="s">
        <v>9495</v>
      </c>
      <c r="E10071" s="334">
        <v>16.36</v>
      </c>
    </row>
    <row r="10072" spans="1:5" ht="15" x14ac:dyDescent="0.25">
      <c r="A10072" s="329">
        <v>39318</v>
      </c>
      <c r="B10072" s="329" t="s">
        <v>12284</v>
      </c>
      <c r="C10072" s="329" t="s">
        <v>9494</v>
      </c>
      <c r="D10072" s="329" t="s">
        <v>9495</v>
      </c>
      <c r="E10072" s="334">
        <v>13.49</v>
      </c>
    </row>
    <row r="10073" spans="1:5" ht="15" x14ac:dyDescent="0.25">
      <c r="A10073" s="329">
        <v>20162</v>
      </c>
      <c r="B10073" s="329" t="s">
        <v>12285</v>
      </c>
      <c r="C10073" s="329" t="s">
        <v>9494</v>
      </c>
      <c r="D10073" s="329" t="s">
        <v>9495</v>
      </c>
      <c r="E10073" s="334">
        <v>18.149999999999999</v>
      </c>
    </row>
    <row r="10074" spans="1:5" ht="15" x14ac:dyDescent="0.25">
      <c r="A10074" s="329">
        <v>40366</v>
      </c>
      <c r="B10074" s="329" t="s">
        <v>12286</v>
      </c>
      <c r="C10074" s="329" t="s">
        <v>9494</v>
      </c>
      <c r="D10074" s="329" t="s">
        <v>9508</v>
      </c>
      <c r="E10074" s="334">
        <v>40.700000000000003</v>
      </c>
    </row>
    <row r="10075" spans="1:5" ht="15" x14ac:dyDescent="0.25">
      <c r="A10075" s="329">
        <v>40363</v>
      </c>
      <c r="B10075" s="329" t="s">
        <v>12287</v>
      </c>
      <c r="C10075" s="329" t="s">
        <v>9494</v>
      </c>
      <c r="D10075" s="329" t="s">
        <v>9508</v>
      </c>
      <c r="E10075" s="334">
        <v>31.83</v>
      </c>
    </row>
    <row r="10076" spans="1:5" ht="15" x14ac:dyDescent="0.25">
      <c r="A10076" s="329">
        <v>40354</v>
      </c>
      <c r="B10076" s="329" t="s">
        <v>12288</v>
      </c>
      <c r="C10076" s="329" t="s">
        <v>9494</v>
      </c>
      <c r="D10076" s="329" t="s">
        <v>9508</v>
      </c>
      <c r="E10076" s="334">
        <v>13.86</v>
      </c>
    </row>
    <row r="10077" spans="1:5" ht="15" x14ac:dyDescent="0.25">
      <c r="A10077" s="329">
        <v>40360</v>
      </c>
      <c r="B10077" s="329" t="s">
        <v>12289</v>
      </c>
      <c r="C10077" s="329" t="s">
        <v>9494</v>
      </c>
      <c r="D10077" s="329" t="s">
        <v>9508</v>
      </c>
      <c r="E10077" s="334">
        <v>20.87</v>
      </c>
    </row>
    <row r="10078" spans="1:5" ht="15" x14ac:dyDescent="0.25">
      <c r="A10078" s="329">
        <v>40372</v>
      </c>
      <c r="B10078" s="329" t="s">
        <v>12290</v>
      </c>
      <c r="C10078" s="329" t="s">
        <v>9494</v>
      </c>
      <c r="D10078" s="329" t="s">
        <v>9508</v>
      </c>
      <c r="E10078" s="334">
        <v>128.88</v>
      </c>
    </row>
    <row r="10079" spans="1:5" ht="15" x14ac:dyDescent="0.25">
      <c r="A10079" s="329">
        <v>40369</v>
      </c>
      <c r="B10079" s="329" t="s">
        <v>12291</v>
      </c>
      <c r="C10079" s="329" t="s">
        <v>9494</v>
      </c>
      <c r="D10079" s="329" t="s">
        <v>9508</v>
      </c>
      <c r="E10079" s="334">
        <v>64.150000000000006</v>
      </c>
    </row>
    <row r="10080" spans="1:5" ht="15" x14ac:dyDescent="0.25">
      <c r="A10080" s="329">
        <v>40357</v>
      </c>
      <c r="B10080" s="329" t="s">
        <v>12292</v>
      </c>
      <c r="C10080" s="329" t="s">
        <v>9494</v>
      </c>
      <c r="D10080" s="329" t="s">
        <v>9508</v>
      </c>
      <c r="E10080" s="334">
        <v>15.55</v>
      </c>
    </row>
    <row r="10081" spans="1:5" ht="15" x14ac:dyDescent="0.25">
      <c r="A10081" s="329">
        <v>40375</v>
      </c>
      <c r="B10081" s="329" t="s">
        <v>12293</v>
      </c>
      <c r="C10081" s="329" t="s">
        <v>9494</v>
      </c>
      <c r="D10081" s="329" t="s">
        <v>9508</v>
      </c>
      <c r="E10081" s="334">
        <v>174.48</v>
      </c>
    </row>
    <row r="10082" spans="1:5" ht="15" x14ac:dyDescent="0.25">
      <c r="A10082" s="329">
        <v>1893</v>
      </c>
      <c r="B10082" s="329" t="s">
        <v>12294</v>
      </c>
      <c r="C10082" s="329" t="s">
        <v>9494</v>
      </c>
      <c r="D10082" s="329" t="s">
        <v>9495</v>
      </c>
      <c r="E10082" s="334">
        <v>3.01</v>
      </c>
    </row>
    <row r="10083" spans="1:5" ht="15" x14ac:dyDescent="0.25">
      <c r="A10083" s="329">
        <v>1902</v>
      </c>
      <c r="B10083" s="329" t="s">
        <v>12295</v>
      </c>
      <c r="C10083" s="329" t="s">
        <v>9494</v>
      </c>
      <c r="D10083" s="329" t="s">
        <v>9495</v>
      </c>
      <c r="E10083" s="334">
        <v>2.19</v>
      </c>
    </row>
    <row r="10084" spans="1:5" ht="15" x14ac:dyDescent="0.25">
      <c r="A10084" s="329">
        <v>1901</v>
      </c>
      <c r="B10084" s="329" t="s">
        <v>12296</v>
      </c>
      <c r="C10084" s="329" t="s">
        <v>9494</v>
      </c>
      <c r="D10084" s="329" t="s">
        <v>9495</v>
      </c>
      <c r="E10084" s="334">
        <v>0.68</v>
      </c>
    </row>
    <row r="10085" spans="1:5" ht="15" x14ac:dyDescent="0.25">
      <c r="A10085" s="329">
        <v>1892</v>
      </c>
      <c r="B10085" s="329" t="s">
        <v>1491</v>
      </c>
      <c r="C10085" s="329" t="s">
        <v>9494</v>
      </c>
      <c r="D10085" s="329" t="s">
        <v>9495</v>
      </c>
      <c r="E10085" s="334">
        <v>1.41</v>
      </c>
    </row>
    <row r="10086" spans="1:5" ht="15" x14ac:dyDescent="0.25">
      <c r="A10086" s="329">
        <v>1907</v>
      </c>
      <c r="B10086" s="329" t="s">
        <v>12297</v>
      </c>
      <c r="C10086" s="329" t="s">
        <v>9494</v>
      </c>
      <c r="D10086" s="329" t="s">
        <v>9495</v>
      </c>
      <c r="E10086" s="334">
        <v>9.69</v>
      </c>
    </row>
    <row r="10087" spans="1:5" ht="15" x14ac:dyDescent="0.25">
      <c r="A10087" s="329">
        <v>1894</v>
      </c>
      <c r="B10087" s="329" t="s">
        <v>12298</v>
      </c>
      <c r="C10087" s="329" t="s">
        <v>9494</v>
      </c>
      <c r="D10087" s="329" t="s">
        <v>9495</v>
      </c>
      <c r="E10087" s="334">
        <v>4.3600000000000003</v>
      </c>
    </row>
    <row r="10088" spans="1:5" ht="15" x14ac:dyDescent="0.25">
      <c r="A10088" s="329">
        <v>1891</v>
      </c>
      <c r="B10088" s="329" t="s">
        <v>12299</v>
      </c>
      <c r="C10088" s="329" t="s">
        <v>9494</v>
      </c>
      <c r="D10088" s="329" t="s">
        <v>9495</v>
      </c>
      <c r="E10088" s="334">
        <v>1.01</v>
      </c>
    </row>
    <row r="10089" spans="1:5" ht="15" x14ac:dyDescent="0.25">
      <c r="A10089" s="329">
        <v>1896</v>
      </c>
      <c r="B10089" s="329" t="s">
        <v>12300</v>
      </c>
      <c r="C10089" s="329" t="s">
        <v>9494</v>
      </c>
      <c r="D10089" s="329" t="s">
        <v>9495</v>
      </c>
      <c r="E10089" s="334">
        <v>13.01</v>
      </c>
    </row>
    <row r="10090" spans="1:5" ht="15" x14ac:dyDescent="0.25">
      <c r="A10090" s="329">
        <v>1895</v>
      </c>
      <c r="B10090" s="329" t="s">
        <v>12301</v>
      </c>
      <c r="C10090" s="329" t="s">
        <v>9494</v>
      </c>
      <c r="D10090" s="329" t="s">
        <v>9495</v>
      </c>
      <c r="E10090" s="334">
        <v>22.86</v>
      </c>
    </row>
    <row r="10091" spans="1:5" ht="15" x14ac:dyDescent="0.25">
      <c r="A10091" s="329">
        <v>2641</v>
      </c>
      <c r="B10091" s="329" t="s">
        <v>12302</v>
      </c>
      <c r="C10091" s="329" t="s">
        <v>9494</v>
      </c>
      <c r="D10091" s="329" t="s">
        <v>9495</v>
      </c>
      <c r="E10091" s="334">
        <v>29.02</v>
      </c>
    </row>
    <row r="10092" spans="1:5" ht="15" x14ac:dyDescent="0.25">
      <c r="A10092" s="329">
        <v>2636</v>
      </c>
      <c r="B10092" s="329" t="s">
        <v>12303</v>
      </c>
      <c r="C10092" s="329" t="s">
        <v>9494</v>
      </c>
      <c r="D10092" s="329" t="s">
        <v>9495</v>
      </c>
      <c r="E10092" s="334">
        <v>1.87</v>
      </c>
    </row>
    <row r="10093" spans="1:5" ht="15" x14ac:dyDescent="0.25">
      <c r="A10093" s="329">
        <v>2637</v>
      </c>
      <c r="B10093" s="329" t="s">
        <v>12304</v>
      </c>
      <c r="C10093" s="329" t="s">
        <v>9494</v>
      </c>
      <c r="D10093" s="329" t="s">
        <v>9495</v>
      </c>
      <c r="E10093" s="334">
        <v>1.99</v>
      </c>
    </row>
    <row r="10094" spans="1:5" ht="15" x14ac:dyDescent="0.25">
      <c r="A10094" s="329">
        <v>2638</v>
      </c>
      <c r="B10094" s="329" t="s">
        <v>12305</v>
      </c>
      <c r="C10094" s="329" t="s">
        <v>9494</v>
      </c>
      <c r="D10094" s="329" t="s">
        <v>9495</v>
      </c>
      <c r="E10094" s="334">
        <v>2.31</v>
      </c>
    </row>
    <row r="10095" spans="1:5" ht="15" x14ac:dyDescent="0.25">
      <c r="A10095" s="329">
        <v>2639</v>
      </c>
      <c r="B10095" s="329" t="s">
        <v>12306</v>
      </c>
      <c r="C10095" s="329" t="s">
        <v>9494</v>
      </c>
      <c r="D10095" s="329" t="s">
        <v>9495</v>
      </c>
      <c r="E10095" s="334">
        <v>4.0999999999999996</v>
      </c>
    </row>
    <row r="10096" spans="1:5" ht="15" x14ac:dyDescent="0.25">
      <c r="A10096" s="329">
        <v>2644</v>
      </c>
      <c r="B10096" s="329" t="s">
        <v>12307</v>
      </c>
      <c r="C10096" s="329" t="s">
        <v>9494</v>
      </c>
      <c r="D10096" s="329" t="s">
        <v>9495</v>
      </c>
      <c r="E10096" s="334">
        <v>5.94</v>
      </c>
    </row>
    <row r="10097" spans="1:5" ht="15" x14ac:dyDescent="0.25">
      <c r="A10097" s="329">
        <v>2643</v>
      </c>
      <c r="B10097" s="329" t="s">
        <v>12308</v>
      </c>
      <c r="C10097" s="329" t="s">
        <v>9494</v>
      </c>
      <c r="D10097" s="329" t="s">
        <v>9495</v>
      </c>
      <c r="E10097" s="334">
        <v>8.2799999999999994</v>
      </c>
    </row>
    <row r="10098" spans="1:5" ht="15" x14ac:dyDescent="0.25">
      <c r="A10098" s="329">
        <v>2640</v>
      </c>
      <c r="B10098" s="329" t="s">
        <v>12309</v>
      </c>
      <c r="C10098" s="329" t="s">
        <v>9494</v>
      </c>
      <c r="D10098" s="329" t="s">
        <v>9495</v>
      </c>
      <c r="E10098" s="334">
        <v>12.08</v>
      </c>
    </row>
    <row r="10099" spans="1:5" ht="15" x14ac:dyDescent="0.25">
      <c r="A10099" s="329">
        <v>2642</v>
      </c>
      <c r="B10099" s="329" t="s">
        <v>12310</v>
      </c>
      <c r="C10099" s="329" t="s">
        <v>9494</v>
      </c>
      <c r="D10099" s="329" t="s">
        <v>9495</v>
      </c>
      <c r="E10099" s="334">
        <v>18.39</v>
      </c>
    </row>
    <row r="10100" spans="1:5" ht="15" x14ac:dyDescent="0.25">
      <c r="A10100" s="329">
        <v>38943</v>
      </c>
      <c r="B10100" s="329" t="s">
        <v>12311</v>
      </c>
      <c r="C10100" s="329" t="s">
        <v>9494</v>
      </c>
      <c r="D10100" s="329" t="s">
        <v>9508</v>
      </c>
      <c r="E10100" s="334">
        <v>6.66</v>
      </c>
    </row>
    <row r="10101" spans="1:5" ht="15" x14ac:dyDescent="0.25">
      <c r="A10101" s="329">
        <v>38944</v>
      </c>
      <c r="B10101" s="329" t="s">
        <v>12312</v>
      </c>
      <c r="C10101" s="329" t="s">
        <v>9494</v>
      </c>
      <c r="D10101" s="329" t="s">
        <v>9508</v>
      </c>
      <c r="E10101" s="334">
        <v>10.29</v>
      </c>
    </row>
    <row r="10102" spans="1:5" ht="15" x14ac:dyDescent="0.25">
      <c r="A10102" s="329">
        <v>38945</v>
      </c>
      <c r="B10102" s="329" t="s">
        <v>12313</v>
      </c>
      <c r="C10102" s="329" t="s">
        <v>9494</v>
      </c>
      <c r="D10102" s="329" t="s">
        <v>9508</v>
      </c>
      <c r="E10102" s="334">
        <v>20.87</v>
      </c>
    </row>
    <row r="10103" spans="1:5" ht="15" x14ac:dyDescent="0.25">
      <c r="A10103" s="329">
        <v>38946</v>
      </c>
      <c r="B10103" s="329" t="s">
        <v>12314</v>
      </c>
      <c r="C10103" s="329" t="s">
        <v>9494</v>
      </c>
      <c r="D10103" s="329" t="s">
        <v>9508</v>
      </c>
      <c r="E10103" s="334">
        <v>31.13</v>
      </c>
    </row>
    <row r="10104" spans="1:5" ht="15" x14ac:dyDescent="0.25">
      <c r="A10104" s="329">
        <v>39308</v>
      </c>
      <c r="B10104" s="329" t="s">
        <v>12315</v>
      </c>
      <c r="C10104" s="329" t="s">
        <v>9494</v>
      </c>
      <c r="D10104" s="329" t="s">
        <v>9508</v>
      </c>
      <c r="E10104" s="334">
        <v>13.57</v>
      </c>
    </row>
    <row r="10105" spans="1:5" ht="15" x14ac:dyDescent="0.25">
      <c r="A10105" s="329">
        <v>39309</v>
      </c>
      <c r="B10105" s="329" t="s">
        <v>12316</v>
      </c>
      <c r="C10105" s="329" t="s">
        <v>9494</v>
      </c>
      <c r="D10105" s="329" t="s">
        <v>9508</v>
      </c>
      <c r="E10105" s="334">
        <v>19.63</v>
      </c>
    </row>
    <row r="10106" spans="1:5" ht="15" x14ac:dyDescent="0.25">
      <c r="A10106" s="329">
        <v>39310</v>
      </c>
      <c r="B10106" s="329" t="s">
        <v>12317</v>
      </c>
      <c r="C10106" s="329" t="s">
        <v>9494</v>
      </c>
      <c r="D10106" s="329" t="s">
        <v>9508</v>
      </c>
      <c r="E10106" s="334">
        <v>29.75</v>
      </c>
    </row>
    <row r="10107" spans="1:5" ht="15" x14ac:dyDescent="0.25">
      <c r="A10107" s="329">
        <v>39311</v>
      </c>
      <c r="B10107" s="329" t="s">
        <v>12318</v>
      </c>
      <c r="C10107" s="329" t="s">
        <v>9494</v>
      </c>
      <c r="D10107" s="329" t="s">
        <v>9508</v>
      </c>
      <c r="E10107" s="334">
        <v>44.71</v>
      </c>
    </row>
    <row r="10108" spans="1:5" ht="15" x14ac:dyDescent="0.25">
      <c r="A10108" s="329">
        <v>39855</v>
      </c>
      <c r="B10108" s="329" t="s">
        <v>12319</v>
      </c>
      <c r="C10108" s="329" t="s">
        <v>9494</v>
      </c>
      <c r="D10108" s="329" t="s">
        <v>9508</v>
      </c>
      <c r="E10108" s="334">
        <v>3.15</v>
      </c>
    </row>
    <row r="10109" spans="1:5" ht="15" x14ac:dyDescent="0.25">
      <c r="A10109" s="329">
        <v>39856</v>
      </c>
      <c r="B10109" s="329" t="s">
        <v>12320</v>
      </c>
      <c r="C10109" s="329" t="s">
        <v>9494</v>
      </c>
      <c r="D10109" s="329" t="s">
        <v>9508</v>
      </c>
      <c r="E10109" s="334">
        <v>7.43</v>
      </c>
    </row>
    <row r="10110" spans="1:5" ht="15" x14ac:dyDescent="0.25">
      <c r="A10110" s="329">
        <v>39857</v>
      </c>
      <c r="B10110" s="329" t="s">
        <v>12321</v>
      </c>
      <c r="C10110" s="329" t="s">
        <v>9494</v>
      </c>
      <c r="D10110" s="329" t="s">
        <v>9508</v>
      </c>
      <c r="E10110" s="334">
        <v>12.03</v>
      </c>
    </row>
    <row r="10111" spans="1:5" ht="15" x14ac:dyDescent="0.25">
      <c r="A10111" s="329">
        <v>39858</v>
      </c>
      <c r="B10111" s="329" t="s">
        <v>12322</v>
      </c>
      <c r="C10111" s="329" t="s">
        <v>9494</v>
      </c>
      <c r="D10111" s="329" t="s">
        <v>9508</v>
      </c>
      <c r="E10111" s="334">
        <v>26.69</v>
      </c>
    </row>
    <row r="10112" spans="1:5" ht="15" x14ac:dyDescent="0.25">
      <c r="A10112" s="329">
        <v>39859</v>
      </c>
      <c r="B10112" s="329" t="s">
        <v>12323</v>
      </c>
      <c r="C10112" s="329" t="s">
        <v>9494</v>
      </c>
      <c r="D10112" s="329" t="s">
        <v>9508</v>
      </c>
      <c r="E10112" s="334">
        <v>41.14</v>
      </c>
    </row>
    <row r="10113" spans="1:5" ht="15" x14ac:dyDescent="0.25">
      <c r="A10113" s="329">
        <v>39860</v>
      </c>
      <c r="B10113" s="329" t="s">
        <v>12324</v>
      </c>
      <c r="C10113" s="329" t="s">
        <v>9494</v>
      </c>
      <c r="D10113" s="329" t="s">
        <v>9508</v>
      </c>
      <c r="E10113" s="334">
        <v>63.13</v>
      </c>
    </row>
    <row r="10114" spans="1:5" ht="15" x14ac:dyDescent="0.25">
      <c r="A10114" s="329">
        <v>39861</v>
      </c>
      <c r="B10114" s="329" t="s">
        <v>12325</v>
      </c>
      <c r="C10114" s="329" t="s">
        <v>9494</v>
      </c>
      <c r="D10114" s="329" t="s">
        <v>9508</v>
      </c>
      <c r="E10114" s="334">
        <v>180.26</v>
      </c>
    </row>
    <row r="10115" spans="1:5" ht="15" x14ac:dyDescent="0.25">
      <c r="A10115" s="329">
        <v>38447</v>
      </c>
      <c r="B10115" s="329" t="s">
        <v>12326</v>
      </c>
      <c r="C10115" s="329" t="s">
        <v>9494</v>
      </c>
      <c r="D10115" s="329" t="s">
        <v>9508</v>
      </c>
      <c r="E10115" s="334">
        <v>118.64</v>
      </c>
    </row>
    <row r="10116" spans="1:5" ht="15" x14ac:dyDescent="0.25">
      <c r="A10116" s="329">
        <v>36320</v>
      </c>
      <c r="B10116" s="329" t="s">
        <v>12327</v>
      </c>
      <c r="C10116" s="329" t="s">
        <v>9494</v>
      </c>
      <c r="D10116" s="329" t="s">
        <v>9508</v>
      </c>
      <c r="E10116" s="334">
        <v>1.72</v>
      </c>
    </row>
    <row r="10117" spans="1:5" ht="15" x14ac:dyDescent="0.25">
      <c r="A10117" s="329">
        <v>36324</v>
      </c>
      <c r="B10117" s="329" t="s">
        <v>12328</v>
      </c>
      <c r="C10117" s="329" t="s">
        <v>9494</v>
      </c>
      <c r="D10117" s="329" t="s">
        <v>9508</v>
      </c>
      <c r="E10117" s="334">
        <v>2.6</v>
      </c>
    </row>
    <row r="10118" spans="1:5" ht="15" x14ac:dyDescent="0.25">
      <c r="A10118" s="329">
        <v>38441</v>
      </c>
      <c r="B10118" s="329" t="s">
        <v>12329</v>
      </c>
      <c r="C10118" s="329" t="s">
        <v>9494</v>
      </c>
      <c r="D10118" s="329" t="s">
        <v>9508</v>
      </c>
      <c r="E10118" s="334">
        <v>3.42</v>
      </c>
    </row>
    <row r="10119" spans="1:5" ht="15" x14ac:dyDescent="0.25">
      <c r="A10119" s="329">
        <v>38442</v>
      </c>
      <c r="B10119" s="329" t="s">
        <v>12330</v>
      </c>
      <c r="C10119" s="329" t="s">
        <v>9494</v>
      </c>
      <c r="D10119" s="329" t="s">
        <v>9508</v>
      </c>
      <c r="E10119" s="334">
        <v>8.6999999999999993</v>
      </c>
    </row>
    <row r="10120" spans="1:5" ht="15" x14ac:dyDescent="0.25">
      <c r="A10120" s="329">
        <v>38443</v>
      </c>
      <c r="B10120" s="329" t="s">
        <v>12331</v>
      </c>
      <c r="C10120" s="329" t="s">
        <v>9494</v>
      </c>
      <c r="D10120" s="329" t="s">
        <v>9508</v>
      </c>
      <c r="E10120" s="334">
        <v>13.14</v>
      </c>
    </row>
    <row r="10121" spans="1:5" ht="15" x14ac:dyDescent="0.25">
      <c r="A10121" s="329">
        <v>38444</v>
      </c>
      <c r="B10121" s="329" t="s">
        <v>12332</v>
      </c>
      <c r="C10121" s="329" t="s">
        <v>9494</v>
      </c>
      <c r="D10121" s="329" t="s">
        <v>9508</v>
      </c>
      <c r="E10121" s="334">
        <v>19.559999999999999</v>
      </c>
    </row>
    <row r="10122" spans="1:5" ht="15" x14ac:dyDescent="0.25">
      <c r="A10122" s="329">
        <v>38445</v>
      </c>
      <c r="B10122" s="329" t="s">
        <v>12333</v>
      </c>
      <c r="C10122" s="329" t="s">
        <v>9494</v>
      </c>
      <c r="D10122" s="329" t="s">
        <v>9508</v>
      </c>
      <c r="E10122" s="334">
        <v>45.94</v>
      </c>
    </row>
    <row r="10123" spans="1:5" ht="15" x14ac:dyDescent="0.25">
      <c r="A10123" s="329">
        <v>38446</v>
      </c>
      <c r="B10123" s="329" t="s">
        <v>12334</v>
      </c>
      <c r="C10123" s="329" t="s">
        <v>9494</v>
      </c>
      <c r="D10123" s="329" t="s">
        <v>9508</v>
      </c>
      <c r="E10123" s="334">
        <v>74.14</v>
      </c>
    </row>
    <row r="10124" spans="1:5" ht="15" x14ac:dyDescent="0.25">
      <c r="A10124" s="329">
        <v>3867</v>
      </c>
      <c r="B10124" s="329" t="s">
        <v>12335</v>
      </c>
      <c r="C10124" s="329" t="s">
        <v>9494</v>
      </c>
      <c r="D10124" s="329" t="s">
        <v>9495</v>
      </c>
      <c r="E10124" s="334">
        <v>82.91</v>
      </c>
    </row>
    <row r="10125" spans="1:5" ht="15" x14ac:dyDescent="0.25">
      <c r="A10125" s="329">
        <v>3861</v>
      </c>
      <c r="B10125" s="329" t="s">
        <v>2391</v>
      </c>
      <c r="C10125" s="329" t="s">
        <v>9494</v>
      </c>
      <c r="D10125" s="329" t="s">
        <v>9495</v>
      </c>
      <c r="E10125" s="334">
        <v>0.69</v>
      </c>
    </row>
    <row r="10126" spans="1:5" ht="15" x14ac:dyDescent="0.25">
      <c r="A10126" s="329">
        <v>3904</v>
      </c>
      <c r="B10126" s="329" t="s">
        <v>2393</v>
      </c>
      <c r="C10126" s="329" t="s">
        <v>9494</v>
      </c>
      <c r="D10126" s="329" t="s">
        <v>9495</v>
      </c>
      <c r="E10126" s="334">
        <v>0.84</v>
      </c>
    </row>
    <row r="10127" spans="1:5" ht="15" x14ac:dyDescent="0.25">
      <c r="A10127" s="329">
        <v>3903</v>
      </c>
      <c r="B10127" s="329" t="s">
        <v>2395</v>
      </c>
      <c r="C10127" s="329" t="s">
        <v>9494</v>
      </c>
      <c r="D10127" s="329" t="s">
        <v>9495</v>
      </c>
      <c r="E10127" s="334">
        <v>2.06</v>
      </c>
    </row>
    <row r="10128" spans="1:5" ht="15" x14ac:dyDescent="0.25">
      <c r="A10128" s="329">
        <v>3862</v>
      </c>
      <c r="B10128" s="329" t="s">
        <v>2397</v>
      </c>
      <c r="C10128" s="329" t="s">
        <v>9494</v>
      </c>
      <c r="D10128" s="329" t="s">
        <v>9495</v>
      </c>
      <c r="E10128" s="334">
        <v>4.2</v>
      </c>
    </row>
    <row r="10129" spans="1:5" ht="15" x14ac:dyDescent="0.25">
      <c r="A10129" s="329">
        <v>3863</v>
      </c>
      <c r="B10129" s="329" t="s">
        <v>2399</v>
      </c>
      <c r="C10129" s="329" t="s">
        <v>9494</v>
      </c>
      <c r="D10129" s="329" t="s">
        <v>9495</v>
      </c>
      <c r="E10129" s="334">
        <v>4.93</v>
      </c>
    </row>
    <row r="10130" spans="1:5" ht="15" x14ac:dyDescent="0.25">
      <c r="A10130" s="329">
        <v>3864</v>
      </c>
      <c r="B10130" s="329" t="s">
        <v>12336</v>
      </c>
      <c r="C10130" s="329" t="s">
        <v>9494</v>
      </c>
      <c r="D10130" s="329" t="s">
        <v>9495</v>
      </c>
      <c r="E10130" s="334">
        <v>12.84</v>
      </c>
    </row>
    <row r="10131" spans="1:5" ht="15" x14ac:dyDescent="0.25">
      <c r="A10131" s="329">
        <v>3865</v>
      </c>
      <c r="B10131" s="329" t="s">
        <v>2401</v>
      </c>
      <c r="C10131" s="329" t="s">
        <v>9494</v>
      </c>
      <c r="D10131" s="329" t="s">
        <v>9495</v>
      </c>
      <c r="E10131" s="334">
        <v>22.33</v>
      </c>
    </row>
    <row r="10132" spans="1:5" ht="15" x14ac:dyDescent="0.25">
      <c r="A10132" s="329">
        <v>3866</v>
      </c>
      <c r="B10132" s="329" t="s">
        <v>2403</v>
      </c>
      <c r="C10132" s="329" t="s">
        <v>9494</v>
      </c>
      <c r="D10132" s="329" t="s">
        <v>9495</v>
      </c>
      <c r="E10132" s="334">
        <v>51.11</v>
      </c>
    </row>
    <row r="10133" spans="1:5" ht="15" x14ac:dyDescent="0.25">
      <c r="A10133" s="329">
        <v>3902</v>
      </c>
      <c r="B10133" s="329" t="s">
        <v>12337</v>
      </c>
      <c r="C10133" s="329" t="s">
        <v>9494</v>
      </c>
      <c r="D10133" s="329" t="s">
        <v>9495</v>
      </c>
      <c r="E10133" s="334">
        <v>24.85</v>
      </c>
    </row>
    <row r="10134" spans="1:5" ht="15" x14ac:dyDescent="0.25">
      <c r="A10134" s="329">
        <v>3878</v>
      </c>
      <c r="B10134" s="329" t="s">
        <v>12338</v>
      </c>
      <c r="C10134" s="329" t="s">
        <v>9494</v>
      </c>
      <c r="D10134" s="329" t="s">
        <v>9495</v>
      </c>
      <c r="E10134" s="334">
        <v>7.85</v>
      </c>
    </row>
    <row r="10135" spans="1:5" ht="15" x14ac:dyDescent="0.25">
      <c r="A10135" s="329">
        <v>3877</v>
      </c>
      <c r="B10135" s="329" t="s">
        <v>12339</v>
      </c>
      <c r="C10135" s="329" t="s">
        <v>9494</v>
      </c>
      <c r="D10135" s="329" t="s">
        <v>9495</v>
      </c>
      <c r="E10135" s="334">
        <v>7.17</v>
      </c>
    </row>
    <row r="10136" spans="1:5" ht="15" x14ac:dyDescent="0.25">
      <c r="A10136" s="329">
        <v>3879</v>
      </c>
      <c r="B10136" s="329" t="s">
        <v>12340</v>
      </c>
      <c r="C10136" s="329" t="s">
        <v>9494</v>
      </c>
      <c r="D10136" s="329" t="s">
        <v>9495</v>
      </c>
      <c r="E10136" s="334">
        <v>15.84</v>
      </c>
    </row>
    <row r="10137" spans="1:5" ht="15" x14ac:dyDescent="0.25">
      <c r="A10137" s="329">
        <v>3880</v>
      </c>
      <c r="B10137" s="329" t="s">
        <v>12341</v>
      </c>
      <c r="C10137" s="329" t="s">
        <v>9494</v>
      </c>
      <c r="D10137" s="329" t="s">
        <v>9495</v>
      </c>
      <c r="E10137" s="334">
        <v>35.74</v>
      </c>
    </row>
    <row r="10138" spans="1:5" ht="15" x14ac:dyDescent="0.25">
      <c r="A10138" s="329">
        <v>12892</v>
      </c>
      <c r="B10138" s="329" t="s">
        <v>2255</v>
      </c>
      <c r="C10138" s="329" t="s">
        <v>9928</v>
      </c>
      <c r="D10138" s="329" t="s">
        <v>9495</v>
      </c>
      <c r="E10138" s="334">
        <v>13.4</v>
      </c>
    </row>
    <row r="10139" spans="1:5" ht="15" x14ac:dyDescent="0.25">
      <c r="A10139" s="329">
        <v>3883</v>
      </c>
      <c r="B10139" s="329" t="s">
        <v>12342</v>
      </c>
      <c r="C10139" s="329" t="s">
        <v>9494</v>
      </c>
      <c r="D10139" s="329" t="s">
        <v>9495</v>
      </c>
      <c r="E10139" s="334">
        <v>1.65</v>
      </c>
    </row>
    <row r="10140" spans="1:5" ht="15" x14ac:dyDescent="0.25">
      <c r="A10140" s="329">
        <v>3876</v>
      </c>
      <c r="B10140" s="329" t="s">
        <v>12343</v>
      </c>
      <c r="C10140" s="329" t="s">
        <v>9494</v>
      </c>
      <c r="D10140" s="329" t="s">
        <v>9495</v>
      </c>
      <c r="E10140" s="334">
        <v>4.13</v>
      </c>
    </row>
    <row r="10141" spans="1:5" ht="15" x14ac:dyDescent="0.25">
      <c r="A10141" s="329">
        <v>3884</v>
      </c>
      <c r="B10141" s="329" t="s">
        <v>12344</v>
      </c>
      <c r="C10141" s="329" t="s">
        <v>9494</v>
      </c>
      <c r="D10141" s="329" t="s">
        <v>9495</v>
      </c>
      <c r="E10141" s="334">
        <v>2.4700000000000002</v>
      </c>
    </row>
    <row r="10142" spans="1:5" ht="15" x14ac:dyDescent="0.25">
      <c r="A10142" s="329">
        <v>3837</v>
      </c>
      <c r="B10142" s="329" t="s">
        <v>12345</v>
      </c>
      <c r="C10142" s="329" t="s">
        <v>9494</v>
      </c>
      <c r="D10142" s="329" t="s">
        <v>9508</v>
      </c>
      <c r="E10142" s="334">
        <v>51.67</v>
      </c>
    </row>
    <row r="10143" spans="1:5" ht="15" x14ac:dyDescent="0.25">
      <c r="A10143" s="329">
        <v>3845</v>
      </c>
      <c r="B10143" s="329" t="s">
        <v>12346</v>
      </c>
      <c r="C10143" s="329" t="s">
        <v>9494</v>
      </c>
      <c r="D10143" s="329" t="s">
        <v>9508</v>
      </c>
      <c r="E10143" s="334">
        <v>18.87</v>
      </c>
    </row>
    <row r="10144" spans="1:5" ht="15" x14ac:dyDescent="0.25">
      <c r="A10144" s="329">
        <v>11045</v>
      </c>
      <c r="B10144" s="329" t="s">
        <v>12347</v>
      </c>
      <c r="C10144" s="329" t="s">
        <v>9494</v>
      </c>
      <c r="D10144" s="329" t="s">
        <v>9508</v>
      </c>
      <c r="E10144" s="334">
        <v>36.409999999999997</v>
      </c>
    </row>
    <row r="10145" spans="1:5" ht="15" x14ac:dyDescent="0.25">
      <c r="A10145" s="329">
        <v>20170</v>
      </c>
      <c r="B10145" s="329" t="s">
        <v>12348</v>
      </c>
      <c r="C10145" s="329" t="s">
        <v>9494</v>
      </c>
      <c r="D10145" s="329" t="s">
        <v>9495</v>
      </c>
      <c r="E10145" s="334">
        <v>14.71</v>
      </c>
    </row>
    <row r="10146" spans="1:5" ht="15" x14ac:dyDescent="0.25">
      <c r="A10146" s="329">
        <v>20171</v>
      </c>
      <c r="B10146" s="329" t="s">
        <v>12349</v>
      </c>
      <c r="C10146" s="329" t="s">
        <v>9494</v>
      </c>
      <c r="D10146" s="329" t="s">
        <v>9495</v>
      </c>
      <c r="E10146" s="334">
        <v>43.7</v>
      </c>
    </row>
    <row r="10147" spans="1:5" ht="15" x14ac:dyDescent="0.25">
      <c r="A10147" s="329">
        <v>20167</v>
      </c>
      <c r="B10147" s="329" t="s">
        <v>12350</v>
      </c>
      <c r="C10147" s="329" t="s">
        <v>9494</v>
      </c>
      <c r="D10147" s="329" t="s">
        <v>9495</v>
      </c>
      <c r="E10147" s="334">
        <v>5.46</v>
      </c>
    </row>
    <row r="10148" spans="1:5" ht="15" x14ac:dyDescent="0.25">
      <c r="A10148" s="329">
        <v>20168</v>
      </c>
      <c r="B10148" s="329" t="s">
        <v>12351</v>
      </c>
      <c r="C10148" s="329" t="s">
        <v>9494</v>
      </c>
      <c r="D10148" s="329" t="s">
        <v>9495</v>
      </c>
      <c r="E10148" s="334">
        <v>8.57</v>
      </c>
    </row>
    <row r="10149" spans="1:5" ht="15" x14ac:dyDescent="0.25">
      <c r="A10149" s="329">
        <v>20169</v>
      </c>
      <c r="B10149" s="329" t="s">
        <v>12352</v>
      </c>
      <c r="C10149" s="329" t="s">
        <v>9494</v>
      </c>
      <c r="D10149" s="329" t="s">
        <v>9495</v>
      </c>
      <c r="E10149" s="334">
        <v>12.13</v>
      </c>
    </row>
    <row r="10150" spans="1:5" ht="15" x14ac:dyDescent="0.25">
      <c r="A10150" s="329">
        <v>3899</v>
      </c>
      <c r="B10150" s="329" t="s">
        <v>2385</v>
      </c>
      <c r="C10150" s="329" t="s">
        <v>9494</v>
      </c>
      <c r="D10150" s="329" t="s">
        <v>9495</v>
      </c>
      <c r="E10150" s="334">
        <v>6.42</v>
      </c>
    </row>
    <row r="10151" spans="1:5" ht="15" x14ac:dyDescent="0.25">
      <c r="A10151" s="329">
        <v>38676</v>
      </c>
      <c r="B10151" s="329" t="s">
        <v>12353</v>
      </c>
      <c r="C10151" s="329" t="s">
        <v>9494</v>
      </c>
      <c r="D10151" s="329" t="s">
        <v>9495</v>
      </c>
      <c r="E10151" s="334">
        <v>31.09</v>
      </c>
    </row>
    <row r="10152" spans="1:5" ht="15" x14ac:dyDescent="0.25">
      <c r="A10152" s="329">
        <v>3897</v>
      </c>
      <c r="B10152" s="329" t="s">
        <v>2387</v>
      </c>
      <c r="C10152" s="329" t="s">
        <v>9494</v>
      </c>
      <c r="D10152" s="329" t="s">
        <v>9495</v>
      </c>
      <c r="E10152" s="334">
        <v>1.35</v>
      </c>
    </row>
    <row r="10153" spans="1:5" ht="15" x14ac:dyDescent="0.25">
      <c r="A10153" s="329">
        <v>3875</v>
      </c>
      <c r="B10153" s="329" t="s">
        <v>2389</v>
      </c>
      <c r="C10153" s="329" t="s">
        <v>9494</v>
      </c>
      <c r="D10153" s="329" t="s">
        <v>9495</v>
      </c>
      <c r="E10153" s="334">
        <v>2.93</v>
      </c>
    </row>
    <row r="10154" spans="1:5" ht="15" x14ac:dyDescent="0.25">
      <c r="A10154" s="329">
        <v>3898</v>
      </c>
      <c r="B10154" s="329" t="s">
        <v>12354</v>
      </c>
      <c r="C10154" s="329" t="s">
        <v>9494</v>
      </c>
      <c r="D10154" s="329" t="s">
        <v>9495</v>
      </c>
      <c r="E10154" s="334">
        <v>5.54</v>
      </c>
    </row>
    <row r="10155" spans="1:5" ht="15" x14ac:dyDescent="0.25">
      <c r="A10155" s="329">
        <v>3855</v>
      </c>
      <c r="B10155" s="329" t="s">
        <v>2377</v>
      </c>
      <c r="C10155" s="329" t="s">
        <v>9494</v>
      </c>
      <c r="D10155" s="329" t="s">
        <v>9495</v>
      </c>
      <c r="E10155" s="334">
        <v>5.49</v>
      </c>
    </row>
    <row r="10156" spans="1:5" ht="15" x14ac:dyDescent="0.25">
      <c r="A10156" s="329">
        <v>3874</v>
      </c>
      <c r="B10156" s="329" t="s">
        <v>12355</v>
      </c>
      <c r="C10156" s="329" t="s">
        <v>9494</v>
      </c>
      <c r="D10156" s="329" t="s">
        <v>9495</v>
      </c>
      <c r="E10156" s="334">
        <v>5.82</v>
      </c>
    </row>
    <row r="10157" spans="1:5" ht="15" x14ac:dyDescent="0.25">
      <c r="A10157" s="329">
        <v>3870</v>
      </c>
      <c r="B10157" s="329" t="s">
        <v>12356</v>
      </c>
      <c r="C10157" s="329" t="s">
        <v>9494</v>
      </c>
      <c r="D10157" s="329" t="s">
        <v>9495</v>
      </c>
      <c r="E10157" s="334">
        <v>7.23</v>
      </c>
    </row>
    <row r="10158" spans="1:5" ht="15" x14ac:dyDescent="0.25">
      <c r="A10158" s="329">
        <v>38678</v>
      </c>
      <c r="B10158" s="329" t="s">
        <v>12357</v>
      </c>
      <c r="C10158" s="329" t="s">
        <v>9494</v>
      </c>
      <c r="D10158" s="329" t="s">
        <v>9495</v>
      </c>
      <c r="E10158" s="334">
        <v>19.68</v>
      </c>
    </row>
    <row r="10159" spans="1:5" ht="15" x14ac:dyDescent="0.25">
      <c r="A10159" s="329">
        <v>3859</v>
      </c>
      <c r="B10159" s="329" t="s">
        <v>12358</v>
      </c>
      <c r="C10159" s="329" t="s">
        <v>9494</v>
      </c>
      <c r="D10159" s="329" t="s">
        <v>9495</v>
      </c>
      <c r="E10159" s="334">
        <v>1.46</v>
      </c>
    </row>
    <row r="10160" spans="1:5" ht="15" x14ac:dyDescent="0.25">
      <c r="A10160" s="329">
        <v>3856</v>
      </c>
      <c r="B10160" s="329" t="s">
        <v>12359</v>
      </c>
      <c r="C10160" s="329" t="s">
        <v>9494</v>
      </c>
      <c r="D10160" s="329" t="s">
        <v>9495</v>
      </c>
      <c r="E10160" s="334">
        <v>1.85</v>
      </c>
    </row>
    <row r="10161" spans="1:5" ht="15" x14ac:dyDescent="0.25">
      <c r="A10161" s="329">
        <v>3906</v>
      </c>
      <c r="B10161" s="329" t="s">
        <v>12360</v>
      </c>
      <c r="C10161" s="329" t="s">
        <v>9494</v>
      </c>
      <c r="D10161" s="329" t="s">
        <v>9495</v>
      </c>
      <c r="E10161" s="334">
        <v>1.74</v>
      </c>
    </row>
    <row r="10162" spans="1:5" ht="15" x14ac:dyDescent="0.25">
      <c r="A10162" s="329">
        <v>3860</v>
      </c>
      <c r="B10162" s="329" t="s">
        <v>12361</v>
      </c>
      <c r="C10162" s="329" t="s">
        <v>9494</v>
      </c>
      <c r="D10162" s="329" t="s">
        <v>9495</v>
      </c>
      <c r="E10162" s="334">
        <v>5.72</v>
      </c>
    </row>
    <row r="10163" spans="1:5" ht="15" x14ac:dyDescent="0.25">
      <c r="A10163" s="329">
        <v>3905</v>
      </c>
      <c r="B10163" s="329" t="s">
        <v>12362</v>
      </c>
      <c r="C10163" s="329" t="s">
        <v>9494</v>
      </c>
      <c r="D10163" s="329" t="s">
        <v>9495</v>
      </c>
      <c r="E10163" s="334">
        <v>12.66</v>
      </c>
    </row>
    <row r="10164" spans="1:5" ht="15" x14ac:dyDescent="0.25">
      <c r="A10164" s="329">
        <v>3871</v>
      </c>
      <c r="B10164" s="329" t="s">
        <v>12363</v>
      </c>
      <c r="C10164" s="329" t="s">
        <v>9494</v>
      </c>
      <c r="D10164" s="329" t="s">
        <v>9495</v>
      </c>
      <c r="E10164" s="334">
        <v>26.29</v>
      </c>
    </row>
    <row r="10165" spans="1:5" ht="15" x14ac:dyDescent="0.25">
      <c r="A10165" s="329">
        <v>37429</v>
      </c>
      <c r="B10165" s="329" t="s">
        <v>12364</v>
      </c>
      <c r="C10165" s="329" t="s">
        <v>9494</v>
      </c>
      <c r="D10165" s="329" t="s">
        <v>9508</v>
      </c>
      <c r="E10165" s="335">
        <v>3178.65</v>
      </c>
    </row>
    <row r="10166" spans="1:5" ht="15" x14ac:dyDescent="0.25">
      <c r="A10166" s="329">
        <v>37426</v>
      </c>
      <c r="B10166" s="329" t="s">
        <v>12365</v>
      </c>
      <c r="C10166" s="329" t="s">
        <v>9494</v>
      </c>
      <c r="D10166" s="329" t="s">
        <v>9508</v>
      </c>
      <c r="E10166" s="334">
        <v>30.57</v>
      </c>
    </row>
    <row r="10167" spans="1:5" ht="15" x14ac:dyDescent="0.25">
      <c r="A10167" s="329">
        <v>37427</v>
      </c>
      <c r="B10167" s="329" t="s">
        <v>12366</v>
      </c>
      <c r="C10167" s="329" t="s">
        <v>9494</v>
      </c>
      <c r="D10167" s="329" t="s">
        <v>9508</v>
      </c>
      <c r="E10167" s="334">
        <v>72.94</v>
      </c>
    </row>
    <row r="10168" spans="1:5" ht="15" x14ac:dyDescent="0.25">
      <c r="A10168" s="329">
        <v>37424</v>
      </c>
      <c r="B10168" s="329" t="s">
        <v>12367</v>
      </c>
      <c r="C10168" s="329" t="s">
        <v>9494</v>
      </c>
      <c r="D10168" s="329" t="s">
        <v>9508</v>
      </c>
      <c r="E10168" s="334">
        <v>14.05</v>
      </c>
    </row>
    <row r="10169" spans="1:5" ht="15" x14ac:dyDescent="0.25">
      <c r="A10169" s="329">
        <v>37428</v>
      </c>
      <c r="B10169" s="329" t="s">
        <v>12368</v>
      </c>
      <c r="C10169" s="329" t="s">
        <v>9494</v>
      </c>
      <c r="D10169" s="329" t="s">
        <v>9508</v>
      </c>
      <c r="E10169" s="334">
        <v>251.36</v>
      </c>
    </row>
    <row r="10170" spans="1:5" ht="15" x14ac:dyDescent="0.25">
      <c r="A10170" s="329">
        <v>37425</v>
      </c>
      <c r="B10170" s="329" t="s">
        <v>12369</v>
      </c>
      <c r="C10170" s="329" t="s">
        <v>9494</v>
      </c>
      <c r="D10170" s="329" t="s">
        <v>9508</v>
      </c>
      <c r="E10170" s="334">
        <v>15.14</v>
      </c>
    </row>
    <row r="10171" spans="1:5" ht="15" x14ac:dyDescent="0.25">
      <c r="A10171" s="329">
        <v>11519</v>
      </c>
      <c r="B10171" s="329" t="s">
        <v>12370</v>
      </c>
      <c r="C10171" s="329" t="s">
        <v>9928</v>
      </c>
      <c r="D10171" s="329" t="s">
        <v>9495</v>
      </c>
      <c r="E10171" s="334">
        <v>43.4</v>
      </c>
    </row>
    <row r="10172" spans="1:5" ht="15" x14ac:dyDescent="0.25">
      <c r="A10172" s="329">
        <v>11520</v>
      </c>
      <c r="B10172" s="329" t="s">
        <v>12371</v>
      </c>
      <c r="C10172" s="329" t="s">
        <v>9928</v>
      </c>
      <c r="D10172" s="329" t="s">
        <v>9495</v>
      </c>
      <c r="E10172" s="334">
        <v>20.059999999999999</v>
      </c>
    </row>
    <row r="10173" spans="1:5" ht="15" x14ac:dyDescent="0.25">
      <c r="A10173" s="329">
        <v>11518</v>
      </c>
      <c r="B10173" s="329" t="s">
        <v>12372</v>
      </c>
      <c r="C10173" s="329" t="s">
        <v>9928</v>
      </c>
      <c r="D10173" s="329" t="s">
        <v>9495</v>
      </c>
      <c r="E10173" s="334">
        <v>72.95</v>
      </c>
    </row>
    <row r="10174" spans="1:5" ht="15" x14ac:dyDescent="0.25">
      <c r="A10174" s="329">
        <v>38473</v>
      </c>
      <c r="B10174" s="329" t="s">
        <v>12373</v>
      </c>
      <c r="C10174" s="329" t="s">
        <v>9494</v>
      </c>
      <c r="D10174" s="329" t="s">
        <v>9495</v>
      </c>
      <c r="E10174" s="334">
        <v>119.36</v>
      </c>
    </row>
    <row r="10175" spans="1:5" ht="15" x14ac:dyDescent="0.25">
      <c r="A10175" s="329">
        <v>4244</v>
      </c>
      <c r="B10175" s="329" t="s">
        <v>12374</v>
      </c>
      <c r="C10175" s="329" t="s">
        <v>9661</v>
      </c>
      <c r="D10175" s="329" t="s">
        <v>9495</v>
      </c>
      <c r="E10175" s="334">
        <v>13.81</v>
      </c>
    </row>
    <row r="10176" spans="1:5" ht="15" x14ac:dyDescent="0.25">
      <c r="A10176" s="329">
        <v>40977</v>
      </c>
      <c r="B10176" s="329" t="s">
        <v>12375</v>
      </c>
      <c r="C10176" s="329" t="s">
        <v>9663</v>
      </c>
      <c r="D10176" s="329" t="s">
        <v>9495</v>
      </c>
      <c r="E10176" s="335">
        <v>2449.88</v>
      </c>
    </row>
    <row r="10177" spans="1:5" ht="15" x14ac:dyDescent="0.25">
      <c r="A10177" s="329">
        <v>4115</v>
      </c>
      <c r="B10177" s="329" t="s">
        <v>12376</v>
      </c>
      <c r="C10177" s="329" t="s">
        <v>9519</v>
      </c>
      <c r="D10177" s="329" t="s">
        <v>9495</v>
      </c>
      <c r="E10177" s="334">
        <v>28.05</v>
      </c>
    </row>
    <row r="10178" spans="1:5" ht="15" x14ac:dyDescent="0.25">
      <c r="A10178" s="329">
        <v>4119</v>
      </c>
      <c r="B10178" s="329" t="s">
        <v>12377</v>
      </c>
      <c r="C10178" s="329" t="s">
        <v>9519</v>
      </c>
      <c r="D10178" s="329" t="s">
        <v>9495</v>
      </c>
      <c r="E10178" s="334">
        <v>56.66</v>
      </c>
    </row>
    <row r="10179" spans="1:5" ht="15" x14ac:dyDescent="0.25">
      <c r="A10179" s="329">
        <v>2794</v>
      </c>
      <c r="B10179" s="329" t="s">
        <v>12378</v>
      </c>
      <c r="C10179" s="329" t="s">
        <v>9519</v>
      </c>
      <c r="D10179" s="329" t="s">
        <v>9495</v>
      </c>
      <c r="E10179" s="334">
        <v>150.31</v>
      </c>
    </row>
    <row r="10180" spans="1:5" ht="15" x14ac:dyDescent="0.25">
      <c r="A10180" s="329">
        <v>2788</v>
      </c>
      <c r="B10180" s="329" t="s">
        <v>12379</v>
      </c>
      <c r="C10180" s="329" t="s">
        <v>9519</v>
      </c>
      <c r="D10180" s="329" t="s">
        <v>9495</v>
      </c>
      <c r="E10180" s="334">
        <v>218.97</v>
      </c>
    </row>
    <row r="10181" spans="1:5" ht="15" x14ac:dyDescent="0.25">
      <c r="A10181" s="329">
        <v>4006</v>
      </c>
      <c r="B10181" s="329" t="s">
        <v>12380</v>
      </c>
      <c r="C10181" s="329" t="s">
        <v>9660</v>
      </c>
      <c r="D10181" s="329" t="s">
        <v>9495</v>
      </c>
      <c r="E10181" s="335">
        <v>1844.73</v>
      </c>
    </row>
    <row r="10182" spans="1:5" ht="15" x14ac:dyDescent="0.25">
      <c r="A10182" s="329">
        <v>36151</v>
      </c>
      <c r="B10182" s="329" t="s">
        <v>12381</v>
      </c>
      <c r="C10182" s="329" t="s">
        <v>9494</v>
      </c>
      <c r="D10182" s="329" t="s">
        <v>9495</v>
      </c>
      <c r="E10182" s="334">
        <v>29.78</v>
      </c>
    </row>
    <row r="10183" spans="1:5" ht="15" x14ac:dyDescent="0.25">
      <c r="A10183" s="329">
        <v>37457</v>
      </c>
      <c r="B10183" s="329" t="s">
        <v>12382</v>
      </c>
      <c r="C10183" s="329" t="s">
        <v>9519</v>
      </c>
      <c r="D10183" s="329" t="s">
        <v>9508</v>
      </c>
      <c r="E10183" s="334">
        <v>3.36</v>
      </c>
    </row>
    <row r="10184" spans="1:5" ht="15" x14ac:dyDescent="0.25">
      <c r="A10184" s="329">
        <v>37456</v>
      </c>
      <c r="B10184" s="329" t="s">
        <v>12383</v>
      </c>
      <c r="C10184" s="329" t="s">
        <v>9519</v>
      </c>
      <c r="D10184" s="329" t="s">
        <v>9508</v>
      </c>
      <c r="E10184" s="334">
        <v>1.77</v>
      </c>
    </row>
    <row r="10185" spans="1:5" ht="15" x14ac:dyDescent="0.25">
      <c r="A10185" s="329">
        <v>37461</v>
      </c>
      <c r="B10185" s="329" t="s">
        <v>12384</v>
      </c>
      <c r="C10185" s="329" t="s">
        <v>9519</v>
      </c>
      <c r="D10185" s="329" t="s">
        <v>9508</v>
      </c>
      <c r="E10185" s="334">
        <v>12.49</v>
      </c>
    </row>
    <row r="10186" spans="1:5" ht="15" x14ac:dyDescent="0.25">
      <c r="A10186" s="329">
        <v>37460</v>
      </c>
      <c r="B10186" s="329" t="s">
        <v>12385</v>
      </c>
      <c r="C10186" s="329" t="s">
        <v>9519</v>
      </c>
      <c r="D10186" s="329" t="s">
        <v>9508</v>
      </c>
      <c r="E10186" s="334">
        <v>17.059999999999999</v>
      </c>
    </row>
    <row r="10187" spans="1:5" ht="15" x14ac:dyDescent="0.25">
      <c r="A10187" s="329">
        <v>37458</v>
      </c>
      <c r="B10187" s="329" t="s">
        <v>12386</v>
      </c>
      <c r="C10187" s="329" t="s">
        <v>9519</v>
      </c>
      <c r="D10187" s="329" t="s">
        <v>9508</v>
      </c>
      <c r="E10187" s="334">
        <v>5</v>
      </c>
    </row>
    <row r="10188" spans="1:5" ht="15" x14ac:dyDescent="0.25">
      <c r="A10188" s="329">
        <v>37454</v>
      </c>
      <c r="B10188" s="329" t="s">
        <v>12387</v>
      </c>
      <c r="C10188" s="329" t="s">
        <v>9519</v>
      </c>
      <c r="D10188" s="329" t="s">
        <v>9508</v>
      </c>
      <c r="E10188" s="334">
        <v>1.31</v>
      </c>
    </row>
    <row r="10189" spans="1:5" ht="15" x14ac:dyDescent="0.25">
      <c r="A10189" s="329">
        <v>37455</v>
      </c>
      <c r="B10189" s="329" t="s">
        <v>12388</v>
      </c>
      <c r="C10189" s="329" t="s">
        <v>9519</v>
      </c>
      <c r="D10189" s="329" t="s">
        <v>9508</v>
      </c>
      <c r="E10189" s="334">
        <v>2.2000000000000002</v>
      </c>
    </row>
    <row r="10190" spans="1:5" ht="15" x14ac:dyDescent="0.25">
      <c r="A10190" s="329">
        <v>37459</v>
      </c>
      <c r="B10190" s="329" t="s">
        <v>12389</v>
      </c>
      <c r="C10190" s="329" t="s">
        <v>9519</v>
      </c>
      <c r="D10190" s="329" t="s">
        <v>9508</v>
      </c>
      <c r="E10190" s="334">
        <v>7.02</v>
      </c>
    </row>
    <row r="10191" spans="1:5" ht="15" x14ac:dyDescent="0.25">
      <c r="A10191" s="329">
        <v>21029</v>
      </c>
      <c r="B10191" s="329" t="s">
        <v>12390</v>
      </c>
      <c r="C10191" s="329" t="s">
        <v>9494</v>
      </c>
      <c r="D10191" s="329" t="s">
        <v>9499</v>
      </c>
      <c r="E10191" s="334">
        <v>350</v>
      </c>
    </row>
    <row r="10192" spans="1:5" ht="15" x14ac:dyDescent="0.25">
      <c r="A10192" s="329">
        <v>21030</v>
      </c>
      <c r="B10192" s="329" t="s">
        <v>12391</v>
      </c>
      <c r="C10192" s="329" t="s">
        <v>9494</v>
      </c>
      <c r="D10192" s="329" t="s">
        <v>9495</v>
      </c>
      <c r="E10192" s="334">
        <v>431.43</v>
      </c>
    </row>
    <row r="10193" spans="1:5" ht="15" x14ac:dyDescent="0.25">
      <c r="A10193" s="329">
        <v>21031</v>
      </c>
      <c r="B10193" s="329" t="s">
        <v>12392</v>
      </c>
      <c r="C10193" s="329" t="s">
        <v>9494</v>
      </c>
      <c r="D10193" s="329" t="s">
        <v>9495</v>
      </c>
      <c r="E10193" s="334">
        <v>537.12</v>
      </c>
    </row>
    <row r="10194" spans="1:5" ht="15" x14ac:dyDescent="0.25">
      <c r="A10194" s="329">
        <v>21032</v>
      </c>
      <c r="B10194" s="329" t="s">
        <v>12393</v>
      </c>
      <c r="C10194" s="329" t="s">
        <v>9494</v>
      </c>
      <c r="D10194" s="329" t="s">
        <v>9495</v>
      </c>
      <c r="E10194" s="334">
        <v>573.51</v>
      </c>
    </row>
    <row r="10195" spans="1:5" ht="15" x14ac:dyDescent="0.25">
      <c r="A10195" s="329">
        <v>37527</v>
      </c>
      <c r="B10195" s="329" t="s">
        <v>12394</v>
      </c>
      <c r="C10195" s="329" t="s">
        <v>9494</v>
      </c>
      <c r="D10195" s="329" t="s">
        <v>9495</v>
      </c>
      <c r="E10195" s="334">
        <v>518.05999999999995</v>
      </c>
    </row>
    <row r="10196" spans="1:5" ht="15" x14ac:dyDescent="0.25">
      <c r="A10196" s="329">
        <v>37528</v>
      </c>
      <c r="B10196" s="329" t="s">
        <v>12395</v>
      </c>
      <c r="C10196" s="329" t="s">
        <v>9494</v>
      </c>
      <c r="D10196" s="329" t="s">
        <v>9495</v>
      </c>
      <c r="E10196" s="334">
        <v>617.69000000000005</v>
      </c>
    </row>
    <row r="10197" spans="1:5" ht="15" x14ac:dyDescent="0.25">
      <c r="A10197" s="329">
        <v>37529</v>
      </c>
      <c r="B10197" s="329" t="s">
        <v>12396</v>
      </c>
      <c r="C10197" s="329" t="s">
        <v>9494</v>
      </c>
      <c r="D10197" s="329" t="s">
        <v>9495</v>
      </c>
      <c r="E10197" s="334">
        <v>623.76</v>
      </c>
    </row>
    <row r="10198" spans="1:5" ht="15" x14ac:dyDescent="0.25">
      <c r="A10198" s="329">
        <v>37530</v>
      </c>
      <c r="B10198" s="329" t="s">
        <v>12397</v>
      </c>
      <c r="C10198" s="329" t="s">
        <v>9494</v>
      </c>
      <c r="D10198" s="329" t="s">
        <v>9495</v>
      </c>
      <c r="E10198" s="334">
        <v>814.35</v>
      </c>
    </row>
    <row r="10199" spans="1:5" ht="15" x14ac:dyDescent="0.25">
      <c r="A10199" s="329">
        <v>21034</v>
      </c>
      <c r="B10199" s="329" t="s">
        <v>12398</v>
      </c>
      <c r="C10199" s="329" t="s">
        <v>9494</v>
      </c>
      <c r="D10199" s="329" t="s">
        <v>9495</v>
      </c>
      <c r="E10199" s="334">
        <v>694.8</v>
      </c>
    </row>
    <row r="10200" spans="1:5" ht="15" x14ac:dyDescent="0.25">
      <c r="A10200" s="329">
        <v>37531</v>
      </c>
      <c r="B10200" s="329" t="s">
        <v>12399</v>
      </c>
      <c r="C10200" s="329" t="s">
        <v>9494</v>
      </c>
      <c r="D10200" s="329" t="s">
        <v>9495</v>
      </c>
      <c r="E10200" s="334">
        <v>875</v>
      </c>
    </row>
    <row r="10201" spans="1:5" ht="15" x14ac:dyDescent="0.25">
      <c r="A10201" s="329">
        <v>21036</v>
      </c>
      <c r="B10201" s="329" t="s">
        <v>12400</v>
      </c>
      <c r="C10201" s="329" t="s">
        <v>9494</v>
      </c>
      <c r="D10201" s="329" t="s">
        <v>9495</v>
      </c>
      <c r="E10201" s="335">
        <v>1063.8599999999999</v>
      </c>
    </row>
    <row r="10202" spans="1:5" ht="15" x14ac:dyDescent="0.25">
      <c r="A10202" s="329">
        <v>21037</v>
      </c>
      <c r="B10202" s="329" t="s">
        <v>12401</v>
      </c>
      <c r="C10202" s="329" t="s">
        <v>9494</v>
      </c>
      <c r="D10202" s="329" t="s">
        <v>9495</v>
      </c>
      <c r="E10202" s="335">
        <v>1212.8699999999999</v>
      </c>
    </row>
    <row r="10203" spans="1:5" ht="15" x14ac:dyDescent="0.25">
      <c r="A10203" s="329">
        <v>20185</v>
      </c>
      <c r="B10203" s="329" t="s">
        <v>12402</v>
      </c>
      <c r="C10203" s="329" t="s">
        <v>9519</v>
      </c>
      <c r="D10203" s="329" t="s">
        <v>9508</v>
      </c>
      <c r="E10203" s="334">
        <v>20.309999999999999</v>
      </c>
    </row>
    <row r="10204" spans="1:5" ht="15" x14ac:dyDescent="0.25">
      <c r="A10204" s="329">
        <v>20260</v>
      </c>
      <c r="B10204" s="329" t="s">
        <v>12403</v>
      </c>
      <c r="C10204" s="329" t="s">
        <v>9494</v>
      </c>
      <c r="D10204" s="329" t="s">
        <v>9508</v>
      </c>
      <c r="E10204" s="334">
        <v>16.329999999999998</v>
      </c>
    </row>
    <row r="10205" spans="1:5" ht="15" x14ac:dyDescent="0.25">
      <c r="A10205" s="329">
        <v>37523</v>
      </c>
      <c r="B10205" s="329" t="s">
        <v>12404</v>
      </c>
      <c r="C10205" s="329" t="s">
        <v>9494</v>
      </c>
      <c r="D10205" s="329" t="s">
        <v>9508</v>
      </c>
      <c r="E10205" s="335">
        <v>519087.13</v>
      </c>
    </row>
    <row r="10206" spans="1:5" ht="15" x14ac:dyDescent="0.25">
      <c r="A10206" s="329">
        <v>37515</v>
      </c>
      <c r="B10206" s="329" t="s">
        <v>12405</v>
      </c>
      <c r="C10206" s="329" t="s">
        <v>9494</v>
      </c>
      <c r="D10206" s="329" t="s">
        <v>9508</v>
      </c>
      <c r="E10206" s="335">
        <v>461495</v>
      </c>
    </row>
    <row r="10207" spans="1:5" ht="15" x14ac:dyDescent="0.25">
      <c r="A10207" s="329">
        <v>12899</v>
      </c>
      <c r="B10207" s="329" t="s">
        <v>12406</v>
      </c>
      <c r="C10207" s="329" t="s">
        <v>9494</v>
      </c>
      <c r="D10207" s="329" t="s">
        <v>9508</v>
      </c>
      <c r="E10207" s="334">
        <v>88.26</v>
      </c>
    </row>
    <row r="10208" spans="1:5" ht="15" x14ac:dyDescent="0.25">
      <c r="A10208" s="329">
        <v>12898</v>
      </c>
      <c r="B10208" s="329" t="s">
        <v>12407</v>
      </c>
      <c r="C10208" s="329" t="s">
        <v>9494</v>
      </c>
      <c r="D10208" s="329" t="s">
        <v>9508</v>
      </c>
      <c r="E10208" s="334">
        <v>140</v>
      </c>
    </row>
    <row r="10209" spans="1:5" ht="15" x14ac:dyDescent="0.25">
      <c r="A10209" s="329">
        <v>42528</v>
      </c>
      <c r="B10209" s="329" t="s">
        <v>12408</v>
      </c>
      <c r="C10209" s="329" t="s">
        <v>9507</v>
      </c>
      <c r="D10209" s="329" t="s">
        <v>9495</v>
      </c>
      <c r="E10209" s="334">
        <v>8.9600000000000009</v>
      </c>
    </row>
    <row r="10210" spans="1:5" ht="15" x14ac:dyDescent="0.25">
      <c r="A10210" s="329">
        <v>39696</v>
      </c>
      <c r="B10210" s="329" t="s">
        <v>12409</v>
      </c>
      <c r="C10210" s="329" t="s">
        <v>9507</v>
      </c>
      <c r="D10210" s="329" t="s">
        <v>9499</v>
      </c>
      <c r="E10210" s="334">
        <v>6.3</v>
      </c>
    </row>
    <row r="10211" spans="1:5" ht="15" x14ac:dyDescent="0.25">
      <c r="A10211" s="329">
        <v>39700</v>
      </c>
      <c r="B10211" s="329" t="s">
        <v>12410</v>
      </c>
      <c r="C10211" s="329" t="s">
        <v>9507</v>
      </c>
      <c r="D10211" s="329" t="s">
        <v>9495</v>
      </c>
      <c r="E10211" s="334">
        <v>24.78</v>
      </c>
    </row>
    <row r="10212" spans="1:5" ht="15" x14ac:dyDescent="0.25">
      <c r="A10212" s="329">
        <v>11621</v>
      </c>
      <c r="B10212" s="329" t="s">
        <v>12411</v>
      </c>
      <c r="C10212" s="329" t="s">
        <v>9507</v>
      </c>
      <c r="D10212" s="329" t="s">
        <v>9495</v>
      </c>
      <c r="E10212" s="334">
        <v>49.3</v>
      </c>
    </row>
    <row r="10213" spans="1:5" ht="15" x14ac:dyDescent="0.25">
      <c r="A10213" s="329">
        <v>4014</v>
      </c>
      <c r="B10213" s="329" t="s">
        <v>12412</v>
      </c>
      <c r="C10213" s="329" t="s">
        <v>9507</v>
      </c>
      <c r="D10213" s="329" t="s">
        <v>9495</v>
      </c>
      <c r="E10213" s="334">
        <v>51.01</v>
      </c>
    </row>
    <row r="10214" spans="1:5" ht="15" x14ac:dyDescent="0.25">
      <c r="A10214" s="329">
        <v>4015</v>
      </c>
      <c r="B10214" s="329" t="s">
        <v>12413</v>
      </c>
      <c r="C10214" s="329" t="s">
        <v>9507</v>
      </c>
      <c r="D10214" s="329" t="s">
        <v>9495</v>
      </c>
      <c r="E10214" s="334">
        <v>62.64</v>
      </c>
    </row>
    <row r="10215" spans="1:5" ht="15" x14ac:dyDescent="0.25">
      <c r="A10215" s="329">
        <v>4017</v>
      </c>
      <c r="B10215" s="329" t="s">
        <v>12414</v>
      </c>
      <c r="C10215" s="329" t="s">
        <v>9507</v>
      </c>
      <c r="D10215" s="329" t="s">
        <v>9495</v>
      </c>
      <c r="E10215" s="334">
        <v>91.14</v>
      </c>
    </row>
    <row r="10216" spans="1:5" ht="15" x14ac:dyDescent="0.25">
      <c r="A10216" s="329">
        <v>4016</v>
      </c>
      <c r="B10216" s="329" t="s">
        <v>12415</v>
      </c>
      <c r="C10216" s="329" t="s">
        <v>9507</v>
      </c>
      <c r="D10216" s="329" t="s">
        <v>9499</v>
      </c>
      <c r="E10216" s="334">
        <v>36</v>
      </c>
    </row>
    <row r="10217" spans="1:5" ht="15" x14ac:dyDescent="0.25">
      <c r="A10217" s="329">
        <v>39699</v>
      </c>
      <c r="B10217" s="329" t="s">
        <v>12416</v>
      </c>
      <c r="C10217" s="329" t="s">
        <v>9507</v>
      </c>
      <c r="D10217" s="329" t="s">
        <v>9495</v>
      </c>
      <c r="E10217" s="334">
        <v>14.53</v>
      </c>
    </row>
    <row r="10218" spans="1:5" ht="15" x14ac:dyDescent="0.25">
      <c r="A10218" s="329">
        <v>38544</v>
      </c>
      <c r="B10218" s="329" t="s">
        <v>1819</v>
      </c>
      <c r="C10218" s="329" t="s">
        <v>9507</v>
      </c>
      <c r="D10218" s="329" t="s">
        <v>9495</v>
      </c>
      <c r="E10218" s="334">
        <v>9.23</v>
      </c>
    </row>
    <row r="10219" spans="1:5" ht="15" x14ac:dyDescent="0.25">
      <c r="A10219" s="329">
        <v>38545</v>
      </c>
      <c r="B10219" s="329" t="s">
        <v>12417</v>
      </c>
      <c r="C10219" s="329" t="s">
        <v>9507</v>
      </c>
      <c r="D10219" s="329" t="s">
        <v>9495</v>
      </c>
      <c r="E10219" s="334">
        <v>5.93</v>
      </c>
    </row>
    <row r="10220" spans="1:5" ht="15" x14ac:dyDescent="0.25">
      <c r="A10220" s="329">
        <v>42527</v>
      </c>
      <c r="B10220" s="329" t="s">
        <v>12418</v>
      </c>
      <c r="C10220" s="329" t="s">
        <v>9507</v>
      </c>
      <c r="D10220" s="329" t="s">
        <v>9495</v>
      </c>
      <c r="E10220" s="334">
        <v>23.67</v>
      </c>
    </row>
    <row r="10221" spans="1:5" ht="15" x14ac:dyDescent="0.25">
      <c r="A10221" s="329">
        <v>39323</v>
      </c>
      <c r="B10221" s="329" t="s">
        <v>12419</v>
      </c>
      <c r="C10221" s="329" t="s">
        <v>9507</v>
      </c>
      <c r="D10221" s="329" t="s">
        <v>9495</v>
      </c>
      <c r="E10221" s="334">
        <v>22.64</v>
      </c>
    </row>
    <row r="10222" spans="1:5" ht="15" x14ac:dyDescent="0.25">
      <c r="A10222" s="329">
        <v>626</v>
      </c>
      <c r="B10222" s="329" t="s">
        <v>12420</v>
      </c>
      <c r="C10222" s="329" t="s">
        <v>9567</v>
      </c>
      <c r="D10222" s="329" t="s">
        <v>9499</v>
      </c>
      <c r="E10222" s="334">
        <v>32.840000000000003</v>
      </c>
    </row>
    <row r="10223" spans="1:5" ht="15" x14ac:dyDescent="0.25">
      <c r="A10223" s="329">
        <v>25860</v>
      </c>
      <c r="B10223" s="329" t="s">
        <v>12421</v>
      </c>
      <c r="C10223" s="329" t="s">
        <v>9507</v>
      </c>
      <c r="D10223" s="329" t="s">
        <v>9508</v>
      </c>
      <c r="E10223" s="334">
        <v>16.04</v>
      </c>
    </row>
    <row r="10224" spans="1:5" ht="15" x14ac:dyDescent="0.25">
      <c r="A10224" s="329">
        <v>25861</v>
      </c>
      <c r="B10224" s="329" t="s">
        <v>12422</v>
      </c>
      <c r="C10224" s="329" t="s">
        <v>9507</v>
      </c>
      <c r="D10224" s="329" t="s">
        <v>9508</v>
      </c>
      <c r="E10224" s="334">
        <v>24.21</v>
      </c>
    </row>
    <row r="10225" spans="1:5" ht="15" x14ac:dyDescent="0.25">
      <c r="A10225" s="329">
        <v>25862</v>
      </c>
      <c r="B10225" s="329" t="s">
        <v>12423</v>
      </c>
      <c r="C10225" s="329" t="s">
        <v>9507</v>
      </c>
      <c r="D10225" s="329" t="s">
        <v>9508</v>
      </c>
      <c r="E10225" s="334">
        <v>25.69</v>
      </c>
    </row>
    <row r="10226" spans="1:5" ht="15" x14ac:dyDescent="0.25">
      <c r="A10226" s="329">
        <v>25863</v>
      </c>
      <c r="B10226" s="329" t="s">
        <v>12424</v>
      </c>
      <c r="C10226" s="329" t="s">
        <v>9507</v>
      </c>
      <c r="D10226" s="329" t="s">
        <v>9508</v>
      </c>
      <c r="E10226" s="334">
        <v>32.119999999999997</v>
      </c>
    </row>
    <row r="10227" spans="1:5" ht="15" x14ac:dyDescent="0.25">
      <c r="A10227" s="329">
        <v>25864</v>
      </c>
      <c r="B10227" s="329" t="s">
        <v>12425</v>
      </c>
      <c r="C10227" s="329" t="s">
        <v>9507</v>
      </c>
      <c r="D10227" s="329" t="s">
        <v>9508</v>
      </c>
      <c r="E10227" s="334">
        <v>48.16</v>
      </c>
    </row>
    <row r="10228" spans="1:5" ht="15" x14ac:dyDescent="0.25">
      <c r="A10228" s="329">
        <v>25865</v>
      </c>
      <c r="B10228" s="329" t="s">
        <v>12426</v>
      </c>
      <c r="C10228" s="329" t="s">
        <v>9507</v>
      </c>
      <c r="D10228" s="329" t="s">
        <v>9508</v>
      </c>
      <c r="E10228" s="334">
        <v>64.52</v>
      </c>
    </row>
    <row r="10229" spans="1:5" ht="15" x14ac:dyDescent="0.25">
      <c r="A10229" s="329">
        <v>25866</v>
      </c>
      <c r="B10229" s="329" t="s">
        <v>12427</v>
      </c>
      <c r="C10229" s="329" t="s">
        <v>9507</v>
      </c>
      <c r="D10229" s="329" t="s">
        <v>9508</v>
      </c>
      <c r="E10229" s="334">
        <v>80.12</v>
      </c>
    </row>
    <row r="10230" spans="1:5" ht="15" x14ac:dyDescent="0.25">
      <c r="A10230" s="329">
        <v>25868</v>
      </c>
      <c r="B10230" s="329" t="s">
        <v>12428</v>
      </c>
      <c r="C10230" s="329" t="s">
        <v>9507</v>
      </c>
      <c r="D10230" s="329" t="s">
        <v>9508</v>
      </c>
      <c r="E10230" s="334">
        <v>17.88</v>
      </c>
    </row>
    <row r="10231" spans="1:5" ht="15" x14ac:dyDescent="0.25">
      <c r="A10231" s="329">
        <v>25869</v>
      </c>
      <c r="B10231" s="329" t="s">
        <v>12429</v>
      </c>
      <c r="C10231" s="329" t="s">
        <v>9507</v>
      </c>
      <c r="D10231" s="329" t="s">
        <v>9508</v>
      </c>
      <c r="E10231" s="334">
        <v>25.24</v>
      </c>
    </row>
    <row r="10232" spans="1:5" ht="15" x14ac:dyDescent="0.25">
      <c r="A10232" s="329">
        <v>25870</v>
      </c>
      <c r="B10232" s="329" t="s">
        <v>12430</v>
      </c>
      <c r="C10232" s="329" t="s">
        <v>9507</v>
      </c>
      <c r="D10232" s="329" t="s">
        <v>9508</v>
      </c>
      <c r="E10232" s="334">
        <v>28.61</v>
      </c>
    </row>
    <row r="10233" spans="1:5" ht="15" x14ac:dyDescent="0.25">
      <c r="A10233" s="329">
        <v>25871</v>
      </c>
      <c r="B10233" s="329" t="s">
        <v>12431</v>
      </c>
      <c r="C10233" s="329" t="s">
        <v>9507</v>
      </c>
      <c r="D10233" s="329" t="s">
        <v>9508</v>
      </c>
      <c r="E10233" s="334">
        <v>35.130000000000003</v>
      </c>
    </row>
    <row r="10234" spans="1:5" ht="15" x14ac:dyDescent="0.25">
      <c r="A10234" s="329">
        <v>25867</v>
      </c>
      <c r="B10234" s="329" t="s">
        <v>12432</v>
      </c>
      <c r="C10234" s="329" t="s">
        <v>9507</v>
      </c>
      <c r="D10234" s="329" t="s">
        <v>9508</v>
      </c>
      <c r="E10234" s="334">
        <v>52.01</v>
      </c>
    </row>
    <row r="10235" spans="1:5" ht="15" x14ac:dyDescent="0.25">
      <c r="A10235" s="329">
        <v>25872</v>
      </c>
      <c r="B10235" s="329" t="s">
        <v>12433</v>
      </c>
      <c r="C10235" s="329" t="s">
        <v>9507</v>
      </c>
      <c r="D10235" s="329" t="s">
        <v>9508</v>
      </c>
      <c r="E10235" s="334">
        <v>70.290000000000006</v>
      </c>
    </row>
    <row r="10236" spans="1:5" ht="15" x14ac:dyDescent="0.25">
      <c r="A10236" s="329">
        <v>25873</v>
      </c>
      <c r="B10236" s="329" t="s">
        <v>12434</v>
      </c>
      <c r="C10236" s="329" t="s">
        <v>9507</v>
      </c>
      <c r="D10236" s="329" t="s">
        <v>9508</v>
      </c>
      <c r="E10236" s="334">
        <v>87.66</v>
      </c>
    </row>
    <row r="10237" spans="1:5" ht="15" x14ac:dyDescent="0.25">
      <c r="A10237" s="329">
        <v>11479</v>
      </c>
      <c r="B10237" s="329" t="s">
        <v>12435</v>
      </c>
      <c r="C10237" s="329" t="s">
        <v>9494</v>
      </c>
      <c r="D10237" s="329" t="s">
        <v>9495</v>
      </c>
      <c r="E10237" s="334">
        <v>30.47</v>
      </c>
    </row>
    <row r="10238" spans="1:5" ht="15" x14ac:dyDescent="0.25">
      <c r="A10238" s="329">
        <v>11481</v>
      </c>
      <c r="B10238" s="329" t="s">
        <v>12436</v>
      </c>
      <c r="C10238" s="329" t="s">
        <v>9494</v>
      </c>
      <c r="D10238" s="329" t="s">
        <v>9495</v>
      </c>
      <c r="E10238" s="334">
        <v>27.56</v>
      </c>
    </row>
    <row r="10239" spans="1:5" ht="15" x14ac:dyDescent="0.25">
      <c r="A10239" s="329">
        <v>43609</v>
      </c>
      <c r="B10239" s="329" t="s">
        <v>12437</v>
      </c>
      <c r="C10239" s="329" t="s">
        <v>9494</v>
      </c>
      <c r="D10239" s="329" t="s">
        <v>9495</v>
      </c>
      <c r="E10239" s="334">
        <v>27.56</v>
      </c>
    </row>
    <row r="10240" spans="1:5" ht="15" x14ac:dyDescent="0.25">
      <c r="A10240" s="329">
        <v>11478</v>
      </c>
      <c r="B10240" s="329" t="s">
        <v>12438</v>
      </c>
      <c r="C10240" s="329" t="s">
        <v>9494</v>
      </c>
      <c r="D10240" s="329" t="s">
        <v>9495</v>
      </c>
      <c r="E10240" s="334">
        <v>52.28</v>
      </c>
    </row>
    <row r="10241" spans="1:5" ht="15" x14ac:dyDescent="0.25">
      <c r="A10241" s="329">
        <v>43608</v>
      </c>
      <c r="B10241" s="329" t="s">
        <v>12439</v>
      </c>
      <c r="C10241" s="329" t="s">
        <v>9494</v>
      </c>
      <c r="D10241" s="329" t="s">
        <v>9495</v>
      </c>
      <c r="E10241" s="334">
        <v>39.9</v>
      </c>
    </row>
    <row r="10242" spans="1:5" ht="15" x14ac:dyDescent="0.25">
      <c r="A10242" s="329">
        <v>11476</v>
      </c>
      <c r="B10242" s="329" t="s">
        <v>12440</v>
      </c>
      <c r="C10242" s="329" t="s">
        <v>9494</v>
      </c>
      <c r="D10242" s="329" t="s">
        <v>9495</v>
      </c>
      <c r="E10242" s="334">
        <v>39.9</v>
      </c>
    </row>
    <row r="10243" spans="1:5" ht="15" x14ac:dyDescent="0.25">
      <c r="A10243" s="329">
        <v>40637</v>
      </c>
      <c r="B10243" s="329" t="s">
        <v>12441</v>
      </c>
      <c r="C10243" s="329" t="s">
        <v>9494</v>
      </c>
      <c r="D10243" s="329" t="s">
        <v>9508</v>
      </c>
      <c r="E10243" s="335">
        <v>750683.68</v>
      </c>
    </row>
    <row r="10244" spans="1:5" ht="15" x14ac:dyDescent="0.25">
      <c r="A10244" s="329">
        <v>13836</v>
      </c>
      <c r="B10244" s="329" t="s">
        <v>12442</v>
      </c>
      <c r="C10244" s="329" t="s">
        <v>9494</v>
      </c>
      <c r="D10244" s="329" t="s">
        <v>9508</v>
      </c>
      <c r="E10244" s="335">
        <v>62690.2</v>
      </c>
    </row>
    <row r="10245" spans="1:5" ht="15" x14ac:dyDescent="0.25">
      <c r="A10245" s="329">
        <v>14534</v>
      </c>
      <c r="B10245" s="329" t="s">
        <v>12443</v>
      </c>
      <c r="C10245" s="329" t="s">
        <v>9494</v>
      </c>
      <c r="D10245" s="329" t="s">
        <v>9508</v>
      </c>
      <c r="E10245" s="335">
        <v>26243.78</v>
      </c>
    </row>
    <row r="10246" spans="1:5" ht="15" x14ac:dyDescent="0.25">
      <c r="A10246" s="329">
        <v>14619</v>
      </c>
      <c r="B10246" s="329" t="s">
        <v>12444</v>
      </c>
      <c r="C10246" s="329" t="s">
        <v>9494</v>
      </c>
      <c r="D10246" s="329" t="s">
        <v>9495</v>
      </c>
      <c r="E10246" s="335">
        <v>18308.68</v>
      </c>
    </row>
    <row r="10247" spans="1:5" ht="15" x14ac:dyDescent="0.25">
      <c r="A10247" s="329">
        <v>14535</v>
      </c>
      <c r="B10247" s="329" t="s">
        <v>12445</v>
      </c>
      <c r="C10247" s="329" t="s">
        <v>9494</v>
      </c>
      <c r="D10247" s="329" t="s">
        <v>9508</v>
      </c>
      <c r="E10247" s="335">
        <v>260471.99</v>
      </c>
    </row>
    <row r="10248" spans="1:5" ht="15" x14ac:dyDescent="0.25">
      <c r="A10248" s="329">
        <v>39813</v>
      </c>
      <c r="B10248" s="329" t="s">
        <v>12446</v>
      </c>
      <c r="C10248" s="329" t="s">
        <v>9494</v>
      </c>
      <c r="D10248" s="329" t="s">
        <v>9508</v>
      </c>
      <c r="E10248" s="335">
        <v>25604.76</v>
      </c>
    </row>
    <row r="10249" spans="1:5" ht="15" x14ac:dyDescent="0.25">
      <c r="A10249" s="329">
        <v>40403</v>
      </c>
      <c r="B10249" s="329" t="s">
        <v>12447</v>
      </c>
      <c r="C10249" s="329" t="s">
        <v>9494</v>
      </c>
      <c r="D10249" s="329" t="s">
        <v>9495</v>
      </c>
      <c r="E10249" s="334">
        <v>861.47</v>
      </c>
    </row>
    <row r="10250" spans="1:5" ht="15" x14ac:dyDescent="0.25">
      <c r="A10250" s="329">
        <v>12868</v>
      </c>
      <c r="B10250" s="329" t="s">
        <v>12448</v>
      </c>
      <c r="C10250" s="329" t="s">
        <v>9661</v>
      </c>
      <c r="D10250" s="329" t="s">
        <v>9495</v>
      </c>
      <c r="E10250" s="334">
        <v>13.95</v>
      </c>
    </row>
    <row r="10251" spans="1:5" ht="15" x14ac:dyDescent="0.25">
      <c r="A10251" s="329">
        <v>40916</v>
      </c>
      <c r="B10251" s="329" t="s">
        <v>12449</v>
      </c>
      <c r="C10251" s="329" t="s">
        <v>9663</v>
      </c>
      <c r="D10251" s="329" t="s">
        <v>9495</v>
      </c>
      <c r="E10251" s="335">
        <v>2474.4299999999998</v>
      </c>
    </row>
    <row r="10252" spans="1:5" ht="15" x14ac:dyDescent="0.25">
      <c r="A10252" s="329">
        <v>4755</v>
      </c>
      <c r="B10252" s="329" t="s">
        <v>2157</v>
      </c>
      <c r="C10252" s="329" t="s">
        <v>9661</v>
      </c>
      <c r="D10252" s="329" t="s">
        <v>9495</v>
      </c>
      <c r="E10252" s="334">
        <v>13.95</v>
      </c>
    </row>
    <row r="10253" spans="1:5" ht="15" x14ac:dyDescent="0.25">
      <c r="A10253" s="329">
        <v>41067</v>
      </c>
      <c r="B10253" s="329" t="s">
        <v>12450</v>
      </c>
      <c r="C10253" s="329" t="s">
        <v>9663</v>
      </c>
      <c r="D10253" s="329" t="s">
        <v>9495</v>
      </c>
      <c r="E10253" s="335">
        <v>2475.16</v>
      </c>
    </row>
    <row r="10254" spans="1:5" ht="15" x14ac:dyDescent="0.25">
      <c r="A10254" s="329">
        <v>38463</v>
      </c>
      <c r="B10254" s="329" t="s">
        <v>12451</v>
      </c>
      <c r="C10254" s="329" t="s">
        <v>9494</v>
      </c>
      <c r="D10254" s="329" t="s">
        <v>9495</v>
      </c>
      <c r="E10254" s="334">
        <v>28.99</v>
      </c>
    </row>
    <row r="10255" spans="1:5" ht="15" x14ac:dyDescent="0.25">
      <c r="A10255" s="329">
        <v>40703</v>
      </c>
      <c r="B10255" s="329" t="s">
        <v>12452</v>
      </c>
      <c r="C10255" s="329" t="s">
        <v>9494</v>
      </c>
      <c r="D10255" s="329" t="s">
        <v>9499</v>
      </c>
      <c r="E10255" s="335">
        <v>11617</v>
      </c>
    </row>
    <row r="10256" spans="1:5" ht="15" x14ac:dyDescent="0.25">
      <c r="A10256" s="329">
        <v>14531</v>
      </c>
      <c r="B10256" s="329" t="s">
        <v>12453</v>
      </c>
      <c r="C10256" s="329" t="s">
        <v>9494</v>
      </c>
      <c r="D10256" s="329" t="s">
        <v>9495</v>
      </c>
      <c r="E10256" s="335">
        <v>21658.46</v>
      </c>
    </row>
    <row r="10257" spans="1:5" ht="15" x14ac:dyDescent="0.25">
      <c r="A10257" s="329">
        <v>36533</v>
      </c>
      <c r="B10257" s="329" t="s">
        <v>12454</v>
      </c>
      <c r="C10257" s="329" t="s">
        <v>9494</v>
      </c>
      <c r="D10257" s="329" t="s">
        <v>9495</v>
      </c>
      <c r="E10257" s="335">
        <v>24923.360000000001</v>
      </c>
    </row>
    <row r="10258" spans="1:5" ht="15" x14ac:dyDescent="0.25">
      <c r="A10258" s="329">
        <v>11616</v>
      </c>
      <c r="B10258" s="329" t="s">
        <v>12455</v>
      </c>
      <c r="C10258" s="329" t="s">
        <v>9494</v>
      </c>
      <c r="D10258" s="329" t="s">
        <v>9495</v>
      </c>
      <c r="E10258" s="335">
        <v>23539.74</v>
      </c>
    </row>
    <row r="10259" spans="1:5" ht="15" x14ac:dyDescent="0.25">
      <c r="A10259" s="329">
        <v>41898</v>
      </c>
      <c r="B10259" s="329" t="s">
        <v>2411</v>
      </c>
      <c r="C10259" s="329" t="s">
        <v>9494</v>
      </c>
      <c r="D10259" s="329" t="s">
        <v>9495</v>
      </c>
      <c r="E10259" s="335">
        <v>26485.41</v>
      </c>
    </row>
    <row r="10260" spans="1:5" ht="15" x14ac:dyDescent="0.25">
      <c r="A10260" s="329">
        <v>13447</v>
      </c>
      <c r="B10260" s="329" t="s">
        <v>12456</v>
      </c>
      <c r="C10260" s="329" t="s">
        <v>9494</v>
      </c>
      <c r="D10260" s="329" t="s">
        <v>9495</v>
      </c>
      <c r="E10260" s="335">
        <v>48734.97</v>
      </c>
    </row>
    <row r="10261" spans="1:5" ht="15" x14ac:dyDescent="0.25">
      <c r="A10261" s="329">
        <v>14529</v>
      </c>
      <c r="B10261" s="329" t="s">
        <v>12457</v>
      </c>
      <c r="C10261" s="329" t="s">
        <v>9494</v>
      </c>
      <c r="D10261" s="329" t="s">
        <v>9495</v>
      </c>
      <c r="E10261" s="335">
        <v>27256.23</v>
      </c>
    </row>
    <row r="10262" spans="1:5" ht="15" x14ac:dyDescent="0.25">
      <c r="A10262" s="329">
        <v>10747</v>
      </c>
      <c r="B10262" s="329" t="s">
        <v>12458</v>
      </c>
      <c r="C10262" s="329" t="s">
        <v>9494</v>
      </c>
      <c r="D10262" s="329" t="s">
        <v>9495</v>
      </c>
      <c r="E10262" s="335">
        <v>26742.53</v>
      </c>
    </row>
    <row r="10263" spans="1:5" ht="15" x14ac:dyDescent="0.25">
      <c r="A10263" s="329">
        <v>36141</v>
      </c>
      <c r="B10263" s="329" t="s">
        <v>12459</v>
      </c>
      <c r="C10263" s="329" t="s">
        <v>9494</v>
      </c>
      <c r="D10263" s="329" t="s">
        <v>9495</v>
      </c>
      <c r="E10263" s="334">
        <v>40.200000000000003</v>
      </c>
    </row>
    <row r="10264" spans="1:5" ht="15" x14ac:dyDescent="0.25">
      <c r="A10264" s="329">
        <v>39434</v>
      </c>
      <c r="B10264" s="329" t="s">
        <v>12460</v>
      </c>
      <c r="C10264" s="329" t="s">
        <v>9567</v>
      </c>
      <c r="D10264" s="329" t="s">
        <v>9495</v>
      </c>
      <c r="E10264" s="334">
        <v>3.69</v>
      </c>
    </row>
    <row r="10265" spans="1:5" ht="15" x14ac:dyDescent="0.25">
      <c r="A10265" s="329">
        <v>39433</v>
      </c>
      <c r="B10265" s="329" t="s">
        <v>12461</v>
      </c>
      <c r="C10265" s="329" t="s">
        <v>9567</v>
      </c>
      <c r="D10265" s="329" t="s">
        <v>9495</v>
      </c>
      <c r="E10265" s="334">
        <v>2.65</v>
      </c>
    </row>
    <row r="10266" spans="1:5" ht="15" x14ac:dyDescent="0.25">
      <c r="A10266" s="329">
        <v>4049</v>
      </c>
      <c r="B10266" s="329" t="s">
        <v>12462</v>
      </c>
      <c r="C10266" s="329" t="s">
        <v>9514</v>
      </c>
      <c r="D10266" s="329" t="s">
        <v>9495</v>
      </c>
      <c r="E10266" s="334">
        <v>50.71</v>
      </c>
    </row>
    <row r="10267" spans="1:5" ht="15" x14ac:dyDescent="0.25">
      <c r="A10267" s="329">
        <v>38120</v>
      </c>
      <c r="B10267" s="329" t="s">
        <v>12463</v>
      </c>
      <c r="C10267" s="329" t="s">
        <v>9567</v>
      </c>
      <c r="D10267" s="329" t="s">
        <v>9495</v>
      </c>
      <c r="E10267" s="334">
        <v>233.71</v>
      </c>
    </row>
    <row r="10268" spans="1:5" ht="15" x14ac:dyDescent="0.25">
      <c r="A10268" s="329">
        <v>38877</v>
      </c>
      <c r="B10268" s="329" t="s">
        <v>685</v>
      </c>
      <c r="C10268" s="329" t="s">
        <v>9567</v>
      </c>
      <c r="D10268" s="329" t="s">
        <v>9495</v>
      </c>
      <c r="E10268" s="334">
        <v>7.72</v>
      </c>
    </row>
    <row r="10269" spans="1:5" ht="15" x14ac:dyDescent="0.25">
      <c r="A10269" s="329">
        <v>34546</v>
      </c>
      <c r="B10269" s="329" t="s">
        <v>12464</v>
      </c>
      <c r="C10269" s="329" t="s">
        <v>9567</v>
      </c>
      <c r="D10269" s="329" t="s">
        <v>9495</v>
      </c>
      <c r="E10269" s="334">
        <v>7.78</v>
      </c>
    </row>
    <row r="10270" spans="1:5" ht="15" x14ac:dyDescent="0.25">
      <c r="A10270" s="329">
        <v>10498</v>
      </c>
      <c r="B10270" s="329" t="s">
        <v>2671</v>
      </c>
      <c r="C10270" s="329" t="s">
        <v>9567</v>
      </c>
      <c r="D10270" s="329" t="s">
        <v>9495</v>
      </c>
      <c r="E10270" s="334">
        <v>12.37</v>
      </c>
    </row>
    <row r="10271" spans="1:5" ht="15" x14ac:dyDescent="0.25">
      <c r="A10271" s="329">
        <v>4823</v>
      </c>
      <c r="B10271" s="329" t="s">
        <v>865</v>
      </c>
      <c r="C10271" s="329" t="s">
        <v>9567</v>
      </c>
      <c r="D10271" s="329" t="s">
        <v>9495</v>
      </c>
      <c r="E10271" s="334">
        <v>38.229999999999997</v>
      </c>
    </row>
    <row r="10272" spans="1:5" ht="15" x14ac:dyDescent="0.25">
      <c r="A10272" s="329">
        <v>41387</v>
      </c>
      <c r="B10272" s="329" t="s">
        <v>12465</v>
      </c>
      <c r="C10272" s="329" t="s">
        <v>9519</v>
      </c>
      <c r="D10272" s="329" t="s">
        <v>9495</v>
      </c>
      <c r="E10272" s="334">
        <v>53.47</v>
      </c>
    </row>
    <row r="10273" spans="1:5" ht="15" x14ac:dyDescent="0.25">
      <c r="A10273" s="329">
        <v>41388</v>
      </c>
      <c r="B10273" s="329" t="s">
        <v>12466</v>
      </c>
      <c r="C10273" s="329" t="s">
        <v>9519</v>
      </c>
      <c r="D10273" s="329" t="s">
        <v>9495</v>
      </c>
      <c r="E10273" s="334">
        <v>64.150000000000006</v>
      </c>
    </row>
    <row r="10274" spans="1:5" ht="15" x14ac:dyDescent="0.25">
      <c r="A10274" s="329">
        <v>41380</v>
      </c>
      <c r="B10274" s="329" t="s">
        <v>12467</v>
      </c>
      <c r="C10274" s="329" t="s">
        <v>9494</v>
      </c>
      <c r="D10274" s="329" t="s">
        <v>9495</v>
      </c>
      <c r="E10274" s="334">
        <v>426.81</v>
      </c>
    </row>
    <row r="10275" spans="1:5" ht="15" x14ac:dyDescent="0.25">
      <c r="A10275" s="329">
        <v>41381</v>
      </c>
      <c r="B10275" s="329" t="s">
        <v>12468</v>
      </c>
      <c r="C10275" s="329" t="s">
        <v>9494</v>
      </c>
      <c r="D10275" s="329" t="s">
        <v>9495</v>
      </c>
      <c r="E10275" s="334">
        <v>447.13</v>
      </c>
    </row>
    <row r="10276" spans="1:5" ht="15" x14ac:dyDescent="0.25">
      <c r="A10276" s="329">
        <v>41382</v>
      </c>
      <c r="B10276" s="329" t="s">
        <v>12469</v>
      </c>
      <c r="C10276" s="329" t="s">
        <v>9494</v>
      </c>
      <c r="D10276" s="329" t="s">
        <v>9495</v>
      </c>
      <c r="E10276" s="334">
        <v>432.8</v>
      </c>
    </row>
    <row r="10277" spans="1:5" ht="15" x14ac:dyDescent="0.25">
      <c r="A10277" s="329">
        <v>41383</v>
      </c>
      <c r="B10277" s="329" t="s">
        <v>12470</v>
      </c>
      <c r="C10277" s="329" t="s">
        <v>9494</v>
      </c>
      <c r="D10277" s="329" t="s">
        <v>9495</v>
      </c>
      <c r="E10277" s="334">
        <v>587.44000000000005</v>
      </c>
    </row>
    <row r="10278" spans="1:5" ht="15" x14ac:dyDescent="0.25">
      <c r="A10278" s="329">
        <v>41385</v>
      </c>
      <c r="B10278" s="329" t="s">
        <v>12471</v>
      </c>
      <c r="C10278" s="329" t="s">
        <v>9494</v>
      </c>
      <c r="D10278" s="329" t="s">
        <v>9495</v>
      </c>
      <c r="E10278" s="334">
        <v>730.99</v>
      </c>
    </row>
    <row r="10279" spans="1:5" ht="15" x14ac:dyDescent="0.25">
      <c r="A10279" s="329">
        <v>11079</v>
      </c>
      <c r="B10279" s="329" t="s">
        <v>12472</v>
      </c>
      <c r="C10279" s="329" t="s">
        <v>9660</v>
      </c>
      <c r="D10279" s="329" t="s">
        <v>9495</v>
      </c>
      <c r="E10279" s="335">
        <v>1654.43</v>
      </c>
    </row>
    <row r="10280" spans="1:5" ht="15" x14ac:dyDescent="0.25">
      <c r="A10280" s="329">
        <v>11082</v>
      </c>
      <c r="B10280" s="329" t="s">
        <v>12473</v>
      </c>
      <c r="C10280" s="329" t="s">
        <v>9660</v>
      </c>
      <c r="D10280" s="329" t="s">
        <v>9495</v>
      </c>
      <c r="E10280" s="335">
        <v>1654.43</v>
      </c>
    </row>
    <row r="10281" spans="1:5" ht="15" x14ac:dyDescent="0.25">
      <c r="A10281" s="329">
        <v>4058</v>
      </c>
      <c r="B10281" s="329" t="s">
        <v>12474</v>
      </c>
      <c r="C10281" s="329" t="s">
        <v>9661</v>
      </c>
      <c r="D10281" s="329" t="s">
        <v>9495</v>
      </c>
      <c r="E10281" s="334">
        <v>15.48</v>
      </c>
    </row>
    <row r="10282" spans="1:5" ht="15" x14ac:dyDescent="0.25">
      <c r="A10282" s="329">
        <v>40974</v>
      </c>
      <c r="B10282" s="329" t="s">
        <v>12475</v>
      </c>
      <c r="C10282" s="329" t="s">
        <v>9663</v>
      </c>
      <c r="D10282" s="329" t="s">
        <v>9495</v>
      </c>
      <c r="E10282" s="335">
        <v>2743.53</v>
      </c>
    </row>
    <row r="10283" spans="1:5" ht="15" x14ac:dyDescent="0.25">
      <c r="A10283" s="329">
        <v>34794</v>
      </c>
      <c r="B10283" s="329" t="s">
        <v>12476</v>
      </c>
      <c r="C10283" s="329" t="s">
        <v>9661</v>
      </c>
      <c r="D10283" s="329" t="s">
        <v>9495</v>
      </c>
      <c r="E10283" s="334">
        <v>15.54</v>
      </c>
    </row>
    <row r="10284" spans="1:5" ht="15" x14ac:dyDescent="0.25">
      <c r="A10284" s="329">
        <v>40925</v>
      </c>
      <c r="B10284" s="329" t="s">
        <v>12477</v>
      </c>
      <c r="C10284" s="329" t="s">
        <v>9663</v>
      </c>
      <c r="D10284" s="329" t="s">
        <v>9495</v>
      </c>
      <c r="E10284" s="335">
        <v>2754.74</v>
      </c>
    </row>
    <row r="10285" spans="1:5" ht="15" x14ac:dyDescent="0.25">
      <c r="A10285" s="329">
        <v>13741</v>
      </c>
      <c r="B10285" s="329" t="s">
        <v>12478</v>
      </c>
      <c r="C10285" s="329" t="s">
        <v>9494</v>
      </c>
      <c r="D10285" s="329" t="s">
        <v>9495</v>
      </c>
      <c r="E10285" s="335">
        <v>2536.84</v>
      </c>
    </row>
    <row r="10286" spans="1:5" ht="15" x14ac:dyDescent="0.25">
      <c r="A10286" s="329">
        <v>3288</v>
      </c>
      <c r="B10286" s="329" t="s">
        <v>12479</v>
      </c>
      <c r="C10286" s="329" t="s">
        <v>9519</v>
      </c>
      <c r="D10286" s="329" t="s">
        <v>9499</v>
      </c>
      <c r="E10286" s="334">
        <v>4.75</v>
      </c>
    </row>
    <row r="10287" spans="1:5" ht="15" x14ac:dyDescent="0.25">
      <c r="A10287" s="329">
        <v>13587</v>
      </c>
      <c r="B10287" s="329" t="s">
        <v>12480</v>
      </c>
      <c r="C10287" s="329" t="s">
        <v>9519</v>
      </c>
      <c r="D10287" s="329" t="s">
        <v>9495</v>
      </c>
      <c r="E10287" s="334">
        <v>2.87</v>
      </c>
    </row>
    <row r="10288" spans="1:5" ht="15" x14ac:dyDescent="0.25">
      <c r="A10288" s="329">
        <v>38598</v>
      </c>
      <c r="B10288" s="329" t="s">
        <v>12481</v>
      </c>
      <c r="C10288" s="329" t="s">
        <v>9494</v>
      </c>
      <c r="D10288" s="329" t="s">
        <v>9495</v>
      </c>
      <c r="E10288" s="334">
        <v>2.72</v>
      </c>
    </row>
    <row r="10289" spans="1:5" ht="15" x14ac:dyDescent="0.25">
      <c r="A10289" s="329">
        <v>38595</v>
      </c>
      <c r="B10289" s="329" t="s">
        <v>12482</v>
      </c>
      <c r="C10289" s="329" t="s">
        <v>9494</v>
      </c>
      <c r="D10289" s="329" t="s">
        <v>9495</v>
      </c>
      <c r="E10289" s="334">
        <v>2.31</v>
      </c>
    </row>
    <row r="10290" spans="1:5" ht="15" x14ac:dyDescent="0.25">
      <c r="A10290" s="329">
        <v>38592</v>
      </c>
      <c r="B10290" s="329" t="s">
        <v>12483</v>
      </c>
      <c r="C10290" s="329" t="s">
        <v>9494</v>
      </c>
      <c r="D10290" s="329" t="s">
        <v>9495</v>
      </c>
      <c r="E10290" s="334">
        <v>2.33</v>
      </c>
    </row>
    <row r="10291" spans="1:5" ht="15" x14ac:dyDescent="0.25">
      <c r="A10291" s="329">
        <v>38588</v>
      </c>
      <c r="B10291" s="329" t="s">
        <v>12484</v>
      </c>
      <c r="C10291" s="329" t="s">
        <v>9494</v>
      </c>
      <c r="D10291" s="329" t="s">
        <v>9495</v>
      </c>
      <c r="E10291" s="334">
        <v>1.86</v>
      </c>
    </row>
    <row r="10292" spans="1:5" ht="15" x14ac:dyDescent="0.25">
      <c r="A10292" s="329">
        <v>38593</v>
      </c>
      <c r="B10292" s="329" t="s">
        <v>12485</v>
      </c>
      <c r="C10292" s="329" t="s">
        <v>9494</v>
      </c>
      <c r="D10292" s="329" t="s">
        <v>9495</v>
      </c>
      <c r="E10292" s="334">
        <v>2.57</v>
      </c>
    </row>
    <row r="10293" spans="1:5" ht="15" x14ac:dyDescent="0.25">
      <c r="A10293" s="329">
        <v>38589</v>
      </c>
      <c r="B10293" s="329" t="s">
        <v>12486</v>
      </c>
      <c r="C10293" s="329" t="s">
        <v>9494</v>
      </c>
      <c r="D10293" s="329" t="s">
        <v>9495</v>
      </c>
      <c r="E10293" s="334">
        <v>1.95</v>
      </c>
    </row>
    <row r="10294" spans="1:5" ht="15" x14ac:dyDescent="0.25">
      <c r="A10294" s="329">
        <v>38594</v>
      </c>
      <c r="B10294" s="329" t="s">
        <v>12487</v>
      </c>
      <c r="C10294" s="329" t="s">
        <v>9494</v>
      </c>
      <c r="D10294" s="329" t="s">
        <v>9495</v>
      </c>
      <c r="E10294" s="334">
        <v>4.0599999999999996</v>
      </c>
    </row>
    <row r="10295" spans="1:5" ht="15" x14ac:dyDescent="0.25">
      <c r="A10295" s="329">
        <v>34773</v>
      </c>
      <c r="B10295" s="329" t="s">
        <v>12488</v>
      </c>
      <c r="C10295" s="329" t="s">
        <v>9494</v>
      </c>
      <c r="D10295" s="329" t="s">
        <v>9495</v>
      </c>
      <c r="E10295" s="334">
        <v>1.92</v>
      </c>
    </row>
    <row r="10296" spans="1:5" ht="15" x14ac:dyDescent="0.25">
      <c r="A10296" s="329">
        <v>34769</v>
      </c>
      <c r="B10296" s="329" t="s">
        <v>12489</v>
      </c>
      <c r="C10296" s="329" t="s">
        <v>9494</v>
      </c>
      <c r="D10296" s="329" t="s">
        <v>9495</v>
      </c>
      <c r="E10296" s="334">
        <v>2.38</v>
      </c>
    </row>
    <row r="10297" spans="1:5" ht="15" x14ac:dyDescent="0.25">
      <c r="A10297" s="329">
        <v>34763</v>
      </c>
      <c r="B10297" s="329" t="s">
        <v>12490</v>
      </c>
      <c r="C10297" s="329" t="s">
        <v>9494</v>
      </c>
      <c r="D10297" s="329" t="s">
        <v>9495</v>
      </c>
      <c r="E10297" s="334">
        <v>1.46</v>
      </c>
    </row>
    <row r="10298" spans="1:5" ht="15" x14ac:dyDescent="0.25">
      <c r="A10298" s="329">
        <v>34774</v>
      </c>
      <c r="B10298" s="329" t="s">
        <v>12491</v>
      </c>
      <c r="C10298" s="329" t="s">
        <v>9494</v>
      </c>
      <c r="D10298" s="329" t="s">
        <v>9495</v>
      </c>
      <c r="E10298" s="334">
        <v>1.82</v>
      </c>
    </row>
    <row r="10299" spans="1:5" ht="15" x14ac:dyDescent="0.25">
      <c r="A10299" s="329">
        <v>34771</v>
      </c>
      <c r="B10299" s="329" t="s">
        <v>12492</v>
      </c>
      <c r="C10299" s="329" t="s">
        <v>9494</v>
      </c>
      <c r="D10299" s="329" t="s">
        <v>9495</v>
      </c>
      <c r="E10299" s="334">
        <v>2.2000000000000002</v>
      </c>
    </row>
    <row r="10300" spans="1:5" ht="15" x14ac:dyDescent="0.25">
      <c r="A10300" s="329">
        <v>34764</v>
      </c>
      <c r="B10300" s="329" t="s">
        <v>12493</v>
      </c>
      <c r="C10300" s="329" t="s">
        <v>9494</v>
      </c>
      <c r="D10300" s="329" t="s">
        <v>9495</v>
      </c>
      <c r="E10300" s="334">
        <v>1.44</v>
      </c>
    </row>
    <row r="10301" spans="1:5" ht="15" x14ac:dyDescent="0.25">
      <c r="A10301" s="329">
        <v>34788</v>
      </c>
      <c r="B10301" s="329" t="s">
        <v>12494</v>
      </c>
      <c r="C10301" s="329" t="s">
        <v>9494</v>
      </c>
      <c r="D10301" s="329" t="s">
        <v>9495</v>
      </c>
      <c r="E10301" s="334">
        <v>1.71</v>
      </c>
    </row>
    <row r="10302" spans="1:5" ht="15" x14ac:dyDescent="0.25">
      <c r="A10302" s="329">
        <v>34781</v>
      </c>
      <c r="B10302" s="329" t="s">
        <v>12495</v>
      </c>
      <c r="C10302" s="329" t="s">
        <v>9494</v>
      </c>
      <c r="D10302" s="329" t="s">
        <v>9495</v>
      </c>
      <c r="E10302" s="334">
        <v>1.94</v>
      </c>
    </row>
    <row r="10303" spans="1:5" ht="15" x14ac:dyDescent="0.25">
      <c r="A10303" s="329">
        <v>41682</v>
      </c>
      <c r="B10303" s="329" t="s">
        <v>12496</v>
      </c>
      <c r="C10303" s="329" t="s">
        <v>9494</v>
      </c>
      <c r="D10303" s="329" t="s">
        <v>9495</v>
      </c>
      <c r="E10303" s="334">
        <v>34.869999999999997</v>
      </c>
    </row>
    <row r="10304" spans="1:5" ht="15" x14ac:dyDescent="0.25">
      <c r="A10304" s="329">
        <v>41683</v>
      </c>
      <c r="B10304" s="329" t="s">
        <v>12497</v>
      </c>
      <c r="C10304" s="329" t="s">
        <v>9494</v>
      </c>
      <c r="D10304" s="329" t="s">
        <v>9495</v>
      </c>
      <c r="E10304" s="334">
        <v>25.65</v>
      </c>
    </row>
    <row r="10305" spans="1:5" ht="15" x14ac:dyDescent="0.25">
      <c r="A10305" s="329">
        <v>41680</v>
      </c>
      <c r="B10305" s="329" t="s">
        <v>12498</v>
      </c>
      <c r="C10305" s="329" t="s">
        <v>9494</v>
      </c>
      <c r="D10305" s="329" t="s">
        <v>9495</v>
      </c>
      <c r="E10305" s="334">
        <v>13.81</v>
      </c>
    </row>
    <row r="10306" spans="1:5" ht="15" x14ac:dyDescent="0.25">
      <c r="A10306" s="329">
        <v>41679</v>
      </c>
      <c r="B10306" s="329" t="s">
        <v>12499</v>
      </c>
      <c r="C10306" s="329" t="s">
        <v>9494</v>
      </c>
      <c r="D10306" s="329" t="s">
        <v>9495</v>
      </c>
      <c r="E10306" s="334">
        <v>31.57</v>
      </c>
    </row>
    <row r="10307" spans="1:5" ht="15" x14ac:dyDescent="0.25">
      <c r="A10307" s="329">
        <v>41681</v>
      </c>
      <c r="B10307" s="329" t="s">
        <v>12500</v>
      </c>
      <c r="C10307" s="329" t="s">
        <v>9494</v>
      </c>
      <c r="D10307" s="329" t="s">
        <v>9495</v>
      </c>
      <c r="E10307" s="334">
        <v>21.6</v>
      </c>
    </row>
    <row r="10308" spans="1:5" ht="15" x14ac:dyDescent="0.25">
      <c r="A10308" s="329">
        <v>43386</v>
      </c>
      <c r="B10308" s="329" t="s">
        <v>12501</v>
      </c>
      <c r="C10308" s="329" t="s">
        <v>9494</v>
      </c>
      <c r="D10308" s="329" t="s">
        <v>9495</v>
      </c>
      <c r="E10308" s="334">
        <v>49.33</v>
      </c>
    </row>
    <row r="10309" spans="1:5" ht="15" x14ac:dyDescent="0.25">
      <c r="A10309" s="329">
        <v>4059</v>
      </c>
      <c r="B10309" s="329" t="s">
        <v>12502</v>
      </c>
      <c r="C10309" s="329" t="s">
        <v>9519</v>
      </c>
      <c r="D10309" s="329" t="s">
        <v>9495</v>
      </c>
      <c r="E10309" s="334">
        <v>34.869999999999997</v>
      </c>
    </row>
    <row r="10310" spans="1:5" ht="15" x14ac:dyDescent="0.25">
      <c r="A10310" s="329">
        <v>4062</v>
      </c>
      <c r="B10310" s="329" t="s">
        <v>12503</v>
      </c>
      <c r="C10310" s="329" t="s">
        <v>9494</v>
      </c>
      <c r="D10310" s="329" t="s">
        <v>9495</v>
      </c>
      <c r="E10310" s="334">
        <v>34.869999999999997</v>
      </c>
    </row>
    <row r="10311" spans="1:5" ht="15" x14ac:dyDescent="0.25">
      <c r="A10311" s="329">
        <v>4061</v>
      </c>
      <c r="B10311" s="329" t="s">
        <v>12504</v>
      </c>
      <c r="C10311" s="329" t="s">
        <v>9494</v>
      </c>
      <c r="D10311" s="329" t="s">
        <v>9495</v>
      </c>
      <c r="E10311" s="334">
        <v>43.41</v>
      </c>
    </row>
    <row r="10312" spans="1:5" ht="15" x14ac:dyDescent="0.25">
      <c r="A10312" s="329">
        <v>41315</v>
      </c>
      <c r="B10312" s="329" t="s">
        <v>12505</v>
      </c>
      <c r="C10312" s="329" t="s">
        <v>9567</v>
      </c>
      <c r="D10312" s="329" t="s">
        <v>9495</v>
      </c>
      <c r="E10312" s="334">
        <v>66.17</v>
      </c>
    </row>
    <row r="10313" spans="1:5" ht="15" x14ac:dyDescent="0.25">
      <c r="A10313" s="329">
        <v>43148</v>
      </c>
      <c r="B10313" s="329" t="s">
        <v>12506</v>
      </c>
      <c r="C10313" s="329" t="s">
        <v>9567</v>
      </c>
      <c r="D10313" s="329" t="s">
        <v>9495</v>
      </c>
      <c r="E10313" s="334">
        <v>44.91</v>
      </c>
    </row>
    <row r="10314" spans="1:5" ht="15" x14ac:dyDescent="0.25">
      <c r="A10314" s="329">
        <v>43147</v>
      </c>
      <c r="B10314" s="329" t="s">
        <v>12507</v>
      </c>
      <c r="C10314" s="329" t="s">
        <v>9567</v>
      </c>
      <c r="D10314" s="329" t="s">
        <v>9495</v>
      </c>
      <c r="E10314" s="334">
        <v>17.39</v>
      </c>
    </row>
    <row r="10315" spans="1:5" ht="15" x14ac:dyDescent="0.25">
      <c r="A10315" s="329">
        <v>10608</v>
      </c>
      <c r="B10315" s="329" t="s">
        <v>12508</v>
      </c>
      <c r="C10315" s="329" t="s">
        <v>9494</v>
      </c>
      <c r="D10315" s="329" t="s">
        <v>9508</v>
      </c>
      <c r="E10315" s="335">
        <v>8968.1</v>
      </c>
    </row>
    <row r="10316" spans="1:5" ht="15" x14ac:dyDescent="0.25">
      <c r="A10316" s="329">
        <v>4069</v>
      </c>
      <c r="B10316" s="329" t="s">
        <v>12509</v>
      </c>
      <c r="C10316" s="329" t="s">
        <v>9661</v>
      </c>
      <c r="D10316" s="329" t="s">
        <v>9495</v>
      </c>
      <c r="E10316" s="334">
        <v>27.73</v>
      </c>
    </row>
    <row r="10317" spans="1:5" ht="15" x14ac:dyDescent="0.25">
      <c r="A10317" s="329">
        <v>40819</v>
      </c>
      <c r="B10317" s="329" t="s">
        <v>134</v>
      </c>
      <c r="C10317" s="329" t="s">
        <v>9663</v>
      </c>
      <c r="D10317" s="329" t="s">
        <v>9495</v>
      </c>
      <c r="E10317" s="335">
        <v>4915.45</v>
      </c>
    </row>
    <row r="10318" spans="1:5" ht="15" x14ac:dyDescent="0.25">
      <c r="A10318" s="329">
        <v>34361</v>
      </c>
      <c r="B10318" s="329" t="s">
        <v>12510</v>
      </c>
      <c r="C10318" s="329" t="s">
        <v>9567</v>
      </c>
      <c r="D10318" s="329" t="s">
        <v>9495</v>
      </c>
      <c r="E10318" s="334">
        <v>12.66</v>
      </c>
    </row>
    <row r="10319" spans="1:5" ht="15" x14ac:dyDescent="0.25">
      <c r="A10319" s="329">
        <v>36512</v>
      </c>
      <c r="B10319" s="329" t="s">
        <v>12511</v>
      </c>
      <c r="C10319" s="329" t="s">
        <v>9494</v>
      </c>
      <c r="D10319" s="329" t="s">
        <v>9508</v>
      </c>
      <c r="E10319" s="335">
        <v>16739</v>
      </c>
    </row>
    <row r="10320" spans="1:5" ht="15" x14ac:dyDescent="0.25">
      <c r="A10320" s="329">
        <v>25972</v>
      </c>
      <c r="B10320" s="329" t="s">
        <v>12512</v>
      </c>
      <c r="C10320" s="329" t="s">
        <v>9567</v>
      </c>
      <c r="D10320" s="329" t="s">
        <v>9495</v>
      </c>
      <c r="E10320" s="334">
        <v>16.22</v>
      </c>
    </row>
    <row r="10321" spans="1:5" ht="15" x14ac:dyDescent="0.25">
      <c r="A10321" s="329">
        <v>25973</v>
      </c>
      <c r="B10321" s="329" t="s">
        <v>12513</v>
      </c>
      <c r="C10321" s="329" t="s">
        <v>9567</v>
      </c>
      <c r="D10321" s="329" t="s">
        <v>9495</v>
      </c>
      <c r="E10321" s="334">
        <v>16.22</v>
      </c>
    </row>
    <row r="10322" spans="1:5" ht="15" x14ac:dyDescent="0.25">
      <c r="A10322" s="329">
        <v>11697</v>
      </c>
      <c r="B10322" s="329" t="s">
        <v>12514</v>
      </c>
      <c r="C10322" s="329" t="s">
        <v>9494</v>
      </c>
      <c r="D10322" s="329" t="s">
        <v>9495</v>
      </c>
      <c r="E10322" s="334">
        <v>693.94</v>
      </c>
    </row>
    <row r="10323" spans="1:5" ht="15" x14ac:dyDescent="0.25">
      <c r="A10323" s="329">
        <v>11698</v>
      </c>
      <c r="B10323" s="329" t="s">
        <v>12515</v>
      </c>
      <c r="C10323" s="329" t="s">
        <v>9494</v>
      </c>
      <c r="D10323" s="329" t="s">
        <v>9495</v>
      </c>
      <c r="E10323" s="334">
        <v>827.83</v>
      </c>
    </row>
    <row r="10324" spans="1:5" ht="15" x14ac:dyDescent="0.25">
      <c r="A10324" s="329">
        <v>10432</v>
      </c>
      <c r="B10324" s="329" t="s">
        <v>12516</v>
      </c>
      <c r="C10324" s="329" t="s">
        <v>9494</v>
      </c>
      <c r="D10324" s="329" t="s">
        <v>9495</v>
      </c>
      <c r="E10324" s="334">
        <v>289.89</v>
      </c>
    </row>
    <row r="10325" spans="1:5" ht="15" x14ac:dyDescent="0.25">
      <c r="A10325" s="329">
        <v>11699</v>
      </c>
      <c r="B10325" s="329" t="s">
        <v>12517</v>
      </c>
      <c r="C10325" s="329" t="s">
        <v>9494</v>
      </c>
      <c r="D10325" s="329" t="s">
        <v>9495</v>
      </c>
      <c r="E10325" s="334">
        <v>914.94</v>
      </c>
    </row>
    <row r="10326" spans="1:5" ht="15" x14ac:dyDescent="0.25">
      <c r="A10326" s="329">
        <v>44020</v>
      </c>
      <c r="B10326" s="329" t="s">
        <v>12518</v>
      </c>
      <c r="C10326" s="329" t="s">
        <v>9494</v>
      </c>
      <c r="D10326" s="329" t="s">
        <v>9495</v>
      </c>
      <c r="E10326" s="334">
        <v>715.19</v>
      </c>
    </row>
    <row r="10327" spans="1:5" ht="15" x14ac:dyDescent="0.25">
      <c r="A10327" s="329">
        <v>41420</v>
      </c>
      <c r="B10327" s="329" t="s">
        <v>12519</v>
      </c>
      <c r="C10327" s="329" t="s">
        <v>9494</v>
      </c>
      <c r="D10327" s="329" t="s">
        <v>9495</v>
      </c>
      <c r="E10327" s="334">
        <v>10.88</v>
      </c>
    </row>
    <row r="10328" spans="1:5" ht="15" x14ac:dyDescent="0.25">
      <c r="A10328" s="329">
        <v>41422</v>
      </c>
      <c r="B10328" s="329" t="s">
        <v>12520</v>
      </c>
      <c r="C10328" s="329" t="s">
        <v>9494</v>
      </c>
      <c r="D10328" s="329" t="s">
        <v>9495</v>
      </c>
      <c r="E10328" s="334">
        <v>14.86</v>
      </c>
    </row>
    <row r="10329" spans="1:5" ht="15" x14ac:dyDescent="0.25">
      <c r="A10329" s="329">
        <v>41425</v>
      </c>
      <c r="B10329" s="329" t="s">
        <v>12521</v>
      </c>
      <c r="C10329" s="329" t="s">
        <v>9494</v>
      </c>
      <c r="D10329" s="329" t="s">
        <v>9495</v>
      </c>
      <c r="E10329" s="334">
        <v>7.6</v>
      </c>
    </row>
    <row r="10330" spans="1:5" ht="15" x14ac:dyDescent="0.25">
      <c r="A10330" s="329">
        <v>41426</v>
      </c>
      <c r="B10330" s="329" t="s">
        <v>12522</v>
      </c>
      <c r="C10330" s="329" t="s">
        <v>9494</v>
      </c>
      <c r="D10330" s="329" t="s">
        <v>9495</v>
      </c>
      <c r="E10330" s="334">
        <v>13.71</v>
      </c>
    </row>
    <row r="10331" spans="1:5" ht="15" x14ac:dyDescent="0.25">
      <c r="A10331" s="329">
        <v>41419</v>
      </c>
      <c r="B10331" s="329" t="s">
        <v>12523</v>
      </c>
      <c r="C10331" s="329" t="s">
        <v>9494</v>
      </c>
      <c r="D10331" s="329" t="s">
        <v>9495</v>
      </c>
      <c r="E10331" s="334">
        <v>8</v>
      </c>
    </row>
    <row r="10332" spans="1:5" ht="15" x14ac:dyDescent="0.25">
      <c r="A10332" s="329">
        <v>41421</v>
      </c>
      <c r="B10332" s="329" t="s">
        <v>12524</v>
      </c>
      <c r="C10332" s="329" t="s">
        <v>9494</v>
      </c>
      <c r="D10332" s="329" t="s">
        <v>9495</v>
      </c>
      <c r="E10332" s="334">
        <v>10.85</v>
      </c>
    </row>
    <row r="10333" spans="1:5" ht="15" x14ac:dyDescent="0.25">
      <c r="A10333" s="329">
        <v>41414</v>
      </c>
      <c r="B10333" s="329" t="s">
        <v>12525</v>
      </c>
      <c r="C10333" s="329" t="s">
        <v>9494</v>
      </c>
      <c r="D10333" s="329" t="s">
        <v>9495</v>
      </c>
      <c r="E10333" s="334">
        <v>25.16</v>
      </c>
    </row>
    <row r="10334" spans="1:5" ht="15" x14ac:dyDescent="0.25">
      <c r="A10334" s="329">
        <v>41415</v>
      </c>
      <c r="B10334" s="329" t="s">
        <v>12526</v>
      </c>
      <c r="C10334" s="329" t="s">
        <v>9494</v>
      </c>
      <c r="D10334" s="329" t="s">
        <v>9495</v>
      </c>
      <c r="E10334" s="334">
        <v>29.31</v>
      </c>
    </row>
    <row r="10335" spans="1:5" ht="15" x14ac:dyDescent="0.25">
      <c r="A10335" s="329">
        <v>37514</v>
      </c>
      <c r="B10335" s="329" t="s">
        <v>12527</v>
      </c>
      <c r="C10335" s="329" t="s">
        <v>9494</v>
      </c>
      <c r="D10335" s="329" t="s">
        <v>9508</v>
      </c>
      <c r="E10335" s="335">
        <v>189750</v>
      </c>
    </row>
    <row r="10336" spans="1:5" ht="15" x14ac:dyDescent="0.25">
      <c r="A10336" s="329">
        <v>37519</v>
      </c>
      <c r="B10336" s="329" t="s">
        <v>12528</v>
      </c>
      <c r="C10336" s="329" t="s">
        <v>9494</v>
      </c>
      <c r="D10336" s="329" t="s">
        <v>9508</v>
      </c>
      <c r="E10336" s="335">
        <v>292839.92</v>
      </c>
    </row>
    <row r="10337" spans="1:5" ht="15" x14ac:dyDescent="0.25">
      <c r="A10337" s="329">
        <v>37520</v>
      </c>
      <c r="B10337" s="329" t="s">
        <v>12529</v>
      </c>
      <c r="C10337" s="329" t="s">
        <v>9494</v>
      </c>
      <c r="D10337" s="329" t="s">
        <v>9508</v>
      </c>
      <c r="E10337" s="335">
        <v>288039.26</v>
      </c>
    </row>
    <row r="10338" spans="1:5" ht="15" x14ac:dyDescent="0.25">
      <c r="A10338" s="329">
        <v>37521</v>
      </c>
      <c r="B10338" s="329" t="s">
        <v>12530</v>
      </c>
      <c r="C10338" s="329" t="s">
        <v>9494</v>
      </c>
      <c r="D10338" s="329" t="s">
        <v>9508</v>
      </c>
      <c r="E10338" s="335">
        <v>351407.91</v>
      </c>
    </row>
    <row r="10339" spans="1:5" ht="15" x14ac:dyDescent="0.25">
      <c r="A10339" s="329">
        <v>37522</v>
      </c>
      <c r="B10339" s="329" t="s">
        <v>12531</v>
      </c>
      <c r="C10339" s="329" t="s">
        <v>9494</v>
      </c>
      <c r="D10339" s="329" t="s">
        <v>9508</v>
      </c>
      <c r="E10339" s="335">
        <v>361980.28</v>
      </c>
    </row>
    <row r="10340" spans="1:5" ht="15" x14ac:dyDescent="0.25">
      <c r="A10340" s="329">
        <v>21109</v>
      </c>
      <c r="B10340" s="329" t="s">
        <v>12532</v>
      </c>
      <c r="C10340" s="329" t="s">
        <v>9494</v>
      </c>
      <c r="D10340" s="329" t="s">
        <v>9495</v>
      </c>
      <c r="E10340" s="334">
        <v>42.16</v>
      </c>
    </row>
    <row r="10341" spans="1:5" ht="15" x14ac:dyDescent="0.25">
      <c r="A10341" s="329">
        <v>11769</v>
      </c>
      <c r="B10341" s="329" t="s">
        <v>12533</v>
      </c>
      <c r="C10341" s="329" t="s">
        <v>9494</v>
      </c>
      <c r="D10341" s="329" t="s">
        <v>9495</v>
      </c>
      <c r="E10341" s="334">
        <v>293.37</v>
      </c>
    </row>
    <row r="10342" spans="1:5" ht="15" x14ac:dyDescent="0.25">
      <c r="A10342" s="329">
        <v>36793</v>
      </c>
      <c r="B10342" s="329" t="s">
        <v>12534</v>
      </c>
      <c r="C10342" s="329" t="s">
        <v>9494</v>
      </c>
      <c r="D10342" s="329" t="s">
        <v>9495</v>
      </c>
      <c r="E10342" s="334">
        <v>663.84</v>
      </c>
    </row>
    <row r="10343" spans="1:5" ht="15" x14ac:dyDescent="0.25">
      <c r="A10343" s="329">
        <v>37546</v>
      </c>
      <c r="B10343" s="329" t="s">
        <v>12535</v>
      </c>
      <c r="C10343" s="329" t="s">
        <v>9494</v>
      </c>
      <c r="D10343" s="329" t="s">
        <v>9495</v>
      </c>
      <c r="E10343" s="335">
        <v>12274.24</v>
      </c>
    </row>
    <row r="10344" spans="1:5" ht="15" x14ac:dyDescent="0.25">
      <c r="A10344" s="329">
        <v>37544</v>
      </c>
      <c r="B10344" s="329" t="s">
        <v>12536</v>
      </c>
      <c r="C10344" s="329" t="s">
        <v>9494</v>
      </c>
      <c r="D10344" s="329" t="s">
        <v>9495</v>
      </c>
      <c r="E10344" s="335">
        <v>12982.07</v>
      </c>
    </row>
    <row r="10345" spans="1:5" ht="15" x14ac:dyDescent="0.25">
      <c r="A10345" s="329">
        <v>37545</v>
      </c>
      <c r="B10345" s="329" t="s">
        <v>12537</v>
      </c>
      <c r="C10345" s="329" t="s">
        <v>9494</v>
      </c>
      <c r="D10345" s="329" t="s">
        <v>9495</v>
      </c>
      <c r="E10345" s="335">
        <v>15446.92</v>
      </c>
    </row>
    <row r="10346" spans="1:5" ht="15" x14ac:dyDescent="0.25">
      <c r="A10346" s="329">
        <v>11771</v>
      </c>
      <c r="B10346" s="329" t="s">
        <v>12538</v>
      </c>
      <c r="C10346" s="329" t="s">
        <v>9494</v>
      </c>
      <c r="D10346" s="329" t="s">
        <v>9495</v>
      </c>
      <c r="E10346" s="334">
        <v>359.34</v>
      </c>
    </row>
    <row r="10347" spans="1:5" ht="15" x14ac:dyDescent="0.25">
      <c r="A10347" s="329">
        <v>39919</v>
      </c>
      <c r="B10347" s="329" t="s">
        <v>12539</v>
      </c>
      <c r="C10347" s="329" t="s">
        <v>9494</v>
      </c>
      <c r="D10347" s="329" t="s">
        <v>9495</v>
      </c>
      <c r="E10347" s="335">
        <v>61439.37</v>
      </c>
    </row>
    <row r="10348" spans="1:5" ht="15" x14ac:dyDescent="0.25">
      <c r="A10348" s="329">
        <v>38385</v>
      </c>
      <c r="B10348" s="329" t="s">
        <v>12540</v>
      </c>
      <c r="C10348" s="329" t="s">
        <v>9494</v>
      </c>
      <c r="D10348" s="329" t="s">
        <v>9495</v>
      </c>
      <c r="E10348" s="334">
        <v>47.78</v>
      </c>
    </row>
    <row r="10349" spans="1:5" ht="15" x14ac:dyDescent="0.25">
      <c r="A10349" s="329">
        <v>37587</v>
      </c>
      <c r="B10349" s="329" t="s">
        <v>12541</v>
      </c>
      <c r="C10349" s="329" t="s">
        <v>9494</v>
      </c>
      <c r="D10349" s="329" t="s">
        <v>9495</v>
      </c>
      <c r="E10349" s="334">
        <v>387.28</v>
      </c>
    </row>
    <row r="10350" spans="1:5" ht="15" x14ac:dyDescent="0.25">
      <c r="A10350" s="329">
        <v>36800</v>
      </c>
      <c r="B10350" s="329" t="s">
        <v>12542</v>
      </c>
      <c r="C10350" s="329" t="s">
        <v>9494</v>
      </c>
      <c r="D10350" s="329" t="s">
        <v>9495</v>
      </c>
      <c r="E10350" s="334">
        <v>176.28</v>
      </c>
    </row>
    <row r="10351" spans="1:5" ht="15" x14ac:dyDescent="0.25">
      <c r="A10351" s="329">
        <v>11561</v>
      </c>
      <c r="B10351" s="329" t="s">
        <v>12543</v>
      </c>
      <c r="C10351" s="329" t="s">
        <v>9494</v>
      </c>
      <c r="D10351" s="329" t="s">
        <v>9495</v>
      </c>
      <c r="E10351" s="334">
        <v>248.85</v>
      </c>
    </row>
    <row r="10352" spans="1:5" ht="15" x14ac:dyDescent="0.25">
      <c r="A10352" s="329">
        <v>43604</v>
      </c>
      <c r="B10352" s="329" t="s">
        <v>12544</v>
      </c>
      <c r="C10352" s="329" t="s">
        <v>9494</v>
      </c>
      <c r="D10352" s="329" t="s">
        <v>9495</v>
      </c>
      <c r="E10352" s="334">
        <v>132.66</v>
      </c>
    </row>
    <row r="10353" spans="1:5" ht="15" x14ac:dyDescent="0.25">
      <c r="A10353" s="329">
        <v>11560</v>
      </c>
      <c r="B10353" s="329" t="s">
        <v>12545</v>
      </c>
      <c r="C10353" s="329" t="s">
        <v>9494</v>
      </c>
      <c r="D10353" s="329" t="s">
        <v>9495</v>
      </c>
      <c r="E10353" s="334">
        <v>192.07</v>
      </c>
    </row>
    <row r="10354" spans="1:5" ht="15" x14ac:dyDescent="0.25">
      <c r="A10354" s="329">
        <v>11499</v>
      </c>
      <c r="B10354" s="329" t="s">
        <v>12546</v>
      </c>
      <c r="C10354" s="329" t="s">
        <v>9494</v>
      </c>
      <c r="D10354" s="329" t="s">
        <v>9495</v>
      </c>
      <c r="E10354" s="334">
        <v>720.3</v>
      </c>
    </row>
    <row r="10355" spans="1:5" ht="15" x14ac:dyDescent="0.25">
      <c r="A10355" s="329">
        <v>34761</v>
      </c>
      <c r="B10355" s="329" t="s">
        <v>12547</v>
      </c>
      <c r="C10355" s="329" t="s">
        <v>9661</v>
      </c>
      <c r="D10355" s="329" t="s">
        <v>9495</v>
      </c>
      <c r="E10355" s="334">
        <v>13.79</v>
      </c>
    </row>
    <row r="10356" spans="1:5" ht="15" x14ac:dyDescent="0.25">
      <c r="A10356" s="329">
        <v>40924</v>
      </c>
      <c r="B10356" s="329" t="s">
        <v>12548</v>
      </c>
      <c r="C10356" s="329" t="s">
        <v>9663</v>
      </c>
      <c r="D10356" s="329" t="s">
        <v>9495</v>
      </c>
      <c r="E10356" s="335">
        <v>2444.0300000000002</v>
      </c>
    </row>
    <row r="10357" spans="1:5" ht="15" x14ac:dyDescent="0.25">
      <c r="A10357" s="329">
        <v>25957</v>
      </c>
      <c r="B10357" s="329" t="s">
        <v>2161</v>
      </c>
      <c r="C10357" s="329" t="s">
        <v>9661</v>
      </c>
      <c r="D10357" s="329" t="s">
        <v>9495</v>
      </c>
      <c r="E10357" s="334">
        <v>9.67</v>
      </c>
    </row>
    <row r="10358" spans="1:5" ht="15" x14ac:dyDescent="0.25">
      <c r="A10358" s="329">
        <v>40983</v>
      </c>
      <c r="B10358" s="329" t="s">
        <v>12549</v>
      </c>
      <c r="C10358" s="329" t="s">
        <v>9663</v>
      </c>
      <c r="D10358" s="329" t="s">
        <v>9495</v>
      </c>
      <c r="E10358" s="335">
        <v>1715.35</v>
      </c>
    </row>
    <row r="10359" spans="1:5" ht="15" x14ac:dyDescent="0.25">
      <c r="A10359" s="329">
        <v>2437</v>
      </c>
      <c r="B10359" s="329" t="s">
        <v>12550</v>
      </c>
      <c r="C10359" s="329" t="s">
        <v>9661</v>
      </c>
      <c r="D10359" s="329" t="s">
        <v>9495</v>
      </c>
      <c r="E10359" s="334">
        <v>15.37</v>
      </c>
    </row>
    <row r="10360" spans="1:5" ht="15" x14ac:dyDescent="0.25">
      <c r="A10360" s="329">
        <v>40921</v>
      </c>
      <c r="B10360" s="329" t="s">
        <v>12551</v>
      </c>
      <c r="C10360" s="329" t="s">
        <v>9663</v>
      </c>
      <c r="D10360" s="329" t="s">
        <v>9495</v>
      </c>
      <c r="E10360" s="335">
        <v>2724.32</v>
      </c>
    </row>
    <row r="10361" spans="1:5" ht="15" x14ac:dyDescent="0.25">
      <c r="A10361" s="329">
        <v>14252</v>
      </c>
      <c r="B10361" s="329" t="s">
        <v>12552</v>
      </c>
      <c r="C10361" s="329" t="s">
        <v>9494</v>
      </c>
      <c r="D10361" s="329" t="s">
        <v>9495</v>
      </c>
      <c r="E10361" s="335">
        <v>2637.86</v>
      </c>
    </row>
    <row r="10362" spans="1:5" ht="15" x14ac:dyDescent="0.25">
      <c r="A10362" s="329">
        <v>730</v>
      </c>
      <c r="B10362" s="329" t="s">
        <v>12553</v>
      </c>
      <c r="C10362" s="329" t="s">
        <v>9494</v>
      </c>
      <c r="D10362" s="329" t="s">
        <v>9495</v>
      </c>
      <c r="E10362" s="335">
        <v>7047.88</v>
      </c>
    </row>
    <row r="10363" spans="1:5" ht="15" x14ac:dyDescent="0.25">
      <c r="A10363" s="329">
        <v>723</v>
      </c>
      <c r="B10363" s="329" t="s">
        <v>12554</v>
      </c>
      <c r="C10363" s="329" t="s">
        <v>9494</v>
      </c>
      <c r="D10363" s="329" t="s">
        <v>9495</v>
      </c>
      <c r="E10363" s="335">
        <v>3503.04</v>
      </c>
    </row>
    <row r="10364" spans="1:5" ht="15" x14ac:dyDescent="0.25">
      <c r="A10364" s="329">
        <v>36502</v>
      </c>
      <c r="B10364" s="329" t="s">
        <v>12555</v>
      </c>
      <c r="C10364" s="329" t="s">
        <v>9494</v>
      </c>
      <c r="D10364" s="329" t="s">
        <v>9495</v>
      </c>
      <c r="E10364" s="335">
        <v>3292.44</v>
      </c>
    </row>
    <row r="10365" spans="1:5" ht="15" x14ac:dyDescent="0.25">
      <c r="A10365" s="329">
        <v>36503</v>
      </c>
      <c r="B10365" s="329" t="s">
        <v>12556</v>
      </c>
      <c r="C10365" s="329" t="s">
        <v>9494</v>
      </c>
      <c r="D10365" s="329" t="s">
        <v>9495</v>
      </c>
      <c r="E10365" s="335">
        <v>4059.97</v>
      </c>
    </row>
    <row r="10366" spans="1:5" ht="15" x14ac:dyDescent="0.25">
      <c r="A10366" s="329">
        <v>4090</v>
      </c>
      <c r="B10366" s="329" t="s">
        <v>2427</v>
      </c>
      <c r="C10366" s="329" t="s">
        <v>9494</v>
      </c>
      <c r="D10366" s="329" t="s">
        <v>9508</v>
      </c>
      <c r="E10366" s="335">
        <v>892000</v>
      </c>
    </row>
    <row r="10367" spans="1:5" ht="15" x14ac:dyDescent="0.25">
      <c r="A10367" s="329">
        <v>13227</v>
      </c>
      <c r="B10367" s="329" t="s">
        <v>12557</v>
      </c>
      <c r="C10367" s="329" t="s">
        <v>9494</v>
      </c>
      <c r="D10367" s="329" t="s">
        <v>9508</v>
      </c>
      <c r="E10367" s="335">
        <v>1108421.23</v>
      </c>
    </row>
    <row r="10368" spans="1:5" ht="15" x14ac:dyDescent="0.25">
      <c r="A10368" s="329">
        <v>10597</v>
      </c>
      <c r="B10368" s="329" t="s">
        <v>12558</v>
      </c>
      <c r="C10368" s="329" t="s">
        <v>9494</v>
      </c>
      <c r="D10368" s="329" t="s">
        <v>9508</v>
      </c>
      <c r="E10368" s="335">
        <v>1166756.33</v>
      </c>
    </row>
    <row r="10369" spans="1:5" ht="15" x14ac:dyDescent="0.25">
      <c r="A10369" s="329">
        <v>39628</v>
      </c>
      <c r="B10369" s="329" t="s">
        <v>12559</v>
      </c>
      <c r="C10369" s="329" t="s">
        <v>9494</v>
      </c>
      <c r="D10369" s="329" t="s">
        <v>9508</v>
      </c>
      <c r="E10369" s="335">
        <v>3392.67</v>
      </c>
    </row>
    <row r="10370" spans="1:5" ht="15" x14ac:dyDescent="0.25">
      <c r="A10370" s="329">
        <v>39404</v>
      </c>
      <c r="B10370" s="329" t="s">
        <v>12560</v>
      </c>
      <c r="C10370" s="329" t="s">
        <v>9494</v>
      </c>
      <c r="D10370" s="329" t="s">
        <v>9508</v>
      </c>
      <c r="E10370" s="335">
        <v>1682.32</v>
      </c>
    </row>
    <row r="10371" spans="1:5" ht="15" x14ac:dyDescent="0.25">
      <c r="A10371" s="329">
        <v>39402</v>
      </c>
      <c r="B10371" s="329" t="s">
        <v>12561</v>
      </c>
      <c r="C10371" s="329" t="s">
        <v>9494</v>
      </c>
      <c r="D10371" s="329" t="s">
        <v>9508</v>
      </c>
      <c r="E10371" s="335">
        <v>1385.91</v>
      </c>
    </row>
    <row r="10372" spans="1:5" ht="15" x14ac:dyDescent="0.25">
      <c r="A10372" s="329">
        <v>39403</v>
      </c>
      <c r="B10372" s="329" t="s">
        <v>12562</v>
      </c>
      <c r="C10372" s="329" t="s">
        <v>9494</v>
      </c>
      <c r="D10372" s="329" t="s">
        <v>9508</v>
      </c>
      <c r="E10372" s="335">
        <v>1355.76</v>
      </c>
    </row>
    <row r="10373" spans="1:5" ht="15" x14ac:dyDescent="0.25">
      <c r="A10373" s="329">
        <v>4093</v>
      </c>
      <c r="B10373" s="329" t="s">
        <v>2169</v>
      </c>
      <c r="C10373" s="329" t="s">
        <v>9661</v>
      </c>
      <c r="D10373" s="329" t="s">
        <v>9495</v>
      </c>
      <c r="E10373" s="334">
        <v>11.23</v>
      </c>
    </row>
    <row r="10374" spans="1:5" ht="15" x14ac:dyDescent="0.25">
      <c r="A10374" s="329">
        <v>10512</v>
      </c>
      <c r="B10374" s="329" t="s">
        <v>12563</v>
      </c>
      <c r="C10374" s="329" t="s">
        <v>9663</v>
      </c>
      <c r="D10374" s="329" t="s">
        <v>9495</v>
      </c>
      <c r="E10374" s="335">
        <v>1991.41</v>
      </c>
    </row>
    <row r="10375" spans="1:5" ht="15" x14ac:dyDescent="0.25">
      <c r="A10375" s="329">
        <v>20020</v>
      </c>
      <c r="B10375" s="329" t="s">
        <v>2165</v>
      </c>
      <c r="C10375" s="329" t="s">
        <v>9661</v>
      </c>
      <c r="D10375" s="329" t="s">
        <v>9495</v>
      </c>
      <c r="E10375" s="334">
        <v>10.59</v>
      </c>
    </row>
    <row r="10376" spans="1:5" ht="15" x14ac:dyDescent="0.25">
      <c r="A10376" s="329">
        <v>41038</v>
      </c>
      <c r="B10376" s="329" t="s">
        <v>12564</v>
      </c>
      <c r="C10376" s="329" t="s">
        <v>9663</v>
      </c>
      <c r="D10376" s="329" t="s">
        <v>9495</v>
      </c>
      <c r="E10376" s="335">
        <v>1878.41</v>
      </c>
    </row>
    <row r="10377" spans="1:5" ht="15" x14ac:dyDescent="0.25">
      <c r="A10377" s="329">
        <v>4094</v>
      </c>
      <c r="B10377" s="329" t="s">
        <v>12565</v>
      </c>
      <c r="C10377" s="329" t="s">
        <v>9661</v>
      </c>
      <c r="D10377" s="329" t="s">
        <v>9495</v>
      </c>
      <c r="E10377" s="334">
        <v>15</v>
      </c>
    </row>
    <row r="10378" spans="1:5" ht="15" x14ac:dyDescent="0.25">
      <c r="A10378" s="329">
        <v>40988</v>
      </c>
      <c r="B10378" s="329" t="s">
        <v>12566</v>
      </c>
      <c r="C10378" s="329" t="s">
        <v>9663</v>
      </c>
      <c r="D10378" s="329" t="s">
        <v>9495</v>
      </c>
      <c r="E10378" s="335">
        <v>2659.4</v>
      </c>
    </row>
    <row r="10379" spans="1:5" ht="15" x14ac:dyDescent="0.25">
      <c r="A10379" s="329">
        <v>4095</v>
      </c>
      <c r="B10379" s="329" t="s">
        <v>12567</v>
      </c>
      <c r="C10379" s="329" t="s">
        <v>9661</v>
      </c>
      <c r="D10379" s="329" t="s">
        <v>9495</v>
      </c>
      <c r="E10379" s="334">
        <v>10.4</v>
      </c>
    </row>
    <row r="10380" spans="1:5" ht="15" x14ac:dyDescent="0.25">
      <c r="A10380" s="329">
        <v>40990</v>
      </c>
      <c r="B10380" s="329" t="s">
        <v>12568</v>
      </c>
      <c r="C10380" s="329" t="s">
        <v>9663</v>
      </c>
      <c r="D10380" s="329" t="s">
        <v>9495</v>
      </c>
      <c r="E10380" s="335">
        <v>1845.41</v>
      </c>
    </row>
    <row r="10381" spans="1:5" ht="15" x14ac:dyDescent="0.25">
      <c r="A10381" s="329">
        <v>4097</v>
      </c>
      <c r="B10381" s="329" t="s">
        <v>12569</v>
      </c>
      <c r="C10381" s="329" t="s">
        <v>9661</v>
      </c>
      <c r="D10381" s="329" t="s">
        <v>9495</v>
      </c>
      <c r="E10381" s="334">
        <v>12.24</v>
      </c>
    </row>
    <row r="10382" spans="1:5" ht="15" x14ac:dyDescent="0.25">
      <c r="A10382" s="329">
        <v>40994</v>
      </c>
      <c r="B10382" s="329" t="s">
        <v>12570</v>
      </c>
      <c r="C10382" s="329" t="s">
        <v>9663</v>
      </c>
      <c r="D10382" s="329" t="s">
        <v>9495</v>
      </c>
      <c r="E10382" s="335">
        <v>2172.62</v>
      </c>
    </row>
    <row r="10383" spans="1:5" ht="15" x14ac:dyDescent="0.25">
      <c r="A10383" s="329">
        <v>4096</v>
      </c>
      <c r="B10383" s="329" t="s">
        <v>12571</v>
      </c>
      <c r="C10383" s="329" t="s">
        <v>9661</v>
      </c>
      <c r="D10383" s="329" t="s">
        <v>9495</v>
      </c>
      <c r="E10383" s="334">
        <v>13.15</v>
      </c>
    </row>
    <row r="10384" spans="1:5" ht="15" x14ac:dyDescent="0.25">
      <c r="A10384" s="329">
        <v>40992</v>
      </c>
      <c r="B10384" s="329" t="s">
        <v>12572</v>
      </c>
      <c r="C10384" s="329" t="s">
        <v>9663</v>
      </c>
      <c r="D10384" s="329" t="s">
        <v>9495</v>
      </c>
      <c r="E10384" s="335">
        <v>2331.58</v>
      </c>
    </row>
    <row r="10385" spans="1:5" ht="15" x14ac:dyDescent="0.25">
      <c r="A10385" s="329">
        <v>13955</v>
      </c>
      <c r="B10385" s="329" t="s">
        <v>12573</v>
      </c>
      <c r="C10385" s="329" t="s">
        <v>9494</v>
      </c>
      <c r="D10385" s="329" t="s">
        <v>9495</v>
      </c>
      <c r="E10385" s="335">
        <v>2694.61</v>
      </c>
    </row>
    <row r="10386" spans="1:5" ht="15" x14ac:dyDescent="0.25">
      <c r="A10386" s="329">
        <v>4114</v>
      </c>
      <c r="B10386" s="329" t="s">
        <v>12574</v>
      </c>
      <c r="C10386" s="329" t="s">
        <v>9494</v>
      </c>
      <c r="D10386" s="329" t="s">
        <v>9495</v>
      </c>
      <c r="E10386" s="334">
        <v>79.92</v>
      </c>
    </row>
    <row r="10387" spans="1:5" ht="15" x14ac:dyDescent="0.25">
      <c r="A10387" s="329">
        <v>36797</v>
      </c>
      <c r="B10387" s="329" t="s">
        <v>12575</v>
      </c>
      <c r="C10387" s="329" t="s">
        <v>9494</v>
      </c>
      <c r="D10387" s="329" t="s">
        <v>9495</v>
      </c>
      <c r="E10387" s="334">
        <v>71.16</v>
      </c>
    </row>
    <row r="10388" spans="1:5" ht="15" x14ac:dyDescent="0.25">
      <c r="A10388" s="329">
        <v>4107</v>
      </c>
      <c r="B10388" s="329" t="s">
        <v>12576</v>
      </c>
      <c r="C10388" s="329" t="s">
        <v>9494</v>
      </c>
      <c r="D10388" s="329" t="s">
        <v>9495</v>
      </c>
      <c r="E10388" s="334">
        <v>67.09</v>
      </c>
    </row>
    <row r="10389" spans="1:5" ht="15" x14ac:dyDescent="0.25">
      <c r="A10389" s="329">
        <v>4102</v>
      </c>
      <c r="B10389" s="329" t="s">
        <v>12577</v>
      </c>
      <c r="C10389" s="329" t="s">
        <v>9494</v>
      </c>
      <c r="D10389" s="329" t="s">
        <v>9499</v>
      </c>
      <c r="E10389" s="334">
        <v>81.900000000000006</v>
      </c>
    </row>
    <row r="10390" spans="1:5" ht="15" x14ac:dyDescent="0.25">
      <c r="A10390" s="329">
        <v>36799</v>
      </c>
      <c r="B10390" s="329" t="s">
        <v>12578</v>
      </c>
      <c r="C10390" s="329" t="s">
        <v>9494</v>
      </c>
      <c r="D10390" s="329" t="s">
        <v>9495</v>
      </c>
      <c r="E10390" s="334">
        <v>69.069999999999993</v>
      </c>
    </row>
    <row r="10391" spans="1:5" ht="15" x14ac:dyDescent="0.25">
      <c r="A10391" s="329">
        <v>2747</v>
      </c>
      <c r="B10391" s="329" t="s">
        <v>12579</v>
      </c>
      <c r="C10391" s="329" t="s">
        <v>9519</v>
      </c>
      <c r="D10391" s="329" t="s">
        <v>9495</v>
      </c>
      <c r="E10391" s="334">
        <v>31.8</v>
      </c>
    </row>
    <row r="10392" spans="1:5" ht="15" x14ac:dyDescent="0.25">
      <c r="A10392" s="329">
        <v>21138</v>
      </c>
      <c r="B10392" s="329" t="s">
        <v>12580</v>
      </c>
      <c r="C10392" s="329" t="s">
        <v>9519</v>
      </c>
      <c r="D10392" s="329" t="s">
        <v>9499</v>
      </c>
      <c r="E10392" s="334">
        <v>10.08</v>
      </c>
    </row>
    <row r="10393" spans="1:5" ht="15" x14ac:dyDescent="0.25">
      <c r="A10393" s="329">
        <v>10826</v>
      </c>
      <c r="B10393" s="329" t="s">
        <v>12581</v>
      </c>
      <c r="C10393" s="329" t="s">
        <v>9494</v>
      </c>
      <c r="D10393" s="329" t="s">
        <v>9495</v>
      </c>
      <c r="E10393" s="334">
        <v>86.2</v>
      </c>
    </row>
    <row r="10394" spans="1:5" ht="15" x14ac:dyDescent="0.25">
      <c r="A10394" s="329">
        <v>365</v>
      </c>
      <c r="B10394" s="329" t="s">
        <v>12582</v>
      </c>
      <c r="C10394" s="329" t="s">
        <v>9494</v>
      </c>
      <c r="D10394" s="329" t="s">
        <v>9495</v>
      </c>
      <c r="E10394" s="334">
        <v>53.44</v>
      </c>
    </row>
    <row r="10395" spans="1:5" ht="15" x14ac:dyDescent="0.25">
      <c r="A10395" s="329">
        <v>38639</v>
      </c>
      <c r="B10395" s="329" t="s">
        <v>12583</v>
      </c>
      <c r="C10395" s="329" t="s">
        <v>9494</v>
      </c>
      <c r="D10395" s="329" t="s">
        <v>9495</v>
      </c>
      <c r="E10395" s="334">
        <v>206.89</v>
      </c>
    </row>
    <row r="10396" spans="1:5" ht="15" x14ac:dyDescent="0.25">
      <c r="A10396" s="329">
        <v>38640</v>
      </c>
      <c r="B10396" s="329" t="s">
        <v>12584</v>
      </c>
      <c r="C10396" s="329" t="s">
        <v>9494</v>
      </c>
      <c r="D10396" s="329" t="s">
        <v>9495</v>
      </c>
      <c r="E10396" s="334">
        <v>3.1</v>
      </c>
    </row>
    <row r="10397" spans="1:5" ht="15" x14ac:dyDescent="0.25">
      <c r="A10397" s="329">
        <v>358</v>
      </c>
      <c r="B10397" s="329" t="s">
        <v>12585</v>
      </c>
      <c r="C10397" s="329" t="s">
        <v>9494</v>
      </c>
      <c r="D10397" s="329" t="s">
        <v>9495</v>
      </c>
      <c r="E10397" s="334">
        <v>63.79</v>
      </c>
    </row>
    <row r="10398" spans="1:5" ht="15" x14ac:dyDescent="0.25">
      <c r="A10398" s="329">
        <v>359</v>
      </c>
      <c r="B10398" s="329" t="s">
        <v>12586</v>
      </c>
      <c r="C10398" s="329" t="s">
        <v>9494</v>
      </c>
      <c r="D10398" s="329" t="s">
        <v>9495</v>
      </c>
      <c r="E10398" s="334">
        <v>131.03</v>
      </c>
    </row>
    <row r="10399" spans="1:5" ht="15" x14ac:dyDescent="0.25">
      <c r="A10399" s="329">
        <v>38641</v>
      </c>
      <c r="B10399" s="329" t="s">
        <v>12587</v>
      </c>
      <c r="C10399" s="329" t="s">
        <v>9494</v>
      </c>
      <c r="D10399" s="329" t="s">
        <v>9495</v>
      </c>
      <c r="E10399" s="334">
        <v>129.31</v>
      </c>
    </row>
    <row r="10400" spans="1:5" ht="15" x14ac:dyDescent="0.25">
      <c r="A10400" s="329">
        <v>360</v>
      </c>
      <c r="B10400" s="329" t="s">
        <v>12588</v>
      </c>
      <c r="C10400" s="329" t="s">
        <v>9494</v>
      </c>
      <c r="D10400" s="329" t="s">
        <v>9499</v>
      </c>
      <c r="E10400" s="334">
        <v>3</v>
      </c>
    </row>
    <row r="10401" spans="1:5" ht="15" x14ac:dyDescent="0.25">
      <c r="A10401" s="329">
        <v>42430</v>
      </c>
      <c r="B10401" s="329" t="s">
        <v>12589</v>
      </c>
      <c r="C10401" s="329" t="s">
        <v>9494</v>
      </c>
      <c r="D10401" s="329" t="s">
        <v>9508</v>
      </c>
      <c r="E10401" s="335">
        <v>4929.78</v>
      </c>
    </row>
    <row r="10402" spans="1:5" ht="15" x14ac:dyDescent="0.25">
      <c r="A10402" s="329">
        <v>4214</v>
      </c>
      <c r="B10402" s="329" t="s">
        <v>12590</v>
      </c>
      <c r="C10402" s="329" t="s">
        <v>9494</v>
      </c>
      <c r="D10402" s="329" t="s">
        <v>9495</v>
      </c>
      <c r="E10402" s="334">
        <v>9.83</v>
      </c>
    </row>
    <row r="10403" spans="1:5" ht="15" x14ac:dyDescent="0.25">
      <c r="A10403" s="329">
        <v>4215</v>
      </c>
      <c r="B10403" s="329" t="s">
        <v>12591</v>
      </c>
      <c r="C10403" s="329" t="s">
        <v>9494</v>
      </c>
      <c r="D10403" s="329" t="s">
        <v>9495</v>
      </c>
      <c r="E10403" s="334">
        <v>6.47</v>
      </c>
    </row>
    <row r="10404" spans="1:5" ht="15" x14ac:dyDescent="0.25">
      <c r="A10404" s="329">
        <v>4210</v>
      </c>
      <c r="B10404" s="329" t="s">
        <v>12592</v>
      </c>
      <c r="C10404" s="329" t="s">
        <v>9494</v>
      </c>
      <c r="D10404" s="329" t="s">
        <v>9495</v>
      </c>
      <c r="E10404" s="334">
        <v>1.0900000000000001</v>
      </c>
    </row>
    <row r="10405" spans="1:5" ht="15" x14ac:dyDescent="0.25">
      <c r="A10405" s="329">
        <v>4212</v>
      </c>
      <c r="B10405" s="329" t="s">
        <v>12593</v>
      </c>
      <c r="C10405" s="329" t="s">
        <v>9494</v>
      </c>
      <c r="D10405" s="329" t="s">
        <v>9495</v>
      </c>
      <c r="E10405" s="334">
        <v>3.12</v>
      </c>
    </row>
    <row r="10406" spans="1:5" ht="15" x14ac:dyDescent="0.25">
      <c r="A10406" s="329">
        <v>4213</v>
      </c>
      <c r="B10406" s="329" t="s">
        <v>12594</v>
      </c>
      <c r="C10406" s="329" t="s">
        <v>9494</v>
      </c>
      <c r="D10406" s="329" t="s">
        <v>9495</v>
      </c>
      <c r="E10406" s="334">
        <v>13.96</v>
      </c>
    </row>
    <row r="10407" spans="1:5" ht="15" x14ac:dyDescent="0.25">
      <c r="A10407" s="329">
        <v>4211</v>
      </c>
      <c r="B10407" s="329" t="s">
        <v>12595</v>
      </c>
      <c r="C10407" s="329" t="s">
        <v>9494</v>
      </c>
      <c r="D10407" s="329" t="s">
        <v>9495</v>
      </c>
      <c r="E10407" s="334">
        <v>1.56</v>
      </c>
    </row>
    <row r="10408" spans="1:5" ht="15" x14ac:dyDescent="0.25">
      <c r="A10408" s="329">
        <v>4209</v>
      </c>
      <c r="B10408" s="329" t="s">
        <v>12596</v>
      </c>
      <c r="C10408" s="329" t="s">
        <v>9494</v>
      </c>
      <c r="D10408" s="329" t="s">
        <v>9495</v>
      </c>
      <c r="E10408" s="334">
        <v>17.37</v>
      </c>
    </row>
    <row r="10409" spans="1:5" ht="15" x14ac:dyDescent="0.25">
      <c r="A10409" s="329">
        <v>4180</v>
      </c>
      <c r="B10409" s="329" t="s">
        <v>12597</v>
      </c>
      <c r="C10409" s="329" t="s">
        <v>9494</v>
      </c>
      <c r="D10409" s="329" t="s">
        <v>9495</v>
      </c>
      <c r="E10409" s="334">
        <v>13.07</v>
      </c>
    </row>
    <row r="10410" spans="1:5" ht="15" x14ac:dyDescent="0.25">
      <c r="A10410" s="329">
        <v>4177</v>
      </c>
      <c r="B10410" s="329" t="s">
        <v>12598</v>
      </c>
      <c r="C10410" s="329" t="s">
        <v>9494</v>
      </c>
      <c r="D10410" s="329" t="s">
        <v>9495</v>
      </c>
      <c r="E10410" s="334">
        <v>4.34</v>
      </c>
    </row>
    <row r="10411" spans="1:5" ht="15" x14ac:dyDescent="0.25">
      <c r="A10411" s="329">
        <v>4179</v>
      </c>
      <c r="B10411" s="329" t="s">
        <v>12599</v>
      </c>
      <c r="C10411" s="329" t="s">
        <v>9494</v>
      </c>
      <c r="D10411" s="329" t="s">
        <v>9495</v>
      </c>
      <c r="E10411" s="334">
        <v>8.8800000000000008</v>
      </c>
    </row>
    <row r="10412" spans="1:5" ht="15" x14ac:dyDescent="0.25">
      <c r="A10412" s="329">
        <v>4208</v>
      </c>
      <c r="B10412" s="329" t="s">
        <v>12600</v>
      </c>
      <c r="C10412" s="329" t="s">
        <v>9494</v>
      </c>
      <c r="D10412" s="329" t="s">
        <v>9495</v>
      </c>
      <c r="E10412" s="334">
        <v>41.35</v>
      </c>
    </row>
    <row r="10413" spans="1:5" ht="15" x14ac:dyDescent="0.25">
      <c r="A10413" s="329">
        <v>4181</v>
      </c>
      <c r="B10413" s="329" t="s">
        <v>12601</v>
      </c>
      <c r="C10413" s="329" t="s">
        <v>9494</v>
      </c>
      <c r="D10413" s="329" t="s">
        <v>9495</v>
      </c>
      <c r="E10413" s="334">
        <v>27.01</v>
      </c>
    </row>
    <row r="10414" spans="1:5" ht="15" x14ac:dyDescent="0.25">
      <c r="A10414" s="329">
        <v>4178</v>
      </c>
      <c r="B10414" s="329" t="s">
        <v>12602</v>
      </c>
      <c r="C10414" s="329" t="s">
        <v>9494</v>
      </c>
      <c r="D10414" s="329" t="s">
        <v>9495</v>
      </c>
      <c r="E10414" s="334">
        <v>6.02</v>
      </c>
    </row>
    <row r="10415" spans="1:5" ht="15" x14ac:dyDescent="0.25">
      <c r="A10415" s="329">
        <v>4182</v>
      </c>
      <c r="B10415" s="329" t="s">
        <v>12603</v>
      </c>
      <c r="C10415" s="329" t="s">
        <v>9494</v>
      </c>
      <c r="D10415" s="329" t="s">
        <v>9495</v>
      </c>
      <c r="E10415" s="334">
        <v>67.260000000000005</v>
      </c>
    </row>
    <row r="10416" spans="1:5" ht="15" x14ac:dyDescent="0.25">
      <c r="A10416" s="329">
        <v>4183</v>
      </c>
      <c r="B10416" s="329" t="s">
        <v>12604</v>
      </c>
      <c r="C10416" s="329" t="s">
        <v>9494</v>
      </c>
      <c r="D10416" s="329" t="s">
        <v>9495</v>
      </c>
      <c r="E10416" s="334">
        <v>108.29</v>
      </c>
    </row>
    <row r="10417" spans="1:5" ht="15" x14ac:dyDescent="0.25">
      <c r="A10417" s="329">
        <v>4184</v>
      </c>
      <c r="B10417" s="329" t="s">
        <v>12605</v>
      </c>
      <c r="C10417" s="329" t="s">
        <v>9494</v>
      </c>
      <c r="D10417" s="329" t="s">
        <v>9495</v>
      </c>
      <c r="E10417" s="334">
        <v>239.04</v>
      </c>
    </row>
    <row r="10418" spans="1:5" ht="15" x14ac:dyDescent="0.25">
      <c r="A10418" s="329">
        <v>4185</v>
      </c>
      <c r="B10418" s="329" t="s">
        <v>12606</v>
      </c>
      <c r="C10418" s="329" t="s">
        <v>9494</v>
      </c>
      <c r="D10418" s="329" t="s">
        <v>9495</v>
      </c>
      <c r="E10418" s="334">
        <v>397.17</v>
      </c>
    </row>
    <row r="10419" spans="1:5" ht="15" x14ac:dyDescent="0.25">
      <c r="A10419" s="329">
        <v>4205</v>
      </c>
      <c r="B10419" s="329" t="s">
        <v>12607</v>
      </c>
      <c r="C10419" s="329" t="s">
        <v>9494</v>
      </c>
      <c r="D10419" s="329" t="s">
        <v>9495</v>
      </c>
      <c r="E10419" s="334">
        <v>22.94</v>
      </c>
    </row>
    <row r="10420" spans="1:5" ht="15" x14ac:dyDescent="0.25">
      <c r="A10420" s="329">
        <v>4192</v>
      </c>
      <c r="B10420" s="329" t="s">
        <v>12608</v>
      </c>
      <c r="C10420" s="329" t="s">
        <v>9494</v>
      </c>
      <c r="D10420" s="329" t="s">
        <v>9495</v>
      </c>
      <c r="E10420" s="334">
        <v>22.94</v>
      </c>
    </row>
    <row r="10421" spans="1:5" ht="15" x14ac:dyDescent="0.25">
      <c r="A10421" s="329">
        <v>4191</v>
      </c>
      <c r="B10421" s="329" t="s">
        <v>12609</v>
      </c>
      <c r="C10421" s="329" t="s">
        <v>9494</v>
      </c>
      <c r="D10421" s="329" t="s">
        <v>9495</v>
      </c>
      <c r="E10421" s="334">
        <v>22.94</v>
      </c>
    </row>
    <row r="10422" spans="1:5" ht="15" x14ac:dyDescent="0.25">
      <c r="A10422" s="329">
        <v>4207</v>
      </c>
      <c r="B10422" s="329" t="s">
        <v>12610</v>
      </c>
      <c r="C10422" s="329" t="s">
        <v>9494</v>
      </c>
      <c r="D10422" s="329" t="s">
        <v>9495</v>
      </c>
      <c r="E10422" s="334">
        <v>18.45</v>
      </c>
    </row>
    <row r="10423" spans="1:5" ht="15" x14ac:dyDescent="0.25">
      <c r="A10423" s="329">
        <v>4206</v>
      </c>
      <c r="B10423" s="329" t="s">
        <v>12611</v>
      </c>
      <c r="C10423" s="329" t="s">
        <v>9494</v>
      </c>
      <c r="D10423" s="329" t="s">
        <v>9495</v>
      </c>
      <c r="E10423" s="334">
        <v>17.920000000000002</v>
      </c>
    </row>
    <row r="10424" spans="1:5" ht="15" x14ac:dyDescent="0.25">
      <c r="A10424" s="329">
        <v>4190</v>
      </c>
      <c r="B10424" s="329" t="s">
        <v>12612</v>
      </c>
      <c r="C10424" s="329" t="s">
        <v>9494</v>
      </c>
      <c r="D10424" s="329" t="s">
        <v>9495</v>
      </c>
      <c r="E10424" s="334">
        <v>17.920000000000002</v>
      </c>
    </row>
    <row r="10425" spans="1:5" ht="15" x14ac:dyDescent="0.25">
      <c r="A10425" s="329">
        <v>4186</v>
      </c>
      <c r="B10425" s="329" t="s">
        <v>12613</v>
      </c>
      <c r="C10425" s="329" t="s">
        <v>9494</v>
      </c>
      <c r="D10425" s="329" t="s">
        <v>9495</v>
      </c>
      <c r="E10425" s="334">
        <v>5.3</v>
      </c>
    </row>
    <row r="10426" spans="1:5" ht="15" x14ac:dyDescent="0.25">
      <c r="A10426" s="329">
        <v>4188</v>
      </c>
      <c r="B10426" s="329" t="s">
        <v>12614</v>
      </c>
      <c r="C10426" s="329" t="s">
        <v>9494</v>
      </c>
      <c r="D10426" s="329" t="s">
        <v>9495</v>
      </c>
      <c r="E10426" s="334">
        <v>10.81</v>
      </c>
    </row>
    <row r="10427" spans="1:5" ht="15" x14ac:dyDescent="0.25">
      <c r="A10427" s="329">
        <v>4189</v>
      </c>
      <c r="B10427" s="329" t="s">
        <v>12615</v>
      </c>
      <c r="C10427" s="329" t="s">
        <v>9494</v>
      </c>
      <c r="D10427" s="329" t="s">
        <v>9495</v>
      </c>
      <c r="E10427" s="334">
        <v>10.81</v>
      </c>
    </row>
    <row r="10428" spans="1:5" ht="15" x14ac:dyDescent="0.25">
      <c r="A10428" s="329">
        <v>4197</v>
      </c>
      <c r="B10428" s="329" t="s">
        <v>12616</v>
      </c>
      <c r="C10428" s="329" t="s">
        <v>9494</v>
      </c>
      <c r="D10428" s="329" t="s">
        <v>9495</v>
      </c>
      <c r="E10428" s="334">
        <v>57.27</v>
      </c>
    </row>
    <row r="10429" spans="1:5" ht="15" x14ac:dyDescent="0.25">
      <c r="A10429" s="329">
        <v>4194</v>
      </c>
      <c r="B10429" s="329" t="s">
        <v>12617</v>
      </c>
      <c r="C10429" s="329" t="s">
        <v>9494</v>
      </c>
      <c r="D10429" s="329" t="s">
        <v>9495</v>
      </c>
      <c r="E10429" s="334">
        <v>34.6</v>
      </c>
    </row>
    <row r="10430" spans="1:5" ht="15" x14ac:dyDescent="0.25">
      <c r="A10430" s="329">
        <v>4193</v>
      </c>
      <c r="B10430" s="329" t="s">
        <v>12618</v>
      </c>
      <c r="C10430" s="329" t="s">
        <v>9494</v>
      </c>
      <c r="D10430" s="329" t="s">
        <v>9495</v>
      </c>
      <c r="E10430" s="334">
        <v>34.6</v>
      </c>
    </row>
    <row r="10431" spans="1:5" ht="15" x14ac:dyDescent="0.25">
      <c r="A10431" s="329">
        <v>4204</v>
      </c>
      <c r="B10431" s="329" t="s">
        <v>12619</v>
      </c>
      <c r="C10431" s="329" t="s">
        <v>9494</v>
      </c>
      <c r="D10431" s="329" t="s">
        <v>9495</v>
      </c>
      <c r="E10431" s="334">
        <v>34.6</v>
      </c>
    </row>
    <row r="10432" spans="1:5" ht="15" x14ac:dyDescent="0.25">
      <c r="A10432" s="329">
        <v>4187</v>
      </c>
      <c r="B10432" s="329" t="s">
        <v>12620</v>
      </c>
      <c r="C10432" s="329" t="s">
        <v>9494</v>
      </c>
      <c r="D10432" s="329" t="s">
        <v>9495</v>
      </c>
      <c r="E10432" s="334">
        <v>6.9</v>
      </c>
    </row>
    <row r="10433" spans="1:5" ht="15" x14ac:dyDescent="0.25">
      <c r="A10433" s="329">
        <v>4202</v>
      </c>
      <c r="B10433" s="329" t="s">
        <v>12621</v>
      </c>
      <c r="C10433" s="329" t="s">
        <v>9494</v>
      </c>
      <c r="D10433" s="329" t="s">
        <v>9495</v>
      </c>
      <c r="E10433" s="334">
        <v>104.59</v>
      </c>
    </row>
    <row r="10434" spans="1:5" ht="15" x14ac:dyDescent="0.25">
      <c r="A10434" s="329">
        <v>4203</v>
      </c>
      <c r="B10434" s="329" t="s">
        <v>12622</v>
      </c>
      <c r="C10434" s="329" t="s">
        <v>9494</v>
      </c>
      <c r="D10434" s="329" t="s">
        <v>9495</v>
      </c>
      <c r="E10434" s="334">
        <v>92.37</v>
      </c>
    </row>
    <row r="10435" spans="1:5" ht="15" x14ac:dyDescent="0.25">
      <c r="A10435" s="329">
        <v>40368</v>
      </c>
      <c r="B10435" s="329" t="s">
        <v>12623</v>
      </c>
      <c r="C10435" s="329" t="s">
        <v>9494</v>
      </c>
      <c r="D10435" s="329" t="s">
        <v>9508</v>
      </c>
      <c r="E10435" s="334">
        <v>49.86</v>
      </c>
    </row>
    <row r="10436" spans="1:5" ht="15" x14ac:dyDescent="0.25">
      <c r="A10436" s="329">
        <v>40365</v>
      </c>
      <c r="B10436" s="329" t="s">
        <v>12624</v>
      </c>
      <c r="C10436" s="329" t="s">
        <v>9494</v>
      </c>
      <c r="D10436" s="329" t="s">
        <v>9508</v>
      </c>
      <c r="E10436" s="334">
        <v>33.64</v>
      </c>
    </row>
    <row r="10437" spans="1:5" ht="15" x14ac:dyDescent="0.25">
      <c r="A10437" s="329">
        <v>40356</v>
      </c>
      <c r="B10437" s="329" t="s">
        <v>12625</v>
      </c>
      <c r="C10437" s="329" t="s">
        <v>9494</v>
      </c>
      <c r="D10437" s="329" t="s">
        <v>9508</v>
      </c>
      <c r="E10437" s="334">
        <v>11.49</v>
      </c>
    </row>
    <row r="10438" spans="1:5" ht="15" x14ac:dyDescent="0.25">
      <c r="A10438" s="329">
        <v>40362</v>
      </c>
      <c r="B10438" s="329" t="s">
        <v>12626</v>
      </c>
      <c r="C10438" s="329" t="s">
        <v>9494</v>
      </c>
      <c r="D10438" s="329" t="s">
        <v>9508</v>
      </c>
      <c r="E10438" s="334">
        <v>22.28</v>
      </c>
    </row>
    <row r="10439" spans="1:5" ht="15" x14ac:dyDescent="0.25">
      <c r="A10439" s="329">
        <v>40374</v>
      </c>
      <c r="B10439" s="329" t="s">
        <v>12627</v>
      </c>
      <c r="C10439" s="329" t="s">
        <v>9494</v>
      </c>
      <c r="D10439" s="329" t="s">
        <v>9508</v>
      </c>
      <c r="E10439" s="334">
        <v>130.33000000000001</v>
      </c>
    </row>
    <row r="10440" spans="1:5" ht="15" x14ac:dyDescent="0.25">
      <c r="A10440" s="329">
        <v>40371</v>
      </c>
      <c r="B10440" s="329" t="s">
        <v>12628</v>
      </c>
      <c r="C10440" s="329" t="s">
        <v>9494</v>
      </c>
      <c r="D10440" s="329" t="s">
        <v>9508</v>
      </c>
      <c r="E10440" s="334">
        <v>82.04</v>
      </c>
    </row>
    <row r="10441" spans="1:5" ht="15" x14ac:dyDescent="0.25">
      <c r="A10441" s="329">
        <v>40359</v>
      </c>
      <c r="B10441" s="329" t="s">
        <v>12629</v>
      </c>
      <c r="C10441" s="329" t="s">
        <v>9494</v>
      </c>
      <c r="D10441" s="329" t="s">
        <v>9508</v>
      </c>
      <c r="E10441" s="334">
        <v>14.85</v>
      </c>
    </row>
    <row r="10442" spans="1:5" ht="15" x14ac:dyDescent="0.25">
      <c r="A10442" s="329">
        <v>7595</v>
      </c>
      <c r="B10442" s="329" t="s">
        <v>12630</v>
      </c>
      <c r="C10442" s="329" t="s">
        <v>9661</v>
      </c>
      <c r="D10442" s="329" t="s">
        <v>9495</v>
      </c>
      <c r="E10442" s="334">
        <v>7.02</v>
      </c>
    </row>
    <row r="10443" spans="1:5" ht="15" x14ac:dyDescent="0.25">
      <c r="A10443" s="329">
        <v>41094</v>
      </c>
      <c r="B10443" s="329" t="s">
        <v>12631</v>
      </c>
      <c r="C10443" s="329" t="s">
        <v>9663</v>
      </c>
      <c r="D10443" s="329" t="s">
        <v>9495</v>
      </c>
      <c r="E10443" s="335">
        <v>1245.72</v>
      </c>
    </row>
    <row r="10444" spans="1:5" ht="15" x14ac:dyDescent="0.25">
      <c r="A10444" s="329">
        <v>39609</v>
      </c>
      <c r="B10444" s="329" t="s">
        <v>12632</v>
      </c>
      <c r="C10444" s="329" t="s">
        <v>9494</v>
      </c>
      <c r="D10444" s="329" t="s">
        <v>9495</v>
      </c>
      <c r="E10444" s="335">
        <v>63715.24</v>
      </c>
    </row>
    <row r="10445" spans="1:5" ht="15" x14ac:dyDescent="0.25">
      <c r="A10445" s="329">
        <v>39610</v>
      </c>
      <c r="B10445" s="329" t="s">
        <v>12633</v>
      </c>
      <c r="C10445" s="329" t="s">
        <v>9494</v>
      </c>
      <c r="D10445" s="329" t="s">
        <v>9495</v>
      </c>
      <c r="E10445" s="335">
        <v>93004.37</v>
      </c>
    </row>
    <row r="10446" spans="1:5" ht="15" x14ac:dyDescent="0.25">
      <c r="A10446" s="329">
        <v>39611</v>
      </c>
      <c r="B10446" s="329" t="s">
        <v>12634</v>
      </c>
      <c r="C10446" s="329" t="s">
        <v>9494</v>
      </c>
      <c r="D10446" s="329" t="s">
        <v>9495</v>
      </c>
      <c r="E10446" s="335">
        <v>112550.51</v>
      </c>
    </row>
    <row r="10447" spans="1:5" ht="15" x14ac:dyDescent="0.25">
      <c r="A10447" s="329">
        <v>39612</v>
      </c>
      <c r="B10447" s="329" t="s">
        <v>12635</v>
      </c>
      <c r="C10447" s="329" t="s">
        <v>9494</v>
      </c>
      <c r="D10447" s="329" t="s">
        <v>9495</v>
      </c>
      <c r="E10447" s="335">
        <v>176312.92</v>
      </c>
    </row>
    <row r="10448" spans="1:5" ht="15" x14ac:dyDescent="0.25">
      <c r="A10448" s="329">
        <v>39608</v>
      </c>
      <c r="B10448" s="329" t="s">
        <v>12636</v>
      </c>
      <c r="C10448" s="329" t="s">
        <v>9494</v>
      </c>
      <c r="D10448" s="329" t="s">
        <v>9495</v>
      </c>
      <c r="E10448" s="335">
        <v>50946.03</v>
      </c>
    </row>
    <row r="10449" spans="1:5" ht="15" x14ac:dyDescent="0.25">
      <c r="A10449" s="329">
        <v>38175</v>
      </c>
      <c r="B10449" s="329" t="s">
        <v>12637</v>
      </c>
      <c r="C10449" s="329" t="s">
        <v>9494</v>
      </c>
      <c r="D10449" s="329" t="s">
        <v>9495</v>
      </c>
      <c r="E10449" s="334">
        <v>4.99</v>
      </c>
    </row>
    <row r="10450" spans="1:5" ht="15" x14ac:dyDescent="0.25">
      <c r="A10450" s="329">
        <v>38176</v>
      </c>
      <c r="B10450" s="329" t="s">
        <v>12638</v>
      </c>
      <c r="C10450" s="329" t="s">
        <v>9494</v>
      </c>
      <c r="D10450" s="329" t="s">
        <v>9495</v>
      </c>
      <c r="E10450" s="334">
        <v>14.68</v>
      </c>
    </row>
    <row r="10451" spans="1:5" ht="15" x14ac:dyDescent="0.25">
      <c r="A10451" s="329">
        <v>36152</v>
      </c>
      <c r="B10451" s="329" t="s">
        <v>12639</v>
      </c>
      <c r="C10451" s="329" t="s">
        <v>9494</v>
      </c>
      <c r="D10451" s="329" t="s">
        <v>9495</v>
      </c>
      <c r="E10451" s="334">
        <v>5.8</v>
      </c>
    </row>
    <row r="10452" spans="1:5" ht="15" x14ac:dyDescent="0.25">
      <c r="A10452" s="329">
        <v>11138</v>
      </c>
      <c r="B10452" s="329" t="s">
        <v>12640</v>
      </c>
      <c r="C10452" s="329" t="s">
        <v>9514</v>
      </c>
      <c r="D10452" s="329" t="s">
        <v>9495</v>
      </c>
      <c r="E10452" s="334">
        <v>3.27</v>
      </c>
    </row>
    <row r="10453" spans="1:5" ht="15" x14ac:dyDescent="0.25">
      <c r="A10453" s="329">
        <v>4221</v>
      </c>
      <c r="B10453" s="329" t="s">
        <v>2039</v>
      </c>
      <c r="C10453" s="329" t="s">
        <v>9514</v>
      </c>
      <c r="D10453" s="329" t="s">
        <v>9499</v>
      </c>
      <c r="E10453" s="334">
        <v>5.09</v>
      </c>
    </row>
    <row r="10454" spans="1:5" ht="15" x14ac:dyDescent="0.25">
      <c r="A10454" s="329">
        <v>4227</v>
      </c>
      <c r="B10454" s="329" t="s">
        <v>12641</v>
      </c>
      <c r="C10454" s="329" t="s">
        <v>9514</v>
      </c>
      <c r="D10454" s="329" t="s">
        <v>9499</v>
      </c>
      <c r="E10454" s="334">
        <v>22.45</v>
      </c>
    </row>
    <row r="10455" spans="1:5" ht="15" x14ac:dyDescent="0.25">
      <c r="A10455" s="329">
        <v>38170</v>
      </c>
      <c r="B10455" s="329" t="s">
        <v>12642</v>
      </c>
      <c r="C10455" s="329" t="s">
        <v>9494</v>
      </c>
      <c r="D10455" s="329" t="s">
        <v>9495</v>
      </c>
      <c r="E10455" s="334">
        <v>21.81</v>
      </c>
    </row>
    <row r="10456" spans="1:5" ht="15" x14ac:dyDescent="0.25">
      <c r="A10456" s="329">
        <v>4252</v>
      </c>
      <c r="B10456" s="329" t="s">
        <v>12643</v>
      </c>
      <c r="C10456" s="329" t="s">
        <v>9661</v>
      </c>
      <c r="D10456" s="329" t="s">
        <v>9495</v>
      </c>
      <c r="E10456" s="334">
        <v>11.8</v>
      </c>
    </row>
    <row r="10457" spans="1:5" ht="15" x14ac:dyDescent="0.25">
      <c r="A10457" s="329">
        <v>40980</v>
      </c>
      <c r="B10457" s="329" t="s">
        <v>12644</v>
      </c>
      <c r="C10457" s="329" t="s">
        <v>9663</v>
      </c>
      <c r="D10457" s="329" t="s">
        <v>9495</v>
      </c>
      <c r="E10457" s="335">
        <v>2093.64</v>
      </c>
    </row>
    <row r="10458" spans="1:5" ht="15" x14ac:dyDescent="0.25">
      <c r="A10458" s="329">
        <v>4243</v>
      </c>
      <c r="B10458" s="329" t="s">
        <v>12645</v>
      </c>
      <c r="C10458" s="329" t="s">
        <v>9661</v>
      </c>
      <c r="D10458" s="329" t="s">
        <v>9495</v>
      </c>
      <c r="E10458" s="334">
        <v>10.130000000000001</v>
      </c>
    </row>
    <row r="10459" spans="1:5" ht="15" x14ac:dyDescent="0.25">
      <c r="A10459" s="329">
        <v>41031</v>
      </c>
      <c r="B10459" s="329" t="s">
        <v>12646</v>
      </c>
      <c r="C10459" s="329" t="s">
        <v>9663</v>
      </c>
      <c r="D10459" s="329" t="s">
        <v>9495</v>
      </c>
      <c r="E10459" s="335">
        <v>1795.53</v>
      </c>
    </row>
    <row r="10460" spans="1:5" ht="15" x14ac:dyDescent="0.25">
      <c r="A10460" s="329">
        <v>37666</v>
      </c>
      <c r="B10460" s="329" t="s">
        <v>12647</v>
      </c>
      <c r="C10460" s="329" t="s">
        <v>9661</v>
      </c>
      <c r="D10460" s="329" t="s">
        <v>9495</v>
      </c>
      <c r="E10460" s="334">
        <v>9.76</v>
      </c>
    </row>
    <row r="10461" spans="1:5" ht="15" x14ac:dyDescent="0.25">
      <c r="A10461" s="329">
        <v>40986</v>
      </c>
      <c r="B10461" s="329" t="s">
        <v>12648</v>
      </c>
      <c r="C10461" s="329" t="s">
        <v>9663</v>
      </c>
      <c r="D10461" s="329" t="s">
        <v>9495</v>
      </c>
      <c r="E10461" s="335">
        <v>1732.75</v>
      </c>
    </row>
    <row r="10462" spans="1:5" ht="15" x14ac:dyDescent="0.25">
      <c r="A10462" s="329">
        <v>4250</v>
      </c>
      <c r="B10462" s="329" t="s">
        <v>12649</v>
      </c>
      <c r="C10462" s="329" t="s">
        <v>9661</v>
      </c>
      <c r="D10462" s="329" t="s">
        <v>9495</v>
      </c>
      <c r="E10462" s="334">
        <v>10.64</v>
      </c>
    </row>
    <row r="10463" spans="1:5" ht="15" x14ac:dyDescent="0.25">
      <c r="A10463" s="329">
        <v>40978</v>
      </c>
      <c r="B10463" s="329" t="s">
        <v>12650</v>
      </c>
      <c r="C10463" s="329" t="s">
        <v>9663</v>
      </c>
      <c r="D10463" s="329" t="s">
        <v>9495</v>
      </c>
      <c r="E10463" s="335">
        <v>1888.45</v>
      </c>
    </row>
    <row r="10464" spans="1:5" ht="15" x14ac:dyDescent="0.25">
      <c r="A10464" s="329">
        <v>25960</v>
      </c>
      <c r="B10464" s="329" t="s">
        <v>12651</v>
      </c>
      <c r="C10464" s="329" t="s">
        <v>9661</v>
      </c>
      <c r="D10464" s="329" t="s">
        <v>9495</v>
      </c>
      <c r="E10464" s="334">
        <v>12.46</v>
      </c>
    </row>
    <row r="10465" spans="1:5" ht="15" x14ac:dyDescent="0.25">
      <c r="A10465" s="329">
        <v>41043</v>
      </c>
      <c r="B10465" s="329" t="s">
        <v>12652</v>
      </c>
      <c r="C10465" s="329" t="s">
        <v>9663</v>
      </c>
      <c r="D10465" s="329" t="s">
        <v>9495</v>
      </c>
      <c r="E10465" s="335">
        <v>2209.88</v>
      </c>
    </row>
    <row r="10466" spans="1:5" ht="15" x14ac:dyDescent="0.25">
      <c r="A10466" s="329">
        <v>4234</v>
      </c>
      <c r="B10466" s="329" t="s">
        <v>2177</v>
      </c>
      <c r="C10466" s="329" t="s">
        <v>9661</v>
      </c>
      <c r="D10466" s="329" t="s">
        <v>9499</v>
      </c>
      <c r="E10466" s="334">
        <v>13.66</v>
      </c>
    </row>
    <row r="10467" spans="1:5" ht="15" x14ac:dyDescent="0.25">
      <c r="A10467" s="329">
        <v>40987</v>
      </c>
      <c r="B10467" s="329" t="s">
        <v>12653</v>
      </c>
      <c r="C10467" s="329" t="s">
        <v>9663</v>
      </c>
      <c r="D10467" s="329" t="s">
        <v>9495</v>
      </c>
      <c r="E10467" s="335">
        <v>2420.84</v>
      </c>
    </row>
    <row r="10468" spans="1:5" ht="15" x14ac:dyDescent="0.25">
      <c r="A10468" s="329">
        <v>4253</v>
      </c>
      <c r="B10468" s="329" t="s">
        <v>12654</v>
      </c>
      <c r="C10468" s="329" t="s">
        <v>9661</v>
      </c>
      <c r="D10468" s="329" t="s">
        <v>9495</v>
      </c>
      <c r="E10468" s="334">
        <v>9.82</v>
      </c>
    </row>
    <row r="10469" spans="1:5" ht="15" x14ac:dyDescent="0.25">
      <c r="A10469" s="329">
        <v>40981</v>
      </c>
      <c r="B10469" s="329" t="s">
        <v>12655</v>
      </c>
      <c r="C10469" s="329" t="s">
        <v>9663</v>
      </c>
      <c r="D10469" s="329" t="s">
        <v>9495</v>
      </c>
      <c r="E10469" s="335">
        <v>1741.33</v>
      </c>
    </row>
    <row r="10470" spans="1:5" ht="15" x14ac:dyDescent="0.25">
      <c r="A10470" s="329">
        <v>4254</v>
      </c>
      <c r="B10470" s="329" t="s">
        <v>12656</v>
      </c>
      <c r="C10470" s="329" t="s">
        <v>9661</v>
      </c>
      <c r="D10470" s="329" t="s">
        <v>9495</v>
      </c>
      <c r="E10470" s="334">
        <v>9.8699999999999992</v>
      </c>
    </row>
    <row r="10471" spans="1:5" ht="15" x14ac:dyDescent="0.25">
      <c r="A10471" s="329">
        <v>41036</v>
      </c>
      <c r="B10471" s="329" t="s">
        <v>12657</v>
      </c>
      <c r="C10471" s="329" t="s">
        <v>9663</v>
      </c>
      <c r="D10471" s="329" t="s">
        <v>9495</v>
      </c>
      <c r="E10471" s="335">
        <v>1750.88</v>
      </c>
    </row>
    <row r="10472" spans="1:5" ht="15" x14ac:dyDescent="0.25">
      <c r="A10472" s="329">
        <v>4251</v>
      </c>
      <c r="B10472" s="329" t="s">
        <v>12658</v>
      </c>
      <c r="C10472" s="329" t="s">
        <v>9661</v>
      </c>
      <c r="D10472" s="329" t="s">
        <v>9495</v>
      </c>
      <c r="E10472" s="334">
        <v>12.23</v>
      </c>
    </row>
    <row r="10473" spans="1:5" ht="15" x14ac:dyDescent="0.25">
      <c r="A10473" s="329">
        <v>40979</v>
      </c>
      <c r="B10473" s="329" t="s">
        <v>12659</v>
      </c>
      <c r="C10473" s="329" t="s">
        <v>9663</v>
      </c>
      <c r="D10473" s="329" t="s">
        <v>9495</v>
      </c>
      <c r="E10473" s="335">
        <v>2167.1999999999998</v>
      </c>
    </row>
    <row r="10474" spans="1:5" ht="15" x14ac:dyDescent="0.25">
      <c r="A10474" s="329">
        <v>4230</v>
      </c>
      <c r="B10474" s="329" t="s">
        <v>2193</v>
      </c>
      <c r="C10474" s="329" t="s">
        <v>9661</v>
      </c>
      <c r="D10474" s="329" t="s">
        <v>9495</v>
      </c>
      <c r="E10474" s="334">
        <v>10.4</v>
      </c>
    </row>
    <row r="10475" spans="1:5" ht="15" x14ac:dyDescent="0.25">
      <c r="A10475" s="329">
        <v>40998</v>
      </c>
      <c r="B10475" s="329" t="s">
        <v>12660</v>
      </c>
      <c r="C10475" s="329" t="s">
        <v>9663</v>
      </c>
      <c r="D10475" s="329" t="s">
        <v>9495</v>
      </c>
      <c r="E10475" s="335">
        <v>1845.41</v>
      </c>
    </row>
    <row r="10476" spans="1:5" ht="15" x14ac:dyDescent="0.25">
      <c r="A10476" s="329">
        <v>4257</v>
      </c>
      <c r="B10476" s="329" t="s">
        <v>2185</v>
      </c>
      <c r="C10476" s="329" t="s">
        <v>9661</v>
      </c>
      <c r="D10476" s="329" t="s">
        <v>9495</v>
      </c>
      <c r="E10476" s="334">
        <v>8.1999999999999993</v>
      </c>
    </row>
    <row r="10477" spans="1:5" ht="15" x14ac:dyDescent="0.25">
      <c r="A10477" s="329">
        <v>40982</v>
      </c>
      <c r="B10477" s="329" t="s">
        <v>12661</v>
      </c>
      <c r="C10477" s="329" t="s">
        <v>9663</v>
      </c>
      <c r="D10477" s="329" t="s">
        <v>9495</v>
      </c>
      <c r="E10477" s="335">
        <v>1454.81</v>
      </c>
    </row>
    <row r="10478" spans="1:5" ht="15" x14ac:dyDescent="0.25">
      <c r="A10478" s="329">
        <v>4240</v>
      </c>
      <c r="B10478" s="329" t="s">
        <v>12662</v>
      </c>
      <c r="C10478" s="329" t="s">
        <v>9661</v>
      </c>
      <c r="D10478" s="329" t="s">
        <v>9495</v>
      </c>
      <c r="E10478" s="334">
        <v>12.67</v>
      </c>
    </row>
    <row r="10479" spans="1:5" ht="15" x14ac:dyDescent="0.25">
      <c r="A10479" s="329">
        <v>41026</v>
      </c>
      <c r="B10479" s="329" t="s">
        <v>12663</v>
      </c>
      <c r="C10479" s="329" t="s">
        <v>9663</v>
      </c>
      <c r="D10479" s="329" t="s">
        <v>9495</v>
      </c>
      <c r="E10479" s="335">
        <v>2247.56</v>
      </c>
    </row>
    <row r="10480" spans="1:5" ht="15" x14ac:dyDescent="0.25">
      <c r="A10480" s="329">
        <v>4239</v>
      </c>
      <c r="B10480" s="329" t="s">
        <v>2189</v>
      </c>
      <c r="C10480" s="329" t="s">
        <v>9661</v>
      </c>
      <c r="D10480" s="329" t="s">
        <v>9495</v>
      </c>
      <c r="E10480" s="334">
        <v>15.55</v>
      </c>
    </row>
    <row r="10481" spans="1:5" ht="15" x14ac:dyDescent="0.25">
      <c r="A10481" s="329">
        <v>41024</v>
      </c>
      <c r="B10481" s="329" t="s">
        <v>12664</v>
      </c>
      <c r="C10481" s="329" t="s">
        <v>9663</v>
      </c>
      <c r="D10481" s="329" t="s">
        <v>9495</v>
      </c>
      <c r="E10481" s="335">
        <v>2757.34</v>
      </c>
    </row>
    <row r="10482" spans="1:5" ht="15" x14ac:dyDescent="0.25">
      <c r="A10482" s="329">
        <v>4248</v>
      </c>
      <c r="B10482" s="329" t="s">
        <v>2197</v>
      </c>
      <c r="C10482" s="329" t="s">
        <v>9661</v>
      </c>
      <c r="D10482" s="329" t="s">
        <v>9495</v>
      </c>
      <c r="E10482" s="334">
        <v>11.36</v>
      </c>
    </row>
    <row r="10483" spans="1:5" ht="15" x14ac:dyDescent="0.25">
      <c r="A10483" s="329">
        <v>41033</v>
      </c>
      <c r="B10483" s="329" t="s">
        <v>12665</v>
      </c>
      <c r="C10483" s="329" t="s">
        <v>9663</v>
      </c>
      <c r="D10483" s="329" t="s">
        <v>9495</v>
      </c>
      <c r="E10483" s="335">
        <v>2013.58</v>
      </c>
    </row>
    <row r="10484" spans="1:5" ht="15" x14ac:dyDescent="0.25">
      <c r="A10484" s="329">
        <v>25959</v>
      </c>
      <c r="B10484" s="329" t="s">
        <v>12666</v>
      </c>
      <c r="C10484" s="329" t="s">
        <v>9661</v>
      </c>
      <c r="D10484" s="329" t="s">
        <v>9495</v>
      </c>
      <c r="E10484" s="334">
        <v>13.09</v>
      </c>
    </row>
    <row r="10485" spans="1:5" ht="15" x14ac:dyDescent="0.25">
      <c r="A10485" s="329">
        <v>41040</v>
      </c>
      <c r="B10485" s="329" t="s">
        <v>12667</v>
      </c>
      <c r="C10485" s="329" t="s">
        <v>9663</v>
      </c>
      <c r="D10485" s="329" t="s">
        <v>9495</v>
      </c>
      <c r="E10485" s="335">
        <v>2320.38</v>
      </c>
    </row>
    <row r="10486" spans="1:5" ht="15" x14ac:dyDescent="0.25">
      <c r="A10486" s="329">
        <v>4238</v>
      </c>
      <c r="B10486" s="329" t="s">
        <v>2201</v>
      </c>
      <c r="C10486" s="329" t="s">
        <v>9661</v>
      </c>
      <c r="D10486" s="329" t="s">
        <v>9495</v>
      </c>
      <c r="E10486" s="334">
        <v>10.4</v>
      </c>
    </row>
    <row r="10487" spans="1:5" ht="15" x14ac:dyDescent="0.25">
      <c r="A10487" s="329">
        <v>41012</v>
      </c>
      <c r="B10487" s="329" t="s">
        <v>12668</v>
      </c>
      <c r="C10487" s="329" t="s">
        <v>9663</v>
      </c>
      <c r="D10487" s="329" t="s">
        <v>9495</v>
      </c>
      <c r="E10487" s="335">
        <v>1845.41</v>
      </c>
    </row>
    <row r="10488" spans="1:5" ht="15" x14ac:dyDescent="0.25">
      <c r="A10488" s="329">
        <v>4237</v>
      </c>
      <c r="B10488" s="329" t="s">
        <v>2235</v>
      </c>
      <c r="C10488" s="329" t="s">
        <v>9661</v>
      </c>
      <c r="D10488" s="329" t="s">
        <v>9495</v>
      </c>
      <c r="E10488" s="334">
        <v>10.48</v>
      </c>
    </row>
    <row r="10489" spans="1:5" ht="15" x14ac:dyDescent="0.25">
      <c r="A10489" s="329">
        <v>41002</v>
      </c>
      <c r="B10489" s="329" t="s">
        <v>12669</v>
      </c>
      <c r="C10489" s="329" t="s">
        <v>9663</v>
      </c>
      <c r="D10489" s="329" t="s">
        <v>9495</v>
      </c>
      <c r="E10489" s="335">
        <v>1859.92</v>
      </c>
    </row>
    <row r="10490" spans="1:5" ht="15" x14ac:dyDescent="0.25">
      <c r="A10490" s="329">
        <v>4233</v>
      </c>
      <c r="B10490" s="329" t="s">
        <v>2205</v>
      </c>
      <c r="C10490" s="329" t="s">
        <v>9661</v>
      </c>
      <c r="D10490" s="329" t="s">
        <v>9495</v>
      </c>
      <c r="E10490" s="334">
        <v>11.23</v>
      </c>
    </row>
    <row r="10491" spans="1:5" ht="15" x14ac:dyDescent="0.25">
      <c r="A10491" s="329">
        <v>41001</v>
      </c>
      <c r="B10491" s="329" t="s">
        <v>12670</v>
      </c>
      <c r="C10491" s="329" t="s">
        <v>9663</v>
      </c>
      <c r="D10491" s="329" t="s">
        <v>9495</v>
      </c>
      <c r="E10491" s="335">
        <v>1992.67</v>
      </c>
    </row>
    <row r="10492" spans="1:5" ht="15" x14ac:dyDescent="0.25">
      <c r="A10492" s="329">
        <v>2</v>
      </c>
      <c r="B10492" s="329" t="s">
        <v>12671</v>
      </c>
      <c r="C10492" s="329" t="s">
        <v>9660</v>
      </c>
      <c r="D10492" s="329" t="s">
        <v>9495</v>
      </c>
      <c r="E10492" s="334">
        <v>14.9</v>
      </c>
    </row>
    <row r="10493" spans="1:5" ht="15" x14ac:dyDescent="0.25">
      <c r="A10493" s="329">
        <v>36517</v>
      </c>
      <c r="B10493" s="329" t="s">
        <v>12672</v>
      </c>
      <c r="C10493" s="329" t="s">
        <v>9494</v>
      </c>
      <c r="D10493" s="329" t="s">
        <v>9508</v>
      </c>
      <c r="E10493" s="335">
        <v>465312</v>
      </c>
    </row>
    <row r="10494" spans="1:5" ht="15" x14ac:dyDescent="0.25">
      <c r="A10494" s="329">
        <v>4262</v>
      </c>
      <c r="B10494" s="329" t="s">
        <v>12673</v>
      </c>
      <c r="C10494" s="329" t="s">
        <v>9494</v>
      </c>
      <c r="D10494" s="329" t="s">
        <v>9508</v>
      </c>
      <c r="E10494" s="335">
        <v>524000</v>
      </c>
    </row>
    <row r="10495" spans="1:5" ht="15" x14ac:dyDescent="0.25">
      <c r="A10495" s="329">
        <v>4263</v>
      </c>
      <c r="B10495" s="329" t="s">
        <v>2491</v>
      </c>
      <c r="C10495" s="329" t="s">
        <v>9494</v>
      </c>
      <c r="D10495" s="329" t="s">
        <v>9508</v>
      </c>
      <c r="E10495" s="335">
        <v>726613.29</v>
      </c>
    </row>
    <row r="10496" spans="1:5" ht="15" x14ac:dyDescent="0.25">
      <c r="A10496" s="329">
        <v>36518</v>
      </c>
      <c r="B10496" s="329" t="s">
        <v>12674</v>
      </c>
      <c r="C10496" s="329" t="s">
        <v>9494</v>
      </c>
      <c r="D10496" s="329" t="s">
        <v>9508</v>
      </c>
      <c r="E10496" s="335">
        <v>827221.29</v>
      </c>
    </row>
    <row r="10497" spans="1:5" ht="15" x14ac:dyDescent="0.25">
      <c r="A10497" s="329">
        <v>14221</v>
      </c>
      <c r="B10497" s="329" t="s">
        <v>12675</v>
      </c>
      <c r="C10497" s="329" t="s">
        <v>9494</v>
      </c>
      <c r="D10497" s="329" t="s">
        <v>9508</v>
      </c>
      <c r="E10497" s="335">
        <v>482778.64</v>
      </c>
    </row>
    <row r="10498" spans="1:5" ht="15" x14ac:dyDescent="0.25">
      <c r="A10498" s="329">
        <v>38402</v>
      </c>
      <c r="B10498" s="329" t="s">
        <v>12676</v>
      </c>
      <c r="C10498" s="329" t="s">
        <v>9494</v>
      </c>
      <c r="D10498" s="329" t="s">
        <v>9495</v>
      </c>
      <c r="E10498" s="334">
        <v>13.54</v>
      </c>
    </row>
    <row r="10499" spans="1:5" ht="15" x14ac:dyDescent="0.25">
      <c r="A10499" s="329">
        <v>3412</v>
      </c>
      <c r="B10499" s="329" t="s">
        <v>12677</v>
      </c>
      <c r="C10499" s="329" t="s">
        <v>9507</v>
      </c>
      <c r="D10499" s="329" t="s">
        <v>9508</v>
      </c>
      <c r="E10499" s="334">
        <v>22.51</v>
      </c>
    </row>
    <row r="10500" spans="1:5" ht="15" x14ac:dyDescent="0.25">
      <c r="A10500" s="329">
        <v>3413</v>
      </c>
      <c r="B10500" s="329" t="s">
        <v>12678</v>
      </c>
      <c r="C10500" s="329" t="s">
        <v>9507</v>
      </c>
      <c r="D10500" s="329" t="s">
        <v>9508</v>
      </c>
      <c r="E10500" s="334">
        <v>50.67</v>
      </c>
    </row>
    <row r="10501" spans="1:5" ht="15" x14ac:dyDescent="0.25">
      <c r="A10501" s="329">
        <v>39744</v>
      </c>
      <c r="B10501" s="329" t="s">
        <v>12679</v>
      </c>
      <c r="C10501" s="329" t="s">
        <v>9507</v>
      </c>
      <c r="D10501" s="329" t="s">
        <v>9508</v>
      </c>
      <c r="E10501" s="334">
        <v>39.340000000000003</v>
      </c>
    </row>
    <row r="10502" spans="1:5" ht="15" x14ac:dyDescent="0.25">
      <c r="A10502" s="329">
        <v>39745</v>
      </c>
      <c r="B10502" s="329" t="s">
        <v>12680</v>
      </c>
      <c r="C10502" s="329" t="s">
        <v>9507</v>
      </c>
      <c r="D10502" s="329" t="s">
        <v>9508</v>
      </c>
      <c r="E10502" s="334">
        <v>83.04</v>
      </c>
    </row>
    <row r="10503" spans="1:5" ht="15" x14ac:dyDescent="0.25">
      <c r="A10503" s="329">
        <v>39637</v>
      </c>
      <c r="B10503" s="329" t="s">
        <v>12681</v>
      </c>
      <c r="C10503" s="329" t="s">
        <v>9507</v>
      </c>
      <c r="D10503" s="329" t="s">
        <v>9495</v>
      </c>
      <c r="E10503" s="334">
        <v>100.88</v>
      </c>
    </row>
    <row r="10504" spans="1:5" ht="15" x14ac:dyDescent="0.25">
      <c r="A10504" s="329">
        <v>39638</v>
      </c>
      <c r="B10504" s="329" t="s">
        <v>12682</v>
      </c>
      <c r="C10504" s="329" t="s">
        <v>9507</v>
      </c>
      <c r="D10504" s="329" t="s">
        <v>9495</v>
      </c>
      <c r="E10504" s="334">
        <v>187.85</v>
      </c>
    </row>
    <row r="10505" spans="1:5" ht="15" x14ac:dyDescent="0.25">
      <c r="A10505" s="329">
        <v>39639</v>
      </c>
      <c r="B10505" s="329" t="s">
        <v>12683</v>
      </c>
      <c r="C10505" s="329" t="s">
        <v>9507</v>
      </c>
      <c r="D10505" s="329" t="s">
        <v>9495</v>
      </c>
      <c r="E10505" s="334">
        <v>247.66</v>
      </c>
    </row>
    <row r="10506" spans="1:5" ht="15" x14ac:dyDescent="0.25">
      <c r="A10506" s="329">
        <v>39517</v>
      </c>
      <c r="B10506" s="329" t="s">
        <v>12684</v>
      </c>
      <c r="C10506" s="329" t="s">
        <v>9507</v>
      </c>
      <c r="D10506" s="329" t="s">
        <v>9495</v>
      </c>
      <c r="E10506" s="334">
        <v>267.48</v>
      </c>
    </row>
    <row r="10507" spans="1:5" ht="15" x14ac:dyDescent="0.25">
      <c r="A10507" s="329">
        <v>39518</v>
      </c>
      <c r="B10507" s="329" t="s">
        <v>12685</v>
      </c>
      <c r="C10507" s="329" t="s">
        <v>9507</v>
      </c>
      <c r="D10507" s="329" t="s">
        <v>9495</v>
      </c>
      <c r="E10507" s="334">
        <v>317.11</v>
      </c>
    </row>
    <row r="10508" spans="1:5" ht="15" x14ac:dyDescent="0.25">
      <c r="A10508" s="329">
        <v>38366</v>
      </c>
      <c r="B10508" s="329" t="s">
        <v>12686</v>
      </c>
      <c r="C10508" s="329" t="s">
        <v>9507</v>
      </c>
      <c r="D10508" s="329" t="s">
        <v>9495</v>
      </c>
      <c r="E10508" s="334">
        <v>5.23</v>
      </c>
    </row>
    <row r="10509" spans="1:5" ht="15" x14ac:dyDescent="0.25">
      <c r="A10509" s="329">
        <v>11703</v>
      </c>
      <c r="B10509" s="329" t="s">
        <v>12687</v>
      </c>
      <c r="C10509" s="329" t="s">
        <v>9494</v>
      </c>
      <c r="D10509" s="329" t="s">
        <v>9495</v>
      </c>
      <c r="E10509" s="334">
        <v>31.23</v>
      </c>
    </row>
    <row r="10510" spans="1:5" ht="15" x14ac:dyDescent="0.25">
      <c r="A10510" s="329">
        <v>37400</v>
      </c>
      <c r="B10510" s="329" t="s">
        <v>823</v>
      </c>
      <c r="C10510" s="329" t="s">
        <v>9494</v>
      </c>
      <c r="D10510" s="329" t="s">
        <v>9495</v>
      </c>
      <c r="E10510" s="334">
        <v>85.32</v>
      </c>
    </row>
    <row r="10511" spans="1:5" ht="15" x14ac:dyDescent="0.25">
      <c r="A10511" s="329">
        <v>25400</v>
      </c>
      <c r="B10511" s="329" t="s">
        <v>12688</v>
      </c>
      <c r="C10511" s="329" t="s">
        <v>9494</v>
      </c>
      <c r="D10511" s="329" t="s">
        <v>9508</v>
      </c>
      <c r="E10511" s="335">
        <v>2030.4</v>
      </c>
    </row>
    <row r="10512" spans="1:5" ht="15" x14ac:dyDescent="0.25">
      <c r="A10512" s="329">
        <v>4276</v>
      </c>
      <c r="B10512" s="329" t="s">
        <v>12689</v>
      </c>
      <c r="C10512" s="329" t="s">
        <v>9494</v>
      </c>
      <c r="D10512" s="329" t="s">
        <v>9495</v>
      </c>
      <c r="E10512" s="334">
        <v>202.54</v>
      </c>
    </row>
    <row r="10513" spans="1:5" ht="15" x14ac:dyDescent="0.25">
      <c r="A10513" s="329">
        <v>4273</v>
      </c>
      <c r="B10513" s="329" t="s">
        <v>12690</v>
      </c>
      <c r="C10513" s="329" t="s">
        <v>9494</v>
      </c>
      <c r="D10513" s="329" t="s">
        <v>9495</v>
      </c>
      <c r="E10513" s="334">
        <v>367.73</v>
      </c>
    </row>
    <row r="10514" spans="1:5" ht="15" x14ac:dyDescent="0.25">
      <c r="A10514" s="329">
        <v>4274</v>
      </c>
      <c r="B10514" s="329" t="s">
        <v>12691</v>
      </c>
      <c r="C10514" s="329" t="s">
        <v>9494</v>
      </c>
      <c r="D10514" s="329" t="s">
        <v>9499</v>
      </c>
      <c r="E10514" s="334">
        <v>134.53</v>
      </c>
    </row>
    <row r="10515" spans="1:5" ht="15" x14ac:dyDescent="0.25">
      <c r="A10515" s="329">
        <v>39438</v>
      </c>
      <c r="B10515" s="329" t="s">
        <v>12692</v>
      </c>
      <c r="C10515" s="329" t="s">
        <v>9494</v>
      </c>
      <c r="D10515" s="329" t="s">
        <v>9508</v>
      </c>
      <c r="E10515" s="334">
        <v>0.18</v>
      </c>
    </row>
    <row r="10516" spans="1:5" ht="15" x14ac:dyDescent="0.25">
      <c r="A10516" s="329">
        <v>11963</v>
      </c>
      <c r="B10516" s="329" t="s">
        <v>12693</v>
      </c>
      <c r="C10516" s="329" t="s">
        <v>9494</v>
      </c>
      <c r="D10516" s="329" t="s">
        <v>9508</v>
      </c>
      <c r="E10516" s="334">
        <v>6.77</v>
      </c>
    </row>
    <row r="10517" spans="1:5" ht="15" x14ac:dyDescent="0.25">
      <c r="A10517" s="329">
        <v>11964</v>
      </c>
      <c r="B10517" s="329" t="s">
        <v>12694</v>
      </c>
      <c r="C10517" s="329" t="s">
        <v>9494</v>
      </c>
      <c r="D10517" s="329" t="s">
        <v>9508</v>
      </c>
      <c r="E10517" s="334">
        <v>1.71</v>
      </c>
    </row>
    <row r="10518" spans="1:5" ht="15" x14ac:dyDescent="0.25">
      <c r="A10518" s="329">
        <v>4379</v>
      </c>
      <c r="B10518" s="329" t="s">
        <v>12695</v>
      </c>
      <c r="C10518" s="329" t="s">
        <v>9494</v>
      </c>
      <c r="D10518" s="329" t="s">
        <v>9508</v>
      </c>
      <c r="E10518" s="334">
        <v>0.03</v>
      </c>
    </row>
    <row r="10519" spans="1:5" ht="15" x14ac:dyDescent="0.25">
      <c r="A10519" s="329">
        <v>4377</v>
      </c>
      <c r="B10519" s="329" t="s">
        <v>754</v>
      </c>
      <c r="C10519" s="329" t="s">
        <v>9494</v>
      </c>
      <c r="D10519" s="329" t="s">
        <v>9508</v>
      </c>
      <c r="E10519" s="334">
        <v>0.13</v>
      </c>
    </row>
    <row r="10520" spans="1:5" ht="15" x14ac:dyDescent="0.25">
      <c r="A10520" s="329">
        <v>4356</v>
      </c>
      <c r="B10520" s="329" t="s">
        <v>2551</v>
      </c>
      <c r="C10520" s="329" t="s">
        <v>9494</v>
      </c>
      <c r="D10520" s="329" t="s">
        <v>9508</v>
      </c>
      <c r="E10520" s="334">
        <v>0.18</v>
      </c>
    </row>
    <row r="10521" spans="1:5" ht="15" x14ac:dyDescent="0.25">
      <c r="A10521" s="329">
        <v>13246</v>
      </c>
      <c r="B10521" s="329" t="s">
        <v>12696</v>
      </c>
      <c r="C10521" s="329" t="s">
        <v>9494</v>
      </c>
      <c r="D10521" s="329" t="s">
        <v>9508</v>
      </c>
      <c r="E10521" s="334">
        <v>0.32</v>
      </c>
    </row>
    <row r="10522" spans="1:5" ht="15" x14ac:dyDescent="0.25">
      <c r="A10522" s="329">
        <v>4346</v>
      </c>
      <c r="B10522" s="329" t="s">
        <v>1496</v>
      </c>
      <c r="C10522" s="329" t="s">
        <v>9494</v>
      </c>
      <c r="D10522" s="329" t="s">
        <v>9508</v>
      </c>
      <c r="E10522" s="334">
        <v>7.26</v>
      </c>
    </row>
    <row r="10523" spans="1:5" ht="15" x14ac:dyDescent="0.25">
      <c r="A10523" s="329">
        <v>11955</v>
      </c>
      <c r="B10523" s="329" t="s">
        <v>12697</v>
      </c>
      <c r="C10523" s="329" t="s">
        <v>9494</v>
      </c>
      <c r="D10523" s="329" t="s">
        <v>9508</v>
      </c>
      <c r="E10523" s="334">
        <v>3.18</v>
      </c>
    </row>
    <row r="10524" spans="1:5" ht="15" x14ac:dyDescent="0.25">
      <c r="A10524" s="329">
        <v>11960</v>
      </c>
      <c r="B10524" s="329" t="s">
        <v>12698</v>
      </c>
      <c r="C10524" s="329" t="s">
        <v>9494</v>
      </c>
      <c r="D10524" s="329" t="s">
        <v>9508</v>
      </c>
      <c r="E10524" s="334">
        <v>0.1</v>
      </c>
    </row>
    <row r="10525" spans="1:5" ht="15" x14ac:dyDescent="0.25">
      <c r="A10525" s="329">
        <v>4333</v>
      </c>
      <c r="B10525" s="329" t="s">
        <v>12699</v>
      </c>
      <c r="C10525" s="329" t="s">
        <v>9494</v>
      </c>
      <c r="D10525" s="329" t="s">
        <v>9508</v>
      </c>
      <c r="E10525" s="334">
        <v>0.18</v>
      </c>
    </row>
    <row r="10526" spans="1:5" ht="15" x14ac:dyDescent="0.25">
      <c r="A10526" s="329">
        <v>4358</v>
      </c>
      <c r="B10526" s="329" t="s">
        <v>12700</v>
      </c>
      <c r="C10526" s="329" t="s">
        <v>9494</v>
      </c>
      <c r="D10526" s="329" t="s">
        <v>9508</v>
      </c>
      <c r="E10526" s="334">
        <v>1.45</v>
      </c>
    </row>
    <row r="10527" spans="1:5" ht="15" x14ac:dyDescent="0.25">
      <c r="A10527" s="329">
        <v>39435</v>
      </c>
      <c r="B10527" s="329" t="s">
        <v>586</v>
      </c>
      <c r="C10527" s="329" t="s">
        <v>9494</v>
      </c>
      <c r="D10527" s="329" t="s">
        <v>9508</v>
      </c>
      <c r="E10527" s="334">
        <v>7.0000000000000007E-2</v>
      </c>
    </row>
    <row r="10528" spans="1:5" ht="15" x14ac:dyDescent="0.25">
      <c r="A10528" s="329">
        <v>39436</v>
      </c>
      <c r="B10528" s="329" t="s">
        <v>12701</v>
      </c>
      <c r="C10528" s="329" t="s">
        <v>9494</v>
      </c>
      <c r="D10528" s="329" t="s">
        <v>9508</v>
      </c>
      <c r="E10528" s="334">
        <v>0.12</v>
      </c>
    </row>
    <row r="10529" spans="1:5" ht="15" x14ac:dyDescent="0.25">
      <c r="A10529" s="329">
        <v>39437</v>
      </c>
      <c r="B10529" s="329" t="s">
        <v>12702</v>
      </c>
      <c r="C10529" s="329" t="s">
        <v>9494</v>
      </c>
      <c r="D10529" s="329" t="s">
        <v>9508</v>
      </c>
      <c r="E10529" s="334">
        <v>0.16</v>
      </c>
    </row>
    <row r="10530" spans="1:5" ht="15" x14ac:dyDescent="0.25">
      <c r="A10530" s="329">
        <v>39439</v>
      </c>
      <c r="B10530" s="329" t="s">
        <v>12703</v>
      </c>
      <c r="C10530" s="329" t="s">
        <v>9494</v>
      </c>
      <c r="D10530" s="329" t="s">
        <v>9508</v>
      </c>
      <c r="E10530" s="334">
        <v>0.11</v>
      </c>
    </row>
    <row r="10531" spans="1:5" ht="15" x14ac:dyDescent="0.25">
      <c r="A10531" s="329">
        <v>39440</v>
      </c>
      <c r="B10531" s="329" t="s">
        <v>12704</v>
      </c>
      <c r="C10531" s="329" t="s">
        <v>9494</v>
      </c>
      <c r="D10531" s="329" t="s">
        <v>9508</v>
      </c>
      <c r="E10531" s="334">
        <v>0.14000000000000001</v>
      </c>
    </row>
    <row r="10532" spans="1:5" ht="15" x14ac:dyDescent="0.25">
      <c r="A10532" s="329">
        <v>39441</v>
      </c>
      <c r="B10532" s="329" t="s">
        <v>12705</v>
      </c>
      <c r="C10532" s="329" t="s">
        <v>9494</v>
      </c>
      <c r="D10532" s="329" t="s">
        <v>9508</v>
      </c>
      <c r="E10532" s="334">
        <v>0.18</v>
      </c>
    </row>
    <row r="10533" spans="1:5" ht="15" x14ac:dyDescent="0.25">
      <c r="A10533" s="329">
        <v>39442</v>
      </c>
      <c r="B10533" s="329" t="s">
        <v>12706</v>
      </c>
      <c r="C10533" s="329" t="s">
        <v>9494</v>
      </c>
      <c r="D10533" s="329" t="s">
        <v>9508</v>
      </c>
      <c r="E10533" s="334">
        <v>0.13</v>
      </c>
    </row>
    <row r="10534" spans="1:5" ht="15" x14ac:dyDescent="0.25">
      <c r="A10534" s="329">
        <v>39443</v>
      </c>
      <c r="B10534" s="329" t="s">
        <v>587</v>
      </c>
      <c r="C10534" s="329" t="s">
        <v>9494</v>
      </c>
      <c r="D10534" s="329" t="s">
        <v>9508</v>
      </c>
      <c r="E10534" s="334">
        <v>0.17</v>
      </c>
    </row>
    <row r="10535" spans="1:5" ht="15" x14ac:dyDescent="0.25">
      <c r="A10535" s="329">
        <v>4329</v>
      </c>
      <c r="B10535" s="329" t="s">
        <v>12707</v>
      </c>
      <c r="C10535" s="329" t="s">
        <v>9494</v>
      </c>
      <c r="D10535" s="329" t="s">
        <v>9508</v>
      </c>
      <c r="E10535" s="334">
        <v>1.55</v>
      </c>
    </row>
    <row r="10536" spans="1:5" ht="15" x14ac:dyDescent="0.25">
      <c r="A10536" s="329">
        <v>4383</v>
      </c>
      <c r="B10536" s="329" t="s">
        <v>12708</v>
      </c>
      <c r="C10536" s="329" t="s">
        <v>9494</v>
      </c>
      <c r="D10536" s="329" t="s">
        <v>9508</v>
      </c>
      <c r="E10536" s="334">
        <v>14.01</v>
      </c>
    </row>
    <row r="10537" spans="1:5" ht="15" x14ac:dyDescent="0.25">
      <c r="A10537" s="329">
        <v>4344</v>
      </c>
      <c r="B10537" s="329" t="s">
        <v>12709</v>
      </c>
      <c r="C10537" s="329" t="s">
        <v>9494</v>
      </c>
      <c r="D10537" s="329" t="s">
        <v>9508</v>
      </c>
      <c r="E10537" s="334">
        <v>14.69</v>
      </c>
    </row>
    <row r="10538" spans="1:5" ht="15" x14ac:dyDescent="0.25">
      <c r="A10538" s="329">
        <v>436</v>
      </c>
      <c r="B10538" s="329" t="s">
        <v>12710</v>
      </c>
      <c r="C10538" s="329" t="s">
        <v>9494</v>
      </c>
      <c r="D10538" s="329" t="s">
        <v>9508</v>
      </c>
      <c r="E10538" s="334">
        <v>7.45</v>
      </c>
    </row>
    <row r="10539" spans="1:5" ht="15" x14ac:dyDescent="0.25">
      <c r="A10539" s="329">
        <v>442</v>
      </c>
      <c r="B10539" s="329" t="s">
        <v>1796</v>
      </c>
      <c r="C10539" s="329" t="s">
        <v>9494</v>
      </c>
      <c r="D10539" s="329" t="s">
        <v>9508</v>
      </c>
      <c r="E10539" s="334">
        <v>4.4000000000000004</v>
      </c>
    </row>
    <row r="10540" spans="1:5" ht="15" x14ac:dyDescent="0.25">
      <c r="A10540" s="329">
        <v>11953</v>
      </c>
      <c r="B10540" s="329" t="s">
        <v>12711</v>
      </c>
      <c r="C10540" s="329" t="s">
        <v>9494</v>
      </c>
      <c r="D10540" s="329" t="s">
        <v>9508</v>
      </c>
      <c r="E10540" s="334">
        <v>2.33</v>
      </c>
    </row>
    <row r="10541" spans="1:5" ht="15" x14ac:dyDescent="0.25">
      <c r="A10541" s="329">
        <v>4335</v>
      </c>
      <c r="B10541" s="329" t="s">
        <v>12712</v>
      </c>
      <c r="C10541" s="329" t="s">
        <v>9494</v>
      </c>
      <c r="D10541" s="329" t="s">
        <v>9508</v>
      </c>
      <c r="E10541" s="334">
        <v>9.86</v>
      </c>
    </row>
    <row r="10542" spans="1:5" ht="15" x14ac:dyDescent="0.25">
      <c r="A10542" s="329">
        <v>4334</v>
      </c>
      <c r="B10542" s="329" t="s">
        <v>12713</v>
      </c>
      <c r="C10542" s="329" t="s">
        <v>9494</v>
      </c>
      <c r="D10542" s="329" t="s">
        <v>9508</v>
      </c>
      <c r="E10542" s="334">
        <v>13.53</v>
      </c>
    </row>
    <row r="10543" spans="1:5" ht="15" x14ac:dyDescent="0.25">
      <c r="A10543" s="329">
        <v>4343</v>
      </c>
      <c r="B10543" s="329" t="s">
        <v>12714</v>
      </c>
      <c r="C10543" s="329" t="s">
        <v>9494</v>
      </c>
      <c r="D10543" s="329" t="s">
        <v>9508</v>
      </c>
      <c r="E10543" s="334">
        <v>3.32</v>
      </c>
    </row>
    <row r="10544" spans="1:5" ht="15" x14ac:dyDescent="0.25">
      <c r="A10544" s="329">
        <v>430</v>
      </c>
      <c r="B10544" s="329" t="s">
        <v>12715</v>
      </c>
      <c r="C10544" s="329" t="s">
        <v>9494</v>
      </c>
      <c r="D10544" s="329" t="s">
        <v>9508</v>
      </c>
      <c r="E10544" s="334">
        <v>6.67</v>
      </c>
    </row>
    <row r="10545" spans="1:5" ht="15" x14ac:dyDescent="0.25">
      <c r="A10545" s="329">
        <v>441</v>
      </c>
      <c r="B10545" s="329" t="s">
        <v>12716</v>
      </c>
      <c r="C10545" s="329" t="s">
        <v>9494</v>
      </c>
      <c r="D10545" s="329" t="s">
        <v>9508</v>
      </c>
      <c r="E10545" s="334">
        <v>7.34</v>
      </c>
    </row>
    <row r="10546" spans="1:5" ht="15" x14ac:dyDescent="0.25">
      <c r="A10546" s="329">
        <v>431</v>
      </c>
      <c r="B10546" s="329" t="s">
        <v>12717</v>
      </c>
      <c r="C10546" s="329" t="s">
        <v>9494</v>
      </c>
      <c r="D10546" s="329" t="s">
        <v>9508</v>
      </c>
      <c r="E10546" s="334">
        <v>8.86</v>
      </c>
    </row>
    <row r="10547" spans="1:5" ht="15" x14ac:dyDescent="0.25">
      <c r="A10547" s="329">
        <v>432</v>
      </c>
      <c r="B10547" s="329" t="s">
        <v>12718</v>
      </c>
      <c r="C10547" s="329" t="s">
        <v>9494</v>
      </c>
      <c r="D10547" s="329" t="s">
        <v>9508</v>
      </c>
      <c r="E10547" s="334">
        <v>9.7799999999999994</v>
      </c>
    </row>
    <row r="10548" spans="1:5" ht="15" x14ac:dyDescent="0.25">
      <c r="A10548" s="329">
        <v>429</v>
      </c>
      <c r="B10548" s="329" t="s">
        <v>12719</v>
      </c>
      <c r="C10548" s="329" t="s">
        <v>9494</v>
      </c>
      <c r="D10548" s="329" t="s">
        <v>9508</v>
      </c>
      <c r="E10548" s="334">
        <v>13.18</v>
      </c>
    </row>
    <row r="10549" spans="1:5" ht="15" x14ac:dyDescent="0.25">
      <c r="A10549" s="329">
        <v>439</v>
      </c>
      <c r="B10549" s="329" t="s">
        <v>12720</v>
      </c>
      <c r="C10549" s="329" t="s">
        <v>9494</v>
      </c>
      <c r="D10549" s="329" t="s">
        <v>9508</v>
      </c>
      <c r="E10549" s="334">
        <v>11.23</v>
      </c>
    </row>
    <row r="10550" spans="1:5" ht="15" x14ac:dyDescent="0.25">
      <c r="A10550" s="329">
        <v>433</v>
      </c>
      <c r="B10550" s="329" t="s">
        <v>12721</v>
      </c>
      <c r="C10550" s="329" t="s">
        <v>9494</v>
      </c>
      <c r="D10550" s="329" t="s">
        <v>9508</v>
      </c>
      <c r="E10550" s="334">
        <v>13.11</v>
      </c>
    </row>
    <row r="10551" spans="1:5" ht="15" x14ac:dyDescent="0.25">
      <c r="A10551" s="329">
        <v>437</v>
      </c>
      <c r="B10551" s="329" t="s">
        <v>12722</v>
      </c>
      <c r="C10551" s="329" t="s">
        <v>9494</v>
      </c>
      <c r="D10551" s="329" t="s">
        <v>9508</v>
      </c>
      <c r="E10551" s="334">
        <v>17.420000000000002</v>
      </c>
    </row>
    <row r="10552" spans="1:5" ht="15" x14ac:dyDescent="0.25">
      <c r="A10552" s="329">
        <v>11790</v>
      </c>
      <c r="B10552" s="329" t="s">
        <v>12723</v>
      </c>
      <c r="C10552" s="329" t="s">
        <v>9494</v>
      </c>
      <c r="D10552" s="329" t="s">
        <v>9508</v>
      </c>
      <c r="E10552" s="334">
        <v>19.760000000000002</v>
      </c>
    </row>
    <row r="10553" spans="1:5" ht="15" x14ac:dyDescent="0.25">
      <c r="A10553" s="329">
        <v>428</v>
      </c>
      <c r="B10553" s="329" t="s">
        <v>12724</v>
      </c>
      <c r="C10553" s="329" t="s">
        <v>9494</v>
      </c>
      <c r="D10553" s="329" t="s">
        <v>9508</v>
      </c>
      <c r="E10553" s="334">
        <v>21.49</v>
      </c>
    </row>
    <row r="10554" spans="1:5" ht="15" x14ac:dyDescent="0.25">
      <c r="A10554" s="329">
        <v>4384</v>
      </c>
      <c r="B10554" s="329" t="s">
        <v>2653</v>
      </c>
      <c r="C10554" s="329" t="s">
        <v>9494</v>
      </c>
      <c r="D10554" s="329" t="s">
        <v>9508</v>
      </c>
      <c r="E10554" s="334">
        <v>16.100000000000001</v>
      </c>
    </row>
    <row r="10555" spans="1:5" ht="15" x14ac:dyDescent="0.25">
      <c r="A10555" s="329">
        <v>4351</v>
      </c>
      <c r="B10555" s="329" t="s">
        <v>832</v>
      </c>
      <c r="C10555" s="329" t="s">
        <v>9494</v>
      </c>
      <c r="D10555" s="329" t="s">
        <v>9508</v>
      </c>
      <c r="E10555" s="334">
        <v>11.94</v>
      </c>
    </row>
    <row r="10556" spans="1:5" ht="15" x14ac:dyDescent="0.25">
      <c r="A10556" s="329">
        <v>11054</v>
      </c>
      <c r="B10556" s="329" t="s">
        <v>12725</v>
      </c>
      <c r="C10556" s="329" t="s">
        <v>9494</v>
      </c>
      <c r="D10556" s="329" t="s">
        <v>9495</v>
      </c>
      <c r="E10556" s="334">
        <v>0.04</v>
      </c>
    </row>
    <row r="10557" spans="1:5" ht="15" x14ac:dyDescent="0.25">
      <c r="A10557" s="329">
        <v>11055</v>
      </c>
      <c r="B10557" s="329" t="s">
        <v>12726</v>
      </c>
      <c r="C10557" s="329" t="s">
        <v>9494</v>
      </c>
      <c r="D10557" s="329" t="s">
        <v>9495</v>
      </c>
      <c r="E10557" s="334">
        <v>7.0000000000000007E-2</v>
      </c>
    </row>
    <row r="10558" spans="1:5" ht="15" x14ac:dyDescent="0.25">
      <c r="A10558" s="329">
        <v>11056</v>
      </c>
      <c r="B10558" s="329" t="s">
        <v>12727</v>
      </c>
      <c r="C10558" s="329" t="s">
        <v>9494</v>
      </c>
      <c r="D10558" s="329" t="s">
        <v>9495</v>
      </c>
      <c r="E10558" s="334">
        <v>0.08</v>
      </c>
    </row>
    <row r="10559" spans="1:5" ht="15" x14ac:dyDescent="0.25">
      <c r="A10559" s="329">
        <v>11057</v>
      </c>
      <c r="B10559" s="329" t="s">
        <v>12728</v>
      </c>
      <c r="C10559" s="329" t="s">
        <v>9494</v>
      </c>
      <c r="D10559" s="329" t="s">
        <v>9495</v>
      </c>
      <c r="E10559" s="334">
        <v>0.17</v>
      </c>
    </row>
    <row r="10560" spans="1:5" ht="15" x14ac:dyDescent="0.25">
      <c r="A10560" s="329">
        <v>11059</v>
      </c>
      <c r="B10560" s="329" t="s">
        <v>12729</v>
      </c>
      <c r="C10560" s="329" t="s">
        <v>9494</v>
      </c>
      <c r="D10560" s="329" t="s">
        <v>9495</v>
      </c>
      <c r="E10560" s="334">
        <v>0.33</v>
      </c>
    </row>
    <row r="10561" spans="1:5" ht="15" x14ac:dyDescent="0.25">
      <c r="A10561" s="329">
        <v>11058</v>
      </c>
      <c r="B10561" s="329" t="s">
        <v>12730</v>
      </c>
      <c r="C10561" s="329" t="s">
        <v>9494</v>
      </c>
      <c r="D10561" s="329" t="s">
        <v>9495</v>
      </c>
      <c r="E10561" s="334">
        <v>0.43</v>
      </c>
    </row>
    <row r="10562" spans="1:5" ht="15" x14ac:dyDescent="0.25">
      <c r="A10562" s="329">
        <v>4380</v>
      </c>
      <c r="B10562" s="329" t="s">
        <v>12731</v>
      </c>
      <c r="C10562" s="329" t="s">
        <v>9494</v>
      </c>
      <c r="D10562" s="329" t="s">
        <v>9495</v>
      </c>
      <c r="E10562" s="334">
        <v>1.45</v>
      </c>
    </row>
    <row r="10563" spans="1:5" ht="15" x14ac:dyDescent="0.25">
      <c r="A10563" s="329">
        <v>4299</v>
      </c>
      <c r="B10563" s="329" t="s">
        <v>12732</v>
      </c>
      <c r="C10563" s="329" t="s">
        <v>9494</v>
      </c>
      <c r="D10563" s="329" t="s">
        <v>9499</v>
      </c>
      <c r="E10563" s="334">
        <v>1.37</v>
      </c>
    </row>
    <row r="10564" spans="1:5" ht="15" x14ac:dyDescent="0.25">
      <c r="A10564" s="329">
        <v>4304</v>
      </c>
      <c r="B10564" s="329" t="s">
        <v>12733</v>
      </c>
      <c r="C10564" s="329" t="s">
        <v>9494</v>
      </c>
      <c r="D10564" s="329" t="s">
        <v>9495</v>
      </c>
      <c r="E10564" s="334">
        <v>1.87</v>
      </c>
    </row>
    <row r="10565" spans="1:5" ht="15" x14ac:dyDescent="0.25">
      <c r="A10565" s="329">
        <v>4305</v>
      </c>
      <c r="B10565" s="329" t="s">
        <v>12734</v>
      </c>
      <c r="C10565" s="329" t="s">
        <v>9494</v>
      </c>
      <c r="D10565" s="329" t="s">
        <v>9495</v>
      </c>
      <c r="E10565" s="334">
        <v>2.17</v>
      </c>
    </row>
    <row r="10566" spans="1:5" ht="15" x14ac:dyDescent="0.25">
      <c r="A10566" s="329">
        <v>4306</v>
      </c>
      <c r="B10566" s="329" t="s">
        <v>12735</v>
      </c>
      <c r="C10566" s="329" t="s">
        <v>9494</v>
      </c>
      <c r="D10566" s="329" t="s">
        <v>9495</v>
      </c>
      <c r="E10566" s="334">
        <v>2.52</v>
      </c>
    </row>
    <row r="10567" spans="1:5" ht="15" x14ac:dyDescent="0.25">
      <c r="A10567" s="329">
        <v>4308</v>
      </c>
      <c r="B10567" s="329" t="s">
        <v>12736</v>
      </c>
      <c r="C10567" s="329" t="s">
        <v>9494</v>
      </c>
      <c r="D10567" s="329" t="s">
        <v>9495</v>
      </c>
      <c r="E10567" s="334">
        <v>5.21</v>
      </c>
    </row>
    <row r="10568" spans="1:5" ht="15" x14ac:dyDescent="0.25">
      <c r="A10568" s="329">
        <v>4302</v>
      </c>
      <c r="B10568" s="329" t="s">
        <v>528</v>
      </c>
      <c r="C10568" s="329" t="s">
        <v>9494</v>
      </c>
      <c r="D10568" s="329" t="s">
        <v>9495</v>
      </c>
      <c r="E10568" s="334">
        <v>3.91</v>
      </c>
    </row>
    <row r="10569" spans="1:5" ht="15" x14ac:dyDescent="0.25">
      <c r="A10569" s="329">
        <v>4300</v>
      </c>
      <c r="B10569" s="329" t="s">
        <v>12737</v>
      </c>
      <c r="C10569" s="329" t="s">
        <v>9494</v>
      </c>
      <c r="D10569" s="329" t="s">
        <v>9495</v>
      </c>
      <c r="E10569" s="334">
        <v>0.93</v>
      </c>
    </row>
    <row r="10570" spans="1:5" ht="15" x14ac:dyDescent="0.25">
      <c r="A10570" s="329">
        <v>4301</v>
      </c>
      <c r="B10570" s="329" t="s">
        <v>12738</v>
      </c>
      <c r="C10570" s="329" t="s">
        <v>9494</v>
      </c>
      <c r="D10570" s="329" t="s">
        <v>9495</v>
      </c>
      <c r="E10570" s="334">
        <v>1.1399999999999999</v>
      </c>
    </row>
    <row r="10571" spans="1:5" ht="15" x14ac:dyDescent="0.25">
      <c r="A10571" s="329">
        <v>4320</v>
      </c>
      <c r="B10571" s="329" t="s">
        <v>12739</v>
      </c>
      <c r="C10571" s="329" t="s">
        <v>9494</v>
      </c>
      <c r="D10571" s="329" t="s">
        <v>9495</v>
      </c>
      <c r="E10571" s="334">
        <v>3.45</v>
      </c>
    </row>
    <row r="10572" spans="1:5" ht="15" x14ac:dyDescent="0.25">
      <c r="A10572" s="329">
        <v>4318</v>
      </c>
      <c r="B10572" s="329" t="s">
        <v>12740</v>
      </c>
      <c r="C10572" s="329" t="s">
        <v>9494</v>
      </c>
      <c r="D10572" s="329" t="s">
        <v>9495</v>
      </c>
      <c r="E10572" s="334">
        <v>1.68</v>
      </c>
    </row>
    <row r="10573" spans="1:5" ht="15" x14ac:dyDescent="0.25">
      <c r="A10573" s="329">
        <v>40547</v>
      </c>
      <c r="B10573" s="329" t="s">
        <v>1858</v>
      </c>
      <c r="C10573" s="329" t="s">
        <v>11582</v>
      </c>
      <c r="D10573" s="329" t="s">
        <v>9508</v>
      </c>
      <c r="E10573" s="334">
        <v>19.57</v>
      </c>
    </row>
    <row r="10574" spans="1:5" ht="15" x14ac:dyDescent="0.25">
      <c r="A10574" s="329">
        <v>11962</v>
      </c>
      <c r="B10574" s="329" t="s">
        <v>12741</v>
      </c>
      <c r="C10574" s="329" t="s">
        <v>9494</v>
      </c>
      <c r="D10574" s="329" t="s">
        <v>9508</v>
      </c>
      <c r="E10574" s="334">
        <v>0.16</v>
      </c>
    </row>
    <row r="10575" spans="1:5" ht="15" x14ac:dyDescent="0.25">
      <c r="A10575" s="329">
        <v>4332</v>
      </c>
      <c r="B10575" s="329" t="s">
        <v>12742</v>
      </c>
      <c r="C10575" s="329" t="s">
        <v>9494</v>
      </c>
      <c r="D10575" s="329" t="s">
        <v>9508</v>
      </c>
      <c r="E10575" s="334">
        <v>0.78</v>
      </c>
    </row>
    <row r="10576" spans="1:5" ht="15" x14ac:dyDescent="0.25">
      <c r="A10576" s="329">
        <v>4331</v>
      </c>
      <c r="B10576" s="329" t="s">
        <v>12743</v>
      </c>
      <c r="C10576" s="329" t="s">
        <v>9494</v>
      </c>
      <c r="D10576" s="329" t="s">
        <v>9508</v>
      </c>
      <c r="E10576" s="334">
        <v>2.93</v>
      </c>
    </row>
    <row r="10577" spans="1:5" ht="15" x14ac:dyDescent="0.25">
      <c r="A10577" s="329">
        <v>4336</v>
      </c>
      <c r="B10577" s="329" t="s">
        <v>12744</v>
      </c>
      <c r="C10577" s="329" t="s">
        <v>9494</v>
      </c>
      <c r="D10577" s="329" t="s">
        <v>9508</v>
      </c>
      <c r="E10577" s="334">
        <v>3.76</v>
      </c>
    </row>
    <row r="10578" spans="1:5" ht="15" x14ac:dyDescent="0.25">
      <c r="A10578" s="329">
        <v>13294</v>
      </c>
      <c r="B10578" s="329" t="s">
        <v>12745</v>
      </c>
      <c r="C10578" s="329" t="s">
        <v>9494</v>
      </c>
      <c r="D10578" s="329" t="s">
        <v>9508</v>
      </c>
      <c r="E10578" s="334">
        <v>1.07</v>
      </c>
    </row>
    <row r="10579" spans="1:5" ht="15" x14ac:dyDescent="0.25">
      <c r="A10579" s="329">
        <v>11948</v>
      </c>
      <c r="B10579" s="329" t="s">
        <v>1736</v>
      </c>
      <c r="C10579" s="329" t="s">
        <v>9494</v>
      </c>
      <c r="D10579" s="329" t="s">
        <v>9508</v>
      </c>
      <c r="E10579" s="334">
        <v>0.48</v>
      </c>
    </row>
    <row r="10580" spans="1:5" ht="15" x14ac:dyDescent="0.25">
      <c r="A10580" s="329">
        <v>4382</v>
      </c>
      <c r="B10580" s="329" t="s">
        <v>12746</v>
      </c>
      <c r="C10580" s="329" t="s">
        <v>9494</v>
      </c>
      <c r="D10580" s="329" t="s">
        <v>9508</v>
      </c>
      <c r="E10580" s="334">
        <v>0.8</v>
      </c>
    </row>
    <row r="10581" spans="1:5" ht="15" x14ac:dyDescent="0.25">
      <c r="A10581" s="329">
        <v>4354</v>
      </c>
      <c r="B10581" s="329" t="s">
        <v>12747</v>
      </c>
      <c r="C10581" s="329" t="s">
        <v>9494</v>
      </c>
      <c r="D10581" s="329" t="s">
        <v>9508</v>
      </c>
      <c r="E10581" s="334">
        <v>33.69</v>
      </c>
    </row>
    <row r="10582" spans="1:5" ht="15" x14ac:dyDescent="0.25">
      <c r="A10582" s="329">
        <v>40839</v>
      </c>
      <c r="B10582" s="329" t="s">
        <v>12748</v>
      </c>
      <c r="C10582" s="329" t="s">
        <v>11582</v>
      </c>
      <c r="D10582" s="329" t="s">
        <v>9508</v>
      </c>
      <c r="E10582" s="334">
        <v>81.069999999999993</v>
      </c>
    </row>
    <row r="10583" spans="1:5" ht="15" x14ac:dyDescent="0.25">
      <c r="A10583" s="329">
        <v>40552</v>
      </c>
      <c r="B10583" s="329" t="s">
        <v>12749</v>
      </c>
      <c r="C10583" s="329" t="s">
        <v>11582</v>
      </c>
      <c r="D10583" s="329" t="s">
        <v>9508</v>
      </c>
      <c r="E10583" s="334">
        <v>33.54</v>
      </c>
    </row>
    <row r="10584" spans="1:5" ht="15" x14ac:dyDescent="0.25">
      <c r="A10584" s="329">
        <v>40549</v>
      </c>
      <c r="B10584" s="329" t="s">
        <v>12750</v>
      </c>
      <c r="C10584" s="329" t="s">
        <v>11582</v>
      </c>
      <c r="D10584" s="329" t="s">
        <v>9508</v>
      </c>
      <c r="E10584" s="334">
        <v>132.80000000000001</v>
      </c>
    </row>
    <row r="10585" spans="1:5" ht="15" x14ac:dyDescent="0.25">
      <c r="A10585" s="329">
        <v>4385</v>
      </c>
      <c r="B10585" s="329" t="s">
        <v>12751</v>
      </c>
      <c r="C10585" s="329" t="s">
        <v>9982</v>
      </c>
      <c r="D10585" s="329" t="s">
        <v>9495</v>
      </c>
      <c r="E10585" s="335">
        <v>3892.68</v>
      </c>
    </row>
    <row r="10586" spans="1:5" ht="15" x14ac:dyDescent="0.25">
      <c r="A10586" s="329">
        <v>20078</v>
      </c>
      <c r="B10586" s="329" t="s">
        <v>12752</v>
      </c>
      <c r="C10586" s="329" t="s">
        <v>9494</v>
      </c>
      <c r="D10586" s="329" t="s">
        <v>9495</v>
      </c>
      <c r="E10586" s="334">
        <v>28.26</v>
      </c>
    </row>
    <row r="10587" spans="1:5" ht="15" x14ac:dyDescent="0.25">
      <c r="A10587" s="329">
        <v>39897</v>
      </c>
      <c r="B10587" s="329" t="s">
        <v>1816</v>
      </c>
      <c r="C10587" s="329" t="s">
        <v>9494</v>
      </c>
      <c r="D10587" s="329" t="s">
        <v>9508</v>
      </c>
      <c r="E10587" s="334">
        <v>57.87</v>
      </c>
    </row>
    <row r="10588" spans="1:5" ht="15" x14ac:dyDescent="0.25">
      <c r="A10588" s="329">
        <v>118</v>
      </c>
      <c r="B10588" s="329" t="s">
        <v>12753</v>
      </c>
      <c r="C10588" s="329" t="s">
        <v>9494</v>
      </c>
      <c r="D10588" s="329" t="s">
        <v>9495</v>
      </c>
      <c r="E10588" s="334">
        <v>59.75</v>
      </c>
    </row>
    <row r="10589" spans="1:5" ht="15" x14ac:dyDescent="0.25">
      <c r="A10589" s="329">
        <v>4396</v>
      </c>
      <c r="B10589" s="329" t="s">
        <v>12754</v>
      </c>
      <c r="C10589" s="329" t="s">
        <v>9507</v>
      </c>
      <c r="D10589" s="329" t="s">
        <v>9495</v>
      </c>
      <c r="E10589" s="334">
        <v>183.71</v>
      </c>
    </row>
    <row r="10590" spans="1:5" ht="15" x14ac:dyDescent="0.25">
      <c r="A10590" s="329">
        <v>36881</v>
      </c>
      <c r="B10590" s="329" t="s">
        <v>12755</v>
      </c>
      <c r="C10590" s="329" t="s">
        <v>9507</v>
      </c>
      <c r="D10590" s="329" t="s">
        <v>9495</v>
      </c>
      <c r="E10590" s="334">
        <v>118.32</v>
      </c>
    </row>
    <row r="10591" spans="1:5" ht="15" x14ac:dyDescent="0.25">
      <c r="A10591" s="329">
        <v>4397</v>
      </c>
      <c r="B10591" s="329" t="s">
        <v>12756</v>
      </c>
      <c r="C10591" s="329" t="s">
        <v>9507</v>
      </c>
      <c r="D10591" s="329" t="s">
        <v>9495</v>
      </c>
      <c r="E10591" s="334">
        <v>199.84</v>
      </c>
    </row>
    <row r="10592" spans="1:5" ht="15" x14ac:dyDescent="0.25">
      <c r="A10592" s="329">
        <v>36882</v>
      </c>
      <c r="B10592" s="329" t="s">
        <v>12757</v>
      </c>
      <c r="C10592" s="329" t="s">
        <v>9507</v>
      </c>
      <c r="D10592" s="329" t="s">
        <v>9495</v>
      </c>
      <c r="E10592" s="334">
        <v>141.47999999999999</v>
      </c>
    </row>
    <row r="10593" spans="1:5" ht="15" x14ac:dyDescent="0.25">
      <c r="A10593" s="329">
        <v>4751</v>
      </c>
      <c r="B10593" s="329" t="s">
        <v>12758</v>
      </c>
      <c r="C10593" s="329" t="s">
        <v>9661</v>
      </c>
      <c r="D10593" s="329" t="s">
        <v>9495</v>
      </c>
      <c r="E10593" s="334">
        <v>15.92</v>
      </c>
    </row>
    <row r="10594" spans="1:5" ht="15" x14ac:dyDescent="0.25">
      <c r="A10594" s="329">
        <v>41066</v>
      </c>
      <c r="B10594" s="329" t="s">
        <v>12759</v>
      </c>
      <c r="C10594" s="329" t="s">
        <v>9663</v>
      </c>
      <c r="D10594" s="329" t="s">
        <v>9495</v>
      </c>
      <c r="E10594" s="335">
        <v>2823.39</v>
      </c>
    </row>
    <row r="10595" spans="1:5" ht="15" x14ac:dyDescent="0.25">
      <c r="A10595" s="329">
        <v>39604</v>
      </c>
      <c r="B10595" s="329" t="s">
        <v>12760</v>
      </c>
      <c r="C10595" s="329" t="s">
        <v>9494</v>
      </c>
      <c r="D10595" s="329" t="s">
        <v>9495</v>
      </c>
      <c r="E10595" s="334">
        <v>12.46</v>
      </c>
    </row>
    <row r="10596" spans="1:5" ht="15" x14ac:dyDescent="0.25">
      <c r="A10596" s="329">
        <v>39605</v>
      </c>
      <c r="B10596" s="329" t="s">
        <v>12761</v>
      </c>
      <c r="C10596" s="329" t="s">
        <v>9494</v>
      </c>
      <c r="D10596" s="329" t="s">
        <v>9495</v>
      </c>
      <c r="E10596" s="334">
        <v>17.29</v>
      </c>
    </row>
    <row r="10597" spans="1:5" ht="15" x14ac:dyDescent="0.25">
      <c r="A10597" s="329">
        <v>39606</v>
      </c>
      <c r="B10597" s="329" t="s">
        <v>12762</v>
      </c>
      <c r="C10597" s="329" t="s">
        <v>9494</v>
      </c>
      <c r="D10597" s="329" t="s">
        <v>9495</v>
      </c>
      <c r="E10597" s="334">
        <v>21.96</v>
      </c>
    </row>
    <row r="10598" spans="1:5" ht="15" x14ac:dyDescent="0.25">
      <c r="A10598" s="329">
        <v>39607</v>
      </c>
      <c r="B10598" s="329" t="s">
        <v>12763</v>
      </c>
      <c r="C10598" s="329" t="s">
        <v>9494</v>
      </c>
      <c r="D10598" s="329" t="s">
        <v>9495</v>
      </c>
      <c r="E10598" s="334">
        <v>25.19</v>
      </c>
    </row>
    <row r="10599" spans="1:5" ht="15" x14ac:dyDescent="0.25">
      <c r="A10599" s="329">
        <v>39594</v>
      </c>
      <c r="B10599" s="329" t="s">
        <v>12764</v>
      </c>
      <c r="C10599" s="329" t="s">
        <v>9494</v>
      </c>
      <c r="D10599" s="329" t="s">
        <v>9499</v>
      </c>
      <c r="E10599" s="334">
        <v>238.5</v>
      </c>
    </row>
    <row r="10600" spans="1:5" ht="15" x14ac:dyDescent="0.25">
      <c r="A10600" s="329">
        <v>39596</v>
      </c>
      <c r="B10600" s="329" t="s">
        <v>1625</v>
      </c>
      <c r="C10600" s="329" t="s">
        <v>9494</v>
      </c>
      <c r="D10600" s="329" t="s">
        <v>9495</v>
      </c>
      <c r="E10600" s="334">
        <v>415.69</v>
      </c>
    </row>
    <row r="10601" spans="1:5" ht="15" x14ac:dyDescent="0.25">
      <c r="A10601" s="329">
        <v>39595</v>
      </c>
      <c r="B10601" s="329" t="s">
        <v>12765</v>
      </c>
      <c r="C10601" s="329" t="s">
        <v>9494</v>
      </c>
      <c r="D10601" s="329" t="s">
        <v>9495</v>
      </c>
      <c r="E10601" s="334">
        <v>348.94</v>
      </c>
    </row>
    <row r="10602" spans="1:5" ht="15" x14ac:dyDescent="0.25">
      <c r="A10602" s="329">
        <v>39597</v>
      </c>
      <c r="B10602" s="329" t="s">
        <v>12766</v>
      </c>
      <c r="C10602" s="329" t="s">
        <v>9494</v>
      </c>
      <c r="D10602" s="329" t="s">
        <v>9495</v>
      </c>
      <c r="E10602" s="334">
        <v>560.58000000000004</v>
      </c>
    </row>
    <row r="10603" spans="1:5" ht="15" x14ac:dyDescent="0.25">
      <c r="A10603" s="329">
        <v>10731</v>
      </c>
      <c r="B10603" s="329" t="s">
        <v>12767</v>
      </c>
      <c r="C10603" s="329" t="s">
        <v>9507</v>
      </c>
      <c r="D10603" s="329" t="s">
        <v>9499</v>
      </c>
      <c r="E10603" s="334">
        <v>33.1</v>
      </c>
    </row>
    <row r="10604" spans="1:5" ht="15" x14ac:dyDescent="0.25">
      <c r="A10604" s="329">
        <v>4704</v>
      </c>
      <c r="B10604" s="329" t="s">
        <v>12768</v>
      </c>
      <c r="C10604" s="329" t="s">
        <v>9507</v>
      </c>
      <c r="D10604" s="329" t="s">
        <v>9495</v>
      </c>
      <c r="E10604" s="334">
        <v>29.87</v>
      </c>
    </row>
    <row r="10605" spans="1:5" ht="15" x14ac:dyDescent="0.25">
      <c r="A10605" s="329">
        <v>10730</v>
      </c>
      <c r="B10605" s="329" t="s">
        <v>12769</v>
      </c>
      <c r="C10605" s="329" t="s">
        <v>9507</v>
      </c>
      <c r="D10605" s="329" t="s">
        <v>9495</v>
      </c>
      <c r="E10605" s="334">
        <v>32</v>
      </c>
    </row>
    <row r="10606" spans="1:5" ht="15" x14ac:dyDescent="0.25">
      <c r="A10606" s="329">
        <v>4729</v>
      </c>
      <c r="B10606" s="329" t="s">
        <v>12770</v>
      </c>
      <c r="C10606" s="329" t="s">
        <v>9660</v>
      </c>
      <c r="D10606" s="329" t="s">
        <v>9495</v>
      </c>
      <c r="E10606" s="334">
        <v>80.03</v>
      </c>
    </row>
    <row r="10607" spans="1:5" ht="15" x14ac:dyDescent="0.25">
      <c r="A10607" s="329">
        <v>4720</v>
      </c>
      <c r="B10607" s="329" t="s">
        <v>412</v>
      </c>
      <c r="C10607" s="329" t="s">
        <v>9660</v>
      </c>
      <c r="D10607" s="329" t="s">
        <v>9495</v>
      </c>
      <c r="E10607" s="334">
        <v>91.7</v>
      </c>
    </row>
    <row r="10608" spans="1:5" ht="15" x14ac:dyDescent="0.25">
      <c r="A10608" s="329">
        <v>4721</v>
      </c>
      <c r="B10608" s="329" t="s">
        <v>482</v>
      </c>
      <c r="C10608" s="329" t="s">
        <v>9660</v>
      </c>
      <c r="D10608" s="329" t="s">
        <v>9495</v>
      </c>
      <c r="E10608" s="334">
        <v>79.430000000000007</v>
      </c>
    </row>
    <row r="10609" spans="1:5" ht="15" x14ac:dyDescent="0.25">
      <c r="A10609" s="329">
        <v>4718</v>
      </c>
      <c r="B10609" s="329" t="s">
        <v>483</v>
      </c>
      <c r="C10609" s="329" t="s">
        <v>9660</v>
      </c>
      <c r="D10609" s="329" t="s">
        <v>9499</v>
      </c>
      <c r="E10609" s="334">
        <v>79.849999999999994</v>
      </c>
    </row>
    <row r="10610" spans="1:5" ht="15" x14ac:dyDescent="0.25">
      <c r="A10610" s="329">
        <v>4722</v>
      </c>
      <c r="B10610" s="329" t="s">
        <v>934</v>
      </c>
      <c r="C10610" s="329" t="s">
        <v>9660</v>
      </c>
      <c r="D10610" s="329" t="s">
        <v>9495</v>
      </c>
      <c r="E10610" s="334">
        <v>75.03</v>
      </c>
    </row>
    <row r="10611" spans="1:5" ht="15" x14ac:dyDescent="0.25">
      <c r="A10611" s="329">
        <v>4723</v>
      </c>
      <c r="B10611" s="329" t="s">
        <v>12771</v>
      </c>
      <c r="C10611" s="329" t="s">
        <v>9660</v>
      </c>
      <c r="D10611" s="329" t="s">
        <v>9495</v>
      </c>
      <c r="E10611" s="334">
        <v>74.38</v>
      </c>
    </row>
    <row r="10612" spans="1:5" ht="15" x14ac:dyDescent="0.25">
      <c r="A10612" s="329">
        <v>4727</v>
      </c>
      <c r="B10612" s="329" t="s">
        <v>12772</v>
      </c>
      <c r="C10612" s="329" t="s">
        <v>9660</v>
      </c>
      <c r="D10612" s="329" t="s">
        <v>9495</v>
      </c>
      <c r="E10612" s="334">
        <v>68.08</v>
      </c>
    </row>
    <row r="10613" spans="1:5" ht="15" x14ac:dyDescent="0.25">
      <c r="A10613" s="329">
        <v>4748</v>
      </c>
      <c r="B10613" s="329" t="s">
        <v>12773</v>
      </c>
      <c r="C10613" s="329" t="s">
        <v>9660</v>
      </c>
      <c r="D10613" s="329" t="s">
        <v>9495</v>
      </c>
      <c r="E10613" s="334">
        <v>73.36</v>
      </c>
    </row>
    <row r="10614" spans="1:5" ht="15" x14ac:dyDescent="0.25">
      <c r="A10614" s="329">
        <v>4730</v>
      </c>
      <c r="B10614" s="329" t="s">
        <v>12774</v>
      </c>
      <c r="C10614" s="329" t="s">
        <v>9660</v>
      </c>
      <c r="D10614" s="329" t="s">
        <v>9495</v>
      </c>
      <c r="E10614" s="334">
        <v>74.66</v>
      </c>
    </row>
    <row r="10615" spans="1:5" ht="15" x14ac:dyDescent="0.25">
      <c r="A10615" s="329">
        <v>13186</v>
      </c>
      <c r="B10615" s="329" t="s">
        <v>12775</v>
      </c>
      <c r="C10615" s="329" t="s">
        <v>9660</v>
      </c>
      <c r="D10615" s="329" t="s">
        <v>9495</v>
      </c>
      <c r="E10615" s="334">
        <v>58.82</v>
      </c>
    </row>
    <row r="10616" spans="1:5" ht="15" x14ac:dyDescent="0.25">
      <c r="A10616" s="329">
        <v>10737</v>
      </c>
      <c r="B10616" s="329" t="s">
        <v>12776</v>
      </c>
      <c r="C10616" s="329" t="s">
        <v>9507</v>
      </c>
      <c r="D10616" s="329" t="s">
        <v>9495</v>
      </c>
      <c r="E10616" s="334">
        <v>104.02</v>
      </c>
    </row>
    <row r="10617" spans="1:5" ht="15" x14ac:dyDescent="0.25">
      <c r="A10617" s="329">
        <v>10734</v>
      </c>
      <c r="B10617" s="329" t="s">
        <v>12777</v>
      </c>
      <c r="C10617" s="329" t="s">
        <v>9507</v>
      </c>
      <c r="D10617" s="329" t="s">
        <v>9495</v>
      </c>
      <c r="E10617" s="334">
        <v>61.87</v>
      </c>
    </row>
    <row r="10618" spans="1:5" ht="15" x14ac:dyDescent="0.25">
      <c r="A10618" s="329">
        <v>4708</v>
      </c>
      <c r="B10618" s="329" t="s">
        <v>12778</v>
      </c>
      <c r="C10618" s="329" t="s">
        <v>9507</v>
      </c>
      <c r="D10618" s="329" t="s">
        <v>9495</v>
      </c>
      <c r="E10618" s="334">
        <v>120.02</v>
      </c>
    </row>
    <row r="10619" spans="1:5" ht="15" x14ac:dyDescent="0.25">
      <c r="A10619" s="329">
        <v>4712</v>
      </c>
      <c r="B10619" s="329" t="s">
        <v>12779</v>
      </c>
      <c r="C10619" s="329" t="s">
        <v>9507</v>
      </c>
      <c r="D10619" s="329" t="s">
        <v>9495</v>
      </c>
      <c r="E10619" s="334">
        <v>58.67</v>
      </c>
    </row>
    <row r="10620" spans="1:5" ht="15" x14ac:dyDescent="0.25">
      <c r="A10620" s="329">
        <v>4710</v>
      </c>
      <c r="B10620" s="329" t="s">
        <v>12780</v>
      </c>
      <c r="C10620" s="329" t="s">
        <v>9507</v>
      </c>
      <c r="D10620" s="329" t="s">
        <v>9495</v>
      </c>
      <c r="E10620" s="334">
        <v>188.17</v>
      </c>
    </row>
    <row r="10621" spans="1:5" ht="15" x14ac:dyDescent="0.25">
      <c r="A10621" s="329">
        <v>4746</v>
      </c>
      <c r="B10621" s="329" t="s">
        <v>12781</v>
      </c>
      <c r="C10621" s="329" t="s">
        <v>9660</v>
      </c>
      <c r="D10621" s="329" t="s">
        <v>9495</v>
      </c>
      <c r="E10621" s="334">
        <v>55.76</v>
      </c>
    </row>
    <row r="10622" spans="1:5" ht="15" x14ac:dyDescent="0.25">
      <c r="A10622" s="329">
        <v>4750</v>
      </c>
      <c r="B10622" s="329" t="s">
        <v>2209</v>
      </c>
      <c r="C10622" s="329" t="s">
        <v>9661</v>
      </c>
      <c r="D10622" s="329" t="s">
        <v>9499</v>
      </c>
      <c r="E10622" s="334">
        <v>13.66</v>
      </c>
    </row>
    <row r="10623" spans="1:5" ht="15" x14ac:dyDescent="0.25">
      <c r="A10623" s="329">
        <v>41065</v>
      </c>
      <c r="B10623" s="329" t="s">
        <v>12782</v>
      </c>
      <c r="C10623" s="329" t="s">
        <v>9663</v>
      </c>
      <c r="D10623" s="329" t="s">
        <v>9495</v>
      </c>
      <c r="E10623" s="335">
        <v>2420.84</v>
      </c>
    </row>
    <row r="10624" spans="1:5" ht="15" x14ac:dyDescent="0.25">
      <c r="A10624" s="329">
        <v>34747</v>
      </c>
      <c r="B10624" s="329" t="s">
        <v>12783</v>
      </c>
      <c r="C10624" s="329" t="s">
        <v>9519</v>
      </c>
      <c r="D10624" s="329" t="s">
        <v>9508</v>
      </c>
      <c r="E10624" s="334">
        <v>97.29</v>
      </c>
    </row>
    <row r="10625" spans="1:5" ht="15" x14ac:dyDescent="0.25">
      <c r="A10625" s="329">
        <v>4826</v>
      </c>
      <c r="B10625" s="329" t="s">
        <v>649</v>
      </c>
      <c r="C10625" s="329" t="s">
        <v>9519</v>
      </c>
      <c r="D10625" s="329" t="s">
        <v>9508</v>
      </c>
      <c r="E10625" s="334">
        <v>104.61</v>
      </c>
    </row>
    <row r="10626" spans="1:5" ht="15" x14ac:dyDescent="0.25">
      <c r="A10626" s="329">
        <v>41975</v>
      </c>
      <c r="B10626" s="329" t="s">
        <v>12784</v>
      </c>
      <c r="C10626" s="329" t="s">
        <v>9507</v>
      </c>
      <c r="D10626" s="329" t="s">
        <v>9508</v>
      </c>
      <c r="E10626" s="334">
        <v>76.52</v>
      </c>
    </row>
    <row r="10627" spans="1:5" ht="15" x14ac:dyDescent="0.25">
      <c r="A10627" s="329">
        <v>4825</v>
      </c>
      <c r="B10627" s="329" t="s">
        <v>12785</v>
      </c>
      <c r="C10627" s="329" t="s">
        <v>9519</v>
      </c>
      <c r="D10627" s="329" t="s">
        <v>9508</v>
      </c>
      <c r="E10627" s="334">
        <v>144.81</v>
      </c>
    </row>
    <row r="10628" spans="1:5" ht="15" x14ac:dyDescent="0.25">
      <c r="A10628" s="329">
        <v>34744</v>
      </c>
      <c r="B10628" s="329" t="s">
        <v>12786</v>
      </c>
      <c r="C10628" s="329" t="s">
        <v>9507</v>
      </c>
      <c r="D10628" s="329" t="s">
        <v>9508</v>
      </c>
      <c r="E10628" s="334">
        <v>20.92</v>
      </c>
    </row>
    <row r="10629" spans="1:5" ht="15" x14ac:dyDescent="0.25">
      <c r="A10629" s="329">
        <v>39430</v>
      </c>
      <c r="B10629" s="329" t="s">
        <v>12787</v>
      </c>
      <c r="C10629" s="329" t="s">
        <v>9494</v>
      </c>
      <c r="D10629" s="329" t="s">
        <v>9495</v>
      </c>
      <c r="E10629" s="334">
        <v>2.19</v>
      </c>
    </row>
    <row r="10630" spans="1:5" ht="15" x14ac:dyDescent="0.25">
      <c r="A10630" s="329">
        <v>39573</v>
      </c>
      <c r="B10630" s="329" t="s">
        <v>12788</v>
      </c>
      <c r="C10630" s="329" t="s">
        <v>9494</v>
      </c>
      <c r="D10630" s="329" t="s">
        <v>9495</v>
      </c>
      <c r="E10630" s="334">
        <v>2.16</v>
      </c>
    </row>
    <row r="10631" spans="1:5" ht="15" x14ac:dyDescent="0.25">
      <c r="A10631" s="329">
        <v>38410</v>
      </c>
      <c r="B10631" s="329" t="s">
        <v>12789</v>
      </c>
      <c r="C10631" s="329" t="s">
        <v>9494</v>
      </c>
      <c r="D10631" s="329" t="s">
        <v>9495</v>
      </c>
      <c r="E10631" s="335">
        <v>14372.96</v>
      </c>
    </row>
    <row r="10632" spans="1:5" ht="15" x14ac:dyDescent="0.25">
      <c r="A10632" s="329">
        <v>41596</v>
      </c>
      <c r="B10632" s="329" t="s">
        <v>12790</v>
      </c>
      <c r="C10632" s="329" t="s">
        <v>9567</v>
      </c>
      <c r="D10632" s="329" t="s">
        <v>9508</v>
      </c>
      <c r="E10632" s="334">
        <v>14.1</v>
      </c>
    </row>
    <row r="10633" spans="1:5" ht="15" x14ac:dyDescent="0.25">
      <c r="A10633" s="329">
        <v>41598</v>
      </c>
      <c r="B10633" s="329" t="s">
        <v>12791</v>
      </c>
      <c r="C10633" s="329" t="s">
        <v>9567</v>
      </c>
      <c r="D10633" s="329" t="s">
        <v>9508</v>
      </c>
      <c r="E10633" s="334">
        <v>14.1</v>
      </c>
    </row>
    <row r="10634" spans="1:5" ht="15" x14ac:dyDescent="0.25">
      <c r="A10634" s="329">
        <v>41594</v>
      </c>
      <c r="B10634" s="329" t="s">
        <v>12792</v>
      </c>
      <c r="C10634" s="329" t="s">
        <v>9567</v>
      </c>
      <c r="D10634" s="329" t="s">
        <v>9508</v>
      </c>
      <c r="E10634" s="334">
        <v>14.33</v>
      </c>
    </row>
    <row r="10635" spans="1:5" ht="15" x14ac:dyDescent="0.25">
      <c r="A10635" s="329">
        <v>43663</v>
      </c>
      <c r="B10635" s="329" t="s">
        <v>12793</v>
      </c>
      <c r="C10635" s="329" t="s">
        <v>9567</v>
      </c>
      <c r="D10635" s="329" t="s">
        <v>9508</v>
      </c>
      <c r="E10635" s="334">
        <v>11.8</v>
      </c>
    </row>
    <row r="10636" spans="1:5" ht="15" x14ac:dyDescent="0.25">
      <c r="A10636" s="329">
        <v>4766</v>
      </c>
      <c r="B10636" s="329" t="s">
        <v>12794</v>
      </c>
      <c r="C10636" s="329" t="s">
        <v>9567</v>
      </c>
      <c r="D10636" s="329" t="s">
        <v>9508</v>
      </c>
      <c r="E10636" s="334">
        <v>11.11</v>
      </c>
    </row>
    <row r="10637" spans="1:5" ht="15" x14ac:dyDescent="0.25">
      <c r="A10637" s="329">
        <v>43664</v>
      </c>
      <c r="B10637" s="329" t="s">
        <v>12795</v>
      </c>
      <c r="C10637" s="329" t="s">
        <v>9567</v>
      </c>
      <c r="D10637" s="329" t="s">
        <v>9508</v>
      </c>
      <c r="E10637" s="334">
        <v>11.86</v>
      </c>
    </row>
    <row r="10638" spans="1:5" ht="15" x14ac:dyDescent="0.25">
      <c r="A10638" s="329">
        <v>43082</v>
      </c>
      <c r="B10638" s="329" t="s">
        <v>12796</v>
      </c>
      <c r="C10638" s="329" t="s">
        <v>9567</v>
      </c>
      <c r="D10638" s="329" t="s">
        <v>9508</v>
      </c>
      <c r="E10638" s="334">
        <v>12.93</v>
      </c>
    </row>
    <row r="10639" spans="1:5" ht="15" x14ac:dyDescent="0.25">
      <c r="A10639" s="329">
        <v>43665</v>
      </c>
      <c r="B10639" s="329" t="s">
        <v>12797</v>
      </c>
      <c r="C10639" s="329" t="s">
        <v>9567</v>
      </c>
      <c r="D10639" s="329" t="s">
        <v>9508</v>
      </c>
      <c r="E10639" s="334">
        <v>11.11</v>
      </c>
    </row>
    <row r="10640" spans="1:5" ht="15" x14ac:dyDescent="0.25">
      <c r="A10640" s="329">
        <v>10966</v>
      </c>
      <c r="B10640" s="329" t="s">
        <v>12798</v>
      </c>
      <c r="C10640" s="329" t="s">
        <v>9567</v>
      </c>
      <c r="D10640" s="329" t="s">
        <v>9508</v>
      </c>
      <c r="E10640" s="334">
        <v>11.8</v>
      </c>
    </row>
    <row r="10641" spans="1:5" ht="15" x14ac:dyDescent="0.25">
      <c r="A10641" s="329">
        <v>43692</v>
      </c>
      <c r="B10641" s="329" t="s">
        <v>12799</v>
      </c>
      <c r="C10641" s="329" t="s">
        <v>9567</v>
      </c>
      <c r="D10641" s="329" t="s">
        <v>9508</v>
      </c>
      <c r="E10641" s="334">
        <v>11.8</v>
      </c>
    </row>
    <row r="10642" spans="1:5" ht="15" x14ac:dyDescent="0.25">
      <c r="A10642" s="329">
        <v>43083</v>
      </c>
      <c r="B10642" s="329" t="s">
        <v>12800</v>
      </c>
      <c r="C10642" s="329" t="s">
        <v>9567</v>
      </c>
      <c r="D10642" s="329" t="s">
        <v>9508</v>
      </c>
      <c r="E10642" s="334">
        <v>11.2</v>
      </c>
    </row>
    <row r="10643" spans="1:5" ht="15" x14ac:dyDescent="0.25">
      <c r="A10643" s="329">
        <v>40535</v>
      </c>
      <c r="B10643" s="329" t="s">
        <v>12801</v>
      </c>
      <c r="C10643" s="329" t="s">
        <v>9567</v>
      </c>
      <c r="D10643" s="329" t="s">
        <v>9508</v>
      </c>
      <c r="E10643" s="334">
        <v>11.2</v>
      </c>
    </row>
    <row r="10644" spans="1:5" ht="15" x14ac:dyDescent="0.25">
      <c r="A10644" s="329">
        <v>39427</v>
      </c>
      <c r="B10644" s="329" t="s">
        <v>12802</v>
      </c>
      <c r="C10644" s="329" t="s">
        <v>9519</v>
      </c>
      <c r="D10644" s="329" t="s">
        <v>9495</v>
      </c>
      <c r="E10644" s="334">
        <v>5.83</v>
      </c>
    </row>
    <row r="10645" spans="1:5" ht="15" x14ac:dyDescent="0.25">
      <c r="A10645" s="329">
        <v>39424</v>
      </c>
      <c r="B10645" s="329" t="s">
        <v>12803</v>
      </c>
      <c r="C10645" s="329" t="s">
        <v>9519</v>
      </c>
      <c r="D10645" s="329" t="s">
        <v>9495</v>
      </c>
      <c r="E10645" s="334">
        <v>3.47</v>
      </c>
    </row>
    <row r="10646" spans="1:5" ht="15" x14ac:dyDescent="0.25">
      <c r="A10646" s="329">
        <v>39425</v>
      </c>
      <c r="B10646" s="329" t="s">
        <v>12804</v>
      </c>
      <c r="C10646" s="329" t="s">
        <v>9519</v>
      </c>
      <c r="D10646" s="329" t="s">
        <v>9495</v>
      </c>
      <c r="E10646" s="334">
        <v>3.42</v>
      </c>
    </row>
    <row r="10647" spans="1:5" ht="15" x14ac:dyDescent="0.25">
      <c r="A10647" s="329">
        <v>40664</v>
      </c>
      <c r="B10647" s="329" t="s">
        <v>12805</v>
      </c>
      <c r="C10647" s="329" t="s">
        <v>9567</v>
      </c>
      <c r="D10647" s="329" t="s">
        <v>9508</v>
      </c>
      <c r="E10647" s="334">
        <v>22.98</v>
      </c>
    </row>
    <row r="10648" spans="1:5" ht="15" x14ac:dyDescent="0.25">
      <c r="A10648" s="329">
        <v>34360</v>
      </c>
      <c r="B10648" s="329" t="s">
        <v>12806</v>
      </c>
      <c r="C10648" s="329" t="s">
        <v>9567</v>
      </c>
      <c r="D10648" s="329" t="s">
        <v>9508</v>
      </c>
      <c r="E10648" s="334">
        <v>40.83</v>
      </c>
    </row>
    <row r="10649" spans="1:5" ht="15" x14ac:dyDescent="0.25">
      <c r="A10649" s="329">
        <v>20259</v>
      </c>
      <c r="B10649" s="329" t="s">
        <v>12807</v>
      </c>
      <c r="C10649" s="329" t="s">
        <v>9519</v>
      </c>
      <c r="D10649" s="329" t="s">
        <v>9508</v>
      </c>
      <c r="E10649" s="334">
        <v>10.7</v>
      </c>
    </row>
    <row r="10650" spans="1:5" ht="15" x14ac:dyDescent="0.25">
      <c r="A10650" s="329">
        <v>14077</v>
      </c>
      <c r="B10650" s="329" t="s">
        <v>12808</v>
      </c>
      <c r="C10650" s="329" t="s">
        <v>9519</v>
      </c>
      <c r="D10650" s="329" t="s">
        <v>9508</v>
      </c>
      <c r="E10650" s="334">
        <v>163.77000000000001</v>
      </c>
    </row>
    <row r="10651" spans="1:5" ht="15" x14ac:dyDescent="0.25">
      <c r="A10651" s="329">
        <v>3678</v>
      </c>
      <c r="B10651" s="329" t="s">
        <v>12809</v>
      </c>
      <c r="C10651" s="329" t="s">
        <v>9519</v>
      </c>
      <c r="D10651" s="329" t="s">
        <v>9508</v>
      </c>
      <c r="E10651" s="334">
        <v>74.02</v>
      </c>
    </row>
    <row r="10652" spans="1:5" ht="15" x14ac:dyDescent="0.25">
      <c r="A10652" s="329">
        <v>39418</v>
      </c>
      <c r="B10652" s="329" t="s">
        <v>12810</v>
      </c>
      <c r="C10652" s="329" t="s">
        <v>9519</v>
      </c>
      <c r="D10652" s="329" t="s">
        <v>9495</v>
      </c>
      <c r="E10652" s="334">
        <v>6.5</v>
      </c>
    </row>
    <row r="10653" spans="1:5" ht="15" x14ac:dyDescent="0.25">
      <c r="A10653" s="329">
        <v>39419</v>
      </c>
      <c r="B10653" s="329" t="s">
        <v>588</v>
      </c>
      <c r="C10653" s="329" t="s">
        <v>9519</v>
      </c>
      <c r="D10653" s="329" t="s">
        <v>9495</v>
      </c>
      <c r="E10653" s="334">
        <v>7.92</v>
      </c>
    </row>
    <row r="10654" spans="1:5" ht="15" x14ac:dyDescent="0.25">
      <c r="A10654" s="329">
        <v>39420</v>
      </c>
      <c r="B10654" s="329" t="s">
        <v>12811</v>
      </c>
      <c r="C10654" s="329" t="s">
        <v>9519</v>
      </c>
      <c r="D10654" s="329" t="s">
        <v>9495</v>
      </c>
      <c r="E10654" s="334">
        <v>8.75</v>
      </c>
    </row>
    <row r="10655" spans="1:5" ht="15" x14ac:dyDescent="0.25">
      <c r="A10655" s="329">
        <v>39571</v>
      </c>
      <c r="B10655" s="329" t="s">
        <v>12812</v>
      </c>
      <c r="C10655" s="329" t="s">
        <v>9519</v>
      </c>
      <c r="D10655" s="329" t="s">
        <v>9495</v>
      </c>
      <c r="E10655" s="334">
        <v>5.28</v>
      </c>
    </row>
    <row r="10656" spans="1:5" ht="15" x14ac:dyDescent="0.25">
      <c r="A10656" s="329">
        <v>39421</v>
      </c>
      <c r="B10656" s="329" t="s">
        <v>12813</v>
      </c>
      <c r="C10656" s="329" t="s">
        <v>9519</v>
      </c>
      <c r="D10656" s="329" t="s">
        <v>9495</v>
      </c>
      <c r="E10656" s="334">
        <v>7.7</v>
      </c>
    </row>
    <row r="10657" spans="1:5" ht="15" x14ac:dyDescent="0.25">
      <c r="A10657" s="329">
        <v>39422</v>
      </c>
      <c r="B10657" s="329" t="s">
        <v>589</v>
      </c>
      <c r="C10657" s="329" t="s">
        <v>9519</v>
      </c>
      <c r="D10657" s="329" t="s">
        <v>9499</v>
      </c>
      <c r="E10657" s="334">
        <v>8.99</v>
      </c>
    </row>
    <row r="10658" spans="1:5" ht="15" x14ac:dyDescent="0.25">
      <c r="A10658" s="329">
        <v>39423</v>
      </c>
      <c r="B10658" s="329" t="s">
        <v>12814</v>
      </c>
      <c r="C10658" s="329" t="s">
        <v>9519</v>
      </c>
      <c r="D10658" s="329" t="s">
        <v>9495</v>
      </c>
      <c r="E10658" s="334">
        <v>10.44</v>
      </c>
    </row>
    <row r="10659" spans="1:5" ht="15" x14ac:dyDescent="0.25">
      <c r="A10659" s="329">
        <v>39426</v>
      </c>
      <c r="B10659" s="329" t="s">
        <v>12815</v>
      </c>
      <c r="C10659" s="329" t="s">
        <v>9519</v>
      </c>
      <c r="D10659" s="329" t="s">
        <v>9495</v>
      </c>
      <c r="E10659" s="334">
        <v>23.46</v>
      </c>
    </row>
    <row r="10660" spans="1:5" ht="15" x14ac:dyDescent="0.25">
      <c r="A10660" s="329">
        <v>39429</v>
      </c>
      <c r="B10660" s="329" t="s">
        <v>12816</v>
      </c>
      <c r="C10660" s="329" t="s">
        <v>9519</v>
      </c>
      <c r="D10660" s="329" t="s">
        <v>9495</v>
      </c>
      <c r="E10660" s="334">
        <v>7.4</v>
      </c>
    </row>
    <row r="10661" spans="1:5" ht="15" x14ac:dyDescent="0.25">
      <c r="A10661" s="329">
        <v>39428</v>
      </c>
      <c r="B10661" s="329" t="s">
        <v>12817</v>
      </c>
      <c r="C10661" s="329" t="s">
        <v>9519</v>
      </c>
      <c r="D10661" s="329" t="s">
        <v>9495</v>
      </c>
      <c r="E10661" s="334">
        <v>5.65</v>
      </c>
    </row>
    <row r="10662" spans="1:5" ht="15" x14ac:dyDescent="0.25">
      <c r="A10662" s="329">
        <v>39572</v>
      </c>
      <c r="B10662" s="329" t="s">
        <v>12818</v>
      </c>
      <c r="C10662" s="329" t="s">
        <v>9519</v>
      </c>
      <c r="D10662" s="329" t="s">
        <v>9495</v>
      </c>
      <c r="E10662" s="334">
        <v>4.8899999999999997</v>
      </c>
    </row>
    <row r="10663" spans="1:5" ht="15" x14ac:dyDescent="0.25">
      <c r="A10663" s="329">
        <v>39570</v>
      </c>
      <c r="B10663" s="329" t="s">
        <v>12819</v>
      </c>
      <c r="C10663" s="329" t="s">
        <v>9519</v>
      </c>
      <c r="D10663" s="329" t="s">
        <v>9495</v>
      </c>
      <c r="E10663" s="334">
        <v>5.19</v>
      </c>
    </row>
    <row r="10664" spans="1:5" ht="15" x14ac:dyDescent="0.25">
      <c r="A10664" s="329">
        <v>39569</v>
      </c>
      <c r="B10664" s="329" t="s">
        <v>12820</v>
      </c>
      <c r="C10664" s="329" t="s">
        <v>9519</v>
      </c>
      <c r="D10664" s="329" t="s">
        <v>9495</v>
      </c>
      <c r="E10664" s="334">
        <v>5.13</v>
      </c>
    </row>
    <row r="10665" spans="1:5" ht="15" x14ac:dyDescent="0.25">
      <c r="A10665" s="329">
        <v>11552</v>
      </c>
      <c r="B10665" s="329" t="s">
        <v>12821</v>
      </c>
      <c r="C10665" s="329" t="s">
        <v>9519</v>
      </c>
      <c r="D10665" s="329" t="s">
        <v>9495</v>
      </c>
      <c r="E10665" s="334">
        <v>7.7</v>
      </c>
    </row>
    <row r="10666" spans="1:5" ht="15" x14ac:dyDescent="0.25">
      <c r="A10666" s="329">
        <v>40598</v>
      </c>
      <c r="B10666" s="329" t="s">
        <v>12822</v>
      </c>
      <c r="C10666" s="329" t="s">
        <v>9567</v>
      </c>
      <c r="D10666" s="329" t="s">
        <v>9508</v>
      </c>
      <c r="E10666" s="334">
        <v>10.92</v>
      </c>
    </row>
    <row r="10667" spans="1:5" ht="15" x14ac:dyDescent="0.25">
      <c r="A10667" s="329">
        <v>39029</v>
      </c>
      <c r="B10667" s="329" t="s">
        <v>12823</v>
      </c>
      <c r="C10667" s="329" t="s">
        <v>9519</v>
      </c>
      <c r="D10667" s="329" t="s">
        <v>9495</v>
      </c>
      <c r="E10667" s="334">
        <v>16.57</v>
      </c>
    </row>
    <row r="10668" spans="1:5" ht="15" x14ac:dyDescent="0.25">
      <c r="A10668" s="329">
        <v>39028</v>
      </c>
      <c r="B10668" s="329" t="s">
        <v>12824</v>
      </c>
      <c r="C10668" s="329" t="s">
        <v>9519</v>
      </c>
      <c r="D10668" s="329" t="s">
        <v>9495</v>
      </c>
      <c r="E10668" s="334">
        <v>9.64</v>
      </c>
    </row>
    <row r="10669" spans="1:5" ht="15" x14ac:dyDescent="0.25">
      <c r="A10669" s="329">
        <v>39328</v>
      </c>
      <c r="B10669" s="329" t="s">
        <v>12825</v>
      </c>
      <c r="C10669" s="329" t="s">
        <v>9519</v>
      </c>
      <c r="D10669" s="329" t="s">
        <v>9495</v>
      </c>
      <c r="E10669" s="334">
        <v>5.3</v>
      </c>
    </row>
    <row r="10670" spans="1:5" ht="15" x14ac:dyDescent="0.25">
      <c r="A10670" s="329">
        <v>38541</v>
      </c>
      <c r="B10670" s="329" t="s">
        <v>12826</v>
      </c>
      <c r="C10670" s="329" t="s">
        <v>9494</v>
      </c>
      <c r="D10670" s="329" t="s">
        <v>9508</v>
      </c>
      <c r="E10670" s="335">
        <v>2944736.82</v>
      </c>
    </row>
    <row r="10671" spans="1:5" ht="15" x14ac:dyDescent="0.25">
      <c r="A10671" s="329">
        <v>38542</v>
      </c>
      <c r="B10671" s="329" t="s">
        <v>12827</v>
      </c>
      <c r="C10671" s="329" t="s">
        <v>9494</v>
      </c>
      <c r="D10671" s="329" t="s">
        <v>9508</v>
      </c>
      <c r="E10671" s="335">
        <v>4578947.34</v>
      </c>
    </row>
    <row r="10672" spans="1:5" ht="15" x14ac:dyDescent="0.25">
      <c r="A10672" s="329">
        <v>38543</v>
      </c>
      <c r="B10672" s="329" t="s">
        <v>2451</v>
      </c>
      <c r="C10672" s="329" t="s">
        <v>9494</v>
      </c>
      <c r="D10672" s="329" t="s">
        <v>9508</v>
      </c>
      <c r="E10672" s="335">
        <v>1121052.6599999999</v>
      </c>
    </row>
    <row r="10673" spans="1:5" ht="15" x14ac:dyDescent="0.25">
      <c r="A10673" s="329">
        <v>40406</v>
      </c>
      <c r="B10673" s="329" t="s">
        <v>12828</v>
      </c>
      <c r="C10673" s="329" t="s">
        <v>9494</v>
      </c>
      <c r="D10673" s="329" t="s">
        <v>9495</v>
      </c>
      <c r="E10673" s="335">
        <v>78231.59</v>
      </c>
    </row>
    <row r="10674" spans="1:5" ht="15" x14ac:dyDescent="0.25">
      <c r="A10674" s="329">
        <v>40789</v>
      </c>
      <c r="B10674" s="329" t="s">
        <v>12829</v>
      </c>
      <c r="C10674" s="329" t="s">
        <v>9494</v>
      </c>
      <c r="D10674" s="329" t="s">
        <v>9495</v>
      </c>
      <c r="E10674" s="335">
        <v>11273.97</v>
      </c>
    </row>
    <row r="10675" spans="1:5" ht="15" x14ac:dyDescent="0.25">
      <c r="A10675" s="329">
        <v>40791</v>
      </c>
      <c r="B10675" s="329" t="s">
        <v>12830</v>
      </c>
      <c r="C10675" s="329" t="s">
        <v>9494</v>
      </c>
      <c r="D10675" s="329" t="s">
        <v>9495</v>
      </c>
      <c r="E10675" s="335">
        <v>35292.44</v>
      </c>
    </row>
    <row r="10676" spans="1:5" ht="15" x14ac:dyDescent="0.25">
      <c r="A10676" s="329">
        <v>11651</v>
      </c>
      <c r="B10676" s="329" t="s">
        <v>2459</v>
      </c>
      <c r="C10676" s="329" t="s">
        <v>9494</v>
      </c>
      <c r="D10676" s="329" t="s">
        <v>9495</v>
      </c>
      <c r="E10676" s="335">
        <v>19301.939999999999</v>
      </c>
    </row>
    <row r="10677" spans="1:5" ht="15" x14ac:dyDescent="0.25">
      <c r="A10677" s="329">
        <v>40435</v>
      </c>
      <c r="B10677" s="329" t="s">
        <v>12831</v>
      </c>
      <c r="C10677" s="329" t="s">
        <v>9494</v>
      </c>
      <c r="D10677" s="329" t="s">
        <v>9508</v>
      </c>
      <c r="E10677" s="335">
        <v>615000</v>
      </c>
    </row>
    <row r="10678" spans="1:5" ht="15" x14ac:dyDescent="0.25">
      <c r="A10678" s="329">
        <v>39012</v>
      </c>
      <c r="B10678" s="329" t="s">
        <v>12832</v>
      </c>
      <c r="C10678" s="329" t="s">
        <v>9494</v>
      </c>
      <c r="D10678" s="329" t="s">
        <v>9508</v>
      </c>
      <c r="E10678" s="335">
        <v>641667.48</v>
      </c>
    </row>
    <row r="10679" spans="1:5" ht="15" x14ac:dyDescent="0.25">
      <c r="A10679" s="329">
        <v>13617</v>
      </c>
      <c r="B10679" s="329" t="s">
        <v>12833</v>
      </c>
      <c r="C10679" s="329" t="s">
        <v>9494</v>
      </c>
      <c r="D10679" s="329" t="s">
        <v>9495</v>
      </c>
      <c r="E10679" s="335">
        <v>66422.64</v>
      </c>
    </row>
    <row r="10680" spans="1:5" ht="15" x14ac:dyDescent="0.25">
      <c r="A10680" s="329">
        <v>35274</v>
      </c>
      <c r="B10680" s="329" t="s">
        <v>12834</v>
      </c>
      <c r="C10680" s="329" t="s">
        <v>9519</v>
      </c>
      <c r="D10680" s="329" t="s">
        <v>9495</v>
      </c>
      <c r="E10680" s="334">
        <v>30.41</v>
      </c>
    </row>
    <row r="10681" spans="1:5" ht="15" x14ac:dyDescent="0.25">
      <c r="A10681" s="329">
        <v>35275</v>
      </c>
      <c r="B10681" s="329" t="s">
        <v>12835</v>
      </c>
      <c r="C10681" s="329" t="s">
        <v>9519</v>
      </c>
      <c r="D10681" s="329" t="s">
        <v>9495</v>
      </c>
      <c r="E10681" s="334">
        <v>64.540000000000006</v>
      </c>
    </row>
    <row r="10682" spans="1:5" ht="15" x14ac:dyDescent="0.25">
      <c r="A10682" s="329">
        <v>35276</v>
      </c>
      <c r="B10682" s="329" t="s">
        <v>12836</v>
      </c>
      <c r="C10682" s="329" t="s">
        <v>9519</v>
      </c>
      <c r="D10682" s="329" t="s">
        <v>9495</v>
      </c>
      <c r="E10682" s="334">
        <v>112.31</v>
      </c>
    </row>
    <row r="10683" spans="1:5" ht="15" x14ac:dyDescent="0.25">
      <c r="A10683" s="329">
        <v>38386</v>
      </c>
      <c r="B10683" s="329" t="s">
        <v>12837</v>
      </c>
      <c r="C10683" s="329" t="s">
        <v>9494</v>
      </c>
      <c r="D10683" s="329" t="s">
        <v>9495</v>
      </c>
      <c r="E10683" s="334">
        <v>5.12</v>
      </c>
    </row>
    <row r="10684" spans="1:5" ht="15" x14ac:dyDescent="0.25">
      <c r="A10684" s="329">
        <v>11091</v>
      </c>
      <c r="B10684" s="329" t="s">
        <v>12838</v>
      </c>
      <c r="C10684" s="329" t="s">
        <v>9494</v>
      </c>
      <c r="D10684" s="329" t="s">
        <v>9495</v>
      </c>
      <c r="E10684" s="334">
        <v>1.67</v>
      </c>
    </row>
    <row r="10685" spans="1:5" ht="15" x14ac:dyDescent="0.25">
      <c r="A10685" s="329">
        <v>37586</v>
      </c>
      <c r="B10685" s="329" t="s">
        <v>590</v>
      </c>
      <c r="C10685" s="329" t="s">
        <v>11582</v>
      </c>
      <c r="D10685" s="329" t="s">
        <v>9508</v>
      </c>
      <c r="E10685" s="334">
        <v>46.56</v>
      </c>
    </row>
    <row r="10686" spans="1:5" ht="15" x14ac:dyDescent="0.25">
      <c r="A10686" s="329">
        <v>37395</v>
      </c>
      <c r="B10686" s="329" t="s">
        <v>675</v>
      </c>
      <c r="C10686" s="329" t="s">
        <v>11582</v>
      </c>
      <c r="D10686" s="329" t="s">
        <v>9508</v>
      </c>
      <c r="E10686" s="334">
        <v>40.03</v>
      </c>
    </row>
    <row r="10687" spans="1:5" ht="15" x14ac:dyDescent="0.25">
      <c r="A10687" s="329">
        <v>14147</v>
      </c>
      <c r="B10687" s="329" t="s">
        <v>12839</v>
      </c>
      <c r="C10687" s="329" t="s">
        <v>11582</v>
      </c>
      <c r="D10687" s="329" t="s">
        <v>9508</v>
      </c>
      <c r="E10687" s="334">
        <v>53.1</v>
      </c>
    </row>
    <row r="10688" spans="1:5" ht="15" x14ac:dyDescent="0.25">
      <c r="A10688" s="329">
        <v>37396</v>
      </c>
      <c r="B10688" s="329" t="s">
        <v>12840</v>
      </c>
      <c r="C10688" s="329" t="s">
        <v>11582</v>
      </c>
      <c r="D10688" s="329" t="s">
        <v>9508</v>
      </c>
      <c r="E10688" s="334">
        <v>32.76</v>
      </c>
    </row>
    <row r="10689" spans="1:5" ht="15" x14ac:dyDescent="0.25">
      <c r="A10689" s="329">
        <v>37397</v>
      </c>
      <c r="B10689" s="329" t="s">
        <v>12841</v>
      </c>
      <c r="C10689" s="329" t="s">
        <v>11582</v>
      </c>
      <c r="D10689" s="329" t="s">
        <v>9508</v>
      </c>
      <c r="E10689" s="334">
        <v>34.31</v>
      </c>
    </row>
    <row r="10690" spans="1:5" ht="15" x14ac:dyDescent="0.25">
      <c r="A10690" s="329">
        <v>43606</v>
      </c>
      <c r="B10690" s="329" t="s">
        <v>12842</v>
      </c>
      <c r="C10690" s="329" t="s">
        <v>9494</v>
      </c>
      <c r="D10690" s="329" t="s">
        <v>9495</v>
      </c>
      <c r="E10690" s="334">
        <v>9.2200000000000006</v>
      </c>
    </row>
    <row r="10691" spans="1:5" ht="15" x14ac:dyDescent="0.25">
      <c r="A10691" s="329">
        <v>444</v>
      </c>
      <c r="B10691" s="329" t="s">
        <v>12843</v>
      </c>
      <c r="C10691" s="329" t="s">
        <v>9494</v>
      </c>
      <c r="D10691" s="329" t="s">
        <v>9495</v>
      </c>
      <c r="E10691" s="334">
        <v>32.840000000000003</v>
      </c>
    </row>
    <row r="10692" spans="1:5" ht="15" x14ac:dyDescent="0.25">
      <c r="A10692" s="329">
        <v>445</v>
      </c>
      <c r="B10692" s="329" t="s">
        <v>12844</v>
      </c>
      <c r="C10692" s="329" t="s">
        <v>9494</v>
      </c>
      <c r="D10692" s="329" t="s">
        <v>9495</v>
      </c>
      <c r="E10692" s="334">
        <v>44.95</v>
      </c>
    </row>
    <row r="10693" spans="1:5" ht="15" x14ac:dyDescent="0.25">
      <c r="A10693" s="329">
        <v>4783</v>
      </c>
      <c r="B10693" s="329" t="s">
        <v>2213</v>
      </c>
      <c r="C10693" s="329" t="s">
        <v>9661</v>
      </c>
      <c r="D10693" s="329" t="s">
        <v>9499</v>
      </c>
      <c r="E10693" s="334">
        <v>13.66</v>
      </c>
    </row>
    <row r="10694" spans="1:5" ht="15" x14ac:dyDescent="0.25">
      <c r="A10694" s="329">
        <v>41079</v>
      </c>
      <c r="B10694" s="329" t="s">
        <v>12845</v>
      </c>
      <c r="C10694" s="329" t="s">
        <v>9663</v>
      </c>
      <c r="D10694" s="329" t="s">
        <v>9495</v>
      </c>
      <c r="E10694" s="335">
        <v>2420.84</v>
      </c>
    </row>
    <row r="10695" spans="1:5" ht="15" x14ac:dyDescent="0.25">
      <c r="A10695" s="329">
        <v>12874</v>
      </c>
      <c r="B10695" s="329" t="s">
        <v>12846</v>
      </c>
      <c r="C10695" s="329" t="s">
        <v>9661</v>
      </c>
      <c r="D10695" s="329" t="s">
        <v>9495</v>
      </c>
      <c r="E10695" s="334">
        <v>15.74</v>
      </c>
    </row>
    <row r="10696" spans="1:5" ht="15" x14ac:dyDescent="0.25">
      <c r="A10696" s="329">
        <v>41082</v>
      </c>
      <c r="B10696" s="329" t="s">
        <v>12847</v>
      </c>
      <c r="C10696" s="329" t="s">
        <v>9663</v>
      </c>
      <c r="D10696" s="329" t="s">
        <v>9495</v>
      </c>
      <c r="E10696" s="335">
        <v>2790.69</v>
      </c>
    </row>
    <row r="10697" spans="1:5" ht="15" x14ac:dyDescent="0.25">
      <c r="A10697" s="329">
        <v>4785</v>
      </c>
      <c r="B10697" s="329" t="s">
        <v>12848</v>
      </c>
      <c r="C10697" s="329" t="s">
        <v>9661</v>
      </c>
      <c r="D10697" s="329" t="s">
        <v>9495</v>
      </c>
      <c r="E10697" s="334">
        <v>14.69</v>
      </c>
    </row>
    <row r="10698" spans="1:5" ht="15" x14ac:dyDescent="0.25">
      <c r="A10698" s="329">
        <v>41081</v>
      </c>
      <c r="B10698" s="329" t="s">
        <v>12849</v>
      </c>
      <c r="C10698" s="329" t="s">
        <v>9663</v>
      </c>
      <c r="D10698" s="329" t="s">
        <v>9495</v>
      </c>
      <c r="E10698" s="335">
        <v>2603.86</v>
      </c>
    </row>
    <row r="10699" spans="1:5" ht="15" x14ac:dyDescent="0.25">
      <c r="A10699" s="329">
        <v>4801</v>
      </c>
      <c r="B10699" s="329" t="s">
        <v>12850</v>
      </c>
      <c r="C10699" s="329" t="s">
        <v>9507</v>
      </c>
      <c r="D10699" s="329" t="s">
        <v>9495</v>
      </c>
      <c r="E10699" s="334">
        <v>69.23</v>
      </c>
    </row>
    <row r="10700" spans="1:5" ht="15" x14ac:dyDescent="0.25">
      <c r="A10700" s="329">
        <v>4794</v>
      </c>
      <c r="B10700" s="329" t="s">
        <v>12851</v>
      </c>
      <c r="C10700" s="329" t="s">
        <v>9507</v>
      </c>
      <c r="D10700" s="329" t="s">
        <v>9495</v>
      </c>
      <c r="E10700" s="334">
        <v>315.33</v>
      </c>
    </row>
    <row r="10701" spans="1:5" ht="15" x14ac:dyDescent="0.25">
      <c r="A10701" s="329">
        <v>4796</v>
      </c>
      <c r="B10701" s="329" t="s">
        <v>12852</v>
      </c>
      <c r="C10701" s="329" t="s">
        <v>9507</v>
      </c>
      <c r="D10701" s="329" t="s">
        <v>9495</v>
      </c>
      <c r="E10701" s="334">
        <v>191.53</v>
      </c>
    </row>
    <row r="10702" spans="1:5" ht="15" x14ac:dyDescent="0.25">
      <c r="A10702" s="329">
        <v>4800</v>
      </c>
      <c r="B10702" s="329" t="s">
        <v>12853</v>
      </c>
      <c r="C10702" s="329" t="s">
        <v>9507</v>
      </c>
      <c r="D10702" s="329" t="s">
        <v>9495</v>
      </c>
      <c r="E10702" s="334">
        <v>52.67</v>
      </c>
    </row>
    <row r="10703" spans="1:5" ht="15" x14ac:dyDescent="0.25">
      <c r="A10703" s="329">
        <v>4795</v>
      </c>
      <c r="B10703" s="329" t="s">
        <v>12854</v>
      </c>
      <c r="C10703" s="329" t="s">
        <v>9507</v>
      </c>
      <c r="D10703" s="329" t="s">
        <v>9495</v>
      </c>
      <c r="E10703" s="334">
        <v>306.95</v>
      </c>
    </row>
    <row r="10704" spans="1:5" ht="15" x14ac:dyDescent="0.25">
      <c r="A10704" s="329">
        <v>39694</v>
      </c>
      <c r="B10704" s="329" t="s">
        <v>12855</v>
      </c>
      <c r="C10704" s="329" t="s">
        <v>9507</v>
      </c>
      <c r="D10704" s="329" t="s">
        <v>9495</v>
      </c>
      <c r="E10704" s="334">
        <v>418.42</v>
      </c>
    </row>
    <row r="10705" spans="1:5" ht="15" x14ac:dyDescent="0.25">
      <c r="A10705" s="329">
        <v>1292</v>
      </c>
      <c r="B10705" s="329" t="s">
        <v>12856</v>
      </c>
      <c r="C10705" s="329" t="s">
        <v>9507</v>
      </c>
      <c r="D10705" s="329" t="s">
        <v>9495</v>
      </c>
      <c r="E10705" s="334">
        <v>57.61</v>
      </c>
    </row>
    <row r="10706" spans="1:5" ht="15" x14ac:dyDescent="0.25">
      <c r="A10706" s="329">
        <v>1287</v>
      </c>
      <c r="B10706" s="329" t="s">
        <v>12857</v>
      </c>
      <c r="C10706" s="329" t="s">
        <v>9507</v>
      </c>
      <c r="D10706" s="329" t="s">
        <v>9499</v>
      </c>
      <c r="E10706" s="334">
        <v>28.26</v>
      </c>
    </row>
    <row r="10707" spans="1:5" ht="15" x14ac:dyDescent="0.25">
      <c r="A10707" s="329">
        <v>1297</v>
      </c>
      <c r="B10707" s="329" t="s">
        <v>12858</v>
      </c>
      <c r="C10707" s="329" t="s">
        <v>9507</v>
      </c>
      <c r="D10707" s="329" t="s">
        <v>9495</v>
      </c>
      <c r="E10707" s="334">
        <v>23.44</v>
      </c>
    </row>
    <row r="10708" spans="1:5" ht="15" x14ac:dyDescent="0.25">
      <c r="A10708" s="329">
        <v>4786</v>
      </c>
      <c r="B10708" s="329" t="s">
        <v>641</v>
      </c>
      <c r="C10708" s="329" t="s">
        <v>9507</v>
      </c>
      <c r="D10708" s="329" t="s">
        <v>9508</v>
      </c>
      <c r="E10708" s="334">
        <v>88</v>
      </c>
    </row>
    <row r="10709" spans="1:5" ht="15" x14ac:dyDescent="0.25">
      <c r="A10709" s="329">
        <v>10840</v>
      </c>
      <c r="B10709" s="329" t="s">
        <v>12859</v>
      </c>
      <c r="C10709" s="329" t="s">
        <v>9507</v>
      </c>
      <c r="D10709" s="329" t="s">
        <v>9508</v>
      </c>
      <c r="E10709" s="334">
        <v>340</v>
      </c>
    </row>
    <row r="10710" spans="1:5" ht="15" x14ac:dyDescent="0.25">
      <c r="A10710" s="329">
        <v>10841</v>
      </c>
      <c r="B10710" s="329" t="s">
        <v>12860</v>
      </c>
      <c r="C10710" s="329" t="s">
        <v>9507</v>
      </c>
      <c r="D10710" s="329" t="s">
        <v>9508</v>
      </c>
      <c r="E10710" s="334">
        <v>256.60000000000002</v>
      </c>
    </row>
    <row r="10711" spans="1:5" ht="15" x14ac:dyDescent="0.25">
      <c r="A10711" s="329">
        <v>25980</v>
      </c>
      <c r="B10711" s="329" t="s">
        <v>12861</v>
      </c>
      <c r="C10711" s="329" t="s">
        <v>9507</v>
      </c>
      <c r="D10711" s="329" t="s">
        <v>9508</v>
      </c>
      <c r="E10711" s="334">
        <v>327.88</v>
      </c>
    </row>
    <row r="10712" spans="1:5" ht="15" x14ac:dyDescent="0.25">
      <c r="A10712" s="329">
        <v>10842</v>
      </c>
      <c r="B10712" s="329" t="s">
        <v>12862</v>
      </c>
      <c r="C10712" s="329" t="s">
        <v>9507</v>
      </c>
      <c r="D10712" s="329" t="s">
        <v>9508</v>
      </c>
      <c r="E10712" s="334">
        <v>370.64</v>
      </c>
    </row>
    <row r="10713" spans="1:5" ht="15" x14ac:dyDescent="0.25">
      <c r="A10713" s="329">
        <v>21108</v>
      </c>
      <c r="B10713" s="329" t="s">
        <v>12863</v>
      </c>
      <c r="C10713" s="329" t="s">
        <v>9507</v>
      </c>
      <c r="D10713" s="329" t="s">
        <v>9495</v>
      </c>
      <c r="E10713" s="334">
        <v>76.78</v>
      </c>
    </row>
    <row r="10714" spans="1:5" ht="15" x14ac:dyDescent="0.25">
      <c r="A10714" s="329">
        <v>38180</v>
      </c>
      <c r="B10714" s="329" t="s">
        <v>12864</v>
      </c>
      <c r="C10714" s="329" t="s">
        <v>9507</v>
      </c>
      <c r="D10714" s="329" t="s">
        <v>9495</v>
      </c>
      <c r="E10714" s="334">
        <v>154.19999999999999</v>
      </c>
    </row>
    <row r="10715" spans="1:5" ht="15" x14ac:dyDescent="0.25">
      <c r="A10715" s="329">
        <v>40648</v>
      </c>
      <c r="B10715" s="329" t="s">
        <v>12865</v>
      </c>
      <c r="C10715" s="329" t="s">
        <v>9507</v>
      </c>
      <c r="D10715" s="329" t="s">
        <v>9508</v>
      </c>
      <c r="E10715" s="334">
        <v>168.96</v>
      </c>
    </row>
    <row r="10716" spans="1:5" ht="15" x14ac:dyDescent="0.25">
      <c r="A10716" s="329">
        <v>40649</v>
      </c>
      <c r="B10716" s="329" t="s">
        <v>12866</v>
      </c>
      <c r="C10716" s="329" t="s">
        <v>9507</v>
      </c>
      <c r="D10716" s="329" t="s">
        <v>9508</v>
      </c>
      <c r="E10716" s="334">
        <v>98.41</v>
      </c>
    </row>
    <row r="10717" spans="1:5" ht="15" x14ac:dyDescent="0.25">
      <c r="A10717" s="329">
        <v>40650</v>
      </c>
      <c r="B10717" s="329" t="s">
        <v>12867</v>
      </c>
      <c r="C10717" s="329" t="s">
        <v>9507</v>
      </c>
      <c r="D10717" s="329" t="s">
        <v>9508</v>
      </c>
      <c r="E10717" s="334">
        <v>126.72</v>
      </c>
    </row>
    <row r="10718" spans="1:5" ht="15" x14ac:dyDescent="0.25">
      <c r="A10718" s="329">
        <v>40651</v>
      </c>
      <c r="B10718" s="329" t="s">
        <v>12868</v>
      </c>
      <c r="C10718" s="329" t="s">
        <v>9507</v>
      </c>
      <c r="D10718" s="329" t="s">
        <v>9508</v>
      </c>
      <c r="E10718" s="334">
        <v>233.72</v>
      </c>
    </row>
    <row r="10719" spans="1:5" ht="15" x14ac:dyDescent="0.25">
      <c r="A10719" s="329">
        <v>40652</v>
      </c>
      <c r="B10719" s="329" t="s">
        <v>12869</v>
      </c>
      <c r="C10719" s="329" t="s">
        <v>9507</v>
      </c>
      <c r="D10719" s="329" t="s">
        <v>9508</v>
      </c>
      <c r="E10719" s="334">
        <v>125.31</v>
      </c>
    </row>
    <row r="10720" spans="1:5" ht="15" x14ac:dyDescent="0.25">
      <c r="A10720" s="329">
        <v>40647</v>
      </c>
      <c r="B10720" s="329" t="s">
        <v>12870</v>
      </c>
      <c r="C10720" s="329" t="s">
        <v>9507</v>
      </c>
      <c r="D10720" s="329" t="s">
        <v>9508</v>
      </c>
      <c r="E10720" s="334">
        <v>137.97999999999999</v>
      </c>
    </row>
    <row r="10721" spans="1:5" ht="15" x14ac:dyDescent="0.25">
      <c r="A10721" s="329">
        <v>40653</v>
      </c>
      <c r="B10721" s="329" t="s">
        <v>12871</v>
      </c>
      <c r="C10721" s="329" t="s">
        <v>9507</v>
      </c>
      <c r="D10721" s="329" t="s">
        <v>9508</v>
      </c>
      <c r="E10721" s="334">
        <v>105.6</v>
      </c>
    </row>
    <row r="10722" spans="1:5" ht="15" x14ac:dyDescent="0.25">
      <c r="A10722" s="329">
        <v>36178</v>
      </c>
      <c r="B10722" s="329" t="s">
        <v>12872</v>
      </c>
      <c r="C10722" s="329" t="s">
        <v>9494</v>
      </c>
      <c r="D10722" s="329" t="s">
        <v>9495</v>
      </c>
      <c r="E10722" s="334">
        <v>13.5</v>
      </c>
    </row>
    <row r="10723" spans="1:5" ht="15" x14ac:dyDescent="0.25">
      <c r="A10723" s="329">
        <v>38195</v>
      </c>
      <c r="B10723" s="329" t="s">
        <v>12873</v>
      </c>
      <c r="C10723" s="329" t="s">
        <v>9507</v>
      </c>
      <c r="D10723" s="329" t="s">
        <v>9495</v>
      </c>
      <c r="E10723" s="334">
        <v>90.68</v>
      </c>
    </row>
    <row r="10724" spans="1:5" ht="15" x14ac:dyDescent="0.25">
      <c r="A10724" s="329">
        <v>38181</v>
      </c>
      <c r="B10724" s="329" t="s">
        <v>12874</v>
      </c>
      <c r="C10724" s="329" t="s">
        <v>9507</v>
      </c>
      <c r="D10724" s="329" t="s">
        <v>9495</v>
      </c>
      <c r="E10724" s="334">
        <v>210.51</v>
      </c>
    </row>
    <row r="10725" spans="1:5" ht="15" x14ac:dyDescent="0.25">
      <c r="A10725" s="329">
        <v>38182</v>
      </c>
      <c r="B10725" s="329" t="s">
        <v>12875</v>
      </c>
      <c r="C10725" s="329" t="s">
        <v>9507</v>
      </c>
      <c r="D10725" s="329" t="s">
        <v>9495</v>
      </c>
      <c r="E10725" s="334">
        <v>200.52</v>
      </c>
    </row>
    <row r="10726" spans="1:5" ht="15" x14ac:dyDescent="0.25">
      <c r="A10726" s="329">
        <v>38186</v>
      </c>
      <c r="B10726" s="329" t="s">
        <v>12876</v>
      </c>
      <c r="C10726" s="329" t="s">
        <v>9507</v>
      </c>
      <c r="D10726" s="329" t="s">
        <v>9495</v>
      </c>
      <c r="E10726" s="334">
        <v>521.22</v>
      </c>
    </row>
    <row r="10727" spans="1:5" ht="15" x14ac:dyDescent="0.25">
      <c r="A10727" s="329">
        <v>38185</v>
      </c>
      <c r="B10727" s="329" t="s">
        <v>12877</v>
      </c>
      <c r="C10727" s="329" t="s">
        <v>9507</v>
      </c>
      <c r="D10727" s="329" t="s">
        <v>9495</v>
      </c>
      <c r="E10727" s="334">
        <v>464.07</v>
      </c>
    </row>
    <row r="10728" spans="1:5" ht="15" x14ac:dyDescent="0.25">
      <c r="A10728" s="329">
        <v>40654</v>
      </c>
      <c r="B10728" s="329" t="s">
        <v>12878</v>
      </c>
      <c r="C10728" s="329" t="s">
        <v>9507</v>
      </c>
      <c r="D10728" s="329" t="s">
        <v>9508</v>
      </c>
      <c r="E10728" s="334">
        <v>164.03</v>
      </c>
    </row>
    <row r="10729" spans="1:5" ht="15" x14ac:dyDescent="0.25">
      <c r="A10729" s="329">
        <v>25981</v>
      </c>
      <c r="B10729" s="329" t="s">
        <v>12879</v>
      </c>
      <c r="C10729" s="329" t="s">
        <v>9507</v>
      </c>
      <c r="D10729" s="329" t="s">
        <v>9508</v>
      </c>
      <c r="E10729" s="334">
        <v>270.85000000000002</v>
      </c>
    </row>
    <row r="10730" spans="1:5" ht="15" x14ac:dyDescent="0.25">
      <c r="A10730" s="329">
        <v>4822</v>
      </c>
      <c r="B10730" s="329" t="s">
        <v>12880</v>
      </c>
      <c r="C10730" s="329" t="s">
        <v>9507</v>
      </c>
      <c r="D10730" s="329" t="s">
        <v>9508</v>
      </c>
      <c r="E10730" s="334">
        <v>400.83</v>
      </c>
    </row>
    <row r="10731" spans="1:5" ht="15" x14ac:dyDescent="0.25">
      <c r="A10731" s="329">
        <v>4818</v>
      </c>
      <c r="B10731" s="329" t="s">
        <v>12881</v>
      </c>
      <c r="C10731" s="329" t="s">
        <v>9507</v>
      </c>
      <c r="D10731" s="329" t="s">
        <v>9508</v>
      </c>
      <c r="E10731" s="334">
        <v>412</v>
      </c>
    </row>
    <row r="10732" spans="1:5" ht="15" x14ac:dyDescent="0.25">
      <c r="A10732" s="329">
        <v>39567</v>
      </c>
      <c r="B10732" s="329" t="s">
        <v>12882</v>
      </c>
      <c r="C10732" s="329" t="s">
        <v>9507</v>
      </c>
      <c r="D10732" s="329" t="s">
        <v>9495</v>
      </c>
      <c r="E10732" s="334">
        <v>43.94</v>
      </c>
    </row>
    <row r="10733" spans="1:5" ht="15" x14ac:dyDescent="0.25">
      <c r="A10733" s="329">
        <v>39566</v>
      </c>
      <c r="B10733" s="329" t="s">
        <v>12883</v>
      </c>
      <c r="C10733" s="329" t="s">
        <v>9507</v>
      </c>
      <c r="D10733" s="329" t="s">
        <v>9495</v>
      </c>
      <c r="E10733" s="334">
        <v>50.76</v>
      </c>
    </row>
    <row r="10734" spans="1:5" ht="15" x14ac:dyDescent="0.25">
      <c r="A10734" s="329">
        <v>39416</v>
      </c>
      <c r="B10734" s="329" t="s">
        <v>12884</v>
      </c>
      <c r="C10734" s="329" t="s">
        <v>9507</v>
      </c>
      <c r="D10734" s="329" t="s">
        <v>9495</v>
      </c>
      <c r="E10734" s="334">
        <v>26.51</v>
      </c>
    </row>
    <row r="10735" spans="1:5" ht="15" x14ac:dyDescent="0.25">
      <c r="A10735" s="329">
        <v>39417</v>
      </c>
      <c r="B10735" s="329" t="s">
        <v>12885</v>
      </c>
      <c r="C10735" s="329" t="s">
        <v>9507</v>
      </c>
      <c r="D10735" s="329" t="s">
        <v>9495</v>
      </c>
      <c r="E10735" s="334">
        <v>27.79</v>
      </c>
    </row>
    <row r="10736" spans="1:5" ht="15" x14ac:dyDescent="0.25">
      <c r="A10736" s="329">
        <v>39414</v>
      </c>
      <c r="B10736" s="329" t="s">
        <v>12886</v>
      </c>
      <c r="C10736" s="329" t="s">
        <v>9507</v>
      </c>
      <c r="D10736" s="329" t="s">
        <v>9495</v>
      </c>
      <c r="E10736" s="334">
        <v>24.9</v>
      </c>
    </row>
    <row r="10737" spans="1:5" ht="15" x14ac:dyDescent="0.25">
      <c r="A10737" s="329">
        <v>39415</v>
      </c>
      <c r="B10737" s="329" t="s">
        <v>12887</v>
      </c>
      <c r="C10737" s="329" t="s">
        <v>9507</v>
      </c>
      <c r="D10737" s="329" t="s">
        <v>9495</v>
      </c>
      <c r="E10737" s="334">
        <v>26.39</v>
      </c>
    </row>
    <row r="10738" spans="1:5" ht="15" x14ac:dyDescent="0.25">
      <c r="A10738" s="329">
        <v>39412</v>
      </c>
      <c r="B10738" s="329" t="s">
        <v>12888</v>
      </c>
      <c r="C10738" s="329" t="s">
        <v>9507</v>
      </c>
      <c r="D10738" s="329" t="s">
        <v>9499</v>
      </c>
      <c r="E10738" s="334">
        <v>18.75</v>
      </c>
    </row>
    <row r="10739" spans="1:5" ht="15" x14ac:dyDescent="0.25">
      <c r="A10739" s="329">
        <v>39413</v>
      </c>
      <c r="B10739" s="329" t="s">
        <v>12889</v>
      </c>
      <c r="C10739" s="329" t="s">
        <v>9507</v>
      </c>
      <c r="D10739" s="329" t="s">
        <v>9495</v>
      </c>
      <c r="E10739" s="334">
        <v>18.57</v>
      </c>
    </row>
    <row r="10740" spans="1:5" ht="15" x14ac:dyDescent="0.25">
      <c r="A10740" s="329">
        <v>11062</v>
      </c>
      <c r="B10740" s="329" t="s">
        <v>12890</v>
      </c>
      <c r="C10740" s="329" t="s">
        <v>9507</v>
      </c>
      <c r="D10740" s="329" t="s">
        <v>9495</v>
      </c>
      <c r="E10740" s="334">
        <v>72.14</v>
      </c>
    </row>
    <row r="10741" spans="1:5" ht="15" x14ac:dyDescent="0.25">
      <c r="A10741" s="329">
        <v>11063</v>
      </c>
      <c r="B10741" s="329" t="s">
        <v>12891</v>
      </c>
      <c r="C10741" s="329" t="s">
        <v>9507</v>
      </c>
      <c r="D10741" s="329" t="s">
        <v>9495</v>
      </c>
      <c r="E10741" s="334">
        <v>69.84</v>
      </c>
    </row>
    <row r="10742" spans="1:5" ht="15" x14ac:dyDescent="0.25">
      <c r="A10742" s="329">
        <v>13521</v>
      </c>
      <c r="B10742" s="329" t="s">
        <v>12892</v>
      </c>
      <c r="C10742" s="329" t="s">
        <v>9494</v>
      </c>
      <c r="D10742" s="329" t="s">
        <v>9508</v>
      </c>
      <c r="E10742" s="334">
        <v>74.25</v>
      </c>
    </row>
    <row r="10743" spans="1:5" ht="15" x14ac:dyDescent="0.25">
      <c r="A10743" s="329">
        <v>10851</v>
      </c>
      <c r="B10743" s="329" t="s">
        <v>12893</v>
      </c>
      <c r="C10743" s="329" t="s">
        <v>9494</v>
      </c>
      <c r="D10743" s="329" t="s">
        <v>9495</v>
      </c>
      <c r="E10743" s="334">
        <v>54.62</v>
      </c>
    </row>
    <row r="10744" spans="1:5" ht="15" x14ac:dyDescent="0.25">
      <c r="A10744" s="329">
        <v>39515</v>
      </c>
      <c r="B10744" s="329" t="s">
        <v>12894</v>
      </c>
      <c r="C10744" s="329" t="s">
        <v>9494</v>
      </c>
      <c r="D10744" s="329" t="s">
        <v>9508</v>
      </c>
      <c r="E10744" s="334">
        <v>53.69</v>
      </c>
    </row>
    <row r="10745" spans="1:5" ht="15" x14ac:dyDescent="0.25">
      <c r="A10745" s="329">
        <v>39516</v>
      </c>
      <c r="B10745" s="329" t="s">
        <v>12895</v>
      </c>
      <c r="C10745" s="329" t="s">
        <v>9494</v>
      </c>
      <c r="D10745" s="329" t="s">
        <v>9508</v>
      </c>
      <c r="E10745" s="334">
        <v>45.26</v>
      </c>
    </row>
    <row r="10746" spans="1:5" ht="15" x14ac:dyDescent="0.25">
      <c r="A10746" s="329">
        <v>39514</v>
      </c>
      <c r="B10746" s="329" t="s">
        <v>12896</v>
      </c>
      <c r="C10746" s="329" t="s">
        <v>9494</v>
      </c>
      <c r="D10746" s="329" t="s">
        <v>9508</v>
      </c>
      <c r="E10746" s="334">
        <v>28.16</v>
      </c>
    </row>
    <row r="10747" spans="1:5" ht="15" x14ac:dyDescent="0.25">
      <c r="A10747" s="329">
        <v>4812</v>
      </c>
      <c r="B10747" s="329" t="s">
        <v>12897</v>
      </c>
      <c r="C10747" s="329" t="s">
        <v>9507</v>
      </c>
      <c r="D10747" s="329" t="s">
        <v>9495</v>
      </c>
      <c r="E10747" s="334">
        <v>12.14</v>
      </c>
    </row>
    <row r="10748" spans="1:5" ht="15" x14ac:dyDescent="0.25">
      <c r="A10748" s="329">
        <v>10849</v>
      </c>
      <c r="B10748" s="329" t="s">
        <v>12898</v>
      </c>
      <c r="C10748" s="329" t="s">
        <v>9494</v>
      </c>
      <c r="D10748" s="329" t="s">
        <v>9508</v>
      </c>
      <c r="E10748" s="335">
        <v>1080.01</v>
      </c>
    </row>
    <row r="10749" spans="1:5" ht="15" x14ac:dyDescent="0.25">
      <c r="A10749" s="329">
        <v>10848</v>
      </c>
      <c r="B10749" s="329" t="s">
        <v>12899</v>
      </c>
      <c r="C10749" s="329" t="s">
        <v>9494</v>
      </c>
      <c r="D10749" s="329" t="s">
        <v>9508</v>
      </c>
      <c r="E10749" s="334">
        <v>678.38</v>
      </c>
    </row>
    <row r="10750" spans="1:5" ht="15" x14ac:dyDescent="0.25">
      <c r="A10750" s="329">
        <v>4813</v>
      </c>
      <c r="B10750" s="329" t="s">
        <v>12900</v>
      </c>
      <c r="C10750" s="329" t="s">
        <v>9507</v>
      </c>
      <c r="D10750" s="329" t="s">
        <v>9508</v>
      </c>
      <c r="E10750" s="334">
        <v>225</v>
      </c>
    </row>
    <row r="10751" spans="1:5" ht="15" x14ac:dyDescent="0.25">
      <c r="A10751" s="329">
        <v>37560</v>
      </c>
      <c r="B10751" s="329" t="s">
        <v>12901</v>
      </c>
      <c r="C10751" s="329" t="s">
        <v>9494</v>
      </c>
      <c r="D10751" s="329" t="s">
        <v>9508</v>
      </c>
      <c r="E10751" s="334">
        <v>44.09</v>
      </c>
    </row>
    <row r="10752" spans="1:5" ht="15" x14ac:dyDescent="0.25">
      <c r="A10752" s="329">
        <v>37557</v>
      </c>
      <c r="B10752" s="329" t="s">
        <v>12902</v>
      </c>
      <c r="C10752" s="329" t="s">
        <v>9494</v>
      </c>
      <c r="D10752" s="329" t="s">
        <v>9508</v>
      </c>
      <c r="E10752" s="334">
        <v>13.39</v>
      </c>
    </row>
    <row r="10753" spans="1:5" ht="15" x14ac:dyDescent="0.25">
      <c r="A10753" s="329">
        <v>37556</v>
      </c>
      <c r="B10753" s="329" t="s">
        <v>12903</v>
      </c>
      <c r="C10753" s="329" t="s">
        <v>9494</v>
      </c>
      <c r="D10753" s="329" t="s">
        <v>9508</v>
      </c>
      <c r="E10753" s="334">
        <v>25.91</v>
      </c>
    </row>
    <row r="10754" spans="1:5" ht="15" x14ac:dyDescent="0.25">
      <c r="A10754" s="329">
        <v>37559</v>
      </c>
      <c r="B10754" s="329" t="s">
        <v>12904</v>
      </c>
      <c r="C10754" s="329" t="s">
        <v>9494</v>
      </c>
      <c r="D10754" s="329" t="s">
        <v>9508</v>
      </c>
      <c r="E10754" s="334">
        <v>31.78</v>
      </c>
    </row>
    <row r="10755" spans="1:5" ht="15" x14ac:dyDescent="0.25">
      <c r="A10755" s="329">
        <v>37539</v>
      </c>
      <c r="B10755" s="329" t="s">
        <v>12905</v>
      </c>
      <c r="C10755" s="329" t="s">
        <v>9494</v>
      </c>
      <c r="D10755" s="329" t="s">
        <v>9508</v>
      </c>
      <c r="E10755" s="334">
        <v>22.4</v>
      </c>
    </row>
    <row r="10756" spans="1:5" ht="15" x14ac:dyDescent="0.25">
      <c r="A10756" s="329">
        <v>37558</v>
      </c>
      <c r="B10756" s="329" t="s">
        <v>12906</v>
      </c>
      <c r="C10756" s="329" t="s">
        <v>9494</v>
      </c>
      <c r="D10756" s="329" t="s">
        <v>9508</v>
      </c>
      <c r="E10756" s="334">
        <v>41.76</v>
      </c>
    </row>
    <row r="10757" spans="1:5" ht="15" x14ac:dyDescent="0.25">
      <c r="A10757" s="329">
        <v>34723</v>
      </c>
      <c r="B10757" s="329" t="s">
        <v>12907</v>
      </c>
      <c r="C10757" s="329" t="s">
        <v>9507</v>
      </c>
      <c r="D10757" s="329" t="s">
        <v>9508</v>
      </c>
      <c r="E10757" s="334">
        <v>519.75</v>
      </c>
    </row>
    <row r="10758" spans="1:5" ht="15" x14ac:dyDescent="0.25">
      <c r="A10758" s="329">
        <v>34721</v>
      </c>
      <c r="B10758" s="329" t="s">
        <v>12908</v>
      </c>
      <c r="C10758" s="329" t="s">
        <v>9507</v>
      </c>
      <c r="D10758" s="329" t="s">
        <v>9508</v>
      </c>
      <c r="E10758" s="334">
        <v>648</v>
      </c>
    </row>
    <row r="10759" spans="1:5" ht="15" x14ac:dyDescent="0.25">
      <c r="A10759" s="329">
        <v>4309</v>
      </c>
      <c r="B10759" s="329" t="s">
        <v>12909</v>
      </c>
      <c r="C10759" s="329" t="s">
        <v>9494</v>
      </c>
      <c r="D10759" s="329" t="s">
        <v>9495</v>
      </c>
      <c r="E10759" s="334">
        <v>7.5</v>
      </c>
    </row>
    <row r="10760" spans="1:5" ht="15" x14ac:dyDescent="0.25">
      <c r="A10760" s="329">
        <v>4307</v>
      </c>
      <c r="B10760" s="329" t="s">
        <v>12910</v>
      </c>
      <c r="C10760" s="329" t="s">
        <v>9494</v>
      </c>
      <c r="D10760" s="329" t="s">
        <v>9495</v>
      </c>
      <c r="E10760" s="334">
        <v>12.83</v>
      </c>
    </row>
    <row r="10761" spans="1:5" ht="15" x14ac:dyDescent="0.25">
      <c r="A10761" s="329">
        <v>10850</v>
      </c>
      <c r="B10761" s="329" t="s">
        <v>12911</v>
      </c>
      <c r="C10761" s="329" t="s">
        <v>9494</v>
      </c>
      <c r="D10761" s="329" t="s">
        <v>9508</v>
      </c>
      <c r="E10761" s="334">
        <v>33.75</v>
      </c>
    </row>
    <row r="10762" spans="1:5" ht="15" x14ac:dyDescent="0.25">
      <c r="A10762" s="329">
        <v>42438</v>
      </c>
      <c r="B10762" s="329" t="s">
        <v>12912</v>
      </c>
      <c r="C10762" s="329" t="s">
        <v>9494</v>
      </c>
      <c r="D10762" s="329" t="s">
        <v>9508</v>
      </c>
      <c r="E10762" s="335">
        <v>1601.9</v>
      </c>
    </row>
    <row r="10763" spans="1:5" ht="15" x14ac:dyDescent="0.25">
      <c r="A10763" s="329">
        <v>4792</v>
      </c>
      <c r="B10763" s="329" t="s">
        <v>12913</v>
      </c>
      <c r="C10763" s="329" t="s">
        <v>9507</v>
      </c>
      <c r="D10763" s="329" t="s">
        <v>9495</v>
      </c>
      <c r="E10763" s="334">
        <v>148.03</v>
      </c>
    </row>
    <row r="10764" spans="1:5" ht="15" x14ac:dyDescent="0.25">
      <c r="A10764" s="329">
        <v>4790</v>
      </c>
      <c r="B10764" s="329" t="s">
        <v>12914</v>
      </c>
      <c r="C10764" s="329" t="s">
        <v>9507</v>
      </c>
      <c r="D10764" s="329" t="s">
        <v>9499</v>
      </c>
      <c r="E10764" s="334">
        <v>89</v>
      </c>
    </row>
    <row r="10765" spans="1:5" ht="15" x14ac:dyDescent="0.25">
      <c r="A10765" s="329">
        <v>40671</v>
      </c>
      <c r="B10765" s="329" t="s">
        <v>12915</v>
      </c>
      <c r="C10765" s="329" t="s">
        <v>9507</v>
      </c>
      <c r="D10765" s="329" t="s">
        <v>9495</v>
      </c>
      <c r="E10765" s="334">
        <v>88.65</v>
      </c>
    </row>
    <row r="10766" spans="1:5" ht="15" x14ac:dyDescent="0.25">
      <c r="A10766" s="329">
        <v>7552</v>
      </c>
      <c r="B10766" s="329" t="s">
        <v>12916</v>
      </c>
      <c r="C10766" s="329" t="s">
        <v>9494</v>
      </c>
      <c r="D10766" s="329" t="s">
        <v>9495</v>
      </c>
      <c r="E10766" s="334">
        <v>27</v>
      </c>
    </row>
    <row r="10767" spans="1:5" ht="15" x14ac:dyDescent="0.25">
      <c r="A10767" s="329">
        <v>4893</v>
      </c>
      <c r="B10767" s="329" t="s">
        <v>12917</v>
      </c>
      <c r="C10767" s="329" t="s">
        <v>9494</v>
      </c>
      <c r="D10767" s="329" t="s">
        <v>9495</v>
      </c>
      <c r="E10767" s="334">
        <v>10.83</v>
      </c>
    </row>
    <row r="10768" spans="1:5" ht="15" x14ac:dyDescent="0.25">
      <c r="A10768" s="329">
        <v>4894</v>
      </c>
      <c r="B10768" s="329" t="s">
        <v>12918</v>
      </c>
      <c r="C10768" s="329" t="s">
        <v>9494</v>
      </c>
      <c r="D10768" s="329" t="s">
        <v>9495</v>
      </c>
      <c r="E10768" s="334">
        <v>9.2899999999999991</v>
      </c>
    </row>
    <row r="10769" spans="1:5" ht="15" x14ac:dyDescent="0.25">
      <c r="A10769" s="329">
        <v>4888</v>
      </c>
      <c r="B10769" s="329" t="s">
        <v>12919</v>
      </c>
      <c r="C10769" s="329" t="s">
        <v>9494</v>
      </c>
      <c r="D10769" s="329" t="s">
        <v>9495</v>
      </c>
      <c r="E10769" s="334">
        <v>3.16</v>
      </c>
    </row>
    <row r="10770" spans="1:5" ht="15" x14ac:dyDescent="0.25">
      <c r="A10770" s="329">
        <v>4890</v>
      </c>
      <c r="B10770" s="329" t="s">
        <v>12920</v>
      </c>
      <c r="C10770" s="329" t="s">
        <v>9494</v>
      </c>
      <c r="D10770" s="329" t="s">
        <v>9495</v>
      </c>
      <c r="E10770" s="334">
        <v>5.95</v>
      </c>
    </row>
    <row r="10771" spans="1:5" ht="15" x14ac:dyDescent="0.25">
      <c r="A10771" s="329">
        <v>12411</v>
      </c>
      <c r="B10771" s="329" t="s">
        <v>12921</v>
      </c>
      <c r="C10771" s="329" t="s">
        <v>9494</v>
      </c>
      <c r="D10771" s="329" t="s">
        <v>9495</v>
      </c>
      <c r="E10771" s="334">
        <v>32.04</v>
      </c>
    </row>
    <row r="10772" spans="1:5" ht="15" x14ac:dyDescent="0.25">
      <c r="A10772" s="329">
        <v>4891</v>
      </c>
      <c r="B10772" s="329" t="s">
        <v>12922</v>
      </c>
      <c r="C10772" s="329" t="s">
        <v>9494</v>
      </c>
      <c r="D10772" s="329" t="s">
        <v>9495</v>
      </c>
      <c r="E10772" s="334">
        <v>16.02</v>
      </c>
    </row>
    <row r="10773" spans="1:5" ht="15" x14ac:dyDescent="0.25">
      <c r="A10773" s="329">
        <v>4889</v>
      </c>
      <c r="B10773" s="329" t="s">
        <v>12923</v>
      </c>
      <c r="C10773" s="329" t="s">
        <v>9494</v>
      </c>
      <c r="D10773" s="329" t="s">
        <v>9495</v>
      </c>
      <c r="E10773" s="334">
        <v>4.28</v>
      </c>
    </row>
    <row r="10774" spans="1:5" ht="15" x14ac:dyDescent="0.25">
      <c r="A10774" s="329">
        <v>4892</v>
      </c>
      <c r="B10774" s="329" t="s">
        <v>12924</v>
      </c>
      <c r="C10774" s="329" t="s">
        <v>9494</v>
      </c>
      <c r="D10774" s="329" t="s">
        <v>9495</v>
      </c>
      <c r="E10774" s="334">
        <v>44.86</v>
      </c>
    </row>
    <row r="10775" spans="1:5" ht="15" x14ac:dyDescent="0.25">
      <c r="A10775" s="329">
        <v>12412</v>
      </c>
      <c r="B10775" s="329" t="s">
        <v>12925</v>
      </c>
      <c r="C10775" s="329" t="s">
        <v>9494</v>
      </c>
      <c r="D10775" s="329" t="s">
        <v>9495</v>
      </c>
      <c r="E10775" s="334">
        <v>83.38</v>
      </c>
    </row>
    <row r="10776" spans="1:5" ht="15" x14ac:dyDescent="0.25">
      <c r="A10776" s="329">
        <v>11073</v>
      </c>
      <c r="B10776" s="329" t="s">
        <v>12926</v>
      </c>
      <c r="C10776" s="329" t="s">
        <v>9494</v>
      </c>
      <c r="D10776" s="329" t="s">
        <v>9495</v>
      </c>
      <c r="E10776" s="334">
        <v>5.52</v>
      </c>
    </row>
    <row r="10777" spans="1:5" ht="15" x14ac:dyDescent="0.25">
      <c r="A10777" s="329">
        <v>11071</v>
      </c>
      <c r="B10777" s="329" t="s">
        <v>12927</v>
      </c>
      <c r="C10777" s="329" t="s">
        <v>9494</v>
      </c>
      <c r="D10777" s="329" t="s">
        <v>9495</v>
      </c>
      <c r="E10777" s="334">
        <v>8.9499999999999993</v>
      </c>
    </row>
    <row r="10778" spans="1:5" ht="15" x14ac:dyDescent="0.25">
      <c r="A10778" s="329">
        <v>11072</v>
      </c>
      <c r="B10778" s="329" t="s">
        <v>12928</v>
      </c>
      <c r="C10778" s="329" t="s">
        <v>9494</v>
      </c>
      <c r="D10778" s="329" t="s">
        <v>9495</v>
      </c>
      <c r="E10778" s="334">
        <v>3.12</v>
      </c>
    </row>
    <row r="10779" spans="1:5" ht="15" x14ac:dyDescent="0.25">
      <c r="A10779" s="329">
        <v>4895</v>
      </c>
      <c r="B10779" s="329" t="s">
        <v>12929</v>
      </c>
      <c r="C10779" s="329" t="s">
        <v>9494</v>
      </c>
      <c r="D10779" s="329" t="s">
        <v>9495</v>
      </c>
      <c r="E10779" s="334">
        <v>0.57999999999999996</v>
      </c>
    </row>
    <row r="10780" spans="1:5" ht="15" x14ac:dyDescent="0.25">
      <c r="A10780" s="329">
        <v>4907</v>
      </c>
      <c r="B10780" s="329" t="s">
        <v>12930</v>
      </c>
      <c r="C10780" s="329" t="s">
        <v>9494</v>
      </c>
      <c r="D10780" s="329" t="s">
        <v>9508</v>
      </c>
      <c r="E10780" s="334">
        <v>35.76</v>
      </c>
    </row>
    <row r="10781" spans="1:5" ht="15" x14ac:dyDescent="0.25">
      <c r="A10781" s="329">
        <v>4902</v>
      </c>
      <c r="B10781" s="329" t="s">
        <v>12931</v>
      </c>
      <c r="C10781" s="329" t="s">
        <v>9494</v>
      </c>
      <c r="D10781" s="329" t="s">
        <v>9508</v>
      </c>
      <c r="E10781" s="334">
        <v>80.94</v>
      </c>
    </row>
    <row r="10782" spans="1:5" ht="15" x14ac:dyDescent="0.25">
      <c r="A10782" s="329">
        <v>4908</v>
      </c>
      <c r="B10782" s="329" t="s">
        <v>12932</v>
      </c>
      <c r="C10782" s="329" t="s">
        <v>9494</v>
      </c>
      <c r="D10782" s="329" t="s">
        <v>9508</v>
      </c>
      <c r="E10782" s="334">
        <v>164.35</v>
      </c>
    </row>
    <row r="10783" spans="1:5" ht="15" x14ac:dyDescent="0.25">
      <c r="A10783" s="329">
        <v>4909</v>
      </c>
      <c r="B10783" s="329" t="s">
        <v>12933</v>
      </c>
      <c r="C10783" s="329" t="s">
        <v>9494</v>
      </c>
      <c r="D10783" s="329" t="s">
        <v>9508</v>
      </c>
      <c r="E10783" s="334">
        <v>317.39999999999998</v>
      </c>
    </row>
    <row r="10784" spans="1:5" ht="15" x14ac:dyDescent="0.25">
      <c r="A10784" s="329">
        <v>4903</v>
      </c>
      <c r="B10784" s="329" t="s">
        <v>12934</v>
      </c>
      <c r="C10784" s="329" t="s">
        <v>9494</v>
      </c>
      <c r="D10784" s="329" t="s">
        <v>9508</v>
      </c>
      <c r="E10784" s="334">
        <v>933.27</v>
      </c>
    </row>
    <row r="10785" spans="1:5" ht="15" x14ac:dyDescent="0.25">
      <c r="A10785" s="329">
        <v>4897</v>
      </c>
      <c r="B10785" s="329" t="s">
        <v>12935</v>
      </c>
      <c r="C10785" s="329" t="s">
        <v>9494</v>
      </c>
      <c r="D10785" s="329" t="s">
        <v>9495</v>
      </c>
      <c r="E10785" s="334">
        <v>2.48</v>
      </c>
    </row>
    <row r="10786" spans="1:5" ht="15" x14ac:dyDescent="0.25">
      <c r="A10786" s="329">
        <v>4896</v>
      </c>
      <c r="B10786" s="329" t="s">
        <v>12936</v>
      </c>
      <c r="C10786" s="329" t="s">
        <v>9494</v>
      </c>
      <c r="D10786" s="329" t="s">
        <v>9495</v>
      </c>
      <c r="E10786" s="334">
        <v>0.88</v>
      </c>
    </row>
    <row r="10787" spans="1:5" ht="15" x14ac:dyDescent="0.25">
      <c r="A10787" s="329">
        <v>4900</v>
      </c>
      <c r="B10787" s="329" t="s">
        <v>12937</v>
      </c>
      <c r="C10787" s="329" t="s">
        <v>9494</v>
      </c>
      <c r="D10787" s="329" t="s">
        <v>9495</v>
      </c>
      <c r="E10787" s="334">
        <v>7.38</v>
      </c>
    </row>
    <row r="10788" spans="1:5" ht="15" x14ac:dyDescent="0.25">
      <c r="A10788" s="329">
        <v>4898</v>
      </c>
      <c r="B10788" s="329" t="s">
        <v>12938</v>
      </c>
      <c r="C10788" s="329" t="s">
        <v>9494</v>
      </c>
      <c r="D10788" s="329" t="s">
        <v>9495</v>
      </c>
      <c r="E10788" s="334">
        <v>2.76</v>
      </c>
    </row>
    <row r="10789" spans="1:5" ht="15" x14ac:dyDescent="0.25">
      <c r="A10789" s="329">
        <v>4899</v>
      </c>
      <c r="B10789" s="329" t="s">
        <v>12939</v>
      </c>
      <c r="C10789" s="329" t="s">
        <v>9494</v>
      </c>
      <c r="D10789" s="329" t="s">
        <v>9495</v>
      </c>
      <c r="E10789" s="334">
        <v>10.130000000000001</v>
      </c>
    </row>
    <row r="10790" spans="1:5" ht="15" x14ac:dyDescent="0.25">
      <c r="A10790" s="329">
        <v>11096</v>
      </c>
      <c r="B10790" s="329" t="s">
        <v>12940</v>
      </c>
      <c r="C10790" s="329" t="s">
        <v>9567</v>
      </c>
      <c r="D10790" s="329" t="s">
        <v>9495</v>
      </c>
      <c r="E10790" s="334">
        <v>0.41</v>
      </c>
    </row>
    <row r="10791" spans="1:5" ht="15" x14ac:dyDescent="0.25">
      <c r="A10791" s="329">
        <v>4741</v>
      </c>
      <c r="B10791" s="329" t="s">
        <v>12941</v>
      </c>
      <c r="C10791" s="329" t="s">
        <v>9660</v>
      </c>
      <c r="D10791" s="329" t="s">
        <v>9495</v>
      </c>
      <c r="E10791" s="334">
        <v>75.03</v>
      </c>
    </row>
    <row r="10792" spans="1:5" ht="15" x14ac:dyDescent="0.25">
      <c r="A10792" s="329">
        <v>4752</v>
      </c>
      <c r="B10792" s="329" t="s">
        <v>2217</v>
      </c>
      <c r="C10792" s="329" t="s">
        <v>9661</v>
      </c>
      <c r="D10792" s="329" t="s">
        <v>9495</v>
      </c>
      <c r="E10792" s="334">
        <v>9.82</v>
      </c>
    </row>
    <row r="10793" spans="1:5" ht="15" x14ac:dyDescent="0.25">
      <c r="A10793" s="329">
        <v>41091</v>
      </c>
      <c r="B10793" s="329" t="s">
        <v>12942</v>
      </c>
      <c r="C10793" s="329" t="s">
        <v>9663</v>
      </c>
      <c r="D10793" s="329" t="s">
        <v>9495</v>
      </c>
      <c r="E10793" s="335">
        <v>1741.33</v>
      </c>
    </row>
    <row r="10794" spans="1:5" ht="15" x14ac:dyDescent="0.25">
      <c r="A10794" s="329">
        <v>13954</v>
      </c>
      <c r="B10794" s="329" t="s">
        <v>12943</v>
      </c>
      <c r="C10794" s="329" t="s">
        <v>9494</v>
      </c>
      <c r="D10794" s="329" t="s">
        <v>9508</v>
      </c>
      <c r="E10794" s="335">
        <v>6806.47</v>
      </c>
    </row>
    <row r="10795" spans="1:5" ht="15" x14ac:dyDescent="0.25">
      <c r="A10795" s="329">
        <v>3411</v>
      </c>
      <c r="B10795" s="329" t="s">
        <v>12944</v>
      </c>
      <c r="C10795" s="329" t="s">
        <v>9567</v>
      </c>
      <c r="D10795" s="329" t="s">
        <v>9508</v>
      </c>
      <c r="E10795" s="334">
        <v>63.18</v>
      </c>
    </row>
    <row r="10796" spans="1:5" ht="15" x14ac:dyDescent="0.25">
      <c r="A10796" s="329">
        <v>39995</v>
      </c>
      <c r="B10796" s="329" t="s">
        <v>2463</v>
      </c>
      <c r="C10796" s="329" t="s">
        <v>9660</v>
      </c>
      <c r="D10796" s="329" t="s">
        <v>9508</v>
      </c>
      <c r="E10796" s="334">
        <v>486.09</v>
      </c>
    </row>
    <row r="10797" spans="1:5" ht="15" x14ac:dyDescent="0.25">
      <c r="A10797" s="329">
        <v>11615</v>
      </c>
      <c r="B10797" s="329" t="s">
        <v>12945</v>
      </c>
      <c r="C10797" s="329" t="s">
        <v>9507</v>
      </c>
      <c r="D10797" s="329" t="s">
        <v>9508</v>
      </c>
      <c r="E10797" s="334">
        <v>4.12</v>
      </c>
    </row>
    <row r="10798" spans="1:5" ht="15" x14ac:dyDescent="0.25">
      <c r="A10798" s="329">
        <v>3408</v>
      </c>
      <c r="B10798" s="329" t="s">
        <v>12946</v>
      </c>
      <c r="C10798" s="329" t="s">
        <v>9507</v>
      </c>
      <c r="D10798" s="329" t="s">
        <v>9508</v>
      </c>
      <c r="E10798" s="334">
        <v>10.95</v>
      </c>
    </row>
    <row r="10799" spans="1:5" ht="15" x14ac:dyDescent="0.25">
      <c r="A10799" s="329">
        <v>3409</v>
      </c>
      <c r="B10799" s="329" t="s">
        <v>12947</v>
      </c>
      <c r="C10799" s="329" t="s">
        <v>9507</v>
      </c>
      <c r="D10799" s="329" t="s">
        <v>9508</v>
      </c>
      <c r="E10799" s="334">
        <v>27.37</v>
      </c>
    </row>
    <row r="10800" spans="1:5" ht="15" x14ac:dyDescent="0.25">
      <c r="A10800" s="329">
        <v>11427</v>
      </c>
      <c r="B10800" s="329" t="s">
        <v>12948</v>
      </c>
      <c r="C10800" s="329" t="s">
        <v>9567</v>
      </c>
      <c r="D10800" s="329" t="s">
        <v>9508</v>
      </c>
      <c r="E10800" s="334">
        <v>101.73</v>
      </c>
    </row>
    <row r="10801" spans="1:5" ht="15" x14ac:dyDescent="0.25">
      <c r="A10801" s="329">
        <v>4491</v>
      </c>
      <c r="B10801" s="329" t="s">
        <v>12949</v>
      </c>
      <c r="C10801" s="329" t="s">
        <v>9519</v>
      </c>
      <c r="D10801" s="329" t="s">
        <v>9495</v>
      </c>
      <c r="E10801" s="334">
        <v>8.19</v>
      </c>
    </row>
    <row r="10802" spans="1:5" ht="15" x14ac:dyDescent="0.25">
      <c r="A10802" s="329">
        <v>2745</v>
      </c>
      <c r="B10802" s="329" t="s">
        <v>12950</v>
      </c>
      <c r="C10802" s="329" t="s">
        <v>9519</v>
      </c>
      <c r="D10802" s="329" t="s">
        <v>9495</v>
      </c>
      <c r="E10802" s="334">
        <v>3.71</v>
      </c>
    </row>
    <row r="10803" spans="1:5" ht="15" x14ac:dyDescent="0.25">
      <c r="A10803" s="329">
        <v>14439</v>
      </c>
      <c r="B10803" s="329" t="s">
        <v>12951</v>
      </c>
      <c r="C10803" s="329" t="s">
        <v>9519</v>
      </c>
      <c r="D10803" s="329" t="s">
        <v>9495</v>
      </c>
      <c r="E10803" s="334">
        <v>4.5999999999999996</v>
      </c>
    </row>
    <row r="10804" spans="1:5" ht="15" x14ac:dyDescent="0.25">
      <c r="A10804" s="329">
        <v>26022</v>
      </c>
      <c r="B10804" s="329" t="s">
        <v>12952</v>
      </c>
      <c r="C10804" s="329" t="s">
        <v>9494</v>
      </c>
      <c r="D10804" s="329" t="s">
        <v>9495</v>
      </c>
      <c r="E10804" s="334">
        <v>185.97</v>
      </c>
    </row>
    <row r="10805" spans="1:5" ht="15" x14ac:dyDescent="0.25">
      <c r="A10805" s="329">
        <v>12362</v>
      </c>
      <c r="B10805" s="329" t="s">
        <v>12953</v>
      </c>
      <c r="C10805" s="329" t="s">
        <v>9494</v>
      </c>
      <c r="D10805" s="329" t="s">
        <v>9495</v>
      </c>
      <c r="E10805" s="334">
        <v>17.84</v>
      </c>
    </row>
    <row r="10806" spans="1:5" ht="15" x14ac:dyDescent="0.25">
      <c r="A10806" s="329">
        <v>421</v>
      </c>
      <c r="B10806" s="329" t="s">
        <v>12954</v>
      </c>
      <c r="C10806" s="329" t="s">
        <v>9494</v>
      </c>
      <c r="D10806" s="329" t="s">
        <v>9508</v>
      </c>
      <c r="E10806" s="334">
        <v>12.98</v>
      </c>
    </row>
    <row r="10807" spans="1:5" ht="15" x14ac:dyDescent="0.25">
      <c r="A10807" s="329">
        <v>14148</v>
      </c>
      <c r="B10807" s="329" t="s">
        <v>12955</v>
      </c>
      <c r="C10807" s="329" t="s">
        <v>9494</v>
      </c>
      <c r="D10807" s="329" t="s">
        <v>9508</v>
      </c>
      <c r="E10807" s="334">
        <v>0.9</v>
      </c>
    </row>
    <row r="10808" spans="1:5" ht="15" x14ac:dyDescent="0.25">
      <c r="A10808" s="329">
        <v>4341</v>
      </c>
      <c r="B10808" s="329" t="s">
        <v>12956</v>
      </c>
      <c r="C10808" s="329" t="s">
        <v>9494</v>
      </c>
      <c r="D10808" s="329" t="s">
        <v>9508</v>
      </c>
      <c r="E10808" s="334">
        <v>0.72</v>
      </c>
    </row>
    <row r="10809" spans="1:5" ht="15" x14ac:dyDescent="0.25">
      <c r="A10809" s="329">
        <v>4337</v>
      </c>
      <c r="B10809" s="329" t="s">
        <v>12957</v>
      </c>
      <c r="C10809" s="329" t="s">
        <v>9494</v>
      </c>
      <c r="D10809" s="329" t="s">
        <v>9508</v>
      </c>
      <c r="E10809" s="334">
        <v>1.83</v>
      </c>
    </row>
    <row r="10810" spans="1:5" ht="15" x14ac:dyDescent="0.25">
      <c r="A10810" s="329">
        <v>4339</v>
      </c>
      <c r="B10810" s="329" t="s">
        <v>12958</v>
      </c>
      <c r="C10810" s="329" t="s">
        <v>9494</v>
      </c>
      <c r="D10810" s="329" t="s">
        <v>9508</v>
      </c>
      <c r="E10810" s="334">
        <v>0.39</v>
      </c>
    </row>
    <row r="10811" spans="1:5" ht="15" x14ac:dyDescent="0.25">
      <c r="A10811" s="329">
        <v>39997</v>
      </c>
      <c r="B10811" s="329" t="s">
        <v>12959</v>
      </c>
      <c r="C10811" s="329" t="s">
        <v>9494</v>
      </c>
      <c r="D10811" s="329" t="s">
        <v>9508</v>
      </c>
      <c r="E10811" s="334">
        <v>0.21</v>
      </c>
    </row>
    <row r="10812" spans="1:5" ht="15" x14ac:dyDescent="0.25">
      <c r="A10812" s="329">
        <v>11971</v>
      </c>
      <c r="B10812" s="329" t="s">
        <v>12960</v>
      </c>
      <c r="C10812" s="329" t="s">
        <v>9494</v>
      </c>
      <c r="D10812" s="329" t="s">
        <v>9508</v>
      </c>
      <c r="E10812" s="334">
        <v>3.03</v>
      </c>
    </row>
    <row r="10813" spans="1:5" ht="15" x14ac:dyDescent="0.25">
      <c r="A10813" s="329">
        <v>4342</v>
      </c>
      <c r="B10813" s="329" t="s">
        <v>12961</v>
      </c>
      <c r="C10813" s="329" t="s">
        <v>9494</v>
      </c>
      <c r="D10813" s="329" t="s">
        <v>9508</v>
      </c>
      <c r="E10813" s="334">
        <v>0.16</v>
      </c>
    </row>
    <row r="10814" spans="1:5" ht="15" x14ac:dyDescent="0.25">
      <c r="A10814" s="329">
        <v>4330</v>
      </c>
      <c r="B10814" s="329" t="s">
        <v>1737</v>
      </c>
      <c r="C10814" s="329" t="s">
        <v>9494</v>
      </c>
      <c r="D10814" s="329" t="s">
        <v>9508</v>
      </c>
      <c r="E10814" s="334">
        <v>0.1</v>
      </c>
    </row>
    <row r="10815" spans="1:5" ht="15" x14ac:dyDescent="0.25">
      <c r="A10815" s="329">
        <v>4340</v>
      </c>
      <c r="B10815" s="329" t="s">
        <v>12962</v>
      </c>
      <c r="C10815" s="329" t="s">
        <v>9494</v>
      </c>
      <c r="D10815" s="329" t="s">
        <v>9508</v>
      </c>
      <c r="E10815" s="334">
        <v>0.84</v>
      </c>
    </row>
    <row r="10816" spans="1:5" ht="15" x14ac:dyDescent="0.25">
      <c r="A10816" s="329">
        <v>5088</v>
      </c>
      <c r="B10816" s="329" t="s">
        <v>12963</v>
      </c>
      <c r="C10816" s="329" t="s">
        <v>9494</v>
      </c>
      <c r="D10816" s="329" t="s">
        <v>9495</v>
      </c>
      <c r="E10816" s="334">
        <v>7.2</v>
      </c>
    </row>
    <row r="10817" spans="1:5" ht="15" x14ac:dyDescent="0.25">
      <c r="A10817" s="329">
        <v>11154</v>
      </c>
      <c r="B10817" s="329" t="s">
        <v>12964</v>
      </c>
      <c r="C10817" s="329" t="s">
        <v>9494</v>
      </c>
      <c r="D10817" s="329" t="s">
        <v>9495</v>
      </c>
      <c r="E10817" s="335">
        <v>1086.71</v>
      </c>
    </row>
    <row r="10818" spans="1:5" ht="15" x14ac:dyDescent="0.25">
      <c r="A10818" s="329">
        <v>4989</v>
      </c>
      <c r="B10818" s="329" t="s">
        <v>12965</v>
      </c>
      <c r="C10818" s="329" t="s">
        <v>9494</v>
      </c>
      <c r="D10818" s="329" t="s">
        <v>9495</v>
      </c>
      <c r="E10818" s="334">
        <v>290.05</v>
      </c>
    </row>
    <row r="10819" spans="1:5" ht="15" x14ac:dyDescent="0.25">
      <c r="A10819" s="329">
        <v>4982</v>
      </c>
      <c r="B10819" s="329" t="s">
        <v>12966</v>
      </c>
      <c r="C10819" s="329" t="s">
        <v>9494</v>
      </c>
      <c r="D10819" s="329" t="s">
        <v>9495</v>
      </c>
      <c r="E10819" s="334">
        <v>272.05</v>
      </c>
    </row>
    <row r="10820" spans="1:5" ht="15" x14ac:dyDescent="0.25">
      <c r="A10820" s="329">
        <v>4962</v>
      </c>
      <c r="B10820" s="329" t="s">
        <v>12967</v>
      </c>
      <c r="C10820" s="329" t="s">
        <v>9494</v>
      </c>
      <c r="D10820" s="329" t="s">
        <v>9495</v>
      </c>
      <c r="E10820" s="334">
        <v>214.54</v>
      </c>
    </row>
    <row r="10821" spans="1:5" ht="15" x14ac:dyDescent="0.25">
      <c r="A10821" s="329">
        <v>4981</v>
      </c>
      <c r="B10821" s="329" t="s">
        <v>12968</v>
      </c>
      <c r="C10821" s="329" t="s">
        <v>9494</v>
      </c>
      <c r="D10821" s="329" t="s">
        <v>9499</v>
      </c>
      <c r="E10821" s="334">
        <v>191</v>
      </c>
    </row>
    <row r="10822" spans="1:5" ht="15" x14ac:dyDescent="0.25">
      <c r="A10822" s="329">
        <v>4964</v>
      </c>
      <c r="B10822" s="329" t="s">
        <v>12969</v>
      </c>
      <c r="C10822" s="329" t="s">
        <v>9494</v>
      </c>
      <c r="D10822" s="329" t="s">
        <v>9495</v>
      </c>
      <c r="E10822" s="334">
        <v>242.31</v>
      </c>
    </row>
    <row r="10823" spans="1:5" ht="15" x14ac:dyDescent="0.25">
      <c r="A10823" s="329">
        <v>4992</v>
      </c>
      <c r="B10823" s="329" t="s">
        <v>12970</v>
      </c>
      <c r="C10823" s="329" t="s">
        <v>9494</v>
      </c>
      <c r="D10823" s="329" t="s">
        <v>9495</v>
      </c>
      <c r="E10823" s="334">
        <v>236.69</v>
      </c>
    </row>
    <row r="10824" spans="1:5" ht="15" x14ac:dyDescent="0.25">
      <c r="A10824" s="329">
        <v>4987</v>
      </c>
      <c r="B10824" s="329" t="s">
        <v>12971</v>
      </c>
      <c r="C10824" s="329" t="s">
        <v>9494</v>
      </c>
      <c r="D10824" s="329" t="s">
        <v>9495</v>
      </c>
      <c r="E10824" s="334">
        <v>270.79000000000002</v>
      </c>
    </row>
    <row r="10825" spans="1:5" ht="15" x14ac:dyDescent="0.25">
      <c r="A10825" s="329">
        <v>39021</v>
      </c>
      <c r="B10825" s="329" t="s">
        <v>12972</v>
      </c>
      <c r="C10825" s="329" t="s">
        <v>9494</v>
      </c>
      <c r="D10825" s="329" t="s">
        <v>9495</v>
      </c>
      <c r="E10825" s="334">
        <v>488.8</v>
      </c>
    </row>
    <row r="10826" spans="1:5" ht="15" x14ac:dyDescent="0.25">
      <c r="A10826" s="329">
        <v>39022</v>
      </c>
      <c r="B10826" s="329" t="s">
        <v>12973</v>
      </c>
      <c r="C10826" s="329" t="s">
        <v>9494</v>
      </c>
      <c r="D10826" s="329" t="s">
        <v>9499</v>
      </c>
      <c r="E10826" s="334">
        <v>604.5</v>
      </c>
    </row>
    <row r="10827" spans="1:5" ht="15" x14ac:dyDescent="0.25">
      <c r="A10827" s="329">
        <v>39024</v>
      </c>
      <c r="B10827" s="329" t="s">
        <v>12974</v>
      </c>
      <c r="C10827" s="329" t="s">
        <v>9494</v>
      </c>
      <c r="D10827" s="329" t="s">
        <v>9508</v>
      </c>
      <c r="E10827" s="334">
        <v>678.54</v>
      </c>
    </row>
    <row r="10828" spans="1:5" ht="15" x14ac:dyDescent="0.25">
      <c r="A10828" s="329">
        <v>4914</v>
      </c>
      <c r="B10828" s="329" t="s">
        <v>12975</v>
      </c>
      <c r="C10828" s="329" t="s">
        <v>9507</v>
      </c>
      <c r="D10828" s="329" t="s">
        <v>9508</v>
      </c>
      <c r="E10828" s="334">
        <v>550.17999999999995</v>
      </c>
    </row>
    <row r="10829" spans="1:5" ht="15" x14ac:dyDescent="0.25">
      <c r="A10829" s="329">
        <v>4917</v>
      </c>
      <c r="B10829" s="329" t="s">
        <v>12976</v>
      </c>
      <c r="C10829" s="329" t="s">
        <v>9507</v>
      </c>
      <c r="D10829" s="329" t="s">
        <v>9508</v>
      </c>
      <c r="E10829" s="334">
        <v>379.96</v>
      </c>
    </row>
    <row r="10830" spans="1:5" ht="15" x14ac:dyDescent="0.25">
      <c r="A10830" s="329">
        <v>39025</v>
      </c>
      <c r="B10830" s="329" t="s">
        <v>740</v>
      </c>
      <c r="C10830" s="329" t="s">
        <v>9494</v>
      </c>
      <c r="D10830" s="329" t="s">
        <v>9508</v>
      </c>
      <c r="E10830" s="334">
        <v>695.78</v>
      </c>
    </row>
    <row r="10831" spans="1:5" ht="15" x14ac:dyDescent="0.25">
      <c r="A10831" s="329">
        <v>4930</v>
      </c>
      <c r="B10831" s="329" t="s">
        <v>12977</v>
      </c>
      <c r="C10831" s="329" t="s">
        <v>9507</v>
      </c>
      <c r="D10831" s="329" t="s">
        <v>9495</v>
      </c>
      <c r="E10831" s="334">
        <v>525.32000000000005</v>
      </c>
    </row>
    <row r="10832" spans="1:5" ht="15" x14ac:dyDescent="0.25">
      <c r="A10832" s="329">
        <v>4922</v>
      </c>
      <c r="B10832" s="329" t="s">
        <v>12978</v>
      </c>
      <c r="C10832" s="329" t="s">
        <v>9507</v>
      </c>
      <c r="D10832" s="329" t="s">
        <v>9508</v>
      </c>
      <c r="E10832" s="334">
        <v>352.44</v>
      </c>
    </row>
    <row r="10833" spans="1:5" ht="15" x14ac:dyDescent="0.25">
      <c r="A10833" s="329">
        <v>4911</v>
      </c>
      <c r="B10833" s="329" t="s">
        <v>12979</v>
      </c>
      <c r="C10833" s="329" t="s">
        <v>9507</v>
      </c>
      <c r="D10833" s="329" t="s">
        <v>9495</v>
      </c>
      <c r="E10833" s="334">
        <v>369.04</v>
      </c>
    </row>
    <row r="10834" spans="1:5" ht="15" x14ac:dyDescent="0.25">
      <c r="A10834" s="329">
        <v>37518</v>
      </c>
      <c r="B10834" s="329" t="s">
        <v>12980</v>
      </c>
      <c r="C10834" s="329" t="s">
        <v>9507</v>
      </c>
      <c r="D10834" s="329" t="s">
        <v>9495</v>
      </c>
      <c r="E10834" s="334">
        <v>599.69000000000005</v>
      </c>
    </row>
    <row r="10835" spans="1:5" ht="15" x14ac:dyDescent="0.25">
      <c r="A10835" s="329">
        <v>4910</v>
      </c>
      <c r="B10835" s="329" t="s">
        <v>12981</v>
      </c>
      <c r="C10835" s="329" t="s">
        <v>9507</v>
      </c>
      <c r="D10835" s="329" t="s">
        <v>9495</v>
      </c>
      <c r="E10835" s="334">
        <v>505.54</v>
      </c>
    </row>
    <row r="10836" spans="1:5" ht="15" x14ac:dyDescent="0.25">
      <c r="A10836" s="329">
        <v>4943</v>
      </c>
      <c r="B10836" s="329" t="s">
        <v>12982</v>
      </c>
      <c r="C10836" s="329" t="s">
        <v>9507</v>
      </c>
      <c r="D10836" s="329" t="s">
        <v>9495</v>
      </c>
      <c r="E10836" s="334">
        <v>753.14</v>
      </c>
    </row>
    <row r="10837" spans="1:5" ht="15" x14ac:dyDescent="0.25">
      <c r="A10837" s="329">
        <v>5002</v>
      </c>
      <c r="B10837" s="329" t="s">
        <v>12983</v>
      </c>
      <c r="C10837" s="329" t="s">
        <v>9507</v>
      </c>
      <c r="D10837" s="329" t="s">
        <v>9508</v>
      </c>
      <c r="E10837" s="334">
        <v>342.03</v>
      </c>
    </row>
    <row r="10838" spans="1:5" ht="15" x14ac:dyDescent="0.25">
      <c r="A10838" s="329">
        <v>4977</v>
      </c>
      <c r="B10838" s="329" t="s">
        <v>12984</v>
      </c>
      <c r="C10838" s="329" t="s">
        <v>9507</v>
      </c>
      <c r="D10838" s="329" t="s">
        <v>9508</v>
      </c>
      <c r="E10838" s="334">
        <v>230.88</v>
      </c>
    </row>
    <row r="10839" spans="1:5" ht="15" x14ac:dyDescent="0.25">
      <c r="A10839" s="329">
        <v>5028</v>
      </c>
      <c r="B10839" s="329" t="s">
        <v>12985</v>
      </c>
      <c r="C10839" s="329" t="s">
        <v>9507</v>
      </c>
      <c r="D10839" s="329" t="s">
        <v>9508</v>
      </c>
      <c r="E10839" s="334">
        <v>564.92999999999995</v>
      </c>
    </row>
    <row r="10840" spans="1:5" ht="15" x14ac:dyDescent="0.25">
      <c r="A10840" s="329">
        <v>4998</v>
      </c>
      <c r="B10840" s="329" t="s">
        <v>12986</v>
      </c>
      <c r="C10840" s="329" t="s">
        <v>9507</v>
      </c>
      <c r="D10840" s="329" t="s">
        <v>9508</v>
      </c>
      <c r="E10840" s="334">
        <v>469.19</v>
      </c>
    </row>
    <row r="10841" spans="1:5" ht="15" x14ac:dyDescent="0.25">
      <c r="A10841" s="329">
        <v>4969</v>
      </c>
      <c r="B10841" s="329" t="s">
        <v>12987</v>
      </c>
      <c r="C10841" s="329" t="s">
        <v>9507</v>
      </c>
      <c r="D10841" s="329" t="s">
        <v>9508</v>
      </c>
      <c r="E10841" s="334">
        <v>326.54000000000002</v>
      </c>
    </row>
    <row r="10842" spans="1:5" ht="15" x14ac:dyDescent="0.25">
      <c r="A10842" s="329">
        <v>11364</v>
      </c>
      <c r="B10842" s="329" t="s">
        <v>12988</v>
      </c>
      <c r="C10842" s="329" t="s">
        <v>9494</v>
      </c>
      <c r="D10842" s="329" t="s">
        <v>9495</v>
      </c>
      <c r="E10842" s="334">
        <v>164.08</v>
      </c>
    </row>
    <row r="10843" spans="1:5" ht="15" x14ac:dyDescent="0.25">
      <c r="A10843" s="329">
        <v>11365</v>
      </c>
      <c r="B10843" s="329" t="s">
        <v>12989</v>
      </c>
      <c r="C10843" s="329" t="s">
        <v>9494</v>
      </c>
      <c r="D10843" s="329" t="s">
        <v>9495</v>
      </c>
      <c r="E10843" s="334">
        <v>170.28</v>
      </c>
    </row>
    <row r="10844" spans="1:5" ht="15" x14ac:dyDescent="0.25">
      <c r="A10844" s="329">
        <v>11366</v>
      </c>
      <c r="B10844" s="329" t="s">
        <v>12990</v>
      </c>
      <c r="C10844" s="329" t="s">
        <v>9494</v>
      </c>
      <c r="D10844" s="329" t="s">
        <v>9495</v>
      </c>
      <c r="E10844" s="334">
        <v>181.01</v>
      </c>
    </row>
    <row r="10845" spans="1:5" ht="15" x14ac:dyDescent="0.25">
      <c r="A10845" s="329">
        <v>43777</v>
      </c>
      <c r="B10845" s="329" t="s">
        <v>12991</v>
      </c>
      <c r="C10845" s="329" t="s">
        <v>9494</v>
      </c>
      <c r="D10845" s="329" t="s">
        <v>9495</v>
      </c>
      <c r="E10845" s="334">
        <v>212.62</v>
      </c>
    </row>
    <row r="10846" spans="1:5" ht="15" x14ac:dyDescent="0.25">
      <c r="A10846" s="329">
        <v>20322</v>
      </c>
      <c r="B10846" s="329" t="s">
        <v>12992</v>
      </c>
      <c r="C10846" s="329" t="s">
        <v>9494</v>
      </c>
      <c r="D10846" s="329" t="s">
        <v>9495</v>
      </c>
      <c r="E10846" s="334">
        <v>197.37</v>
      </c>
    </row>
    <row r="10847" spans="1:5" ht="15" x14ac:dyDescent="0.25">
      <c r="A10847" s="329">
        <v>10553</v>
      </c>
      <c r="B10847" s="329" t="s">
        <v>12993</v>
      </c>
      <c r="C10847" s="329" t="s">
        <v>9494</v>
      </c>
      <c r="D10847" s="329" t="s">
        <v>9495</v>
      </c>
      <c r="E10847" s="334">
        <v>179.22</v>
      </c>
    </row>
    <row r="10848" spans="1:5" ht="15" x14ac:dyDescent="0.25">
      <c r="A10848" s="329">
        <v>5020</v>
      </c>
      <c r="B10848" s="329" t="s">
        <v>12994</v>
      </c>
      <c r="C10848" s="329" t="s">
        <v>9494</v>
      </c>
      <c r="D10848" s="329" t="s">
        <v>9495</v>
      </c>
      <c r="E10848" s="334">
        <v>188.95</v>
      </c>
    </row>
    <row r="10849" spans="1:5" ht="15" x14ac:dyDescent="0.25">
      <c r="A10849" s="329">
        <v>10554</v>
      </c>
      <c r="B10849" s="329" t="s">
        <v>12995</v>
      </c>
      <c r="C10849" s="329" t="s">
        <v>9494</v>
      </c>
      <c r="D10849" s="329" t="s">
        <v>9495</v>
      </c>
      <c r="E10849" s="334">
        <v>180.81</v>
      </c>
    </row>
    <row r="10850" spans="1:5" ht="15" x14ac:dyDescent="0.25">
      <c r="A10850" s="329">
        <v>10555</v>
      </c>
      <c r="B10850" s="329" t="s">
        <v>12996</v>
      </c>
      <c r="C10850" s="329" t="s">
        <v>9494</v>
      </c>
      <c r="D10850" s="329" t="s">
        <v>9495</v>
      </c>
      <c r="E10850" s="334">
        <v>197.17</v>
      </c>
    </row>
    <row r="10851" spans="1:5" ht="15" x14ac:dyDescent="0.25">
      <c r="A10851" s="329">
        <v>10556</v>
      </c>
      <c r="B10851" s="329" t="s">
        <v>12997</v>
      </c>
      <c r="C10851" s="329" t="s">
        <v>9494</v>
      </c>
      <c r="D10851" s="329" t="s">
        <v>9495</v>
      </c>
      <c r="E10851" s="334">
        <v>262.16000000000003</v>
      </c>
    </row>
    <row r="10852" spans="1:5" ht="15" x14ac:dyDescent="0.25">
      <c r="A10852" s="329">
        <v>39502</v>
      </c>
      <c r="B10852" s="329" t="s">
        <v>12998</v>
      </c>
      <c r="C10852" s="329" t="s">
        <v>9494</v>
      </c>
      <c r="D10852" s="329" t="s">
        <v>9495</v>
      </c>
      <c r="E10852" s="334">
        <v>368.14</v>
      </c>
    </row>
    <row r="10853" spans="1:5" ht="15" x14ac:dyDescent="0.25">
      <c r="A10853" s="329">
        <v>39504</v>
      </c>
      <c r="B10853" s="329" t="s">
        <v>12999</v>
      </c>
      <c r="C10853" s="329" t="s">
        <v>9494</v>
      </c>
      <c r="D10853" s="329" t="s">
        <v>9495</v>
      </c>
      <c r="E10853" s="334">
        <v>407.09</v>
      </c>
    </row>
    <row r="10854" spans="1:5" ht="15" x14ac:dyDescent="0.25">
      <c r="A10854" s="329">
        <v>39503</v>
      </c>
      <c r="B10854" s="329" t="s">
        <v>13000</v>
      </c>
      <c r="C10854" s="329" t="s">
        <v>9494</v>
      </c>
      <c r="D10854" s="329" t="s">
        <v>9495</v>
      </c>
      <c r="E10854" s="334">
        <v>428.45</v>
      </c>
    </row>
    <row r="10855" spans="1:5" ht="15" x14ac:dyDescent="0.25">
      <c r="A10855" s="329">
        <v>39505</v>
      </c>
      <c r="B10855" s="329" t="s">
        <v>13001</v>
      </c>
      <c r="C10855" s="329" t="s">
        <v>9494</v>
      </c>
      <c r="D10855" s="329" t="s">
        <v>9495</v>
      </c>
      <c r="E10855" s="334">
        <v>461.72</v>
      </c>
    </row>
    <row r="10856" spans="1:5" ht="15" x14ac:dyDescent="0.25">
      <c r="A10856" s="329">
        <v>25969</v>
      </c>
      <c r="B10856" s="329" t="s">
        <v>13002</v>
      </c>
      <c r="C10856" s="329" t="s">
        <v>9494</v>
      </c>
      <c r="D10856" s="329" t="s">
        <v>9508</v>
      </c>
      <c r="E10856" s="334">
        <v>540.54</v>
      </c>
    </row>
    <row r="10857" spans="1:5" ht="15" x14ac:dyDescent="0.25">
      <c r="A10857" s="329">
        <v>4944</v>
      </c>
      <c r="B10857" s="329" t="s">
        <v>13003</v>
      </c>
      <c r="C10857" s="329" t="s">
        <v>9507</v>
      </c>
      <c r="D10857" s="329" t="s">
        <v>9495</v>
      </c>
      <c r="E10857" s="335">
        <v>1125.94</v>
      </c>
    </row>
    <row r="10858" spans="1:5" ht="15" x14ac:dyDescent="0.25">
      <c r="A10858" s="329">
        <v>21102</v>
      </c>
      <c r="B10858" s="329" t="s">
        <v>13004</v>
      </c>
      <c r="C10858" s="329" t="s">
        <v>9494</v>
      </c>
      <c r="D10858" s="329" t="s">
        <v>9495</v>
      </c>
      <c r="E10858" s="334">
        <v>37.159999999999997</v>
      </c>
    </row>
    <row r="10859" spans="1:5" ht="15" x14ac:dyDescent="0.25">
      <c r="A10859" s="329">
        <v>21101</v>
      </c>
      <c r="B10859" s="329" t="s">
        <v>13005</v>
      </c>
      <c r="C10859" s="329" t="s">
        <v>9494</v>
      </c>
      <c r="D10859" s="329" t="s">
        <v>9495</v>
      </c>
      <c r="E10859" s="334">
        <v>23.86</v>
      </c>
    </row>
    <row r="10860" spans="1:5" ht="15" x14ac:dyDescent="0.25">
      <c r="A10860" s="329">
        <v>34713</v>
      </c>
      <c r="B10860" s="329" t="s">
        <v>13006</v>
      </c>
      <c r="C10860" s="329" t="s">
        <v>9507</v>
      </c>
      <c r="D10860" s="329" t="s">
        <v>9495</v>
      </c>
      <c r="E10860" s="334">
        <v>322.31</v>
      </c>
    </row>
    <row r="10861" spans="1:5" ht="15" x14ac:dyDescent="0.25">
      <c r="A10861" s="329">
        <v>4947</v>
      </c>
      <c r="B10861" s="329" t="s">
        <v>13007</v>
      </c>
      <c r="C10861" s="329" t="s">
        <v>9507</v>
      </c>
      <c r="D10861" s="329" t="s">
        <v>9495</v>
      </c>
      <c r="E10861" s="334">
        <v>675.08</v>
      </c>
    </row>
    <row r="10862" spans="1:5" ht="15" x14ac:dyDescent="0.25">
      <c r="A10862" s="329">
        <v>37563</v>
      </c>
      <c r="B10862" s="329" t="s">
        <v>13008</v>
      </c>
      <c r="C10862" s="329" t="s">
        <v>9507</v>
      </c>
      <c r="D10862" s="329" t="s">
        <v>9495</v>
      </c>
      <c r="E10862" s="334">
        <v>518.35</v>
      </c>
    </row>
    <row r="10863" spans="1:5" ht="15" x14ac:dyDescent="0.25">
      <c r="A10863" s="329">
        <v>4948</v>
      </c>
      <c r="B10863" s="329" t="s">
        <v>13009</v>
      </c>
      <c r="C10863" s="329" t="s">
        <v>9507</v>
      </c>
      <c r="D10863" s="329" t="s">
        <v>9495</v>
      </c>
      <c r="E10863" s="334">
        <v>470.42</v>
      </c>
    </row>
    <row r="10864" spans="1:5" ht="15" x14ac:dyDescent="0.25">
      <c r="A10864" s="329">
        <v>37561</v>
      </c>
      <c r="B10864" s="329" t="s">
        <v>13010</v>
      </c>
      <c r="C10864" s="329" t="s">
        <v>9507</v>
      </c>
      <c r="D10864" s="329" t="s">
        <v>9495</v>
      </c>
      <c r="E10864" s="334">
        <v>967.62</v>
      </c>
    </row>
    <row r="10865" spans="1:5" ht="15" x14ac:dyDescent="0.25">
      <c r="A10865" s="329">
        <v>37562</v>
      </c>
      <c r="B10865" s="329" t="s">
        <v>13011</v>
      </c>
      <c r="C10865" s="329" t="s">
        <v>9507</v>
      </c>
      <c r="D10865" s="329" t="s">
        <v>9495</v>
      </c>
      <c r="E10865" s="334">
        <v>620.63</v>
      </c>
    </row>
    <row r="10866" spans="1:5" ht="15" x14ac:dyDescent="0.25">
      <c r="A10866" s="329">
        <v>14164</v>
      </c>
      <c r="B10866" s="329" t="s">
        <v>13012</v>
      </c>
      <c r="C10866" s="329" t="s">
        <v>9494</v>
      </c>
      <c r="D10866" s="329" t="s">
        <v>9508</v>
      </c>
      <c r="E10866" s="335">
        <v>2251.44</v>
      </c>
    </row>
    <row r="10867" spans="1:5" ht="15" x14ac:dyDescent="0.25">
      <c r="A10867" s="329">
        <v>14163</v>
      </c>
      <c r="B10867" s="329" t="s">
        <v>13013</v>
      </c>
      <c r="C10867" s="329" t="s">
        <v>9494</v>
      </c>
      <c r="D10867" s="329" t="s">
        <v>9508</v>
      </c>
      <c r="E10867" s="335">
        <v>2558.91</v>
      </c>
    </row>
    <row r="10868" spans="1:5" ht="15" x14ac:dyDescent="0.25">
      <c r="A10868" s="329">
        <v>5051</v>
      </c>
      <c r="B10868" s="329" t="s">
        <v>13014</v>
      </c>
      <c r="C10868" s="329" t="s">
        <v>9494</v>
      </c>
      <c r="D10868" s="329" t="s">
        <v>9508</v>
      </c>
      <c r="E10868" s="335">
        <v>2176.31</v>
      </c>
    </row>
    <row r="10869" spans="1:5" ht="15" x14ac:dyDescent="0.25">
      <c r="A10869" s="329">
        <v>14162</v>
      </c>
      <c r="B10869" s="329" t="s">
        <v>13015</v>
      </c>
      <c r="C10869" s="329" t="s">
        <v>9494</v>
      </c>
      <c r="D10869" s="329" t="s">
        <v>9508</v>
      </c>
      <c r="E10869" s="335">
        <v>2173.16</v>
      </c>
    </row>
    <row r="10870" spans="1:5" ht="15" x14ac:dyDescent="0.25">
      <c r="A10870" s="329">
        <v>5052</v>
      </c>
      <c r="B10870" s="329" t="s">
        <v>1498</v>
      </c>
      <c r="C10870" s="329" t="s">
        <v>9494</v>
      </c>
      <c r="D10870" s="329" t="s">
        <v>9508</v>
      </c>
      <c r="E10870" s="335">
        <v>1621.48</v>
      </c>
    </row>
    <row r="10871" spans="1:5" ht="15" x14ac:dyDescent="0.25">
      <c r="A10871" s="329">
        <v>14166</v>
      </c>
      <c r="B10871" s="329" t="s">
        <v>13016</v>
      </c>
      <c r="C10871" s="329" t="s">
        <v>9494</v>
      </c>
      <c r="D10871" s="329" t="s">
        <v>9508</v>
      </c>
      <c r="E10871" s="335">
        <v>1642.07</v>
      </c>
    </row>
    <row r="10872" spans="1:5" ht="15" x14ac:dyDescent="0.25">
      <c r="A10872" s="329">
        <v>14165</v>
      </c>
      <c r="B10872" s="329" t="s">
        <v>13017</v>
      </c>
      <c r="C10872" s="329" t="s">
        <v>9494</v>
      </c>
      <c r="D10872" s="329" t="s">
        <v>9508</v>
      </c>
      <c r="E10872" s="335">
        <v>2274.86</v>
      </c>
    </row>
    <row r="10873" spans="1:5" ht="15" x14ac:dyDescent="0.25">
      <c r="A10873" s="329">
        <v>5050</v>
      </c>
      <c r="B10873" s="329" t="s">
        <v>13018</v>
      </c>
      <c r="C10873" s="329" t="s">
        <v>9494</v>
      </c>
      <c r="D10873" s="329" t="s">
        <v>9508</v>
      </c>
      <c r="E10873" s="334">
        <v>559.89</v>
      </c>
    </row>
    <row r="10874" spans="1:5" ht="15" x14ac:dyDescent="0.25">
      <c r="A10874" s="329">
        <v>12366</v>
      </c>
      <c r="B10874" s="329" t="s">
        <v>13019</v>
      </c>
      <c r="C10874" s="329" t="s">
        <v>9494</v>
      </c>
      <c r="D10874" s="329" t="s">
        <v>9508</v>
      </c>
      <c r="E10874" s="334">
        <v>720.08</v>
      </c>
    </row>
    <row r="10875" spans="1:5" ht="15" x14ac:dyDescent="0.25">
      <c r="A10875" s="329">
        <v>5045</v>
      </c>
      <c r="B10875" s="329" t="s">
        <v>13020</v>
      </c>
      <c r="C10875" s="329" t="s">
        <v>9494</v>
      </c>
      <c r="D10875" s="329" t="s">
        <v>9508</v>
      </c>
      <c r="E10875" s="335">
        <v>1002.75</v>
      </c>
    </row>
    <row r="10876" spans="1:5" ht="15" x14ac:dyDescent="0.25">
      <c r="A10876" s="329">
        <v>5044</v>
      </c>
      <c r="B10876" s="329" t="s">
        <v>13021</v>
      </c>
      <c r="C10876" s="329" t="s">
        <v>9494</v>
      </c>
      <c r="D10876" s="329" t="s">
        <v>9508</v>
      </c>
      <c r="E10876" s="334">
        <v>707.45</v>
      </c>
    </row>
    <row r="10877" spans="1:5" ht="15" x14ac:dyDescent="0.25">
      <c r="A10877" s="329">
        <v>5055</v>
      </c>
      <c r="B10877" s="329" t="s">
        <v>13022</v>
      </c>
      <c r="C10877" s="329" t="s">
        <v>9494</v>
      </c>
      <c r="D10877" s="329" t="s">
        <v>9508</v>
      </c>
      <c r="E10877" s="335">
        <v>1005.81</v>
      </c>
    </row>
    <row r="10878" spans="1:5" ht="15" x14ac:dyDescent="0.25">
      <c r="A10878" s="329">
        <v>5053</v>
      </c>
      <c r="B10878" s="329" t="s">
        <v>13023</v>
      </c>
      <c r="C10878" s="329" t="s">
        <v>9494</v>
      </c>
      <c r="D10878" s="329" t="s">
        <v>9508</v>
      </c>
      <c r="E10878" s="334">
        <v>782.85</v>
      </c>
    </row>
    <row r="10879" spans="1:5" ht="15" x14ac:dyDescent="0.25">
      <c r="A10879" s="329">
        <v>5035</v>
      </c>
      <c r="B10879" s="329" t="s">
        <v>13024</v>
      </c>
      <c r="C10879" s="329" t="s">
        <v>9494</v>
      </c>
      <c r="D10879" s="329" t="s">
        <v>9508</v>
      </c>
      <c r="E10879" s="335">
        <v>1279.94</v>
      </c>
    </row>
    <row r="10880" spans="1:5" ht="15" x14ac:dyDescent="0.25">
      <c r="A10880" s="329">
        <v>5036</v>
      </c>
      <c r="B10880" s="329" t="s">
        <v>13025</v>
      </c>
      <c r="C10880" s="329" t="s">
        <v>9494</v>
      </c>
      <c r="D10880" s="329" t="s">
        <v>9508</v>
      </c>
      <c r="E10880" s="335">
        <v>2136.65</v>
      </c>
    </row>
    <row r="10881" spans="1:5" ht="15" x14ac:dyDescent="0.25">
      <c r="A10881" s="329">
        <v>5059</v>
      </c>
      <c r="B10881" s="329" t="s">
        <v>13026</v>
      </c>
      <c r="C10881" s="329" t="s">
        <v>9494</v>
      </c>
      <c r="D10881" s="329" t="s">
        <v>9508</v>
      </c>
      <c r="E10881" s="335">
        <v>1001.04</v>
      </c>
    </row>
    <row r="10882" spans="1:5" ht="15" x14ac:dyDescent="0.25">
      <c r="A10882" s="329">
        <v>5057</v>
      </c>
      <c r="B10882" s="329" t="s">
        <v>13027</v>
      </c>
      <c r="C10882" s="329" t="s">
        <v>9494</v>
      </c>
      <c r="D10882" s="329" t="s">
        <v>9508</v>
      </c>
      <c r="E10882" s="334">
        <v>860.8</v>
      </c>
    </row>
    <row r="10883" spans="1:5" ht="15" x14ac:dyDescent="0.25">
      <c r="A10883" s="329">
        <v>5033</v>
      </c>
      <c r="B10883" s="329" t="s">
        <v>13028</v>
      </c>
      <c r="C10883" s="329" t="s">
        <v>9494</v>
      </c>
      <c r="D10883" s="329" t="s">
        <v>9508</v>
      </c>
      <c r="E10883" s="334">
        <v>714.6</v>
      </c>
    </row>
    <row r="10884" spans="1:5" ht="15" x14ac:dyDescent="0.25">
      <c r="A10884" s="329">
        <v>5038</v>
      </c>
      <c r="B10884" s="329" t="s">
        <v>13029</v>
      </c>
      <c r="C10884" s="329" t="s">
        <v>9494</v>
      </c>
      <c r="D10884" s="329" t="s">
        <v>9508</v>
      </c>
      <c r="E10884" s="334">
        <v>582.39</v>
      </c>
    </row>
    <row r="10885" spans="1:5" ht="15" x14ac:dyDescent="0.25">
      <c r="A10885" s="329">
        <v>12372</v>
      </c>
      <c r="B10885" s="329" t="s">
        <v>13030</v>
      </c>
      <c r="C10885" s="329" t="s">
        <v>9494</v>
      </c>
      <c r="D10885" s="329" t="s">
        <v>9508</v>
      </c>
      <c r="E10885" s="334">
        <v>767.48</v>
      </c>
    </row>
    <row r="10886" spans="1:5" ht="15" x14ac:dyDescent="0.25">
      <c r="A10886" s="329">
        <v>13339</v>
      </c>
      <c r="B10886" s="329" t="s">
        <v>13031</v>
      </c>
      <c r="C10886" s="329" t="s">
        <v>9494</v>
      </c>
      <c r="D10886" s="329" t="s">
        <v>9508</v>
      </c>
      <c r="E10886" s="335">
        <v>1140.94</v>
      </c>
    </row>
    <row r="10887" spans="1:5" ht="15" x14ac:dyDescent="0.25">
      <c r="A10887" s="329">
        <v>12373</v>
      </c>
      <c r="B10887" s="329" t="s">
        <v>13032</v>
      </c>
      <c r="C10887" s="329" t="s">
        <v>9494</v>
      </c>
      <c r="D10887" s="329" t="s">
        <v>9508</v>
      </c>
      <c r="E10887" s="335">
        <v>1194.81</v>
      </c>
    </row>
    <row r="10888" spans="1:5" ht="15" x14ac:dyDescent="0.25">
      <c r="A10888" s="329">
        <v>12388</v>
      </c>
      <c r="B10888" s="329" t="s">
        <v>13033</v>
      </c>
      <c r="C10888" s="329" t="s">
        <v>9494</v>
      </c>
      <c r="D10888" s="329" t="s">
        <v>9508</v>
      </c>
      <c r="E10888" s="334">
        <v>331.41</v>
      </c>
    </row>
    <row r="10889" spans="1:5" ht="15" x14ac:dyDescent="0.25">
      <c r="A10889" s="329">
        <v>34695</v>
      </c>
      <c r="B10889" s="329" t="s">
        <v>13034</v>
      </c>
      <c r="C10889" s="329" t="s">
        <v>9494</v>
      </c>
      <c r="D10889" s="329" t="s">
        <v>9508</v>
      </c>
      <c r="E10889" s="334">
        <v>821.79</v>
      </c>
    </row>
    <row r="10890" spans="1:5" ht="15" x14ac:dyDescent="0.25">
      <c r="A10890" s="329">
        <v>34692</v>
      </c>
      <c r="B10890" s="329" t="s">
        <v>13035</v>
      </c>
      <c r="C10890" s="329" t="s">
        <v>9494</v>
      </c>
      <c r="D10890" s="329" t="s">
        <v>9508</v>
      </c>
      <c r="E10890" s="335">
        <v>1972.29</v>
      </c>
    </row>
    <row r="10891" spans="1:5" ht="15" x14ac:dyDescent="0.25">
      <c r="A10891" s="329">
        <v>2731</v>
      </c>
      <c r="B10891" s="329" t="s">
        <v>13036</v>
      </c>
      <c r="C10891" s="329" t="s">
        <v>9519</v>
      </c>
      <c r="D10891" s="329" t="s">
        <v>9495</v>
      </c>
      <c r="E10891" s="334">
        <v>105.92</v>
      </c>
    </row>
    <row r="10892" spans="1:5" ht="15" x14ac:dyDescent="0.25">
      <c r="A10892" s="329">
        <v>41457</v>
      </c>
      <c r="B10892" s="329" t="s">
        <v>13037</v>
      </c>
      <c r="C10892" s="329" t="s">
        <v>9494</v>
      </c>
      <c r="D10892" s="329" t="s">
        <v>9495</v>
      </c>
      <c r="E10892" s="335">
        <v>1586.26</v>
      </c>
    </row>
    <row r="10893" spans="1:5" ht="15" x14ac:dyDescent="0.25">
      <c r="A10893" s="329">
        <v>41458</v>
      </c>
      <c r="B10893" s="329" t="s">
        <v>13038</v>
      </c>
      <c r="C10893" s="329" t="s">
        <v>9494</v>
      </c>
      <c r="D10893" s="329" t="s">
        <v>9495</v>
      </c>
      <c r="E10893" s="335">
        <v>2214.4899999999998</v>
      </c>
    </row>
    <row r="10894" spans="1:5" ht="15" x14ac:dyDescent="0.25">
      <c r="A10894" s="329">
        <v>41459</v>
      </c>
      <c r="B10894" s="329" t="s">
        <v>13039</v>
      </c>
      <c r="C10894" s="329" t="s">
        <v>9494</v>
      </c>
      <c r="D10894" s="329" t="s">
        <v>9495</v>
      </c>
      <c r="E10894" s="335">
        <v>3089.05</v>
      </c>
    </row>
    <row r="10895" spans="1:5" ht="15" x14ac:dyDescent="0.25">
      <c r="A10895" s="329">
        <v>41461</v>
      </c>
      <c r="B10895" s="329" t="s">
        <v>13040</v>
      </c>
      <c r="C10895" s="329" t="s">
        <v>9494</v>
      </c>
      <c r="D10895" s="329" t="s">
        <v>9495</v>
      </c>
      <c r="E10895" s="335">
        <v>4211.76</v>
      </c>
    </row>
    <row r="10896" spans="1:5" ht="15" x14ac:dyDescent="0.25">
      <c r="A10896" s="329">
        <v>26028</v>
      </c>
      <c r="B10896" s="329" t="s">
        <v>13041</v>
      </c>
      <c r="C10896" s="329" t="s">
        <v>10581</v>
      </c>
      <c r="D10896" s="329" t="s">
        <v>9495</v>
      </c>
      <c r="E10896" s="334">
        <v>262.99</v>
      </c>
    </row>
    <row r="10897" spans="1:5" ht="15" x14ac:dyDescent="0.25">
      <c r="A10897" s="329">
        <v>11844</v>
      </c>
      <c r="B10897" s="329" t="s">
        <v>13042</v>
      </c>
      <c r="C10897" s="329" t="s">
        <v>9519</v>
      </c>
      <c r="D10897" s="329" t="s">
        <v>9495</v>
      </c>
      <c r="E10897" s="334">
        <v>31.84</v>
      </c>
    </row>
    <row r="10898" spans="1:5" ht="15" x14ac:dyDescent="0.25">
      <c r="A10898" s="329">
        <v>4465</v>
      </c>
      <c r="B10898" s="329" t="s">
        <v>13043</v>
      </c>
      <c r="C10898" s="329" t="s">
        <v>9519</v>
      </c>
      <c r="D10898" s="329" t="s">
        <v>9495</v>
      </c>
      <c r="E10898" s="334">
        <v>26.46</v>
      </c>
    </row>
    <row r="10899" spans="1:5" ht="15" x14ac:dyDescent="0.25">
      <c r="A10899" s="329">
        <v>35273</v>
      </c>
      <c r="B10899" s="329" t="s">
        <v>13044</v>
      </c>
      <c r="C10899" s="329" t="s">
        <v>9519</v>
      </c>
      <c r="D10899" s="329" t="s">
        <v>9495</v>
      </c>
      <c r="E10899" s="334">
        <v>31.74</v>
      </c>
    </row>
    <row r="10900" spans="1:5" ht="15" x14ac:dyDescent="0.25">
      <c r="A10900" s="329">
        <v>4470</v>
      </c>
      <c r="B10900" s="329" t="s">
        <v>13045</v>
      </c>
      <c r="C10900" s="329" t="s">
        <v>9519</v>
      </c>
      <c r="D10900" s="329" t="s">
        <v>9495</v>
      </c>
      <c r="E10900" s="334">
        <v>73.239999999999995</v>
      </c>
    </row>
    <row r="10901" spans="1:5" ht="15" x14ac:dyDescent="0.25">
      <c r="A10901" s="329">
        <v>20208</v>
      </c>
      <c r="B10901" s="329" t="s">
        <v>13046</v>
      </c>
      <c r="C10901" s="329" t="s">
        <v>9519</v>
      </c>
      <c r="D10901" s="329" t="s">
        <v>9495</v>
      </c>
      <c r="E10901" s="334">
        <v>65.92</v>
      </c>
    </row>
    <row r="10902" spans="1:5" ht="15" x14ac:dyDescent="0.25">
      <c r="A10902" s="329">
        <v>20204</v>
      </c>
      <c r="B10902" s="329" t="s">
        <v>13047</v>
      </c>
      <c r="C10902" s="329" t="s">
        <v>9519</v>
      </c>
      <c r="D10902" s="329" t="s">
        <v>9495</v>
      </c>
      <c r="E10902" s="334">
        <v>48.83</v>
      </c>
    </row>
    <row r="10903" spans="1:5" ht="15" x14ac:dyDescent="0.25">
      <c r="A10903" s="329">
        <v>4437</v>
      </c>
      <c r="B10903" s="329" t="s">
        <v>13048</v>
      </c>
      <c r="C10903" s="329" t="s">
        <v>9519</v>
      </c>
      <c r="D10903" s="329" t="s">
        <v>9495</v>
      </c>
      <c r="E10903" s="334">
        <v>54.93</v>
      </c>
    </row>
    <row r="10904" spans="1:5" ht="15" x14ac:dyDescent="0.25">
      <c r="A10904" s="329">
        <v>14580</v>
      </c>
      <c r="B10904" s="329" t="s">
        <v>13049</v>
      </c>
      <c r="C10904" s="329" t="s">
        <v>9519</v>
      </c>
      <c r="D10904" s="329" t="s">
        <v>9495</v>
      </c>
      <c r="E10904" s="334">
        <v>54.93</v>
      </c>
    </row>
    <row r="10905" spans="1:5" ht="15" x14ac:dyDescent="0.25">
      <c r="A10905" s="329">
        <v>40304</v>
      </c>
      <c r="B10905" s="329" t="s">
        <v>443</v>
      </c>
      <c r="C10905" s="329" t="s">
        <v>9567</v>
      </c>
      <c r="D10905" s="329" t="s">
        <v>9495</v>
      </c>
      <c r="E10905" s="334">
        <v>28.88</v>
      </c>
    </row>
    <row r="10906" spans="1:5" ht="15" x14ac:dyDescent="0.25">
      <c r="A10906" s="329">
        <v>5065</v>
      </c>
      <c r="B10906" s="329" t="s">
        <v>13050</v>
      </c>
      <c r="C10906" s="329" t="s">
        <v>9567</v>
      </c>
      <c r="D10906" s="329" t="s">
        <v>9495</v>
      </c>
      <c r="E10906" s="334">
        <v>44.5</v>
      </c>
    </row>
    <row r="10907" spans="1:5" ht="15" x14ac:dyDescent="0.25">
      <c r="A10907" s="329">
        <v>5072</v>
      </c>
      <c r="B10907" s="329" t="s">
        <v>13051</v>
      </c>
      <c r="C10907" s="329" t="s">
        <v>9567</v>
      </c>
      <c r="D10907" s="329" t="s">
        <v>9495</v>
      </c>
      <c r="E10907" s="334">
        <v>41.17</v>
      </c>
    </row>
    <row r="10908" spans="1:5" ht="15" x14ac:dyDescent="0.25">
      <c r="A10908" s="329">
        <v>5066</v>
      </c>
      <c r="B10908" s="329" t="s">
        <v>13052</v>
      </c>
      <c r="C10908" s="329" t="s">
        <v>9567</v>
      </c>
      <c r="D10908" s="329" t="s">
        <v>9495</v>
      </c>
      <c r="E10908" s="334">
        <v>30.83</v>
      </c>
    </row>
    <row r="10909" spans="1:5" ht="15" x14ac:dyDescent="0.25">
      <c r="A10909" s="329">
        <v>5063</v>
      </c>
      <c r="B10909" s="329" t="s">
        <v>13053</v>
      </c>
      <c r="C10909" s="329" t="s">
        <v>9567</v>
      </c>
      <c r="D10909" s="329" t="s">
        <v>9495</v>
      </c>
      <c r="E10909" s="334">
        <v>27.92</v>
      </c>
    </row>
    <row r="10910" spans="1:5" ht="15" x14ac:dyDescent="0.25">
      <c r="A10910" s="329">
        <v>20247</v>
      </c>
      <c r="B10910" s="329" t="s">
        <v>733</v>
      </c>
      <c r="C10910" s="329" t="s">
        <v>9567</v>
      </c>
      <c r="D10910" s="329" t="s">
        <v>9495</v>
      </c>
      <c r="E10910" s="334">
        <v>25.91</v>
      </c>
    </row>
    <row r="10911" spans="1:5" ht="15" x14ac:dyDescent="0.25">
      <c r="A10911" s="329">
        <v>5074</v>
      </c>
      <c r="B10911" s="329" t="s">
        <v>13054</v>
      </c>
      <c r="C10911" s="329" t="s">
        <v>9567</v>
      </c>
      <c r="D10911" s="329" t="s">
        <v>9495</v>
      </c>
      <c r="E10911" s="334">
        <v>26.21</v>
      </c>
    </row>
    <row r="10912" spans="1:5" ht="15" x14ac:dyDescent="0.25">
      <c r="A10912" s="329">
        <v>5067</v>
      </c>
      <c r="B10912" s="329" t="s">
        <v>487</v>
      </c>
      <c r="C10912" s="329" t="s">
        <v>9567</v>
      </c>
      <c r="D10912" s="329" t="s">
        <v>9495</v>
      </c>
      <c r="E10912" s="334">
        <v>24.94</v>
      </c>
    </row>
    <row r="10913" spans="1:5" ht="15" x14ac:dyDescent="0.25">
      <c r="A10913" s="329">
        <v>5078</v>
      </c>
      <c r="B10913" s="329" t="s">
        <v>13055</v>
      </c>
      <c r="C10913" s="329" t="s">
        <v>9567</v>
      </c>
      <c r="D10913" s="329" t="s">
        <v>9495</v>
      </c>
      <c r="E10913" s="334">
        <v>24.65</v>
      </c>
    </row>
    <row r="10914" spans="1:5" ht="15" x14ac:dyDescent="0.25">
      <c r="A10914" s="329">
        <v>5068</v>
      </c>
      <c r="B10914" s="329" t="s">
        <v>241</v>
      </c>
      <c r="C10914" s="329" t="s">
        <v>9567</v>
      </c>
      <c r="D10914" s="329" t="s">
        <v>9495</v>
      </c>
      <c r="E10914" s="334">
        <v>23.4</v>
      </c>
    </row>
    <row r="10915" spans="1:5" ht="15" x14ac:dyDescent="0.25">
      <c r="A10915" s="329">
        <v>5073</v>
      </c>
      <c r="B10915" s="329" t="s">
        <v>2465</v>
      </c>
      <c r="C10915" s="329" t="s">
        <v>9567</v>
      </c>
      <c r="D10915" s="329" t="s">
        <v>9495</v>
      </c>
      <c r="E10915" s="334">
        <v>23.85</v>
      </c>
    </row>
    <row r="10916" spans="1:5" ht="15" x14ac:dyDescent="0.25">
      <c r="A10916" s="329">
        <v>5069</v>
      </c>
      <c r="B10916" s="329" t="s">
        <v>13056</v>
      </c>
      <c r="C10916" s="329" t="s">
        <v>9567</v>
      </c>
      <c r="D10916" s="329" t="s">
        <v>9495</v>
      </c>
      <c r="E10916" s="334">
        <v>23.85</v>
      </c>
    </row>
    <row r="10917" spans="1:5" ht="15" x14ac:dyDescent="0.25">
      <c r="A10917" s="329">
        <v>5070</v>
      </c>
      <c r="B10917" s="329" t="s">
        <v>13057</v>
      </c>
      <c r="C10917" s="329" t="s">
        <v>9567</v>
      </c>
      <c r="D10917" s="329" t="s">
        <v>9495</v>
      </c>
      <c r="E10917" s="334">
        <v>24.11</v>
      </c>
    </row>
    <row r="10918" spans="1:5" ht="15" x14ac:dyDescent="0.25">
      <c r="A10918" s="329">
        <v>5071</v>
      </c>
      <c r="B10918" s="329" t="s">
        <v>13058</v>
      </c>
      <c r="C10918" s="329" t="s">
        <v>9567</v>
      </c>
      <c r="D10918" s="329" t="s">
        <v>9495</v>
      </c>
      <c r="E10918" s="334">
        <v>23.4</v>
      </c>
    </row>
    <row r="10919" spans="1:5" ht="15" x14ac:dyDescent="0.25">
      <c r="A10919" s="329">
        <v>5061</v>
      </c>
      <c r="B10919" s="329" t="s">
        <v>159</v>
      </c>
      <c r="C10919" s="329" t="s">
        <v>9567</v>
      </c>
      <c r="D10919" s="329" t="s">
        <v>9499</v>
      </c>
      <c r="E10919" s="334">
        <v>23</v>
      </c>
    </row>
    <row r="10920" spans="1:5" ht="15" x14ac:dyDescent="0.25">
      <c r="A10920" s="329">
        <v>5075</v>
      </c>
      <c r="B10920" s="329" t="s">
        <v>259</v>
      </c>
      <c r="C10920" s="329" t="s">
        <v>9567</v>
      </c>
      <c r="D10920" s="329" t="s">
        <v>9495</v>
      </c>
      <c r="E10920" s="334">
        <v>23.4</v>
      </c>
    </row>
    <row r="10921" spans="1:5" ht="15" x14ac:dyDescent="0.25">
      <c r="A10921" s="329">
        <v>39027</v>
      </c>
      <c r="B10921" s="329" t="s">
        <v>724</v>
      </c>
      <c r="C10921" s="329" t="s">
        <v>9567</v>
      </c>
      <c r="D10921" s="329" t="s">
        <v>9495</v>
      </c>
      <c r="E10921" s="334">
        <v>23.37</v>
      </c>
    </row>
    <row r="10922" spans="1:5" ht="15" x14ac:dyDescent="0.25">
      <c r="A10922" s="329">
        <v>5062</v>
      </c>
      <c r="B10922" s="329" t="s">
        <v>13059</v>
      </c>
      <c r="C10922" s="329" t="s">
        <v>9567</v>
      </c>
      <c r="D10922" s="329" t="s">
        <v>9495</v>
      </c>
      <c r="E10922" s="334">
        <v>23.7</v>
      </c>
    </row>
    <row r="10923" spans="1:5" ht="15" x14ac:dyDescent="0.25">
      <c r="A10923" s="329">
        <v>40568</v>
      </c>
      <c r="B10923" s="329" t="s">
        <v>13060</v>
      </c>
      <c r="C10923" s="329" t="s">
        <v>9567</v>
      </c>
      <c r="D10923" s="329" t="s">
        <v>9495</v>
      </c>
      <c r="E10923" s="334">
        <v>23.57</v>
      </c>
    </row>
    <row r="10924" spans="1:5" ht="15" x14ac:dyDescent="0.25">
      <c r="A10924" s="329">
        <v>39026</v>
      </c>
      <c r="B10924" s="329" t="s">
        <v>13061</v>
      </c>
      <c r="C10924" s="329" t="s">
        <v>9567</v>
      </c>
      <c r="D10924" s="329" t="s">
        <v>9495</v>
      </c>
      <c r="E10924" s="334">
        <v>26.31</v>
      </c>
    </row>
    <row r="10925" spans="1:5" ht="15" x14ac:dyDescent="0.25">
      <c r="A10925" s="329">
        <v>42431</v>
      </c>
      <c r="B10925" s="329" t="s">
        <v>13062</v>
      </c>
      <c r="C10925" s="329" t="s">
        <v>9494</v>
      </c>
      <c r="D10925" s="329" t="s">
        <v>9508</v>
      </c>
      <c r="E10925" s="335">
        <v>3032.43</v>
      </c>
    </row>
    <row r="10926" spans="1:5" ht="15" x14ac:dyDescent="0.25">
      <c r="A10926" s="329">
        <v>44074</v>
      </c>
      <c r="B10926" s="329" t="s">
        <v>13063</v>
      </c>
      <c r="C10926" s="329" t="s">
        <v>9514</v>
      </c>
      <c r="D10926" s="329" t="s">
        <v>9495</v>
      </c>
      <c r="E10926" s="334">
        <v>420.06</v>
      </c>
    </row>
    <row r="10927" spans="1:5" ht="15" x14ac:dyDescent="0.25">
      <c r="A10927" s="329">
        <v>44072</v>
      </c>
      <c r="B10927" s="329" t="s">
        <v>13064</v>
      </c>
      <c r="C10927" s="329" t="s">
        <v>9514</v>
      </c>
      <c r="D10927" s="329" t="s">
        <v>9495</v>
      </c>
      <c r="E10927" s="334">
        <v>85.42</v>
      </c>
    </row>
    <row r="10928" spans="1:5" ht="15" x14ac:dyDescent="0.25">
      <c r="A10928" s="329">
        <v>511</v>
      </c>
      <c r="B10928" s="329" t="s">
        <v>13065</v>
      </c>
      <c r="C10928" s="329" t="s">
        <v>9514</v>
      </c>
      <c r="D10928" s="329" t="s">
        <v>9499</v>
      </c>
      <c r="E10928" s="334">
        <v>19.48</v>
      </c>
    </row>
    <row r="10929" spans="1:5" ht="15" x14ac:dyDescent="0.25">
      <c r="A10929" s="329">
        <v>37540</v>
      </c>
      <c r="B10929" s="329" t="s">
        <v>13066</v>
      </c>
      <c r="C10929" s="329" t="s">
        <v>9494</v>
      </c>
      <c r="D10929" s="329" t="s">
        <v>9495</v>
      </c>
      <c r="E10929" s="335">
        <v>79863.55</v>
      </c>
    </row>
    <row r="10930" spans="1:5" ht="15" x14ac:dyDescent="0.25">
      <c r="A10930" s="329">
        <v>37548</v>
      </c>
      <c r="B10930" s="329" t="s">
        <v>13067</v>
      </c>
      <c r="C10930" s="329" t="s">
        <v>9494</v>
      </c>
      <c r="D10930" s="329" t="s">
        <v>9495</v>
      </c>
      <c r="E10930" s="335">
        <v>105858.73</v>
      </c>
    </row>
    <row r="10931" spans="1:5" ht="15" x14ac:dyDescent="0.25">
      <c r="A10931" s="329">
        <v>39828</v>
      </c>
      <c r="B10931" s="329" t="s">
        <v>13068</v>
      </c>
      <c r="C10931" s="329" t="s">
        <v>9494</v>
      </c>
      <c r="D10931" s="329" t="s">
        <v>9495</v>
      </c>
      <c r="E10931" s="334">
        <v>635.04999999999995</v>
      </c>
    </row>
    <row r="10932" spans="1:5" ht="15" x14ac:dyDescent="0.25">
      <c r="A10932" s="329">
        <v>12273</v>
      </c>
      <c r="B10932" s="329" t="s">
        <v>13069</v>
      </c>
      <c r="C10932" s="329" t="s">
        <v>9494</v>
      </c>
      <c r="D10932" s="329" t="s">
        <v>9508</v>
      </c>
      <c r="E10932" s="334">
        <v>103.56</v>
      </c>
    </row>
    <row r="10933" spans="1:5" ht="15" x14ac:dyDescent="0.25">
      <c r="A10933" s="329">
        <v>38392</v>
      </c>
      <c r="B10933" s="329" t="s">
        <v>13070</v>
      </c>
      <c r="C10933" s="329" t="s">
        <v>9494</v>
      </c>
      <c r="D10933" s="329" t="s">
        <v>9495</v>
      </c>
      <c r="E10933" s="334">
        <v>56.55</v>
      </c>
    </row>
    <row r="10934" spans="1:5" ht="15" x14ac:dyDescent="0.25">
      <c r="A10934" s="329">
        <v>11735</v>
      </c>
      <c r="B10934" s="329" t="s">
        <v>13071</v>
      </c>
      <c r="C10934" s="329" t="s">
        <v>9494</v>
      </c>
      <c r="D10934" s="329" t="s">
        <v>9495</v>
      </c>
      <c r="E10934" s="334">
        <v>9.2799999999999994</v>
      </c>
    </row>
    <row r="10935" spans="1:5" ht="15" x14ac:dyDescent="0.25">
      <c r="A10935" s="329">
        <v>11737</v>
      </c>
      <c r="B10935" s="329" t="s">
        <v>13072</v>
      </c>
      <c r="C10935" s="329" t="s">
        <v>9494</v>
      </c>
      <c r="D10935" s="329" t="s">
        <v>9495</v>
      </c>
      <c r="E10935" s="334">
        <v>13.16</v>
      </c>
    </row>
    <row r="10936" spans="1:5" ht="15" x14ac:dyDescent="0.25">
      <c r="A10936" s="329">
        <v>11738</v>
      </c>
      <c r="B10936" s="329" t="s">
        <v>13073</v>
      </c>
      <c r="C10936" s="329" t="s">
        <v>9494</v>
      </c>
      <c r="D10936" s="329" t="s">
        <v>9495</v>
      </c>
      <c r="E10936" s="334">
        <v>16.59</v>
      </c>
    </row>
    <row r="10937" spans="1:5" ht="15" x14ac:dyDescent="0.25">
      <c r="A10937" s="329">
        <v>36143</v>
      </c>
      <c r="B10937" s="329" t="s">
        <v>13074</v>
      </c>
      <c r="C10937" s="329" t="s">
        <v>9494</v>
      </c>
      <c r="D10937" s="329" t="s">
        <v>9495</v>
      </c>
      <c r="E10937" s="334">
        <v>30.52</v>
      </c>
    </row>
    <row r="10938" spans="1:5" ht="15" x14ac:dyDescent="0.25">
      <c r="A10938" s="329">
        <v>36142</v>
      </c>
      <c r="B10938" s="329" t="s">
        <v>13075</v>
      </c>
      <c r="C10938" s="329" t="s">
        <v>9494</v>
      </c>
      <c r="D10938" s="329" t="s">
        <v>9495</v>
      </c>
      <c r="E10938" s="334">
        <v>2.23</v>
      </c>
    </row>
    <row r="10939" spans="1:5" ht="15" x14ac:dyDescent="0.25">
      <c r="A10939" s="329">
        <v>36146</v>
      </c>
      <c r="B10939" s="329" t="s">
        <v>2257</v>
      </c>
      <c r="C10939" s="329" t="s">
        <v>9494</v>
      </c>
      <c r="D10939" s="329" t="s">
        <v>9495</v>
      </c>
      <c r="E10939" s="334">
        <v>253.13</v>
      </c>
    </row>
    <row r="10940" spans="1:5" ht="15" x14ac:dyDescent="0.25">
      <c r="A10940" s="329">
        <v>39015</v>
      </c>
      <c r="B10940" s="329" t="s">
        <v>13076</v>
      </c>
      <c r="C10940" s="329" t="s">
        <v>9494</v>
      </c>
      <c r="D10940" s="329" t="s">
        <v>9508</v>
      </c>
      <c r="E10940" s="334">
        <v>0.94</v>
      </c>
    </row>
    <row r="10941" spans="1:5" ht="15" x14ac:dyDescent="0.25">
      <c r="A10941" s="329">
        <v>38377</v>
      </c>
      <c r="B10941" s="329" t="s">
        <v>13077</v>
      </c>
      <c r="C10941" s="329" t="s">
        <v>9494</v>
      </c>
      <c r="D10941" s="329" t="s">
        <v>9495</v>
      </c>
      <c r="E10941" s="334">
        <v>35.58</v>
      </c>
    </row>
    <row r="10942" spans="1:5" ht="15" x14ac:dyDescent="0.25">
      <c r="A10942" s="329">
        <v>38376</v>
      </c>
      <c r="B10942" s="329" t="s">
        <v>13078</v>
      </c>
      <c r="C10942" s="329" t="s">
        <v>9494</v>
      </c>
      <c r="D10942" s="329" t="s">
        <v>9495</v>
      </c>
      <c r="E10942" s="334">
        <v>40.57</v>
      </c>
    </row>
    <row r="10943" spans="1:5" ht="15" x14ac:dyDescent="0.25">
      <c r="A10943" s="329">
        <v>38116</v>
      </c>
      <c r="B10943" s="329" t="s">
        <v>13079</v>
      </c>
      <c r="C10943" s="329" t="s">
        <v>9494</v>
      </c>
      <c r="D10943" s="329" t="s">
        <v>9495</v>
      </c>
      <c r="E10943" s="334">
        <v>4.8499999999999996</v>
      </c>
    </row>
    <row r="10944" spans="1:5" ht="15" x14ac:dyDescent="0.25">
      <c r="A10944" s="329">
        <v>38066</v>
      </c>
      <c r="B10944" s="329" t="s">
        <v>13080</v>
      </c>
      <c r="C10944" s="329" t="s">
        <v>9494</v>
      </c>
      <c r="D10944" s="329" t="s">
        <v>9495</v>
      </c>
      <c r="E10944" s="334">
        <v>8.01</v>
      </c>
    </row>
    <row r="10945" spans="1:5" ht="15" x14ac:dyDescent="0.25">
      <c r="A10945" s="329">
        <v>38117</v>
      </c>
      <c r="B10945" s="329" t="s">
        <v>13081</v>
      </c>
      <c r="C10945" s="329" t="s">
        <v>9494</v>
      </c>
      <c r="D10945" s="329" t="s">
        <v>9495</v>
      </c>
      <c r="E10945" s="334">
        <v>8.27</v>
      </c>
    </row>
    <row r="10946" spans="1:5" ht="15" x14ac:dyDescent="0.25">
      <c r="A10946" s="329">
        <v>38067</v>
      </c>
      <c r="B10946" s="329" t="s">
        <v>13082</v>
      </c>
      <c r="C10946" s="329" t="s">
        <v>9494</v>
      </c>
      <c r="D10946" s="329" t="s">
        <v>9495</v>
      </c>
      <c r="E10946" s="334">
        <v>11.28</v>
      </c>
    </row>
    <row r="10947" spans="1:5" ht="15" x14ac:dyDescent="0.25">
      <c r="A10947" s="329">
        <v>11522</v>
      </c>
      <c r="B10947" s="329" t="s">
        <v>13083</v>
      </c>
      <c r="C10947" s="329" t="s">
        <v>9494</v>
      </c>
      <c r="D10947" s="329" t="s">
        <v>9495</v>
      </c>
      <c r="E10947" s="334">
        <v>13.95</v>
      </c>
    </row>
    <row r="10948" spans="1:5" ht="15" x14ac:dyDescent="0.25">
      <c r="A10948" s="329">
        <v>43600</v>
      </c>
      <c r="B10948" s="329" t="s">
        <v>13084</v>
      </c>
      <c r="C10948" s="329" t="s">
        <v>9494</v>
      </c>
      <c r="D10948" s="329" t="s">
        <v>9495</v>
      </c>
      <c r="E10948" s="334">
        <v>55.89</v>
      </c>
    </row>
    <row r="10949" spans="1:5" ht="15" x14ac:dyDescent="0.25">
      <c r="A10949" s="329">
        <v>5080</v>
      </c>
      <c r="B10949" s="329" t="s">
        <v>13085</v>
      </c>
      <c r="C10949" s="329" t="s">
        <v>9494</v>
      </c>
      <c r="D10949" s="329" t="s">
        <v>9495</v>
      </c>
      <c r="E10949" s="334">
        <v>21.79</v>
      </c>
    </row>
    <row r="10950" spans="1:5" ht="15" x14ac:dyDescent="0.25">
      <c r="A10950" s="329">
        <v>38168</v>
      </c>
      <c r="B10950" s="329" t="s">
        <v>13086</v>
      </c>
      <c r="C10950" s="329" t="s">
        <v>9494</v>
      </c>
      <c r="D10950" s="329" t="s">
        <v>9495</v>
      </c>
      <c r="E10950" s="334">
        <v>152.16999999999999</v>
      </c>
    </row>
    <row r="10951" spans="1:5" ht="15" x14ac:dyDescent="0.25">
      <c r="A10951" s="329">
        <v>43601</v>
      </c>
      <c r="B10951" s="329" t="s">
        <v>13087</v>
      </c>
      <c r="C10951" s="329" t="s">
        <v>9494</v>
      </c>
      <c r="D10951" s="329" t="s">
        <v>9495</v>
      </c>
      <c r="E10951" s="334">
        <v>76.08</v>
      </c>
    </row>
    <row r="10952" spans="1:5" ht="15" x14ac:dyDescent="0.25">
      <c r="A10952" s="329">
        <v>13393</v>
      </c>
      <c r="B10952" s="329" t="s">
        <v>13088</v>
      </c>
      <c r="C10952" s="329" t="s">
        <v>9494</v>
      </c>
      <c r="D10952" s="329" t="s">
        <v>9495</v>
      </c>
      <c r="E10952" s="334">
        <v>382.91</v>
      </c>
    </row>
    <row r="10953" spans="1:5" ht="15" x14ac:dyDescent="0.25">
      <c r="A10953" s="329">
        <v>13395</v>
      </c>
      <c r="B10953" s="329" t="s">
        <v>13089</v>
      </c>
      <c r="C10953" s="329" t="s">
        <v>9494</v>
      </c>
      <c r="D10953" s="329" t="s">
        <v>9495</v>
      </c>
      <c r="E10953" s="334">
        <v>536.61</v>
      </c>
    </row>
    <row r="10954" spans="1:5" ht="15" x14ac:dyDescent="0.25">
      <c r="A10954" s="329">
        <v>12039</v>
      </c>
      <c r="B10954" s="329" t="s">
        <v>1472</v>
      </c>
      <c r="C10954" s="329" t="s">
        <v>9494</v>
      </c>
      <c r="D10954" s="329" t="s">
        <v>9495</v>
      </c>
      <c r="E10954" s="334">
        <v>563.91999999999996</v>
      </c>
    </row>
    <row r="10955" spans="1:5" ht="15" x14ac:dyDescent="0.25">
      <c r="A10955" s="329">
        <v>13396</v>
      </c>
      <c r="B10955" s="329" t="s">
        <v>13090</v>
      </c>
      <c r="C10955" s="329" t="s">
        <v>9494</v>
      </c>
      <c r="D10955" s="329" t="s">
        <v>9495</v>
      </c>
      <c r="E10955" s="334">
        <v>791.99</v>
      </c>
    </row>
    <row r="10956" spans="1:5" ht="15" x14ac:dyDescent="0.25">
      <c r="A10956" s="329">
        <v>12041</v>
      </c>
      <c r="B10956" s="329" t="s">
        <v>13091</v>
      </c>
      <c r="C10956" s="329" t="s">
        <v>9494</v>
      </c>
      <c r="D10956" s="329" t="s">
        <v>9495</v>
      </c>
      <c r="E10956" s="334">
        <v>646.71</v>
      </c>
    </row>
    <row r="10957" spans="1:5" ht="15" x14ac:dyDescent="0.25">
      <c r="A10957" s="329">
        <v>12043</v>
      </c>
      <c r="B10957" s="329" t="s">
        <v>1469</v>
      </c>
      <c r="C10957" s="329" t="s">
        <v>9494</v>
      </c>
      <c r="D10957" s="329" t="s">
        <v>9495</v>
      </c>
      <c r="E10957" s="335">
        <v>1365.42</v>
      </c>
    </row>
    <row r="10958" spans="1:5" ht="15" x14ac:dyDescent="0.25">
      <c r="A10958" s="329">
        <v>39762</v>
      </c>
      <c r="B10958" s="329" t="s">
        <v>13092</v>
      </c>
      <c r="C10958" s="329" t="s">
        <v>9494</v>
      </c>
      <c r="D10958" s="329" t="s">
        <v>9495</v>
      </c>
      <c r="E10958" s="334">
        <v>649.98</v>
      </c>
    </row>
    <row r="10959" spans="1:5" ht="15" x14ac:dyDescent="0.25">
      <c r="A10959" s="329">
        <v>12042</v>
      </c>
      <c r="B10959" s="329" t="s">
        <v>1447</v>
      </c>
      <c r="C10959" s="329" t="s">
        <v>9494</v>
      </c>
      <c r="D10959" s="329" t="s">
        <v>9495</v>
      </c>
      <c r="E10959" s="334">
        <v>948.95</v>
      </c>
    </row>
    <row r="10960" spans="1:5" ht="15" x14ac:dyDescent="0.25">
      <c r="A10960" s="329">
        <v>39763</v>
      </c>
      <c r="B10960" s="329" t="s">
        <v>13093</v>
      </c>
      <c r="C10960" s="329" t="s">
        <v>9494</v>
      </c>
      <c r="D10960" s="329" t="s">
        <v>9495</v>
      </c>
      <c r="E10960" s="335">
        <v>1110.6199999999999</v>
      </c>
    </row>
    <row r="10961" spans="1:5" ht="15" x14ac:dyDescent="0.25">
      <c r="A10961" s="329">
        <v>39760</v>
      </c>
      <c r="B10961" s="329" t="s">
        <v>13094</v>
      </c>
      <c r="C10961" s="329" t="s">
        <v>9494</v>
      </c>
      <c r="D10961" s="329" t="s">
        <v>9495</v>
      </c>
      <c r="E10961" s="335">
        <v>1106.96</v>
      </c>
    </row>
    <row r="10962" spans="1:5" ht="15" x14ac:dyDescent="0.25">
      <c r="A10962" s="329">
        <v>39756</v>
      </c>
      <c r="B10962" s="329" t="s">
        <v>13095</v>
      </c>
      <c r="C10962" s="329" t="s">
        <v>9494</v>
      </c>
      <c r="D10962" s="329" t="s">
        <v>9495</v>
      </c>
      <c r="E10962" s="334">
        <v>397.47</v>
      </c>
    </row>
    <row r="10963" spans="1:5" ht="15" x14ac:dyDescent="0.25">
      <c r="A10963" s="329">
        <v>12038</v>
      </c>
      <c r="B10963" s="329" t="s">
        <v>13096</v>
      </c>
      <c r="C10963" s="329" t="s">
        <v>9494</v>
      </c>
      <c r="D10963" s="329" t="s">
        <v>9495</v>
      </c>
      <c r="E10963" s="334">
        <v>496.65</v>
      </c>
    </row>
    <row r="10964" spans="1:5" ht="15" x14ac:dyDescent="0.25">
      <c r="A10964" s="329">
        <v>39757</v>
      </c>
      <c r="B10964" s="329" t="s">
        <v>13097</v>
      </c>
      <c r="C10964" s="329" t="s">
        <v>9494</v>
      </c>
      <c r="D10964" s="329" t="s">
        <v>9495</v>
      </c>
      <c r="E10964" s="334">
        <v>459.24</v>
      </c>
    </row>
    <row r="10965" spans="1:5" ht="15" x14ac:dyDescent="0.25">
      <c r="A10965" s="329">
        <v>39758</v>
      </c>
      <c r="B10965" s="329" t="s">
        <v>13098</v>
      </c>
      <c r="C10965" s="329" t="s">
        <v>9494</v>
      </c>
      <c r="D10965" s="329" t="s">
        <v>9495</v>
      </c>
      <c r="E10965" s="334">
        <v>669.28</v>
      </c>
    </row>
    <row r="10966" spans="1:5" ht="15" x14ac:dyDescent="0.25">
      <c r="A10966" s="329">
        <v>39759</v>
      </c>
      <c r="B10966" s="329" t="s">
        <v>13099</v>
      </c>
      <c r="C10966" s="329" t="s">
        <v>9494</v>
      </c>
      <c r="D10966" s="329" t="s">
        <v>9495</v>
      </c>
      <c r="E10966" s="334">
        <v>826.57</v>
      </c>
    </row>
    <row r="10967" spans="1:5" ht="15" x14ac:dyDescent="0.25">
      <c r="A10967" s="329">
        <v>39761</v>
      </c>
      <c r="B10967" s="329" t="s">
        <v>13100</v>
      </c>
      <c r="C10967" s="329" t="s">
        <v>9494</v>
      </c>
      <c r="D10967" s="329" t="s">
        <v>9495</v>
      </c>
      <c r="E10967" s="334">
        <v>993.56</v>
      </c>
    </row>
    <row r="10968" spans="1:5" ht="15" x14ac:dyDescent="0.25">
      <c r="A10968" s="329">
        <v>39805</v>
      </c>
      <c r="B10968" s="329" t="s">
        <v>13101</v>
      </c>
      <c r="C10968" s="329" t="s">
        <v>9494</v>
      </c>
      <c r="D10968" s="329" t="s">
        <v>9495</v>
      </c>
      <c r="E10968" s="334">
        <v>109.98</v>
      </c>
    </row>
    <row r="10969" spans="1:5" ht="15" x14ac:dyDescent="0.25">
      <c r="A10969" s="329">
        <v>39806</v>
      </c>
      <c r="B10969" s="329" t="s">
        <v>13102</v>
      </c>
      <c r="C10969" s="329" t="s">
        <v>9494</v>
      </c>
      <c r="D10969" s="329" t="s">
        <v>9495</v>
      </c>
      <c r="E10969" s="334">
        <v>203.76</v>
      </c>
    </row>
    <row r="10970" spans="1:5" ht="15" x14ac:dyDescent="0.25">
      <c r="A10970" s="329">
        <v>39807</v>
      </c>
      <c r="B10970" s="329" t="s">
        <v>13103</v>
      </c>
      <c r="C10970" s="329" t="s">
        <v>9494</v>
      </c>
      <c r="D10970" s="329" t="s">
        <v>9495</v>
      </c>
      <c r="E10970" s="334">
        <v>441.59</v>
      </c>
    </row>
    <row r="10971" spans="1:5" ht="15" x14ac:dyDescent="0.25">
      <c r="A10971" s="329">
        <v>43100</v>
      </c>
      <c r="B10971" s="329" t="s">
        <v>13104</v>
      </c>
      <c r="C10971" s="329" t="s">
        <v>9494</v>
      </c>
      <c r="D10971" s="329" t="s">
        <v>9495</v>
      </c>
      <c r="E10971" s="334">
        <v>345.23</v>
      </c>
    </row>
    <row r="10972" spans="1:5" ht="15" x14ac:dyDescent="0.25">
      <c r="A10972" s="329">
        <v>39804</v>
      </c>
      <c r="B10972" s="329" t="s">
        <v>13105</v>
      </c>
      <c r="C10972" s="329" t="s">
        <v>9494</v>
      </c>
      <c r="D10972" s="329" t="s">
        <v>9495</v>
      </c>
      <c r="E10972" s="334">
        <v>64.58</v>
      </c>
    </row>
    <row r="10973" spans="1:5" ht="15" x14ac:dyDescent="0.25">
      <c r="A10973" s="329">
        <v>39796</v>
      </c>
      <c r="B10973" s="329" t="s">
        <v>13106</v>
      </c>
      <c r="C10973" s="329" t="s">
        <v>9494</v>
      </c>
      <c r="D10973" s="329" t="s">
        <v>9495</v>
      </c>
      <c r="E10973" s="334">
        <v>66.89</v>
      </c>
    </row>
    <row r="10974" spans="1:5" ht="15" x14ac:dyDescent="0.25">
      <c r="A10974" s="329">
        <v>39797</v>
      </c>
      <c r="B10974" s="329" t="s">
        <v>13107</v>
      </c>
      <c r="C10974" s="329" t="s">
        <v>9494</v>
      </c>
      <c r="D10974" s="329" t="s">
        <v>9499</v>
      </c>
      <c r="E10974" s="334">
        <v>105</v>
      </c>
    </row>
    <row r="10975" spans="1:5" ht="15" x14ac:dyDescent="0.25">
      <c r="A10975" s="329">
        <v>39798</v>
      </c>
      <c r="B10975" s="329" t="s">
        <v>13108</v>
      </c>
      <c r="C10975" s="329" t="s">
        <v>9494</v>
      </c>
      <c r="D10975" s="329" t="s">
        <v>9495</v>
      </c>
      <c r="E10975" s="334">
        <v>180.11</v>
      </c>
    </row>
    <row r="10976" spans="1:5" ht="15" x14ac:dyDescent="0.25">
      <c r="A10976" s="329">
        <v>39794</v>
      </c>
      <c r="B10976" s="329" t="s">
        <v>13109</v>
      </c>
      <c r="C10976" s="329" t="s">
        <v>9494</v>
      </c>
      <c r="D10976" s="329" t="s">
        <v>9495</v>
      </c>
      <c r="E10976" s="334">
        <v>28.39</v>
      </c>
    </row>
    <row r="10977" spans="1:5" ht="15" x14ac:dyDescent="0.25">
      <c r="A10977" s="329">
        <v>39795</v>
      </c>
      <c r="B10977" s="329" t="s">
        <v>13110</v>
      </c>
      <c r="C10977" s="329" t="s">
        <v>9494</v>
      </c>
      <c r="D10977" s="329" t="s">
        <v>9495</v>
      </c>
      <c r="E10977" s="334">
        <v>44.85</v>
      </c>
    </row>
    <row r="10978" spans="1:5" ht="15" x14ac:dyDescent="0.25">
      <c r="A10978" s="329">
        <v>39799</v>
      </c>
      <c r="B10978" s="329" t="s">
        <v>13111</v>
      </c>
      <c r="C10978" s="329" t="s">
        <v>9494</v>
      </c>
      <c r="D10978" s="329" t="s">
        <v>9495</v>
      </c>
      <c r="E10978" s="334">
        <v>33.090000000000003</v>
      </c>
    </row>
    <row r="10979" spans="1:5" ht="15" x14ac:dyDescent="0.25">
      <c r="A10979" s="329">
        <v>39801</v>
      </c>
      <c r="B10979" s="329" t="s">
        <v>13112</v>
      </c>
      <c r="C10979" s="329" t="s">
        <v>9494</v>
      </c>
      <c r="D10979" s="329" t="s">
        <v>9495</v>
      </c>
      <c r="E10979" s="334">
        <v>94.71</v>
      </c>
    </row>
    <row r="10980" spans="1:5" ht="15" x14ac:dyDescent="0.25">
      <c r="A10980" s="329">
        <v>39802</v>
      </c>
      <c r="B10980" s="329" t="s">
        <v>13113</v>
      </c>
      <c r="C10980" s="329" t="s">
        <v>9494</v>
      </c>
      <c r="D10980" s="329" t="s">
        <v>9495</v>
      </c>
      <c r="E10980" s="334">
        <v>138.84</v>
      </c>
    </row>
    <row r="10981" spans="1:5" ht="15" x14ac:dyDescent="0.25">
      <c r="A10981" s="329">
        <v>39803</v>
      </c>
      <c r="B10981" s="329" t="s">
        <v>13114</v>
      </c>
      <c r="C10981" s="329" t="s">
        <v>9494</v>
      </c>
      <c r="D10981" s="329" t="s">
        <v>9495</v>
      </c>
      <c r="E10981" s="334">
        <v>193.68</v>
      </c>
    </row>
    <row r="10982" spans="1:5" ht="15" x14ac:dyDescent="0.25">
      <c r="A10982" s="329">
        <v>39800</v>
      </c>
      <c r="B10982" s="329" t="s">
        <v>13115</v>
      </c>
      <c r="C10982" s="329" t="s">
        <v>9494</v>
      </c>
      <c r="D10982" s="329" t="s">
        <v>9495</v>
      </c>
      <c r="E10982" s="334">
        <v>56.37</v>
      </c>
    </row>
    <row r="10983" spans="1:5" ht="15" x14ac:dyDescent="0.25">
      <c r="A10983" s="329">
        <v>21059</v>
      </c>
      <c r="B10983" s="329" t="s">
        <v>13116</v>
      </c>
      <c r="C10983" s="329" t="s">
        <v>9494</v>
      </c>
      <c r="D10983" s="329" t="s">
        <v>9508</v>
      </c>
      <c r="E10983" s="334">
        <v>64.180000000000007</v>
      </c>
    </row>
    <row r="10984" spans="1:5" ht="15" x14ac:dyDescent="0.25">
      <c r="A10984" s="329">
        <v>11234</v>
      </c>
      <c r="B10984" s="329" t="s">
        <v>13117</v>
      </c>
      <c r="C10984" s="329" t="s">
        <v>9494</v>
      </c>
      <c r="D10984" s="329" t="s">
        <v>9508</v>
      </c>
      <c r="E10984" s="334">
        <v>96.74</v>
      </c>
    </row>
    <row r="10985" spans="1:5" ht="15" x14ac:dyDescent="0.25">
      <c r="A10985" s="329">
        <v>21060</v>
      </c>
      <c r="B10985" s="329" t="s">
        <v>13118</v>
      </c>
      <c r="C10985" s="329" t="s">
        <v>9494</v>
      </c>
      <c r="D10985" s="329" t="s">
        <v>9508</v>
      </c>
      <c r="E10985" s="334">
        <v>119.06</v>
      </c>
    </row>
    <row r="10986" spans="1:5" ht="15" x14ac:dyDescent="0.25">
      <c r="A10986" s="329">
        <v>21061</v>
      </c>
      <c r="B10986" s="329" t="s">
        <v>13119</v>
      </c>
      <c r="C10986" s="329" t="s">
        <v>9494</v>
      </c>
      <c r="D10986" s="329" t="s">
        <v>9508</v>
      </c>
      <c r="E10986" s="334">
        <v>148.83000000000001</v>
      </c>
    </row>
    <row r="10987" spans="1:5" ht="15" x14ac:dyDescent="0.25">
      <c r="A10987" s="329">
        <v>21062</v>
      </c>
      <c r="B10987" s="329" t="s">
        <v>13120</v>
      </c>
      <c r="C10987" s="329" t="s">
        <v>9494</v>
      </c>
      <c r="D10987" s="329" t="s">
        <v>9508</v>
      </c>
      <c r="E10987" s="334">
        <v>234.41</v>
      </c>
    </row>
    <row r="10988" spans="1:5" ht="15" x14ac:dyDescent="0.25">
      <c r="A10988" s="329">
        <v>11708</v>
      </c>
      <c r="B10988" s="329" t="s">
        <v>13121</v>
      </c>
      <c r="C10988" s="329" t="s">
        <v>9494</v>
      </c>
      <c r="D10988" s="329" t="s">
        <v>9508</v>
      </c>
      <c r="E10988" s="334">
        <v>25.58</v>
      </c>
    </row>
    <row r="10989" spans="1:5" ht="15" x14ac:dyDescent="0.25">
      <c r="A10989" s="329">
        <v>11709</v>
      </c>
      <c r="B10989" s="329" t="s">
        <v>13122</v>
      </c>
      <c r="C10989" s="329" t="s">
        <v>9494</v>
      </c>
      <c r="D10989" s="329" t="s">
        <v>9508</v>
      </c>
      <c r="E10989" s="334">
        <v>60.09</v>
      </c>
    </row>
    <row r="10990" spans="1:5" ht="15" x14ac:dyDescent="0.25">
      <c r="A10990" s="329">
        <v>11710</v>
      </c>
      <c r="B10990" s="329" t="s">
        <v>13123</v>
      </c>
      <c r="C10990" s="329" t="s">
        <v>9494</v>
      </c>
      <c r="D10990" s="329" t="s">
        <v>9508</v>
      </c>
      <c r="E10990" s="334">
        <v>138.13</v>
      </c>
    </row>
    <row r="10991" spans="1:5" ht="15" x14ac:dyDescent="0.25">
      <c r="A10991" s="329">
        <v>11707</v>
      </c>
      <c r="B10991" s="329" t="s">
        <v>13124</v>
      </c>
      <c r="C10991" s="329" t="s">
        <v>9494</v>
      </c>
      <c r="D10991" s="329" t="s">
        <v>9508</v>
      </c>
      <c r="E10991" s="334">
        <v>19.16</v>
      </c>
    </row>
    <row r="10992" spans="1:5" ht="15" x14ac:dyDescent="0.25">
      <c r="A10992" s="329">
        <v>5102</v>
      </c>
      <c r="B10992" s="329" t="s">
        <v>13125</v>
      </c>
      <c r="C10992" s="329" t="s">
        <v>9494</v>
      </c>
      <c r="D10992" s="329" t="s">
        <v>9495</v>
      </c>
      <c r="E10992" s="334">
        <v>13.04</v>
      </c>
    </row>
    <row r="10993" spans="1:5" ht="15" x14ac:dyDescent="0.25">
      <c r="A10993" s="329">
        <v>11739</v>
      </c>
      <c r="B10993" s="329" t="s">
        <v>13126</v>
      </c>
      <c r="C10993" s="329" t="s">
        <v>9494</v>
      </c>
      <c r="D10993" s="329" t="s">
        <v>9495</v>
      </c>
      <c r="E10993" s="334">
        <v>9.2899999999999991</v>
      </c>
    </row>
    <row r="10994" spans="1:5" ht="15" x14ac:dyDescent="0.25">
      <c r="A10994" s="329">
        <v>11711</v>
      </c>
      <c r="B10994" s="329" t="s">
        <v>13127</v>
      </c>
      <c r="C10994" s="329" t="s">
        <v>9494</v>
      </c>
      <c r="D10994" s="329" t="s">
        <v>9495</v>
      </c>
      <c r="E10994" s="334">
        <v>10.86</v>
      </c>
    </row>
    <row r="10995" spans="1:5" ht="15" x14ac:dyDescent="0.25">
      <c r="A10995" s="329">
        <v>11741</v>
      </c>
      <c r="B10995" s="329" t="s">
        <v>13128</v>
      </c>
      <c r="C10995" s="329" t="s">
        <v>9494</v>
      </c>
      <c r="D10995" s="329" t="s">
        <v>9495</v>
      </c>
      <c r="E10995" s="334">
        <v>11.83</v>
      </c>
    </row>
    <row r="10996" spans="1:5" ht="15" x14ac:dyDescent="0.25">
      <c r="A10996" s="329">
        <v>11745</v>
      </c>
      <c r="B10996" s="329" t="s">
        <v>13129</v>
      </c>
      <c r="C10996" s="329" t="s">
        <v>9494</v>
      </c>
      <c r="D10996" s="329" t="s">
        <v>9495</v>
      </c>
      <c r="E10996" s="334">
        <v>15.59</v>
      </c>
    </row>
    <row r="10997" spans="1:5" ht="15" x14ac:dyDescent="0.25">
      <c r="A10997" s="329">
        <v>11743</v>
      </c>
      <c r="B10997" s="329" t="s">
        <v>13130</v>
      </c>
      <c r="C10997" s="329" t="s">
        <v>9494</v>
      </c>
      <c r="D10997" s="329" t="s">
        <v>9495</v>
      </c>
      <c r="E10997" s="334">
        <v>9.93</v>
      </c>
    </row>
    <row r="10998" spans="1:5" ht="15" x14ac:dyDescent="0.25">
      <c r="A10998" s="329">
        <v>25961</v>
      </c>
      <c r="B10998" s="329" t="s">
        <v>13131</v>
      </c>
      <c r="C10998" s="329" t="s">
        <v>9661</v>
      </c>
      <c r="D10998" s="329" t="s">
        <v>9495</v>
      </c>
      <c r="E10998" s="334">
        <v>8.84</v>
      </c>
    </row>
    <row r="10999" spans="1:5" ht="15" x14ac:dyDescent="0.25">
      <c r="A10999" s="329">
        <v>40985</v>
      </c>
      <c r="B10999" s="329" t="s">
        <v>13132</v>
      </c>
      <c r="C10999" s="329" t="s">
        <v>9663</v>
      </c>
      <c r="D10999" s="329" t="s">
        <v>9495</v>
      </c>
      <c r="E10999" s="335">
        <v>1569.51</v>
      </c>
    </row>
    <row r="11000" spans="1:5" ht="15" x14ac:dyDescent="0.25">
      <c r="A11000" s="329">
        <v>1088</v>
      </c>
      <c r="B11000" s="329" t="s">
        <v>13133</v>
      </c>
      <c r="C11000" s="329" t="s">
        <v>9494</v>
      </c>
      <c r="D11000" s="329" t="s">
        <v>9508</v>
      </c>
      <c r="E11000" s="334">
        <v>27.51</v>
      </c>
    </row>
    <row r="11001" spans="1:5" ht="15" x14ac:dyDescent="0.25">
      <c r="A11001" s="329">
        <v>1087</v>
      </c>
      <c r="B11001" s="329" t="s">
        <v>13134</v>
      </c>
      <c r="C11001" s="329" t="s">
        <v>9494</v>
      </c>
      <c r="D11001" s="329" t="s">
        <v>9508</v>
      </c>
      <c r="E11001" s="334">
        <v>34.36</v>
      </c>
    </row>
    <row r="11002" spans="1:5" ht="15" x14ac:dyDescent="0.25">
      <c r="A11002" s="329">
        <v>38777</v>
      </c>
      <c r="B11002" s="329" t="s">
        <v>13135</v>
      </c>
      <c r="C11002" s="329" t="s">
        <v>9494</v>
      </c>
      <c r="D11002" s="329" t="s">
        <v>9508</v>
      </c>
      <c r="E11002" s="334">
        <v>68.44</v>
      </c>
    </row>
    <row r="11003" spans="1:5" ht="15" x14ac:dyDescent="0.25">
      <c r="A11003" s="329">
        <v>1086</v>
      </c>
      <c r="B11003" s="329" t="s">
        <v>13136</v>
      </c>
      <c r="C11003" s="329" t="s">
        <v>9494</v>
      </c>
      <c r="D11003" s="329" t="s">
        <v>9508</v>
      </c>
      <c r="E11003" s="334">
        <v>36.119999999999997</v>
      </c>
    </row>
    <row r="11004" spans="1:5" ht="15" x14ac:dyDescent="0.25">
      <c r="A11004" s="329">
        <v>1079</v>
      </c>
      <c r="B11004" s="329" t="s">
        <v>13137</v>
      </c>
      <c r="C11004" s="329" t="s">
        <v>9494</v>
      </c>
      <c r="D11004" s="329" t="s">
        <v>9508</v>
      </c>
      <c r="E11004" s="334">
        <v>37.340000000000003</v>
      </c>
    </row>
    <row r="11005" spans="1:5" ht="15" x14ac:dyDescent="0.25">
      <c r="A11005" s="329">
        <v>39374</v>
      </c>
      <c r="B11005" s="329" t="s">
        <v>1477</v>
      </c>
      <c r="C11005" s="329" t="s">
        <v>9494</v>
      </c>
      <c r="D11005" s="329" t="s">
        <v>9499</v>
      </c>
      <c r="E11005" s="334">
        <v>137.35</v>
      </c>
    </row>
    <row r="11006" spans="1:5" ht="15" x14ac:dyDescent="0.25">
      <c r="A11006" s="329">
        <v>1082</v>
      </c>
      <c r="B11006" s="329" t="s">
        <v>13138</v>
      </c>
      <c r="C11006" s="329" t="s">
        <v>9494</v>
      </c>
      <c r="D11006" s="329" t="s">
        <v>9508</v>
      </c>
      <c r="E11006" s="334">
        <v>234.73</v>
      </c>
    </row>
    <row r="11007" spans="1:5" ht="15" x14ac:dyDescent="0.25">
      <c r="A11007" s="329">
        <v>12316</v>
      </c>
      <c r="B11007" s="329" t="s">
        <v>13139</v>
      </c>
      <c r="C11007" s="329" t="s">
        <v>9494</v>
      </c>
      <c r="D11007" s="329" t="s">
        <v>9508</v>
      </c>
      <c r="E11007" s="334">
        <v>107.58</v>
      </c>
    </row>
    <row r="11008" spans="1:5" ht="15" x14ac:dyDescent="0.25">
      <c r="A11008" s="329">
        <v>12317</v>
      </c>
      <c r="B11008" s="329" t="s">
        <v>13140</v>
      </c>
      <c r="C11008" s="329" t="s">
        <v>9494</v>
      </c>
      <c r="D11008" s="329" t="s">
        <v>9508</v>
      </c>
      <c r="E11008" s="334">
        <v>128.29</v>
      </c>
    </row>
    <row r="11009" spans="1:5" ht="15" x14ac:dyDescent="0.25">
      <c r="A11009" s="329">
        <v>12318</v>
      </c>
      <c r="B11009" s="329" t="s">
        <v>13141</v>
      </c>
      <c r="C11009" s="329" t="s">
        <v>9494</v>
      </c>
      <c r="D11009" s="329" t="s">
        <v>9508</v>
      </c>
      <c r="E11009" s="334">
        <v>147.80000000000001</v>
      </c>
    </row>
    <row r="11010" spans="1:5" ht="15" x14ac:dyDescent="0.25">
      <c r="A11010" s="329">
        <v>5104</v>
      </c>
      <c r="B11010" s="329" t="s">
        <v>535</v>
      </c>
      <c r="C11010" s="329" t="s">
        <v>9567</v>
      </c>
      <c r="D11010" s="329" t="s">
        <v>9508</v>
      </c>
      <c r="E11010" s="334">
        <v>66.569999999999993</v>
      </c>
    </row>
    <row r="11011" spans="1:5" ht="15" x14ac:dyDescent="0.25">
      <c r="A11011" s="329">
        <v>26023</v>
      </c>
      <c r="B11011" s="329" t="s">
        <v>13142</v>
      </c>
      <c r="C11011" s="329" t="s">
        <v>9494</v>
      </c>
      <c r="D11011" s="329" t="s">
        <v>9495</v>
      </c>
      <c r="E11011" s="334">
        <v>66.06</v>
      </c>
    </row>
    <row r="11012" spans="1:5" ht="15" x14ac:dyDescent="0.25">
      <c r="A11012" s="329">
        <v>2710</v>
      </c>
      <c r="B11012" s="329" t="s">
        <v>13143</v>
      </c>
      <c r="C11012" s="329" t="s">
        <v>9494</v>
      </c>
      <c r="D11012" s="329" t="s">
        <v>9495</v>
      </c>
      <c r="E11012" s="334">
        <v>52.76</v>
      </c>
    </row>
    <row r="11013" spans="1:5" ht="15" x14ac:dyDescent="0.25">
      <c r="A11013" s="329">
        <v>14575</v>
      </c>
      <c r="B11013" s="329" t="s">
        <v>13144</v>
      </c>
      <c r="C11013" s="329" t="s">
        <v>9494</v>
      </c>
      <c r="D11013" s="329" t="s">
        <v>9508</v>
      </c>
      <c r="E11013" s="335">
        <v>5459885.9100000001</v>
      </c>
    </row>
    <row r="11014" spans="1:5" ht="15" x14ac:dyDescent="0.25">
      <c r="A11014" s="329">
        <v>20034</v>
      </c>
      <c r="B11014" s="329" t="s">
        <v>13145</v>
      </c>
      <c r="C11014" s="329" t="s">
        <v>9494</v>
      </c>
      <c r="D11014" s="329" t="s">
        <v>9508</v>
      </c>
      <c r="E11014" s="334">
        <v>116.93</v>
      </c>
    </row>
    <row r="11015" spans="1:5" ht="15" x14ac:dyDescent="0.25">
      <c r="A11015" s="329">
        <v>20036</v>
      </c>
      <c r="B11015" s="329" t="s">
        <v>13146</v>
      </c>
      <c r="C11015" s="329" t="s">
        <v>9494</v>
      </c>
      <c r="D11015" s="329" t="s">
        <v>9508</v>
      </c>
      <c r="E11015" s="334">
        <v>224.92</v>
      </c>
    </row>
    <row r="11016" spans="1:5" ht="15" x14ac:dyDescent="0.25">
      <c r="A11016" s="329">
        <v>20037</v>
      </c>
      <c r="B11016" s="329" t="s">
        <v>13147</v>
      </c>
      <c r="C11016" s="329" t="s">
        <v>9494</v>
      </c>
      <c r="D11016" s="329" t="s">
        <v>9508</v>
      </c>
      <c r="E11016" s="334">
        <v>424.24</v>
      </c>
    </row>
    <row r="11017" spans="1:5" ht="15" x14ac:dyDescent="0.25">
      <c r="A11017" s="329">
        <v>20043</v>
      </c>
      <c r="B11017" s="329" t="s">
        <v>13148</v>
      </c>
      <c r="C11017" s="329" t="s">
        <v>9494</v>
      </c>
      <c r="D11017" s="329" t="s">
        <v>9495</v>
      </c>
      <c r="E11017" s="334">
        <v>7.51</v>
      </c>
    </row>
    <row r="11018" spans="1:5" ht="15" x14ac:dyDescent="0.25">
      <c r="A11018" s="329">
        <v>20044</v>
      </c>
      <c r="B11018" s="329" t="s">
        <v>13149</v>
      </c>
      <c r="C11018" s="329" t="s">
        <v>9494</v>
      </c>
      <c r="D11018" s="329" t="s">
        <v>9495</v>
      </c>
      <c r="E11018" s="334">
        <v>8.7799999999999994</v>
      </c>
    </row>
    <row r="11019" spans="1:5" ht="15" x14ac:dyDescent="0.25">
      <c r="A11019" s="329">
        <v>20042</v>
      </c>
      <c r="B11019" s="329" t="s">
        <v>13150</v>
      </c>
      <c r="C11019" s="329" t="s">
        <v>9494</v>
      </c>
      <c r="D11019" s="329" t="s">
        <v>9495</v>
      </c>
      <c r="E11019" s="334">
        <v>6.36</v>
      </c>
    </row>
    <row r="11020" spans="1:5" ht="15" x14ac:dyDescent="0.25">
      <c r="A11020" s="329">
        <v>20046</v>
      </c>
      <c r="B11020" s="329" t="s">
        <v>13151</v>
      </c>
      <c r="C11020" s="329" t="s">
        <v>9494</v>
      </c>
      <c r="D11020" s="329" t="s">
        <v>9495</v>
      </c>
      <c r="E11020" s="334">
        <v>18.63</v>
      </c>
    </row>
    <row r="11021" spans="1:5" ht="15" x14ac:dyDescent="0.25">
      <c r="A11021" s="329">
        <v>20047</v>
      </c>
      <c r="B11021" s="329" t="s">
        <v>13152</v>
      </c>
      <c r="C11021" s="329" t="s">
        <v>9494</v>
      </c>
      <c r="D11021" s="329" t="s">
        <v>9495</v>
      </c>
      <c r="E11021" s="334">
        <v>50.91</v>
      </c>
    </row>
    <row r="11022" spans="1:5" ht="15" x14ac:dyDescent="0.25">
      <c r="A11022" s="329">
        <v>20045</v>
      </c>
      <c r="B11022" s="329" t="s">
        <v>13153</v>
      </c>
      <c r="C11022" s="329" t="s">
        <v>9494</v>
      </c>
      <c r="D11022" s="329" t="s">
        <v>9495</v>
      </c>
      <c r="E11022" s="334">
        <v>7.66</v>
      </c>
    </row>
    <row r="11023" spans="1:5" ht="15" x14ac:dyDescent="0.25">
      <c r="A11023" s="329">
        <v>20972</v>
      </c>
      <c r="B11023" s="329" t="s">
        <v>13154</v>
      </c>
      <c r="C11023" s="329" t="s">
        <v>9494</v>
      </c>
      <c r="D11023" s="329" t="s">
        <v>9495</v>
      </c>
      <c r="E11023" s="334">
        <v>118.92</v>
      </c>
    </row>
    <row r="11024" spans="1:5" ht="15" x14ac:dyDescent="0.25">
      <c r="A11024" s="329">
        <v>20032</v>
      </c>
      <c r="B11024" s="329" t="s">
        <v>13155</v>
      </c>
      <c r="C11024" s="329" t="s">
        <v>9494</v>
      </c>
      <c r="D11024" s="329" t="s">
        <v>9508</v>
      </c>
      <c r="E11024" s="334">
        <v>73.650000000000006</v>
      </c>
    </row>
    <row r="11025" spans="1:5" ht="15" x14ac:dyDescent="0.25">
      <c r="A11025" s="329">
        <v>11321</v>
      </c>
      <c r="B11025" s="329" t="s">
        <v>13156</v>
      </c>
      <c r="C11025" s="329" t="s">
        <v>9494</v>
      </c>
      <c r="D11025" s="329" t="s">
        <v>9508</v>
      </c>
      <c r="E11025" s="334">
        <v>33.58</v>
      </c>
    </row>
    <row r="11026" spans="1:5" ht="15" x14ac:dyDescent="0.25">
      <c r="A11026" s="329">
        <v>11323</v>
      </c>
      <c r="B11026" s="329" t="s">
        <v>13157</v>
      </c>
      <c r="C11026" s="329" t="s">
        <v>9494</v>
      </c>
      <c r="D11026" s="329" t="s">
        <v>9508</v>
      </c>
      <c r="E11026" s="334">
        <v>38.619999999999997</v>
      </c>
    </row>
    <row r="11027" spans="1:5" ht="15" x14ac:dyDescent="0.25">
      <c r="A11027" s="329">
        <v>20327</v>
      </c>
      <c r="B11027" s="329" t="s">
        <v>13158</v>
      </c>
      <c r="C11027" s="329" t="s">
        <v>9494</v>
      </c>
      <c r="D11027" s="329" t="s">
        <v>9508</v>
      </c>
      <c r="E11027" s="334">
        <v>21.92</v>
      </c>
    </row>
    <row r="11028" spans="1:5" ht="15" x14ac:dyDescent="0.25">
      <c r="A11028" s="329">
        <v>13390</v>
      </c>
      <c r="B11028" s="329" t="s">
        <v>1478</v>
      </c>
      <c r="C11028" s="329" t="s">
        <v>9494</v>
      </c>
      <c r="D11028" s="329" t="s">
        <v>9508</v>
      </c>
      <c r="E11028" s="334">
        <v>135.77000000000001</v>
      </c>
    </row>
    <row r="11029" spans="1:5" ht="15" x14ac:dyDescent="0.25">
      <c r="A11029" s="329">
        <v>6034</v>
      </c>
      <c r="B11029" s="329" t="s">
        <v>13159</v>
      </c>
      <c r="C11029" s="329" t="s">
        <v>9494</v>
      </c>
      <c r="D11029" s="329" t="s">
        <v>9495</v>
      </c>
      <c r="E11029" s="334">
        <v>5.76</v>
      </c>
    </row>
    <row r="11030" spans="1:5" ht="15" x14ac:dyDescent="0.25">
      <c r="A11030" s="329">
        <v>6036</v>
      </c>
      <c r="B11030" s="329" t="s">
        <v>13160</v>
      </c>
      <c r="C11030" s="329" t="s">
        <v>9494</v>
      </c>
      <c r="D11030" s="329" t="s">
        <v>9495</v>
      </c>
      <c r="E11030" s="334">
        <v>7.84</v>
      </c>
    </row>
    <row r="11031" spans="1:5" ht="15" x14ac:dyDescent="0.25">
      <c r="A11031" s="329">
        <v>6031</v>
      </c>
      <c r="B11031" s="329" t="s">
        <v>13161</v>
      </c>
      <c r="C11031" s="329" t="s">
        <v>9494</v>
      </c>
      <c r="D11031" s="329" t="s">
        <v>9499</v>
      </c>
      <c r="E11031" s="334">
        <v>9.2200000000000006</v>
      </c>
    </row>
    <row r="11032" spans="1:5" ht="15" x14ac:dyDescent="0.25">
      <c r="A11032" s="329">
        <v>6029</v>
      </c>
      <c r="B11032" s="329" t="s">
        <v>13162</v>
      </c>
      <c r="C11032" s="329" t="s">
        <v>9494</v>
      </c>
      <c r="D11032" s="329" t="s">
        <v>9495</v>
      </c>
      <c r="E11032" s="334">
        <v>9.31</v>
      </c>
    </row>
    <row r="11033" spans="1:5" ht="15" x14ac:dyDescent="0.25">
      <c r="A11033" s="329">
        <v>6033</v>
      </c>
      <c r="B11033" s="329" t="s">
        <v>13163</v>
      </c>
      <c r="C11033" s="329" t="s">
        <v>9494</v>
      </c>
      <c r="D11033" s="329" t="s">
        <v>9495</v>
      </c>
      <c r="E11033" s="334">
        <v>12.28</v>
      </c>
    </row>
    <row r="11034" spans="1:5" ht="15" x14ac:dyDescent="0.25">
      <c r="A11034" s="329">
        <v>11672</v>
      </c>
      <c r="B11034" s="329" t="s">
        <v>13164</v>
      </c>
      <c r="C11034" s="329" t="s">
        <v>9494</v>
      </c>
      <c r="D11034" s="329" t="s">
        <v>9495</v>
      </c>
      <c r="E11034" s="334">
        <v>26.71</v>
      </c>
    </row>
    <row r="11035" spans="1:5" ht="15" x14ac:dyDescent="0.25">
      <c r="A11035" s="329">
        <v>11669</v>
      </c>
      <c r="B11035" s="329" t="s">
        <v>13165</v>
      </c>
      <c r="C11035" s="329" t="s">
        <v>9494</v>
      </c>
      <c r="D11035" s="329" t="s">
        <v>9495</v>
      </c>
      <c r="E11035" s="334">
        <v>25.44</v>
      </c>
    </row>
    <row r="11036" spans="1:5" ht="15" x14ac:dyDescent="0.25">
      <c r="A11036" s="329">
        <v>11670</v>
      </c>
      <c r="B11036" s="329" t="s">
        <v>13166</v>
      </c>
      <c r="C11036" s="329" t="s">
        <v>9494</v>
      </c>
      <c r="D11036" s="329" t="s">
        <v>9495</v>
      </c>
      <c r="E11036" s="334">
        <v>9.74</v>
      </c>
    </row>
    <row r="11037" spans="1:5" ht="15" x14ac:dyDescent="0.25">
      <c r="A11037" s="329">
        <v>20055</v>
      </c>
      <c r="B11037" s="329" t="s">
        <v>13167</v>
      </c>
      <c r="C11037" s="329" t="s">
        <v>9494</v>
      </c>
      <c r="D11037" s="329" t="s">
        <v>9495</v>
      </c>
      <c r="E11037" s="334">
        <v>19.05</v>
      </c>
    </row>
    <row r="11038" spans="1:5" ht="15" x14ac:dyDescent="0.25">
      <c r="A11038" s="329">
        <v>11671</v>
      </c>
      <c r="B11038" s="329" t="s">
        <v>13168</v>
      </c>
      <c r="C11038" s="329" t="s">
        <v>9494</v>
      </c>
      <c r="D11038" s="329" t="s">
        <v>9495</v>
      </c>
      <c r="E11038" s="334">
        <v>40.880000000000003</v>
      </c>
    </row>
    <row r="11039" spans="1:5" ht="15" x14ac:dyDescent="0.25">
      <c r="A11039" s="329">
        <v>6032</v>
      </c>
      <c r="B11039" s="329" t="s">
        <v>13169</v>
      </c>
      <c r="C11039" s="329" t="s">
        <v>9494</v>
      </c>
      <c r="D11039" s="329" t="s">
        <v>9495</v>
      </c>
      <c r="E11039" s="334">
        <v>11.67</v>
      </c>
    </row>
    <row r="11040" spans="1:5" ht="15" x14ac:dyDescent="0.25">
      <c r="A11040" s="329">
        <v>11673</v>
      </c>
      <c r="B11040" s="329" t="s">
        <v>13170</v>
      </c>
      <c r="C11040" s="329" t="s">
        <v>9494</v>
      </c>
      <c r="D11040" s="329" t="s">
        <v>9495</v>
      </c>
      <c r="E11040" s="334">
        <v>9.19</v>
      </c>
    </row>
    <row r="11041" spans="1:5" ht="15" x14ac:dyDescent="0.25">
      <c r="A11041" s="329">
        <v>11674</v>
      </c>
      <c r="B11041" s="329" t="s">
        <v>869</v>
      </c>
      <c r="C11041" s="329" t="s">
        <v>9494</v>
      </c>
      <c r="D11041" s="329" t="s">
        <v>9495</v>
      </c>
      <c r="E11041" s="334">
        <v>11.84</v>
      </c>
    </row>
    <row r="11042" spans="1:5" ht="15" x14ac:dyDescent="0.25">
      <c r="A11042" s="329">
        <v>11675</v>
      </c>
      <c r="B11042" s="329" t="s">
        <v>13171</v>
      </c>
      <c r="C11042" s="329" t="s">
        <v>9494</v>
      </c>
      <c r="D11042" s="329" t="s">
        <v>9495</v>
      </c>
      <c r="E11042" s="334">
        <v>18.8</v>
      </c>
    </row>
    <row r="11043" spans="1:5" ht="15" x14ac:dyDescent="0.25">
      <c r="A11043" s="329">
        <v>11676</v>
      </c>
      <c r="B11043" s="329" t="s">
        <v>13172</v>
      </c>
      <c r="C11043" s="329" t="s">
        <v>9494</v>
      </c>
      <c r="D11043" s="329" t="s">
        <v>9495</v>
      </c>
      <c r="E11043" s="334">
        <v>25.14</v>
      </c>
    </row>
    <row r="11044" spans="1:5" ht="15" x14ac:dyDescent="0.25">
      <c r="A11044" s="329">
        <v>11677</v>
      </c>
      <c r="B11044" s="329" t="s">
        <v>13173</v>
      </c>
      <c r="C11044" s="329" t="s">
        <v>9494</v>
      </c>
      <c r="D11044" s="329" t="s">
        <v>9495</v>
      </c>
      <c r="E11044" s="334">
        <v>25.96</v>
      </c>
    </row>
    <row r="11045" spans="1:5" ht="15" x14ac:dyDescent="0.25">
      <c r="A11045" s="329">
        <v>11678</v>
      </c>
      <c r="B11045" s="329" t="s">
        <v>13174</v>
      </c>
      <c r="C11045" s="329" t="s">
        <v>9494</v>
      </c>
      <c r="D11045" s="329" t="s">
        <v>9495</v>
      </c>
      <c r="E11045" s="334">
        <v>47.55</v>
      </c>
    </row>
    <row r="11046" spans="1:5" ht="15" x14ac:dyDescent="0.25">
      <c r="A11046" s="329">
        <v>6038</v>
      </c>
      <c r="B11046" s="329" t="s">
        <v>13175</v>
      </c>
      <c r="C11046" s="329" t="s">
        <v>9494</v>
      </c>
      <c r="D11046" s="329" t="s">
        <v>9495</v>
      </c>
      <c r="E11046" s="334">
        <v>3.01</v>
      </c>
    </row>
    <row r="11047" spans="1:5" ht="15" x14ac:dyDescent="0.25">
      <c r="A11047" s="329">
        <v>11718</v>
      </c>
      <c r="B11047" s="329" t="s">
        <v>13176</v>
      </c>
      <c r="C11047" s="329" t="s">
        <v>9494</v>
      </c>
      <c r="D11047" s="329" t="s">
        <v>9495</v>
      </c>
      <c r="E11047" s="334">
        <v>8.6</v>
      </c>
    </row>
    <row r="11048" spans="1:5" ht="15" x14ac:dyDescent="0.25">
      <c r="A11048" s="329">
        <v>6037</v>
      </c>
      <c r="B11048" s="329" t="s">
        <v>13177</v>
      </c>
      <c r="C11048" s="329" t="s">
        <v>9494</v>
      </c>
      <c r="D11048" s="329" t="s">
        <v>9495</v>
      </c>
      <c r="E11048" s="334">
        <v>6.27</v>
      </c>
    </row>
    <row r="11049" spans="1:5" ht="15" x14ac:dyDescent="0.25">
      <c r="A11049" s="329">
        <v>11719</v>
      </c>
      <c r="B11049" s="329" t="s">
        <v>13178</v>
      </c>
      <c r="C11049" s="329" t="s">
        <v>9494</v>
      </c>
      <c r="D11049" s="329" t="s">
        <v>9495</v>
      </c>
      <c r="E11049" s="334">
        <v>6.98</v>
      </c>
    </row>
    <row r="11050" spans="1:5" ht="15" x14ac:dyDescent="0.25">
      <c r="A11050" s="329">
        <v>6019</v>
      </c>
      <c r="B11050" s="329" t="s">
        <v>873</v>
      </c>
      <c r="C11050" s="329" t="s">
        <v>9494</v>
      </c>
      <c r="D11050" s="329" t="s">
        <v>9495</v>
      </c>
      <c r="E11050" s="334">
        <v>24.32</v>
      </c>
    </row>
    <row r="11051" spans="1:5" ht="15" x14ac:dyDescent="0.25">
      <c r="A11051" s="329">
        <v>6010</v>
      </c>
      <c r="B11051" s="329" t="s">
        <v>13179</v>
      </c>
      <c r="C11051" s="329" t="s">
        <v>9494</v>
      </c>
      <c r="D11051" s="329" t="s">
        <v>9495</v>
      </c>
      <c r="E11051" s="334">
        <v>41.86</v>
      </c>
    </row>
    <row r="11052" spans="1:5" ht="15" x14ac:dyDescent="0.25">
      <c r="A11052" s="329">
        <v>6017</v>
      </c>
      <c r="B11052" s="329" t="s">
        <v>877</v>
      </c>
      <c r="C11052" s="329" t="s">
        <v>9494</v>
      </c>
      <c r="D11052" s="329" t="s">
        <v>9495</v>
      </c>
      <c r="E11052" s="334">
        <v>33.15</v>
      </c>
    </row>
    <row r="11053" spans="1:5" ht="15" x14ac:dyDescent="0.25">
      <c r="A11053" s="329">
        <v>6020</v>
      </c>
      <c r="B11053" s="329" t="s">
        <v>13180</v>
      </c>
      <c r="C11053" s="329" t="s">
        <v>9494</v>
      </c>
      <c r="D11053" s="329" t="s">
        <v>9495</v>
      </c>
      <c r="E11053" s="334">
        <v>14.61</v>
      </c>
    </row>
    <row r="11054" spans="1:5" ht="15" x14ac:dyDescent="0.25">
      <c r="A11054" s="329">
        <v>6028</v>
      </c>
      <c r="B11054" s="329" t="s">
        <v>13181</v>
      </c>
      <c r="C11054" s="329" t="s">
        <v>9494</v>
      </c>
      <c r="D11054" s="329" t="s">
        <v>9495</v>
      </c>
      <c r="E11054" s="334">
        <v>58.3</v>
      </c>
    </row>
    <row r="11055" spans="1:5" ht="15" x14ac:dyDescent="0.25">
      <c r="A11055" s="329">
        <v>6011</v>
      </c>
      <c r="B11055" s="329" t="s">
        <v>13182</v>
      </c>
      <c r="C11055" s="329" t="s">
        <v>9494</v>
      </c>
      <c r="D11055" s="329" t="s">
        <v>9495</v>
      </c>
      <c r="E11055" s="334">
        <v>120.91</v>
      </c>
    </row>
    <row r="11056" spans="1:5" ht="15" x14ac:dyDescent="0.25">
      <c r="A11056" s="329">
        <v>6012</v>
      </c>
      <c r="B11056" s="329" t="s">
        <v>859</v>
      </c>
      <c r="C11056" s="329" t="s">
        <v>9494</v>
      </c>
      <c r="D11056" s="329" t="s">
        <v>9495</v>
      </c>
      <c r="E11056" s="334">
        <v>146.38999999999999</v>
      </c>
    </row>
    <row r="11057" spans="1:5" ht="15" x14ac:dyDescent="0.25">
      <c r="A11057" s="329">
        <v>6016</v>
      </c>
      <c r="B11057" s="329" t="s">
        <v>881</v>
      </c>
      <c r="C11057" s="329" t="s">
        <v>9494</v>
      </c>
      <c r="D11057" s="329" t="s">
        <v>9495</v>
      </c>
      <c r="E11057" s="334">
        <v>15.41</v>
      </c>
    </row>
    <row r="11058" spans="1:5" ht="15" x14ac:dyDescent="0.25">
      <c r="A11058" s="329">
        <v>6027</v>
      </c>
      <c r="B11058" s="329" t="s">
        <v>13183</v>
      </c>
      <c r="C11058" s="329" t="s">
        <v>9494</v>
      </c>
      <c r="D11058" s="329" t="s">
        <v>9495</v>
      </c>
      <c r="E11058" s="334">
        <v>305.02</v>
      </c>
    </row>
    <row r="11059" spans="1:5" ht="15" x14ac:dyDescent="0.25">
      <c r="A11059" s="329">
        <v>6013</v>
      </c>
      <c r="B11059" s="329" t="s">
        <v>13184</v>
      </c>
      <c r="C11059" s="329" t="s">
        <v>9494</v>
      </c>
      <c r="D11059" s="329" t="s">
        <v>9495</v>
      </c>
      <c r="E11059" s="334">
        <v>46.02</v>
      </c>
    </row>
    <row r="11060" spans="1:5" ht="15" x14ac:dyDescent="0.25">
      <c r="A11060" s="329">
        <v>6015</v>
      </c>
      <c r="B11060" s="329" t="s">
        <v>885</v>
      </c>
      <c r="C11060" s="329" t="s">
        <v>9494</v>
      </c>
      <c r="D11060" s="329" t="s">
        <v>9495</v>
      </c>
      <c r="E11060" s="334">
        <v>66.930000000000007</v>
      </c>
    </row>
    <row r="11061" spans="1:5" ht="15" x14ac:dyDescent="0.25">
      <c r="A11061" s="329">
        <v>6014</v>
      </c>
      <c r="B11061" s="329" t="s">
        <v>13185</v>
      </c>
      <c r="C11061" s="329" t="s">
        <v>9494</v>
      </c>
      <c r="D11061" s="329" t="s">
        <v>9495</v>
      </c>
      <c r="E11061" s="334">
        <v>63.99</v>
      </c>
    </row>
    <row r="11062" spans="1:5" ht="15" x14ac:dyDescent="0.25">
      <c r="A11062" s="329">
        <v>6006</v>
      </c>
      <c r="B11062" s="329" t="s">
        <v>889</v>
      </c>
      <c r="C11062" s="329" t="s">
        <v>9494</v>
      </c>
      <c r="D11062" s="329" t="s">
        <v>9495</v>
      </c>
      <c r="E11062" s="334">
        <v>33.33</v>
      </c>
    </row>
    <row r="11063" spans="1:5" ht="15" x14ac:dyDescent="0.25">
      <c r="A11063" s="329">
        <v>6005</v>
      </c>
      <c r="B11063" s="329" t="s">
        <v>893</v>
      </c>
      <c r="C11063" s="329" t="s">
        <v>9494</v>
      </c>
      <c r="D11063" s="329" t="s">
        <v>9499</v>
      </c>
      <c r="E11063" s="334">
        <v>37.6</v>
      </c>
    </row>
    <row r="11064" spans="1:5" ht="15" x14ac:dyDescent="0.25">
      <c r="A11064" s="329">
        <v>11756</v>
      </c>
      <c r="B11064" s="329" t="s">
        <v>1745</v>
      </c>
      <c r="C11064" s="329" t="s">
        <v>9494</v>
      </c>
      <c r="D11064" s="329" t="s">
        <v>9495</v>
      </c>
      <c r="E11064" s="334">
        <v>17.95</v>
      </c>
    </row>
    <row r="11065" spans="1:5" ht="15" x14ac:dyDescent="0.25">
      <c r="A11065" s="329">
        <v>10904</v>
      </c>
      <c r="B11065" s="329" t="s">
        <v>13186</v>
      </c>
      <c r="C11065" s="329" t="s">
        <v>9494</v>
      </c>
      <c r="D11065" s="329" t="s">
        <v>9499</v>
      </c>
      <c r="E11065" s="334">
        <v>166.5</v>
      </c>
    </row>
    <row r="11066" spans="1:5" ht="15" x14ac:dyDescent="0.25">
      <c r="A11066" s="329">
        <v>11752</v>
      </c>
      <c r="B11066" s="329" t="s">
        <v>13187</v>
      </c>
      <c r="C11066" s="329" t="s">
        <v>9494</v>
      </c>
      <c r="D11066" s="329" t="s">
        <v>9495</v>
      </c>
      <c r="E11066" s="334">
        <v>10.35</v>
      </c>
    </row>
    <row r="11067" spans="1:5" ht="15" x14ac:dyDescent="0.25">
      <c r="A11067" s="329">
        <v>11753</v>
      </c>
      <c r="B11067" s="329" t="s">
        <v>13188</v>
      </c>
      <c r="C11067" s="329" t="s">
        <v>9494</v>
      </c>
      <c r="D11067" s="329" t="s">
        <v>9495</v>
      </c>
      <c r="E11067" s="334">
        <v>12.36</v>
      </c>
    </row>
    <row r="11068" spans="1:5" ht="15" x14ac:dyDescent="0.25">
      <c r="A11068" s="329">
        <v>6021</v>
      </c>
      <c r="B11068" s="329" t="s">
        <v>13189</v>
      </c>
      <c r="C11068" s="329" t="s">
        <v>9494</v>
      </c>
      <c r="D11068" s="329" t="s">
        <v>9495</v>
      </c>
      <c r="E11068" s="334">
        <v>34.299999999999997</v>
      </c>
    </row>
    <row r="11069" spans="1:5" ht="15" x14ac:dyDescent="0.25">
      <c r="A11069" s="329">
        <v>6024</v>
      </c>
      <c r="B11069" s="329" t="s">
        <v>13190</v>
      </c>
      <c r="C11069" s="329" t="s">
        <v>9494</v>
      </c>
      <c r="D11069" s="329" t="s">
        <v>9495</v>
      </c>
      <c r="E11069" s="334">
        <v>35.46</v>
      </c>
    </row>
    <row r="11070" spans="1:5" ht="15" x14ac:dyDescent="0.25">
      <c r="A11070" s="329">
        <v>38379</v>
      </c>
      <c r="B11070" s="329" t="s">
        <v>13191</v>
      </c>
      <c r="C11070" s="329" t="s">
        <v>9519</v>
      </c>
      <c r="D11070" s="329" t="s">
        <v>9495</v>
      </c>
      <c r="E11070" s="334">
        <v>47.6</v>
      </c>
    </row>
    <row r="11071" spans="1:5" ht="15" x14ac:dyDescent="0.25">
      <c r="A11071" s="329">
        <v>13897</v>
      </c>
      <c r="B11071" s="329" t="s">
        <v>13192</v>
      </c>
      <c r="C11071" s="329" t="s">
        <v>9494</v>
      </c>
      <c r="D11071" s="329" t="s">
        <v>9508</v>
      </c>
      <c r="E11071" s="335">
        <v>6207.5</v>
      </c>
    </row>
    <row r="11072" spans="1:5" ht="15" x14ac:dyDescent="0.25">
      <c r="A11072" s="329">
        <v>10640</v>
      </c>
      <c r="B11072" s="329" t="s">
        <v>13193</v>
      </c>
      <c r="C11072" s="329" t="s">
        <v>9494</v>
      </c>
      <c r="D11072" s="329" t="s">
        <v>9508</v>
      </c>
      <c r="E11072" s="335">
        <v>13444.14</v>
      </c>
    </row>
    <row r="11073" spans="1:5" ht="15" x14ac:dyDescent="0.25">
      <c r="A11073" s="329">
        <v>11086</v>
      </c>
      <c r="B11073" s="329" t="s">
        <v>13194</v>
      </c>
      <c r="C11073" s="329" t="s">
        <v>9660</v>
      </c>
      <c r="D11073" s="329" t="s">
        <v>9495</v>
      </c>
      <c r="E11073" s="334">
        <v>71.790000000000006</v>
      </c>
    </row>
    <row r="11074" spans="1:5" ht="15" x14ac:dyDescent="0.25">
      <c r="A11074" s="329">
        <v>34357</v>
      </c>
      <c r="B11074" s="329" t="s">
        <v>13195</v>
      </c>
      <c r="C11074" s="329" t="s">
        <v>9567</v>
      </c>
      <c r="D11074" s="329" t="s">
        <v>9495</v>
      </c>
      <c r="E11074" s="334">
        <v>4.8099999999999996</v>
      </c>
    </row>
    <row r="11075" spans="1:5" ht="15" x14ac:dyDescent="0.25">
      <c r="A11075" s="329">
        <v>37329</v>
      </c>
      <c r="B11075" s="329" t="s">
        <v>13196</v>
      </c>
      <c r="C11075" s="329" t="s">
        <v>9567</v>
      </c>
      <c r="D11075" s="329" t="s">
        <v>9495</v>
      </c>
      <c r="E11075" s="334">
        <v>101.41</v>
      </c>
    </row>
    <row r="11076" spans="1:5" ht="15" x14ac:dyDescent="0.25">
      <c r="A11076" s="329">
        <v>2510</v>
      </c>
      <c r="B11076" s="329" t="s">
        <v>1466</v>
      </c>
      <c r="C11076" s="329" t="s">
        <v>9494</v>
      </c>
      <c r="D11076" s="329" t="s">
        <v>9508</v>
      </c>
      <c r="E11076" s="334">
        <v>34</v>
      </c>
    </row>
    <row r="11077" spans="1:5" ht="15" x14ac:dyDescent="0.25">
      <c r="A11077" s="329">
        <v>12359</v>
      </c>
      <c r="B11077" s="329" t="s">
        <v>13197</v>
      </c>
      <c r="C11077" s="329" t="s">
        <v>9494</v>
      </c>
      <c r="D11077" s="329" t="s">
        <v>9495</v>
      </c>
      <c r="E11077" s="334">
        <v>137.49</v>
      </c>
    </row>
    <row r="11078" spans="1:5" ht="15" x14ac:dyDescent="0.25">
      <c r="A11078" s="329">
        <v>7353</v>
      </c>
      <c r="B11078" s="329" t="s">
        <v>13198</v>
      </c>
      <c r="C11078" s="329" t="s">
        <v>9514</v>
      </c>
      <c r="D11078" s="329" t="s">
        <v>9495</v>
      </c>
      <c r="E11078" s="334">
        <v>29.03</v>
      </c>
    </row>
    <row r="11079" spans="1:5" ht="15" x14ac:dyDescent="0.25">
      <c r="A11079" s="329">
        <v>36144</v>
      </c>
      <c r="B11079" s="329" t="s">
        <v>2259</v>
      </c>
      <c r="C11079" s="329" t="s">
        <v>9494</v>
      </c>
      <c r="D11079" s="329" t="s">
        <v>9495</v>
      </c>
      <c r="E11079" s="334">
        <v>1.66</v>
      </c>
    </row>
    <row r="11080" spans="1:5" ht="15" x14ac:dyDescent="0.25">
      <c r="A11080" s="329">
        <v>10518</v>
      </c>
      <c r="B11080" s="329" t="s">
        <v>13199</v>
      </c>
      <c r="C11080" s="329" t="s">
        <v>9494</v>
      </c>
      <c r="D11080" s="329" t="s">
        <v>9508</v>
      </c>
      <c r="E11080" s="334">
        <v>103.91</v>
      </c>
    </row>
    <row r="11081" spans="1:5" ht="15" x14ac:dyDescent="0.25">
      <c r="A11081" s="329">
        <v>36530</v>
      </c>
      <c r="B11081" s="329" t="s">
        <v>13200</v>
      </c>
      <c r="C11081" s="329" t="s">
        <v>9494</v>
      </c>
      <c r="D11081" s="329" t="s">
        <v>9508</v>
      </c>
      <c r="E11081" s="335">
        <v>294574.93</v>
      </c>
    </row>
    <row r="11082" spans="1:5" ht="15" x14ac:dyDescent="0.25">
      <c r="A11082" s="329">
        <v>6046</v>
      </c>
      <c r="B11082" s="329" t="s">
        <v>13201</v>
      </c>
      <c r="C11082" s="329" t="s">
        <v>9494</v>
      </c>
      <c r="D11082" s="329" t="s">
        <v>9508</v>
      </c>
      <c r="E11082" s="335">
        <v>319512.5</v>
      </c>
    </row>
    <row r="11083" spans="1:5" ht="15" x14ac:dyDescent="0.25">
      <c r="A11083" s="329">
        <v>36531</v>
      </c>
      <c r="B11083" s="329" t="s">
        <v>2511</v>
      </c>
      <c r="C11083" s="329" t="s">
        <v>9494</v>
      </c>
      <c r="D11083" s="329" t="s">
        <v>9508</v>
      </c>
      <c r="E11083" s="335">
        <v>331201.96000000002</v>
      </c>
    </row>
    <row r="11084" spans="1:5" ht="15" x14ac:dyDescent="0.25">
      <c r="A11084" s="329">
        <v>34684</v>
      </c>
      <c r="B11084" s="329" t="s">
        <v>13202</v>
      </c>
      <c r="C11084" s="329" t="s">
        <v>9507</v>
      </c>
      <c r="D11084" s="329" t="s">
        <v>9508</v>
      </c>
      <c r="E11084" s="334">
        <v>208.13</v>
      </c>
    </row>
    <row r="11085" spans="1:5" ht="15" x14ac:dyDescent="0.25">
      <c r="A11085" s="329">
        <v>34683</v>
      </c>
      <c r="B11085" s="329" t="s">
        <v>13203</v>
      </c>
      <c r="C11085" s="329" t="s">
        <v>9507</v>
      </c>
      <c r="D11085" s="329" t="s">
        <v>9508</v>
      </c>
      <c r="E11085" s="334">
        <v>130.08000000000001</v>
      </c>
    </row>
    <row r="11086" spans="1:5" ht="15" x14ac:dyDescent="0.25">
      <c r="A11086" s="329">
        <v>533</v>
      </c>
      <c r="B11086" s="329" t="s">
        <v>13204</v>
      </c>
      <c r="C11086" s="329" t="s">
        <v>9507</v>
      </c>
      <c r="D11086" s="329" t="s">
        <v>9495</v>
      </c>
      <c r="E11086" s="334">
        <v>21.91</v>
      </c>
    </row>
    <row r="11087" spans="1:5" ht="15" x14ac:dyDescent="0.25">
      <c r="A11087" s="329">
        <v>10515</v>
      </c>
      <c r="B11087" s="329" t="s">
        <v>13205</v>
      </c>
      <c r="C11087" s="329" t="s">
        <v>9507</v>
      </c>
      <c r="D11087" s="329" t="s">
        <v>9495</v>
      </c>
      <c r="E11087" s="334">
        <v>41.33</v>
      </c>
    </row>
    <row r="11088" spans="1:5" ht="15" x14ac:dyDescent="0.25">
      <c r="A11088" s="329">
        <v>536</v>
      </c>
      <c r="B11088" s="329" t="s">
        <v>2517</v>
      </c>
      <c r="C11088" s="329" t="s">
        <v>9507</v>
      </c>
      <c r="D11088" s="329" t="s">
        <v>9499</v>
      </c>
      <c r="E11088" s="334">
        <v>29.9</v>
      </c>
    </row>
    <row r="11089" spans="1:5" ht="15" x14ac:dyDescent="0.25">
      <c r="A11089" s="329">
        <v>153</v>
      </c>
      <c r="B11089" s="329" t="s">
        <v>13206</v>
      </c>
      <c r="C11089" s="329" t="s">
        <v>9514</v>
      </c>
      <c r="D11089" s="329" t="s">
        <v>9495</v>
      </c>
      <c r="E11089" s="334">
        <v>72.83</v>
      </c>
    </row>
    <row r="11090" spans="1:5" ht="15" x14ac:dyDescent="0.25">
      <c r="A11090" s="329">
        <v>34682</v>
      </c>
      <c r="B11090" s="329" t="s">
        <v>13207</v>
      </c>
      <c r="C11090" s="329" t="s">
        <v>9507</v>
      </c>
      <c r="D11090" s="329" t="s">
        <v>9508</v>
      </c>
      <c r="E11090" s="334">
        <v>99.47</v>
      </c>
    </row>
    <row r="11091" spans="1:5" ht="15" x14ac:dyDescent="0.25">
      <c r="A11091" s="329">
        <v>20205</v>
      </c>
      <c r="B11091" s="329" t="s">
        <v>13208</v>
      </c>
      <c r="C11091" s="329" t="s">
        <v>9519</v>
      </c>
      <c r="D11091" s="329" t="s">
        <v>9495</v>
      </c>
      <c r="E11091" s="334">
        <v>2.0299999999999998</v>
      </c>
    </row>
    <row r="11092" spans="1:5" ht="15" x14ac:dyDescent="0.25">
      <c r="A11092" s="329">
        <v>4412</v>
      </c>
      <c r="B11092" s="329" t="s">
        <v>13209</v>
      </c>
      <c r="C11092" s="329" t="s">
        <v>9519</v>
      </c>
      <c r="D11092" s="329" t="s">
        <v>9495</v>
      </c>
      <c r="E11092" s="334">
        <v>1.22</v>
      </c>
    </row>
    <row r="11093" spans="1:5" ht="15" x14ac:dyDescent="0.25">
      <c r="A11093" s="329">
        <v>4408</v>
      </c>
      <c r="B11093" s="329" t="s">
        <v>13210</v>
      </c>
      <c r="C11093" s="329" t="s">
        <v>9519</v>
      </c>
      <c r="D11093" s="329" t="s">
        <v>9495</v>
      </c>
      <c r="E11093" s="334">
        <v>1.52</v>
      </c>
    </row>
    <row r="11094" spans="1:5" ht="15" x14ac:dyDescent="0.25">
      <c r="A11094" s="329">
        <v>10559</v>
      </c>
      <c r="B11094" s="329" t="s">
        <v>13211</v>
      </c>
      <c r="C11094" s="329" t="s">
        <v>9494</v>
      </c>
      <c r="D11094" s="329" t="s">
        <v>9499</v>
      </c>
      <c r="E11094" s="335">
        <v>2750</v>
      </c>
    </row>
    <row r="11095" spans="1:5" ht="15" x14ac:dyDescent="0.25">
      <c r="A11095" s="329">
        <v>10664</v>
      </c>
      <c r="B11095" s="329" t="s">
        <v>13212</v>
      </c>
      <c r="C11095" s="329" t="s">
        <v>9494</v>
      </c>
      <c r="D11095" s="329" t="s">
        <v>9495</v>
      </c>
      <c r="E11095" s="335">
        <v>7473.91</v>
      </c>
    </row>
    <row r="11096" spans="1:5" ht="15" x14ac:dyDescent="0.25">
      <c r="A11096" s="329">
        <v>36250</v>
      </c>
      <c r="B11096" s="329" t="s">
        <v>13213</v>
      </c>
      <c r="C11096" s="329" t="s">
        <v>9519</v>
      </c>
      <c r="D11096" s="329" t="s">
        <v>9495</v>
      </c>
      <c r="E11096" s="334">
        <v>4.95</v>
      </c>
    </row>
    <row r="11097" spans="1:5" ht="15" x14ac:dyDescent="0.25">
      <c r="A11097" s="329">
        <v>10857</v>
      </c>
      <c r="B11097" s="329" t="s">
        <v>13214</v>
      </c>
      <c r="C11097" s="329" t="s">
        <v>9519</v>
      </c>
      <c r="D11097" s="329" t="s">
        <v>9495</v>
      </c>
      <c r="E11097" s="334">
        <v>12.89</v>
      </c>
    </row>
    <row r="11098" spans="1:5" ht="15" x14ac:dyDescent="0.25">
      <c r="A11098" s="329">
        <v>4803</v>
      </c>
      <c r="B11098" s="329" t="s">
        <v>13215</v>
      </c>
      <c r="C11098" s="329" t="s">
        <v>9519</v>
      </c>
      <c r="D11098" s="329" t="s">
        <v>9495</v>
      </c>
      <c r="E11098" s="334">
        <v>28.15</v>
      </c>
    </row>
    <row r="11099" spans="1:5" ht="15" x14ac:dyDescent="0.25">
      <c r="A11099" s="329">
        <v>6186</v>
      </c>
      <c r="B11099" s="329" t="s">
        <v>13216</v>
      </c>
      <c r="C11099" s="329" t="s">
        <v>9519</v>
      </c>
      <c r="D11099" s="329" t="s">
        <v>9508</v>
      </c>
      <c r="E11099" s="334">
        <v>12.86</v>
      </c>
    </row>
    <row r="11100" spans="1:5" ht="15" x14ac:dyDescent="0.25">
      <c r="A11100" s="329">
        <v>4829</v>
      </c>
      <c r="B11100" s="329" t="s">
        <v>13217</v>
      </c>
      <c r="C11100" s="329" t="s">
        <v>9519</v>
      </c>
      <c r="D11100" s="329" t="s">
        <v>9508</v>
      </c>
      <c r="E11100" s="334">
        <v>49.05</v>
      </c>
    </row>
    <row r="11101" spans="1:5" ht="15" x14ac:dyDescent="0.25">
      <c r="A11101" s="329">
        <v>39829</v>
      </c>
      <c r="B11101" s="329" t="s">
        <v>13218</v>
      </c>
      <c r="C11101" s="329" t="s">
        <v>9519</v>
      </c>
      <c r="D11101" s="329" t="s">
        <v>9508</v>
      </c>
      <c r="E11101" s="334">
        <v>28.31</v>
      </c>
    </row>
    <row r="11102" spans="1:5" ht="15" x14ac:dyDescent="0.25">
      <c r="A11102" s="329">
        <v>20231</v>
      </c>
      <c r="B11102" s="329" t="s">
        <v>13219</v>
      </c>
      <c r="C11102" s="329" t="s">
        <v>9519</v>
      </c>
      <c r="D11102" s="329" t="s">
        <v>9508</v>
      </c>
      <c r="E11102" s="334">
        <v>50.6</v>
      </c>
    </row>
    <row r="11103" spans="1:5" ht="15" x14ac:dyDescent="0.25">
      <c r="A11103" s="329">
        <v>4804</v>
      </c>
      <c r="B11103" s="329" t="s">
        <v>13220</v>
      </c>
      <c r="C11103" s="329" t="s">
        <v>9519</v>
      </c>
      <c r="D11103" s="329" t="s">
        <v>9495</v>
      </c>
      <c r="E11103" s="334">
        <v>21.61</v>
      </c>
    </row>
    <row r="11104" spans="1:5" ht="15" x14ac:dyDescent="0.25">
      <c r="A11104" s="329">
        <v>34680</v>
      </c>
      <c r="B11104" s="329" t="s">
        <v>634</v>
      </c>
      <c r="C11104" s="329" t="s">
        <v>9519</v>
      </c>
      <c r="D11104" s="329" t="s">
        <v>9508</v>
      </c>
      <c r="E11104" s="334">
        <v>30.6</v>
      </c>
    </row>
    <row r="11105" spans="1:5" ht="15" x14ac:dyDescent="0.25">
      <c r="A11105" s="329">
        <v>11573</v>
      </c>
      <c r="B11105" s="329" t="s">
        <v>13221</v>
      </c>
      <c r="C11105" s="329" t="s">
        <v>9494</v>
      </c>
      <c r="D11105" s="329" t="s">
        <v>9495</v>
      </c>
      <c r="E11105" s="334">
        <v>6.24</v>
      </c>
    </row>
    <row r="11106" spans="1:5" ht="15" x14ac:dyDescent="0.25">
      <c r="A11106" s="329">
        <v>38401</v>
      </c>
      <c r="B11106" s="329" t="s">
        <v>13222</v>
      </c>
      <c r="C11106" s="329" t="s">
        <v>9494</v>
      </c>
      <c r="D11106" s="329" t="s">
        <v>9495</v>
      </c>
      <c r="E11106" s="334">
        <v>16.12</v>
      </c>
    </row>
    <row r="11107" spans="1:5" ht="15" x14ac:dyDescent="0.25">
      <c r="A11107" s="329">
        <v>11575</v>
      </c>
      <c r="B11107" s="329" t="s">
        <v>13223</v>
      </c>
      <c r="C11107" s="329" t="s">
        <v>9494</v>
      </c>
      <c r="D11107" s="329" t="s">
        <v>9495</v>
      </c>
      <c r="E11107" s="334">
        <v>60.19</v>
      </c>
    </row>
    <row r="11108" spans="1:5" ht="15" x14ac:dyDescent="0.25">
      <c r="A11108" s="329">
        <v>38179</v>
      </c>
      <c r="B11108" s="329" t="s">
        <v>13224</v>
      </c>
      <c r="C11108" s="329" t="s">
        <v>9494</v>
      </c>
      <c r="D11108" s="329" t="s">
        <v>9495</v>
      </c>
      <c r="E11108" s="334">
        <v>49.77</v>
      </c>
    </row>
    <row r="11109" spans="1:5" ht="15" x14ac:dyDescent="0.25">
      <c r="A11109" s="329">
        <v>20256</v>
      </c>
      <c r="B11109" s="329" t="s">
        <v>13225</v>
      </c>
      <c r="C11109" s="329" t="s">
        <v>9494</v>
      </c>
      <c r="D11109" s="329" t="s">
        <v>9495</v>
      </c>
      <c r="E11109" s="334">
        <v>0.36</v>
      </c>
    </row>
    <row r="11110" spans="1:5" ht="15" x14ac:dyDescent="0.25">
      <c r="A11110" s="329">
        <v>14511</v>
      </c>
      <c r="B11110" s="329" t="s">
        <v>13226</v>
      </c>
      <c r="C11110" s="329" t="s">
        <v>9494</v>
      </c>
      <c r="D11110" s="329" t="s">
        <v>9508</v>
      </c>
      <c r="E11110" s="335">
        <v>730907.11</v>
      </c>
    </row>
    <row r="11111" spans="1:5" ht="15" x14ac:dyDescent="0.25">
      <c r="A11111" s="329">
        <v>10642</v>
      </c>
      <c r="B11111" s="329" t="s">
        <v>2527</v>
      </c>
      <c r="C11111" s="329" t="s">
        <v>9494</v>
      </c>
      <c r="D11111" s="329" t="s">
        <v>9508</v>
      </c>
      <c r="E11111" s="335">
        <v>688550</v>
      </c>
    </row>
    <row r="11112" spans="1:5" ht="15" x14ac:dyDescent="0.25">
      <c r="A11112" s="329">
        <v>14489</v>
      </c>
      <c r="B11112" s="329" t="s">
        <v>13227</v>
      </c>
      <c r="C11112" s="329" t="s">
        <v>9494</v>
      </c>
      <c r="D11112" s="329" t="s">
        <v>9508</v>
      </c>
      <c r="E11112" s="335">
        <v>610731.04</v>
      </c>
    </row>
    <row r="11113" spans="1:5" ht="15" x14ac:dyDescent="0.25">
      <c r="A11113" s="329">
        <v>14513</v>
      </c>
      <c r="B11113" s="329" t="s">
        <v>13228</v>
      </c>
      <c r="C11113" s="329" t="s">
        <v>9494</v>
      </c>
      <c r="D11113" s="329" t="s">
        <v>9508</v>
      </c>
      <c r="E11113" s="335">
        <v>458062.77</v>
      </c>
    </row>
    <row r="11114" spans="1:5" ht="15" x14ac:dyDescent="0.25">
      <c r="A11114" s="329">
        <v>13600</v>
      </c>
      <c r="B11114" s="329" t="s">
        <v>13229</v>
      </c>
      <c r="C11114" s="329" t="s">
        <v>9494</v>
      </c>
      <c r="D11114" s="329" t="s">
        <v>9508</v>
      </c>
      <c r="E11114" s="335">
        <v>591029.97</v>
      </c>
    </row>
    <row r="11115" spans="1:5" ht="15" x14ac:dyDescent="0.25">
      <c r="A11115" s="329">
        <v>10646</v>
      </c>
      <c r="B11115" s="329" t="s">
        <v>2537</v>
      </c>
      <c r="C11115" s="329" t="s">
        <v>9494</v>
      </c>
      <c r="D11115" s="329" t="s">
        <v>9508</v>
      </c>
      <c r="E11115" s="335">
        <v>440573.46</v>
      </c>
    </row>
    <row r="11116" spans="1:5" ht="15" x14ac:dyDescent="0.25">
      <c r="A11116" s="329">
        <v>6070</v>
      </c>
      <c r="B11116" s="329" t="s">
        <v>13230</v>
      </c>
      <c r="C11116" s="329" t="s">
        <v>9494</v>
      </c>
      <c r="D11116" s="329" t="s">
        <v>9508</v>
      </c>
      <c r="E11116" s="335">
        <v>601989.41</v>
      </c>
    </row>
    <row r="11117" spans="1:5" ht="15" x14ac:dyDescent="0.25">
      <c r="A11117" s="329">
        <v>6069</v>
      </c>
      <c r="B11117" s="329" t="s">
        <v>13231</v>
      </c>
      <c r="C11117" s="329" t="s">
        <v>9494</v>
      </c>
      <c r="D11117" s="329" t="s">
        <v>9508</v>
      </c>
      <c r="E11117" s="335">
        <v>132988.54</v>
      </c>
    </row>
    <row r="11118" spans="1:5" ht="15" x14ac:dyDescent="0.25">
      <c r="A11118" s="329">
        <v>14626</v>
      </c>
      <c r="B11118" s="329" t="s">
        <v>13232</v>
      </c>
      <c r="C11118" s="329" t="s">
        <v>9494</v>
      </c>
      <c r="D11118" s="329" t="s">
        <v>9508</v>
      </c>
      <c r="E11118" s="335">
        <v>659040.74</v>
      </c>
    </row>
    <row r="11119" spans="1:5" ht="15" x14ac:dyDescent="0.25">
      <c r="A11119" s="329">
        <v>6067</v>
      </c>
      <c r="B11119" s="329" t="s">
        <v>13233</v>
      </c>
      <c r="C11119" s="329" t="s">
        <v>9494</v>
      </c>
      <c r="D11119" s="329" t="s">
        <v>9508</v>
      </c>
      <c r="E11119" s="335">
        <v>541003.57999999996</v>
      </c>
    </row>
    <row r="11120" spans="1:5" ht="15" x14ac:dyDescent="0.25">
      <c r="A11120" s="329">
        <v>38393</v>
      </c>
      <c r="B11120" s="329" t="s">
        <v>13234</v>
      </c>
      <c r="C11120" s="329" t="s">
        <v>9494</v>
      </c>
      <c r="D11120" s="329" t="s">
        <v>9499</v>
      </c>
      <c r="E11120" s="334">
        <v>15.84</v>
      </c>
    </row>
    <row r="11121" spans="1:5" ht="15" x14ac:dyDescent="0.25">
      <c r="A11121" s="329">
        <v>38390</v>
      </c>
      <c r="B11121" s="329" t="s">
        <v>13235</v>
      </c>
      <c r="C11121" s="329" t="s">
        <v>9494</v>
      </c>
      <c r="D11121" s="329" t="s">
        <v>9495</v>
      </c>
      <c r="E11121" s="334">
        <v>35.130000000000003</v>
      </c>
    </row>
    <row r="11122" spans="1:5" ht="15" x14ac:dyDescent="0.25">
      <c r="A11122" s="329">
        <v>36532</v>
      </c>
      <c r="B11122" s="329" t="s">
        <v>13236</v>
      </c>
      <c r="C11122" s="329" t="s">
        <v>9494</v>
      </c>
      <c r="D11122" s="329" t="s">
        <v>9495</v>
      </c>
      <c r="E11122" s="335">
        <v>30185.21</v>
      </c>
    </row>
    <row r="11123" spans="1:5" ht="15" x14ac:dyDescent="0.25">
      <c r="A11123" s="329">
        <v>11578</v>
      </c>
      <c r="B11123" s="329" t="s">
        <v>13237</v>
      </c>
      <c r="C11123" s="329" t="s">
        <v>9494</v>
      </c>
      <c r="D11123" s="329" t="s">
        <v>9495</v>
      </c>
      <c r="E11123" s="334">
        <v>12.99</v>
      </c>
    </row>
    <row r="11124" spans="1:5" ht="15" x14ac:dyDescent="0.25">
      <c r="A11124" s="329">
        <v>11577</v>
      </c>
      <c r="B11124" s="329" t="s">
        <v>13238</v>
      </c>
      <c r="C11124" s="329" t="s">
        <v>9494</v>
      </c>
      <c r="D11124" s="329" t="s">
        <v>9495</v>
      </c>
      <c r="E11124" s="334">
        <v>12.4</v>
      </c>
    </row>
    <row r="11125" spans="1:5" ht="15" x14ac:dyDescent="0.25">
      <c r="A11125" s="329">
        <v>42432</v>
      </c>
      <c r="B11125" s="329" t="s">
        <v>13239</v>
      </c>
      <c r="C11125" s="329" t="s">
        <v>9494</v>
      </c>
      <c r="D11125" s="329" t="s">
        <v>9508</v>
      </c>
      <c r="E11125" s="335">
        <v>1857.71</v>
      </c>
    </row>
    <row r="11126" spans="1:5" ht="15" x14ac:dyDescent="0.25">
      <c r="A11126" s="329">
        <v>42437</v>
      </c>
      <c r="B11126" s="329" t="s">
        <v>13240</v>
      </c>
      <c r="C11126" s="329" t="s">
        <v>9494</v>
      </c>
      <c r="D11126" s="329" t="s">
        <v>9508</v>
      </c>
      <c r="E11126" s="335">
        <v>1412.35</v>
      </c>
    </row>
    <row r="11127" spans="1:5" ht="15" x14ac:dyDescent="0.25">
      <c r="A11127" s="329">
        <v>1116</v>
      </c>
      <c r="B11127" s="329" t="s">
        <v>13241</v>
      </c>
      <c r="C11127" s="329" t="s">
        <v>9519</v>
      </c>
      <c r="D11127" s="329" t="s">
        <v>9495</v>
      </c>
      <c r="E11127" s="334">
        <v>22</v>
      </c>
    </row>
    <row r="11128" spans="1:5" ht="15" x14ac:dyDescent="0.25">
      <c r="A11128" s="329">
        <v>1115</v>
      </c>
      <c r="B11128" s="329" t="s">
        <v>545</v>
      </c>
      <c r="C11128" s="329" t="s">
        <v>9519</v>
      </c>
      <c r="D11128" s="329" t="s">
        <v>9495</v>
      </c>
      <c r="E11128" s="334">
        <v>26.36</v>
      </c>
    </row>
    <row r="11129" spans="1:5" ht="15" x14ac:dyDescent="0.25">
      <c r="A11129" s="329">
        <v>1113</v>
      </c>
      <c r="B11129" s="329" t="s">
        <v>13242</v>
      </c>
      <c r="C11129" s="329" t="s">
        <v>9519</v>
      </c>
      <c r="D11129" s="329" t="s">
        <v>9495</v>
      </c>
      <c r="E11129" s="334">
        <v>30.82</v>
      </c>
    </row>
    <row r="11130" spans="1:5" ht="15" x14ac:dyDescent="0.25">
      <c r="A11130" s="329">
        <v>1114</v>
      </c>
      <c r="B11130" s="329" t="s">
        <v>13243</v>
      </c>
      <c r="C11130" s="329" t="s">
        <v>9519</v>
      </c>
      <c r="D11130" s="329" t="s">
        <v>9495</v>
      </c>
      <c r="E11130" s="334">
        <v>36.71</v>
      </c>
    </row>
    <row r="11131" spans="1:5" ht="15" x14ac:dyDescent="0.25">
      <c r="A11131" s="329">
        <v>40873</v>
      </c>
      <c r="B11131" s="329" t="s">
        <v>541</v>
      </c>
      <c r="C11131" s="329" t="s">
        <v>9519</v>
      </c>
      <c r="D11131" s="329" t="s">
        <v>9495</v>
      </c>
      <c r="E11131" s="334">
        <v>28.73</v>
      </c>
    </row>
    <row r="11132" spans="1:5" ht="15" x14ac:dyDescent="0.25">
      <c r="A11132" s="329">
        <v>20214</v>
      </c>
      <c r="B11132" s="329" t="s">
        <v>13244</v>
      </c>
      <c r="C11132" s="329" t="s">
        <v>9494</v>
      </c>
      <c r="D11132" s="329" t="s">
        <v>9495</v>
      </c>
      <c r="E11132" s="334">
        <v>47.42</v>
      </c>
    </row>
    <row r="11133" spans="1:5" ht="15" x14ac:dyDescent="0.25">
      <c r="A11133" s="329">
        <v>11064</v>
      </c>
      <c r="B11133" s="329" t="s">
        <v>13245</v>
      </c>
      <c r="C11133" s="329" t="s">
        <v>9494</v>
      </c>
      <c r="D11133" s="329" t="s">
        <v>9495</v>
      </c>
      <c r="E11133" s="334">
        <v>20.100000000000001</v>
      </c>
    </row>
    <row r="11134" spans="1:5" ht="15" x14ac:dyDescent="0.25">
      <c r="A11134" s="329">
        <v>7237</v>
      </c>
      <c r="B11134" s="329" t="s">
        <v>13246</v>
      </c>
      <c r="C11134" s="329" t="s">
        <v>9494</v>
      </c>
      <c r="D11134" s="329" t="s">
        <v>9495</v>
      </c>
      <c r="E11134" s="334">
        <v>27.42</v>
      </c>
    </row>
    <row r="11135" spans="1:5" ht="15" x14ac:dyDescent="0.25">
      <c r="A11135" s="329">
        <v>11757</v>
      </c>
      <c r="B11135" s="329" t="s">
        <v>776</v>
      </c>
      <c r="C11135" s="329" t="s">
        <v>9494</v>
      </c>
      <c r="D11135" s="329" t="s">
        <v>9499</v>
      </c>
      <c r="E11135" s="334">
        <v>30.45</v>
      </c>
    </row>
    <row r="11136" spans="1:5" ht="15" x14ac:dyDescent="0.25">
      <c r="A11136" s="329">
        <v>11758</v>
      </c>
      <c r="B11136" s="329" t="s">
        <v>13247</v>
      </c>
      <c r="C11136" s="329" t="s">
        <v>9494</v>
      </c>
      <c r="D11136" s="329" t="s">
        <v>9499</v>
      </c>
      <c r="E11136" s="334">
        <v>81.95</v>
      </c>
    </row>
    <row r="11137" spans="1:5" ht="15" x14ac:dyDescent="0.25">
      <c r="A11137" s="329">
        <v>37526</v>
      </c>
      <c r="B11137" s="329" t="s">
        <v>13248</v>
      </c>
      <c r="C11137" s="329" t="s">
        <v>9494</v>
      </c>
      <c r="D11137" s="329" t="s">
        <v>9495</v>
      </c>
      <c r="E11137" s="334">
        <v>2.66</v>
      </c>
    </row>
    <row r="11138" spans="1:5" ht="15" x14ac:dyDescent="0.25">
      <c r="A11138" s="329">
        <v>6076</v>
      </c>
      <c r="B11138" s="329" t="s">
        <v>13249</v>
      </c>
      <c r="C11138" s="329" t="s">
        <v>9660</v>
      </c>
      <c r="D11138" s="329" t="s">
        <v>9499</v>
      </c>
      <c r="E11138" s="334">
        <v>55.19</v>
      </c>
    </row>
    <row r="11139" spans="1:5" ht="15" x14ac:dyDescent="0.25">
      <c r="A11139" s="329">
        <v>13109</v>
      </c>
      <c r="B11139" s="329" t="s">
        <v>13250</v>
      </c>
      <c r="C11139" s="329" t="s">
        <v>9494</v>
      </c>
      <c r="D11139" s="329" t="s">
        <v>9508</v>
      </c>
      <c r="E11139" s="334">
        <v>262.92</v>
      </c>
    </row>
    <row r="11140" spans="1:5" ht="15" x14ac:dyDescent="0.25">
      <c r="A11140" s="329">
        <v>13110</v>
      </c>
      <c r="B11140" s="329" t="s">
        <v>13251</v>
      </c>
      <c r="C11140" s="329" t="s">
        <v>9494</v>
      </c>
      <c r="D11140" s="329" t="s">
        <v>9508</v>
      </c>
      <c r="E11140" s="334">
        <v>346.01</v>
      </c>
    </row>
    <row r="11141" spans="1:5" ht="15" x14ac:dyDescent="0.25">
      <c r="A11141" s="329">
        <v>7581</v>
      </c>
      <c r="B11141" s="329" t="s">
        <v>13252</v>
      </c>
      <c r="C11141" s="329" t="s">
        <v>9494</v>
      </c>
      <c r="D11141" s="329" t="s">
        <v>9495</v>
      </c>
      <c r="E11141" s="334">
        <v>4.71</v>
      </c>
    </row>
    <row r="11142" spans="1:5" ht="15" x14ac:dyDescent="0.25">
      <c r="A11142" s="329">
        <v>4509</v>
      </c>
      <c r="B11142" s="329" t="s">
        <v>13253</v>
      </c>
      <c r="C11142" s="329" t="s">
        <v>9519</v>
      </c>
      <c r="D11142" s="329" t="s">
        <v>9495</v>
      </c>
      <c r="E11142" s="334">
        <v>4.16</v>
      </c>
    </row>
    <row r="11143" spans="1:5" ht="15" x14ac:dyDescent="0.25">
      <c r="A11143" s="329">
        <v>4512</v>
      </c>
      <c r="B11143" s="329" t="s">
        <v>13254</v>
      </c>
      <c r="C11143" s="329" t="s">
        <v>9519</v>
      </c>
      <c r="D11143" s="329" t="s">
        <v>9495</v>
      </c>
      <c r="E11143" s="334">
        <v>1.98</v>
      </c>
    </row>
    <row r="11144" spans="1:5" ht="15" x14ac:dyDescent="0.25">
      <c r="A11144" s="329">
        <v>4517</v>
      </c>
      <c r="B11144" s="329" t="s">
        <v>13255</v>
      </c>
      <c r="C11144" s="329" t="s">
        <v>9519</v>
      </c>
      <c r="D11144" s="329" t="s">
        <v>9495</v>
      </c>
      <c r="E11144" s="334">
        <v>2.86</v>
      </c>
    </row>
    <row r="11145" spans="1:5" ht="15" x14ac:dyDescent="0.25">
      <c r="A11145" s="329">
        <v>20206</v>
      </c>
      <c r="B11145" s="329" t="s">
        <v>13256</v>
      </c>
      <c r="C11145" s="329" t="s">
        <v>9519</v>
      </c>
      <c r="D11145" s="329" t="s">
        <v>9495</v>
      </c>
      <c r="E11145" s="334">
        <v>5.49</v>
      </c>
    </row>
    <row r="11146" spans="1:5" ht="15" x14ac:dyDescent="0.25">
      <c r="A11146" s="329">
        <v>4460</v>
      </c>
      <c r="B11146" s="329" t="s">
        <v>13257</v>
      </c>
      <c r="C11146" s="329" t="s">
        <v>9519</v>
      </c>
      <c r="D11146" s="329" t="s">
        <v>9495</v>
      </c>
      <c r="E11146" s="334">
        <v>5.64</v>
      </c>
    </row>
    <row r="11147" spans="1:5" ht="15" x14ac:dyDescent="0.25">
      <c r="A11147" s="329">
        <v>4417</v>
      </c>
      <c r="B11147" s="329" t="s">
        <v>13258</v>
      </c>
      <c r="C11147" s="329" t="s">
        <v>9519</v>
      </c>
      <c r="D11147" s="329" t="s">
        <v>9495</v>
      </c>
      <c r="E11147" s="334">
        <v>4.34</v>
      </c>
    </row>
    <row r="11148" spans="1:5" ht="15" x14ac:dyDescent="0.25">
      <c r="A11148" s="329">
        <v>4415</v>
      </c>
      <c r="B11148" s="329" t="s">
        <v>13259</v>
      </c>
      <c r="C11148" s="329" t="s">
        <v>9519</v>
      </c>
      <c r="D11148" s="329" t="s">
        <v>9495</v>
      </c>
      <c r="E11148" s="334">
        <v>3.02</v>
      </c>
    </row>
    <row r="11149" spans="1:5" ht="15" x14ac:dyDescent="0.25">
      <c r="A11149" s="329">
        <v>37373</v>
      </c>
      <c r="B11149" s="329" t="s">
        <v>105</v>
      </c>
      <c r="C11149" s="329" t="s">
        <v>9661</v>
      </c>
      <c r="D11149" s="329" t="s">
        <v>9499</v>
      </c>
      <c r="E11149" s="334">
        <v>0.06</v>
      </c>
    </row>
    <row r="11150" spans="1:5" ht="15" x14ac:dyDescent="0.25">
      <c r="A11150" s="329">
        <v>40864</v>
      </c>
      <c r="B11150" s="329" t="s">
        <v>122</v>
      </c>
      <c r="C11150" s="329" t="s">
        <v>9663</v>
      </c>
      <c r="D11150" s="329" t="s">
        <v>9499</v>
      </c>
      <c r="E11150" s="334">
        <v>11.13</v>
      </c>
    </row>
    <row r="11151" spans="1:5" ht="15" x14ac:dyDescent="0.25">
      <c r="A11151" s="329">
        <v>4734</v>
      </c>
      <c r="B11151" s="329" t="s">
        <v>13260</v>
      </c>
      <c r="C11151" s="329" t="s">
        <v>9660</v>
      </c>
      <c r="D11151" s="329" t="s">
        <v>9495</v>
      </c>
      <c r="E11151" s="334">
        <v>102.16</v>
      </c>
    </row>
    <row r="11152" spans="1:5" ht="15" x14ac:dyDescent="0.25">
      <c r="A11152" s="329">
        <v>6085</v>
      </c>
      <c r="B11152" s="329" t="s">
        <v>13261</v>
      </c>
      <c r="C11152" s="329" t="s">
        <v>9514</v>
      </c>
      <c r="D11152" s="329" t="s">
        <v>9499</v>
      </c>
      <c r="E11152" s="334">
        <v>4.16</v>
      </c>
    </row>
    <row r="11153" spans="1:5" ht="15" x14ac:dyDescent="0.25">
      <c r="A11153" s="329">
        <v>38396</v>
      </c>
      <c r="B11153" s="329" t="s">
        <v>13262</v>
      </c>
      <c r="C11153" s="329" t="s">
        <v>9494</v>
      </c>
      <c r="D11153" s="329" t="s">
        <v>9495</v>
      </c>
      <c r="E11153" s="334">
        <v>489.6</v>
      </c>
    </row>
    <row r="11154" spans="1:5" ht="15" x14ac:dyDescent="0.25">
      <c r="A11154" s="329">
        <v>11622</v>
      </c>
      <c r="B11154" s="329" t="s">
        <v>13263</v>
      </c>
      <c r="C11154" s="329" t="s">
        <v>9567</v>
      </c>
      <c r="D11154" s="329" t="s">
        <v>9495</v>
      </c>
      <c r="E11154" s="334">
        <v>54.88</v>
      </c>
    </row>
    <row r="11155" spans="1:5" ht="15" x14ac:dyDescent="0.25">
      <c r="A11155" s="329">
        <v>43143</v>
      </c>
      <c r="B11155" s="329" t="s">
        <v>13264</v>
      </c>
      <c r="C11155" s="329" t="s">
        <v>9514</v>
      </c>
      <c r="D11155" s="329" t="s">
        <v>9495</v>
      </c>
      <c r="E11155" s="334">
        <v>20.73</v>
      </c>
    </row>
    <row r="11156" spans="1:5" ht="15" x14ac:dyDescent="0.25">
      <c r="A11156" s="329">
        <v>7317</v>
      </c>
      <c r="B11156" s="329" t="s">
        <v>13265</v>
      </c>
      <c r="C11156" s="329" t="s">
        <v>9567</v>
      </c>
      <c r="D11156" s="329" t="s">
        <v>9495</v>
      </c>
      <c r="E11156" s="334">
        <v>69.22</v>
      </c>
    </row>
    <row r="11157" spans="1:5" ht="15" x14ac:dyDescent="0.25">
      <c r="A11157" s="329">
        <v>142</v>
      </c>
      <c r="B11157" s="329" t="s">
        <v>13266</v>
      </c>
      <c r="C11157" s="329" t="s">
        <v>13267</v>
      </c>
      <c r="D11157" s="329" t="s">
        <v>9495</v>
      </c>
      <c r="E11157" s="334">
        <v>25.89</v>
      </c>
    </row>
    <row r="11158" spans="1:5" ht="15" x14ac:dyDescent="0.25">
      <c r="A11158" s="329">
        <v>43142</v>
      </c>
      <c r="B11158" s="329" t="s">
        <v>13268</v>
      </c>
      <c r="C11158" s="329" t="s">
        <v>9514</v>
      </c>
      <c r="D11158" s="329" t="s">
        <v>9495</v>
      </c>
      <c r="E11158" s="334">
        <v>117.63</v>
      </c>
    </row>
    <row r="11159" spans="1:5" ht="15" x14ac:dyDescent="0.25">
      <c r="A11159" s="329">
        <v>38123</v>
      </c>
      <c r="B11159" s="329" t="s">
        <v>13269</v>
      </c>
      <c r="C11159" s="329" t="s">
        <v>9567</v>
      </c>
      <c r="D11159" s="329" t="s">
        <v>9495</v>
      </c>
      <c r="E11159" s="334">
        <v>26.3</v>
      </c>
    </row>
    <row r="11160" spans="1:5" ht="15" x14ac:dyDescent="0.25">
      <c r="A11160" s="329">
        <v>42701</v>
      </c>
      <c r="B11160" s="329" t="s">
        <v>13270</v>
      </c>
      <c r="C11160" s="329" t="s">
        <v>9494</v>
      </c>
      <c r="D11160" s="329" t="s">
        <v>9508</v>
      </c>
      <c r="E11160" s="334">
        <v>54.38</v>
      </c>
    </row>
    <row r="11161" spans="1:5" ht="15" x14ac:dyDescent="0.25">
      <c r="A11161" s="329">
        <v>42702</v>
      </c>
      <c r="B11161" s="329" t="s">
        <v>13271</v>
      </c>
      <c r="C11161" s="329" t="s">
        <v>9494</v>
      </c>
      <c r="D11161" s="329" t="s">
        <v>9508</v>
      </c>
      <c r="E11161" s="334">
        <v>96.62</v>
      </c>
    </row>
    <row r="11162" spans="1:5" ht="15" x14ac:dyDescent="0.25">
      <c r="A11162" s="329">
        <v>37955</v>
      </c>
      <c r="B11162" s="329" t="s">
        <v>13272</v>
      </c>
      <c r="C11162" s="329" t="s">
        <v>9494</v>
      </c>
      <c r="D11162" s="329" t="s">
        <v>9508</v>
      </c>
      <c r="E11162" s="334">
        <v>125.22</v>
      </c>
    </row>
    <row r="11163" spans="1:5" ht="15" x14ac:dyDescent="0.25">
      <c r="A11163" s="329">
        <v>42699</v>
      </c>
      <c r="B11163" s="329" t="s">
        <v>13273</v>
      </c>
      <c r="C11163" s="329" t="s">
        <v>9494</v>
      </c>
      <c r="D11163" s="329" t="s">
        <v>9508</v>
      </c>
      <c r="E11163" s="334">
        <v>33.21</v>
      </c>
    </row>
    <row r="11164" spans="1:5" ht="15" x14ac:dyDescent="0.25">
      <c r="A11164" s="329">
        <v>42700</v>
      </c>
      <c r="B11164" s="329" t="s">
        <v>13274</v>
      </c>
      <c r="C11164" s="329" t="s">
        <v>9494</v>
      </c>
      <c r="D11164" s="329" t="s">
        <v>9508</v>
      </c>
      <c r="E11164" s="334">
        <v>94.69</v>
      </c>
    </row>
    <row r="11165" spans="1:5" ht="15" x14ac:dyDescent="0.25">
      <c r="A11165" s="329">
        <v>37743</v>
      </c>
      <c r="B11165" s="329" t="s">
        <v>13275</v>
      </c>
      <c r="C11165" s="329" t="s">
        <v>9494</v>
      </c>
      <c r="D11165" s="329" t="s">
        <v>9508</v>
      </c>
      <c r="E11165" s="335">
        <v>202080.27</v>
      </c>
    </row>
    <row r="11166" spans="1:5" ht="15" x14ac:dyDescent="0.25">
      <c r="A11166" s="329">
        <v>37744</v>
      </c>
      <c r="B11166" s="329" t="s">
        <v>13276</v>
      </c>
      <c r="C11166" s="329" t="s">
        <v>9494</v>
      </c>
      <c r="D11166" s="329" t="s">
        <v>9508</v>
      </c>
      <c r="E11166" s="335">
        <v>237608.39</v>
      </c>
    </row>
    <row r="11167" spans="1:5" ht="15" x14ac:dyDescent="0.25">
      <c r="A11167" s="329">
        <v>37741</v>
      </c>
      <c r="B11167" s="329" t="s">
        <v>13277</v>
      </c>
      <c r="C11167" s="329" t="s">
        <v>9494</v>
      </c>
      <c r="D11167" s="329" t="s">
        <v>9508</v>
      </c>
      <c r="E11167" s="335">
        <v>183750.49</v>
      </c>
    </row>
    <row r="11168" spans="1:5" ht="15" x14ac:dyDescent="0.25">
      <c r="A11168" s="329">
        <v>39396</v>
      </c>
      <c r="B11168" s="329" t="s">
        <v>13278</v>
      </c>
      <c r="C11168" s="329" t="s">
        <v>9494</v>
      </c>
      <c r="D11168" s="329" t="s">
        <v>9508</v>
      </c>
      <c r="E11168" s="334">
        <v>66.59</v>
      </c>
    </row>
    <row r="11169" spans="1:5" ht="15" x14ac:dyDescent="0.25">
      <c r="A11169" s="329">
        <v>39392</v>
      </c>
      <c r="B11169" s="329" t="s">
        <v>13279</v>
      </c>
      <c r="C11169" s="329" t="s">
        <v>9494</v>
      </c>
      <c r="D11169" s="329" t="s">
        <v>9508</v>
      </c>
      <c r="E11169" s="334">
        <v>75.11</v>
      </c>
    </row>
    <row r="11170" spans="1:5" ht="15" x14ac:dyDescent="0.25">
      <c r="A11170" s="329">
        <v>39393</v>
      </c>
      <c r="B11170" s="329" t="s">
        <v>13280</v>
      </c>
      <c r="C11170" s="329" t="s">
        <v>9494</v>
      </c>
      <c r="D11170" s="329" t="s">
        <v>9508</v>
      </c>
      <c r="E11170" s="334">
        <v>46.45</v>
      </c>
    </row>
    <row r="11171" spans="1:5" ht="15" x14ac:dyDescent="0.25">
      <c r="A11171" s="329">
        <v>39394</v>
      </c>
      <c r="B11171" s="329" t="s">
        <v>13281</v>
      </c>
      <c r="C11171" s="329" t="s">
        <v>9494</v>
      </c>
      <c r="D11171" s="329" t="s">
        <v>9508</v>
      </c>
      <c r="E11171" s="334">
        <v>52.28</v>
      </c>
    </row>
    <row r="11172" spans="1:5" ht="15" x14ac:dyDescent="0.25">
      <c r="A11172" s="329">
        <v>39395</v>
      </c>
      <c r="B11172" s="329" t="s">
        <v>1463</v>
      </c>
      <c r="C11172" s="329" t="s">
        <v>9494</v>
      </c>
      <c r="D11172" s="329" t="s">
        <v>9508</v>
      </c>
      <c r="E11172" s="334">
        <v>48.62</v>
      </c>
    </row>
    <row r="11173" spans="1:5" ht="15" x14ac:dyDescent="0.25">
      <c r="A11173" s="329">
        <v>14618</v>
      </c>
      <c r="B11173" s="329" t="s">
        <v>2547</v>
      </c>
      <c r="C11173" s="329" t="s">
        <v>9494</v>
      </c>
      <c r="D11173" s="329" t="s">
        <v>9495</v>
      </c>
      <c r="E11173" s="335">
        <v>1563.41</v>
      </c>
    </row>
    <row r="11174" spans="1:5" ht="15" x14ac:dyDescent="0.25">
      <c r="A11174" s="329">
        <v>40269</v>
      </c>
      <c r="B11174" s="329" t="s">
        <v>13282</v>
      </c>
      <c r="C11174" s="329" t="s">
        <v>9494</v>
      </c>
      <c r="D11174" s="329" t="s">
        <v>9495</v>
      </c>
      <c r="E11174" s="335">
        <v>6298.87</v>
      </c>
    </row>
    <row r="11175" spans="1:5" ht="15" x14ac:dyDescent="0.25">
      <c r="A11175" s="329">
        <v>6110</v>
      </c>
      <c r="B11175" s="329" t="s">
        <v>2221</v>
      </c>
      <c r="C11175" s="329" t="s">
        <v>9661</v>
      </c>
      <c r="D11175" s="329" t="s">
        <v>9495</v>
      </c>
      <c r="E11175" s="334">
        <v>13.66</v>
      </c>
    </row>
    <row r="11176" spans="1:5" ht="15" x14ac:dyDescent="0.25">
      <c r="A11176" s="329">
        <v>40910</v>
      </c>
      <c r="B11176" s="329" t="s">
        <v>13283</v>
      </c>
      <c r="C11176" s="329" t="s">
        <v>9663</v>
      </c>
      <c r="D11176" s="329" t="s">
        <v>9495</v>
      </c>
      <c r="E11176" s="335">
        <v>2420.84</v>
      </c>
    </row>
    <row r="11177" spans="1:5" ht="15" x14ac:dyDescent="0.25">
      <c r="A11177" s="329">
        <v>6111</v>
      </c>
      <c r="B11177" s="329" t="s">
        <v>2225</v>
      </c>
      <c r="C11177" s="329" t="s">
        <v>9661</v>
      </c>
      <c r="D11177" s="329" t="s">
        <v>9499</v>
      </c>
      <c r="E11177" s="334">
        <v>10.17</v>
      </c>
    </row>
    <row r="11178" spans="1:5" ht="15" x14ac:dyDescent="0.25">
      <c r="A11178" s="329">
        <v>41084</v>
      </c>
      <c r="B11178" s="329" t="s">
        <v>13284</v>
      </c>
      <c r="C11178" s="329" t="s">
        <v>9663</v>
      </c>
      <c r="D11178" s="329" t="s">
        <v>9495</v>
      </c>
      <c r="E11178" s="335">
        <v>1801.78</v>
      </c>
    </row>
    <row r="11179" spans="1:5" ht="15" x14ac:dyDescent="0.25">
      <c r="A11179" s="329">
        <v>25950</v>
      </c>
      <c r="B11179" s="329" t="s">
        <v>13285</v>
      </c>
      <c r="C11179" s="329" t="s">
        <v>9660</v>
      </c>
      <c r="D11179" s="329" t="s">
        <v>9495</v>
      </c>
      <c r="E11179" s="334">
        <v>48.83</v>
      </c>
    </row>
    <row r="11180" spans="1:5" ht="15" x14ac:dyDescent="0.25">
      <c r="A11180" s="329">
        <v>38637</v>
      </c>
      <c r="B11180" s="329" t="s">
        <v>13286</v>
      </c>
      <c r="C11180" s="329" t="s">
        <v>9494</v>
      </c>
      <c r="D11180" s="329" t="s">
        <v>9495</v>
      </c>
      <c r="E11180" s="334">
        <v>188.51</v>
      </c>
    </row>
    <row r="11181" spans="1:5" ht="15" x14ac:dyDescent="0.25">
      <c r="A11181" s="329">
        <v>6150</v>
      </c>
      <c r="B11181" s="329" t="s">
        <v>13287</v>
      </c>
      <c r="C11181" s="329" t="s">
        <v>9494</v>
      </c>
      <c r="D11181" s="329" t="s">
        <v>9495</v>
      </c>
      <c r="E11181" s="334">
        <v>190.81</v>
      </c>
    </row>
    <row r="11182" spans="1:5" ht="15" x14ac:dyDescent="0.25">
      <c r="A11182" s="329">
        <v>6136</v>
      </c>
      <c r="B11182" s="329" t="s">
        <v>2549</v>
      </c>
      <c r="C11182" s="329" t="s">
        <v>9494</v>
      </c>
      <c r="D11182" s="329" t="s">
        <v>9499</v>
      </c>
      <c r="E11182" s="334">
        <v>149.99</v>
      </c>
    </row>
    <row r="11183" spans="1:5" ht="15" x14ac:dyDescent="0.25">
      <c r="A11183" s="329">
        <v>38638</v>
      </c>
      <c r="B11183" s="329" t="s">
        <v>13288</v>
      </c>
      <c r="C11183" s="329" t="s">
        <v>9494</v>
      </c>
      <c r="D11183" s="329" t="s">
        <v>9495</v>
      </c>
      <c r="E11183" s="334">
        <v>158.85</v>
      </c>
    </row>
    <row r="11184" spans="1:5" ht="15" x14ac:dyDescent="0.25">
      <c r="A11184" s="329">
        <v>20262</v>
      </c>
      <c r="B11184" s="329" t="s">
        <v>13289</v>
      </c>
      <c r="C11184" s="329" t="s">
        <v>9494</v>
      </c>
      <c r="D11184" s="329" t="s">
        <v>9495</v>
      </c>
      <c r="E11184" s="334">
        <v>14.98</v>
      </c>
    </row>
    <row r="11185" spans="1:5" ht="15" x14ac:dyDescent="0.25">
      <c r="A11185" s="329">
        <v>6148</v>
      </c>
      <c r="B11185" s="329" t="s">
        <v>13290</v>
      </c>
      <c r="C11185" s="329" t="s">
        <v>9494</v>
      </c>
      <c r="D11185" s="329" t="s">
        <v>9499</v>
      </c>
      <c r="E11185" s="334">
        <v>9.27</v>
      </c>
    </row>
    <row r="11186" spans="1:5" ht="15" x14ac:dyDescent="0.25">
      <c r="A11186" s="329">
        <v>6145</v>
      </c>
      <c r="B11186" s="329" t="s">
        <v>13291</v>
      </c>
      <c r="C11186" s="329" t="s">
        <v>9494</v>
      </c>
      <c r="D11186" s="329" t="s">
        <v>9495</v>
      </c>
      <c r="E11186" s="334">
        <v>16.62</v>
      </c>
    </row>
    <row r="11187" spans="1:5" ht="15" x14ac:dyDescent="0.25">
      <c r="A11187" s="329">
        <v>6149</v>
      </c>
      <c r="B11187" s="329" t="s">
        <v>13292</v>
      </c>
      <c r="C11187" s="329" t="s">
        <v>9494</v>
      </c>
      <c r="D11187" s="329" t="s">
        <v>9495</v>
      </c>
      <c r="E11187" s="334">
        <v>15.67</v>
      </c>
    </row>
    <row r="11188" spans="1:5" ht="15" x14ac:dyDescent="0.25">
      <c r="A11188" s="329">
        <v>6146</v>
      </c>
      <c r="B11188" s="329" t="s">
        <v>13293</v>
      </c>
      <c r="C11188" s="329" t="s">
        <v>9494</v>
      </c>
      <c r="D11188" s="329" t="s">
        <v>9495</v>
      </c>
      <c r="E11188" s="334">
        <v>16.64</v>
      </c>
    </row>
    <row r="11189" spans="1:5" ht="15" x14ac:dyDescent="0.25">
      <c r="A11189" s="329">
        <v>26026</v>
      </c>
      <c r="B11189" s="329" t="s">
        <v>13294</v>
      </c>
      <c r="C11189" s="329" t="s">
        <v>9567</v>
      </c>
      <c r="D11189" s="329" t="s">
        <v>9495</v>
      </c>
      <c r="E11189" s="334">
        <v>2.17</v>
      </c>
    </row>
    <row r="11190" spans="1:5" ht="15" x14ac:dyDescent="0.25">
      <c r="A11190" s="329">
        <v>39961</v>
      </c>
      <c r="B11190" s="329" t="s">
        <v>755</v>
      </c>
      <c r="C11190" s="329" t="s">
        <v>9494</v>
      </c>
      <c r="D11190" s="329" t="s">
        <v>9495</v>
      </c>
      <c r="E11190" s="334">
        <v>17.11</v>
      </c>
    </row>
    <row r="11191" spans="1:5" ht="15" x14ac:dyDescent="0.25">
      <c r="A11191" s="329">
        <v>42433</v>
      </c>
      <c r="B11191" s="329" t="s">
        <v>13295</v>
      </c>
      <c r="C11191" s="329" t="s">
        <v>9494</v>
      </c>
      <c r="D11191" s="329" t="s">
        <v>9508</v>
      </c>
      <c r="E11191" s="335">
        <v>3669.38</v>
      </c>
    </row>
    <row r="11192" spans="1:5" ht="15" x14ac:dyDescent="0.25">
      <c r="A11192" s="329">
        <v>42434</v>
      </c>
      <c r="B11192" s="329" t="s">
        <v>13296</v>
      </c>
      <c r="C11192" s="329" t="s">
        <v>9494</v>
      </c>
      <c r="D11192" s="329" t="s">
        <v>9508</v>
      </c>
      <c r="E11192" s="335">
        <v>3965.3</v>
      </c>
    </row>
    <row r="11193" spans="1:5" ht="15" x14ac:dyDescent="0.25">
      <c r="A11193" s="329">
        <v>42435</v>
      </c>
      <c r="B11193" s="329" t="s">
        <v>13297</v>
      </c>
      <c r="C11193" s="329" t="s">
        <v>9494</v>
      </c>
      <c r="D11193" s="329" t="s">
        <v>9508</v>
      </c>
      <c r="E11193" s="335">
        <v>1977.35</v>
      </c>
    </row>
    <row r="11194" spans="1:5" ht="15" x14ac:dyDescent="0.25">
      <c r="A11194" s="329">
        <v>38061</v>
      </c>
      <c r="B11194" s="329" t="s">
        <v>13298</v>
      </c>
      <c r="C11194" s="329" t="s">
        <v>9494</v>
      </c>
      <c r="D11194" s="329" t="s">
        <v>9495</v>
      </c>
      <c r="E11194" s="334">
        <v>47.96</v>
      </c>
    </row>
    <row r="11195" spans="1:5" ht="15" x14ac:dyDescent="0.25">
      <c r="A11195" s="329">
        <v>20250</v>
      </c>
      <c r="B11195" s="329" t="s">
        <v>1860</v>
      </c>
      <c r="C11195" s="329" t="s">
        <v>9567</v>
      </c>
      <c r="D11195" s="329" t="s">
        <v>9499</v>
      </c>
      <c r="E11195" s="334">
        <v>12</v>
      </c>
    </row>
    <row r="11196" spans="1:5" ht="15" x14ac:dyDescent="0.25">
      <c r="A11196" s="329">
        <v>13388</v>
      </c>
      <c r="B11196" s="329" t="s">
        <v>536</v>
      </c>
      <c r="C11196" s="329" t="s">
        <v>9567</v>
      </c>
      <c r="D11196" s="329" t="s">
        <v>9495</v>
      </c>
      <c r="E11196" s="334">
        <v>125.11</v>
      </c>
    </row>
    <row r="11197" spans="1:5" ht="15" x14ac:dyDescent="0.25">
      <c r="A11197" s="329">
        <v>39914</v>
      </c>
      <c r="B11197" s="329" t="s">
        <v>13299</v>
      </c>
      <c r="C11197" s="329" t="s">
        <v>9567</v>
      </c>
      <c r="D11197" s="329" t="s">
        <v>9508</v>
      </c>
      <c r="E11197" s="334">
        <v>273.60000000000002</v>
      </c>
    </row>
    <row r="11198" spans="1:5" ht="15" x14ac:dyDescent="0.25">
      <c r="A11198" s="329">
        <v>12732</v>
      </c>
      <c r="B11198" s="329" t="s">
        <v>13300</v>
      </c>
      <c r="C11198" s="329" t="s">
        <v>9494</v>
      </c>
      <c r="D11198" s="329" t="s">
        <v>9508</v>
      </c>
      <c r="E11198" s="334">
        <v>315.69</v>
      </c>
    </row>
    <row r="11199" spans="1:5" ht="15" x14ac:dyDescent="0.25">
      <c r="A11199" s="329">
        <v>6160</v>
      </c>
      <c r="B11199" s="329" t="s">
        <v>13301</v>
      </c>
      <c r="C11199" s="329" t="s">
        <v>9661</v>
      </c>
      <c r="D11199" s="329" t="s">
        <v>9499</v>
      </c>
      <c r="E11199" s="334">
        <v>13.66</v>
      </c>
    </row>
    <row r="11200" spans="1:5" ht="15" x14ac:dyDescent="0.25">
      <c r="A11200" s="329">
        <v>41087</v>
      </c>
      <c r="B11200" s="329" t="s">
        <v>13302</v>
      </c>
      <c r="C11200" s="329" t="s">
        <v>9663</v>
      </c>
      <c r="D11200" s="329" t="s">
        <v>9495</v>
      </c>
      <c r="E11200" s="335">
        <v>2420.84</v>
      </c>
    </row>
    <row r="11201" spans="1:5" ht="15" x14ac:dyDescent="0.25">
      <c r="A11201" s="329">
        <v>6166</v>
      </c>
      <c r="B11201" s="329" t="s">
        <v>13303</v>
      </c>
      <c r="C11201" s="329" t="s">
        <v>9661</v>
      </c>
      <c r="D11201" s="329" t="s">
        <v>9495</v>
      </c>
      <c r="E11201" s="334">
        <v>18.309999999999999</v>
      </c>
    </row>
    <row r="11202" spans="1:5" ht="15" x14ac:dyDescent="0.25">
      <c r="A11202" s="329">
        <v>41088</v>
      </c>
      <c r="B11202" s="329" t="s">
        <v>13304</v>
      </c>
      <c r="C11202" s="329" t="s">
        <v>9663</v>
      </c>
      <c r="D11202" s="329" t="s">
        <v>9495</v>
      </c>
      <c r="E11202" s="335">
        <v>3245.37</v>
      </c>
    </row>
    <row r="11203" spans="1:5" ht="15" x14ac:dyDescent="0.25">
      <c r="A11203" s="329">
        <v>20232</v>
      </c>
      <c r="B11203" s="329" t="s">
        <v>13305</v>
      </c>
      <c r="C11203" s="329" t="s">
        <v>9519</v>
      </c>
      <c r="D11203" s="329" t="s">
        <v>9508</v>
      </c>
      <c r="E11203" s="334">
        <v>71.63</v>
      </c>
    </row>
    <row r="11204" spans="1:5" ht="15" x14ac:dyDescent="0.25">
      <c r="A11204" s="329">
        <v>10856</v>
      </c>
      <c r="B11204" s="329" t="s">
        <v>13306</v>
      </c>
      <c r="C11204" s="329" t="s">
        <v>9519</v>
      </c>
      <c r="D11204" s="329" t="s">
        <v>9508</v>
      </c>
      <c r="E11204" s="334">
        <v>84.17</v>
      </c>
    </row>
    <row r="11205" spans="1:5" ht="15" x14ac:dyDescent="0.25">
      <c r="A11205" s="329">
        <v>4828</v>
      </c>
      <c r="B11205" s="329" t="s">
        <v>13307</v>
      </c>
      <c r="C11205" s="329" t="s">
        <v>9519</v>
      </c>
      <c r="D11205" s="329" t="s">
        <v>9508</v>
      </c>
      <c r="E11205" s="334">
        <v>73.209999999999994</v>
      </c>
    </row>
    <row r="11206" spans="1:5" ht="15" x14ac:dyDescent="0.25">
      <c r="A11206" s="329">
        <v>20249</v>
      </c>
      <c r="B11206" s="329" t="s">
        <v>13308</v>
      </c>
      <c r="C11206" s="329" t="s">
        <v>9519</v>
      </c>
      <c r="D11206" s="329" t="s">
        <v>9508</v>
      </c>
      <c r="E11206" s="334">
        <v>40.090000000000003</v>
      </c>
    </row>
    <row r="11207" spans="1:5" ht="15" x14ac:dyDescent="0.25">
      <c r="A11207" s="329">
        <v>11609</v>
      </c>
      <c r="B11207" s="329" t="s">
        <v>13309</v>
      </c>
      <c r="C11207" s="329" t="s">
        <v>9514</v>
      </c>
      <c r="D11207" s="329" t="s">
        <v>9495</v>
      </c>
      <c r="E11207" s="334">
        <v>9.1199999999999992</v>
      </c>
    </row>
    <row r="11208" spans="1:5" ht="15" x14ac:dyDescent="0.25">
      <c r="A11208" s="329">
        <v>20083</v>
      </c>
      <c r="B11208" s="329" t="s">
        <v>13310</v>
      </c>
      <c r="C11208" s="329" t="s">
        <v>9494</v>
      </c>
      <c r="D11208" s="329" t="s">
        <v>9495</v>
      </c>
      <c r="E11208" s="334">
        <v>77.58</v>
      </c>
    </row>
    <row r="11209" spans="1:5" ht="15" x14ac:dyDescent="0.25">
      <c r="A11209" s="329">
        <v>10691</v>
      </c>
      <c r="B11209" s="329" t="s">
        <v>13311</v>
      </c>
      <c r="C11209" s="329" t="s">
        <v>9514</v>
      </c>
      <c r="D11209" s="329" t="s">
        <v>9495</v>
      </c>
      <c r="E11209" s="334">
        <v>52.02</v>
      </c>
    </row>
    <row r="11210" spans="1:5" ht="15" x14ac:dyDescent="0.25">
      <c r="A11210" s="329">
        <v>12295</v>
      </c>
      <c r="B11210" s="329" t="s">
        <v>13312</v>
      </c>
      <c r="C11210" s="329" t="s">
        <v>9494</v>
      </c>
      <c r="D11210" s="329" t="s">
        <v>9495</v>
      </c>
      <c r="E11210" s="334">
        <v>3.06</v>
      </c>
    </row>
    <row r="11211" spans="1:5" ht="15" x14ac:dyDescent="0.25">
      <c r="A11211" s="329">
        <v>12296</v>
      </c>
      <c r="B11211" s="329" t="s">
        <v>13313</v>
      </c>
      <c r="C11211" s="329" t="s">
        <v>9494</v>
      </c>
      <c r="D11211" s="329" t="s">
        <v>9495</v>
      </c>
      <c r="E11211" s="334">
        <v>3.96</v>
      </c>
    </row>
    <row r="11212" spans="1:5" ht="15" x14ac:dyDescent="0.25">
      <c r="A11212" s="329">
        <v>12294</v>
      </c>
      <c r="B11212" s="329" t="s">
        <v>13314</v>
      </c>
      <c r="C11212" s="329" t="s">
        <v>9494</v>
      </c>
      <c r="D11212" s="329" t="s">
        <v>9495</v>
      </c>
      <c r="E11212" s="334">
        <v>9.52</v>
      </c>
    </row>
    <row r="11213" spans="1:5" ht="15" x14ac:dyDescent="0.25">
      <c r="A11213" s="329">
        <v>14543</v>
      </c>
      <c r="B11213" s="329" t="s">
        <v>13315</v>
      </c>
      <c r="C11213" s="329" t="s">
        <v>9494</v>
      </c>
      <c r="D11213" s="329" t="s">
        <v>9495</v>
      </c>
      <c r="E11213" s="334">
        <v>6.8</v>
      </c>
    </row>
    <row r="11214" spans="1:5" ht="15" x14ac:dyDescent="0.25">
      <c r="A11214" s="329">
        <v>13329</v>
      </c>
      <c r="B11214" s="329" t="s">
        <v>13316</v>
      </c>
      <c r="C11214" s="329" t="s">
        <v>9494</v>
      </c>
      <c r="D11214" s="329" t="s">
        <v>9499</v>
      </c>
      <c r="E11214" s="334">
        <v>3.99</v>
      </c>
    </row>
    <row r="11215" spans="1:5" ht="15" x14ac:dyDescent="0.25">
      <c r="A11215" s="329">
        <v>21044</v>
      </c>
      <c r="B11215" s="329" t="s">
        <v>13317</v>
      </c>
      <c r="C11215" s="329" t="s">
        <v>9494</v>
      </c>
      <c r="D11215" s="329" t="s">
        <v>9508</v>
      </c>
      <c r="E11215" s="334">
        <v>29.63</v>
      </c>
    </row>
    <row r="11216" spans="1:5" ht="15" x14ac:dyDescent="0.25">
      <c r="A11216" s="329">
        <v>21045</v>
      </c>
      <c r="B11216" s="329" t="s">
        <v>13318</v>
      </c>
      <c r="C11216" s="329" t="s">
        <v>9494</v>
      </c>
      <c r="D11216" s="329" t="s">
        <v>9508</v>
      </c>
      <c r="E11216" s="334">
        <v>40.590000000000003</v>
      </c>
    </row>
    <row r="11217" spans="1:5" ht="15" x14ac:dyDescent="0.25">
      <c r="A11217" s="329">
        <v>21040</v>
      </c>
      <c r="B11217" s="329" t="s">
        <v>13319</v>
      </c>
      <c r="C11217" s="329" t="s">
        <v>9494</v>
      </c>
      <c r="D11217" s="329" t="s">
        <v>9508</v>
      </c>
      <c r="E11217" s="334">
        <v>29</v>
      </c>
    </row>
    <row r="11218" spans="1:5" ht="15" x14ac:dyDescent="0.25">
      <c r="A11218" s="329">
        <v>21041</v>
      </c>
      <c r="B11218" s="329" t="s">
        <v>13320</v>
      </c>
      <c r="C11218" s="329" t="s">
        <v>9494</v>
      </c>
      <c r="D11218" s="329" t="s">
        <v>9508</v>
      </c>
      <c r="E11218" s="334">
        <v>35</v>
      </c>
    </row>
    <row r="11219" spans="1:5" ht="15" x14ac:dyDescent="0.25">
      <c r="A11219" s="329">
        <v>21047</v>
      </c>
      <c r="B11219" s="329" t="s">
        <v>13321</v>
      </c>
      <c r="C11219" s="329" t="s">
        <v>9494</v>
      </c>
      <c r="D11219" s="329" t="s">
        <v>9508</v>
      </c>
      <c r="E11219" s="334">
        <v>43.69</v>
      </c>
    </row>
    <row r="11220" spans="1:5" ht="15" x14ac:dyDescent="0.25">
      <c r="A11220" s="329">
        <v>21043</v>
      </c>
      <c r="B11220" s="329" t="s">
        <v>13322</v>
      </c>
      <c r="C11220" s="329" t="s">
        <v>9494</v>
      </c>
      <c r="D11220" s="329" t="s">
        <v>9508</v>
      </c>
      <c r="E11220" s="334">
        <v>42.54</v>
      </c>
    </row>
    <row r="11221" spans="1:5" ht="15" x14ac:dyDescent="0.25">
      <c r="A11221" s="329">
        <v>21042</v>
      </c>
      <c r="B11221" s="329" t="s">
        <v>13323</v>
      </c>
      <c r="C11221" s="329" t="s">
        <v>9494</v>
      </c>
      <c r="D11221" s="329" t="s">
        <v>9508</v>
      </c>
      <c r="E11221" s="334">
        <v>33.67</v>
      </c>
    </row>
    <row r="11222" spans="1:5" ht="15" x14ac:dyDescent="0.25">
      <c r="A11222" s="329">
        <v>14149</v>
      </c>
      <c r="B11222" s="329" t="s">
        <v>13324</v>
      </c>
      <c r="C11222" s="329" t="s">
        <v>11582</v>
      </c>
      <c r="D11222" s="329" t="s">
        <v>9508</v>
      </c>
      <c r="E11222" s="334">
        <v>188.98</v>
      </c>
    </row>
    <row r="11223" spans="1:5" ht="15" x14ac:dyDescent="0.25">
      <c r="A11223" s="329">
        <v>38099</v>
      </c>
      <c r="B11223" s="329" t="s">
        <v>2557</v>
      </c>
      <c r="C11223" s="329" t="s">
        <v>9494</v>
      </c>
      <c r="D11223" s="329" t="s">
        <v>9495</v>
      </c>
      <c r="E11223" s="334">
        <v>1.27</v>
      </c>
    </row>
    <row r="11224" spans="1:5" ht="15" x14ac:dyDescent="0.25">
      <c r="A11224" s="329">
        <v>38100</v>
      </c>
      <c r="B11224" s="329" t="s">
        <v>13325</v>
      </c>
      <c r="C11224" s="329" t="s">
        <v>9494</v>
      </c>
      <c r="D11224" s="329" t="s">
        <v>9495</v>
      </c>
      <c r="E11224" s="334">
        <v>2.08</v>
      </c>
    </row>
    <row r="11225" spans="1:5" ht="15" x14ac:dyDescent="0.25">
      <c r="A11225" s="329">
        <v>20061</v>
      </c>
      <c r="B11225" s="329" t="s">
        <v>13326</v>
      </c>
      <c r="C11225" s="329" t="s">
        <v>9494</v>
      </c>
      <c r="D11225" s="329" t="s">
        <v>9508</v>
      </c>
      <c r="E11225" s="334">
        <v>3.78</v>
      </c>
    </row>
    <row r="11226" spans="1:5" ht="15" x14ac:dyDescent="0.25">
      <c r="A11226" s="329">
        <v>7576</v>
      </c>
      <c r="B11226" s="329" t="s">
        <v>13327</v>
      </c>
      <c r="C11226" s="329" t="s">
        <v>9494</v>
      </c>
      <c r="D11226" s="329" t="s">
        <v>9495</v>
      </c>
      <c r="E11226" s="334">
        <v>193.35</v>
      </c>
    </row>
    <row r="11227" spans="1:5" ht="15" x14ac:dyDescent="0.25">
      <c r="A11227" s="329">
        <v>3384</v>
      </c>
      <c r="B11227" s="329" t="s">
        <v>13328</v>
      </c>
      <c r="C11227" s="329" t="s">
        <v>9494</v>
      </c>
      <c r="D11227" s="329" t="s">
        <v>9495</v>
      </c>
      <c r="E11227" s="334">
        <v>5.31</v>
      </c>
    </row>
    <row r="11228" spans="1:5" ht="15" x14ac:dyDescent="0.25">
      <c r="A11228" s="329">
        <v>7572</v>
      </c>
      <c r="B11228" s="329" t="s">
        <v>2553</v>
      </c>
      <c r="C11228" s="329" t="s">
        <v>9494</v>
      </c>
      <c r="D11228" s="329" t="s">
        <v>9495</v>
      </c>
      <c r="E11228" s="334">
        <v>7.84</v>
      </c>
    </row>
    <row r="11229" spans="1:5" ht="15" x14ac:dyDescent="0.25">
      <c r="A11229" s="329">
        <v>3396</v>
      </c>
      <c r="B11229" s="329" t="s">
        <v>13329</v>
      </c>
      <c r="C11229" s="329" t="s">
        <v>9494</v>
      </c>
      <c r="D11229" s="329" t="s">
        <v>9495</v>
      </c>
      <c r="E11229" s="334">
        <v>5.3</v>
      </c>
    </row>
    <row r="11230" spans="1:5" ht="15" x14ac:dyDescent="0.25">
      <c r="A11230" s="329">
        <v>37590</v>
      </c>
      <c r="B11230" s="329" t="s">
        <v>13330</v>
      </c>
      <c r="C11230" s="329" t="s">
        <v>9494</v>
      </c>
      <c r="D11230" s="329" t="s">
        <v>9508</v>
      </c>
      <c r="E11230" s="334">
        <v>21.8</v>
      </c>
    </row>
    <row r="11231" spans="1:5" ht="15" x14ac:dyDescent="0.25">
      <c r="A11231" s="329">
        <v>37591</v>
      </c>
      <c r="B11231" s="329" t="s">
        <v>907</v>
      </c>
      <c r="C11231" s="329" t="s">
        <v>9494</v>
      </c>
      <c r="D11231" s="329" t="s">
        <v>9508</v>
      </c>
      <c r="E11231" s="334">
        <v>26.21</v>
      </c>
    </row>
    <row r="11232" spans="1:5" ht="15" x14ac:dyDescent="0.25">
      <c r="A11232" s="329">
        <v>12626</v>
      </c>
      <c r="B11232" s="329" t="s">
        <v>13331</v>
      </c>
      <c r="C11232" s="329" t="s">
        <v>9494</v>
      </c>
      <c r="D11232" s="329" t="s">
        <v>9508</v>
      </c>
      <c r="E11232" s="334">
        <v>18.149999999999999</v>
      </c>
    </row>
    <row r="11233" spans="1:5" ht="15" x14ac:dyDescent="0.25">
      <c r="A11233" s="329">
        <v>11033</v>
      </c>
      <c r="B11233" s="329" t="s">
        <v>13332</v>
      </c>
      <c r="C11233" s="329" t="s">
        <v>9494</v>
      </c>
      <c r="D11233" s="329" t="s">
        <v>9495</v>
      </c>
      <c r="E11233" s="334">
        <v>7.17</v>
      </c>
    </row>
    <row r="11234" spans="1:5" ht="15" x14ac:dyDescent="0.25">
      <c r="A11234" s="329">
        <v>390</v>
      </c>
      <c r="B11234" s="329" t="s">
        <v>13333</v>
      </c>
      <c r="C11234" s="329" t="s">
        <v>9494</v>
      </c>
      <c r="D11234" s="329" t="s">
        <v>9495</v>
      </c>
      <c r="E11234" s="334">
        <v>9.59</v>
      </c>
    </row>
    <row r="11235" spans="1:5" ht="15" x14ac:dyDescent="0.25">
      <c r="A11235" s="329">
        <v>42436</v>
      </c>
      <c r="B11235" s="329" t="s">
        <v>13334</v>
      </c>
      <c r="C11235" s="329" t="s">
        <v>9494</v>
      </c>
      <c r="D11235" s="329" t="s">
        <v>9508</v>
      </c>
      <c r="E11235" s="335">
        <v>2069.7199999999998</v>
      </c>
    </row>
    <row r="11236" spans="1:5" ht="15" x14ac:dyDescent="0.25">
      <c r="A11236" s="329">
        <v>6193</v>
      </c>
      <c r="B11236" s="329" t="s">
        <v>13335</v>
      </c>
      <c r="C11236" s="329" t="s">
        <v>9519</v>
      </c>
      <c r="D11236" s="329" t="s">
        <v>9495</v>
      </c>
      <c r="E11236" s="334">
        <v>11.29</v>
      </c>
    </row>
    <row r="11237" spans="1:5" ht="15" x14ac:dyDescent="0.25">
      <c r="A11237" s="329">
        <v>6194</v>
      </c>
      <c r="B11237" s="329" t="s">
        <v>13336</v>
      </c>
      <c r="C11237" s="329" t="s">
        <v>9519</v>
      </c>
      <c r="D11237" s="329" t="s">
        <v>9495</v>
      </c>
      <c r="E11237" s="334">
        <v>5.85</v>
      </c>
    </row>
    <row r="11238" spans="1:5" ht="15" x14ac:dyDescent="0.25">
      <c r="A11238" s="329">
        <v>10567</v>
      </c>
      <c r="B11238" s="329" t="s">
        <v>13337</v>
      </c>
      <c r="C11238" s="329" t="s">
        <v>9519</v>
      </c>
      <c r="D11238" s="329" t="s">
        <v>9495</v>
      </c>
      <c r="E11238" s="334">
        <v>9.26</v>
      </c>
    </row>
    <row r="11239" spans="1:5" ht="15" x14ac:dyDescent="0.25">
      <c r="A11239" s="329">
        <v>6212</v>
      </c>
      <c r="B11239" s="329" t="s">
        <v>13338</v>
      </c>
      <c r="C11239" s="329" t="s">
        <v>9519</v>
      </c>
      <c r="D11239" s="329" t="s">
        <v>9499</v>
      </c>
      <c r="E11239" s="334">
        <v>13.59</v>
      </c>
    </row>
    <row r="11240" spans="1:5" ht="15" x14ac:dyDescent="0.25">
      <c r="A11240" s="329">
        <v>3993</v>
      </c>
      <c r="B11240" s="329" t="s">
        <v>13339</v>
      </c>
      <c r="C11240" s="329" t="s">
        <v>9507</v>
      </c>
      <c r="D11240" s="329" t="s">
        <v>9495</v>
      </c>
      <c r="E11240" s="334">
        <v>72.98</v>
      </c>
    </row>
    <row r="11241" spans="1:5" ht="15" x14ac:dyDescent="0.25">
      <c r="A11241" s="329">
        <v>3990</v>
      </c>
      <c r="B11241" s="329" t="s">
        <v>13340</v>
      </c>
      <c r="C11241" s="329" t="s">
        <v>9519</v>
      </c>
      <c r="D11241" s="329" t="s">
        <v>9495</v>
      </c>
      <c r="E11241" s="334">
        <v>13.73</v>
      </c>
    </row>
    <row r="11242" spans="1:5" ht="15" x14ac:dyDescent="0.25">
      <c r="A11242" s="329">
        <v>3992</v>
      </c>
      <c r="B11242" s="329" t="s">
        <v>13341</v>
      </c>
      <c r="C11242" s="329" t="s">
        <v>9519</v>
      </c>
      <c r="D11242" s="329" t="s">
        <v>9495</v>
      </c>
      <c r="E11242" s="334">
        <v>18.54</v>
      </c>
    </row>
    <row r="11243" spans="1:5" ht="15" x14ac:dyDescent="0.25">
      <c r="A11243" s="329">
        <v>6178</v>
      </c>
      <c r="B11243" s="329" t="s">
        <v>13342</v>
      </c>
      <c r="C11243" s="329" t="s">
        <v>9507</v>
      </c>
      <c r="D11243" s="329" t="s">
        <v>9508</v>
      </c>
      <c r="E11243" s="334">
        <v>214.6</v>
      </c>
    </row>
    <row r="11244" spans="1:5" ht="15" x14ac:dyDescent="0.25">
      <c r="A11244" s="329">
        <v>6180</v>
      </c>
      <c r="B11244" s="329" t="s">
        <v>13343</v>
      </c>
      <c r="C11244" s="329" t="s">
        <v>9507</v>
      </c>
      <c r="D11244" s="329" t="s">
        <v>9508</v>
      </c>
      <c r="E11244" s="334">
        <v>231.61</v>
      </c>
    </row>
    <row r="11245" spans="1:5" ht="15" x14ac:dyDescent="0.25">
      <c r="A11245" s="329">
        <v>6182</v>
      </c>
      <c r="B11245" s="329" t="s">
        <v>13344</v>
      </c>
      <c r="C11245" s="329" t="s">
        <v>9507</v>
      </c>
      <c r="D11245" s="329" t="s">
        <v>9508</v>
      </c>
      <c r="E11245" s="334">
        <v>287.48</v>
      </c>
    </row>
    <row r="11246" spans="1:5" ht="15" x14ac:dyDescent="0.25">
      <c r="A11246" s="329">
        <v>43614</v>
      </c>
      <c r="B11246" s="329" t="s">
        <v>13345</v>
      </c>
      <c r="C11246" s="329" t="s">
        <v>9519</v>
      </c>
      <c r="D11246" s="329" t="s">
        <v>9495</v>
      </c>
      <c r="E11246" s="334">
        <v>9.27</v>
      </c>
    </row>
    <row r="11247" spans="1:5" ht="15" x14ac:dyDescent="0.25">
      <c r="A11247" s="329">
        <v>6189</v>
      </c>
      <c r="B11247" s="329" t="s">
        <v>13346</v>
      </c>
      <c r="C11247" s="329" t="s">
        <v>9519</v>
      </c>
      <c r="D11247" s="329" t="s">
        <v>9495</v>
      </c>
      <c r="E11247" s="334">
        <v>16.48</v>
      </c>
    </row>
    <row r="11248" spans="1:5" ht="15" x14ac:dyDescent="0.25">
      <c r="A11248" s="329">
        <v>6214</v>
      </c>
      <c r="B11248" s="329" t="s">
        <v>13347</v>
      </c>
      <c r="C11248" s="329" t="s">
        <v>9507</v>
      </c>
      <c r="D11248" s="329" t="s">
        <v>9508</v>
      </c>
      <c r="E11248" s="334">
        <v>134.43</v>
      </c>
    </row>
    <row r="11249" spans="1:5" ht="15" x14ac:dyDescent="0.25">
      <c r="A11249" s="329">
        <v>36153</v>
      </c>
      <c r="B11249" s="329" t="s">
        <v>2261</v>
      </c>
      <c r="C11249" s="329" t="s">
        <v>9494</v>
      </c>
      <c r="D11249" s="329" t="s">
        <v>9495</v>
      </c>
      <c r="E11249" s="334">
        <v>199.15</v>
      </c>
    </row>
    <row r="11250" spans="1:5" ht="15" x14ac:dyDescent="0.25">
      <c r="A11250" s="329">
        <v>10740</v>
      </c>
      <c r="B11250" s="329" t="s">
        <v>13348</v>
      </c>
      <c r="C11250" s="329" t="s">
        <v>9494</v>
      </c>
      <c r="D11250" s="329" t="s">
        <v>9495</v>
      </c>
      <c r="E11250" s="335">
        <v>11693.47</v>
      </c>
    </row>
    <row r="11251" spans="1:5" ht="15" x14ac:dyDescent="0.25">
      <c r="A11251" s="329">
        <v>13914</v>
      </c>
      <c r="B11251" s="329" t="s">
        <v>13349</v>
      </c>
      <c r="C11251" s="329" t="s">
        <v>9494</v>
      </c>
      <c r="D11251" s="329" t="s">
        <v>9495</v>
      </c>
      <c r="E11251" s="334">
        <v>846.07</v>
      </c>
    </row>
    <row r="11252" spans="1:5" ht="15" x14ac:dyDescent="0.25">
      <c r="A11252" s="329">
        <v>10742</v>
      </c>
      <c r="B11252" s="329" t="s">
        <v>2565</v>
      </c>
      <c r="C11252" s="329" t="s">
        <v>9494</v>
      </c>
      <c r="D11252" s="329" t="s">
        <v>9499</v>
      </c>
      <c r="E11252" s="335">
        <v>1234</v>
      </c>
    </row>
    <row r="11253" spans="1:5" ht="15" x14ac:dyDescent="0.25">
      <c r="A11253" s="329">
        <v>38465</v>
      </c>
      <c r="B11253" s="329" t="s">
        <v>13350</v>
      </c>
      <c r="C11253" s="329" t="s">
        <v>9494</v>
      </c>
      <c r="D11253" s="329" t="s">
        <v>9495</v>
      </c>
      <c r="E11253" s="334">
        <v>29.56</v>
      </c>
    </row>
    <row r="11254" spans="1:5" ht="15" x14ac:dyDescent="0.25">
      <c r="A11254" s="329">
        <v>7543</v>
      </c>
      <c r="B11254" s="329" t="s">
        <v>13351</v>
      </c>
      <c r="C11254" s="329" t="s">
        <v>9494</v>
      </c>
      <c r="D11254" s="329" t="s">
        <v>9495</v>
      </c>
      <c r="E11254" s="334">
        <v>4.53</v>
      </c>
    </row>
    <row r="11255" spans="1:5" ht="15" x14ac:dyDescent="0.25">
      <c r="A11255" s="329">
        <v>43427</v>
      </c>
      <c r="B11255" s="329" t="s">
        <v>13352</v>
      </c>
      <c r="C11255" s="329" t="s">
        <v>9494</v>
      </c>
      <c r="D11255" s="329" t="s">
        <v>9495</v>
      </c>
      <c r="E11255" s="335">
        <v>1610.47</v>
      </c>
    </row>
    <row r="11256" spans="1:5" ht="15" x14ac:dyDescent="0.25">
      <c r="A11256" s="329">
        <v>41613</v>
      </c>
      <c r="B11256" s="329" t="s">
        <v>13353</v>
      </c>
      <c r="C11256" s="329" t="s">
        <v>9494</v>
      </c>
      <c r="D11256" s="329" t="s">
        <v>9495</v>
      </c>
      <c r="E11256" s="334">
        <v>103.52</v>
      </c>
    </row>
    <row r="11257" spans="1:5" ht="15" x14ac:dyDescent="0.25">
      <c r="A11257" s="329">
        <v>41614</v>
      </c>
      <c r="B11257" s="329" t="s">
        <v>13354</v>
      </c>
      <c r="C11257" s="329" t="s">
        <v>9494</v>
      </c>
      <c r="D11257" s="329" t="s">
        <v>9495</v>
      </c>
      <c r="E11257" s="334">
        <v>131.91</v>
      </c>
    </row>
    <row r="11258" spans="1:5" ht="15" x14ac:dyDescent="0.25">
      <c r="A11258" s="329">
        <v>41615</v>
      </c>
      <c r="B11258" s="329" t="s">
        <v>13355</v>
      </c>
      <c r="C11258" s="329" t="s">
        <v>9494</v>
      </c>
      <c r="D11258" s="329" t="s">
        <v>9495</v>
      </c>
      <c r="E11258" s="334">
        <v>203.87</v>
      </c>
    </row>
    <row r="11259" spans="1:5" ht="15" x14ac:dyDescent="0.25">
      <c r="A11259" s="329">
        <v>41616</v>
      </c>
      <c r="B11259" s="329" t="s">
        <v>13356</v>
      </c>
      <c r="C11259" s="329" t="s">
        <v>9494</v>
      </c>
      <c r="D11259" s="329" t="s">
        <v>9495</v>
      </c>
      <c r="E11259" s="334">
        <v>304.62</v>
      </c>
    </row>
    <row r="11260" spans="1:5" ht="15" x14ac:dyDescent="0.25">
      <c r="A11260" s="329">
        <v>41617</v>
      </c>
      <c r="B11260" s="329" t="s">
        <v>13357</v>
      </c>
      <c r="C11260" s="329" t="s">
        <v>9494</v>
      </c>
      <c r="D11260" s="329" t="s">
        <v>9495</v>
      </c>
      <c r="E11260" s="334">
        <v>605.70000000000005</v>
      </c>
    </row>
    <row r="11261" spans="1:5" ht="15" x14ac:dyDescent="0.25">
      <c r="A11261" s="329">
        <v>41618</v>
      </c>
      <c r="B11261" s="329" t="s">
        <v>13358</v>
      </c>
      <c r="C11261" s="329" t="s">
        <v>9494</v>
      </c>
      <c r="D11261" s="329" t="s">
        <v>9495</v>
      </c>
      <c r="E11261" s="335">
        <v>1115.05</v>
      </c>
    </row>
    <row r="11262" spans="1:5" ht="15" x14ac:dyDescent="0.25">
      <c r="A11262" s="329">
        <v>43428</v>
      </c>
      <c r="B11262" s="329" t="s">
        <v>13359</v>
      </c>
      <c r="C11262" s="329" t="s">
        <v>9494</v>
      </c>
      <c r="D11262" s="329" t="s">
        <v>9495</v>
      </c>
      <c r="E11262" s="335">
        <v>1958.61</v>
      </c>
    </row>
    <row r="11263" spans="1:5" ht="15" x14ac:dyDescent="0.25">
      <c r="A11263" s="329">
        <v>41619</v>
      </c>
      <c r="B11263" s="329" t="s">
        <v>13360</v>
      </c>
      <c r="C11263" s="329" t="s">
        <v>9494</v>
      </c>
      <c r="D11263" s="329" t="s">
        <v>9495</v>
      </c>
      <c r="E11263" s="334">
        <v>126.9</v>
      </c>
    </row>
    <row r="11264" spans="1:5" ht="15" x14ac:dyDescent="0.25">
      <c r="A11264" s="329">
        <v>41620</v>
      </c>
      <c r="B11264" s="329" t="s">
        <v>13361</v>
      </c>
      <c r="C11264" s="329" t="s">
        <v>9494</v>
      </c>
      <c r="D11264" s="329" t="s">
        <v>9495</v>
      </c>
      <c r="E11264" s="334">
        <v>160.29</v>
      </c>
    </row>
    <row r="11265" spans="1:5" ht="15" x14ac:dyDescent="0.25">
      <c r="A11265" s="329">
        <v>41622</v>
      </c>
      <c r="B11265" s="329" t="s">
        <v>13362</v>
      </c>
      <c r="C11265" s="329" t="s">
        <v>9494</v>
      </c>
      <c r="D11265" s="329" t="s">
        <v>9495</v>
      </c>
      <c r="E11265" s="334">
        <v>278.01</v>
      </c>
    </row>
    <row r="11266" spans="1:5" ht="15" x14ac:dyDescent="0.25">
      <c r="A11266" s="329">
        <v>41623</v>
      </c>
      <c r="B11266" s="329" t="s">
        <v>13363</v>
      </c>
      <c r="C11266" s="329" t="s">
        <v>9494</v>
      </c>
      <c r="D11266" s="329" t="s">
        <v>9495</v>
      </c>
      <c r="E11266" s="334">
        <v>427.45</v>
      </c>
    </row>
    <row r="11267" spans="1:5" ht="15" x14ac:dyDescent="0.25">
      <c r="A11267" s="329">
        <v>41624</v>
      </c>
      <c r="B11267" s="329" t="s">
        <v>13364</v>
      </c>
      <c r="C11267" s="329" t="s">
        <v>9494</v>
      </c>
      <c r="D11267" s="329" t="s">
        <v>9495</v>
      </c>
      <c r="E11267" s="334">
        <v>801.47</v>
      </c>
    </row>
    <row r="11268" spans="1:5" ht="15" x14ac:dyDescent="0.25">
      <c r="A11268" s="329">
        <v>41625</v>
      </c>
      <c r="B11268" s="329" t="s">
        <v>13365</v>
      </c>
      <c r="C11268" s="329" t="s">
        <v>9494</v>
      </c>
      <c r="D11268" s="329" t="s">
        <v>9495</v>
      </c>
      <c r="E11268" s="335">
        <v>1233.0999999999999</v>
      </c>
    </row>
    <row r="11269" spans="1:5" ht="15" x14ac:dyDescent="0.25">
      <c r="A11269" s="329">
        <v>39352</v>
      </c>
      <c r="B11269" s="329" t="s">
        <v>13366</v>
      </c>
      <c r="C11269" s="329" t="s">
        <v>9494</v>
      </c>
      <c r="D11269" s="329" t="s">
        <v>9495</v>
      </c>
      <c r="E11269" s="334">
        <v>2.79</v>
      </c>
    </row>
    <row r="11270" spans="1:5" ht="15" x14ac:dyDescent="0.25">
      <c r="A11270" s="329">
        <v>39346</v>
      </c>
      <c r="B11270" s="329" t="s">
        <v>13367</v>
      </c>
      <c r="C11270" s="329" t="s">
        <v>9494</v>
      </c>
      <c r="D11270" s="329" t="s">
        <v>9495</v>
      </c>
      <c r="E11270" s="334">
        <v>2.79</v>
      </c>
    </row>
    <row r="11271" spans="1:5" ht="15" x14ac:dyDescent="0.25">
      <c r="A11271" s="329">
        <v>39350</v>
      </c>
      <c r="B11271" s="329" t="s">
        <v>13368</v>
      </c>
      <c r="C11271" s="329" t="s">
        <v>9494</v>
      </c>
      <c r="D11271" s="329" t="s">
        <v>9495</v>
      </c>
      <c r="E11271" s="334">
        <v>3.01</v>
      </c>
    </row>
    <row r="11272" spans="1:5" ht="15" x14ac:dyDescent="0.25">
      <c r="A11272" s="329">
        <v>39351</v>
      </c>
      <c r="B11272" s="329" t="s">
        <v>13369</v>
      </c>
      <c r="C11272" s="329" t="s">
        <v>9494</v>
      </c>
      <c r="D11272" s="329" t="s">
        <v>9495</v>
      </c>
      <c r="E11272" s="334">
        <v>3.48</v>
      </c>
    </row>
    <row r="11273" spans="1:5" ht="15" x14ac:dyDescent="0.25">
      <c r="A11273" s="329">
        <v>38952</v>
      </c>
      <c r="B11273" s="329" t="s">
        <v>13370</v>
      </c>
      <c r="C11273" s="329" t="s">
        <v>9494</v>
      </c>
      <c r="D11273" s="329" t="s">
        <v>9508</v>
      </c>
      <c r="E11273" s="334">
        <v>4.1900000000000004</v>
      </c>
    </row>
    <row r="11274" spans="1:5" ht="15" x14ac:dyDescent="0.25">
      <c r="A11274" s="329">
        <v>38953</v>
      </c>
      <c r="B11274" s="329" t="s">
        <v>13371</v>
      </c>
      <c r="C11274" s="329" t="s">
        <v>9494</v>
      </c>
      <c r="D11274" s="329" t="s">
        <v>9508</v>
      </c>
      <c r="E11274" s="334">
        <v>6.61</v>
      </c>
    </row>
    <row r="11275" spans="1:5" ht="15" x14ac:dyDescent="0.25">
      <c r="A11275" s="329">
        <v>38835</v>
      </c>
      <c r="B11275" s="329" t="s">
        <v>13372</v>
      </c>
      <c r="C11275" s="329" t="s">
        <v>9494</v>
      </c>
      <c r="D11275" s="329" t="s">
        <v>9508</v>
      </c>
      <c r="E11275" s="334">
        <v>5.93</v>
      </c>
    </row>
    <row r="11276" spans="1:5" ht="15" x14ac:dyDescent="0.25">
      <c r="A11276" s="329">
        <v>38837</v>
      </c>
      <c r="B11276" s="329" t="s">
        <v>13373</v>
      </c>
      <c r="C11276" s="329" t="s">
        <v>9494</v>
      </c>
      <c r="D11276" s="329" t="s">
        <v>9508</v>
      </c>
      <c r="E11276" s="334">
        <v>15.44</v>
      </c>
    </row>
    <row r="11277" spans="1:5" ht="15" x14ac:dyDescent="0.25">
      <c r="A11277" s="329">
        <v>38836</v>
      </c>
      <c r="B11277" s="329" t="s">
        <v>13374</v>
      </c>
      <c r="C11277" s="329" t="s">
        <v>9494</v>
      </c>
      <c r="D11277" s="329" t="s">
        <v>9508</v>
      </c>
      <c r="E11277" s="334">
        <v>8.5500000000000007</v>
      </c>
    </row>
    <row r="11278" spans="1:5" ht="15" x14ac:dyDescent="0.25">
      <c r="A11278" s="329">
        <v>2666</v>
      </c>
      <c r="B11278" s="329" t="s">
        <v>13375</v>
      </c>
      <c r="C11278" s="329" t="s">
        <v>9494</v>
      </c>
      <c r="D11278" s="329" t="s">
        <v>9495</v>
      </c>
      <c r="E11278" s="334">
        <v>5.04</v>
      </c>
    </row>
    <row r="11279" spans="1:5" ht="15" x14ac:dyDescent="0.25">
      <c r="A11279" s="329">
        <v>2668</v>
      </c>
      <c r="B11279" s="329" t="s">
        <v>13376</v>
      </c>
      <c r="C11279" s="329" t="s">
        <v>9494</v>
      </c>
      <c r="D11279" s="329" t="s">
        <v>9495</v>
      </c>
      <c r="E11279" s="334">
        <v>5.76</v>
      </c>
    </row>
    <row r="11280" spans="1:5" ht="15" x14ac:dyDescent="0.25">
      <c r="A11280" s="329">
        <v>2664</v>
      </c>
      <c r="B11280" s="329" t="s">
        <v>13377</v>
      </c>
      <c r="C11280" s="329" t="s">
        <v>9494</v>
      </c>
      <c r="D11280" s="329" t="s">
        <v>9495</v>
      </c>
      <c r="E11280" s="334">
        <v>8.5</v>
      </c>
    </row>
    <row r="11281" spans="1:5" ht="15" x14ac:dyDescent="0.25">
      <c r="A11281" s="329">
        <v>2662</v>
      </c>
      <c r="B11281" s="329" t="s">
        <v>13378</v>
      </c>
      <c r="C11281" s="329" t="s">
        <v>9494</v>
      </c>
      <c r="D11281" s="329" t="s">
        <v>9495</v>
      </c>
      <c r="E11281" s="334">
        <v>10.42</v>
      </c>
    </row>
    <row r="11282" spans="1:5" ht="15" x14ac:dyDescent="0.25">
      <c r="A11282" s="329">
        <v>20964</v>
      </c>
      <c r="B11282" s="329" t="s">
        <v>13379</v>
      </c>
      <c r="C11282" s="329" t="s">
        <v>9494</v>
      </c>
      <c r="D11282" s="329" t="s">
        <v>9495</v>
      </c>
      <c r="E11282" s="334">
        <v>65.010000000000005</v>
      </c>
    </row>
    <row r="11283" spans="1:5" ht="15" x14ac:dyDescent="0.25">
      <c r="A11283" s="329">
        <v>10905</v>
      </c>
      <c r="B11283" s="329" t="s">
        <v>13380</v>
      </c>
      <c r="C11283" s="329" t="s">
        <v>9494</v>
      </c>
      <c r="D11283" s="329" t="s">
        <v>9495</v>
      </c>
      <c r="E11283" s="334">
        <v>87.21</v>
      </c>
    </row>
    <row r="11284" spans="1:5" ht="15" x14ac:dyDescent="0.25">
      <c r="A11284" s="329">
        <v>42703</v>
      </c>
      <c r="B11284" s="329" t="s">
        <v>13381</v>
      </c>
      <c r="C11284" s="329" t="s">
        <v>9494</v>
      </c>
      <c r="D11284" s="329" t="s">
        <v>9508</v>
      </c>
      <c r="E11284" s="334">
        <v>106.4</v>
      </c>
    </row>
    <row r="11285" spans="1:5" ht="15" x14ac:dyDescent="0.25">
      <c r="A11285" s="329">
        <v>42704</v>
      </c>
      <c r="B11285" s="329" t="s">
        <v>13382</v>
      </c>
      <c r="C11285" s="329" t="s">
        <v>9494</v>
      </c>
      <c r="D11285" s="329" t="s">
        <v>9508</v>
      </c>
      <c r="E11285" s="334">
        <v>163.35</v>
      </c>
    </row>
    <row r="11286" spans="1:5" ht="15" x14ac:dyDescent="0.25">
      <c r="A11286" s="329">
        <v>42705</v>
      </c>
      <c r="B11286" s="329" t="s">
        <v>13383</v>
      </c>
      <c r="C11286" s="329" t="s">
        <v>9494</v>
      </c>
      <c r="D11286" s="329" t="s">
        <v>9508</v>
      </c>
      <c r="E11286" s="334">
        <v>208.41</v>
      </c>
    </row>
    <row r="11287" spans="1:5" ht="15" x14ac:dyDescent="0.25">
      <c r="A11287" s="329">
        <v>42706</v>
      </c>
      <c r="B11287" s="329" t="s">
        <v>13384</v>
      </c>
      <c r="C11287" s="329" t="s">
        <v>9494</v>
      </c>
      <c r="D11287" s="329" t="s">
        <v>9508</v>
      </c>
      <c r="E11287" s="334">
        <v>258.11</v>
      </c>
    </row>
    <row r="11288" spans="1:5" ht="15" x14ac:dyDescent="0.25">
      <c r="A11288" s="329">
        <v>11289</v>
      </c>
      <c r="B11288" s="329" t="s">
        <v>13385</v>
      </c>
      <c r="C11288" s="329" t="s">
        <v>9494</v>
      </c>
      <c r="D11288" s="329" t="s">
        <v>9508</v>
      </c>
      <c r="E11288" s="334">
        <v>104.18</v>
      </c>
    </row>
    <row r="11289" spans="1:5" ht="15" x14ac:dyDescent="0.25">
      <c r="A11289" s="329">
        <v>11241</v>
      </c>
      <c r="B11289" s="329" t="s">
        <v>13386</v>
      </c>
      <c r="C11289" s="329" t="s">
        <v>9494</v>
      </c>
      <c r="D11289" s="329" t="s">
        <v>9508</v>
      </c>
      <c r="E11289" s="334">
        <v>260.45999999999998</v>
      </c>
    </row>
    <row r="11290" spans="1:5" ht="15" x14ac:dyDescent="0.25">
      <c r="A11290" s="329">
        <v>11301</v>
      </c>
      <c r="B11290" s="329" t="s">
        <v>13387</v>
      </c>
      <c r="C11290" s="329" t="s">
        <v>9494</v>
      </c>
      <c r="D11290" s="329" t="s">
        <v>9508</v>
      </c>
      <c r="E11290" s="334">
        <v>660.46</v>
      </c>
    </row>
    <row r="11291" spans="1:5" ht="15" x14ac:dyDescent="0.25">
      <c r="A11291" s="329">
        <v>21090</v>
      </c>
      <c r="B11291" s="329" t="s">
        <v>13388</v>
      </c>
      <c r="C11291" s="329" t="s">
        <v>9494</v>
      </c>
      <c r="D11291" s="329" t="s">
        <v>9508</v>
      </c>
      <c r="E11291" s="334">
        <v>809.3</v>
      </c>
    </row>
    <row r="11292" spans="1:5" ht="15" x14ac:dyDescent="0.25">
      <c r="A11292" s="329">
        <v>14112</v>
      </c>
      <c r="B11292" s="329" t="s">
        <v>13389</v>
      </c>
      <c r="C11292" s="329" t="s">
        <v>9494</v>
      </c>
      <c r="D11292" s="329" t="s">
        <v>9508</v>
      </c>
      <c r="E11292" s="334">
        <v>337.67</v>
      </c>
    </row>
    <row r="11293" spans="1:5" ht="15" x14ac:dyDescent="0.25">
      <c r="A11293" s="329">
        <v>11315</v>
      </c>
      <c r="B11293" s="329" t="s">
        <v>13390</v>
      </c>
      <c r="C11293" s="329" t="s">
        <v>9494</v>
      </c>
      <c r="D11293" s="329" t="s">
        <v>9508</v>
      </c>
      <c r="E11293" s="334">
        <v>158.13</v>
      </c>
    </row>
    <row r="11294" spans="1:5" ht="15" x14ac:dyDescent="0.25">
      <c r="A11294" s="329">
        <v>21071</v>
      </c>
      <c r="B11294" s="329" t="s">
        <v>13391</v>
      </c>
      <c r="C11294" s="329" t="s">
        <v>9494</v>
      </c>
      <c r="D11294" s="329" t="s">
        <v>9508</v>
      </c>
      <c r="E11294" s="334">
        <v>241.86</v>
      </c>
    </row>
    <row r="11295" spans="1:5" ht="15" x14ac:dyDescent="0.25">
      <c r="A11295" s="329">
        <v>11316</v>
      </c>
      <c r="B11295" s="329" t="s">
        <v>13392</v>
      </c>
      <c r="C11295" s="329" t="s">
        <v>9494</v>
      </c>
      <c r="D11295" s="329" t="s">
        <v>9508</v>
      </c>
      <c r="E11295" s="334">
        <v>520.92999999999995</v>
      </c>
    </row>
    <row r="11296" spans="1:5" ht="15" x14ac:dyDescent="0.25">
      <c r="A11296" s="329">
        <v>6243</v>
      </c>
      <c r="B11296" s="329" t="s">
        <v>13393</v>
      </c>
      <c r="C11296" s="329" t="s">
        <v>9494</v>
      </c>
      <c r="D11296" s="329" t="s">
        <v>9508</v>
      </c>
      <c r="E11296" s="334">
        <v>600</v>
      </c>
    </row>
    <row r="11297" spans="1:5" ht="15" x14ac:dyDescent="0.25">
      <c r="A11297" s="329">
        <v>6240</v>
      </c>
      <c r="B11297" s="329" t="s">
        <v>13394</v>
      </c>
      <c r="C11297" s="329" t="s">
        <v>9494</v>
      </c>
      <c r="D11297" s="329" t="s">
        <v>9508</v>
      </c>
      <c r="E11297" s="334">
        <v>794.41</v>
      </c>
    </row>
    <row r="11298" spans="1:5" ht="15" x14ac:dyDescent="0.25">
      <c r="A11298" s="329">
        <v>11296</v>
      </c>
      <c r="B11298" s="329" t="s">
        <v>13395</v>
      </c>
      <c r="C11298" s="329" t="s">
        <v>9494</v>
      </c>
      <c r="D11298" s="329" t="s">
        <v>9508</v>
      </c>
      <c r="E11298" s="335">
        <v>2531.16</v>
      </c>
    </row>
    <row r="11299" spans="1:5" ht="15" x14ac:dyDescent="0.25">
      <c r="A11299" s="329">
        <v>11299</v>
      </c>
      <c r="B11299" s="329" t="s">
        <v>13396</v>
      </c>
      <c r="C11299" s="329" t="s">
        <v>9494</v>
      </c>
      <c r="D11299" s="329" t="s">
        <v>9508</v>
      </c>
      <c r="E11299" s="334">
        <v>856.74</v>
      </c>
    </row>
    <row r="11300" spans="1:5" ht="15" x14ac:dyDescent="0.25">
      <c r="A11300" s="329">
        <v>11066</v>
      </c>
      <c r="B11300" s="329" t="s">
        <v>13397</v>
      </c>
      <c r="C11300" s="329" t="s">
        <v>9494</v>
      </c>
      <c r="D11300" s="329" t="s">
        <v>9495</v>
      </c>
      <c r="E11300" s="334">
        <v>16.68</v>
      </c>
    </row>
    <row r="11301" spans="1:5" ht="15" x14ac:dyDescent="0.25">
      <c r="A11301" s="329">
        <v>11065</v>
      </c>
      <c r="B11301" s="329" t="s">
        <v>13398</v>
      </c>
      <c r="C11301" s="329" t="s">
        <v>9494</v>
      </c>
      <c r="D11301" s="329" t="s">
        <v>9495</v>
      </c>
      <c r="E11301" s="334">
        <v>19.12</v>
      </c>
    </row>
    <row r="11302" spans="1:5" ht="15" x14ac:dyDescent="0.25">
      <c r="A11302" s="329">
        <v>11688</v>
      </c>
      <c r="B11302" s="329" t="s">
        <v>13399</v>
      </c>
      <c r="C11302" s="329" t="s">
        <v>9494</v>
      </c>
      <c r="D11302" s="329" t="s">
        <v>9495</v>
      </c>
      <c r="E11302" s="334">
        <v>496.85</v>
      </c>
    </row>
    <row r="11303" spans="1:5" ht="15" x14ac:dyDescent="0.25">
      <c r="A11303" s="329">
        <v>37736</v>
      </c>
      <c r="B11303" s="329" t="s">
        <v>2069</v>
      </c>
      <c r="C11303" s="329" t="s">
        <v>9494</v>
      </c>
      <c r="D11303" s="329" t="s">
        <v>9508</v>
      </c>
      <c r="E11303" s="335">
        <v>87800</v>
      </c>
    </row>
    <row r="11304" spans="1:5" ht="15" x14ac:dyDescent="0.25">
      <c r="A11304" s="329">
        <v>37739</v>
      </c>
      <c r="B11304" s="329" t="s">
        <v>13400</v>
      </c>
      <c r="C11304" s="329" t="s">
        <v>9494</v>
      </c>
      <c r="D11304" s="329" t="s">
        <v>9508</v>
      </c>
      <c r="E11304" s="335">
        <v>108061.53</v>
      </c>
    </row>
    <row r="11305" spans="1:5" ht="15" x14ac:dyDescent="0.25">
      <c r="A11305" s="329">
        <v>37740</v>
      </c>
      <c r="B11305" s="329" t="s">
        <v>13401</v>
      </c>
      <c r="C11305" s="329" t="s">
        <v>9494</v>
      </c>
      <c r="D11305" s="329" t="s">
        <v>9508</v>
      </c>
      <c r="E11305" s="335">
        <v>61665.54</v>
      </c>
    </row>
    <row r="11306" spans="1:5" ht="15" x14ac:dyDescent="0.25">
      <c r="A11306" s="329">
        <v>37738</v>
      </c>
      <c r="B11306" s="329" t="s">
        <v>13402</v>
      </c>
      <c r="C11306" s="329" t="s">
        <v>9494</v>
      </c>
      <c r="D11306" s="329" t="s">
        <v>9508</v>
      </c>
      <c r="E11306" s="335">
        <v>73264.55</v>
      </c>
    </row>
    <row r="11307" spans="1:5" ht="15" x14ac:dyDescent="0.25">
      <c r="A11307" s="329">
        <v>37737</v>
      </c>
      <c r="B11307" s="329" t="s">
        <v>13403</v>
      </c>
      <c r="C11307" s="329" t="s">
        <v>9494</v>
      </c>
      <c r="D11307" s="329" t="s">
        <v>9508</v>
      </c>
      <c r="E11307" s="335">
        <v>58288.62</v>
      </c>
    </row>
    <row r="11308" spans="1:5" ht="15" x14ac:dyDescent="0.25">
      <c r="A11308" s="329">
        <v>25014</v>
      </c>
      <c r="B11308" s="329" t="s">
        <v>13404</v>
      </c>
      <c r="C11308" s="329" t="s">
        <v>9494</v>
      </c>
      <c r="D11308" s="329" t="s">
        <v>9508</v>
      </c>
      <c r="E11308" s="335">
        <v>122083.1</v>
      </c>
    </row>
    <row r="11309" spans="1:5" ht="15" x14ac:dyDescent="0.25">
      <c r="A11309" s="329">
        <v>25013</v>
      </c>
      <c r="B11309" s="329" t="s">
        <v>13405</v>
      </c>
      <c r="C11309" s="329" t="s">
        <v>9494</v>
      </c>
      <c r="D11309" s="329" t="s">
        <v>9508</v>
      </c>
      <c r="E11309" s="335">
        <v>127956.02</v>
      </c>
    </row>
    <row r="11310" spans="1:5" ht="15" x14ac:dyDescent="0.25">
      <c r="A11310" s="329">
        <v>14405</v>
      </c>
      <c r="B11310" s="329" t="s">
        <v>13406</v>
      </c>
      <c r="C11310" s="329" t="s">
        <v>9494</v>
      </c>
      <c r="D11310" s="329" t="s">
        <v>9508</v>
      </c>
      <c r="E11310" s="335">
        <v>150199.66</v>
      </c>
    </row>
    <row r="11311" spans="1:5" ht="15" x14ac:dyDescent="0.25">
      <c r="A11311" s="329">
        <v>20271</v>
      </c>
      <c r="B11311" s="329" t="s">
        <v>13407</v>
      </c>
      <c r="C11311" s="329" t="s">
        <v>9494</v>
      </c>
      <c r="D11311" s="329" t="s">
        <v>9495</v>
      </c>
      <c r="E11311" s="334">
        <v>434.33</v>
      </c>
    </row>
    <row r="11312" spans="1:5" ht="15" x14ac:dyDescent="0.25">
      <c r="A11312" s="329">
        <v>10423</v>
      </c>
      <c r="B11312" s="329" t="s">
        <v>13408</v>
      </c>
      <c r="C11312" s="329" t="s">
        <v>9494</v>
      </c>
      <c r="D11312" s="329" t="s">
        <v>9495</v>
      </c>
      <c r="E11312" s="334">
        <v>318.89999999999998</v>
      </c>
    </row>
    <row r="11313" spans="1:5" ht="15" x14ac:dyDescent="0.25">
      <c r="A11313" s="329">
        <v>36790</v>
      </c>
      <c r="B11313" s="329" t="s">
        <v>13409</v>
      </c>
      <c r="C11313" s="329" t="s">
        <v>9494</v>
      </c>
      <c r="D11313" s="329" t="s">
        <v>9495</v>
      </c>
      <c r="E11313" s="334">
        <v>255.88</v>
      </c>
    </row>
    <row r="11314" spans="1:5" ht="15" x14ac:dyDescent="0.25">
      <c r="A11314" s="329">
        <v>37589</v>
      </c>
      <c r="B11314" s="329" t="s">
        <v>13410</v>
      </c>
      <c r="C11314" s="329" t="s">
        <v>9494</v>
      </c>
      <c r="D11314" s="329" t="s">
        <v>9495</v>
      </c>
      <c r="E11314" s="334">
        <v>313.52</v>
      </c>
    </row>
    <row r="11315" spans="1:5" ht="15" x14ac:dyDescent="0.25">
      <c r="A11315" s="329">
        <v>11690</v>
      </c>
      <c r="B11315" s="329" t="s">
        <v>13411</v>
      </c>
      <c r="C11315" s="329" t="s">
        <v>9494</v>
      </c>
      <c r="D11315" s="329" t="s">
        <v>9495</v>
      </c>
      <c r="E11315" s="334">
        <v>166.55</v>
      </c>
    </row>
    <row r="11316" spans="1:5" ht="15" x14ac:dyDescent="0.25">
      <c r="A11316" s="329">
        <v>20234</v>
      </c>
      <c r="B11316" s="329" t="s">
        <v>13412</v>
      </c>
      <c r="C11316" s="329" t="s">
        <v>9494</v>
      </c>
      <c r="D11316" s="329" t="s">
        <v>9495</v>
      </c>
      <c r="E11316" s="334">
        <v>210.77</v>
      </c>
    </row>
    <row r="11317" spans="1:5" ht="15" x14ac:dyDescent="0.25">
      <c r="A11317" s="329">
        <v>4763</v>
      </c>
      <c r="B11317" s="329" t="s">
        <v>13413</v>
      </c>
      <c r="C11317" s="329" t="s">
        <v>9661</v>
      </c>
      <c r="D11317" s="329" t="s">
        <v>9495</v>
      </c>
      <c r="E11317" s="334">
        <v>16.75</v>
      </c>
    </row>
    <row r="11318" spans="1:5" ht="15" x14ac:dyDescent="0.25">
      <c r="A11318" s="329">
        <v>41070</v>
      </c>
      <c r="B11318" s="329" t="s">
        <v>13414</v>
      </c>
      <c r="C11318" s="329" t="s">
        <v>9663</v>
      </c>
      <c r="D11318" s="329" t="s">
        <v>9495</v>
      </c>
      <c r="E11318" s="335">
        <v>2970.7</v>
      </c>
    </row>
    <row r="11319" spans="1:5" ht="15" x14ac:dyDescent="0.25">
      <c r="A11319" s="329">
        <v>14583</v>
      </c>
      <c r="B11319" s="329" t="s">
        <v>13415</v>
      </c>
      <c r="C11319" s="329" t="s">
        <v>9660</v>
      </c>
      <c r="D11319" s="329" t="s">
        <v>9495</v>
      </c>
      <c r="E11319" s="334">
        <v>17.59</v>
      </c>
    </row>
    <row r="11320" spans="1:5" ht="15" x14ac:dyDescent="0.25">
      <c r="A11320" s="329">
        <v>11457</v>
      </c>
      <c r="B11320" s="329" t="s">
        <v>13416</v>
      </c>
      <c r="C11320" s="329" t="s">
        <v>9494</v>
      </c>
      <c r="D11320" s="329" t="s">
        <v>9495</v>
      </c>
      <c r="E11320" s="334">
        <v>49.21</v>
      </c>
    </row>
    <row r="11321" spans="1:5" ht="15" x14ac:dyDescent="0.25">
      <c r="A11321" s="329">
        <v>44073</v>
      </c>
      <c r="B11321" s="329" t="s">
        <v>13417</v>
      </c>
      <c r="C11321" s="329" t="s">
        <v>9519</v>
      </c>
      <c r="D11321" s="329" t="s">
        <v>9495</v>
      </c>
      <c r="E11321" s="334">
        <v>0.47</v>
      </c>
    </row>
    <row r="11322" spans="1:5" ht="15" x14ac:dyDescent="0.25">
      <c r="A11322" s="329">
        <v>21121</v>
      </c>
      <c r="B11322" s="329" t="s">
        <v>13418</v>
      </c>
      <c r="C11322" s="329" t="s">
        <v>9494</v>
      </c>
      <c r="D11322" s="329" t="s">
        <v>9495</v>
      </c>
      <c r="E11322" s="334">
        <v>4.41</v>
      </c>
    </row>
    <row r="11323" spans="1:5" ht="15" x14ac:dyDescent="0.25">
      <c r="A11323" s="329">
        <v>38010</v>
      </c>
      <c r="B11323" s="329" t="s">
        <v>13419</v>
      </c>
      <c r="C11323" s="329" t="s">
        <v>9494</v>
      </c>
      <c r="D11323" s="329" t="s">
        <v>9495</v>
      </c>
      <c r="E11323" s="334">
        <v>7.21</v>
      </c>
    </row>
    <row r="11324" spans="1:5" ht="15" x14ac:dyDescent="0.25">
      <c r="A11324" s="329">
        <v>38011</v>
      </c>
      <c r="B11324" s="329" t="s">
        <v>13420</v>
      </c>
      <c r="C11324" s="329" t="s">
        <v>9494</v>
      </c>
      <c r="D11324" s="329" t="s">
        <v>9495</v>
      </c>
      <c r="E11324" s="334">
        <v>13.31</v>
      </c>
    </row>
    <row r="11325" spans="1:5" ht="15" x14ac:dyDescent="0.25">
      <c r="A11325" s="329">
        <v>38012</v>
      </c>
      <c r="B11325" s="329" t="s">
        <v>13421</v>
      </c>
      <c r="C11325" s="329" t="s">
        <v>9494</v>
      </c>
      <c r="D11325" s="329" t="s">
        <v>9495</v>
      </c>
      <c r="E11325" s="334">
        <v>45.48</v>
      </c>
    </row>
    <row r="11326" spans="1:5" ht="15" x14ac:dyDescent="0.25">
      <c r="A11326" s="329">
        <v>38013</v>
      </c>
      <c r="B11326" s="329" t="s">
        <v>13422</v>
      </c>
      <c r="C11326" s="329" t="s">
        <v>9494</v>
      </c>
      <c r="D11326" s="329" t="s">
        <v>9495</v>
      </c>
      <c r="E11326" s="334">
        <v>59.05</v>
      </c>
    </row>
    <row r="11327" spans="1:5" ht="15" x14ac:dyDescent="0.25">
      <c r="A11327" s="329">
        <v>38014</v>
      </c>
      <c r="B11327" s="329" t="s">
        <v>13423</v>
      </c>
      <c r="C11327" s="329" t="s">
        <v>9494</v>
      </c>
      <c r="D11327" s="329" t="s">
        <v>9495</v>
      </c>
      <c r="E11327" s="334">
        <v>96.09</v>
      </c>
    </row>
    <row r="11328" spans="1:5" ht="15" x14ac:dyDescent="0.25">
      <c r="A11328" s="329">
        <v>38015</v>
      </c>
      <c r="B11328" s="329" t="s">
        <v>13424</v>
      </c>
      <c r="C11328" s="329" t="s">
        <v>9494</v>
      </c>
      <c r="D11328" s="329" t="s">
        <v>9495</v>
      </c>
      <c r="E11328" s="334">
        <v>232.03</v>
      </c>
    </row>
    <row r="11329" spans="1:5" ht="15" x14ac:dyDescent="0.25">
      <c r="A11329" s="329">
        <v>38016</v>
      </c>
      <c r="B11329" s="329" t="s">
        <v>13425</v>
      </c>
      <c r="C11329" s="329" t="s">
        <v>9494</v>
      </c>
      <c r="D11329" s="329" t="s">
        <v>9495</v>
      </c>
      <c r="E11329" s="334">
        <v>282.32</v>
      </c>
    </row>
    <row r="11330" spans="1:5" ht="15" x14ac:dyDescent="0.25">
      <c r="A11330" s="329">
        <v>12741</v>
      </c>
      <c r="B11330" s="329" t="s">
        <v>13426</v>
      </c>
      <c r="C11330" s="329" t="s">
        <v>9494</v>
      </c>
      <c r="D11330" s="329" t="s">
        <v>9508</v>
      </c>
      <c r="E11330" s="335">
        <v>1515.86</v>
      </c>
    </row>
    <row r="11331" spans="1:5" ht="15" x14ac:dyDescent="0.25">
      <c r="A11331" s="329">
        <v>12733</v>
      </c>
      <c r="B11331" s="329" t="s">
        <v>13427</v>
      </c>
      <c r="C11331" s="329" t="s">
        <v>9494</v>
      </c>
      <c r="D11331" s="329" t="s">
        <v>9508</v>
      </c>
      <c r="E11331" s="334">
        <v>7.62</v>
      </c>
    </row>
    <row r="11332" spans="1:5" ht="15" x14ac:dyDescent="0.25">
      <c r="A11332" s="329">
        <v>12734</v>
      </c>
      <c r="B11332" s="329" t="s">
        <v>13428</v>
      </c>
      <c r="C11332" s="329" t="s">
        <v>9494</v>
      </c>
      <c r="D11332" s="329" t="s">
        <v>9508</v>
      </c>
      <c r="E11332" s="334">
        <v>16.25</v>
      </c>
    </row>
    <row r="11333" spans="1:5" ht="15" x14ac:dyDescent="0.25">
      <c r="A11333" s="329">
        <v>12735</v>
      </c>
      <c r="B11333" s="329" t="s">
        <v>13429</v>
      </c>
      <c r="C11333" s="329" t="s">
        <v>9494</v>
      </c>
      <c r="D11333" s="329" t="s">
        <v>9508</v>
      </c>
      <c r="E11333" s="334">
        <v>26.74</v>
      </c>
    </row>
    <row r="11334" spans="1:5" ht="15" x14ac:dyDescent="0.25">
      <c r="A11334" s="329">
        <v>12736</v>
      </c>
      <c r="B11334" s="329" t="s">
        <v>13430</v>
      </c>
      <c r="C11334" s="329" t="s">
        <v>9494</v>
      </c>
      <c r="D11334" s="329" t="s">
        <v>9508</v>
      </c>
      <c r="E11334" s="334">
        <v>61.13</v>
      </c>
    </row>
    <row r="11335" spans="1:5" ht="15" x14ac:dyDescent="0.25">
      <c r="A11335" s="329">
        <v>12737</v>
      </c>
      <c r="B11335" s="329" t="s">
        <v>13431</v>
      </c>
      <c r="C11335" s="329" t="s">
        <v>9494</v>
      </c>
      <c r="D11335" s="329" t="s">
        <v>9508</v>
      </c>
      <c r="E11335" s="334">
        <v>78.760000000000005</v>
      </c>
    </row>
    <row r="11336" spans="1:5" ht="15" x14ac:dyDescent="0.25">
      <c r="A11336" s="329">
        <v>12738</v>
      </c>
      <c r="B11336" s="329" t="s">
        <v>13432</v>
      </c>
      <c r="C11336" s="329" t="s">
        <v>9494</v>
      </c>
      <c r="D11336" s="329" t="s">
        <v>9508</v>
      </c>
      <c r="E11336" s="334">
        <v>155.66999999999999</v>
      </c>
    </row>
    <row r="11337" spans="1:5" ht="15" x14ac:dyDescent="0.25">
      <c r="A11337" s="329">
        <v>12739</v>
      </c>
      <c r="B11337" s="329" t="s">
        <v>13433</v>
      </c>
      <c r="C11337" s="329" t="s">
        <v>9494</v>
      </c>
      <c r="D11337" s="329" t="s">
        <v>9508</v>
      </c>
      <c r="E11337" s="334">
        <v>443.13</v>
      </c>
    </row>
    <row r="11338" spans="1:5" ht="15" x14ac:dyDescent="0.25">
      <c r="A11338" s="329">
        <v>12740</v>
      </c>
      <c r="B11338" s="329" t="s">
        <v>13434</v>
      </c>
      <c r="C11338" s="329" t="s">
        <v>9494</v>
      </c>
      <c r="D11338" s="329" t="s">
        <v>9508</v>
      </c>
      <c r="E11338" s="334">
        <v>693.3</v>
      </c>
    </row>
    <row r="11339" spans="1:5" ht="15" x14ac:dyDescent="0.25">
      <c r="A11339" s="329">
        <v>6297</v>
      </c>
      <c r="B11339" s="329" t="s">
        <v>13435</v>
      </c>
      <c r="C11339" s="329" t="s">
        <v>9494</v>
      </c>
      <c r="D11339" s="329" t="s">
        <v>9495</v>
      </c>
      <c r="E11339" s="334">
        <v>32.19</v>
      </c>
    </row>
    <row r="11340" spans="1:5" ht="15" x14ac:dyDescent="0.25">
      <c r="A11340" s="329">
        <v>6296</v>
      </c>
      <c r="B11340" s="329" t="s">
        <v>13436</v>
      </c>
      <c r="C11340" s="329" t="s">
        <v>9494</v>
      </c>
      <c r="D11340" s="329" t="s">
        <v>9495</v>
      </c>
      <c r="E11340" s="334">
        <v>25.4</v>
      </c>
    </row>
    <row r="11341" spans="1:5" ht="15" x14ac:dyDescent="0.25">
      <c r="A11341" s="329">
        <v>6294</v>
      </c>
      <c r="B11341" s="329" t="s">
        <v>1754</v>
      </c>
      <c r="C11341" s="329" t="s">
        <v>9494</v>
      </c>
      <c r="D11341" s="329" t="s">
        <v>9495</v>
      </c>
      <c r="E11341" s="334">
        <v>7.24</v>
      </c>
    </row>
    <row r="11342" spans="1:5" ht="15" x14ac:dyDescent="0.25">
      <c r="A11342" s="329">
        <v>6323</v>
      </c>
      <c r="B11342" s="329" t="s">
        <v>13437</v>
      </c>
      <c r="C11342" s="329" t="s">
        <v>9494</v>
      </c>
      <c r="D11342" s="329" t="s">
        <v>9495</v>
      </c>
      <c r="E11342" s="334">
        <v>16.600000000000001</v>
      </c>
    </row>
    <row r="11343" spans="1:5" ht="15" x14ac:dyDescent="0.25">
      <c r="A11343" s="329">
        <v>6299</v>
      </c>
      <c r="B11343" s="329" t="s">
        <v>13438</v>
      </c>
      <c r="C11343" s="329" t="s">
        <v>9494</v>
      </c>
      <c r="D11343" s="329" t="s">
        <v>9495</v>
      </c>
      <c r="E11343" s="334">
        <v>96.81</v>
      </c>
    </row>
    <row r="11344" spans="1:5" ht="15" x14ac:dyDescent="0.25">
      <c r="A11344" s="329">
        <v>6298</v>
      </c>
      <c r="B11344" s="329" t="s">
        <v>13439</v>
      </c>
      <c r="C11344" s="329" t="s">
        <v>9494</v>
      </c>
      <c r="D11344" s="329" t="s">
        <v>9495</v>
      </c>
      <c r="E11344" s="334">
        <v>50.98</v>
      </c>
    </row>
    <row r="11345" spans="1:5" ht="15" x14ac:dyDescent="0.25">
      <c r="A11345" s="329">
        <v>6295</v>
      </c>
      <c r="B11345" s="329" t="s">
        <v>13440</v>
      </c>
      <c r="C11345" s="329" t="s">
        <v>9494</v>
      </c>
      <c r="D11345" s="329" t="s">
        <v>9495</v>
      </c>
      <c r="E11345" s="334">
        <v>10.31</v>
      </c>
    </row>
    <row r="11346" spans="1:5" ht="15" x14ac:dyDescent="0.25">
      <c r="A11346" s="329">
        <v>6322</v>
      </c>
      <c r="B11346" s="329" t="s">
        <v>13441</v>
      </c>
      <c r="C11346" s="329" t="s">
        <v>9494</v>
      </c>
      <c r="D11346" s="329" t="s">
        <v>9495</v>
      </c>
      <c r="E11346" s="334">
        <v>129.66</v>
      </c>
    </row>
    <row r="11347" spans="1:5" ht="15" x14ac:dyDescent="0.25">
      <c r="A11347" s="329">
        <v>6300</v>
      </c>
      <c r="B11347" s="329" t="s">
        <v>13442</v>
      </c>
      <c r="C11347" s="329" t="s">
        <v>9494</v>
      </c>
      <c r="D11347" s="329" t="s">
        <v>9495</v>
      </c>
      <c r="E11347" s="334">
        <v>239.05</v>
      </c>
    </row>
    <row r="11348" spans="1:5" ht="15" x14ac:dyDescent="0.25">
      <c r="A11348" s="329">
        <v>6321</v>
      </c>
      <c r="B11348" s="329" t="s">
        <v>13443</v>
      </c>
      <c r="C11348" s="329" t="s">
        <v>9494</v>
      </c>
      <c r="D11348" s="329" t="s">
        <v>9495</v>
      </c>
      <c r="E11348" s="334">
        <v>341.46</v>
      </c>
    </row>
    <row r="11349" spans="1:5" ht="15" x14ac:dyDescent="0.25">
      <c r="A11349" s="329">
        <v>6301</v>
      </c>
      <c r="B11349" s="329" t="s">
        <v>13444</v>
      </c>
      <c r="C11349" s="329" t="s">
        <v>9494</v>
      </c>
      <c r="D11349" s="329" t="s">
        <v>9495</v>
      </c>
      <c r="E11349" s="334">
        <v>800.36</v>
      </c>
    </row>
    <row r="11350" spans="1:5" ht="15" x14ac:dyDescent="0.25">
      <c r="A11350" s="329">
        <v>7105</v>
      </c>
      <c r="B11350" s="329" t="s">
        <v>13445</v>
      </c>
      <c r="C11350" s="329" t="s">
        <v>9494</v>
      </c>
      <c r="D11350" s="329" t="s">
        <v>9495</v>
      </c>
      <c r="E11350" s="334">
        <v>40.520000000000003</v>
      </c>
    </row>
    <row r="11351" spans="1:5" ht="15" x14ac:dyDescent="0.25">
      <c r="A11351" s="329">
        <v>20183</v>
      </c>
      <c r="B11351" s="329" t="s">
        <v>13446</v>
      </c>
      <c r="C11351" s="329" t="s">
        <v>9494</v>
      </c>
      <c r="D11351" s="329" t="s">
        <v>9495</v>
      </c>
      <c r="E11351" s="334">
        <v>53.35</v>
      </c>
    </row>
    <row r="11352" spans="1:5" ht="15" x14ac:dyDescent="0.25">
      <c r="A11352" s="329">
        <v>38448</v>
      </c>
      <c r="B11352" s="329" t="s">
        <v>13447</v>
      </c>
      <c r="C11352" s="329" t="s">
        <v>9494</v>
      </c>
      <c r="D11352" s="329" t="s">
        <v>9495</v>
      </c>
      <c r="E11352" s="334">
        <v>250.67</v>
      </c>
    </row>
    <row r="11353" spans="1:5" ht="15" x14ac:dyDescent="0.25">
      <c r="A11353" s="329">
        <v>20182</v>
      </c>
      <c r="B11353" s="329" t="s">
        <v>13448</v>
      </c>
      <c r="C11353" s="329" t="s">
        <v>9494</v>
      </c>
      <c r="D11353" s="329" t="s">
        <v>9495</v>
      </c>
      <c r="E11353" s="334">
        <v>30.45</v>
      </c>
    </row>
    <row r="11354" spans="1:5" ht="15" x14ac:dyDescent="0.25">
      <c r="A11354" s="329">
        <v>7119</v>
      </c>
      <c r="B11354" s="329" t="s">
        <v>13449</v>
      </c>
      <c r="C11354" s="329" t="s">
        <v>9494</v>
      </c>
      <c r="D11354" s="329" t="s">
        <v>9495</v>
      </c>
      <c r="E11354" s="334">
        <v>10.31</v>
      </c>
    </row>
    <row r="11355" spans="1:5" ht="15" x14ac:dyDescent="0.25">
      <c r="A11355" s="329">
        <v>7120</v>
      </c>
      <c r="B11355" s="329" t="s">
        <v>13450</v>
      </c>
      <c r="C11355" s="329" t="s">
        <v>9494</v>
      </c>
      <c r="D11355" s="329" t="s">
        <v>9495</v>
      </c>
      <c r="E11355" s="334">
        <v>7.07</v>
      </c>
    </row>
    <row r="11356" spans="1:5" ht="15" x14ac:dyDescent="0.25">
      <c r="A11356" s="329">
        <v>6319</v>
      </c>
      <c r="B11356" s="329" t="s">
        <v>13451</v>
      </c>
      <c r="C11356" s="329" t="s">
        <v>9494</v>
      </c>
      <c r="D11356" s="329" t="s">
        <v>9495</v>
      </c>
      <c r="E11356" s="334">
        <v>37.81</v>
      </c>
    </row>
    <row r="11357" spans="1:5" ht="15" x14ac:dyDescent="0.25">
      <c r="A11357" s="329">
        <v>6304</v>
      </c>
      <c r="B11357" s="329" t="s">
        <v>13452</v>
      </c>
      <c r="C11357" s="329" t="s">
        <v>9494</v>
      </c>
      <c r="D11357" s="329" t="s">
        <v>9495</v>
      </c>
      <c r="E11357" s="334">
        <v>37.81</v>
      </c>
    </row>
    <row r="11358" spans="1:5" ht="15" x14ac:dyDescent="0.25">
      <c r="A11358" s="329">
        <v>21116</v>
      </c>
      <c r="B11358" s="329" t="s">
        <v>13453</v>
      </c>
      <c r="C11358" s="329" t="s">
        <v>9494</v>
      </c>
      <c r="D11358" s="329" t="s">
        <v>9495</v>
      </c>
      <c r="E11358" s="334">
        <v>28.63</v>
      </c>
    </row>
    <row r="11359" spans="1:5" ht="15" x14ac:dyDescent="0.25">
      <c r="A11359" s="329">
        <v>6320</v>
      </c>
      <c r="B11359" s="329" t="s">
        <v>13454</v>
      </c>
      <c r="C11359" s="329" t="s">
        <v>9494</v>
      </c>
      <c r="D11359" s="329" t="s">
        <v>9495</v>
      </c>
      <c r="E11359" s="334">
        <v>19.47</v>
      </c>
    </row>
    <row r="11360" spans="1:5" ht="15" x14ac:dyDescent="0.25">
      <c r="A11360" s="329">
        <v>6303</v>
      </c>
      <c r="B11360" s="329" t="s">
        <v>13455</v>
      </c>
      <c r="C11360" s="329" t="s">
        <v>9494</v>
      </c>
      <c r="D11360" s="329" t="s">
        <v>9495</v>
      </c>
      <c r="E11360" s="334">
        <v>19.47</v>
      </c>
    </row>
    <row r="11361" spans="1:5" ht="15" x14ac:dyDescent="0.25">
      <c r="A11361" s="329">
        <v>6308</v>
      </c>
      <c r="B11361" s="329" t="s">
        <v>13456</v>
      </c>
      <c r="C11361" s="329" t="s">
        <v>9494</v>
      </c>
      <c r="D11361" s="329" t="s">
        <v>9495</v>
      </c>
      <c r="E11361" s="334">
        <v>104.63</v>
      </c>
    </row>
    <row r="11362" spans="1:5" ht="15" x14ac:dyDescent="0.25">
      <c r="A11362" s="329">
        <v>6317</v>
      </c>
      <c r="B11362" s="329" t="s">
        <v>13457</v>
      </c>
      <c r="C11362" s="329" t="s">
        <v>9494</v>
      </c>
      <c r="D11362" s="329" t="s">
        <v>9495</v>
      </c>
      <c r="E11362" s="334">
        <v>104.63</v>
      </c>
    </row>
    <row r="11363" spans="1:5" ht="15" x14ac:dyDescent="0.25">
      <c r="A11363" s="329">
        <v>6307</v>
      </c>
      <c r="B11363" s="329" t="s">
        <v>13458</v>
      </c>
      <c r="C11363" s="329" t="s">
        <v>9494</v>
      </c>
      <c r="D11363" s="329" t="s">
        <v>9495</v>
      </c>
      <c r="E11363" s="334">
        <v>104.63</v>
      </c>
    </row>
    <row r="11364" spans="1:5" ht="15" x14ac:dyDescent="0.25">
      <c r="A11364" s="329">
        <v>6309</v>
      </c>
      <c r="B11364" s="329" t="s">
        <v>13459</v>
      </c>
      <c r="C11364" s="329" t="s">
        <v>9494</v>
      </c>
      <c r="D11364" s="329" t="s">
        <v>9495</v>
      </c>
      <c r="E11364" s="334">
        <v>107.67</v>
      </c>
    </row>
    <row r="11365" spans="1:5" ht="15" x14ac:dyDescent="0.25">
      <c r="A11365" s="329">
        <v>6318</v>
      </c>
      <c r="B11365" s="329" t="s">
        <v>13460</v>
      </c>
      <c r="C11365" s="329" t="s">
        <v>9494</v>
      </c>
      <c r="D11365" s="329" t="s">
        <v>9495</v>
      </c>
      <c r="E11365" s="334">
        <v>56.44</v>
      </c>
    </row>
    <row r="11366" spans="1:5" ht="15" x14ac:dyDescent="0.25">
      <c r="A11366" s="329">
        <v>6306</v>
      </c>
      <c r="B11366" s="329" t="s">
        <v>13461</v>
      </c>
      <c r="C11366" s="329" t="s">
        <v>9494</v>
      </c>
      <c r="D11366" s="329" t="s">
        <v>9495</v>
      </c>
      <c r="E11366" s="334">
        <v>56.44</v>
      </c>
    </row>
    <row r="11367" spans="1:5" ht="15" x14ac:dyDescent="0.25">
      <c r="A11367" s="329">
        <v>6305</v>
      </c>
      <c r="B11367" s="329" t="s">
        <v>13462</v>
      </c>
      <c r="C11367" s="329" t="s">
        <v>9494</v>
      </c>
      <c r="D11367" s="329" t="s">
        <v>9495</v>
      </c>
      <c r="E11367" s="334">
        <v>56.44</v>
      </c>
    </row>
    <row r="11368" spans="1:5" ht="15" x14ac:dyDescent="0.25">
      <c r="A11368" s="329">
        <v>6302</v>
      </c>
      <c r="B11368" s="329" t="s">
        <v>13463</v>
      </c>
      <c r="C11368" s="329" t="s">
        <v>9494</v>
      </c>
      <c r="D11368" s="329" t="s">
        <v>9495</v>
      </c>
      <c r="E11368" s="334">
        <v>11.97</v>
      </c>
    </row>
    <row r="11369" spans="1:5" ht="15" x14ac:dyDescent="0.25">
      <c r="A11369" s="329">
        <v>6312</v>
      </c>
      <c r="B11369" s="329" t="s">
        <v>13464</v>
      </c>
      <c r="C11369" s="329" t="s">
        <v>9494</v>
      </c>
      <c r="D11369" s="329" t="s">
        <v>9495</v>
      </c>
      <c r="E11369" s="334">
        <v>150.51</v>
      </c>
    </row>
    <row r="11370" spans="1:5" ht="15" x14ac:dyDescent="0.25">
      <c r="A11370" s="329">
        <v>6311</v>
      </c>
      <c r="B11370" s="329" t="s">
        <v>13465</v>
      </c>
      <c r="C11370" s="329" t="s">
        <v>9494</v>
      </c>
      <c r="D11370" s="329" t="s">
        <v>9495</v>
      </c>
      <c r="E11370" s="334">
        <v>150.51</v>
      </c>
    </row>
    <row r="11371" spans="1:5" ht="15" x14ac:dyDescent="0.25">
      <c r="A11371" s="329">
        <v>6310</v>
      </c>
      <c r="B11371" s="329" t="s">
        <v>13466</v>
      </c>
      <c r="C11371" s="329" t="s">
        <v>9494</v>
      </c>
      <c r="D11371" s="329" t="s">
        <v>9495</v>
      </c>
      <c r="E11371" s="334">
        <v>150.51</v>
      </c>
    </row>
    <row r="11372" spans="1:5" ht="15" x14ac:dyDescent="0.25">
      <c r="A11372" s="329">
        <v>6314</v>
      </c>
      <c r="B11372" s="329" t="s">
        <v>13467</v>
      </c>
      <c r="C11372" s="329" t="s">
        <v>9494</v>
      </c>
      <c r="D11372" s="329" t="s">
        <v>9495</v>
      </c>
      <c r="E11372" s="334">
        <v>150.51</v>
      </c>
    </row>
    <row r="11373" spans="1:5" ht="15" x14ac:dyDescent="0.25">
      <c r="A11373" s="329">
        <v>6313</v>
      </c>
      <c r="B11373" s="329" t="s">
        <v>13468</v>
      </c>
      <c r="C11373" s="329" t="s">
        <v>9494</v>
      </c>
      <c r="D11373" s="329" t="s">
        <v>9495</v>
      </c>
      <c r="E11373" s="334">
        <v>150.51</v>
      </c>
    </row>
    <row r="11374" spans="1:5" ht="15" x14ac:dyDescent="0.25">
      <c r="A11374" s="329">
        <v>6315</v>
      </c>
      <c r="B11374" s="329" t="s">
        <v>13469</v>
      </c>
      <c r="C11374" s="329" t="s">
        <v>9494</v>
      </c>
      <c r="D11374" s="329" t="s">
        <v>9495</v>
      </c>
      <c r="E11374" s="334">
        <v>284.98</v>
      </c>
    </row>
    <row r="11375" spans="1:5" ht="15" x14ac:dyDescent="0.25">
      <c r="A11375" s="329">
        <v>6316</v>
      </c>
      <c r="B11375" s="329" t="s">
        <v>13470</v>
      </c>
      <c r="C11375" s="329" t="s">
        <v>9494</v>
      </c>
      <c r="D11375" s="329" t="s">
        <v>9495</v>
      </c>
      <c r="E11375" s="334">
        <v>284.98</v>
      </c>
    </row>
    <row r="11376" spans="1:5" ht="15" x14ac:dyDescent="0.25">
      <c r="A11376" s="329">
        <v>38878</v>
      </c>
      <c r="B11376" s="329" t="s">
        <v>13471</v>
      </c>
      <c r="C11376" s="329" t="s">
        <v>9494</v>
      </c>
      <c r="D11376" s="329" t="s">
        <v>9508</v>
      </c>
      <c r="E11376" s="334">
        <v>21.72</v>
      </c>
    </row>
    <row r="11377" spans="1:5" ht="15" x14ac:dyDescent="0.25">
      <c r="A11377" s="329">
        <v>38879</v>
      </c>
      <c r="B11377" s="329" t="s">
        <v>13472</v>
      </c>
      <c r="C11377" s="329" t="s">
        <v>9494</v>
      </c>
      <c r="D11377" s="329" t="s">
        <v>9508</v>
      </c>
      <c r="E11377" s="334">
        <v>40.72</v>
      </c>
    </row>
    <row r="11378" spans="1:5" ht="15" x14ac:dyDescent="0.25">
      <c r="A11378" s="329">
        <v>38881</v>
      </c>
      <c r="B11378" s="329" t="s">
        <v>13473</v>
      </c>
      <c r="C11378" s="329" t="s">
        <v>9494</v>
      </c>
      <c r="D11378" s="329" t="s">
        <v>9508</v>
      </c>
      <c r="E11378" s="334">
        <v>21.31</v>
      </c>
    </row>
    <row r="11379" spans="1:5" ht="15" x14ac:dyDescent="0.25">
      <c r="A11379" s="329">
        <v>38880</v>
      </c>
      <c r="B11379" s="329" t="s">
        <v>13474</v>
      </c>
      <c r="C11379" s="329" t="s">
        <v>9494</v>
      </c>
      <c r="D11379" s="329" t="s">
        <v>9508</v>
      </c>
      <c r="E11379" s="334">
        <v>22.33</v>
      </c>
    </row>
    <row r="11380" spans="1:5" ht="15" x14ac:dyDescent="0.25">
      <c r="A11380" s="329">
        <v>38882</v>
      </c>
      <c r="B11380" s="329" t="s">
        <v>13475</v>
      </c>
      <c r="C11380" s="329" t="s">
        <v>9494</v>
      </c>
      <c r="D11380" s="329" t="s">
        <v>9508</v>
      </c>
      <c r="E11380" s="334">
        <v>23.12</v>
      </c>
    </row>
    <row r="11381" spans="1:5" ht="15" x14ac:dyDescent="0.25">
      <c r="A11381" s="329">
        <v>38883</v>
      </c>
      <c r="B11381" s="329" t="s">
        <v>13476</v>
      </c>
      <c r="C11381" s="329" t="s">
        <v>9494</v>
      </c>
      <c r="D11381" s="329" t="s">
        <v>9508</v>
      </c>
      <c r="E11381" s="334">
        <v>34.200000000000003</v>
      </c>
    </row>
    <row r="11382" spans="1:5" ht="15" x14ac:dyDescent="0.25">
      <c r="A11382" s="329">
        <v>38884</v>
      </c>
      <c r="B11382" s="329" t="s">
        <v>13477</v>
      </c>
      <c r="C11382" s="329" t="s">
        <v>9494</v>
      </c>
      <c r="D11382" s="329" t="s">
        <v>9508</v>
      </c>
      <c r="E11382" s="334">
        <v>37.130000000000003</v>
      </c>
    </row>
    <row r="11383" spans="1:5" ht="15" x14ac:dyDescent="0.25">
      <c r="A11383" s="329">
        <v>38885</v>
      </c>
      <c r="B11383" s="329" t="s">
        <v>13478</v>
      </c>
      <c r="C11383" s="329" t="s">
        <v>9494</v>
      </c>
      <c r="D11383" s="329" t="s">
        <v>9508</v>
      </c>
      <c r="E11383" s="334">
        <v>35.92</v>
      </c>
    </row>
    <row r="11384" spans="1:5" ht="15" x14ac:dyDescent="0.25">
      <c r="A11384" s="329">
        <v>38886</v>
      </c>
      <c r="B11384" s="329" t="s">
        <v>13479</v>
      </c>
      <c r="C11384" s="329" t="s">
        <v>9494</v>
      </c>
      <c r="D11384" s="329" t="s">
        <v>9508</v>
      </c>
      <c r="E11384" s="334">
        <v>38.76</v>
      </c>
    </row>
    <row r="11385" spans="1:5" ht="15" x14ac:dyDescent="0.25">
      <c r="A11385" s="329">
        <v>38887</v>
      </c>
      <c r="B11385" s="329" t="s">
        <v>13480</v>
      </c>
      <c r="C11385" s="329" t="s">
        <v>9494</v>
      </c>
      <c r="D11385" s="329" t="s">
        <v>9508</v>
      </c>
      <c r="E11385" s="334">
        <v>34.82</v>
      </c>
    </row>
    <row r="11386" spans="1:5" ht="15" x14ac:dyDescent="0.25">
      <c r="A11386" s="329">
        <v>38888</v>
      </c>
      <c r="B11386" s="329" t="s">
        <v>13481</v>
      </c>
      <c r="C11386" s="329" t="s">
        <v>9494</v>
      </c>
      <c r="D11386" s="329" t="s">
        <v>9508</v>
      </c>
      <c r="E11386" s="334">
        <v>41.39</v>
      </c>
    </row>
    <row r="11387" spans="1:5" ht="15" x14ac:dyDescent="0.25">
      <c r="A11387" s="329">
        <v>38890</v>
      </c>
      <c r="B11387" s="329" t="s">
        <v>13482</v>
      </c>
      <c r="C11387" s="329" t="s">
        <v>9494</v>
      </c>
      <c r="D11387" s="329" t="s">
        <v>9508</v>
      </c>
      <c r="E11387" s="334">
        <v>61.52</v>
      </c>
    </row>
    <row r="11388" spans="1:5" ht="15" x14ac:dyDescent="0.25">
      <c r="A11388" s="329">
        <v>38893</v>
      </c>
      <c r="B11388" s="329" t="s">
        <v>13483</v>
      </c>
      <c r="C11388" s="329" t="s">
        <v>9494</v>
      </c>
      <c r="D11388" s="329" t="s">
        <v>9508</v>
      </c>
      <c r="E11388" s="334">
        <v>49.48</v>
      </c>
    </row>
    <row r="11389" spans="1:5" ht="15" x14ac:dyDescent="0.25">
      <c r="A11389" s="329">
        <v>38894</v>
      </c>
      <c r="B11389" s="329" t="s">
        <v>13484</v>
      </c>
      <c r="C11389" s="329" t="s">
        <v>9494</v>
      </c>
      <c r="D11389" s="329" t="s">
        <v>9508</v>
      </c>
      <c r="E11389" s="334">
        <v>62.83</v>
      </c>
    </row>
    <row r="11390" spans="1:5" ht="15" x14ac:dyDescent="0.25">
      <c r="A11390" s="329">
        <v>38896</v>
      </c>
      <c r="B11390" s="329" t="s">
        <v>13485</v>
      </c>
      <c r="C11390" s="329" t="s">
        <v>9494</v>
      </c>
      <c r="D11390" s="329" t="s">
        <v>9508</v>
      </c>
      <c r="E11390" s="334">
        <v>64.069999999999993</v>
      </c>
    </row>
    <row r="11391" spans="1:5" ht="15" x14ac:dyDescent="0.25">
      <c r="A11391" s="329">
        <v>39324</v>
      </c>
      <c r="B11391" s="329" t="s">
        <v>13486</v>
      </c>
      <c r="C11391" s="329" t="s">
        <v>9494</v>
      </c>
      <c r="D11391" s="329" t="s">
        <v>9495</v>
      </c>
      <c r="E11391" s="334">
        <v>9.7799999999999994</v>
      </c>
    </row>
    <row r="11392" spans="1:5" ht="15" x14ac:dyDescent="0.25">
      <c r="A11392" s="329">
        <v>39325</v>
      </c>
      <c r="B11392" s="329" t="s">
        <v>13487</v>
      </c>
      <c r="C11392" s="329" t="s">
        <v>9494</v>
      </c>
      <c r="D11392" s="329" t="s">
        <v>9495</v>
      </c>
      <c r="E11392" s="334">
        <v>14.8</v>
      </c>
    </row>
    <row r="11393" spans="1:5" ht="15" x14ac:dyDescent="0.25">
      <c r="A11393" s="329">
        <v>39326</v>
      </c>
      <c r="B11393" s="329" t="s">
        <v>13488</v>
      </c>
      <c r="C11393" s="329" t="s">
        <v>9494</v>
      </c>
      <c r="D11393" s="329" t="s">
        <v>9495</v>
      </c>
      <c r="E11393" s="334">
        <v>38.11</v>
      </c>
    </row>
    <row r="11394" spans="1:5" ht="15" x14ac:dyDescent="0.25">
      <c r="A11394" s="329">
        <v>39327</v>
      </c>
      <c r="B11394" s="329" t="s">
        <v>13489</v>
      </c>
      <c r="C11394" s="329" t="s">
        <v>9494</v>
      </c>
      <c r="D11394" s="329" t="s">
        <v>9495</v>
      </c>
      <c r="E11394" s="334">
        <v>57.74</v>
      </c>
    </row>
    <row r="11395" spans="1:5" ht="15" x14ac:dyDescent="0.25">
      <c r="A11395" s="329">
        <v>20176</v>
      </c>
      <c r="B11395" s="329" t="s">
        <v>13490</v>
      </c>
      <c r="C11395" s="329" t="s">
        <v>9494</v>
      </c>
      <c r="D11395" s="329" t="s">
        <v>9495</v>
      </c>
      <c r="E11395" s="334">
        <v>45.97</v>
      </c>
    </row>
    <row r="11396" spans="1:5" ht="15" x14ac:dyDescent="0.25">
      <c r="A11396" s="329">
        <v>11378</v>
      </c>
      <c r="B11396" s="329" t="s">
        <v>13491</v>
      </c>
      <c r="C11396" s="329" t="s">
        <v>9494</v>
      </c>
      <c r="D11396" s="329" t="s">
        <v>9508</v>
      </c>
      <c r="E11396" s="334">
        <v>105.04</v>
      </c>
    </row>
    <row r="11397" spans="1:5" ht="15" x14ac:dyDescent="0.25">
      <c r="A11397" s="329">
        <v>11379</v>
      </c>
      <c r="B11397" s="329" t="s">
        <v>13492</v>
      </c>
      <c r="C11397" s="329" t="s">
        <v>9494</v>
      </c>
      <c r="D11397" s="329" t="s">
        <v>9508</v>
      </c>
      <c r="E11397" s="334">
        <v>88.76</v>
      </c>
    </row>
    <row r="11398" spans="1:5" ht="15" x14ac:dyDescent="0.25">
      <c r="A11398" s="329">
        <v>11493</v>
      </c>
      <c r="B11398" s="329" t="s">
        <v>13493</v>
      </c>
      <c r="C11398" s="329" t="s">
        <v>9494</v>
      </c>
      <c r="D11398" s="329" t="s">
        <v>9508</v>
      </c>
      <c r="E11398" s="334">
        <v>51.19</v>
      </c>
    </row>
    <row r="11399" spans="1:5" ht="15" x14ac:dyDescent="0.25">
      <c r="A11399" s="329">
        <v>42717</v>
      </c>
      <c r="B11399" s="329" t="s">
        <v>13494</v>
      </c>
      <c r="C11399" s="329" t="s">
        <v>9494</v>
      </c>
      <c r="D11399" s="329" t="s">
        <v>9508</v>
      </c>
      <c r="E11399" s="334">
        <v>633.24</v>
      </c>
    </row>
    <row r="11400" spans="1:5" ht="15" x14ac:dyDescent="0.25">
      <c r="A11400" s="329">
        <v>42718</v>
      </c>
      <c r="B11400" s="329" t="s">
        <v>13495</v>
      </c>
      <c r="C11400" s="329" t="s">
        <v>9494</v>
      </c>
      <c r="D11400" s="329" t="s">
        <v>9508</v>
      </c>
      <c r="E11400" s="334">
        <v>703.03</v>
      </c>
    </row>
    <row r="11401" spans="1:5" ht="15" x14ac:dyDescent="0.25">
      <c r="A11401" s="329">
        <v>7106</v>
      </c>
      <c r="B11401" s="329" t="s">
        <v>13496</v>
      </c>
      <c r="C11401" s="329" t="s">
        <v>9494</v>
      </c>
      <c r="D11401" s="329" t="s">
        <v>9495</v>
      </c>
      <c r="E11401" s="334">
        <v>167.66</v>
      </c>
    </row>
    <row r="11402" spans="1:5" ht="15" x14ac:dyDescent="0.25">
      <c r="A11402" s="329">
        <v>7104</v>
      </c>
      <c r="B11402" s="329" t="s">
        <v>2621</v>
      </c>
      <c r="C11402" s="329" t="s">
        <v>9494</v>
      </c>
      <c r="D11402" s="329" t="s">
        <v>9495</v>
      </c>
      <c r="E11402" s="334">
        <v>3.49</v>
      </c>
    </row>
    <row r="11403" spans="1:5" ht="15" x14ac:dyDescent="0.25">
      <c r="A11403" s="329">
        <v>7136</v>
      </c>
      <c r="B11403" s="329" t="s">
        <v>2623</v>
      </c>
      <c r="C11403" s="329" t="s">
        <v>9494</v>
      </c>
      <c r="D11403" s="329" t="s">
        <v>9495</v>
      </c>
      <c r="E11403" s="334">
        <v>6.57</v>
      </c>
    </row>
    <row r="11404" spans="1:5" ht="15" x14ac:dyDescent="0.25">
      <c r="A11404" s="329">
        <v>7128</v>
      </c>
      <c r="B11404" s="329" t="s">
        <v>2625</v>
      </c>
      <c r="C11404" s="329" t="s">
        <v>9494</v>
      </c>
      <c r="D11404" s="329" t="s">
        <v>9495</v>
      </c>
      <c r="E11404" s="334">
        <v>10.77</v>
      </c>
    </row>
    <row r="11405" spans="1:5" ht="15" x14ac:dyDescent="0.25">
      <c r="A11405" s="329">
        <v>7108</v>
      </c>
      <c r="B11405" s="329" t="s">
        <v>13497</v>
      </c>
      <c r="C11405" s="329" t="s">
        <v>9494</v>
      </c>
      <c r="D11405" s="329" t="s">
        <v>9495</v>
      </c>
      <c r="E11405" s="334">
        <v>11.52</v>
      </c>
    </row>
    <row r="11406" spans="1:5" ht="15" x14ac:dyDescent="0.25">
      <c r="A11406" s="329">
        <v>7129</v>
      </c>
      <c r="B11406" s="329" t="s">
        <v>2627</v>
      </c>
      <c r="C11406" s="329" t="s">
        <v>9494</v>
      </c>
      <c r="D11406" s="329" t="s">
        <v>9495</v>
      </c>
      <c r="E11406" s="334">
        <v>9.58</v>
      </c>
    </row>
    <row r="11407" spans="1:5" ht="15" x14ac:dyDescent="0.25">
      <c r="A11407" s="329">
        <v>7130</v>
      </c>
      <c r="B11407" s="329" t="s">
        <v>13498</v>
      </c>
      <c r="C11407" s="329" t="s">
        <v>9494</v>
      </c>
      <c r="D11407" s="329" t="s">
        <v>9495</v>
      </c>
      <c r="E11407" s="334">
        <v>15.62</v>
      </c>
    </row>
    <row r="11408" spans="1:5" ht="15" x14ac:dyDescent="0.25">
      <c r="A11408" s="329">
        <v>7131</v>
      </c>
      <c r="B11408" s="329" t="s">
        <v>2629</v>
      </c>
      <c r="C11408" s="329" t="s">
        <v>9494</v>
      </c>
      <c r="D11408" s="329" t="s">
        <v>9495</v>
      </c>
      <c r="E11408" s="334">
        <v>19.16</v>
      </c>
    </row>
    <row r="11409" spans="1:5" ht="15" x14ac:dyDescent="0.25">
      <c r="A11409" s="329">
        <v>7132</v>
      </c>
      <c r="B11409" s="329" t="s">
        <v>13499</v>
      </c>
      <c r="C11409" s="329" t="s">
        <v>9494</v>
      </c>
      <c r="D11409" s="329" t="s">
        <v>9495</v>
      </c>
      <c r="E11409" s="334">
        <v>53.2</v>
      </c>
    </row>
    <row r="11410" spans="1:5" ht="15" x14ac:dyDescent="0.25">
      <c r="A11410" s="329">
        <v>7133</v>
      </c>
      <c r="B11410" s="329" t="s">
        <v>13500</v>
      </c>
      <c r="C11410" s="329" t="s">
        <v>9494</v>
      </c>
      <c r="D11410" s="329" t="s">
        <v>9495</v>
      </c>
      <c r="E11410" s="334">
        <v>82.64</v>
      </c>
    </row>
    <row r="11411" spans="1:5" ht="15" x14ac:dyDescent="0.25">
      <c r="A11411" s="329">
        <v>37420</v>
      </c>
      <c r="B11411" s="329" t="s">
        <v>13501</v>
      </c>
      <c r="C11411" s="329" t="s">
        <v>9494</v>
      </c>
      <c r="D11411" s="329" t="s">
        <v>9508</v>
      </c>
      <c r="E11411" s="334">
        <v>46.09</v>
      </c>
    </row>
    <row r="11412" spans="1:5" ht="15" x14ac:dyDescent="0.25">
      <c r="A11412" s="329">
        <v>37421</v>
      </c>
      <c r="B11412" s="329" t="s">
        <v>13502</v>
      </c>
      <c r="C11412" s="329" t="s">
        <v>9494</v>
      </c>
      <c r="D11412" s="329" t="s">
        <v>9508</v>
      </c>
      <c r="E11412" s="334">
        <v>63</v>
      </c>
    </row>
    <row r="11413" spans="1:5" ht="15" x14ac:dyDescent="0.25">
      <c r="A11413" s="329">
        <v>37422</v>
      </c>
      <c r="B11413" s="329" t="s">
        <v>13503</v>
      </c>
      <c r="C11413" s="329" t="s">
        <v>9494</v>
      </c>
      <c r="D11413" s="329" t="s">
        <v>9508</v>
      </c>
      <c r="E11413" s="334">
        <v>58.97</v>
      </c>
    </row>
    <row r="11414" spans="1:5" ht="15" x14ac:dyDescent="0.25">
      <c r="A11414" s="329">
        <v>37443</v>
      </c>
      <c r="B11414" s="329" t="s">
        <v>13504</v>
      </c>
      <c r="C11414" s="329" t="s">
        <v>9494</v>
      </c>
      <c r="D11414" s="329" t="s">
        <v>9508</v>
      </c>
      <c r="E11414" s="334">
        <v>228.22</v>
      </c>
    </row>
    <row r="11415" spans="1:5" ht="15" x14ac:dyDescent="0.25">
      <c r="A11415" s="329">
        <v>37444</v>
      </c>
      <c r="B11415" s="329" t="s">
        <v>13505</v>
      </c>
      <c r="C11415" s="329" t="s">
        <v>9494</v>
      </c>
      <c r="D11415" s="329" t="s">
        <v>9508</v>
      </c>
      <c r="E11415" s="334">
        <v>232.09</v>
      </c>
    </row>
    <row r="11416" spans="1:5" ht="15" x14ac:dyDescent="0.25">
      <c r="A11416" s="329">
        <v>37445</v>
      </c>
      <c r="B11416" s="329" t="s">
        <v>13506</v>
      </c>
      <c r="C11416" s="329" t="s">
        <v>9494</v>
      </c>
      <c r="D11416" s="329" t="s">
        <v>9508</v>
      </c>
      <c r="E11416" s="334">
        <v>351.78</v>
      </c>
    </row>
    <row r="11417" spans="1:5" ht="15" x14ac:dyDescent="0.25">
      <c r="A11417" s="329">
        <v>37446</v>
      </c>
      <c r="B11417" s="329" t="s">
        <v>13507</v>
      </c>
      <c r="C11417" s="329" t="s">
        <v>9494</v>
      </c>
      <c r="D11417" s="329" t="s">
        <v>9508</v>
      </c>
      <c r="E11417" s="334">
        <v>383.5</v>
      </c>
    </row>
    <row r="11418" spans="1:5" ht="15" x14ac:dyDescent="0.25">
      <c r="A11418" s="329">
        <v>37447</v>
      </c>
      <c r="B11418" s="329" t="s">
        <v>13508</v>
      </c>
      <c r="C11418" s="329" t="s">
        <v>9494</v>
      </c>
      <c r="D11418" s="329" t="s">
        <v>9508</v>
      </c>
      <c r="E11418" s="334">
        <v>389.5</v>
      </c>
    </row>
    <row r="11419" spans="1:5" ht="15" x14ac:dyDescent="0.25">
      <c r="A11419" s="329">
        <v>37448</v>
      </c>
      <c r="B11419" s="329" t="s">
        <v>13509</v>
      </c>
      <c r="C11419" s="329" t="s">
        <v>9494</v>
      </c>
      <c r="D11419" s="329" t="s">
        <v>9508</v>
      </c>
      <c r="E11419" s="334">
        <v>534.26</v>
      </c>
    </row>
    <row r="11420" spans="1:5" ht="15" x14ac:dyDescent="0.25">
      <c r="A11420" s="329">
        <v>37440</v>
      </c>
      <c r="B11420" s="329" t="s">
        <v>13510</v>
      </c>
      <c r="C11420" s="329" t="s">
        <v>9494</v>
      </c>
      <c r="D11420" s="329" t="s">
        <v>9508</v>
      </c>
      <c r="E11420" s="334">
        <v>181.14</v>
      </c>
    </row>
    <row r="11421" spans="1:5" ht="15" x14ac:dyDescent="0.25">
      <c r="A11421" s="329">
        <v>37441</v>
      </c>
      <c r="B11421" s="329" t="s">
        <v>13511</v>
      </c>
      <c r="C11421" s="329" t="s">
        <v>9494</v>
      </c>
      <c r="D11421" s="329" t="s">
        <v>9508</v>
      </c>
      <c r="E11421" s="334">
        <v>181.14</v>
      </c>
    </row>
    <row r="11422" spans="1:5" ht="15" x14ac:dyDescent="0.25">
      <c r="A11422" s="329">
        <v>37442</v>
      </c>
      <c r="B11422" s="329" t="s">
        <v>13512</v>
      </c>
      <c r="C11422" s="329" t="s">
        <v>9494</v>
      </c>
      <c r="D11422" s="329" t="s">
        <v>9508</v>
      </c>
      <c r="E11422" s="334">
        <v>218.17</v>
      </c>
    </row>
    <row r="11423" spans="1:5" ht="15" x14ac:dyDescent="0.25">
      <c r="A11423" s="329">
        <v>38017</v>
      </c>
      <c r="B11423" s="329" t="s">
        <v>13513</v>
      </c>
      <c r="C11423" s="329" t="s">
        <v>9494</v>
      </c>
      <c r="D11423" s="329" t="s">
        <v>9495</v>
      </c>
      <c r="E11423" s="334">
        <v>13.91</v>
      </c>
    </row>
    <row r="11424" spans="1:5" ht="15" x14ac:dyDescent="0.25">
      <c r="A11424" s="329">
        <v>38018</v>
      </c>
      <c r="B11424" s="329" t="s">
        <v>13514</v>
      </c>
      <c r="C11424" s="329" t="s">
        <v>9494</v>
      </c>
      <c r="D11424" s="329" t="s">
        <v>9495</v>
      </c>
      <c r="E11424" s="334">
        <v>15.34</v>
      </c>
    </row>
    <row r="11425" spans="1:5" ht="15" x14ac:dyDescent="0.25">
      <c r="A11425" s="329">
        <v>39895</v>
      </c>
      <c r="B11425" s="329" t="s">
        <v>13515</v>
      </c>
      <c r="C11425" s="329" t="s">
        <v>9494</v>
      </c>
      <c r="D11425" s="329" t="s">
        <v>9508</v>
      </c>
      <c r="E11425" s="334">
        <v>55.07</v>
      </c>
    </row>
    <row r="11426" spans="1:5" ht="15" x14ac:dyDescent="0.25">
      <c r="A11426" s="329">
        <v>39896</v>
      </c>
      <c r="B11426" s="329" t="s">
        <v>13516</v>
      </c>
      <c r="C11426" s="329" t="s">
        <v>9494</v>
      </c>
      <c r="D11426" s="329" t="s">
        <v>9508</v>
      </c>
      <c r="E11426" s="334">
        <v>80.709999999999994</v>
      </c>
    </row>
    <row r="11427" spans="1:5" ht="15" x14ac:dyDescent="0.25">
      <c r="A11427" s="329">
        <v>38873</v>
      </c>
      <c r="B11427" s="329" t="s">
        <v>13517</v>
      </c>
      <c r="C11427" s="329" t="s">
        <v>9494</v>
      </c>
      <c r="D11427" s="329" t="s">
        <v>9508</v>
      </c>
      <c r="E11427" s="334">
        <v>19.27</v>
      </c>
    </row>
    <row r="11428" spans="1:5" ht="15" x14ac:dyDescent="0.25">
      <c r="A11428" s="329">
        <v>38874</v>
      </c>
      <c r="B11428" s="329" t="s">
        <v>13518</v>
      </c>
      <c r="C11428" s="329" t="s">
        <v>9494</v>
      </c>
      <c r="D11428" s="329" t="s">
        <v>9508</v>
      </c>
      <c r="E11428" s="334">
        <v>23.43</v>
      </c>
    </row>
    <row r="11429" spans="1:5" ht="15" x14ac:dyDescent="0.25">
      <c r="A11429" s="329">
        <v>38875</v>
      </c>
      <c r="B11429" s="329" t="s">
        <v>13519</v>
      </c>
      <c r="C11429" s="329" t="s">
        <v>9494</v>
      </c>
      <c r="D11429" s="329" t="s">
        <v>9508</v>
      </c>
      <c r="E11429" s="334">
        <v>41.41</v>
      </c>
    </row>
    <row r="11430" spans="1:5" ht="15" x14ac:dyDescent="0.25">
      <c r="A11430" s="329">
        <v>38876</v>
      </c>
      <c r="B11430" s="329" t="s">
        <v>13520</v>
      </c>
      <c r="C11430" s="329" t="s">
        <v>9494</v>
      </c>
      <c r="D11430" s="329" t="s">
        <v>9508</v>
      </c>
      <c r="E11430" s="334">
        <v>55.71</v>
      </c>
    </row>
    <row r="11431" spans="1:5" ht="15" x14ac:dyDescent="0.25">
      <c r="A11431" s="329">
        <v>39000</v>
      </c>
      <c r="B11431" s="329" t="s">
        <v>13521</v>
      </c>
      <c r="C11431" s="329" t="s">
        <v>9494</v>
      </c>
      <c r="D11431" s="329" t="s">
        <v>9508</v>
      </c>
      <c r="E11431" s="334">
        <v>38.03</v>
      </c>
    </row>
    <row r="11432" spans="1:5" ht="15" x14ac:dyDescent="0.25">
      <c r="A11432" s="329">
        <v>38674</v>
      </c>
      <c r="B11432" s="329" t="s">
        <v>13522</v>
      </c>
      <c r="C11432" s="329" t="s">
        <v>9494</v>
      </c>
      <c r="D11432" s="329" t="s">
        <v>9495</v>
      </c>
      <c r="E11432" s="334">
        <v>48.36</v>
      </c>
    </row>
    <row r="11433" spans="1:5" ht="15" x14ac:dyDescent="0.25">
      <c r="A11433" s="329">
        <v>38911</v>
      </c>
      <c r="B11433" s="329" t="s">
        <v>13523</v>
      </c>
      <c r="C11433" s="329" t="s">
        <v>9494</v>
      </c>
      <c r="D11433" s="329" t="s">
        <v>9508</v>
      </c>
      <c r="E11433" s="334">
        <v>69.09</v>
      </c>
    </row>
    <row r="11434" spans="1:5" ht="15" x14ac:dyDescent="0.25">
      <c r="A11434" s="329">
        <v>38912</v>
      </c>
      <c r="B11434" s="329" t="s">
        <v>13524</v>
      </c>
      <c r="C11434" s="329" t="s">
        <v>9494</v>
      </c>
      <c r="D11434" s="329" t="s">
        <v>9508</v>
      </c>
      <c r="E11434" s="334">
        <v>87.81</v>
      </c>
    </row>
    <row r="11435" spans="1:5" ht="15" x14ac:dyDescent="0.25">
      <c r="A11435" s="329">
        <v>38019</v>
      </c>
      <c r="B11435" s="329" t="s">
        <v>13525</v>
      </c>
      <c r="C11435" s="329" t="s">
        <v>9494</v>
      </c>
      <c r="D11435" s="329" t="s">
        <v>9495</v>
      </c>
      <c r="E11435" s="334">
        <v>12.12</v>
      </c>
    </row>
    <row r="11436" spans="1:5" ht="15" x14ac:dyDescent="0.25">
      <c r="A11436" s="329">
        <v>38020</v>
      </c>
      <c r="B11436" s="329" t="s">
        <v>13526</v>
      </c>
      <c r="C11436" s="329" t="s">
        <v>9494</v>
      </c>
      <c r="D11436" s="329" t="s">
        <v>9495</v>
      </c>
      <c r="E11436" s="334">
        <v>15.34</v>
      </c>
    </row>
    <row r="11437" spans="1:5" ht="15" x14ac:dyDescent="0.25">
      <c r="A11437" s="329">
        <v>38454</v>
      </c>
      <c r="B11437" s="329" t="s">
        <v>13527</v>
      </c>
      <c r="C11437" s="329" t="s">
        <v>9494</v>
      </c>
      <c r="D11437" s="329" t="s">
        <v>9508</v>
      </c>
      <c r="E11437" s="334">
        <v>6.94</v>
      </c>
    </row>
    <row r="11438" spans="1:5" ht="15" x14ac:dyDescent="0.25">
      <c r="A11438" s="329">
        <v>38455</v>
      </c>
      <c r="B11438" s="329" t="s">
        <v>13528</v>
      </c>
      <c r="C11438" s="329" t="s">
        <v>9494</v>
      </c>
      <c r="D11438" s="329" t="s">
        <v>9508</v>
      </c>
      <c r="E11438" s="334">
        <v>6.35</v>
      </c>
    </row>
    <row r="11439" spans="1:5" ht="15" x14ac:dyDescent="0.25">
      <c r="A11439" s="329">
        <v>38462</v>
      </c>
      <c r="B11439" s="329" t="s">
        <v>13529</v>
      </c>
      <c r="C11439" s="329" t="s">
        <v>9494</v>
      </c>
      <c r="D11439" s="329" t="s">
        <v>9508</v>
      </c>
      <c r="E11439" s="334">
        <v>179.33</v>
      </c>
    </row>
    <row r="11440" spans="1:5" ht="15" x14ac:dyDescent="0.25">
      <c r="A11440" s="329">
        <v>36362</v>
      </c>
      <c r="B11440" s="329" t="s">
        <v>13530</v>
      </c>
      <c r="C11440" s="329" t="s">
        <v>9494</v>
      </c>
      <c r="D11440" s="329" t="s">
        <v>9508</v>
      </c>
      <c r="E11440" s="334">
        <v>2.73</v>
      </c>
    </row>
    <row r="11441" spans="1:5" ht="15" x14ac:dyDescent="0.25">
      <c r="A11441" s="329">
        <v>36298</v>
      </c>
      <c r="B11441" s="329" t="s">
        <v>13531</v>
      </c>
      <c r="C11441" s="329" t="s">
        <v>9494</v>
      </c>
      <c r="D11441" s="329" t="s">
        <v>9508</v>
      </c>
      <c r="E11441" s="334">
        <v>4.05</v>
      </c>
    </row>
    <row r="11442" spans="1:5" ht="15" x14ac:dyDescent="0.25">
      <c r="A11442" s="329">
        <v>38456</v>
      </c>
      <c r="B11442" s="329" t="s">
        <v>13532</v>
      </c>
      <c r="C11442" s="329" t="s">
        <v>9494</v>
      </c>
      <c r="D11442" s="329" t="s">
        <v>9508</v>
      </c>
      <c r="E11442" s="334">
        <v>6.6</v>
      </c>
    </row>
    <row r="11443" spans="1:5" ht="15" x14ac:dyDescent="0.25">
      <c r="A11443" s="329">
        <v>38457</v>
      </c>
      <c r="B11443" s="329" t="s">
        <v>13533</v>
      </c>
      <c r="C11443" s="329" t="s">
        <v>9494</v>
      </c>
      <c r="D11443" s="329" t="s">
        <v>9508</v>
      </c>
      <c r="E11443" s="334">
        <v>14.87</v>
      </c>
    </row>
    <row r="11444" spans="1:5" ht="15" x14ac:dyDescent="0.25">
      <c r="A11444" s="329">
        <v>38458</v>
      </c>
      <c r="B11444" s="329" t="s">
        <v>13534</v>
      </c>
      <c r="C11444" s="329" t="s">
        <v>9494</v>
      </c>
      <c r="D11444" s="329" t="s">
        <v>9508</v>
      </c>
      <c r="E11444" s="334">
        <v>19.93</v>
      </c>
    </row>
    <row r="11445" spans="1:5" ht="15" x14ac:dyDescent="0.25">
      <c r="A11445" s="329">
        <v>38459</v>
      </c>
      <c r="B11445" s="329" t="s">
        <v>13535</v>
      </c>
      <c r="C11445" s="329" t="s">
        <v>9494</v>
      </c>
      <c r="D11445" s="329" t="s">
        <v>9508</v>
      </c>
      <c r="E11445" s="334">
        <v>35.17</v>
      </c>
    </row>
    <row r="11446" spans="1:5" ht="15" x14ac:dyDescent="0.25">
      <c r="A11446" s="329">
        <v>38460</v>
      </c>
      <c r="B11446" s="329" t="s">
        <v>13536</v>
      </c>
      <c r="C11446" s="329" t="s">
        <v>9494</v>
      </c>
      <c r="D11446" s="329" t="s">
        <v>9508</v>
      </c>
      <c r="E11446" s="334">
        <v>73.459999999999994</v>
      </c>
    </row>
    <row r="11447" spans="1:5" ht="15" x14ac:dyDescent="0.25">
      <c r="A11447" s="329">
        <v>38461</v>
      </c>
      <c r="B11447" s="329" t="s">
        <v>13537</v>
      </c>
      <c r="C11447" s="329" t="s">
        <v>9494</v>
      </c>
      <c r="D11447" s="329" t="s">
        <v>9508</v>
      </c>
      <c r="E11447" s="334">
        <v>112.06</v>
      </c>
    </row>
    <row r="11448" spans="1:5" ht="15" x14ac:dyDescent="0.25">
      <c r="A11448" s="329">
        <v>7094</v>
      </c>
      <c r="B11448" s="329" t="s">
        <v>13538</v>
      </c>
      <c r="C11448" s="329" t="s">
        <v>9494</v>
      </c>
      <c r="D11448" s="329" t="s">
        <v>9495</v>
      </c>
      <c r="E11448" s="334">
        <v>12.08</v>
      </c>
    </row>
    <row r="11449" spans="1:5" ht="15" x14ac:dyDescent="0.25">
      <c r="A11449" s="329">
        <v>7116</v>
      </c>
      <c r="B11449" s="329" t="s">
        <v>13539</v>
      </c>
      <c r="C11449" s="329" t="s">
        <v>9494</v>
      </c>
      <c r="D11449" s="329" t="s">
        <v>9495</v>
      </c>
      <c r="E11449" s="334">
        <v>3.44</v>
      </c>
    </row>
    <row r="11450" spans="1:5" ht="15" x14ac:dyDescent="0.25">
      <c r="A11450" s="329">
        <v>7118</v>
      </c>
      <c r="B11450" s="329" t="s">
        <v>13540</v>
      </c>
      <c r="C11450" s="329" t="s">
        <v>9494</v>
      </c>
      <c r="D11450" s="329" t="s">
        <v>9495</v>
      </c>
      <c r="E11450" s="334">
        <v>26.66</v>
      </c>
    </row>
    <row r="11451" spans="1:5" ht="15" x14ac:dyDescent="0.25">
      <c r="A11451" s="329">
        <v>7117</v>
      </c>
      <c r="B11451" s="329" t="s">
        <v>13541</v>
      </c>
      <c r="C11451" s="329" t="s">
        <v>9494</v>
      </c>
      <c r="D11451" s="329" t="s">
        <v>9495</v>
      </c>
      <c r="E11451" s="334">
        <v>23.7</v>
      </c>
    </row>
    <row r="11452" spans="1:5" ht="15" x14ac:dyDescent="0.25">
      <c r="A11452" s="329">
        <v>7098</v>
      </c>
      <c r="B11452" s="329" t="s">
        <v>13542</v>
      </c>
      <c r="C11452" s="329" t="s">
        <v>9494</v>
      </c>
      <c r="D11452" s="329" t="s">
        <v>9495</v>
      </c>
      <c r="E11452" s="334">
        <v>3.3</v>
      </c>
    </row>
    <row r="11453" spans="1:5" ht="15" x14ac:dyDescent="0.25">
      <c r="A11453" s="329">
        <v>7110</v>
      </c>
      <c r="B11453" s="329" t="s">
        <v>13543</v>
      </c>
      <c r="C11453" s="329" t="s">
        <v>9494</v>
      </c>
      <c r="D11453" s="329" t="s">
        <v>9495</v>
      </c>
      <c r="E11453" s="334">
        <v>57.98</v>
      </c>
    </row>
    <row r="11454" spans="1:5" ht="15" x14ac:dyDescent="0.25">
      <c r="A11454" s="329">
        <v>7123</v>
      </c>
      <c r="B11454" s="329" t="s">
        <v>13544</v>
      </c>
      <c r="C11454" s="329" t="s">
        <v>9494</v>
      </c>
      <c r="D11454" s="329" t="s">
        <v>9495</v>
      </c>
      <c r="E11454" s="334">
        <v>4.25</v>
      </c>
    </row>
    <row r="11455" spans="1:5" ht="15" x14ac:dyDescent="0.25">
      <c r="A11455" s="329">
        <v>7121</v>
      </c>
      <c r="B11455" s="329" t="s">
        <v>13545</v>
      </c>
      <c r="C11455" s="329" t="s">
        <v>9494</v>
      </c>
      <c r="D11455" s="329" t="s">
        <v>9495</v>
      </c>
      <c r="E11455" s="334">
        <v>10.47</v>
      </c>
    </row>
    <row r="11456" spans="1:5" ht="15" x14ac:dyDescent="0.25">
      <c r="A11456" s="329">
        <v>7137</v>
      </c>
      <c r="B11456" s="329" t="s">
        <v>2619</v>
      </c>
      <c r="C11456" s="329" t="s">
        <v>9494</v>
      </c>
      <c r="D11456" s="329" t="s">
        <v>9495</v>
      </c>
      <c r="E11456" s="334">
        <v>9.43</v>
      </c>
    </row>
    <row r="11457" spans="1:5" ht="15" x14ac:dyDescent="0.25">
      <c r="A11457" s="329">
        <v>7122</v>
      </c>
      <c r="B11457" s="329" t="s">
        <v>13546</v>
      </c>
      <c r="C11457" s="329" t="s">
        <v>9494</v>
      </c>
      <c r="D11457" s="329" t="s">
        <v>9495</v>
      </c>
      <c r="E11457" s="334">
        <v>11.78</v>
      </c>
    </row>
    <row r="11458" spans="1:5" ht="15" x14ac:dyDescent="0.25">
      <c r="A11458" s="329">
        <v>7114</v>
      </c>
      <c r="B11458" s="329" t="s">
        <v>13547</v>
      </c>
      <c r="C11458" s="329" t="s">
        <v>9494</v>
      </c>
      <c r="D11458" s="329" t="s">
        <v>9495</v>
      </c>
      <c r="E11458" s="334">
        <v>18.170000000000002</v>
      </c>
    </row>
    <row r="11459" spans="1:5" ht="15" x14ac:dyDescent="0.25">
      <c r="A11459" s="329">
        <v>7109</v>
      </c>
      <c r="B11459" s="329" t="s">
        <v>13548</v>
      </c>
      <c r="C11459" s="329" t="s">
        <v>9494</v>
      </c>
      <c r="D11459" s="329" t="s">
        <v>9495</v>
      </c>
      <c r="E11459" s="334">
        <v>3.18</v>
      </c>
    </row>
    <row r="11460" spans="1:5" ht="15" x14ac:dyDescent="0.25">
      <c r="A11460" s="329">
        <v>7135</v>
      </c>
      <c r="B11460" s="329" t="s">
        <v>13549</v>
      </c>
      <c r="C11460" s="329" t="s">
        <v>9494</v>
      </c>
      <c r="D11460" s="329" t="s">
        <v>9495</v>
      </c>
      <c r="E11460" s="334">
        <v>4.97</v>
      </c>
    </row>
    <row r="11461" spans="1:5" ht="15" x14ac:dyDescent="0.25">
      <c r="A11461" s="329">
        <v>37947</v>
      </c>
      <c r="B11461" s="329" t="s">
        <v>13550</v>
      </c>
      <c r="C11461" s="329" t="s">
        <v>9494</v>
      </c>
      <c r="D11461" s="329" t="s">
        <v>9495</v>
      </c>
      <c r="E11461" s="334">
        <v>5.03</v>
      </c>
    </row>
    <row r="11462" spans="1:5" ht="15" x14ac:dyDescent="0.25">
      <c r="A11462" s="329">
        <v>7103</v>
      </c>
      <c r="B11462" s="329" t="s">
        <v>13551</v>
      </c>
      <c r="C11462" s="329" t="s">
        <v>9494</v>
      </c>
      <c r="D11462" s="329" t="s">
        <v>9495</v>
      </c>
      <c r="E11462" s="334">
        <v>11.53</v>
      </c>
    </row>
    <row r="11463" spans="1:5" ht="15" x14ac:dyDescent="0.25">
      <c r="A11463" s="329">
        <v>40419</v>
      </c>
      <c r="B11463" s="329" t="s">
        <v>13552</v>
      </c>
      <c r="C11463" s="329" t="s">
        <v>9494</v>
      </c>
      <c r="D11463" s="329" t="s">
        <v>9508</v>
      </c>
      <c r="E11463" s="334">
        <v>38.57</v>
      </c>
    </row>
    <row r="11464" spans="1:5" ht="15" x14ac:dyDescent="0.25">
      <c r="A11464" s="329">
        <v>40420</v>
      </c>
      <c r="B11464" s="329" t="s">
        <v>13553</v>
      </c>
      <c r="C11464" s="329" t="s">
        <v>9494</v>
      </c>
      <c r="D11464" s="329" t="s">
        <v>9508</v>
      </c>
      <c r="E11464" s="334">
        <v>56.27</v>
      </c>
    </row>
    <row r="11465" spans="1:5" ht="15" x14ac:dyDescent="0.25">
      <c r="A11465" s="329">
        <v>40421</v>
      </c>
      <c r="B11465" s="329" t="s">
        <v>13554</v>
      </c>
      <c r="C11465" s="329" t="s">
        <v>9494</v>
      </c>
      <c r="D11465" s="329" t="s">
        <v>9508</v>
      </c>
      <c r="E11465" s="334">
        <v>59.9</v>
      </c>
    </row>
    <row r="11466" spans="1:5" ht="15" x14ac:dyDescent="0.25">
      <c r="A11466" s="329">
        <v>7126</v>
      </c>
      <c r="B11466" s="329" t="s">
        <v>13555</v>
      </c>
      <c r="C11466" s="329" t="s">
        <v>9494</v>
      </c>
      <c r="D11466" s="329" t="s">
        <v>9495</v>
      </c>
      <c r="E11466" s="334">
        <v>24.18</v>
      </c>
    </row>
    <row r="11467" spans="1:5" ht="15" x14ac:dyDescent="0.25">
      <c r="A11467" s="329">
        <v>38905</v>
      </c>
      <c r="B11467" s="329" t="s">
        <v>13556</v>
      </c>
      <c r="C11467" s="329" t="s">
        <v>9494</v>
      </c>
      <c r="D11467" s="329" t="s">
        <v>9508</v>
      </c>
      <c r="E11467" s="334">
        <v>21.65</v>
      </c>
    </row>
    <row r="11468" spans="1:5" ht="15" x14ac:dyDescent="0.25">
      <c r="A11468" s="329">
        <v>38907</v>
      </c>
      <c r="B11468" s="329" t="s">
        <v>13557</v>
      </c>
      <c r="C11468" s="329" t="s">
        <v>9494</v>
      </c>
      <c r="D11468" s="329" t="s">
        <v>9508</v>
      </c>
      <c r="E11468" s="334">
        <v>23.03</v>
      </c>
    </row>
    <row r="11469" spans="1:5" ht="15" x14ac:dyDescent="0.25">
      <c r="A11469" s="329">
        <v>38908</v>
      </c>
      <c r="B11469" s="329" t="s">
        <v>13558</v>
      </c>
      <c r="C11469" s="329" t="s">
        <v>9494</v>
      </c>
      <c r="D11469" s="329" t="s">
        <v>9508</v>
      </c>
      <c r="E11469" s="334">
        <v>25.92</v>
      </c>
    </row>
    <row r="11470" spans="1:5" ht="15" x14ac:dyDescent="0.25">
      <c r="A11470" s="329">
        <v>38909</v>
      </c>
      <c r="B11470" s="329" t="s">
        <v>13559</v>
      </c>
      <c r="C11470" s="329" t="s">
        <v>9494</v>
      </c>
      <c r="D11470" s="329" t="s">
        <v>9508</v>
      </c>
      <c r="E11470" s="334">
        <v>37.270000000000003</v>
      </c>
    </row>
    <row r="11471" spans="1:5" ht="15" x14ac:dyDescent="0.25">
      <c r="A11471" s="329">
        <v>38910</v>
      </c>
      <c r="B11471" s="329" t="s">
        <v>13560</v>
      </c>
      <c r="C11471" s="329" t="s">
        <v>9494</v>
      </c>
      <c r="D11471" s="329" t="s">
        <v>9508</v>
      </c>
      <c r="E11471" s="334">
        <v>40.25</v>
      </c>
    </row>
    <row r="11472" spans="1:5" ht="15" x14ac:dyDescent="0.25">
      <c r="A11472" s="329">
        <v>38897</v>
      </c>
      <c r="B11472" s="329" t="s">
        <v>13561</v>
      </c>
      <c r="C11472" s="329" t="s">
        <v>9494</v>
      </c>
      <c r="D11472" s="329" t="s">
        <v>9508</v>
      </c>
      <c r="E11472" s="334">
        <v>21.74</v>
      </c>
    </row>
    <row r="11473" spans="1:5" ht="15" x14ac:dyDescent="0.25">
      <c r="A11473" s="329">
        <v>38899</v>
      </c>
      <c r="B11473" s="329" t="s">
        <v>13562</v>
      </c>
      <c r="C11473" s="329" t="s">
        <v>9494</v>
      </c>
      <c r="D11473" s="329" t="s">
        <v>9508</v>
      </c>
      <c r="E11473" s="334">
        <v>24.46</v>
      </c>
    </row>
    <row r="11474" spans="1:5" ht="15" x14ac:dyDescent="0.25">
      <c r="A11474" s="329">
        <v>38900</v>
      </c>
      <c r="B11474" s="329" t="s">
        <v>13563</v>
      </c>
      <c r="C11474" s="329" t="s">
        <v>9494</v>
      </c>
      <c r="D11474" s="329" t="s">
        <v>9508</v>
      </c>
      <c r="E11474" s="334">
        <v>25.5</v>
      </c>
    </row>
    <row r="11475" spans="1:5" ht="15" x14ac:dyDescent="0.25">
      <c r="A11475" s="329">
        <v>38901</v>
      </c>
      <c r="B11475" s="329" t="s">
        <v>13564</v>
      </c>
      <c r="C11475" s="329" t="s">
        <v>9494</v>
      </c>
      <c r="D11475" s="329" t="s">
        <v>9508</v>
      </c>
      <c r="E11475" s="334">
        <v>41.71</v>
      </c>
    </row>
    <row r="11476" spans="1:5" ht="15" x14ac:dyDescent="0.25">
      <c r="A11476" s="329">
        <v>38904</v>
      </c>
      <c r="B11476" s="329" t="s">
        <v>13565</v>
      </c>
      <c r="C11476" s="329" t="s">
        <v>9494</v>
      </c>
      <c r="D11476" s="329" t="s">
        <v>9508</v>
      </c>
      <c r="E11476" s="334">
        <v>67.760000000000005</v>
      </c>
    </row>
    <row r="11477" spans="1:5" ht="15" x14ac:dyDescent="0.25">
      <c r="A11477" s="329">
        <v>38903</v>
      </c>
      <c r="B11477" s="329" t="s">
        <v>13566</v>
      </c>
      <c r="C11477" s="329" t="s">
        <v>9494</v>
      </c>
      <c r="D11477" s="329" t="s">
        <v>9508</v>
      </c>
      <c r="E11477" s="334">
        <v>67.33</v>
      </c>
    </row>
    <row r="11478" spans="1:5" ht="15" x14ac:dyDescent="0.25">
      <c r="A11478" s="329">
        <v>7091</v>
      </c>
      <c r="B11478" s="329" t="s">
        <v>2567</v>
      </c>
      <c r="C11478" s="329" t="s">
        <v>9494</v>
      </c>
      <c r="D11478" s="329" t="s">
        <v>9495</v>
      </c>
      <c r="E11478" s="334">
        <v>16.18</v>
      </c>
    </row>
    <row r="11479" spans="1:5" ht="15" x14ac:dyDescent="0.25">
      <c r="A11479" s="329">
        <v>11655</v>
      </c>
      <c r="B11479" s="329" t="s">
        <v>13567</v>
      </c>
      <c r="C11479" s="329" t="s">
        <v>9494</v>
      </c>
      <c r="D11479" s="329" t="s">
        <v>9495</v>
      </c>
      <c r="E11479" s="334">
        <v>15.46</v>
      </c>
    </row>
    <row r="11480" spans="1:5" ht="15" x14ac:dyDescent="0.25">
      <c r="A11480" s="329">
        <v>11656</v>
      </c>
      <c r="B11480" s="329" t="s">
        <v>13568</v>
      </c>
      <c r="C11480" s="329" t="s">
        <v>9494</v>
      </c>
      <c r="D11480" s="329" t="s">
        <v>9495</v>
      </c>
      <c r="E11480" s="334">
        <v>16.170000000000002</v>
      </c>
    </row>
    <row r="11481" spans="1:5" ht="15" x14ac:dyDescent="0.25">
      <c r="A11481" s="329">
        <v>37948</v>
      </c>
      <c r="B11481" s="329" t="s">
        <v>13569</v>
      </c>
      <c r="C11481" s="329" t="s">
        <v>9494</v>
      </c>
      <c r="D11481" s="329" t="s">
        <v>9495</v>
      </c>
      <c r="E11481" s="334">
        <v>3.27</v>
      </c>
    </row>
    <row r="11482" spans="1:5" ht="15" x14ac:dyDescent="0.25">
      <c r="A11482" s="329">
        <v>7097</v>
      </c>
      <c r="B11482" s="329" t="s">
        <v>2569</v>
      </c>
      <c r="C11482" s="329" t="s">
        <v>9494</v>
      </c>
      <c r="D11482" s="329" t="s">
        <v>9495</v>
      </c>
      <c r="E11482" s="334">
        <v>7.19</v>
      </c>
    </row>
    <row r="11483" spans="1:5" ht="15" x14ac:dyDescent="0.25">
      <c r="A11483" s="329">
        <v>11657</v>
      </c>
      <c r="B11483" s="329" t="s">
        <v>13570</v>
      </c>
      <c r="C11483" s="329" t="s">
        <v>9494</v>
      </c>
      <c r="D11483" s="329" t="s">
        <v>9495</v>
      </c>
      <c r="E11483" s="334">
        <v>14.09</v>
      </c>
    </row>
    <row r="11484" spans="1:5" ht="15" x14ac:dyDescent="0.25">
      <c r="A11484" s="329">
        <v>11658</v>
      </c>
      <c r="B11484" s="329" t="s">
        <v>13571</v>
      </c>
      <c r="C11484" s="329" t="s">
        <v>9494</v>
      </c>
      <c r="D11484" s="329" t="s">
        <v>9495</v>
      </c>
      <c r="E11484" s="334">
        <v>14.35</v>
      </c>
    </row>
    <row r="11485" spans="1:5" ht="15" x14ac:dyDescent="0.25">
      <c r="A11485" s="329">
        <v>7146</v>
      </c>
      <c r="B11485" s="329" t="s">
        <v>13572</v>
      </c>
      <c r="C11485" s="329" t="s">
        <v>9494</v>
      </c>
      <c r="D11485" s="329" t="s">
        <v>9495</v>
      </c>
      <c r="E11485" s="334">
        <v>179.55</v>
      </c>
    </row>
    <row r="11486" spans="1:5" ht="15" x14ac:dyDescent="0.25">
      <c r="A11486" s="329">
        <v>7138</v>
      </c>
      <c r="B11486" s="329" t="s">
        <v>2571</v>
      </c>
      <c r="C11486" s="329" t="s">
        <v>9494</v>
      </c>
      <c r="D11486" s="329" t="s">
        <v>9495</v>
      </c>
      <c r="E11486" s="334">
        <v>1.01</v>
      </c>
    </row>
    <row r="11487" spans="1:5" ht="15" x14ac:dyDescent="0.25">
      <c r="A11487" s="329">
        <v>7139</v>
      </c>
      <c r="B11487" s="329" t="s">
        <v>2573</v>
      </c>
      <c r="C11487" s="329" t="s">
        <v>9494</v>
      </c>
      <c r="D11487" s="329" t="s">
        <v>9495</v>
      </c>
      <c r="E11487" s="334">
        <v>1.33</v>
      </c>
    </row>
    <row r="11488" spans="1:5" ht="15" x14ac:dyDescent="0.25">
      <c r="A11488" s="329">
        <v>7140</v>
      </c>
      <c r="B11488" s="329" t="s">
        <v>2575</v>
      </c>
      <c r="C11488" s="329" t="s">
        <v>9494</v>
      </c>
      <c r="D11488" s="329" t="s">
        <v>9495</v>
      </c>
      <c r="E11488" s="334">
        <v>4.43</v>
      </c>
    </row>
    <row r="11489" spans="1:5" ht="15" x14ac:dyDescent="0.25">
      <c r="A11489" s="329">
        <v>7141</v>
      </c>
      <c r="B11489" s="329" t="s">
        <v>2577</v>
      </c>
      <c r="C11489" s="329" t="s">
        <v>9494</v>
      </c>
      <c r="D11489" s="329" t="s">
        <v>9495</v>
      </c>
      <c r="E11489" s="334">
        <v>9.69</v>
      </c>
    </row>
    <row r="11490" spans="1:5" ht="15" x14ac:dyDescent="0.25">
      <c r="A11490" s="329">
        <v>7143</v>
      </c>
      <c r="B11490" s="329" t="s">
        <v>13573</v>
      </c>
      <c r="C11490" s="329" t="s">
        <v>9494</v>
      </c>
      <c r="D11490" s="329" t="s">
        <v>9495</v>
      </c>
      <c r="E11490" s="334">
        <v>32.270000000000003</v>
      </c>
    </row>
    <row r="11491" spans="1:5" ht="15" x14ac:dyDescent="0.25">
      <c r="A11491" s="329">
        <v>7144</v>
      </c>
      <c r="B11491" s="329" t="s">
        <v>2581</v>
      </c>
      <c r="C11491" s="329" t="s">
        <v>9494</v>
      </c>
      <c r="D11491" s="329" t="s">
        <v>9495</v>
      </c>
      <c r="E11491" s="334">
        <v>64.55</v>
      </c>
    </row>
    <row r="11492" spans="1:5" ht="15" x14ac:dyDescent="0.25">
      <c r="A11492" s="329">
        <v>7145</v>
      </c>
      <c r="B11492" s="329" t="s">
        <v>2583</v>
      </c>
      <c r="C11492" s="329" t="s">
        <v>9494</v>
      </c>
      <c r="D11492" s="329" t="s">
        <v>9495</v>
      </c>
      <c r="E11492" s="334">
        <v>105.87</v>
      </c>
    </row>
    <row r="11493" spans="1:5" ht="15" x14ac:dyDescent="0.25">
      <c r="A11493" s="329">
        <v>7142</v>
      </c>
      <c r="B11493" s="329" t="s">
        <v>2579</v>
      </c>
      <c r="C11493" s="329" t="s">
        <v>9494</v>
      </c>
      <c r="D11493" s="329" t="s">
        <v>9495</v>
      </c>
      <c r="E11493" s="334">
        <v>10.83</v>
      </c>
    </row>
    <row r="11494" spans="1:5" ht="15" x14ac:dyDescent="0.25">
      <c r="A11494" s="329">
        <v>3593</v>
      </c>
      <c r="B11494" s="329" t="s">
        <v>13574</v>
      </c>
      <c r="C11494" s="329" t="s">
        <v>9494</v>
      </c>
      <c r="D11494" s="329" t="s">
        <v>9495</v>
      </c>
      <c r="E11494" s="334">
        <v>69.86</v>
      </c>
    </row>
    <row r="11495" spans="1:5" ht="15" x14ac:dyDescent="0.25">
      <c r="A11495" s="329">
        <v>3588</v>
      </c>
      <c r="B11495" s="329" t="s">
        <v>13575</v>
      </c>
      <c r="C11495" s="329" t="s">
        <v>9494</v>
      </c>
      <c r="D11495" s="329" t="s">
        <v>9495</v>
      </c>
      <c r="E11495" s="334">
        <v>53.84</v>
      </c>
    </row>
    <row r="11496" spans="1:5" ht="15" x14ac:dyDescent="0.25">
      <c r="A11496" s="329">
        <v>3585</v>
      </c>
      <c r="B11496" s="329" t="s">
        <v>13576</v>
      </c>
      <c r="C11496" s="329" t="s">
        <v>9494</v>
      </c>
      <c r="D11496" s="329" t="s">
        <v>9495</v>
      </c>
      <c r="E11496" s="334">
        <v>16.63</v>
      </c>
    </row>
    <row r="11497" spans="1:5" ht="15" x14ac:dyDescent="0.25">
      <c r="A11497" s="329">
        <v>3587</v>
      </c>
      <c r="B11497" s="329" t="s">
        <v>13577</v>
      </c>
      <c r="C11497" s="329" t="s">
        <v>9494</v>
      </c>
      <c r="D11497" s="329" t="s">
        <v>9495</v>
      </c>
      <c r="E11497" s="334">
        <v>33.409999999999997</v>
      </c>
    </row>
    <row r="11498" spans="1:5" ht="15" x14ac:dyDescent="0.25">
      <c r="A11498" s="329">
        <v>3590</v>
      </c>
      <c r="B11498" s="329" t="s">
        <v>13578</v>
      </c>
      <c r="C11498" s="329" t="s">
        <v>9494</v>
      </c>
      <c r="D11498" s="329" t="s">
        <v>9495</v>
      </c>
      <c r="E11498" s="334">
        <v>198.35</v>
      </c>
    </row>
    <row r="11499" spans="1:5" ht="15" x14ac:dyDescent="0.25">
      <c r="A11499" s="329">
        <v>3589</v>
      </c>
      <c r="B11499" s="329" t="s">
        <v>13579</v>
      </c>
      <c r="C11499" s="329" t="s">
        <v>9494</v>
      </c>
      <c r="D11499" s="329" t="s">
        <v>9495</v>
      </c>
      <c r="E11499" s="334">
        <v>106.46</v>
      </c>
    </row>
    <row r="11500" spans="1:5" ht="15" x14ac:dyDescent="0.25">
      <c r="A11500" s="329">
        <v>3586</v>
      </c>
      <c r="B11500" s="329" t="s">
        <v>13580</v>
      </c>
      <c r="C11500" s="329" t="s">
        <v>9494</v>
      </c>
      <c r="D11500" s="329" t="s">
        <v>9495</v>
      </c>
      <c r="E11500" s="334">
        <v>21.78</v>
      </c>
    </row>
    <row r="11501" spans="1:5" ht="15" x14ac:dyDescent="0.25">
      <c r="A11501" s="329">
        <v>3592</v>
      </c>
      <c r="B11501" s="329" t="s">
        <v>13581</v>
      </c>
      <c r="C11501" s="329" t="s">
        <v>9494</v>
      </c>
      <c r="D11501" s="329" t="s">
        <v>9495</v>
      </c>
      <c r="E11501" s="334">
        <v>313.52999999999997</v>
      </c>
    </row>
    <row r="11502" spans="1:5" ht="15" x14ac:dyDescent="0.25">
      <c r="A11502" s="329">
        <v>3591</v>
      </c>
      <c r="B11502" s="329" t="s">
        <v>13582</v>
      </c>
      <c r="C11502" s="329" t="s">
        <v>9494</v>
      </c>
      <c r="D11502" s="329" t="s">
        <v>9495</v>
      </c>
      <c r="E11502" s="334">
        <v>502.6</v>
      </c>
    </row>
    <row r="11503" spans="1:5" ht="15" x14ac:dyDescent="0.25">
      <c r="A11503" s="329">
        <v>40396</v>
      </c>
      <c r="B11503" s="329" t="s">
        <v>13583</v>
      </c>
      <c r="C11503" s="329" t="s">
        <v>9494</v>
      </c>
      <c r="D11503" s="329" t="s">
        <v>9508</v>
      </c>
      <c r="E11503" s="334">
        <v>115.82</v>
      </c>
    </row>
    <row r="11504" spans="1:5" ht="15" x14ac:dyDescent="0.25">
      <c r="A11504" s="329">
        <v>40395</v>
      </c>
      <c r="B11504" s="329" t="s">
        <v>13584</v>
      </c>
      <c r="C11504" s="329" t="s">
        <v>9494</v>
      </c>
      <c r="D11504" s="329" t="s">
        <v>9508</v>
      </c>
      <c r="E11504" s="334">
        <v>88.88</v>
      </c>
    </row>
    <row r="11505" spans="1:5" ht="15" x14ac:dyDescent="0.25">
      <c r="A11505" s="329">
        <v>40392</v>
      </c>
      <c r="B11505" s="329" t="s">
        <v>13585</v>
      </c>
      <c r="C11505" s="329" t="s">
        <v>9494</v>
      </c>
      <c r="D11505" s="329" t="s">
        <v>9508</v>
      </c>
      <c r="E11505" s="334">
        <v>28.6</v>
      </c>
    </row>
    <row r="11506" spans="1:5" ht="15" x14ac:dyDescent="0.25">
      <c r="A11506" s="329">
        <v>40394</v>
      </c>
      <c r="B11506" s="329" t="s">
        <v>13586</v>
      </c>
      <c r="C11506" s="329" t="s">
        <v>9494</v>
      </c>
      <c r="D11506" s="329" t="s">
        <v>9508</v>
      </c>
      <c r="E11506" s="334">
        <v>57.87</v>
      </c>
    </row>
    <row r="11507" spans="1:5" ht="15" x14ac:dyDescent="0.25">
      <c r="A11507" s="329">
        <v>40398</v>
      </c>
      <c r="B11507" s="329" t="s">
        <v>13587</v>
      </c>
      <c r="C11507" s="329" t="s">
        <v>9494</v>
      </c>
      <c r="D11507" s="329" t="s">
        <v>9508</v>
      </c>
      <c r="E11507" s="334">
        <v>371.58</v>
      </c>
    </row>
    <row r="11508" spans="1:5" ht="15" x14ac:dyDescent="0.25">
      <c r="A11508" s="329">
        <v>40397</v>
      </c>
      <c r="B11508" s="329" t="s">
        <v>13588</v>
      </c>
      <c r="C11508" s="329" t="s">
        <v>9494</v>
      </c>
      <c r="D11508" s="329" t="s">
        <v>9508</v>
      </c>
      <c r="E11508" s="334">
        <v>190.29</v>
      </c>
    </row>
    <row r="11509" spans="1:5" ht="15" x14ac:dyDescent="0.25">
      <c r="A11509" s="329">
        <v>40393</v>
      </c>
      <c r="B11509" s="329" t="s">
        <v>13589</v>
      </c>
      <c r="C11509" s="329" t="s">
        <v>9494</v>
      </c>
      <c r="D11509" s="329" t="s">
        <v>9508</v>
      </c>
      <c r="E11509" s="334">
        <v>36.840000000000003</v>
      </c>
    </row>
    <row r="11510" spans="1:5" ht="15" x14ac:dyDescent="0.25">
      <c r="A11510" s="329">
        <v>40399</v>
      </c>
      <c r="B11510" s="329" t="s">
        <v>13590</v>
      </c>
      <c r="C11510" s="329" t="s">
        <v>9494</v>
      </c>
      <c r="D11510" s="329" t="s">
        <v>9508</v>
      </c>
      <c r="E11510" s="334">
        <v>607.89</v>
      </c>
    </row>
    <row r="11511" spans="1:5" ht="15" x14ac:dyDescent="0.25">
      <c r="A11511" s="329">
        <v>39322</v>
      </c>
      <c r="B11511" s="329" t="s">
        <v>13591</v>
      </c>
      <c r="C11511" s="329" t="s">
        <v>9494</v>
      </c>
      <c r="D11511" s="329" t="s">
        <v>9508</v>
      </c>
      <c r="E11511" s="334">
        <v>26.26</v>
      </c>
    </row>
    <row r="11512" spans="1:5" ht="15" x14ac:dyDescent="0.25">
      <c r="A11512" s="329">
        <v>39289</v>
      </c>
      <c r="B11512" s="329" t="s">
        <v>13592</v>
      </c>
      <c r="C11512" s="329" t="s">
        <v>9494</v>
      </c>
      <c r="D11512" s="329" t="s">
        <v>9508</v>
      </c>
      <c r="E11512" s="334">
        <v>31.46</v>
      </c>
    </row>
    <row r="11513" spans="1:5" ht="15" x14ac:dyDescent="0.25">
      <c r="A11513" s="329">
        <v>39290</v>
      </c>
      <c r="B11513" s="329" t="s">
        <v>13593</v>
      </c>
      <c r="C11513" s="329" t="s">
        <v>9494</v>
      </c>
      <c r="D11513" s="329" t="s">
        <v>9508</v>
      </c>
      <c r="E11513" s="334">
        <v>53.4</v>
      </c>
    </row>
    <row r="11514" spans="1:5" ht="15" x14ac:dyDescent="0.25">
      <c r="A11514" s="329">
        <v>39291</v>
      </c>
      <c r="B11514" s="329" t="s">
        <v>13594</v>
      </c>
      <c r="C11514" s="329" t="s">
        <v>9494</v>
      </c>
      <c r="D11514" s="329" t="s">
        <v>9508</v>
      </c>
      <c r="E11514" s="334">
        <v>79.95</v>
      </c>
    </row>
    <row r="11515" spans="1:5" ht="15" x14ac:dyDescent="0.25">
      <c r="A11515" s="329">
        <v>20174</v>
      </c>
      <c r="B11515" s="329" t="s">
        <v>13595</v>
      </c>
      <c r="C11515" s="329" t="s">
        <v>9494</v>
      </c>
      <c r="D11515" s="329" t="s">
        <v>9495</v>
      </c>
      <c r="E11515" s="334">
        <v>39.43</v>
      </c>
    </row>
    <row r="11516" spans="1:5" ht="15" x14ac:dyDescent="0.25">
      <c r="A11516" s="329">
        <v>41892</v>
      </c>
      <c r="B11516" s="329" t="s">
        <v>13596</v>
      </c>
      <c r="C11516" s="329" t="s">
        <v>9494</v>
      </c>
      <c r="D11516" s="329" t="s">
        <v>9508</v>
      </c>
      <c r="E11516" s="334">
        <v>132.18</v>
      </c>
    </row>
    <row r="11517" spans="1:5" ht="15" x14ac:dyDescent="0.25">
      <c r="A11517" s="329">
        <v>7048</v>
      </c>
      <c r="B11517" s="329" t="s">
        <v>13597</v>
      </c>
      <c r="C11517" s="329" t="s">
        <v>9494</v>
      </c>
      <c r="D11517" s="329" t="s">
        <v>9508</v>
      </c>
      <c r="E11517" s="334">
        <v>28.53</v>
      </c>
    </row>
    <row r="11518" spans="1:5" ht="15" x14ac:dyDescent="0.25">
      <c r="A11518" s="329">
        <v>7088</v>
      </c>
      <c r="B11518" s="329" t="s">
        <v>13598</v>
      </c>
      <c r="C11518" s="329" t="s">
        <v>9494</v>
      </c>
      <c r="D11518" s="329" t="s">
        <v>9508</v>
      </c>
      <c r="E11518" s="334">
        <v>62.39</v>
      </c>
    </row>
    <row r="11519" spans="1:5" ht="15" x14ac:dyDescent="0.25">
      <c r="A11519" s="329">
        <v>20179</v>
      </c>
      <c r="B11519" s="329" t="s">
        <v>13599</v>
      </c>
      <c r="C11519" s="329" t="s">
        <v>9494</v>
      </c>
      <c r="D11519" s="329" t="s">
        <v>9495</v>
      </c>
      <c r="E11519" s="334">
        <v>53.08</v>
      </c>
    </row>
    <row r="11520" spans="1:5" ht="15" x14ac:dyDescent="0.25">
      <c r="A11520" s="329">
        <v>20178</v>
      </c>
      <c r="B11520" s="329" t="s">
        <v>13600</v>
      </c>
      <c r="C11520" s="329" t="s">
        <v>9494</v>
      </c>
      <c r="D11520" s="329" t="s">
        <v>9495</v>
      </c>
      <c r="E11520" s="334">
        <v>46.91</v>
      </c>
    </row>
    <row r="11521" spans="1:5" ht="15" x14ac:dyDescent="0.25">
      <c r="A11521" s="329">
        <v>20180</v>
      </c>
      <c r="B11521" s="329" t="s">
        <v>13601</v>
      </c>
      <c r="C11521" s="329" t="s">
        <v>9494</v>
      </c>
      <c r="D11521" s="329" t="s">
        <v>9495</v>
      </c>
      <c r="E11521" s="334">
        <v>86.2</v>
      </c>
    </row>
    <row r="11522" spans="1:5" ht="15" x14ac:dyDescent="0.25">
      <c r="A11522" s="329">
        <v>20181</v>
      </c>
      <c r="B11522" s="329" t="s">
        <v>13602</v>
      </c>
      <c r="C11522" s="329" t="s">
        <v>9494</v>
      </c>
      <c r="D11522" s="329" t="s">
        <v>9495</v>
      </c>
      <c r="E11522" s="334">
        <v>127.88</v>
      </c>
    </row>
    <row r="11523" spans="1:5" ht="15" x14ac:dyDescent="0.25">
      <c r="A11523" s="329">
        <v>20177</v>
      </c>
      <c r="B11523" s="329" t="s">
        <v>13603</v>
      </c>
      <c r="C11523" s="329" t="s">
        <v>9494</v>
      </c>
      <c r="D11523" s="329" t="s">
        <v>9495</v>
      </c>
      <c r="E11523" s="334">
        <v>30.74</v>
      </c>
    </row>
    <row r="11524" spans="1:5" ht="15" x14ac:dyDescent="0.25">
      <c r="A11524" s="329">
        <v>7082</v>
      </c>
      <c r="B11524" s="329" t="s">
        <v>13604</v>
      </c>
      <c r="C11524" s="329" t="s">
        <v>9494</v>
      </c>
      <c r="D11524" s="329" t="s">
        <v>9508</v>
      </c>
      <c r="E11524" s="334">
        <v>68.209999999999994</v>
      </c>
    </row>
    <row r="11525" spans="1:5" ht="15" x14ac:dyDescent="0.25">
      <c r="A11525" s="329">
        <v>42707</v>
      </c>
      <c r="B11525" s="329" t="s">
        <v>13605</v>
      </c>
      <c r="C11525" s="329" t="s">
        <v>9494</v>
      </c>
      <c r="D11525" s="329" t="s">
        <v>9508</v>
      </c>
      <c r="E11525" s="334">
        <v>185.25</v>
      </c>
    </row>
    <row r="11526" spans="1:5" ht="15" x14ac:dyDescent="0.25">
      <c r="A11526" s="329">
        <v>7069</v>
      </c>
      <c r="B11526" s="329" t="s">
        <v>13606</v>
      </c>
      <c r="C11526" s="329" t="s">
        <v>9494</v>
      </c>
      <c r="D11526" s="329" t="s">
        <v>9508</v>
      </c>
      <c r="E11526" s="334">
        <v>151.38999999999999</v>
      </c>
    </row>
    <row r="11527" spans="1:5" ht="15" x14ac:dyDescent="0.25">
      <c r="A11527" s="329">
        <v>42708</v>
      </c>
      <c r="B11527" s="329" t="s">
        <v>13607</v>
      </c>
      <c r="C11527" s="329" t="s">
        <v>9494</v>
      </c>
      <c r="D11527" s="329" t="s">
        <v>9508</v>
      </c>
      <c r="E11527" s="334">
        <v>486.23</v>
      </c>
    </row>
    <row r="11528" spans="1:5" ht="15" x14ac:dyDescent="0.25">
      <c r="A11528" s="329">
        <v>7070</v>
      </c>
      <c r="B11528" s="329" t="s">
        <v>13608</v>
      </c>
      <c r="C11528" s="329" t="s">
        <v>9494</v>
      </c>
      <c r="D11528" s="329" t="s">
        <v>9508</v>
      </c>
      <c r="E11528" s="334">
        <v>216.79</v>
      </c>
    </row>
    <row r="11529" spans="1:5" ht="15" x14ac:dyDescent="0.25">
      <c r="A11529" s="329">
        <v>42709</v>
      </c>
      <c r="B11529" s="329" t="s">
        <v>13609</v>
      </c>
      <c r="C11529" s="329" t="s">
        <v>9494</v>
      </c>
      <c r="D11529" s="329" t="s">
        <v>9508</v>
      </c>
      <c r="E11529" s="334">
        <v>727.18</v>
      </c>
    </row>
    <row r="11530" spans="1:5" ht="15" x14ac:dyDescent="0.25">
      <c r="A11530" s="329">
        <v>42710</v>
      </c>
      <c r="B11530" s="329" t="s">
        <v>13610</v>
      </c>
      <c r="C11530" s="329" t="s">
        <v>9494</v>
      </c>
      <c r="D11530" s="329" t="s">
        <v>9508</v>
      </c>
      <c r="E11530" s="335">
        <v>2090.29</v>
      </c>
    </row>
    <row r="11531" spans="1:5" ht="15" x14ac:dyDescent="0.25">
      <c r="A11531" s="329">
        <v>42716</v>
      </c>
      <c r="B11531" s="329" t="s">
        <v>13611</v>
      </c>
      <c r="C11531" s="329" t="s">
        <v>9494</v>
      </c>
      <c r="D11531" s="329" t="s">
        <v>9508</v>
      </c>
      <c r="E11531" s="335">
        <v>2601.7199999999998</v>
      </c>
    </row>
    <row r="11532" spans="1:5" ht="15" x14ac:dyDescent="0.25">
      <c r="A11532" s="329">
        <v>20172</v>
      </c>
      <c r="B11532" s="329" t="s">
        <v>13612</v>
      </c>
      <c r="C11532" s="329" t="s">
        <v>9494</v>
      </c>
      <c r="D11532" s="329" t="s">
        <v>9508</v>
      </c>
      <c r="E11532" s="334">
        <v>50.03</v>
      </c>
    </row>
    <row r="11533" spans="1:5" ht="15" x14ac:dyDescent="0.25">
      <c r="A11533" s="329">
        <v>40945</v>
      </c>
      <c r="B11533" s="329" t="s">
        <v>13613</v>
      </c>
      <c r="C11533" s="329" t="s">
        <v>9661</v>
      </c>
      <c r="D11533" s="329" t="s">
        <v>9495</v>
      </c>
      <c r="E11533" s="334">
        <v>13.02</v>
      </c>
    </row>
    <row r="11534" spans="1:5" ht="15" x14ac:dyDescent="0.25">
      <c r="A11534" s="329">
        <v>40946</v>
      </c>
      <c r="B11534" s="329" t="s">
        <v>13614</v>
      </c>
      <c r="C11534" s="329" t="s">
        <v>9663</v>
      </c>
      <c r="D11534" s="329" t="s">
        <v>9495</v>
      </c>
      <c r="E11534" s="335">
        <v>2309.2600000000002</v>
      </c>
    </row>
    <row r="11535" spans="1:5" ht="15" x14ac:dyDescent="0.25">
      <c r="A11535" s="329">
        <v>7153</v>
      </c>
      <c r="B11535" s="329" t="s">
        <v>13615</v>
      </c>
      <c r="C11535" s="329" t="s">
        <v>9661</v>
      </c>
      <c r="D11535" s="329" t="s">
        <v>9495</v>
      </c>
      <c r="E11535" s="334">
        <v>19.66</v>
      </c>
    </row>
    <row r="11536" spans="1:5" ht="15" x14ac:dyDescent="0.25">
      <c r="A11536" s="329">
        <v>41089</v>
      </c>
      <c r="B11536" s="329" t="s">
        <v>13616</v>
      </c>
      <c r="C11536" s="329" t="s">
        <v>9663</v>
      </c>
      <c r="D11536" s="329" t="s">
        <v>9495</v>
      </c>
      <c r="E11536" s="335">
        <v>3485.32</v>
      </c>
    </row>
    <row r="11537" spans="1:5" ht="15" x14ac:dyDescent="0.25">
      <c r="A11537" s="329">
        <v>40943</v>
      </c>
      <c r="B11537" s="329" t="s">
        <v>13617</v>
      </c>
      <c r="C11537" s="329" t="s">
        <v>9661</v>
      </c>
      <c r="D11537" s="329" t="s">
        <v>9495</v>
      </c>
      <c r="E11537" s="334">
        <v>20.7</v>
      </c>
    </row>
    <row r="11538" spans="1:5" ht="15" x14ac:dyDescent="0.25">
      <c r="A11538" s="329">
        <v>40944</v>
      </c>
      <c r="B11538" s="329" t="s">
        <v>13618</v>
      </c>
      <c r="C11538" s="329" t="s">
        <v>9663</v>
      </c>
      <c r="D11538" s="329" t="s">
        <v>9495</v>
      </c>
      <c r="E11538" s="335">
        <v>3670.52</v>
      </c>
    </row>
    <row r="11539" spans="1:5" ht="15" x14ac:dyDescent="0.25">
      <c r="A11539" s="329">
        <v>6175</v>
      </c>
      <c r="B11539" s="329" t="s">
        <v>13619</v>
      </c>
      <c r="C11539" s="329" t="s">
        <v>9661</v>
      </c>
      <c r="D11539" s="329" t="s">
        <v>9495</v>
      </c>
      <c r="E11539" s="334">
        <v>18.11</v>
      </c>
    </row>
    <row r="11540" spans="1:5" ht="15" x14ac:dyDescent="0.25">
      <c r="A11540" s="329">
        <v>41092</v>
      </c>
      <c r="B11540" s="329" t="s">
        <v>13620</v>
      </c>
      <c r="C11540" s="329" t="s">
        <v>9663</v>
      </c>
      <c r="D11540" s="329" t="s">
        <v>9495</v>
      </c>
      <c r="E11540" s="335">
        <v>3210.7</v>
      </c>
    </row>
    <row r="11541" spans="1:5" ht="15" x14ac:dyDescent="0.25">
      <c r="A11541" s="329">
        <v>37712</v>
      </c>
      <c r="B11541" s="329" t="s">
        <v>13621</v>
      </c>
      <c r="C11541" s="329" t="s">
        <v>9507</v>
      </c>
      <c r="D11541" s="329" t="s">
        <v>9508</v>
      </c>
      <c r="E11541" s="334">
        <v>61.5</v>
      </c>
    </row>
    <row r="11542" spans="1:5" ht="15" x14ac:dyDescent="0.25">
      <c r="A11542" s="329">
        <v>34547</v>
      </c>
      <c r="B11542" s="329" t="s">
        <v>673</v>
      </c>
      <c r="C11542" s="329" t="s">
        <v>9519</v>
      </c>
      <c r="D11542" s="329" t="s">
        <v>9495</v>
      </c>
      <c r="E11542" s="334">
        <v>6.52</v>
      </c>
    </row>
    <row r="11543" spans="1:5" ht="15" x14ac:dyDescent="0.25">
      <c r="A11543" s="329">
        <v>34548</v>
      </c>
      <c r="B11543" s="329" t="s">
        <v>13622</v>
      </c>
      <c r="C11543" s="329" t="s">
        <v>9519</v>
      </c>
      <c r="D11543" s="329" t="s">
        <v>9495</v>
      </c>
      <c r="E11543" s="334">
        <v>10.7</v>
      </c>
    </row>
    <row r="11544" spans="1:5" ht="15" x14ac:dyDescent="0.25">
      <c r="A11544" s="329">
        <v>34558</v>
      </c>
      <c r="B11544" s="329" t="s">
        <v>13623</v>
      </c>
      <c r="C11544" s="329" t="s">
        <v>9519</v>
      </c>
      <c r="D11544" s="329" t="s">
        <v>9495</v>
      </c>
      <c r="E11544" s="334">
        <v>5.3</v>
      </c>
    </row>
    <row r="11545" spans="1:5" ht="15" x14ac:dyDescent="0.25">
      <c r="A11545" s="329">
        <v>34550</v>
      </c>
      <c r="B11545" s="329" t="s">
        <v>13624</v>
      </c>
      <c r="C11545" s="329" t="s">
        <v>9519</v>
      </c>
      <c r="D11545" s="329" t="s">
        <v>9495</v>
      </c>
      <c r="E11545" s="334">
        <v>2.82</v>
      </c>
    </row>
    <row r="11546" spans="1:5" ht="15" x14ac:dyDescent="0.25">
      <c r="A11546" s="329">
        <v>34557</v>
      </c>
      <c r="B11546" s="329" t="s">
        <v>1940</v>
      </c>
      <c r="C11546" s="329" t="s">
        <v>9519</v>
      </c>
      <c r="D11546" s="329" t="s">
        <v>9495</v>
      </c>
      <c r="E11546" s="334">
        <v>4.13</v>
      </c>
    </row>
    <row r="11547" spans="1:5" ht="15" x14ac:dyDescent="0.25">
      <c r="A11547" s="329">
        <v>37411</v>
      </c>
      <c r="B11547" s="329" t="s">
        <v>630</v>
      </c>
      <c r="C11547" s="329" t="s">
        <v>9507</v>
      </c>
      <c r="D11547" s="329" t="s">
        <v>9495</v>
      </c>
      <c r="E11547" s="334">
        <v>30.19</v>
      </c>
    </row>
    <row r="11548" spans="1:5" ht="15" x14ac:dyDescent="0.25">
      <c r="A11548" s="329">
        <v>39508</v>
      </c>
      <c r="B11548" s="329" t="s">
        <v>13625</v>
      </c>
      <c r="C11548" s="329" t="s">
        <v>9507</v>
      </c>
      <c r="D11548" s="329" t="s">
        <v>9495</v>
      </c>
      <c r="E11548" s="334">
        <v>16.96</v>
      </c>
    </row>
    <row r="11549" spans="1:5" ht="15" x14ac:dyDescent="0.25">
      <c r="A11549" s="329">
        <v>39507</v>
      </c>
      <c r="B11549" s="329" t="s">
        <v>13626</v>
      </c>
      <c r="C11549" s="329" t="s">
        <v>9507</v>
      </c>
      <c r="D11549" s="329" t="s">
        <v>9495</v>
      </c>
      <c r="E11549" s="334">
        <v>25.3</v>
      </c>
    </row>
    <row r="11550" spans="1:5" ht="15" x14ac:dyDescent="0.25">
      <c r="A11550" s="329">
        <v>7155</v>
      </c>
      <c r="B11550" s="329" t="s">
        <v>13627</v>
      </c>
      <c r="C11550" s="329" t="s">
        <v>9507</v>
      </c>
      <c r="D11550" s="329" t="s">
        <v>9495</v>
      </c>
      <c r="E11550" s="334">
        <v>32.479999999999997</v>
      </c>
    </row>
    <row r="11551" spans="1:5" ht="15" x14ac:dyDescent="0.25">
      <c r="A11551" s="329">
        <v>42406</v>
      </c>
      <c r="B11551" s="329" t="s">
        <v>13628</v>
      </c>
      <c r="C11551" s="329" t="s">
        <v>9507</v>
      </c>
      <c r="D11551" s="329" t="s">
        <v>9495</v>
      </c>
      <c r="E11551" s="334">
        <v>37.24</v>
      </c>
    </row>
    <row r="11552" spans="1:5" ht="15" x14ac:dyDescent="0.25">
      <c r="A11552" s="329">
        <v>7156</v>
      </c>
      <c r="B11552" s="329" t="s">
        <v>509</v>
      </c>
      <c r="C11552" s="329" t="s">
        <v>9507</v>
      </c>
      <c r="D11552" s="329" t="s">
        <v>9499</v>
      </c>
      <c r="E11552" s="334">
        <v>46.6</v>
      </c>
    </row>
    <row r="11553" spans="1:5" ht="15" x14ac:dyDescent="0.25">
      <c r="A11553" s="329">
        <v>43127</v>
      </c>
      <c r="B11553" s="329" t="s">
        <v>13629</v>
      </c>
      <c r="C11553" s="329" t="s">
        <v>9507</v>
      </c>
      <c r="D11553" s="329" t="s">
        <v>9495</v>
      </c>
      <c r="E11553" s="334">
        <v>66.69</v>
      </c>
    </row>
    <row r="11554" spans="1:5" ht="15" x14ac:dyDescent="0.25">
      <c r="A11554" s="329">
        <v>10917</v>
      </c>
      <c r="B11554" s="329" t="s">
        <v>470</v>
      </c>
      <c r="C11554" s="329" t="s">
        <v>9507</v>
      </c>
      <c r="D11554" s="329" t="s">
        <v>9495</v>
      </c>
      <c r="E11554" s="334">
        <v>14.08</v>
      </c>
    </row>
    <row r="11555" spans="1:5" ht="15" x14ac:dyDescent="0.25">
      <c r="A11555" s="329">
        <v>21141</v>
      </c>
      <c r="B11555" s="329" t="s">
        <v>13630</v>
      </c>
      <c r="C11555" s="329" t="s">
        <v>9507</v>
      </c>
      <c r="D11555" s="329" t="s">
        <v>9495</v>
      </c>
      <c r="E11555" s="334">
        <v>21.79</v>
      </c>
    </row>
    <row r="11556" spans="1:5" ht="15" x14ac:dyDescent="0.25">
      <c r="A11556" s="329">
        <v>39509</v>
      </c>
      <c r="B11556" s="329" t="s">
        <v>13631</v>
      </c>
      <c r="C11556" s="329" t="s">
        <v>9507</v>
      </c>
      <c r="D11556" s="329" t="s">
        <v>9495</v>
      </c>
      <c r="E11556" s="334">
        <v>20.96</v>
      </c>
    </row>
    <row r="11557" spans="1:5" ht="15" x14ac:dyDescent="0.25">
      <c r="A11557" s="329">
        <v>25988</v>
      </c>
      <c r="B11557" s="329" t="s">
        <v>13632</v>
      </c>
      <c r="C11557" s="329" t="s">
        <v>9507</v>
      </c>
      <c r="D11557" s="329" t="s">
        <v>9495</v>
      </c>
      <c r="E11557" s="334">
        <v>10.77</v>
      </c>
    </row>
    <row r="11558" spans="1:5" ht="15" x14ac:dyDescent="0.25">
      <c r="A11558" s="329">
        <v>7167</v>
      </c>
      <c r="B11558" s="329" t="s">
        <v>13633</v>
      </c>
      <c r="C11558" s="329" t="s">
        <v>9507</v>
      </c>
      <c r="D11558" s="329" t="s">
        <v>9495</v>
      </c>
      <c r="E11558" s="334">
        <v>23.74</v>
      </c>
    </row>
    <row r="11559" spans="1:5" ht="15" x14ac:dyDescent="0.25">
      <c r="A11559" s="329">
        <v>10928</v>
      </c>
      <c r="B11559" s="329" t="s">
        <v>13634</v>
      </c>
      <c r="C11559" s="329" t="s">
        <v>9507</v>
      </c>
      <c r="D11559" s="329" t="s">
        <v>9495</v>
      </c>
      <c r="E11559" s="334">
        <v>13.64</v>
      </c>
    </row>
    <row r="11560" spans="1:5" ht="15" x14ac:dyDescent="0.25">
      <c r="A11560" s="329">
        <v>10933</v>
      </c>
      <c r="B11560" s="329" t="s">
        <v>13635</v>
      </c>
      <c r="C11560" s="329" t="s">
        <v>9507</v>
      </c>
      <c r="D11560" s="329" t="s">
        <v>9495</v>
      </c>
      <c r="E11560" s="334">
        <v>20.58</v>
      </c>
    </row>
    <row r="11561" spans="1:5" ht="15" x14ac:dyDescent="0.25">
      <c r="A11561" s="329">
        <v>7158</v>
      </c>
      <c r="B11561" s="329" t="s">
        <v>13636</v>
      </c>
      <c r="C11561" s="329" t="s">
        <v>9507</v>
      </c>
      <c r="D11561" s="329" t="s">
        <v>9499</v>
      </c>
      <c r="E11561" s="334">
        <v>34.9</v>
      </c>
    </row>
    <row r="11562" spans="1:5" ht="15" x14ac:dyDescent="0.25">
      <c r="A11562" s="329">
        <v>10927</v>
      </c>
      <c r="B11562" s="329" t="s">
        <v>13637</v>
      </c>
      <c r="C11562" s="329" t="s">
        <v>9507</v>
      </c>
      <c r="D11562" s="329" t="s">
        <v>9495</v>
      </c>
      <c r="E11562" s="334">
        <v>22.32</v>
      </c>
    </row>
    <row r="11563" spans="1:5" ht="15" x14ac:dyDescent="0.25">
      <c r="A11563" s="329">
        <v>7162</v>
      </c>
      <c r="B11563" s="329" t="s">
        <v>13638</v>
      </c>
      <c r="C11563" s="329" t="s">
        <v>9507</v>
      </c>
      <c r="D11563" s="329" t="s">
        <v>9495</v>
      </c>
      <c r="E11563" s="334">
        <v>54.61</v>
      </c>
    </row>
    <row r="11564" spans="1:5" ht="15" x14ac:dyDescent="0.25">
      <c r="A11564" s="329">
        <v>10932</v>
      </c>
      <c r="B11564" s="329" t="s">
        <v>13639</v>
      </c>
      <c r="C11564" s="329" t="s">
        <v>9507</v>
      </c>
      <c r="D11564" s="329" t="s">
        <v>9495</v>
      </c>
      <c r="E11564" s="334">
        <v>94.99</v>
      </c>
    </row>
    <row r="11565" spans="1:5" ht="15" x14ac:dyDescent="0.25">
      <c r="A11565" s="329">
        <v>10937</v>
      </c>
      <c r="B11565" s="329" t="s">
        <v>13640</v>
      </c>
      <c r="C11565" s="329" t="s">
        <v>9507</v>
      </c>
      <c r="D11565" s="329" t="s">
        <v>9495</v>
      </c>
      <c r="E11565" s="334">
        <v>24.41</v>
      </c>
    </row>
    <row r="11566" spans="1:5" ht="15" x14ac:dyDescent="0.25">
      <c r="A11566" s="329">
        <v>10935</v>
      </c>
      <c r="B11566" s="329" t="s">
        <v>13641</v>
      </c>
      <c r="C11566" s="329" t="s">
        <v>9507</v>
      </c>
      <c r="D11566" s="329" t="s">
        <v>9495</v>
      </c>
      <c r="E11566" s="334">
        <v>42.34</v>
      </c>
    </row>
    <row r="11567" spans="1:5" ht="15" x14ac:dyDescent="0.25">
      <c r="A11567" s="329">
        <v>10931</v>
      </c>
      <c r="B11567" s="329" t="s">
        <v>13642</v>
      </c>
      <c r="C11567" s="329" t="s">
        <v>9507</v>
      </c>
      <c r="D11567" s="329" t="s">
        <v>9495</v>
      </c>
      <c r="E11567" s="334">
        <v>11.91</v>
      </c>
    </row>
    <row r="11568" spans="1:5" ht="15" x14ac:dyDescent="0.25">
      <c r="A11568" s="329">
        <v>7164</v>
      </c>
      <c r="B11568" s="329" t="s">
        <v>13643</v>
      </c>
      <c r="C11568" s="329" t="s">
        <v>9507</v>
      </c>
      <c r="D11568" s="329" t="s">
        <v>9495</v>
      </c>
      <c r="E11568" s="334">
        <v>39.409999999999997</v>
      </c>
    </row>
    <row r="11569" spans="1:5" ht="15" x14ac:dyDescent="0.25">
      <c r="A11569" s="329">
        <v>36887</v>
      </c>
      <c r="B11569" s="329" t="s">
        <v>13644</v>
      </c>
      <c r="C11569" s="329" t="s">
        <v>9507</v>
      </c>
      <c r="D11569" s="329" t="s">
        <v>9495</v>
      </c>
      <c r="E11569" s="334">
        <v>8.74</v>
      </c>
    </row>
    <row r="11570" spans="1:5" ht="15" x14ac:dyDescent="0.25">
      <c r="A11570" s="329">
        <v>34630</v>
      </c>
      <c r="B11570" s="329" t="s">
        <v>13645</v>
      </c>
      <c r="C11570" s="329" t="s">
        <v>9494</v>
      </c>
      <c r="D11570" s="329" t="s">
        <v>9508</v>
      </c>
      <c r="E11570" s="334">
        <v>999.55</v>
      </c>
    </row>
    <row r="11571" spans="1:5" ht="15" x14ac:dyDescent="0.25">
      <c r="A11571" s="329">
        <v>7161</v>
      </c>
      <c r="B11571" s="329" t="s">
        <v>13646</v>
      </c>
      <c r="C11571" s="329" t="s">
        <v>9507</v>
      </c>
      <c r="D11571" s="329" t="s">
        <v>9495</v>
      </c>
      <c r="E11571" s="334">
        <v>4.9000000000000004</v>
      </c>
    </row>
    <row r="11572" spans="1:5" ht="15" x14ac:dyDescent="0.25">
      <c r="A11572" s="329">
        <v>7170</v>
      </c>
      <c r="B11572" s="329" t="s">
        <v>13647</v>
      </c>
      <c r="C11572" s="329" t="s">
        <v>9507</v>
      </c>
      <c r="D11572" s="329" t="s">
        <v>9495</v>
      </c>
      <c r="E11572" s="334">
        <v>2.11</v>
      </c>
    </row>
    <row r="11573" spans="1:5" ht="15" x14ac:dyDescent="0.25">
      <c r="A11573" s="329">
        <v>37524</v>
      </c>
      <c r="B11573" s="329" t="s">
        <v>13648</v>
      </c>
      <c r="C11573" s="329" t="s">
        <v>9519</v>
      </c>
      <c r="D11573" s="329" t="s">
        <v>9499</v>
      </c>
      <c r="E11573" s="334">
        <v>1.93</v>
      </c>
    </row>
    <row r="11574" spans="1:5" ht="15" x14ac:dyDescent="0.25">
      <c r="A11574" s="329">
        <v>37525</v>
      </c>
      <c r="B11574" s="329" t="s">
        <v>13649</v>
      </c>
      <c r="C11574" s="329" t="s">
        <v>9519</v>
      </c>
      <c r="D11574" s="329" t="s">
        <v>9495</v>
      </c>
      <c r="E11574" s="334">
        <v>2.64</v>
      </c>
    </row>
    <row r="11575" spans="1:5" ht="15" x14ac:dyDescent="0.25">
      <c r="A11575" s="329">
        <v>36789</v>
      </c>
      <c r="B11575" s="329" t="s">
        <v>13650</v>
      </c>
      <c r="C11575" s="329" t="s">
        <v>9494</v>
      </c>
      <c r="D11575" s="329" t="s">
        <v>9495</v>
      </c>
      <c r="E11575" s="334">
        <v>2.5299999999999998</v>
      </c>
    </row>
    <row r="11576" spans="1:5" ht="15" x14ac:dyDescent="0.25">
      <c r="A11576" s="329">
        <v>7173</v>
      </c>
      <c r="B11576" s="329" t="s">
        <v>13651</v>
      </c>
      <c r="C11576" s="329" t="s">
        <v>9982</v>
      </c>
      <c r="D11576" s="329" t="s">
        <v>9499</v>
      </c>
      <c r="E11576" s="335">
        <v>1640</v>
      </c>
    </row>
    <row r="11577" spans="1:5" ht="15" x14ac:dyDescent="0.25">
      <c r="A11577" s="329">
        <v>7175</v>
      </c>
      <c r="B11577" s="329" t="s">
        <v>13652</v>
      </c>
      <c r="C11577" s="329" t="s">
        <v>9494</v>
      </c>
      <c r="D11577" s="329" t="s">
        <v>9495</v>
      </c>
      <c r="E11577" s="334">
        <v>1.85</v>
      </c>
    </row>
    <row r="11578" spans="1:5" ht="15" x14ac:dyDescent="0.25">
      <c r="A11578" s="329">
        <v>40741</v>
      </c>
      <c r="B11578" s="329" t="s">
        <v>13653</v>
      </c>
      <c r="C11578" s="329" t="s">
        <v>9494</v>
      </c>
      <c r="D11578" s="329" t="s">
        <v>9495</v>
      </c>
      <c r="E11578" s="334">
        <v>2.48</v>
      </c>
    </row>
    <row r="11579" spans="1:5" ht="15" x14ac:dyDescent="0.25">
      <c r="A11579" s="329">
        <v>7184</v>
      </c>
      <c r="B11579" s="329" t="s">
        <v>13654</v>
      </c>
      <c r="C11579" s="329" t="s">
        <v>9507</v>
      </c>
      <c r="D11579" s="329" t="s">
        <v>9499</v>
      </c>
      <c r="E11579" s="334">
        <v>34.76</v>
      </c>
    </row>
    <row r="11580" spans="1:5" ht="15" x14ac:dyDescent="0.25">
      <c r="A11580" s="329">
        <v>34458</v>
      </c>
      <c r="B11580" s="329" t="s">
        <v>13655</v>
      </c>
      <c r="C11580" s="329" t="s">
        <v>9494</v>
      </c>
      <c r="D11580" s="329" t="s">
        <v>9495</v>
      </c>
      <c r="E11580" s="334">
        <v>161.07</v>
      </c>
    </row>
    <row r="11581" spans="1:5" ht="15" x14ac:dyDescent="0.25">
      <c r="A11581" s="329">
        <v>34464</v>
      </c>
      <c r="B11581" s="329" t="s">
        <v>13656</v>
      </c>
      <c r="C11581" s="329" t="s">
        <v>9494</v>
      </c>
      <c r="D11581" s="329" t="s">
        <v>9495</v>
      </c>
      <c r="E11581" s="334">
        <v>216.09</v>
      </c>
    </row>
    <row r="11582" spans="1:5" ht="15" x14ac:dyDescent="0.25">
      <c r="A11582" s="329">
        <v>34468</v>
      </c>
      <c r="B11582" s="329" t="s">
        <v>13657</v>
      </c>
      <c r="C11582" s="329" t="s">
        <v>9494</v>
      </c>
      <c r="D11582" s="329" t="s">
        <v>9495</v>
      </c>
      <c r="E11582" s="334">
        <v>249.39</v>
      </c>
    </row>
    <row r="11583" spans="1:5" ht="15" x14ac:dyDescent="0.25">
      <c r="A11583" s="329">
        <v>34473</v>
      </c>
      <c r="B11583" s="329" t="s">
        <v>13658</v>
      </c>
      <c r="C11583" s="329" t="s">
        <v>9494</v>
      </c>
      <c r="D11583" s="329" t="s">
        <v>9495</v>
      </c>
      <c r="E11583" s="334">
        <v>203.97</v>
      </c>
    </row>
    <row r="11584" spans="1:5" ht="15" x14ac:dyDescent="0.25">
      <c r="A11584" s="329">
        <v>34480</v>
      </c>
      <c r="B11584" s="329" t="s">
        <v>13659</v>
      </c>
      <c r="C11584" s="329" t="s">
        <v>9494</v>
      </c>
      <c r="D11584" s="329" t="s">
        <v>9495</v>
      </c>
      <c r="E11584" s="334">
        <v>278.14</v>
      </c>
    </row>
    <row r="11585" spans="1:5" ht="15" x14ac:dyDescent="0.25">
      <c r="A11585" s="329">
        <v>34486</v>
      </c>
      <c r="B11585" s="329" t="s">
        <v>13660</v>
      </c>
      <c r="C11585" s="329" t="s">
        <v>9494</v>
      </c>
      <c r="D11585" s="329" t="s">
        <v>9495</v>
      </c>
      <c r="E11585" s="334">
        <v>311.52</v>
      </c>
    </row>
    <row r="11586" spans="1:5" ht="15" x14ac:dyDescent="0.25">
      <c r="A11586" s="329">
        <v>7202</v>
      </c>
      <c r="B11586" s="329" t="s">
        <v>13661</v>
      </c>
      <c r="C11586" s="329" t="s">
        <v>9507</v>
      </c>
      <c r="D11586" s="329" t="s">
        <v>9495</v>
      </c>
      <c r="E11586" s="334">
        <v>63.84</v>
      </c>
    </row>
    <row r="11587" spans="1:5" ht="15" x14ac:dyDescent="0.25">
      <c r="A11587" s="329">
        <v>7190</v>
      </c>
      <c r="B11587" s="329" t="s">
        <v>13662</v>
      </c>
      <c r="C11587" s="329" t="s">
        <v>9494</v>
      </c>
      <c r="D11587" s="329" t="s">
        <v>9495</v>
      </c>
      <c r="E11587" s="334">
        <v>10.95</v>
      </c>
    </row>
    <row r="11588" spans="1:5" ht="15" x14ac:dyDescent="0.25">
      <c r="A11588" s="329">
        <v>34417</v>
      </c>
      <c r="B11588" s="329" t="s">
        <v>13663</v>
      </c>
      <c r="C11588" s="329" t="s">
        <v>9494</v>
      </c>
      <c r="D11588" s="329" t="s">
        <v>9495</v>
      </c>
      <c r="E11588" s="334">
        <v>19.03</v>
      </c>
    </row>
    <row r="11589" spans="1:5" ht="15" x14ac:dyDescent="0.25">
      <c r="A11589" s="329">
        <v>7213</v>
      </c>
      <c r="B11589" s="329" t="s">
        <v>13664</v>
      </c>
      <c r="C11589" s="329" t="s">
        <v>9507</v>
      </c>
      <c r="D11589" s="329" t="s">
        <v>9495</v>
      </c>
      <c r="E11589" s="334">
        <v>18.079999999999998</v>
      </c>
    </row>
    <row r="11590" spans="1:5" ht="15" x14ac:dyDescent="0.25">
      <c r="A11590" s="329">
        <v>7195</v>
      </c>
      <c r="B11590" s="329" t="s">
        <v>13665</v>
      </c>
      <c r="C11590" s="329" t="s">
        <v>9494</v>
      </c>
      <c r="D11590" s="329" t="s">
        <v>9495</v>
      </c>
      <c r="E11590" s="334">
        <v>52.56</v>
      </c>
    </row>
    <row r="11591" spans="1:5" ht="15" x14ac:dyDescent="0.25">
      <c r="A11591" s="329">
        <v>7186</v>
      </c>
      <c r="B11591" s="329" t="s">
        <v>13666</v>
      </c>
      <c r="C11591" s="329" t="s">
        <v>9494</v>
      </c>
      <c r="D11591" s="329" t="s">
        <v>9499</v>
      </c>
      <c r="E11591" s="334">
        <v>62.89</v>
      </c>
    </row>
    <row r="11592" spans="1:5" ht="15" x14ac:dyDescent="0.25">
      <c r="A11592" s="329">
        <v>7194</v>
      </c>
      <c r="B11592" s="329" t="s">
        <v>13667</v>
      </c>
      <c r="C11592" s="329" t="s">
        <v>9507</v>
      </c>
      <c r="D11592" s="329" t="s">
        <v>9495</v>
      </c>
      <c r="E11592" s="334">
        <v>31.19</v>
      </c>
    </row>
    <row r="11593" spans="1:5" ht="15" x14ac:dyDescent="0.25">
      <c r="A11593" s="329">
        <v>7197</v>
      </c>
      <c r="B11593" s="329" t="s">
        <v>13668</v>
      </c>
      <c r="C11593" s="329" t="s">
        <v>9494</v>
      </c>
      <c r="D11593" s="329" t="s">
        <v>9495</v>
      </c>
      <c r="E11593" s="334">
        <v>125.75</v>
      </c>
    </row>
    <row r="11594" spans="1:5" ht="15" x14ac:dyDescent="0.25">
      <c r="A11594" s="329">
        <v>7192</v>
      </c>
      <c r="B11594" s="329" t="s">
        <v>13669</v>
      </c>
      <c r="C11594" s="329" t="s">
        <v>9494</v>
      </c>
      <c r="D11594" s="329" t="s">
        <v>9495</v>
      </c>
      <c r="E11594" s="334">
        <v>69.16</v>
      </c>
    </row>
    <row r="11595" spans="1:5" ht="15" x14ac:dyDescent="0.25">
      <c r="A11595" s="329">
        <v>7193</v>
      </c>
      <c r="B11595" s="329" t="s">
        <v>13670</v>
      </c>
      <c r="C11595" s="329" t="s">
        <v>9494</v>
      </c>
      <c r="D11595" s="329" t="s">
        <v>9495</v>
      </c>
      <c r="E11595" s="334">
        <v>82.56</v>
      </c>
    </row>
    <row r="11596" spans="1:5" ht="15" x14ac:dyDescent="0.25">
      <c r="A11596" s="329">
        <v>7189</v>
      </c>
      <c r="B11596" s="329" t="s">
        <v>13671</v>
      </c>
      <c r="C11596" s="329" t="s">
        <v>9494</v>
      </c>
      <c r="D11596" s="329" t="s">
        <v>9495</v>
      </c>
      <c r="E11596" s="334">
        <v>115.96</v>
      </c>
    </row>
    <row r="11597" spans="1:5" ht="15" x14ac:dyDescent="0.25">
      <c r="A11597" s="329">
        <v>7198</v>
      </c>
      <c r="B11597" s="329" t="s">
        <v>529</v>
      </c>
      <c r="C11597" s="329" t="s">
        <v>9507</v>
      </c>
      <c r="D11597" s="329" t="s">
        <v>9495</v>
      </c>
      <c r="E11597" s="334">
        <v>43.17</v>
      </c>
    </row>
    <row r="11598" spans="1:5" ht="15" x14ac:dyDescent="0.25">
      <c r="A11598" s="329">
        <v>34402</v>
      </c>
      <c r="B11598" s="329" t="s">
        <v>529</v>
      </c>
      <c r="C11598" s="329" t="s">
        <v>9494</v>
      </c>
      <c r="D11598" s="329" t="s">
        <v>9495</v>
      </c>
      <c r="E11598" s="334">
        <v>173.82</v>
      </c>
    </row>
    <row r="11599" spans="1:5" ht="15" x14ac:dyDescent="0.25">
      <c r="A11599" s="329">
        <v>7245</v>
      </c>
      <c r="B11599" s="329" t="s">
        <v>13672</v>
      </c>
      <c r="C11599" s="329" t="s">
        <v>9494</v>
      </c>
      <c r="D11599" s="329" t="s">
        <v>9495</v>
      </c>
      <c r="E11599" s="334">
        <v>42.11</v>
      </c>
    </row>
    <row r="11600" spans="1:5" ht="15" x14ac:dyDescent="0.25">
      <c r="A11600" s="329">
        <v>34425</v>
      </c>
      <c r="B11600" s="329" t="s">
        <v>13673</v>
      </c>
      <c r="C11600" s="329" t="s">
        <v>9494</v>
      </c>
      <c r="D11600" s="329" t="s">
        <v>9495</v>
      </c>
      <c r="E11600" s="334">
        <v>107.49</v>
      </c>
    </row>
    <row r="11601" spans="1:5" ht="15" x14ac:dyDescent="0.25">
      <c r="A11601" s="329">
        <v>7223</v>
      </c>
      <c r="B11601" s="329" t="s">
        <v>13674</v>
      </c>
      <c r="C11601" s="329" t="s">
        <v>9494</v>
      </c>
      <c r="D11601" s="329" t="s">
        <v>9495</v>
      </c>
      <c r="E11601" s="334">
        <v>125.27</v>
      </c>
    </row>
    <row r="11602" spans="1:5" ht="15" x14ac:dyDescent="0.25">
      <c r="A11602" s="329">
        <v>7234</v>
      </c>
      <c r="B11602" s="329" t="s">
        <v>13675</v>
      </c>
      <c r="C11602" s="329" t="s">
        <v>9494</v>
      </c>
      <c r="D11602" s="329" t="s">
        <v>9495</v>
      </c>
      <c r="E11602" s="334">
        <v>180.68</v>
      </c>
    </row>
    <row r="11603" spans="1:5" ht="15" x14ac:dyDescent="0.25">
      <c r="A11603" s="329">
        <v>7224</v>
      </c>
      <c r="B11603" s="329" t="s">
        <v>13676</v>
      </c>
      <c r="C11603" s="329" t="s">
        <v>9494</v>
      </c>
      <c r="D11603" s="329" t="s">
        <v>9495</v>
      </c>
      <c r="E11603" s="334">
        <v>199.57</v>
      </c>
    </row>
    <row r="11604" spans="1:5" ht="15" x14ac:dyDescent="0.25">
      <c r="A11604" s="329">
        <v>7221</v>
      </c>
      <c r="B11604" s="329" t="s">
        <v>13677</v>
      </c>
      <c r="C11604" s="329" t="s">
        <v>9507</v>
      </c>
      <c r="D11604" s="329" t="s">
        <v>9495</v>
      </c>
      <c r="E11604" s="334">
        <v>97.04</v>
      </c>
    </row>
    <row r="11605" spans="1:5" ht="15" x14ac:dyDescent="0.25">
      <c r="A11605" s="329">
        <v>7225</v>
      </c>
      <c r="B11605" s="329" t="s">
        <v>13678</v>
      </c>
      <c r="C11605" s="329" t="s">
        <v>9494</v>
      </c>
      <c r="D11605" s="329" t="s">
        <v>9495</v>
      </c>
      <c r="E11605" s="334">
        <v>252.32</v>
      </c>
    </row>
    <row r="11606" spans="1:5" ht="15" x14ac:dyDescent="0.25">
      <c r="A11606" s="329">
        <v>7226</v>
      </c>
      <c r="B11606" s="329" t="s">
        <v>13679</v>
      </c>
      <c r="C11606" s="329" t="s">
        <v>9494</v>
      </c>
      <c r="D11606" s="329" t="s">
        <v>9495</v>
      </c>
      <c r="E11606" s="334">
        <v>277.66000000000003</v>
      </c>
    </row>
    <row r="11607" spans="1:5" ht="15" x14ac:dyDescent="0.25">
      <c r="A11607" s="329">
        <v>7236</v>
      </c>
      <c r="B11607" s="329" t="s">
        <v>13680</v>
      </c>
      <c r="C11607" s="329" t="s">
        <v>9494</v>
      </c>
      <c r="D11607" s="329" t="s">
        <v>9495</v>
      </c>
      <c r="E11607" s="334">
        <v>302.83</v>
      </c>
    </row>
    <row r="11608" spans="1:5" ht="15" x14ac:dyDescent="0.25">
      <c r="A11608" s="329">
        <v>7227</v>
      </c>
      <c r="B11608" s="329" t="s">
        <v>13681</v>
      </c>
      <c r="C11608" s="329" t="s">
        <v>9494</v>
      </c>
      <c r="D11608" s="329" t="s">
        <v>9495</v>
      </c>
      <c r="E11608" s="334">
        <v>328.07</v>
      </c>
    </row>
    <row r="11609" spans="1:5" ht="15" x14ac:dyDescent="0.25">
      <c r="A11609" s="329">
        <v>7212</v>
      </c>
      <c r="B11609" s="329" t="s">
        <v>13682</v>
      </c>
      <c r="C11609" s="329" t="s">
        <v>9494</v>
      </c>
      <c r="D11609" s="329" t="s">
        <v>9495</v>
      </c>
      <c r="E11609" s="334">
        <v>363.25</v>
      </c>
    </row>
    <row r="11610" spans="1:5" ht="15" x14ac:dyDescent="0.25">
      <c r="A11610" s="329">
        <v>7229</v>
      </c>
      <c r="B11610" s="329" t="s">
        <v>13683</v>
      </c>
      <c r="C11610" s="329" t="s">
        <v>9494</v>
      </c>
      <c r="D11610" s="329" t="s">
        <v>9495</v>
      </c>
      <c r="E11610" s="334">
        <v>240.22</v>
      </c>
    </row>
    <row r="11611" spans="1:5" ht="15" x14ac:dyDescent="0.25">
      <c r="A11611" s="329">
        <v>7230</v>
      </c>
      <c r="B11611" s="329" t="s">
        <v>13684</v>
      </c>
      <c r="C11611" s="329" t="s">
        <v>9494</v>
      </c>
      <c r="D11611" s="329" t="s">
        <v>9495</v>
      </c>
      <c r="E11611" s="334">
        <v>382.8</v>
      </c>
    </row>
    <row r="11612" spans="1:5" ht="15" x14ac:dyDescent="0.25">
      <c r="A11612" s="329">
        <v>7231</v>
      </c>
      <c r="B11612" s="329" t="s">
        <v>13685</v>
      </c>
      <c r="C11612" s="329" t="s">
        <v>9494</v>
      </c>
      <c r="D11612" s="329" t="s">
        <v>9495</v>
      </c>
      <c r="E11612" s="334">
        <v>502.73</v>
      </c>
    </row>
    <row r="11613" spans="1:5" ht="15" x14ac:dyDescent="0.25">
      <c r="A11613" s="329">
        <v>7220</v>
      </c>
      <c r="B11613" s="329" t="s">
        <v>13686</v>
      </c>
      <c r="C11613" s="329" t="s">
        <v>9494</v>
      </c>
      <c r="D11613" s="329" t="s">
        <v>9495</v>
      </c>
      <c r="E11613" s="334">
        <v>618.07000000000005</v>
      </c>
    </row>
    <row r="11614" spans="1:5" ht="15" x14ac:dyDescent="0.25">
      <c r="A11614" s="329">
        <v>34447</v>
      </c>
      <c r="B11614" s="329" t="s">
        <v>13687</v>
      </c>
      <c r="C11614" s="329" t="s">
        <v>9494</v>
      </c>
      <c r="D11614" s="329" t="s">
        <v>9495</v>
      </c>
      <c r="E11614" s="334">
        <v>687.92</v>
      </c>
    </row>
    <row r="11615" spans="1:5" ht="15" x14ac:dyDescent="0.25">
      <c r="A11615" s="329">
        <v>7233</v>
      </c>
      <c r="B11615" s="329" t="s">
        <v>13688</v>
      </c>
      <c r="C11615" s="329" t="s">
        <v>9494</v>
      </c>
      <c r="D11615" s="329" t="s">
        <v>9495</v>
      </c>
      <c r="E11615" s="334">
        <v>770.16</v>
      </c>
    </row>
    <row r="11616" spans="1:5" ht="15" x14ac:dyDescent="0.25">
      <c r="A11616" s="329">
        <v>40740</v>
      </c>
      <c r="B11616" s="329" t="s">
        <v>13689</v>
      </c>
      <c r="C11616" s="329" t="s">
        <v>9507</v>
      </c>
      <c r="D11616" s="329" t="s">
        <v>9495</v>
      </c>
      <c r="E11616" s="334">
        <v>192.21</v>
      </c>
    </row>
    <row r="11617" spans="1:5" ht="15" x14ac:dyDescent="0.25">
      <c r="A11617" s="329">
        <v>25007</v>
      </c>
      <c r="B11617" s="329" t="s">
        <v>13690</v>
      </c>
      <c r="C11617" s="329" t="s">
        <v>9507</v>
      </c>
      <c r="D11617" s="329" t="s">
        <v>9499</v>
      </c>
      <c r="E11617" s="334">
        <v>55</v>
      </c>
    </row>
    <row r="11618" spans="1:5" ht="15" x14ac:dyDescent="0.25">
      <c r="A11618" s="329">
        <v>43071</v>
      </c>
      <c r="B11618" s="329" t="s">
        <v>13691</v>
      </c>
      <c r="C11618" s="329" t="s">
        <v>9507</v>
      </c>
      <c r="D11618" s="329" t="s">
        <v>9495</v>
      </c>
      <c r="E11618" s="334">
        <v>216.43</v>
      </c>
    </row>
    <row r="11619" spans="1:5" ht="15" x14ac:dyDescent="0.25">
      <c r="A11619" s="329">
        <v>39520</v>
      </c>
      <c r="B11619" s="329" t="s">
        <v>13692</v>
      </c>
      <c r="C11619" s="329" t="s">
        <v>9507</v>
      </c>
      <c r="D11619" s="329" t="s">
        <v>9495</v>
      </c>
      <c r="E11619" s="334">
        <v>176.57</v>
      </c>
    </row>
    <row r="11620" spans="1:5" ht="15" x14ac:dyDescent="0.25">
      <c r="A11620" s="329">
        <v>39521</v>
      </c>
      <c r="B11620" s="329" t="s">
        <v>13693</v>
      </c>
      <c r="C11620" s="329" t="s">
        <v>9507</v>
      </c>
      <c r="D11620" s="329" t="s">
        <v>9495</v>
      </c>
      <c r="E11620" s="334">
        <v>182.34</v>
      </c>
    </row>
    <row r="11621" spans="1:5" ht="15" x14ac:dyDescent="0.25">
      <c r="A11621" s="329">
        <v>39522</v>
      </c>
      <c r="B11621" s="329" t="s">
        <v>13694</v>
      </c>
      <c r="C11621" s="329" t="s">
        <v>9507</v>
      </c>
      <c r="D11621" s="329" t="s">
        <v>9495</v>
      </c>
      <c r="E11621" s="334">
        <v>188.28</v>
      </c>
    </row>
    <row r="11622" spans="1:5" ht="15" x14ac:dyDescent="0.25">
      <c r="A11622" s="329">
        <v>7243</v>
      </c>
      <c r="B11622" s="329" t="s">
        <v>13695</v>
      </c>
      <c r="C11622" s="329" t="s">
        <v>9507</v>
      </c>
      <c r="D11622" s="329" t="s">
        <v>9495</v>
      </c>
      <c r="E11622" s="334">
        <v>57.47</v>
      </c>
    </row>
    <row r="11623" spans="1:5" ht="15" x14ac:dyDescent="0.25">
      <c r="A11623" s="329">
        <v>11067</v>
      </c>
      <c r="B11623" s="329" t="s">
        <v>13696</v>
      </c>
      <c r="C11623" s="329" t="s">
        <v>9494</v>
      </c>
      <c r="D11623" s="329" t="s">
        <v>9508</v>
      </c>
      <c r="E11623" s="334">
        <v>424.45</v>
      </c>
    </row>
    <row r="11624" spans="1:5" ht="15" x14ac:dyDescent="0.25">
      <c r="A11624" s="329">
        <v>11068</v>
      </c>
      <c r="B11624" s="329" t="s">
        <v>13697</v>
      </c>
      <c r="C11624" s="329" t="s">
        <v>9494</v>
      </c>
      <c r="D11624" s="329" t="s">
        <v>9508</v>
      </c>
      <c r="E11624" s="334">
        <v>536.23</v>
      </c>
    </row>
    <row r="11625" spans="1:5" ht="15" x14ac:dyDescent="0.25">
      <c r="A11625" s="329">
        <v>7246</v>
      </c>
      <c r="B11625" s="329" t="s">
        <v>13698</v>
      </c>
      <c r="C11625" s="329" t="s">
        <v>9494</v>
      </c>
      <c r="D11625" s="329" t="s">
        <v>9495</v>
      </c>
      <c r="E11625" s="334">
        <v>46.5</v>
      </c>
    </row>
    <row r="11626" spans="1:5" ht="15" x14ac:dyDescent="0.25">
      <c r="A11626" s="329">
        <v>12869</v>
      </c>
      <c r="B11626" s="329" t="s">
        <v>2229</v>
      </c>
      <c r="C11626" s="329" t="s">
        <v>9661</v>
      </c>
      <c r="D11626" s="329" t="s">
        <v>9495</v>
      </c>
      <c r="E11626" s="334">
        <v>14.91</v>
      </c>
    </row>
    <row r="11627" spans="1:5" ht="15" x14ac:dyDescent="0.25">
      <c r="A11627" s="329">
        <v>41097</v>
      </c>
      <c r="B11627" s="329" t="s">
        <v>13699</v>
      </c>
      <c r="C11627" s="329" t="s">
        <v>9663</v>
      </c>
      <c r="D11627" s="329" t="s">
        <v>9495</v>
      </c>
      <c r="E11627" s="335">
        <v>2643.34</v>
      </c>
    </row>
    <row r="11628" spans="1:5" ht="15" x14ac:dyDescent="0.25">
      <c r="A11628" s="329">
        <v>1574</v>
      </c>
      <c r="B11628" s="329" t="s">
        <v>13700</v>
      </c>
      <c r="C11628" s="329" t="s">
        <v>9494</v>
      </c>
      <c r="D11628" s="329" t="s">
        <v>9495</v>
      </c>
      <c r="E11628" s="334">
        <v>1.35</v>
      </c>
    </row>
    <row r="11629" spans="1:5" ht="15" x14ac:dyDescent="0.25">
      <c r="A11629" s="329">
        <v>1581</v>
      </c>
      <c r="B11629" s="329" t="s">
        <v>13701</v>
      </c>
      <c r="C11629" s="329" t="s">
        <v>9494</v>
      </c>
      <c r="D11629" s="329" t="s">
        <v>9495</v>
      </c>
      <c r="E11629" s="334">
        <v>9.35</v>
      </c>
    </row>
    <row r="11630" spans="1:5" ht="15" x14ac:dyDescent="0.25">
      <c r="A11630" s="329">
        <v>1575</v>
      </c>
      <c r="B11630" s="329" t="s">
        <v>13702</v>
      </c>
      <c r="C11630" s="329" t="s">
        <v>9494</v>
      </c>
      <c r="D11630" s="329" t="s">
        <v>9495</v>
      </c>
      <c r="E11630" s="334">
        <v>1.6</v>
      </c>
    </row>
    <row r="11631" spans="1:5" ht="15" x14ac:dyDescent="0.25">
      <c r="A11631" s="329">
        <v>1570</v>
      </c>
      <c r="B11631" s="329" t="s">
        <v>1444</v>
      </c>
      <c r="C11631" s="329" t="s">
        <v>9494</v>
      </c>
      <c r="D11631" s="329" t="s">
        <v>9495</v>
      </c>
      <c r="E11631" s="334">
        <v>0.8</v>
      </c>
    </row>
    <row r="11632" spans="1:5" ht="15" x14ac:dyDescent="0.25">
      <c r="A11632" s="329">
        <v>1576</v>
      </c>
      <c r="B11632" s="329" t="s">
        <v>13703</v>
      </c>
      <c r="C11632" s="329" t="s">
        <v>9494</v>
      </c>
      <c r="D11632" s="329" t="s">
        <v>9495</v>
      </c>
      <c r="E11632" s="334">
        <v>2.21</v>
      </c>
    </row>
    <row r="11633" spans="1:5" ht="15" x14ac:dyDescent="0.25">
      <c r="A11633" s="329">
        <v>1577</v>
      </c>
      <c r="B11633" s="329" t="s">
        <v>13704</v>
      </c>
      <c r="C11633" s="329" t="s">
        <v>9494</v>
      </c>
      <c r="D11633" s="329" t="s">
        <v>9495</v>
      </c>
      <c r="E11633" s="334">
        <v>2.4900000000000002</v>
      </c>
    </row>
    <row r="11634" spans="1:5" ht="15" x14ac:dyDescent="0.25">
      <c r="A11634" s="329">
        <v>1571</v>
      </c>
      <c r="B11634" s="329" t="s">
        <v>1439</v>
      </c>
      <c r="C11634" s="329" t="s">
        <v>9494</v>
      </c>
      <c r="D11634" s="329" t="s">
        <v>9495</v>
      </c>
      <c r="E11634" s="334">
        <v>1.04</v>
      </c>
    </row>
    <row r="11635" spans="1:5" ht="15" x14ac:dyDescent="0.25">
      <c r="A11635" s="329">
        <v>1578</v>
      </c>
      <c r="B11635" s="329" t="s">
        <v>13705</v>
      </c>
      <c r="C11635" s="329" t="s">
        <v>9494</v>
      </c>
      <c r="D11635" s="329" t="s">
        <v>9495</v>
      </c>
      <c r="E11635" s="334">
        <v>4.33</v>
      </c>
    </row>
    <row r="11636" spans="1:5" ht="15" x14ac:dyDescent="0.25">
      <c r="A11636" s="329">
        <v>1573</v>
      </c>
      <c r="B11636" s="329" t="s">
        <v>13706</v>
      </c>
      <c r="C11636" s="329" t="s">
        <v>9494</v>
      </c>
      <c r="D11636" s="329" t="s">
        <v>9495</v>
      </c>
      <c r="E11636" s="334">
        <v>1.24</v>
      </c>
    </row>
    <row r="11637" spans="1:5" ht="15" x14ac:dyDescent="0.25">
      <c r="A11637" s="329">
        <v>1579</v>
      </c>
      <c r="B11637" s="329" t="s">
        <v>13707</v>
      </c>
      <c r="C11637" s="329" t="s">
        <v>9494</v>
      </c>
      <c r="D11637" s="329" t="s">
        <v>9495</v>
      </c>
      <c r="E11637" s="334">
        <v>5.4</v>
      </c>
    </row>
    <row r="11638" spans="1:5" ht="15" x14ac:dyDescent="0.25">
      <c r="A11638" s="329">
        <v>1580</v>
      </c>
      <c r="B11638" s="329" t="s">
        <v>13708</v>
      </c>
      <c r="C11638" s="329" t="s">
        <v>9494</v>
      </c>
      <c r="D11638" s="329" t="s">
        <v>9495</v>
      </c>
      <c r="E11638" s="334">
        <v>6.65</v>
      </c>
    </row>
    <row r="11639" spans="1:5" ht="15" x14ac:dyDescent="0.25">
      <c r="A11639" s="329">
        <v>39321</v>
      </c>
      <c r="B11639" s="329" t="s">
        <v>13709</v>
      </c>
      <c r="C11639" s="329" t="s">
        <v>9494</v>
      </c>
      <c r="D11639" s="329" t="s">
        <v>9495</v>
      </c>
      <c r="E11639" s="334">
        <v>17.809999999999999</v>
      </c>
    </row>
    <row r="11640" spans="1:5" ht="15" x14ac:dyDescent="0.25">
      <c r="A11640" s="329">
        <v>39319</v>
      </c>
      <c r="B11640" s="329" t="s">
        <v>13710</v>
      </c>
      <c r="C11640" s="329" t="s">
        <v>9494</v>
      </c>
      <c r="D11640" s="329" t="s">
        <v>9495</v>
      </c>
      <c r="E11640" s="334">
        <v>6.96</v>
      </c>
    </row>
    <row r="11641" spans="1:5" ht="15" x14ac:dyDescent="0.25">
      <c r="A11641" s="329">
        <v>39320</v>
      </c>
      <c r="B11641" s="329" t="s">
        <v>13711</v>
      </c>
      <c r="C11641" s="329" t="s">
        <v>9494</v>
      </c>
      <c r="D11641" s="329" t="s">
        <v>9495</v>
      </c>
      <c r="E11641" s="334">
        <v>11.56</v>
      </c>
    </row>
    <row r="11642" spans="1:5" ht="15" x14ac:dyDescent="0.25">
      <c r="A11642" s="329">
        <v>1591</v>
      </c>
      <c r="B11642" s="329" t="s">
        <v>13712</v>
      </c>
      <c r="C11642" s="329" t="s">
        <v>9494</v>
      </c>
      <c r="D11642" s="329" t="s">
        <v>9495</v>
      </c>
      <c r="E11642" s="334">
        <v>20.61</v>
      </c>
    </row>
    <row r="11643" spans="1:5" ht="15" x14ac:dyDescent="0.25">
      <c r="A11643" s="329">
        <v>1547</v>
      </c>
      <c r="B11643" s="329" t="s">
        <v>13713</v>
      </c>
      <c r="C11643" s="329" t="s">
        <v>9494</v>
      </c>
      <c r="D11643" s="329" t="s">
        <v>9495</v>
      </c>
      <c r="E11643" s="334">
        <v>108.01</v>
      </c>
    </row>
    <row r="11644" spans="1:5" ht="15" x14ac:dyDescent="0.25">
      <c r="A11644" s="329">
        <v>38196</v>
      </c>
      <c r="B11644" s="329" t="s">
        <v>13714</v>
      </c>
      <c r="C11644" s="329" t="s">
        <v>9494</v>
      </c>
      <c r="D11644" s="329" t="s">
        <v>9495</v>
      </c>
      <c r="E11644" s="334">
        <v>21.03</v>
      </c>
    </row>
    <row r="11645" spans="1:5" ht="15" x14ac:dyDescent="0.25">
      <c r="A11645" s="329">
        <v>1543</v>
      </c>
      <c r="B11645" s="329" t="s">
        <v>13715</v>
      </c>
      <c r="C11645" s="329" t="s">
        <v>9494</v>
      </c>
      <c r="D11645" s="329" t="s">
        <v>9495</v>
      </c>
      <c r="E11645" s="334">
        <v>22.35</v>
      </c>
    </row>
    <row r="11646" spans="1:5" ht="15" x14ac:dyDescent="0.25">
      <c r="A11646" s="329">
        <v>1585</v>
      </c>
      <c r="B11646" s="329" t="s">
        <v>13716</v>
      </c>
      <c r="C11646" s="329" t="s">
        <v>9494</v>
      </c>
      <c r="D11646" s="329" t="s">
        <v>9495</v>
      </c>
      <c r="E11646" s="334">
        <v>4.33</v>
      </c>
    </row>
    <row r="11647" spans="1:5" ht="15" x14ac:dyDescent="0.25">
      <c r="A11647" s="329">
        <v>1593</v>
      </c>
      <c r="B11647" s="329" t="s">
        <v>13717</v>
      </c>
      <c r="C11647" s="329" t="s">
        <v>9494</v>
      </c>
      <c r="D11647" s="329" t="s">
        <v>9495</v>
      </c>
      <c r="E11647" s="334">
        <v>22.99</v>
      </c>
    </row>
    <row r="11648" spans="1:5" ht="15" x14ac:dyDescent="0.25">
      <c r="A11648" s="329">
        <v>11838</v>
      </c>
      <c r="B11648" s="329" t="s">
        <v>13718</v>
      </c>
      <c r="C11648" s="329" t="s">
        <v>9494</v>
      </c>
      <c r="D11648" s="329" t="s">
        <v>9495</v>
      </c>
      <c r="E11648" s="334">
        <v>30.33</v>
      </c>
    </row>
    <row r="11649" spans="1:5" ht="15" x14ac:dyDescent="0.25">
      <c r="A11649" s="329">
        <v>1594</v>
      </c>
      <c r="B11649" s="329" t="s">
        <v>13719</v>
      </c>
      <c r="C11649" s="329" t="s">
        <v>9494</v>
      </c>
      <c r="D11649" s="329" t="s">
        <v>9495</v>
      </c>
      <c r="E11649" s="334">
        <v>30.67</v>
      </c>
    </row>
    <row r="11650" spans="1:5" ht="15" x14ac:dyDescent="0.25">
      <c r="A11650" s="329">
        <v>1586</v>
      </c>
      <c r="B11650" s="329" t="s">
        <v>13720</v>
      </c>
      <c r="C11650" s="329" t="s">
        <v>9494</v>
      </c>
      <c r="D11650" s="329" t="s">
        <v>9495</v>
      </c>
      <c r="E11650" s="334">
        <v>5.48</v>
      </c>
    </row>
    <row r="11651" spans="1:5" ht="15" x14ac:dyDescent="0.25">
      <c r="A11651" s="329">
        <v>11839</v>
      </c>
      <c r="B11651" s="329" t="s">
        <v>13721</v>
      </c>
      <c r="C11651" s="329" t="s">
        <v>9494</v>
      </c>
      <c r="D11651" s="329" t="s">
        <v>9495</v>
      </c>
      <c r="E11651" s="334">
        <v>44.14</v>
      </c>
    </row>
    <row r="11652" spans="1:5" ht="15" x14ac:dyDescent="0.25">
      <c r="A11652" s="329">
        <v>1587</v>
      </c>
      <c r="B11652" s="329" t="s">
        <v>13722</v>
      </c>
      <c r="C11652" s="329" t="s">
        <v>9494</v>
      </c>
      <c r="D11652" s="329" t="s">
        <v>9495</v>
      </c>
      <c r="E11652" s="334">
        <v>5.58</v>
      </c>
    </row>
    <row r="11653" spans="1:5" ht="15" x14ac:dyDescent="0.25">
      <c r="A11653" s="329">
        <v>1545</v>
      </c>
      <c r="B11653" s="329" t="s">
        <v>13723</v>
      </c>
      <c r="C11653" s="329" t="s">
        <v>9494</v>
      </c>
      <c r="D11653" s="329" t="s">
        <v>9495</v>
      </c>
      <c r="E11653" s="334">
        <v>52.97</v>
      </c>
    </row>
    <row r="11654" spans="1:5" ht="15" x14ac:dyDescent="0.25">
      <c r="A11654" s="329">
        <v>1588</v>
      </c>
      <c r="B11654" s="329" t="s">
        <v>1708</v>
      </c>
      <c r="C11654" s="329" t="s">
        <v>9494</v>
      </c>
      <c r="D11654" s="329" t="s">
        <v>9495</v>
      </c>
      <c r="E11654" s="334">
        <v>7.65</v>
      </c>
    </row>
    <row r="11655" spans="1:5" ht="15" x14ac:dyDescent="0.25">
      <c r="A11655" s="329">
        <v>1535</v>
      </c>
      <c r="B11655" s="329" t="s">
        <v>13724</v>
      </c>
      <c r="C11655" s="329" t="s">
        <v>9494</v>
      </c>
      <c r="D11655" s="329" t="s">
        <v>9495</v>
      </c>
      <c r="E11655" s="334">
        <v>4.41</v>
      </c>
    </row>
    <row r="11656" spans="1:5" ht="15" x14ac:dyDescent="0.25">
      <c r="A11656" s="329">
        <v>1589</v>
      </c>
      <c r="B11656" s="329" t="s">
        <v>13725</v>
      </c>
      <c r="C11656" s="329" t="s">
        <v>9494</v>
      </c>
      <c r="D11656" s="329" t="s">
        <v>9495</v>
      </c>
      <c r="E11656" s="334">
        <v>7.89</v>
      </c>
    </row>
    <row r="11657" spans="1:5" ht="15" x14ac:dyDescent="0.25">
      <c r="A11657" s="329">
        <v>1546</v>
      </c>
      <c r="B11657" s="329" t="s">
        <v>13726</v>
      </c>
      <c r="C11657" s="329" t="s">
        <v>9494</v>
      </c>
      <c r="D11657" s="329" t="s">
        <v>9495</v>
      </c>
      <c r="E11657" s="334">
        <v>89.38</v>
      </c>
    </row>
    <row r="11658" spans="1:5" ht="15" x14ac:dyDescent="0.25">
      <c r="A11658" s="329">
        <v>1590</v>
      </c>
      <c r="B11658" s="329" t="s">
        <v>13727</v>
      </c>
      <c r="C11658" s="329" t="s">
        <v>9494</v>
      </c>
      <c r="D11658" s="329" t="s">
        <v>9495</v>
      </c>
      <c r="E11658" s="334">
        <v>13.9</v>
      </c>
    </row>
    <row r="11659" spans="1:5" ht="15" x14ac:dyDescent="0.25">
      <c r="A11659" s="329">
        <v>1542</v>
      </c>
      <c r="B11659" s="329" t="s">
        <v>13728</v>
      </c>
      <c r="C11659" s="329" t="s">
        <v>9494</v>
      </c>
      <c r="D11659" s="329" t="s">
        <v>9495</v>
      </c>
      <c r="E11659" s="334">
        <v>18.41</v>
      </c>
    </row>
    <row r="11660" spans="1:5" ht="15" x14ac:dyDescent="0.25">
      <c r="A11660" s="329">
        <v>38415</v>
      </c>
      <c r="B11660" s="329" t="s">
        <v>13729</v>
      </c>
      <c r="C11660" s="329" t="s">
        <v>9494</v>
      </c>
      <c r="D11660" s="329" t="s">
        <v>9495</v>
      </c>
      <c r="E11660" s="335">
        <v>1159.3399999999999</v>
      </c>
    </row>
    <row r="11661" spans="1:5" ht="15" x14ac:dyDescent="0.25">
      <c r="A11661" s="329">
        <v>38414</v>
      </c>
      <c r="B11661" s="329" t="s">
        <v>13730</v>
      </c>
      <c r="C11661" s="329" t="s">
        <v>9494</v>
      </c>
      <c r="D11661" s="329" t="s">
        <v>9495</v>
      </c>
      <c r="E11661" s="335">
        <v>1627.14</v>
      </c>
    </row>
    <row r="11662" spans="1:5" ht="15" x14ac:dyDescent="0.25">
      <c r="A11662" s="329">
        <v>38128</v>
      </c>
      <c r="B11662" s="329" t="s">
        <v>13731</v>
      </c>
      <c r="C11662" s="329" t="s">
        <v>9567</v>
      </c>
      <c r="D11662" s="329" t="s">
        <v>9499</v>
      </c>
      <c r="E11662" s="334">
        <v>0.67</v>
      </c>
    </row>
    <row r="11663" spans="1:5" ht="15" x14ac:dyDescent="0.25">
      <c r="A11663" s="329">
        <v>7253</v>
      </c>
      <c r="B11663" s="329" t="s">
        <v>13732</v>
      </c>
      <c r="C11663" s="329" t="s">
        <v>9660</v>
      </c>
      <c r="D11663" s="329" t="s">
        <v>9495</v>
      </c>
      <c r="E11663" s="334">
        <v>143.57</v>
      </c>
    </row>
    <row r="11664" spans="1:5" ht="15" x14ac:dyDescent="0.25">
      <c r="A11664" s="329">
        <v>43781</v>
      </c>
      <c r="B11664" s="329" t="s">
        <v>13733</v>
      </c>
      <c r="C11664" s="329" t="s">
        <v>13734</v>
      </c>
      <c r="D11664" s="329" t="s">
        <v>9495</v>
      </c>
      <c r="E11664" s="334">
        <v>68</v>
      </c>
    </row>
    <row r="11665" spans="1:5" ht="15" x14ac:dyDescent="0.25">
      <c r="A11665" s="329">
        <v>4806</v>
      </c>
      <c r="B11665" s="329" t="s">
        <v>13735</v>
      </c>
      <c r="C11665" s="329" t="s">
        <v>9519</v>
      </c>
      <c r="D11665" s="329" t="s">
        <v>9495</v>
      </c>
      <c r="E11665" s="334">
        <v>16.34</v>
      </c>
    </row>
    <row r="11666" spans="1:5" ht="15" x14ac:dyDescent="0.25">
      <c r="A11666" s="329">
        <v>34401</v>
      </c>
      <c r="B11666" s="329" t="s">
        <v>13736</v>
      </c>
      <c r="C11666" s="329" t="s">
        <v>9494</v>
      </c>
      <c r="D11666" s="329" t="s">
        <v>9495</v>
      </c>
      <c r="E11666" s="334">
        <v>2.21</v>
      </c>
    </row>
    <row r="11667" spans="1:5" ht="15" x14ac:dyDescent="0.25">
      <c r="A11667" s="329">
        <v>7260</v>
      </c>
      <c r="B11667" s="329" t="s">
        <v>13737</v>
      </c>
      <c r="C11667" s="329" t="s">
        <v>9494</v>
      </c>
      <c r="D11667" s="329" t="s">
        <v>9495</v>
      </c>
      <c r="E11667" s="334">
        <v>1.95</v>
      </c>
    </row>
    <row r="11668" spans="1:5" ht="15" x14ac:dyDescent="0.25">
      <c r="A11668" s="329">
        <v>7256</v>
      </c>
      <c r="B11668" s="329" t="s">
        <v>13738</v>
      </c>
      <c r="C11668" s="329" t="s">
        <v>9494</v>
      </c>
      <c r="D11668" s="329" t="s">
        <v>9495</v>
      </c>
      <c r="E11668" s="334">
        <v>1.94</v>
      </c>
    </row>
    <row r="11669" spans="1:5" ht="15" x14ac:dyDescent="0.25">
      <c r="A11669" s="329">
        <v>7258</v>
      </c>
      <c r="B11669" s="329" t="s">
        <v>13739</v>
      </c>
      <c r="C11669" s="329" t="s">
        <v>9494</v>
      </c>
      <c r="D11669" s="329" t="s">
        <v>9495</v>
      </c>
      <c r="E11669" s="334">
        <v>0.8</v>
      </c>
    </row>
    <row r="11670" spans="1:5" ht="15" x14ac:dyDescent="0.25">
      <c r="A11670" s="329">
        <v>34400</v>
      </c>
      <c r="B11670" s="329" t="s">
        <v>13740</v>
      </c>
      <c r="C11670" s="329" t="s">
        <v>9494</v>
      </c>
      <c r="D11670" s="329" t="s">
        <v>9495</v>
      </c>
      <c r="E11670" s="334">
        <v>3.4</v>
      </c>
    </row>
    <row r="11671" spans="1:5" ht="15" x14ac:dyDescent="0.25">
      <c r="A11671" s="329">
        <v>10617</v>
      </c>
      <c r="B11671" s="329" t="s">
        <v>13741</v>
      </c>
      <c r="C11671" s="329" t="s">
        <v>9494</v>
      </c>
      <c r="D11671" s="329" t="s">
        <v>9495</v>
      </c>
      <c r="E11671" s="334">
        <v>6.49</v>
      </c>
    </row>
    <row r="11672" spans="1:5" ht="15" x14ac:dyDescent="0.25">
      <c r="A11672" s="329">
        <v>7274</v>
      </c>
      <c r="B11672" s="329" t="s">
        <v>13742</v>
      </c>
      <c r="C11672" s="329" t="s">
        <v>9494</v>
      </c>
      <c r="D11672" s="329" t="s">
        <v>9508</v>
      </c>
      <c r="E11672" s="334">
        <v>60.2</v>
      </c>
    </row>
    <row r="11673" spans="1:5" ht="15" x14ac:dyDescent="0.25">
      <c r="A11673" s="329">
        <v>11663</v>
      </c>
      <c r="B11673" s="329" t="s">
        <v>13743</v>
      </c>
      <c r="C11673" s="329" t="s">
        <v>9494</v>
      </c>
      <c r="D11673" s="329" t="s">
        <v>9508</v>
      </c>
      <c r="E11673" s="334">
        <v>495.2</v>
      </c>
    </row>
    <row r="11674" spans="1:5" ht="15" x14ac:dyDescent="0.25">
      <c r="A11674" s="329">
        <v>154</v>
      </c>
      <c r="B11674" s="329" t="s">
        <v>13744</v>
      </c>
      <c r="C11674" s="329" t="s">
        <v>9514</v>
      </c>
      <c r="D11674" s="329" t="s">
        <v>9495</v>
      </c>
      <c r="E11674" s="334">
        <v>54.75</v>
      </c>
    </row>
    <row r="11675" spans="1:5" ht="15" x14ac:dyDescent="0.25">
      <c r="A11675" s="329">
        <v>38121</v>
      </c>
      <c r="B11675" s="329" t="s">
        <v>13745</v>
      </c>
      <c r="C11675" s="329" t="s">
        <v>9514</v>
      </c>
      <c r="D11675" s="329" t="s">
        <v>9495</v>
      </c>
      <c r="E11675" s="334">
        <v>7.68</v>
      </c>
    </row>
    <row r="11676" spans="1:5" ht="15" x14ac:dyDescent="0.25">
      <c r="A11676" s="329">
        <v>43776</v>
      </c>
      <c r="B11676" s="329" t="s">
        <v>13746</v>
      </c>
      <c r="C11676" s="329" t="s">
        <v>9514</v>
      </c>
      <c r="D11676" s="329" t="s">
        <v>9495</v>
      </c>
      <c r="E11676" s="334">
        <v>19.14</v>
      </c>
    </row>
    <row r="11677" spans="1:5" ht="15" x14ac:dyDescent="0.25">
      <c r="A11677" s="329">
        <v>7343</v>
      </c>
      <c r="B11677" s="329" t="s">
        <v>13747</v>
      </c>
      <c r="C11677" s="329" t="s">
        <v>9514</v>
      </c>
      <c r="D11677" s="329" t="s">
        <v>9495</v>
      </c>
      <c r="E11677" s="334">
        <v>6.79</v>
      </c>
    </row>
    <row r="11678" spans="1:5" ht="15" x14ac:dyDescent="0.25">
      <c r="A11678" s="329">
        <v>7350</v>
      </c>
      <c r="B11678" s="329" t="s">
        <v>13748</v>
      </c>
      <c r="C11678" s="329" t="s">
        <v>9514</v>
      </c>
      <c r="D11678" s="329" t="s">
        <v>9495</v>
      </c>
      <c r="E11678" s="334">
        <v>29.81</v>
      </c>
    </row>
    <row r="11679" spans="1:5" ht="15" x14ac:dyDescent="0.25">
      <c r="A11679" s="329">
        <v>7348</v>
      </c>
      <c r="B11679" s="329" t="s">
        <v>13749</v>
      </c>
      <c r="C11679" s="329" t="s">
        <v>9514</v>
      </c>
      <c r="D11679" s="329" t="s">
        <v>9495</v>
      </c>
      <c r="E11679" s="334">
        <v>16.72</v>
      </c>
    </row>
    <row r="11680" spans="1:5" ht="15" x14ac:dyDescent="0.25">
      <c r="A11680" s="329">
        <v>7356</v>
      </c>
      <c r="B11680" s="329" t="s">
        <v>265</v>
      </c>
      <c r="C11680" s="329" t="s">
        <v>9514</v>
      </c>
      <c r="D11680" s="329" t="s">
        <v>9495</v>
      </c>
      <c r="E11680" s="334">
        <v>25.06</v>
      </c>
    </row>
    <row r="11681" spans="1:5" ht="15" x14ac:dyDescent="0.25">
      <c r="A11681" s="329">
        <v>7313</v>
      </c>
      <c r="B11681" s="329" t="s">
        <v>13750</v>
      </c>
      <c r="C11681" s="329" t="s">
        <v>9514</v>
      </c>
      <c r="D11681" s="329" t="s">
        <v>9495</v>
      </c>
      <c r="E11681" s="334">
        <v>36.549999999999997</v>
      </c>
    </row>
    <row r="11682" spans="1:5" ht="15" x14ac:dyDescent="0.25">
      <c r="A11682" s="329">
        <v>7319</v>
      </c>
      <c r="B11682" s="329" t="s">
        <v>1830</v>
      </c>
      <c r="C11682" s="329" t="s">
        <v>9514</v>
      </c>
      <c r="D11682" s="329" t="s">
        <v>9495</v>
      </c>
      <c r="E11682" s="334">
        <v>20.92</v>
      </c>
    </row>
    <row r="11683" spans="1:5" ht="15" x14ac:dyDescent="0.25">
      <c r="A11683" s="329">
        <v>7314</v>
      </c>
      <c r="B11683" s="329" t="s">
        <v>13751</v>
      </c>
      <c r="C11683" s="329" t="s">
        <v>9514</v>
      </c>
      <c r="D11683" s="329" t="s">
        <v>9495</v>
      </c>
      <c r="E11683" s="334">
        <v>30.41</v>
      </c>
    </row>
    <row r="11684" spans="1:5" ht="15" x14ac:dyDescent="0.25">
      <c r="A11684" s="329">
        <v>7304</v>
      </c>
      <c r="B11684" s="329" t="s">
        <v>13752</v>
      </c>
      <c r="C11684" s="329" t="s">
        <v>9514</v>
      </c>
      <c r="D11684" s="329" t="s">
        <v>9495</v>
      </c>
      <c r="E11684" s="334">
        <v>56.73</v>
      </c>
    </row>
    <row r="11685" spans="1:5" ht="15" x14ac:dyDescent="0.25">
      <c r="A11685" s="329">
        <v>43649</v>
      </c>
      <c r="B11685" s="329" t="s">
        <v>13753</v>
      </c>
      <c r="C11685" s="329" t="s">
        <v>9514</v>
      </c>
      <c r="D11685" s="329" t="s">
        <v>9495</v>
      </c>
      <c r="E11685" s="334">
        <v>29.34</v>
      </c>
    </row>
    <row r="11686" spans="1:5" ht="15" x14ac:dyDescent="0.25">
      <c r="A11686" s="329">
        <v>43650</v>
      </c>
      <c r="B11686" s="329" t="s">
        <v>13754</v>
      </c>
      <c r="C11686" s="329" t="s">
        <v>9514</v>
      </c>
      <c r="D11686" s="329" t="s">
        <v>9495</v>
      </c>
      <c r="E11686" s="334">
        <v>27.73</v>
      </c>
    </row>
    <row r="11687" spans="1:5" ht="15" x14ac:dyDescent="0.25">
      <c r="A11687" s="329">
        <v>7311</v>
      </c>
      <c r="B11687" s="329" t="s">
        <v>13755</v>
      </c>
      <c r="C11687" s="329" t="s">
        <v>9514</v>
      </c>
      <c r="D11687" s="329" t="s">
        <v>9495</v>
      </c>
      <c r="E11687" s="334">
        <v>28.4</v>
      </c>
    </row>
    <row r="11688" spans="1:5" ht="15" x14ac:dyDescent="0.25">
      <c r="A11688" s="329">
        <v>7292</v>
      </c>
      <c r="B11688" s="329" t="s">
        <v>13756</v>
      </c>
      <c r="C11688" s="329" t="s">
        <v>9514</v>
      </c>
      <c r="D11688" s="329" t="s">
        <v>9499</v>
      </c>
      <c r="E11688" s="334">
        <v>27.5</v>
      </c>
    </row>
    <row r="11689" spans="1:5" ht="15" x14ac:dyDescent="0.25">
      <c r="A11689" s="329">
        <v>7293</v>
      </c>
      <c r="B11689" s="329" t="s">
        <v>13757</v>
      </c>
      <c r="C11689" s="329" t="s">
        <v>9514</v>
      </c>
      <c r="D11689" s="329" t="s">
        <v>9495</v>
      </c>
      <c r="E11689" s="334">
        <v>30.42</v>
      </c>
    </row>
    <row r="11690" spans="1:5" ht="15" x14ac:dyDescent="0.25">
      <c r="A11690" s="329">
        <v>7306</v>
      </c>
      <c r="B11690" s="329" t="s">
        <v>13758</v>
      </c>
      <c r="C11690" s="329" t="s">
        <v>9514</v>
      </c>
      <c r="D11690" s="329" t="s">
        <v>9495</v>
      </c>
      <c r="E11690" s="334">
        <v>33.57</v>
      </c>
    </row>
    <row r="11691" spans="1:5" ht="15" x14ac:dyDescent="0.25">
      <c r="A11691" s="329">
        <v>7288</v>
      </c>
      <c r="B11691" s="329" t="s">
        <v>13759</v>
      </c>
      <c r="C11691" s="329" t="s">
        <v>9514</v>
      </c>
      <c r="D11691" s="329" t="s">
        <v>9495</v>
      </c>
      <c r="E11691" s="334">
        <v>27.88</v>
      </c>
    </row>
    <row r="11692" spans="1:5" ht="15" x14ac:dyDescent="0.25">
      <c r="A11692" s="329">
        <v>43625</v>
      </c>
      <c r="B11692" s="329" t="s">
        <v>13760</v>
      </c>
      <c r="C11692" s="329" t="s">
        <v>9514</v>
      </c>
      <c r="D11692" s="329" t="s">
        <v>9495</v>
      </c>
      <c r="E11692" s="334">
        <v>22.51</v>
      </c>
    </row>
    <row r="11693" spans="1:5" ht="15" x14ac:dyDescent="0.25">
      <c r="A11693" s="329">
        <v>43647</v>
      </c>
      <c r="B11693" s="329" t="s">
        <v>13761</v>
      </c>
      <c r="C11693" s="329" t="s">
        <v>9514</v>
      </c>
      <c r="D11693" s="329" t="s">
        <v>9495</v>
      </c>
      <c r="E11693" s="334">
        <v>20.440000000000001</v>
      </c>
    </row>
    <row r="11694" spans="1:5" ht="15" x14ac:dyDescent="0.25">
      <c r="A11694" s="329">
        <v>43648</v>
      </c>
      <c r="B11694" s="329" t="s">
        <v>13762</v>
      </c>
      <c r="C11694" s="329" t="s">
        <v>9514</v>
      </c>
      <c r="D11694" s="329" t="s">
        <v>9495</v>
      </c>
      <c r="E11694" s="334">
        <v>19.73</v>
      </c>
    </row>
    <row r="11695" spans="1:5" ht="15" x14ac:dyDescent="0.25">
      <c r="A11695" s="329">
        <v>35693</v>
      </c>
      <c r="B11695" s="329" t="s">
        <v>13763</v>
      </c>
      <c r="C11695" s="329" t="s">
        <v>9514</v>
      </c>
      <c r="D11695" s="329" t="s">
        <v>9495</v>
      </c>
      <c r="E11695" s="334">
        <v>11.5</v>
      </c>
    </row>
    <row r="11696" spans="1:5" ht="15" x14ac:dyDescent="0.25">
      <c r="A11696" s="329">
        <v>35692</v>
      </c>
      <c r="B11696" s="329" t="s">
        <v>13764</v>
      </c>
      <c r="C11696" s="329" t="s">
        <v>9514</v>
      </c>
      <c r="D11696" s="329" t="s">
        <v>9495</v>
      </c>
      <c r="E11696" s="334">
        <v>17.12</v>
      </c>
    </row>
    <row r="11697" spans="1:5" ht="15" x14ac:dyDescent="0.25">
      <c r="A11697" s="329">
        <v>7342</v>
      </c>
      <c r="B11697" s="329" t="s">
        <v>13765</v>
      </c>
      <c r="C11697" s="329" t="s">
        <v>9567</v>
      </c>
      <c r="D11697" s="329" t="s">
        <v>9495</v>
      </c>
      <c r="E11697" s="334">
        <v>4.01</v>
      </c>
    </row>
    <row r="11698" spans="1:5" ht="15" x14ac:dyDescent="0.25">
      <c r="A11698" s="329">
        <v>39574</v>
      </c>
      <c r="B11698" s="329" t="s">
        <v>13766</v>
      </c>
      <c r="C11698" s="329" t="s">
        <v>9494</v>
      </c>
      <c r="D11698" s="329" t="s">
        <v>9495</v>
      </c>
      <c r="E11698" s="334">
        <v>4.93</v>
      </c>
    </row>
    <row r="11699" spans="1:5" ht="15" x14ac:dyDescent="0.25">
      <c r="A11699" s="329">
        <v>11060</v>
      </c>
      <c r="B11699" s="329" t="s">
        <v>13767</v>
      </c>
      <c r="C11699" s="329" t="s">
        <v>9494</v>
      </c>
      <c r="D11699" s="329" t="s">
        <v>9495</v>
      </c>
      <c r="E11699" s="334">
        <v>42.51</v>
      </c>
    </row>
    <row r="11700" spans="1:5" ht="15" x14ac:dyDescent="0.25">
      <c r="A11700" s="329">
        <v>37401</v>
      </c>
      <c r="B11700" s="329" t="s">
        <v>827</v>
      </c>
      <c r="C11700" s="329" t="s">
        <v>9494</v>
      </c>
      <c r="D11700" s="329" t="s">
        <v>9495</v>
      </c>
      <c r="E11700" s="334">
        <v>85.32</v>
      </c>
    </row>
    <row r="11701" spans="1:5" ht="15" x14ac:dyDescent="0.25">
      <c r="A11701" s="329">
        <v>7525</v>
      </c>
      <c r="B11701" s="329" t="s">
        <v>13768</v>
      </c>
      <c r="C11701" s="329" t="s">
        <v>9494</v>
      </c>
      <c r="D11701" s="329" t="s">
        <v>9495</v>
      </c>
      <c r="E11701" s="334">
        <v>38.159999999999997</v>
      </c>
    </row>
    <row r="11702" spans="1:5" ht="15" x14ac:dyDescent="0.25">
      <c r="A11702" s="329">
        <v>7524</v>
      </c>
      <c r="B11702" s="329" t="s">
        <v>13769</v>
      </c>
      <c r="C11702" s="329" t="s">
        <v>9494</v>
      </c>
      <c r="D11702" s="329" t="s">
        <v>9495</v>
      </c>
      <c r="E11702" s="334">
        <v>35.96</v>
      </c>
    </row>
    <row r="11703" spans="1:5" ht="15" x14ac:dyDescent="0.25">
      <c r="A11703" s="329">
        <v>38105</v>
      </c>
      <c r="B11703" s="329" t="s">
        <v>13770</v>
      </c>
      <c r="C11703" s="329" t="s">
        <v>9494</v>
      </c>
      <c r="D11703" s="329" t="s">
        <v>9495</v>
      </c>
      <c r="E11703" s="334">
        <v>9.23</v>
      </c>
    </row>
    <row r="11704" spans="1:5" ht="15" x14ac:dyDescent="0.25">
      <c r="A11704" s="329">
        <v>38084</v>
      </c>
      <c r="B11704" s="329" t="s">
        <v>13771</v>
      </c>
      <c r="C11704" s="329" t="s">
        <v>9494</v>
      </c>
      <c r="D11704" s="329" t="s">
        <v>9495</v>
      </c>
      <c r="E11704" s="334">
        <v>13.12</v>
      </c>
    </row>
    <row r="11705" spans="1:5" ht="15" x14ac:dyDescent="0.25">
      <c r="A11705" s="329">
        <v>38103</v>
      </c>
      <c r="B11705" s="329" t="s">
        <v>13772</v>
      </c>
      <c r="C11705" s="329" t="s">
        <v>9494</v>
      </c>
      <c r="D11705" s="329" t="s">
        <v>9495</v>
      </c>
      <c r="E11705" s="334">
        <v>13.87</v>
      </c>
    </row>
    <row r="11706" spans="1:5" ht="15" x14ac:dyDescent="0.25">
      <c r="A11706" s="329">
        <v>38082</v>
      </c>
      <c r="B11706" s="329" t="s">
        <v>13773</v>
      </c>
      <c r="C11706" s="329" t="s">
        <v>9494</v>
      </c>
      <c r="D11706" s="329" t="s">
        <v>9495</v>
      </c>
      <c r="E11706" s="334">
        <v>17.079999999999998</v>
      </c>
    </row>
    <row r="11707" spans="1:5" ht="15" x14ac:dyDescent="0.25">
      <c r="A11707" s="329">
        <v>38104</v>
      </c>
      <c r="B11707" s="329" t="s">
        <v>13774</v>
      </c>
      <c r="C11707" s="329" t="s">
        <v>9494</v>
      </c>
      <c r="D11707" s="329" t="s">
        <v>9495</v>
      </c>
      <c r="E11707" s="334">
        <v>27.15</v>
      </c>
    </row>
    <row r="11708" spans="1:5" ht="15" x14ac:dyDescent="0.25">
      <c r="A11708" s="329">
        <v>38083</v>
      </c>
      <c r="B11708" s="329" t="s">
        <v>1621</v>
      </c>
      <c r="C11708" s="329" t="s">
        <v>9494</v>
      </c>
      <c r="D11708" s="329" t="s">
        <v>9495</v>
      </c>
      <c r="E11708" s="334">
        <v>30.14</v>
      </c>
    </row>
    <row r="11709" spans="1:5" ht="15" x14ac:dyDescent="0.25">
      <c r="A11709" s="329">
        <v>38101</v>
      </c>
      <c r="B11709" s="329" t="s">
        <v>2585</v>
      </c>
      <c r="C11709" s="329" t="s">
        <v>9494</v>
      </c>
      <c r="D11709" s="329" t="s">
        <v>9495</v>
      </c>
      <c r="E11709" s="334">
        <v>6.59</v>
      </c>
    </row>
    <row r="11710" spans="1:5" ht="15" x14ac:dyDescent="0.25">
      <c r="A11710" s="329">
        <v>7528</v>
      </c>
      <c r="B11710" s="329" t="s">
        <v>13775</v>
      </c>
      <c r="C11710" s="329" t="s">
        <v>9494</v>
      </c>
      <c r="D11710" s="329" t="s">
        <v>9499</v>
      </c>
      <c r="E11710" s="334">
        <v>7.75</v>
      </c>
    </row>
    <row r="11711" spans="1:5" ht="15" x14ac:dyDescent="0.25">
      <c r="A11711" s="329">
        <v>12147</v>
      </c>
      <c r="B11711" s="329" t="s">
        <v>13776</v>
      </c>
      <c r="C11711" s="329" t="s">
        <v>9494</v>
      </c>
      <c r="D11711" s="329" t="s">
        <v>9495</v>
      </c>
      <c r="E11711" s="334">
        <v>11.81</v>
      </c>
    </row>
    <row r="11712" spans="1:5" ht="15" x14ac:dyDescent="0.25">
      <c r="A11712" s="329">
        <v>38075</v>
      </c>
      <c r="B11712" s="329" t="s">
        <v>13777</v>
      </c>
      <c r="C11712" s="329" t="s">
        <v>9494</v>
      </c>
      <c r="D11712" s="329" t="s">
        <v>9495</v>
      </c>
      <c r="E11712" s="334">
        <v>13.42</v>
      </c>
    </row>
    <row r="11713" spans="1:5" ht="15" x14ac:dyDescent="0.25">
      <c r="A11713" s="329">
        <v>38102</v>
      </c>
      <c r="B11713" s="329" t="s">
        <v>2587</v>
      </c>
      <c r="C11713" s="329" t="s">
        <v>9494</v>
      </c>
      <c r="D11713" s="329" t="s">
        <v>9495</v>
      </c>
      <c r="E11713" s="334">
        <v>8.43</v>
      </c>
    </row>
    <row r="11714" spans="1:5" ht="15" x14ac:dyDescent="0.25">
      <c r="A11714" s="329">
        <v>38076</v>
      </c>
      <c r="B11714" s="329" t="s">
        <v>13778</v>
      </c>
      <c r="C11714" s="329" t="s">
        <v>9494</v>
      </c>
      <c r="D11714" s="329" t="s">
        <v>9495</v>
      </c>
      <c r="E11714" s="334">
        <v>15.05</v>
      </c>
    </row>
    <row r="11715" spans="1:5" ht="15" x14ac:dyDescent="0.25">
      <c r="A11715" s="329">
        <v>7592</v>
      </c>
      <c r="B11715" s="329" t="s">
        <v>13779</v>
      </c>
      <c r="C11715" s="329" t="s">
        <v>9661</v>
      </c>
      <c r="D11715" s="329" t="s">
        <v>9499</v>
      </c>
      <c r="E11715" s="334">
        <v>13.66</v>
      </c>
    </row>
    <row r="11716" spans="1:5" ht="15" x14ac:dyDescent="0.25">
      <c r="A11716" s="329">
        <v>40820</v>
      </c>
      <c r="B11716" s="329" t="s">
        <v>2231</v>
      </c>
      <c r="C11716" s="329" t="s">
        <v>9663</v>
      </c>
      <c r="D11716" s="329" t="s">
        <v>9495</v>
      </c>
      <c r="E11716" s="335">
        <v>2420.84</v>
      </c>
    </row>
    <row r="11717" spans="1:5" ht="15" x14ac:dyDescent="0.25">
      <c r="A11717" s="329">
        <v>13417</v>
      </c>
      <c r="B11717" s="329" t="s">
        <v>13780</v>
      </c>
      <c r="C11717" s="329" t="s">
        <v>9494</v>
      </c>
      <c r="D11717" s="329" t="s">
        <v>9495</v>
      </c>
      <c r="E11717" s="334">
        <v>70.31</v>
      </c>
    </row>
    <row r="11718" spans="1:5" ht="15" x14ac:dyDescent="0.25">
      <c r="A11718" s="329">
        <v>36791</v>
      </c>
      <c r="B11718" s="329" t="s">
        <v>13781</v>
      </c>
      <c r="C11718" s="329" t="s">
        <v>9494</v>
      </c>
      <c r="D11718" s="329" t="s">
        <v>9495</v>
      </c>
      <c r="E11718" s="334">
        <v>105.53</v>
      </c>
    </row>
    <row r="11719" spans="1:5" ht="15" x14ac:dyDescent="0.25">
      <c r="A11719" s="329">
        <v>36795</v>
      </c>
      <c r="B11719" s="329" t="s">
        <v>13782</v>
      </c>
      <c r="C11719" s="329" t="s">
        <v>9494</v>
      </c>
      <c r="D11719" s="329" t="s">
        <v>9495</v>
      </c>
      <c r="E11719" s="335">
        <v>1334.35</v>
      </c>
    </row>
    <row r="11720" spans="1:5" ht="15" x14ac:dyDescent="0.25">
      <c r="A11720" s="329">
        <v>44045</v>
      </c>
      <c r="B11720" s="329" t="s">
        <v>13783</v>
      </c>
      <c r="C11720" s="329" t="s">
        <v>9494</v>
      </c>
      <c r="D11720" s="329" t="s">
        <v>9495</v>
      </c>
      <c r="E11720" s="334">
        <v>247.61</v>
      </c>
    </row>
    <row r="11721" spans="1:5" ht="15" x14ac:dyDescent="0.25">
      <c r="A11721" s="329">
        <v>11772</v>
      </c>
      <c r="B11721" s="329" t="s">
        <v>13784</v>
      </c>
      <c r="C11721" s="329" t="s">
        <v>9494</v>
      </c>
      <c r="D11721" s="329" t="s">
        <v>9495</v>
      </c>
      <c r="E11721" s="334">
        <v>93.79</v>
      </c>
    </row>
    <row r="11722" spans="1:5" ht="15" x14ac:dyDescent="0.25">
      <c r="A11722" s="329">
        <v>36796</v>
      </c>
      <c r="B11722" s="329" t="s">
        <v>13785</v>
      </c>
      <c r="C11722" s="329" t="s">
        <v>9494</v>
      </c>
      <c r="D11722" s="329" t="s">
        <v>9495</v>
      </c>
      <c r="E11722" s="334">
        <v>110.88</v>
      </c>
    </row>
    <row r="11723" spans="1:5" ht="15" x14ac:dyDescent="0.25">
      <c r="A11723" s="329">
        <v>36792</v>
      </c>
      <c r="B11723" s="329" t="s">
        <v>13786</v>
      </c>
      <c r="C11723" s="329" t="s">
        <v>9494</v>
      </c>
      <c r="D11723" s="329" t="s">
        <v>9495</v>
      </c>
      <c r="E11723" s="334">
        <v>140.46</v>
      </c>
    </row>
    <row r="11724" spans="1:5" ht="15" x14ac:dyDescent="0.25">
      <c r="A11724" s="329">
        <v>11773</v>
      </c>
      <c r="B11724" s="329" t="s">
        <v>13787</v>
      </c>
      <c r="C11724" s="329" t="s">
        <v>9494</v>
      </c>
      <c r="D11724" s="329" t="s">
        <v>9495</v>
      </c>
      <c r="E11724" s="334">
        <v>93.5</v>
      </c>
    </row>
    <row r="11725" spans="1:5" ht="15" x14ac:dyDescent="0.25">
      <c r="A11725" s="329">
        <v>11762</v>
      </c>
      <c r="B11725" s="329" t="s">
        <v>13788</v>
      </c>
      <c r="C11725" s="329" t="s">
        <v>9494</v>
      </c>
      <c r="D11725" s="329" t="s">
        <v>9495</v>
      </c>
      <c r="E11725" s="334">
        <v>44.35</v>
      </c>
    </row>
    <row r="11726" spans="1:5" ht="15" x14ac:dyDescent="0.25">
      <c r="A11726" s="329">
        <v>7604</v>
      </c>
      <c r="B11726" s="329" t="s">
        <v>13789</v>
      </c>
      <c r="C11726" s="329" t="s">
        <v>9494</v>
      </c>
      <c r="D11726" s="329" t="s">
        <v>9495</v>
      </c>
      <c r="E11726" s="334">
        <v>37.549999999999997</v>
      </c>
    </row>
    <row r="11727" spans="1:5" ht="15" x14ac:dyDescent="0.25">
      <c r="A11727" s="329">
        <v>13984</v>
      </c>
      <c r="B11727" s="329" t="s">
        <v>13790</v>
      </c>
      <c r="C11727" s="329" t="s">
        <v>9494</v>
      </c>
      <c r="D11727" s="329" t="s">
        <v>9495</v>
      </c>
      <c r="E11727" s="334">
        <v>54.57</v>
      </c>
    </row>
    <row r="11728" spans="1:5" ht="15" x14ac:dyDescent="0.25">
      <c r="A11728" s="329">
        <v>13983</v>
      </c>
      <c r="B11728" s="329" t="s">
        <v>13791</v>
      </c>
      <c r="C11728" s="329" t="s">
        <v>9494</v>
      </c>
      <c r="D11728" s="329" t="s">
        <v>9495</v>
      </c>
      <c r="E11728" s="334">
        <v>71.03</v>
      </c>
    </row>
    <row r="11729" spans="1:5" ht="15" x14ac:dyDescent="0.25">
      <c r="A11729" s="329">
        <v>13416</v>
      </c>
      <c r="B11729" s="329" t="s">
        <v>13792</v>
      </c>
      <c r="C11729" s="329" t="s">
        <v>9494</v>
      </c>
      <c r="D11729" s="329" t="s">
        <v>9495</v>
      </c>
      <c r="E11729" s="334">
        <v>63.09</v>
      </c>
    </row>
    <row r="11730" spans="1:5" ht="15" x14ac:dyDescent="0.25">
      <c r="A11730" s="329">
        <v>11826</v>
      </c>
      <c r="B11730" s="329" t="s">
        <v>13793</v>
      </c>
      <c r="C11730" s="329" t="s">
        <v>9494</v>
      </c>
      <c r="D11730" s="329" t="s">
        <v>9495</v>
      </c>
      <c r="E11730" s="334">
        <v>68.489999999999995</v>
      </c>
    </row>
    <row r="11731" spans="1:5" ht="15" x14ac:dyDescent="0.25">
      <c r="A11731" s="329">
        <v>7606</v>
      </c>
      <c r="B11731" s="329" t="s">
        <v>13794</v>
      </c>
      <c r="C11731" s="329" t="s">
        <v>9494</v>
      </c>
      <c r="D11731" s="329" t="s">
        <v>9495</v>
      </c>
      <c r="E11731" s="334">
        <v>82.36</v>
      </c>
    </row>
    <row r="11732" spans="1:5" ht="15" x14ac:dyDescent="0.25">
      <c r="A11732" s="329">
        <v>11763</v>
      </c>
      <c r="B11732" s="329" t="s">
        <v>13795</v>
      </c>
      <c r="C11732" s="329" t="s">
        <v>9494</v>
      </c>
      <c r="D11732" s="329" t="s">
        <v>9495</v>
      </c>
      <c r="E11732" s="334">
        <v>179.86</v>
      </c>
    </row>
    <row r="11733" spans="1:5" ht="15" x14ac:dyDescent="0.25">
      <c r="A11733" s="329">
        <v>11764</v>
      </c>
      <c r="B11733" s="329" t="s">
        <v>13796</v>
      </c>
      <c r="C11733" s="329" t="s">
        <v>9494</v>
      </c>
      <c r="D11733" s="329" t="s">
        <v>9495</v>
      </c>
      <c r="E11733" s="334">
        <v>147.57</v>
      </c>
    </row>
    <row r="11734" spans="1:5" ht="15" x14ac:dyDescent="0.25">
      <c r="A11734" s="329">
        <v>11829</v>
      </c>
      <c r="B11734" s="329" t="s">
        <v>13797</v>
      </c>
      <c r="C11734" s="329" t="s">
        <v>9494</v>
      </c>
      <c r="D11734" s="329" t="s">
        <v>9495</v>
      </c>
      <c r="E11734" s="334">
        <v>35.67</v>
      </c>
    </row>
    <row r="11735" spans="1:5" ht="15" x14ac:dyDescent="0.25">
      <c r="A11735" s="329">
        <v>11830</v>
      </c>
      <c r="B11735" s="329" t="s">
        <v>13798</v>
      </c>
      <c r="C11735" s="329" t="s">
        <v>9494</v>
      </c>
      <c r="D11735" s="329" t="s">
        <v>9495</v>
      </c>
      <c r="E11735" s="334">
        <v>38.51</v>
      </c>
    </row>
    <row r="11736" spans="1:5" ht="15" x14ac:dyDescent="0.25">
      <c r="A11736" s="329">
        <v>11825</v>
      </c>
      <c r="B11736" s="329" t="s">
        <v>13799</v>
      </c>
      <c r="C11736" s="329" t="s">
        <v>9494</v>
      </c>
      <c r="D11736" s="329" t="s">
        <v>9495</v>
      </c>
      <c r="E11736" s="334">
        <v>86.64</v>
      </c>
    </row>
    <row r="11737" spans="1:5" ht="15" x14ac:dyDescent="0.25">
      <c r="A11737" s="329">
        <v>11767</v>
      </c>
      <c r="B11737" s="329" t="s">
        <v>13800</v>
      </c>
      <c r="C11737" s="329" t="s">
        <v>9494</v>
      </c>
      <c r="D11737" s="329" t="s">
        <v>9495</v>
      </c>
      <c r="E11737" s="334">
        <v>230.77</v>
      </c>
    </row>
    <row r="11738" spans="1:5" ht="15" x14ac:dyDescent="0.25">
      <c r="A11738" s="329">
        <v>11766</v>
      </c>
      <c r="B11738" s="329" t="s">
        <v>13801</v>
      </c>
      <c r="C11738" s="329" t="s">
        <v>9494</v>
      </c>
      <c r="D11738" s="329" t="s">
        <v>9495</v>
      </c>
      <c r="E11738" s="334">
        <v>53.79</v>
      </c>
    </row>
    <row r="11739" spans="1:5" ht="15" x14ac:dyDescent="0.25">
      <c r="A11739" s="329">
        <v>11765</v>
      </c>
      <c r="B11739" s="329" t="s">
        <v>13802</v>
      </c>
      <c r="C11739" s="329" t="s">
        <v>9494</v>
      </c>
      <c r="D11739" s="329" t="s">
        <v>9495</v>
      </c>
      <c r="E11739" s="334">
        <v>98.35</v>
      </c>
    </row>
    <row r="11740" spans="1:5" ht="15" x14ac:dyDescent="0.25">
      <c r="A11740" s="329">
        <v>11824</v>
      </c>
      <c r="B11740" s="329" t="s">
        <v>13803</v>
      </c>
      <c r="C11740" s="329" t="s">
        <v>9494</v>
      </c>
      <c r="D11740" s="329" t="s">
        <v>9495</v>
      </c>
      <c r="E11740" s="334">
        <v>63.27</v>
      </c>
    </row>
    <row r="11741" spans="1:5" ht="15" x14ac:dyDescent="0.25">
      <c r="A11741" s="329">
        <v>39702</v>
      </c>
      <c r="B11741" s="329" t="s">
        <v>13804</v>
      </c>
      <c r="C11741" s="329" t="s">
        <v>9494</v>
      </c>
      <c r="D11741" s="329" t="s">
        <v>9495</v>
      </c>
      <c r="E11741" s="335">
        <v>1644.49</v>
      </c>
    </row>
    <row r="11742" spans="1:5" ht="15" x14ac:dyDescent="0.25">
      <c r="A11742" s="329">
        <v>13415</v>
      </c>
      <c r="B11742" s="329" t="s">
        <v>13805</v>
      </c>
      <c r="C11742" s="329" t="s">
        <v>9494</v>
      </c>
      <c r="D11742" s="329" t="s">
        <v>9499</v>
      </c>
      <c r="E11742" s="334">
        <v>53.99</v>
      </c>
    </row>
    <row r="11743" spans="1:5" ht="15" x14ac:dyDescent="0.25">
      <c r="A11743" s="329">
        <v>7602</v>
      </c>
      <c r="B11743" s="329" t="s">
        <v>13806</v>
      </c>
      <c r="C11743" s="329" t="s">
        <v>9494</v>
      </c>
      <c r="D11743" s="329" t="s">
        <v>9495</v>
      </c>
      <c r="E11743" s="334">
        <v>34.450000000000003</v>
      </c>
    </row>
    <row r="11744" spans="1:5" ht="15" x14ac:dyDescent="0.25">
      <c r="A11744" s="329">
        <v>7603</v>
      </c>
      <c r="B11744" s="329" t="s">
        <v>13807</v>
      </c>
      <c r="C11744" s="329" t="s">
        <v>9494</v>
      </c>
      <c r="D11744" s="329" t="s">
        <v>9495</v>
      </c>
      <c r="E11744" s="334">
        <v>29.23</v>
      </c>
    </row>
    <row r="11745" spans="1:5" ht="15" x14ac:dyDescent="0.25">
      <c r="A11745" s="329">
        <v>11777</v>
      </c>
      <c r="B11745" s="329" t="s">
        <v>13808</v>
      </c>
      <c r="C11745" s="329" t="s">
        <v>9494</v>
      </c>
      <c r="D11745" s="329" t="s">
        <v>9495</v>
      </c>
      <c r="E11745" s="334">
        <v>155.02000000000001</v>
      </c>
    </row>
    <row r="11746" spans="1:5" ht="15" x14ac:dyDescent="0.25">
      <c r="A11746" s="329">
        <v>40329</v>
      </c>
      <c r="B11746" s="329" t="s">
        <v>13809</v>
      </c>
      <c r="C11746" s="329" t="s">
        <v>9494</v>
      </c>
      <c r="D11746" s="329" t="s">
        <v>9499</v>
      </c>
      <c r="E11746" s="334">
        <v>22.35</v>
      </c>
    </row>
    <row r="11747" spans="1:5" ht="15" x14ac:dyDescent="0.25">
      <c r="A11747" s="329">
        <v>11823</v>
      </c>
      <c r="B11747" s="329" t="s">
        <v>13810</v>
      </c>
      <c r="C11747" s="329" t="s">
        <v>9494</v>
      </c>
      <c r="D11747" s="329" t="s">
        <v>9495</v>
      </c>
      <c r="E11747" s="334">
        <v>9.41</v>
      </c>
    </row>
    <row r="11748" spans="1:5" ht="15" x14ac:dyDescent="0.25">
      <c r="A11748" s="329">
        <v>11822</v>
      </c>
      <c r="B11748" s="329" t="s">
        <v>13811</v>
      </c>
      <c r="C11748" s="329" t="s">
        <v>9494</v>
      </c>
      <c r="D11748" s="329" t="s">
        <v>9495</v>
      </c>
      <c r="E11748" s="334">
        <v>40.65</v>
      </c>
    </row>
    <row r="11749" spans="1:5" ht="15" x14ac:dyDescent="0.25">
      <c r="A11749" s="329">
        <v>11831</v>
      </c>
      <c r="B11749" s="329" t="s">
        <v>13812</v>
      </c>
      <c r="C11749" s="329" t="s">
        <v>9494</v>
      </c>
      <c r="D11749" s="329" t="s">
        <v>9495</v>
      </c>
      <c r="E11749" s="334">
        <v>30.86</v>
      </c>
    </row>
    <row r="11750" spans="1:5" ht="15" x14ac:dyDescent="0.25">
      <c r="A11750" s="329">
        <v>7613</v>
      </c>
      <c r="B11750" s="329" t="s">
        <v>13813</v>
      </c>
      <c r="C11750" s="329" t="s">
        <v>9494</v>
      </c>
      <c r="D11750" s="329" t="s">
        <v>9495</v>
      </c>
      <c r="E11750" s="335">
        <v>102317.08</v>
      </c>
    </row>
    <row r="11751" spans="1:5" ht="15" x14ac:dyDescent="0.25">
      <c r="A11751" s="329">
        <v>7619</v>
      </c>
      <c r="B11751" s="329" t="s">
        <v>13814</v>
      </c>
      <c r="C11751" s="329" t="s">
        <v>9494</v>
      </c>
      <c r="D11751" s="329" t="s">
        <v>9495</v>
      </c>
      <c r="E11751" s="335">
        <v>15816.03</v>
      </c>
    </row>
    <row r="11752" spans="1:5" ht="15" x14ac:dyDescent="0.25">
      <c r="A11752" s="329">
        <v>12076</v>
      </c>
      <c r="B11752" s="329" t="s">
        <v>13815</v>
      </c>
      <c r="C11752" s="329" t="s">
        <v>9494</v>
      </c>
      <c r="D11752" s="329" t="s">
        <v>9495</v>
      </c>
      <c r="E11752" s="335">
        <v>7255.06</v>
      </c>
    </row>
    <row r="11753" spans="1:5" ht="15" x14ac:dyDescent="0.25">
      <c r="A11753" s="329">
        <v>7614</v>
      </c>
      <c r="B11753" s="329" t="s">
        <v>13816</v>
      </c>
      <c r="C11753" s="329" t="s">
        <v>9494</v>
      </c>
      <c r="D11753" s="329" t="s">
        <v>9495</v>
      </c>
      <c r="E11753" s="335">
        <v>19947.78</v>
      </c>
    </row>
    <row r="11754" spans="1:5" ht="15" x14ac:dyDescent="0.25">
      <c r="A11754" s="329">
        <v>7618</v>
      </c>
      <c r="B11754" s="329" t="s">
        <v>13817</v>
      </c>
      <c r="C11754" s="329" t="s">
        <v>9494</v>
      </c>
      <c r="D11754" s="329" t="s">
        <v>9495</v>
      </c>
      <c r="E11754" s="335">
        <v>129376.38</v>
      </c>
    </row>
    <row r="11755" spans="1:5" ht="15" x14ac:dyDescent="0.25">
      <c r="A11755" s="329">
        <v>7620</v>
      </c>
      <c r="B11755" s="329" t="s">
        <v>13818</v>
      </c>
      <c r="C11755" s="329" t="s">
        <v>9494</v>
      </c>
      <c r="D11755" s="329" t="s">
        <v>9495</v>
      </c>
      <c r="E11755" s="335">
        <v>27983.8</v>
      </c>
    </row>
    <row r="11756" spans="1:5" ht="15" x14ac:dyDescent="0.25">
      <c r="A11756" s="329">
        <v>7610</v>
      </c>
      <c r="B11756" s="329" t="s">
        <v>13819</v>
      </c>
      <c r="C11756" s="329" t="s">
        <v>9494</v>
      </c>
      <c r="D11756" s="329" t="s">
        <v>9495</v>
      </c>
      <c r="E11756" s="335">
        <v>8861.5300000000007</v>
      </c>
    </row>
    <row r="11757" spans="1:5" ht="15" x14ac:dyDescent="0.25">
      <c r="A11757" s="329">
        <v>7615</v>
      </c>
      <c r="B11757" s="329" t="s">
        <v>13820</v>
      </c>
      <c r="C11757" s="329" t="s">
        <v>9494</v>
      </c>
      <c r="D11757" s="329" t="s">
        <v>9495</v>
      </c>
      <c r="E11757" s="335">
        <v>32647.77</v>
      </c>
    </row>
    <row r="11758" spans="1:5" ht="15" x14ac:dyDescent="0.25">
      <c r="A11758" s="329">
        <v>7617</v>
      </c>
      <c r="B11758" s="329" t="s">
        <v>13821</v>
      </c>
      <c r="C11758" s="329" t="s">
        <v>9494</v>
      </c>
      <c r="D11758" s="329" t="s">
        <v>9495</v>
      </c>
      <c r="E11758" s="335">
        <v>9897.9699999999993</v>
      </c>
    </row>
    <row r="11759" spans="1:5" ht="15" x14ac:dyDescent="0.25">
      <c r="A11759" s="329">
        <v>7616</v>
      </c>
      <c r="B11759" s="329" t="s">
        <v>13822</v>
      </c>
      <c r="C11759" s="329" t="s">
        <v>9494</v>
      </c>
      <c r="D11759" s="329" t="s">
        <v>9495</v>
      </c>
      <c r="E11759" s="335">
        <v>53275.98</v>
      </c>
    </row>
    <row r="11760" spans="1:5" ht="15" x14ac:dyDescent="0.25">
      <c r="A11760" s="329">
        <v>7611</v>
      </c>
      <c r="B11760" s="329" t="s">
        <v>13823</v>
      </c>
      <c r="C11760" s="329" t="s">
        <v>9494</v>
      </c>
      <c r="D11760" s="329" t="s">
        <v>9499</v>
      </c>
      <c r="E11760" s="335">
        <v>12800</v>
      </c>
    </row>
    <row r="11761" spans="1:5" ht="15" x14ac:dyDescent="0.25">
      <c r="A11761" s="329">
        <v>7612</v>
      </c>
      <c r="B11761" s="329" t="s">
        <v>13824</v>
      </c>
      <c r="C11761" s="329" t="s">
        <v>9494</v>
      </c>
      <c r="D11761" s="329" t="s">
        <v>9495</v>
      </c>
      <c r="E11761" s="335">
        <v>73077.11</v>
      </c>
    </row>
    <row r="11762" spans="1:5" ht="15" x14ac:dyDescent="0.25">
      <c r="A11762" s="329">
        <v>37371</v>
      </c>
      <c r="B11762" s="329" t="s">
        <v>1919</v>
      </c>
      <c r="C11762" s="329" t="s">
        <v>9661</v>
      </c>
      <c r="D11762" s="329" t="s">
        <v>9499</v>
      </c>
      <c r="E11762" s="334">
        <v>0.71</v>
      </c>
    </row>
    <row r="11763" spans="1:5" ht="15" x14ac:dyDescent="0.25">
      <c r="A11763" s="329">
        <v>40861</v>
      </c>
      <c r="B11763" s="329" t="s">
        <v>118</v>
      </c>
      <c r="C11763" s="329" t="s">
        <v>9663</v>
      </c>
      <c r="D11763" s="329" t="s">
        <v>9499</v>
      </c>
      <c r="E11763" s="334">
        <v>133.68</v>
      </c>
    </row>
    <row r="11764" spans="1:5" ht="15" x14ac:dyDescent="0.25">
      <c r="A11764" s="329">
        <v>36510</v>
      </c>
      <c r="B11764" s="329" t="s">
        <v>13825</v>
      </c>
      <c r="C11764" s="329" t="s">
        <v>9494</v>
      </c>
      <c r="D11764" s="329" t="s">
        <v>9508</v>
      </c>
      <c r="E11764" s="335">
        <v>803058.07</v>
      </c>
    </row>
    <row r="11765" spans="1:5" ht="15" x14ac:dyDescent="0.25">
      <c r="A11765" s="329">
        <v>25020</v>
      </c>
      <c r="B11765" s="329" t="s">
        <v>13826</v>
      </c>
      <c r="C11765" s="329" t="s">
        <v>9494</v>
      </c>
      <c r="D11765" s="329" t="s">
        <v>9508</v>
      </c>
      <c r="E11765" s="335">
        <v>3308316.71</v>
      </c>
    </row>
    <row r="11766" spans="1:5" ht="15" x14ac:dyDescent="0.25">
      <c r="A11766" s="329">
        <v>7622</v>
      </c>
      <c r="B11766" s="329" t="s">
        <v>2601</v>
      </c>
      <c r="C11766" s="329" t="s">
        <v>9494</v>
      </c>
      <c r="D11766" s="329" t="s">
        <v>9508</v>
      </c>
      <c r="E11766" s="335">
        <v>779083.7</v>
      </c>
    </row>
    <row r="11767" spans="1:5" ht="15" x14ac:dyDescent="0.25">
      <c r="A11767" s="329">
        <v>7624</v>
      </c>
      <c r="B11767" s="329" t="s">
        <v>13827</v>
      </c>
      <c r="C11767" s="329" t="s">
        <v>9494</v>
      </c>
      <c r="D11767" s="329" t="s">
        <v>9508</v>
      </c>
      <c r="E11767" s="335">
        <v>1010000</v>
      </c>
    </row>
    <row r="11768" spans="1:5" ht="15" x14ac:dyDescent="0.25">
      <c r="A11768" s="329">
        <v>7625</v>
      </c>
      <c r="B11768" s="329" t="s">
        <v>13828</v>
      </c>
      <c r="C11768" s="329" t="s">
        <v>9494</v>
      </c>
      <c r="D11768" s="329" t="s">
        <v>9508</v>
      </c>
      <c r="E11768" s="335">
        <v>1003822.53</v>
      </c>
    </row>
    <row r="11769" spans="1:5" ht="15" x14ac:dyDescent="0.25">
      <c r="A11769" s="329">
        <v>7623</v>
      </c>
      <c r="B11769" s="329" t="s">
        <v>13829</v>
      </c>
      <c r="C11769" s="329" t="s">
        <v>9494</v>
      </c>
      <c r="D11769" s="329" t="s">
        <v>9508</v>
      </c>
      <c r="E11769" s="335">
        <v>3308316.71</v>
      </c>
    </row>
    <row r="11770" spans="1:5" ht="15" x14ac:dyDescent="0.25">
      <c r="A11770" s="329">
        <v>36508</v>
      </c>
      <c r="B11770" s="329" t="s">
        <v>13830</v>
      </c>
      <c r="C11770" s="329" t="s">
        <v>9494</v>
      </c>
      <c r="D11770" s="329" t="s">
        <v>9508</v>
      </c>
      <c r="E11770" s="335">
        <v>1487881.29</v>
      </c>
    </row>
    <row r="11771" spans="1:5" ht="15" x14ac:dyDescent="0.25">
      <c r="A11771" s="329">
        <v>36509</v>
      </c>
      <c r="B11771" s="329" t="s">
        <v>13831</v>
      </c>
      <c r="C11771" s="329" t="s">
        <v>9494</v>
      </c>
      <c r="D11771" s="329" t="s">
        <v>9508</v>
      </c>
      <c r="E11771" s="335">
        <v>815412.79</v>
      </c>
    </row>
    <row r="11772" spans="1:5" ht="15" x14ac:dyDescent="0.25">
      <c r="A11772" s="329">
        <v>13238</v>
      </c>
      <c r="B11772" s="329" t="s">
        <v>13832</v>
      </c>
      <c r="C11772" s="329" t="s">
        <v>9494</v>
      </c>
      <c r="D11772" s="329" t="s">
        <v>9508</v>
      </c>
      <c r="E11772" s="335">
        <v>252588.76</v>
      </c>
    </row>
    <row r="11773" spans="1:5" ht="15" x14ac:dyDescent="0.25">
      <c r="A11773" s="329">
        <v>36511</v>
      </c>
      <c r="B11773" s="329" t="s">
        <v>13833</v>
      </c>
      <c r="C11773" s="329" t="s">
        <v>9494</v>
      </c>
      <c r="D11773" s="329" t="s">
        <v>9508</v>
      </c>
      <c r="E11773" s="335">
        <v>292682.21999999997</v>
      </c>
    </row>
    <row r="11774" spans="1:5" ht="15" x14ac:dyDescent="0.25">
      <c r="A11774" s="329">
        <v>36515</v>
      </c>
      <c r="B11774" s="329" t="s">
        <v>13834</v>
      </c>
      <c r="C11774" s="329" t="s">
        <v>9494</v>
      </c>
      <c r="D11774" s="329" t="s">
        <v>9508</v>
      </c>
      <c r="E11774" s="335">
        <v>86200.92</v>
      </c>
    </row>
    <row r="11775" spans="1:5" ht="15" x14ac:dyDescent="0.25">
      <c r="A11775" s="329">
        <v>10598</v>
      </c>
      <c r="B11775" s="329" t="s">
        <v>13835</v>
      </c>
      <c r="C11775" s="329" t="s">
        <v>9494</v>
      </c>
      <c r="D11775" s="329" t="s">
        <v>9508</v>
      </c>
      <c r="E11775" s="335">
        <v>139787.82</v>
      </c>
    </row>
    <row r="11776" spans="1:5" ht="15" x14ac:dyDescent="0.25">
      <c r="A11776" s="329">
        <v>7640</v>
      </c>
      <c r="B11776" s="329" t="s">
        <v>13836</v>
      </c>
      <c r="C11776" s="329" t="s">
        <v>9494</v>
      </c>
      <c r="D11776" s="329" t="s">
        <v>9508</v>
      </c>
      <c r="E11776" s="335">
        <v>214500</v>
      </c>
    </row>
    <row r="11777" spans="1:5" ht="15" x14ac:dyDescent="0.25">
      <c r="A11777" s="329">
        <v>36513</v>
      </c>
      <c r="B11777" s="329" t="s">
        <v>13837</v>
      </c>
      <c r="C11777" s="329" t="s">
        <v>9494</v>
      </c>
      <c r="D11777" s="329" t="s">
        <v>9508</v>
      </c>
      <c r="E11777" s="335">
        <v>206631.64</v>
      </c>
    </row>
    <row r="11778" spans="1:5" ht="15" x14ac:dyDescent="0.25">
      <c r="A11778" s="329">
        <v>36514</v>
      </c>
      <c r="B11778" s="329" t="s">
        <v>13838</v>
      </c>
      <c r="C11778" s="329" t="s">
        <v>9494</v>
      </c>
      <c r="D11778" s="329" t="s">
        <v>9508</v>
      </c>
      <c r="E11778" s="335">
        <v>230537.37</v>
      </c>
    </row>
    <row r="11779" spans="1:5" ht="15" x14ac:dyDescent="0.25">
      <c r="A11779" s="329">
        <v>11572</v>
      </c>
      <c r="B11779" s="329" t="s">
        <v>13839</v>
      </c>
      <c r="C11779" s="329" t="s">
        <v>9494</v>
      </c>
      <c r="D11779" s="329" t="s">
        <v>9495</v>
      </c>
      <c r="E11779" s="334">
        <v>33.450000000000003</v>
      </c>
    </row>
    <row r="11780" spans="1:5" ht="15" x14ac:dyDescent="0.25">
      <c r="A11780" s="329">
        <v>36149</v>
      </c>
      <c r="B11780" s="329" t="s">
        <v>2263</v>
      </c>
      <c r="C11780" s="329" t="s">
        <v>9494</v>
      </c>
      <c r="D11780" s="329" t="s">
        <v>9495</v>
      </c>
      <c r="E11780" s="334">
        <v>174.95</v>
      </c>
    </row>
    <row r="11781" spans="1:5" ht="15" x14ac:dyDescent="0.25">
      <c r="A11781" s="329">
        <v>42407</v>
      </c>
      <c r="B11781" s="329" t="s">
        <v>13840</v>
      </c>
      <c r="C11781" s="329" t="s">
        <v>9519</v>
      </c>
      <c r="D11781" s="329" t="s">
        <v>9495</v>
      </c>
      <c r="E11781" s="334">
        <v>10.63</v>
      </c>
    </row>
    <row r="11782" spans="1:5" ht="15" x14ac:dyDescent="0.25">
      <c r="A11782" s="329">
        <v>11581</v>
      </c>
      <c r="B11782" s="329" t="s">
        <v>13841</v>
      </c>
      <c r="C11782" s="329" t="s">
        <v>9519</v>
      </c>
      <c r="D11782" s="329" t="s">
        <v>9495</v>
      </c>
      <c r="E11782" s="334">
        <v>22.08</v>
      </c>
    </row>
    <row r="11783" spans="1:5" ht="15" x14ac:dyDescent="0.25">
      <c r="A11783" s="329">
        <v>43605</v>
      </c>
      <c r="B11783" s="329" t="s">
        <v>13842</v>
      </c>
      <c r="C11783" s="329" t="s">
        <v>9519</v>
      </c>
      <c r="D11783" s="329" t="s">
        <v>9495</v>
      </c>
      <c r="E11783" s="334">
        <v>45.17</v>
      </c>
    </row>
    <row r="11784" spans="1:5" ht="15" x14ac:dyDescent="0.25">
      <c r="A11784" s="329">
        <v>11580</v>
      </c>
      <c r="B11784" s="329" t="s">
        <v>13843</v>
      </c>
      <c r="C11784" s="329" t="s">
        <v>9519</v>
      </c>
      <c r="D11784" s="329" t="s">
        <v>9495</v>
      </c>
      <c r="E11784" s="334">
        <v>8.86</v>
      </c>
    </row>
    <row r="11785" spans="1:5" ht="15" x14ac:dyDescent="0.25">
      <c r="A11785" s="329">
        <v>10743</v>
      </c>
      <c r="B11785" s="329" t="s">
        <v>13844</v>
      </c>
      <c r="C11785" s="329" t="s">
        <v>9494</v>
      </c>
      <c r="D11785" s="329" t="s">
        <v>9495</v>
      </c>
      <c r="E11785" s="334">
        <v>683.15</v>
      </c>
    </row>
    <row r="11786" spans="1:5" ht="15" x14ac:dyDescent="0.25">
      <c r="A11786" s="329">
        <v>39848</v>
      </c>
      <c r="B11786" s="329" t="s">
        <v>13845</v>
      </c>
      <c r="C11786" s="329" t="s">
        <v>9519</v>
      </c>
      <c r="D11786" s="329" t="s">
        <v>9508</v>
      </c>
      <c r="E11786" s="334">
        <v>2.17</v>
      </c>
    </row>
    <row r="11787" spans="1:5" ht="15" x14ac:dyDescent="0.25">
      <c r="A11787" s="329">
        <v>20999</v>
      </c>
      <c r="B11787" s="329" t="s">
        <v>13846</v>
      </c>
      <c r="C11787" s="329" t="s">
        <v>9519</v>
      </c>
      <c r="D11787" s="329" t="s">
        <v>9495</v>
      </c>
      <c r="E11787" s="334">
        <v>14.51</v>
      </c>
    </row>
    <row r="11788" spans="1:5" ht="15" x14ac:dyDescent="0.25">
      <c r="A11788" s="329">
        <v>21001</v>
      </c>
      <c r="B11788" s="329" t="s">
        <v>13847</v>
      </c>
      <c r="C11788" s="329" t="s">
        <v>9519</v>
      </c>
      <c r="D11788" s="329" t="s">
        <v>9499</v>
      </c>
      <c r="E11788" s="334">
        <v>27.08</v>
      </c>
    </row>
    <row r="11789" spans="1:5" ht="15" x14ac:dyDescent="0.25">
      <c r="A11789" s="329">
        <v>21003</v>
      </c>
      <c r="B11789" s="329" t="s">
        <v>13848</v>
      </c>
      <c r="C11789" s="329" t="s">
        <v>9519</v>
      </c>
      <c r="D11789" s="329" t="s">
        <v>9495</v>
      </c>
      <c r="E11789" s="334">
        <v>44.5</v>
      </c>
    </row>
    <row r="11790" spans="1:5" ht="15" x14ac:dyDescent="0.25">
      <c r="A11790" s="329">
        <v>21006</v>
      </c>
      <c r="B11790" s="329" t="s">
        <v>13849</v>
      </c>
      <c r="C11790" s="329" t="s">
        <v>9519</v>
      </c>
      <c r="D11790" s="329" t="s">
        <v>9495</v>
      </c>
      <c r="E11790" s="334">
        <v>94.44</v>
      </c>
    </row>
    <row r="11791" spans="1:5" ht="15" x14ac:dyDescent="0.25">
      <c r="A11791" s="329">
        <v>21019</v>
      </c>
      <c r="B11791" s="329" t="s">
        <v>13850</v>
      </c>
      <c r="C11791" s="329" t="s">
        <v>9519</v>
      </c>
      <c r="D11791" s="329" t="s">
        <v>9495</v>
      </c>
      <c r="E11791" s="334">
        <v>32.83</v>
      </c>
    </row>
    <row r="11792" spans="1:5" ht="15" x14ac:dyDescent="0.25">
      <c r="A11792" s="329">
        <v>21021</v>
      </c>
      <c r="B11792" s="329" t="s">
        <v>13851</v>
      </c>
      <c r="C11792" s="329" t="s">
        <v>9519</v>
      </c>
      <c r="D11792" s="329" t="s">
        <v>9495</v>
      </c>
      <c r="E11792" s="334">
        <v>51.89</v>
      </c>
    </row>
    <row r="11793" spans="1:5" ht="15" x14ac:dyDescent="0.25">
      <c r="A11793" s="329">
        <v>21024</v>
      </c>
      <c r="B11793" s="329" t="s">
        <v>13852</v>
      </c>
      <c r="C11793" s="329" t="s">
        <v>9519</v>
      </c>
      <c r="D11793" s="329" t="s">
        <v>9495</v>
      </c>
      <c r="E11793" s="334">
        <v>111.19</v>
      </c>
    </row>
    <row r="11794" spans="1:5" ht="15" x14ac:dyDescent="0.25">
      <c r="A11794" s="329">
        <v>40624</v>
      </c>
      <c r="B11794" s="329" t="s">
        <v>13853</v>
      </c>
      <c r="C11794" s="329" t="s">
        <v>9519</v>
      </c>
      <c r="D11794" s="329" t="s">
        <v>9508</v>
      </c>
      <c r="E11794" s="334">
        <v>76.64</v>
      </c>
    </row>
    <row r="11795" spans="1:5" ht="15" x14ac:dyDescent="0.25">
      <c r="A11795" s="329">
        <v>42575</v>
      </c>
      <c r="B11795" s="329" t="s">
        <v>13854</v>
      </c>
      <c r="C11795" s="329" t="s">
        <v>9519</v>
      </c>
      <c r="D11795" s="329" t="s">
        <v>9508</v>
      </c>
      <c r="E11795" s="334">
        <v>70.33</v>
      </c>
    </row>
    <row r="11796" spans="1:5" ht="15" x14ac:dyDescent="0.25">
      <c r="A11796" s="329">
        <v>13127</v>
      </c>
      <c r="B11796" s="329" t="s">
        <v>13855</v>
      </c>
      <c r="C11796" s="329" t="s">
        <v>9519</v>
      </c>
      <c r="D11796" s="329" t="s">
        <v>9508</v>
      </c>
      <c r="E11796" s="334">
        <v>34.18</v>
      </c>
    </row>
    <row r="11797" spans="1:5" ht="15" x14ac:dyDescent="0.25">
      <c r="A11797" s="329">
        <v>13137</v>
      </c>
      <c r="B11797" s="329" t="s">
        <v>13856</v>
      </c>
      <c r="C11797" s="329" t="s">
        <v>9519</v>
      </c>
      <c r="D11797" s="329" t="s">
        <v>9508</v>
      </c>
      <c r="E11797" s="334">
        <v>45.36</v>
      </c>
    </row>
    <row r="11798" spans="1:5" ht="15" x14ac:dyDescent="0.25">
      <c r="A11798" s="329">
        <v>42574</v>
      </c>
      <c r="B11798" s="329" t="s">
        <v>13857</v>
      </c>
      <c r="C11798" s="329" t="s">
        <v>9519</v>
      </c>
      <c r="D11798" s="329" t="s">
        <v>9508</v>
      </c>
      <c r="E11798" s="334">
        <v>52.48</v>
      </c>
    </row>
    <row r="11799" spans="1:5" ht="15" x14ac:dyDescent="0.25">
      <c r="A11799" s="329">
        <v>20989</v>
      </c>
      <c r="B11799" s="329" t="s">
        <v>13858</v>
      </c>
      <c r="C11799" s="329" t="s">
        <v>9519</v>
      </c>
      <c r="D11799" s="329" t="s">
        <v>9508</v>
      </c>
      <c r="E11799" s="335">
        <v>1625.21</v>
      </c>
    </row>
    <row r="11800" spans="1:5" ht="15" x14ac:dyDescent="0.25">
      <c r="A11800" s="329">
        <v>21147</v>
      </c>
      <c r="B11800" s="329" t="s">
        <v>13859</v>
      </c>
      <c r="C11800" s="329" t="s">
        <v>9519</v>
      </c>
      <c r="D11800" s="329" t="s">
        <v>9508</v>
      </c>
      <c r="E11800" s="334">
        <v>152.38</v>
      </c>
    </row>
    <row r="11801" spans="1:5" ht="15" x14ac:dyDescent="0.25">
      <c r="A11801" s="329">
        <v>21148</v>
      </c>
      <c r="B11801" s="329" t="s">
        <v>13860</v>
      </c>
      <c r="C11801" s="329" t="s">
        <v>9519</v>
      </c>
      <c r="D11801" s="329" t="s">
        <v>9508</v>
      </c>
      <c r="E11801" s="334">
        <v>94.05</v>
      </c>
    </row>
    <row r="11802" spans="1:5" ht="15" x14ac:dyDescent="0.25">
      <c r="A11802" s="329">
        <v>20984</v>
      </c>
      <c r="B11802" s="329" t="s">
        <v>13861</v>
      </c>
      <c r="C11802" s="329" t="s">
        <v>9519</v>
      </c>
      <c r="D11802" s="329" t="s">
        <v>9508</v>
      </c>
      <c r="E11802" s="335">
        <v>3118.45</v>
      </c>
    </row>
    <row r="11803" spans="1:5" ht="15" x14ac:dyDescent="0.25">
      <c r="A11803" s="329">
        <v>13042</v>
      </c>
      <c r="B11803" s="329" t="s">
        <v>13862</v>
      </c>
      <c r="C11803" s="329" t="s">
        <v>9519</v>
      </c>
      <c r="D11803" s="329" t="s">
        <v>9508</v>
      </c>
      <c r="E11803" s="335">
        <v>1728.08</v>
      </c>
    </row>
    <row r="11804" spans="1:5" ht="15" x14ac:dyDescent="0.25">
      <c r="A11804" s="329">
        <v>21150</v>
      </c>
      <c r="B11804" s="329" t="s">
        <v>13863</v>
      </c>
      <c r="C11804" s="329" t="s">
        <v>9519</v>
      </c>
      <c r="D11804" s="329" t="s">
        <v>9508</v>
      </c>
      <c r="E11804" s="334">
        <v>46.63</v>
      </c>
    </row>
    <row r="11805" spans="1:5" ht="15" x14ac:dyDescent="0.25">
      <c r="A11805" s="329">
        <v>13141</v>
      </c>
      <c r="B11805" s="329" t="s">
        <v>13864</v>
      </c>
      <c r="C11805" s="329" t="s">
        <v>9519</v>
      </c>
      <c r="D11805" s="329" t="s">
        <v>9508</v>
      </c>
      <c r="E11805" s="334">
        <v>58.76</v>
      </c>
    </row>
    <row r="11806" spans="1:5" ht="15" x14ac:dyDescent="0.25">
      <c r="A11806" s="329">
        <v>42576</v>
      </c>
      <c r="B11806" s="329" t="s">
        <v>13865</v>
      </c>
      <c r="C11806" s="329" t="s">
        <v>9519</v>
      </c>
      <c r="D11806" s="329" t="s">
        <v>9508</v>
      </c>
      <c r="E11806" s="334">
        <v>191.85</v>
      </c>
    </row>
    <row r="11807" spans="1:5" ht="15" x14ac:dyDescent="0.25">
      <c r="A11807" s="329">
        <v>21151</v>
      </c>
      <c r="B11807" s="329" t="s">
        <v>13866</v>
      </c>
      <c r="C11807" s="329" t="s">
        <v>9519</v>
      </c>
      <c r="D11807" s="329" t="s">
        <v>9508</v>
      </c>
      <c r="E11807" s="334">
        <v>279.14</v>
      </c>
    </row>
    <row r="11808" spans="1:5" ht="15" x14ac:dyDescent="0.25">
      <c r="A11808" s="329">
        <v>13142</v>
      </c>
      <c r="B11808" s="329" t="s">
        <v>13867</v>
      </c>
      <c r="C11808" s="329" t="s">
        <v>9519</v>
      </c>
      <c r="D11808" s="329" t="s">
        <v>9508</v>
      </c>
      <c r="E11808" s="334">
        <v>399.05</v>
      </c>
    </row>
    <row r="11809" spans="1:5" ht="15" x14ac:dyDescent="0.25">
      <c r="A11809" s="329">
        <v>42577</v>
      </c>
      <c r="B11809" s="329" t="s">
        <v>13868</v>
      </c>
      <c r="C11809" s="329" t="s">
        <v>9519</v>
      </c>
      <c r="D11809" s="329" t="s">
        <v>9508</v>
      </c>
      <c r="E11809" s="334">
        <v>437.87</v>
      </c>
    </row>
    <row r="11810" spans="1:5" ht="15" x14ac:dyDescent="0.25">
      <c r="A11810" s="329">
        <v>20994</v>
      </c>
      <c r="B11810" s="329" t="s">
        <v>13869</v>
      </c>
      <c r="C11810" s="329" t="s">
        <v>9519</v>
      </c>
      <c r="D11810" s="329" t="s">
        <v>9508</v>
      </c>
      <c r="E11810" s="334">
        <v>752.39</v>
      </c>
    </row>
    <row r="11811" spans="1:5" ht="15" x14ac:dyDescent="0.25">
      <c r="A11811" s="329">
        <v>7672</v>
      </c>
      <c r="B11811" s="329" t="s">
        <v>13870</v>
      </c>
      <c r="C11811" s="329" t="s">
        <v>9519</v>
      </c>
      <c r="D11811" s="329" t="s">
        <v>9508</v>
      </c>
      <c r="E11811" s="334">
        <v>492.89</v>
      </c>
    </row>
    <row r="11812" spans="1:5" ht="15" x14ac:dyDescent="0.25">
      <c r="A11812" s="329">
        <v>20995</v>
      </c>
      <c r="B11812" s="329" t="s">
        <v>13871</v>
      </c>
      <c r="C11812" s="329" t="s">
        <v>9519</v>
      </c>
      <c r="D11812" s="329" t="s">
        <v>9508</v>
      </c>
      <c r="E11812" s="334">
        <v>988.78</v>
      </c>
    </row>
    <row r="11813" spans="1:5" ht="15" x14ac:dyDescent="0.25">
      <c r="A11813" s="329">
        <v>7690</v>
      </c>
      <c r="B11813" s="329" t="s">
        <v>13872</v>
      </c>
      <c r="C11813" s="329" t="s">
        <v>9519</v>
      </c>
      <c r="D11813" s="329" t="s">
        <v>9508</v>
      </c>
      <c r="E11813" s="334">
        <v>571.87</v>
      </c>
    </row>
    <row r="11814" spans="1:5" ht="15" x14ac:dyDescent="0.25">
      <c r="A11814" s="329">
        <v>20980</v>
      </c>
      <c r="B11814" s="329" t="s">
        <v>13873</v>
      </c>
      <c r="C11814" s="329" t="s">
        <v>9519</v>
      </c>
      <c r="D11814" s="329" t="s">
        <v>9508</v>
      </c>
      <c r="E11814" s="334">
        <v>623.86</v>
      </c>
    </row>
    <row r="11815" spans="1:5" ht="15" x14ac:dyDescent="0.25">
      <c r="A11815" s="329">
        <v>7661</v>
      </c>
      <c r="B11815" s="329" t="s">
        <v>13874</v>
      </c>
      <c r="C11815" s="329" t="s">
        <v>9519</v>
      </c>
      <c r="D11815" s="329" t="s">
        <v>9508</v>
      </c>
      <c r="E11815" s="334">
        <v>742.14</v>
      </c>
    </row>
    <row r="11816" spans="1:5" ht="15" x14ac:dyDescent="0.25">
      <c r="A11816" s="329">
        <v>21016</v>
      </c>
      <c r="B11816" s="329" t="s">
        <v>13875</v>
      </c>
      <c r="C11816" s="329" t="s">
        <v>9519</v>
      </c>
      <c r="D11816" s="329" t="s">
        <v>9508</v>
      </c>
      <c r="E11816" s="334">
        <v>214.62</v>
      </c>
    </row>
    <row r="11817" spans="1:5" ht="15" x14ac:dyDescent="0.25">
      <c r="A11817" s="329">
        <v>21008</v>
      </c>
      <c r="B11817" s="329" t="s">
        <v>13876</v>
      </c>
      <c r="C11817" s="329" t="s">
        <v>9519</v>
      </c>
      <c r="D11817" s="329" t="s">
        <v>9508</v>
      </c>
      <c r="E11817" s="334">
        <v>25.07</v>
      </c>
    </row>
    <row r="11818" spans="1:5" ht="15" x14ac:dyDescent="0.25">
      <c r="A11818" s="329">
        <v>21009</v>
      </c>
      <c r="B11818" s="329" t="s">
        <v>13877</v>
      </c>
      <c r="C11818" s="329" t="s">
        <v>9519</v>
      </c>
      <c r="D11818" s="329" t="s">
        <v>9508</v>
      </c>
      <c r="E11818" s="334">
        <v>32.64</v>
      </c>
    </row>
    <row r="11819" spans="1:5" ht="15" x14ac:dyDescent="0.25">
      <c r="A11819" s="329">
        <v>21010</v>
      </c>
      <c r="B11819" s="329" t="s">
        <v>13878</v>
      </c>
      <c r="C11819" s="329" t="s">
        <v>9519</v>
      </c>
      <c r="D11819" s="329" t="s">
        <v>9508</v>
      </c>
      <c r="E11819" s="334">
        <v>43.83</v>
      </c>
    </row>
    <row r="11820" spans="1:5" ht="15" x14ac:dyDescent="0.25">
      <c r="A11820" s="329">
        <v>21011</v>
      </c>
      <c r="B11820" s="329" t="s">
        <v>13879</v>
      </c>
      <c r="C11820" s="329" t="s">
        <v>9519</v>
      </c>
      <c r="D11820" s="329" t="s">
        <v>9508</v>
      </c>
      <c r="E11820" s="334">
        <v>63.88</v>
      </c>
    </row>
    <row r="11821" spans="1:5" ht="15" x14ac:dyDescent="0.25">
      <c r="A11821" s="329">
        <v>21012</v>
      </c>
      <c r="B11821" s="329" t="s">
        <v>13880</v>
      </c>
      <c r="C11821" s="329" t="s">
        <v>9519</v>
      </c>
      <c r="D11821" s="329" t="s">
        <v>9508</v>
      </c>
      <c r="E11821" s="334">
        <v>70.59</v>
      </c>
    </row>
    <row r="11822" spans="1:5" ht="15" x14ac:dyDescent="0.25">
      <c r="A11822" s="329">
        <v>21013</v>
      </c>
      <c r="B11822" s="329" t="s">
        <v>13881</v>
      </c>
      <c r="C11822" s="329" t="s">
        <v>9519</v>
      </c>
      <c r="D11822" s="329" t="s">
        <v>9508</v>
      </c>
      <c r="E11822" s="334">
        <v>92.12</v>
      </c>
    </row>
    <row r="11823" spans="1:5" ht="15" x14ac:dyDescent="0.25">
      <c r="A11823" s="329">
        <v>21014</v>
      </c>
      <c r="B11823" s="329" t="s">
        <v>13882</v>
      </c>
      <c r="C11823" s="329" t="s">
        <v>9519</v>
      </c>
      <c r="D11823" s="329" t="s">
        <v>9508</v>
      </c>
      <c r="E11823" s="334">
        <v>128.9</v>
      </c>
    </row>
    <row r="11824" spans="1:5" ht="15" x14ac:dyDescent="0.25">
      <c r="A11824" s="329">
        <v>21015</v>
      </c>
      <c r="B11824" s="329" t="s">
        <v>13883</v>
      </c>
      <c r="C11824" s="329" t="s">
        <v>9519</v>
      </c>
      <c r="D11824" s="329" t="s">
        <v>9508</v>
      </c>
      <c r="E11824" s="334">
        <v>148.09</v>
      </c>
    </row>
    <row r="11825" spans="1:5" ht="15" x14ac:dyDescent="0.25">
      <c r="A11825" s="329">
        <v>7697</v>
      </c>
      <c r="B11825" s="329" t="s">
        <v>1865</v>
      </c>
      <c r="C11825" s="329" t="s">
        <v>9519</v>
      </c>
      <c r="D11825" s="329" t="s">
        <v>9508</v>
      </c>
      <c r="E11825" s="334">
        <v>70.66</v>
      </c>
    </row>
    <row r="11826" spans="1:5" ht="15" x14ac:dyDescent="0.25">
      <c r="A11826" s="329">
        <v>7698</v>
      </c>
      <c r="B11826" s="329" t="s">
        <v>13884</v>
      </c>
      <c r="C11826" s="329" t="s">
        <v>9519</v>
      </c>
      <c r="D11826" s="329" t="s">
        <v>9508</v>
      </c>
      <c r="E11826" s="334">
        <v>60.83</v>
      </c>
    </row>
    <row r="11827" spans="1:5" ht="15" x14ac:dyDescent="0.25">
      <c r="A11827" s="329">
        <v>7691</v>
      </c>
      <c r="B11827" s="329" t="s">
        <v>1749</v>
      </c>
      <c r="C11827" s="329" t="s">
        <v>9519</v>
      </c>
      <c r="D11827" s="329" t="s">
        <v>9508</v>
      </c>
      <c r="E11827" s="334">
        <v>25.7</v>
      </c>
    </row>
    <row r="11828" spans="1:5" ht="15" x14ac:dyDescent="0.25">
      <c r="A11828" s="329">
        <v>40626</v>
      </c>
      <c r="B11828" s="329" t="s">
        <v>13885</v>
      </c>
      <c r="C11828" s="329" t="s">
        <v>9519</v>
      </c>
      <c r="D11828" s="329" t="s">
        <v>9508</v>
      </c>
      <c r="E11828" s="334">
        <v>48.23</v>
      </c>
    </row>
    <row r="11829" spans="1:5" ht="15" x14ac:dyDescent="0.25">
      <c r="A11829" s="329">
        <v>7701</v>
      </c>
      <c r="B11829" s="329" t="s">
        <v>213</v>
      </c>
      <c r="C11829" s="329" t="s">
        <v>9519</v>
      </c>
      <c r="D11829" s="329" t="s">
        <v>9508</v>
      </c>
      <c r="E11829" s="334">
        <v>126.46</v>
      </c>
    </row>
    <row r="11830" spans="1:5" ht="15" x14ac:dyDescent="0.25">
      <c r="A11830" s="329">
        <v>7696</v>
      </c>
      <c r="B11830" s="329" t="s">
        <v>13886</v>
      </c>
      <c r="C11830" s="329" t="s">
        <v>9519</v>
      </c>
      <c r="D11830" s="329" t="s">
        <v>9508</v>
      </c>
      <c r="E11830" s="334">
        <v>101.9</v>
      </c>
    </row>
    <row r="11831" spans="1:5" ht="15" x14ac:dyDescent="0.25">
      <c r="A11831" s="329">
        <v>7700</v>
      </c>
      <c r="B11831" s="329" t="s">
        <v>13887</v>
      </c>
      <c r="C11831" s="329" t="s">
        <v>9519</v>
      </c>
      <c r="D11831" s="329" t="s">
        <v>9508</v>
      </c>
      <c r="E11831" s="334">
        <v>32.51</v>
      </c>
    </row>
    <row r="11832" spans="1:5" ht="15" x14ac:dyDescent="0.25">
      <c r="A11832" s="329">
        <v>7694</v>
      </c>
      <c r="B11832" s="329" t="s">
        <v>13888</v>
      </c>
      <c r="C11832" s="329" t="s">
        <v>9519</v>
      </c>
      <c r="D11832" s="329" t="s">
        <v>9508</v>
      </c>
      <c r="E11832" s="334">
        <v>170.17</v>
      </c>
    </row>
    <row r="11833" spans="1:5" ht="15" x14ac:dyDescent="0.25">
      <c r="A11833" s="329">
        <v>7693</v>
      </c>
      <c r="B11833" s="329" t="s">
        <v>13889</v>
      </c>
      <c r="C11833" s="329" t="s">
        <v>9519</v>
      </c>
      <c r="D11833" s="329" t="s">
        <v>9508</v>
      </c>
      <c r="E11833" s="334">
        <v>234.36</v>
      </c>
    </row>
    <row r="11834" spans="1:5" ht="15" x14ac:dyDescent="0.25">
      <c r="A11834" s="329">
        <v>7692</v>
      </c>
      <c r="B11834" s="329" t="s">
        <v>13890</v>
      </c>
      <c r="C11834" s="329" t="s">
        <v>9519</v>
      </c>
      <c r="D11834" s="329" t="s">
        <v>9508</v>
      </c>
      <c r="E11834" s="334">
        <v>350.88</v>
      </c>
    </row>
    <row r="11835" spans="1:5" ht="15" x14ac:dyDescent="0.25">
      <c r="A11835" s="329">
        <v>7695</v>
      </c>
      <c r="B11835" s="329" t="s">
        <v>13891</v>
      </c>
      <c r="C11835" s="329" t="s">
        <v>9519</v>
      </c>
      <c r="D11835" s="329" t="s">
        <v>9508</v>
      </c>
      <c r="E11835" s="334">
        <v>380.54</v>
      </c>
    </row>
    <row r="11836" spans="1:5" ht="15" x14ac:dyDescent="0.25">
      <c r="A11836" s="329">
        <v>13356</v>
      </c>
      <c r="B11836" s="329" t="s">
        <v>13892</v>
      </c>
      <c r="C11836" s="329" t="s">
        <v>9519</v>
      </c>
      <c r="D11836" s="329" t="s">
        <v>9508</v>
      </c>
      <c r="E11836" s="334">
        <v>27.59</v>
      </c>
    </row>
    <row r="11837" spans="1:5" ht="15" x14ac:dyDescent="0.25">
      <c r="A11837" s="329">
        <v>36365</v>
      </c>
      <c r="B11837" s="329" t="s">
        <v>13893</v>
      </c>
      <c r="C11837" s="329" t="s">
        <v>9519</v>
      </c>
      <c r="D11837" s="329" t="s">
        <v>9508</v>
      </c>
      <c r="E11837" s="334">
        <v>36.83</v>
      </c>
    </row>
    <row r="11838" spans="1:5" ht="15" x14ac:dyDescent="0.25">
      <c r="A11838" s="329">
        <v>41930</v>
      </c>
      <c r="B11838" s="329" t="s">
        <v>13894</v>
      </c>
      <c r="C11838" s="329" t="s">
        <v>9519</v>
      </c>
      <c r="D11838" s="329" t="s">
        <v>9508</v>
      </c>
      <c r="E11838" s="334">
        <v>119.23</v>
      </c>
    </row>
    <row r="11839" spans="1:5" ht="15" x14ac:dyDescent="0.25">
      <c r="A11839" s="329">
        <v>41931</v>
      </c>
      <c r="B11839" s="329" t="s">
        <v>13895</v>
      </c>
      <c r="C11839" s="329" t="s">
        <v>9519</v>
      </c>
      <c r="D11839" s="329" t="s">
        <v>9508</v>
      </c>
      <c r="E11839" s="334">
        <v>203.3</v>
      </c>
    </row>
    <row r="11840" spans="1:5" ht="15" x14ac:dyDescent="0.25">
      <c r="A11840" s="329">
        <v>41932</v>
      </c>
      <c r="B11840" s="329" t="s">
        <v>13896</v>
      </c>
      <c r="C11840" s="329" t="s">
        <v>9519</v>
      </c>
      <c r="D11840" s="329" t="s">
        <v>9508</v>
      </c>
      <c r="E11840" s="334">
        <v>328.37</v>
      </c>
    </row>
    <row r="11841" spans="1:5" ht="15" x14ac:dyDescent="0.25">
      <c r="A11841" s="329">
        <v>41933</v>
      </c>
      <c r="B11841" s="329" t="s">
        <v>13897</v>
      </c>
      <c r="C11841" s="329" t="s">
        <v>9519</v>
      </c>
      <c r="D11841" s="329" t="s">
        <v>9508</v>
      </c>
      <c r="E11841" s="334">
        <v>406.69</v>
      </c>
    </row>
    <row r="11842" spans="1:5" ht="15" x14ac:dyDescent="0.25">
      <c r="A11842" s="329">
        <v>41934</v>
      </c>
      <c r="B11842" s="329" t="s">
        <v>13898</v>
      </c>
      <c r="C11842" s="329" t="s">
        <v>9519</v>
      </c>
      <c r="D11842" s="329" t="s">
        <v>9508</v>
      </c>
      <c r="E11842" s="334">
        <v>526.76</v>
      </c>
    </row>
    <row r="11843" spans="1:5" ht="15" x14ac:dyDescent="0.25">
      <c r="A11843" s="329">
        <v>41936</v>
      </c>
      <c r="B11843" s="329" t="s">
        <v>13899</v>
      </c>
      <c r="C11843" s="329" t="s">
        <v>9519</v>
      </c>
      <c r="D11843" s="329" t="s">
        <v>9508</v>
      </c>
      <c r="E11843" s="334">
        <v>79.42</v>
      </c>
    </row>
    <row r="11844" spans="1:5" ht="15" x14ac:dyDescent="0.25">
      <c r="A11844" s="329">
        <v>41785</v>
      </c>
      <c r="B11844" s="329" t="s">
        <v>13900</v>
      </c>
      <c r="C11844" s="329" t="s">
        <v>9519</v>
      </c>
      <c r="D11844" s="329" t="s">
        <v>9508</v>
      </c>
      <c r="E11844" s="335">
        <v>2099.8200000000002</v>
      </c>
    </row>
    <row r="11845" spans="1:5" ht="15" x14ac:dyDescent="0.25">
      <c r="A11845" s="329">
        <v>41781</v>
      </c>
      <c r="B11845" s="329" t="s">
        <v>13901</v>
      </c>
      <c r="C11845" s="329" t="s">
        <v>9519</v>
      </c>
      <c r="D11845" s="329" t="s">
        <v>9508</v>
      </c>
      <c r="E11845" s="334">
        <v>598.66999999999996</v>
      </c>
    </row>
    <row r="11846" spans="1:5" ht="15" x14ac:dyDescent="0.25">
      <c r="A11846" s="329">
        <v>41783</v>
      </c>
      <c r="B11846" s="329" t="s">
        <v>13902</v>
      </c>
      <c r="C11846" s="329" t="s">
        <v>9519</v>
      </c>
      <c r="D11846" s="329" t="s">
        <v>9508</v>
      </c>
      <c r="E11846" s="335">
        <v>1579.81</v>
      </c>
    </row>
    <row r="11847" spans="1:5" ht="15" x14ac:dyDescent="0.25">
      <c r="A11847" s="329">
        <v>41786</v>
      </c>
      <c r="B11847" s="329" t="s">
        <v>13903</v>
      </c>
      <c r="C11847" s="329" t="s">
        <v>9519</v>
      </c>
      <c r="D11847" s="329" t="s">
        <v>9508</v>
      </c>
      <c r="E11847" s="335">
        <v>3295.65</v>
      </c>
    </row>
    <row r="11848" spans="1:5" ht="15" x14ac:dyDescent="0.25">
      <c r="A11848" s="329">
        <v>41779</v>
      </c>
      <c r="B11848" s="329" t="s">
        <v>13904</v>
      </c>
      <c r="C11848" s="329" t="s">
        <v>9519</v>
      </c>
      <c r="D11848" s="329" t="s">
        <v>9508</v>
      </c>
      <c r="E11848" s="334">
        <v>229.61</v>
      </c>
    </row>
    <row r="11849" spans="1:5" ht="15" x14ac:dyDescent="0.25">
      <c r="A11849" s="329">
        <v>41780</v>
      </c>
      <c r="B11849" s="329" t="s">
        <v>13905</v>
      </c>
      <c r="C11849" s="329" t="s">
        <v>9519</v>
      </c>
      <c r="D11849" s="329" t="s">
        <v>9508</v>
      </c>
      <c r="E11849" s="334">
        <v>271.57</v>
      </c>
    </row>
    <row r="11850" spans="1:5" ht="15" x14ac:dyDescent="0.25">
      <c r="A11850" s="329">
        <v>41782</v>
      </c>
      <c r="B11850" s="329" t="s">
        <v>13906</v>
      </c>
      <c r="C11850" s="329" t="s">
        <v>9519</v>
      </c>
      <c r="D11850" s="329" t="s">
        <v>9508</v>
      </c>
      <c r="E11850" s="335">
        <v>1119.48</v>
      </c>
    </row>
    <row r="11851" spans="1:5" ht="15" x14ac:dyDescent="0.25">
      <c r="A11851" s="329">
        <v>38130</v>
      </c>
      <c r="B11851" s="329" t="s">
        <v>13907</v>
      </c>
      <c r="C11851" s="329" t="s">
        <v>9519</v>
      </c>
      <c r="D11851" s="329" t="s">
        <v>9495</v>
      </c>
      <c r="E11851" s="334">
        <v>35.24</v>
      </c>
    </row>
    <row r="11852" spans="1:5" ht="15" x14ac:dyDescent="0.25">
      <c r="A11852" s="329">
        <v>21123</v>
      </c>
      <c r="B11852" s="329" t="s">
        <v>13908</v>
      </c>
      <c r="C11852" s="329" t="s">
        <v>9519</v>
      </c>
      <c r="D11852" s="329" t="s">
        <v>9499</v>
      </c>
      <c r="E11852" s="334">
        <v>10</v>
      </c>
    </row>
    <row r="11853" spans="1:5" ht="15" x14ac:dyDescent="0.25">
      <c r="A11853" s="329">
        <v>21124</v>
      </c>
      <c r="B11853" s="329" t="s">
        <v>13909</v>
      </c>
      <c r="C11853" s="329" t="s">
        <v>9519</v>
      </c>
      <c r="D11853" s="329" t="s">
        <v>9495</v>
      </c>
      <c r="E11853" s="334">
        <v>17.73</v>
      </c>
    </row>
    <row r="11854" spans="1:5" ht="15" x14ac:dyDescent="0.25">
      <c r="A11854" s="329">
        <v>21125</v>
      </c>
      <c r="B11854" s="329" t="s">
        <v>13910</v>
      </c>
      <c r="C11854" s="329" t="s">
        <v>9519</v>
      </c>
      <c r="D11854" s="329" t="s">
        <v>9495</v>
      </c>
      <c r="E11854" s="334">
        <v>28.46</v>
      </c>
    </row>
    <row r="11855" spans="1:5" ht="15" x14ac:dyDescent="0.25">
      <c r="A11855" s="329">
        <v>38028</v>
      </c>
      <c r="B11855" s="329" t="s">
        <v>13911</v>
      </c>
      <c r="C11855" s="329" t="s">
        <v>9519</v>
      </c>
      <c r="D11855" s="329" t="s">
        <v>9495</v>
      </c>
      <c r="E11855" s="334">
        <v>48.29</v>
      </c>
    </row>
    <row r="11856" spans="1:5" ht="15" x14ac:dyDescent="0.25">
      <c r="A11856" s="329">
        <v>38029</v>
      </c>
      <c r="B11856" s="329" t="s">
        <v>13912</v>
      </c>
      <c r="C11856" s="329" t="s">
        <v>9519</v>
      </c>
      <c r="D11856" s="329" t="s">
        <v>9495</v>
      </c>
      <c r="E11856" s="334">
        <v>73.61</v>
      </c>
    </row>
    <row r="11857" spans="1:5" ht="15" x14ac:dyDescent="0.25">
      <c r="A11857" s="329">
        <v>38030</v>
      </c>
      <c r="B11857" s="329" t="s">
        <v>13913</v>
      </c>
      <c r="C11857" s="329" t="s">
        <v>9519</v>
      </c>
      <c r="D11857" s="329" t="s">
        <v>9495</v>
      </c>
      <c r="E11857" s="334">
        <v>113.07</v>
      </c>
    </row>
    <row r="11858" spans="1:5" ht="15" x14ac:dyDescent="0.25">
      <c r="A11858" s="329">
        <v>38031</v>
      </c>
      <c r="B11858" s="329" t="s">
        <v>13914</v>
      </c>
      <c r="C11858" s="329" t="s">
        <v>9519</v>
      </c>
      <c r="D11858" s="329" t="s">
        <v>9495</v>
      </c>
      <c r="E11858" s="334">
        <v>179.18</v>
      </c>
    </row>
    <row r="11859" spans="1:5" ht="15" x14ac:dyDescent="0.25">
      <c r="A11859" s="329">
        <v>39735</v>
      </c>
      <c r="B11859" s="329" t="s">
        <v>13915</v>
      </c>
      <c r="C11859" s="329" t="s">
        <v>9519</v>
      </c>
      <c r="D11859" s="329" t="s">
        <v>9495</v>
      </c>
      <c r="E11859" s="334">
        <v>113.58</v>
      </c>
    </row>
    <row r="11860" spans="1:5" ht="15" x14ac:dyDescent="0.25">
      <c r="A11860" s="329">
        <v>39734</v>
      </c>
      <c r="B11860" s="329" t="s">
        <v>13916</v>
      </c>
      <c r="C11860" s="329" t="s">
        <v>9519</v>
      </c>
      <c r="D11860" s="329" t="s">
        <v>9495</v>
      </c>
      <c r="E11860" s="334">
        <v>134.72</v>
      </c>
    </row>
    <row r="11861" spans="1:5" ht="15" x14ac:dyDescent="0.25">
      <c r="A11861" s="329">
        <v>39736</v>
      </c>
      <c r="B11861" s="329" t="s">
        <v>13917</v>
      </c>
      <c r="C11861" s="329" t="s">
        <v>9519</v>
      </c>
      <c r="D11861" s="329" t="s">
        <v>9495</v>
      </c>
      <c r="E11861" s="334">
        <v>153.75</v>
      </c>
    </row>
    <row r="11862" spans="1:5" ht="15" x14ac:dyDescent="0.25">
      <c r="A11862" s="329">
        <v>39737</v>
      </c>
      <c r="B11862" s="329" t="s">
        <v>13918</v>
      </c>
      <c r="C11862" s="329" t="s">
        <v>9519</v>
      </c>
      <c r="D11862" s="329" t="s">
        <v>9495</v>
      </c>
      <c r="E11862" s="334">
        <v>20.68</v>
      </c>
    </row>
    <row r="11863" spans="1:5" ht="15" x14ac:dyDescent="0.25">
      <c r="A11863" s="329">
        <v>39738</v>
      </c>
      <c r="B11863" s="329" t="s">
        <v>13919</v>
      </c>
      <c r="C11863" s="329" t="s">
        <v>9519</v>
      </c>
      <c r="D11863" s="329" t="s">
        <v>9495</v>
      </c>
      <c r="E11863" s="334">
        <v>7.48</v>
      </c>
    </row>
    <row r="11864" spans="1:5" ht="15" x14ac:dyDescent="0.25">
      <c r="A11864" s="329">
        <v>39739</v>
      </c>
      <c r="B11864" s="329" t="s">
        <v>13920</v>
      </c>
      <c r="C11864" s="329" t="s">
        <v>9519</v>
      </c>
      <c r="D11864" s="329" t="s">
        <v>9495</v>
      </c>
      <c r="E11864" s="334">
        <v>106.32</v>
      </c>
    </row>
    <row r="11865" spans="1:5" ht="15" x14ac:dyDescent="0.25">
      <c r="A11865" s="329">
        <v>39733</v>
      </c>
      <c r="B11865" s="329" t="s">
        <v>13921</v>
      </c>
      <c r="C11865" s="329" t="s">
        <v>9519</v>
      </c>
      <c r="D11865" s="329" t="s">
        <v>9495</v>
      </c>
      <c r="E11865" s="334">
        <v>183.99</v>
      </c>
    </row>
    <row r="11866" spans="1:5" ht="15" x14ac:dyDescent="0.25">
      <c r="A11866" s="329">
        <v>39854</v>
      </c>
      <c r="B11866" s="329" t="s">
        <v>13922</v>
      </c>
      <c r="C11866" s="329" t="s">
        <v>9519</v>
      </c>
      <c r="D11866" s="329" t="s">
        <v>9495</v>
      </c>
      <c r="E11866" s="334">
        <v>186.6</v>
      </c>
    </row>
    <row r="11867" spans="1:5" ht="15" x14ac:dyDescent="0.25">
      <c r="A11867" s="329">
        <v>39740</v>
      </c>
      <c r="B11867" s="329" t="s">
        <v>13923</v>
      </c>
      <c r="C11867" s="329" t="s">
        <v>9519</v>
      </c>
      <c r="D11867" s="329" t="s">
        <v>9495</v>
      </c>
      <c r="E11867" s="334">
        <v>102.1</v>
      </c>
    </row>
    <row r="11868" spans="1:5" ht="15" x14ac:dyDescent="0.25">
      <c r="A11868" s="329">
        <v>39741</v>
      </c>
      <c r="B11868" s="329" t="s">
        <v>13924</v>
      </c>
      <c r="C11868" s="329" t="s">
        <v>9519</v>
      </c>
      <c r="D11868" s="329" t="s">
        <v>9495</v>
      </c>
      <c r="E11868" s="334">
        <v>18.809999999999999</v>
      </c>
    </row>
    <row r="11869" spans="1:5" ht="15" x14ac:dyDescent="0.25">
      <c r="A11869" s="329">
        <v>39853</v>
      </c>
      <c r="B11869" s="329" t="s">
        <v>13925</v>
      </c>
      <c r="C11869" s="329" t="s">
        <v>9519</v>
      </c>
      <c r="D11869" s="329" t="s">
        <v>9495</v>
      </c>
      <c r="E11869" s="334">
        <v>24.71</v>
      </c>
    </row>
    <row r="11870" spans="1:5" ht="15" x14ac:dyDescent="0.25">
      <c r="A11870" s="329">
        <v>39742</v>
      </c>
      <c r="B11870" s="329" t="s">
        <v>13926</v>
      </c>
      <c r="C11870" s="329" t="s">
        <v>9519</v>
      </c>
      <c r="D11870" s="329" t="s">
        <v>9495</v>
      </c>
      <c r="E11870" s="334">
        <v>82.07</v>
      </c>
    </row>
    <row r="11871" spans="1:5" ht="15" x14ac:dyDescent="0.25">
      <c r="A11871" s="329">
        <v>39749</v>
      </c>
      <c r="B11871" s="329" t="s">
        <v>13927</v>
      </c>
      <c r="C11871" s="329" t="s">
        <v>9519</v>
      </c>
      <c r="D11871" s="329" t="s">
        <v>9508</v>
      </c>
      <c r="E11871" s="334">
        <v>106.41</v>
      </c>
    </row>
    <row r="11872" spans="1:5" ht="15" x14ac:dyDescent="0.25">
      <c r="A11872" s="329">
        <v>39751</v>
      </c>
      <c r="B11872" s="329" t="s">
        <v>13928</v>
      </c>
      <c r="C11872" s="329" t="s">
        <v>9519</v>
      </c>
      <c r="D11872" s="329" t="s">
        <v>9508</v>
      </c>
      <c r="E11872" s="334">
        <v>193.36</v>
      </c>
    </row>
    <row r="11873" spans="1:5" ht="15" x14ac:dyDescent="0.25">
      <c r="A11873" s="329">
        <v>39750</v>
      </c>
      <c r="B11873" s="329" t="s">
        <v>13929</v>
      </c>
      <c r="C11873" s="329" t="s">
        <v>9519</v>
      </c>
      <c r="D11873" s="329" t="s">
        <v>9508</v>
      </c>
      <c r="E11873" s="334">
        <v>160.72</v>
      </c>
    </row>
    <row r="11874" spans="1:5" ht="15" x14ac:dyDescent="0.25">
      <c r="A11874" s="329">
        <v>39747</v>
      </c>
      <c r="B11874" s="329" t="s">
        <v>13930</v>
      </c>
      <c r="C11874" s="329" t="s">
        <v>9519</v>
      </c>
      <c r="D11874" s="329" t="s">
        <v>9508</v>
      </c>
      <c r="E11874" s="334">
        <v>51.7</v>
      </c>
    </row>
    <row r="11875" spans="1:5" ht="15" x14ac:dyDescent="0.25">
      <c r="A11875" s="329">
        <v>39753</v>
      </c>
      <c r="B11875" s="329" t="s">
        <v>13931</v>
      </c>
      <c r="C11875" s="329" t="s">
        <v>9519</v>
      </c>
      <c r="D11875" s="329" t="s">
        <v>9508</v>
      </c>
      <c r="E11875" s="334">
        <v>355.93</v>
      </c>
    </row>
    <row r="11876" spans="1:5" ht="15" x14ac:dyDescent="0.25">
      <c r="A11876" s="329">
        <v>39754</v>
      </c>
      <c r="B11876" s="329" t="s">
        <v>13932</v>
      </c>
      <c r="C11876" s="329" t="s">
        <v>9519</v>
      </c>
      <c r="D11876" s="329" t="s">
        <v>9508</v>
      </c>
      <c r="E11876" s="334">
        <v>524.38</v>
      </c>
    </row>
    <row r="11877" spans="1:5" ht="15" x14ac:dyDescent="0.25">
      <c r="A11877" s="329">
        <v>39748</v>
      </c>
      <c r="B11877" s="329" t="s">
        <v>13933</v>
      </c>
      <c r="C11877" s="329" t="s">
        <v>9519</v>
      </c>
      <c r="D11877" s="329" t="s">
        <v>9508</v>
      </c>
      <c r="E11877" s="334">
        <v>83.65</v>
      </c>
    </row>
    <row r="11878" spans="1:5" ht="15" x14ac:dyDescent="0.25">
      <c r="A11878" s="329">
        <v>39755</v>
      </c>
      <c r="B11878" s="329" t="s">
        <v>13934</v>
      </c>
      <c r="C11878" s="329" t="s">
        <v>9519</v>
      </c>
      <c r="D11878" s="329" t="s">
        <v>9508</v>
      </c>
      <c r="E11878" s="334">
        <v>795.08</v>
      </c>
    </row>
    <row r="11879" spans="1:5" ht="15" x14ac:dyDescent="0.25">
      <c r="A11879" s="329">
        <v>12742</v>
      </c>
      <c r="B11879" s="329" t="s">
        <v>13935</v>
      </c>
      <c r="C11879" s="329" t="s">
        <v>9519</v>
      </c>
      <c r="D11879" s="329" t="s">
        <v>9508</v>
      </c>
      <c r="E11879" s="334">
        <v>629.57000000000005</v>
      </c>
    </row>
    <row r="11880" spans="1:5" ht="15" x14ac:dyDescent="0.25">
      <c r="A11880" s="329">
        <v>12713</v>
      </c>
      <c r="B11880" s="329" t="s">
        <v>13936</v>
      </c>
      <c r="C11880" s="329" t="s">
        <v>9519</v>
      </c>
      <c r="D11880" s="329" t="s">
        <v>9508</v>
      </c>
      <c r="E11880" s="334">
        <v>33.39</v>
      </c>
    </row>
    <row r="11881" spans="1:5" ht="15" x14ac:dyDescent="0.25">
      <c r="A11881" s="329">
        <v>12743</v>
      </c>
      <c r="B11881" s="329" t="s">
        <v>13937</v>
      </c>
      <c r="C11881" s="329" t="s">
        <v>9519</v>
      </c>
      <c r="D11881" s="329" t="s">
        <v>9508</v>
      </c>
      <c r="E11881" s="334">
        <v>57.44</v>
      </c>
    </row>
    <row r="11882" spans="1:5" ht="15" x14ac:dyDescent="0.25">
      <c r="A11882" s="329">
        <v>12744</v>
      </c>
      <c r="B11882" s="329" t="s">
        <v>13938</v>
      </c>
      <c r="C11882" s="329" t="s">
        <v>9519</v>
      </c>
      <c r="D11882" s="329" t="s">
        <v>9508</v>
      </c>
      <c r="E11882" s="334">
        <v>72.900000000000006</v>
      </c>
    </row>
    <row r="11883" spans="1:5" ht="15" x14ac:dyDescent="0.25">
      <c r="A11883" s="329">
        <v>12745</v>
      </c>
      <c r="B11883" s="329" t="s">
        <v>13939</v>
      </c>
      <c r="C11883" s="329" t="s">
        <v>9519</v>
      </c>
      <c r="D11883" s="329" t="s">
        <v>9508</v>
      </c>
      <c r="E11883" s="334">
        <v>105.86</v>
      </c>
    </row>
    <row r="11884" spans="1:5" ht="15" x14ac:dyDescent="0.25">
      <c r="A11884" s="329">
        <v>12746</v>
      </c>
      <c r="B11884" s="329" t="s">
        <v>13940</v>
      </c>
      <c r="C11884" s="329" t="s">
        <v>9519</v>
      </c>
      <c r="D11884" s="329" t="s">
        <v>9508</v>
      </c>
      <c r="E11884" s="334">
        <v>142.94999999999999</v>
      </c>
    </row>
    <row r="11885" spans="1:5" ht="15" x14ac:dyDescent="0.25">
      <c r="A11885" s="329">
        <v>12747</v>
      </c>
      <c r="B11885" s="329" t="s">
        <v>13941</v>
      </c>
      <c r="C11885" s="329" t="s">
        <v>9519</v>
      </c>
      <c r="D11885" s="329" t="s">
        <v>9508</v>
      </c>
      <c r="E11885" s="334">
        <v>207.31</v>
      </c>
    </row>
    <row r="11886" spans="1:5" ht="15" x14ac:dyDescent="0.25">
      <c r="A11886" s="329">
        <v>12748</v>
      </c>
      <c r="B11886" s="329" t="s">
        <v>13942</v>
      </c>
      <c r="C11886" s="329" t="s">
        <v>9519</v>
      </c>
      <c r="D11886" s="329" t="s">
        <v>9508</v>
      </c>
      <c r="E11886" s="334">
        <v>292.07</v>
      </c>
    </row>
    <row r="11887" spans="1:5" ht="15" x14ac:dyDescent="0.25">
      <c r="A11887" s="329">
        <v>12749</v>
      </c>
      <c r="B11887" s="329" t="s">
        <v>13943</v>
      </c>
      <c r="C11887" s="329" t="s">
        <v>9519</v>
      </c>
      <c r="D11887" s="329" t="s">
        <v>9508</v>
      </c>
      <c r="E11887" s="334">
        <v>426.95</v>
      </c>
    </row>
    <row r="11888" spans="1:5" ht="15" x14ac:dyDescent="0.25">
      <c r="A11888" s="329">
        <v>39726</v>
      </c>
      <c r="B11888" s="329" t="s">
        <v>13944</v>
      </c>
      <c r="C11888" s="329" t="s">
        <v>9519</v>
      </c>
      <c r="D11888" s="329" t="s">
        <v>9508</v>
      </c>
      <c r="E11888" s="334">
        <v>140.22999999999999</v>
      </c>
    </row>
    <row r="11889" spans="1:5" ht="15" x14ac:dyDescent="0.25">
      <c r="A11889" s="329">
        <v>39728</v>
      </c>
      <c r="B11889" s="329" t="s">
        <v>13945</v>
      </c>
      <c r="C11889" s="329" t="s">
        <v>9519</v>
      </c>
      <c r="D11889" s="329" t="s">
        <v>9508</v>
      </c>
      <c r="E11889" s="334">
        <v>246.47</v>
      </c>
    </row>
    <row r="11890" spans="1:5" ht="15" x14ac:dyDescent="0.25">
      <c r="A11890" s="329">
        <v>39727</v>
      </c>
      <c r="B11890" s="329" t="s">
        <v>13946</v>
      </c>
      <c r="C11890" s="329" t="s">
        <v>9519</v>
      </c>
      <c r="D11890" s="329" t="s">
        <v>9508</v>
      </c>
      <c r="E11890" s="334">
        <v>202.83</v>
      </c>
    </row>
    <row r="11891" spans="1:5" ht="15" x14ac:dyDescent="0.25">
      <c r="A11891" s="329">
        <v>39724</v>
      </c>
      <c r="B11891" s="329" t="s">
        <v>13947</v>
      </c>
      <c r="C11891" s="329" t="s">
        <v>9519</v>
      </c>
      <c r="D11891" s="329" t="s">
        <v>9508</v>
      </c>
      <c r="E11891" s="334">
        <v>62.1</v>
      </c>
    </row>
    <row r="11892" spans="1:5" ht="15" x14ac:dyDescent="0.25">
      <c r="A11892" s="329">
        <v>39729</v>
      </c>
      <c r="B11892" s="329" t="s">
        <v>13948</v>
      </c>
      <c r="C11892" s="329" t="s">
        <v>9519</v>
      </c>
      <c r="D11892" s="329" t="s">
        <v>9508</v>
      </c>
      <c r="E11892" s="334">
        <v>341.31</v>
      </c>
    </row>
    <row r="11893" spans="1:5" ht="15" x14ac:dyDescent="0.25">
      <c r="A11893" s="329">
        <v>39730</v>
      </c>
      <c r="B11893" s="329" t="s">
        <v>13949</v>
      </c>
      <c r="C11893" s="329" t="s">
        <v>9519</v>
      </c>
      <c r="D11893" s="329" t="s">
        <v>9508</v>
      </c>
      <c r="E11893" s="334">
        <v>442.84</v>
      </c>
    </row>
    <row r="11894" spans="1:5" ht="15" x14ac:dyDescent="0.25">
      <c r="A11894" s="329">
        <v>39731</v>
      </c>
      <c r="B11894" s="329" t="s">
        <v>13950</v>
      </c>
      <c r="C11894" s="329" t="s">
        <v>9519</v>
      </c>
      <c r="D11894" s="329" t="s">
        <v>9508</v>
      </c>
      <c r="E11894" s="334">
        <v>655.88</v>
      </c>
    </row>
    <row r="11895" spans="1:5" ht="15" x14ac:dyDescent="0.25">
      <c r="A11895" s="329">
        <v>39725</v>
      </c>
      <c r="B11895" s="329" t="s">
        <v>13951</v>
      </c>
      <c r="C11895" s="329" t="s">
        <v>9519</v>
      </c>
      <c r="D11895" s="329" t="s">
        <v>9508</v>
      </c>
      <c r="E11895" s="334">
        <v>101.22</v>
      </c>
    </row>
    <row r="11896" spans="1:5" ht="15" x14ac:dyDescent="0.25">
      <c r="A11896" s="329">
        <v>39732</v>
      </c>
      <c r="B11896" s="329" t="s">
        <v>13952</v>
      </c>
      <c r="C11896" s="329" t="s">
        <v>9519</v>
      </c>
      <c r="D11896" s="329" t="s">
        <v>9508</v>
      </c>
      <c r="E11896" s="334">
        <v>965.42</v>
      </c>
    </row>
    <row r="11897" spans="1:5" ht="15" x14ac:dyDescent="0.25">
      <c r="A11897" s="329">
        <v>39660</v>
      </c>
      <c r="B11897" s="329" t="s">
        <v>13953</v>
      </c>
      <c r="C11897" s="329" t="s">
        <v>9519</v>
      </c>
      <c r="D11897" s="329" t="s">
        <v>9508</v>
      </c>
      <c r="E11897" s="334">
        <v>43.99</v>
      </c>
    </row>
    <row r="11898" spans="1:5" ht="15" x14ac:dyDescent="0.25">
      <c r="A11898" s="329">
        <v>39662</v>
      </c>
      <c r="B11898" s="329" t="s">
        <v>13954</v>
      </c>
      <c r="C11898" s="329" t="s">
        <v>9519</v>
      </c>
      <c r="D11898" s="329" t="s">
        <v>9508</v>
      </c>
      <c r="E11898" s="334">
        <v>21.08</v>
      </c>
    </row>
    <row r="11899" spans="1:5" ht="15" x14ac:dyDescent="0.25">
      <c r="A11899" s="329">
        <v>39661</v>
      </c>
      <c r="B11899" s="329" t="s">
        <v>13955</v>
      </c>
      <c r="C11899" s="329" t="s">
        <v>9519</v>
      </c>
      <c r="D11899" s="329" t="s">
        <v>9508</v>
      </c>
      <c r="E11899" s="334">
        <v>14.38</v>
      </c>
    </row>
    <row r="11900" spans="1:5" ht="15" x14ac:dyDescent="0.25">
      <c r="A11900" s="329">
        <v>39666</v>
      </c>
      <c r="B11900" s="329" t="s">
        <v>13956</v>
      </c>
      <c r="C11900" s="329" t="s">
        <v>9519</v>
      </c>
      <c r="D11900" s="329" t="s">
        <v>9508</v>
      </c>
      <c r="E11900" s="334">
        <v>66.180000000000007</v>
      </c>
    </row>
    <row r="11901" spans="1:5" ht="15" x14ac:dyDescent="0.25">
      <c r="A11901" s="329">
        <v>39664</v>
      </c>
      <c r="B11901" s="329" t="s">
        <v>13957</v>
      </c>
      <c r="C11901" s="329" t="s">
        <v>9519</v>
      </c>
      <c r="D11901" s="329" t="s">
        <v>9508</v>
      </c>
      <c r="E11901" s="334">
        <v>32.43</v>
      </c>
    </row>
    <row r="11902" spans="1:5" ht="15" x14ac:dyDescent="0.25">
      <c r="A11902" s="329">
        <v>39663</v>
      </c>
      <c r="B11902" s="329" t="s">
        <v>13958</v>
      </c>
      <c r="C11902" s="329" t="s">
        <v>9519</v>
      </c>
      <c r="D11902" s="329" t="s">
        <v>9508</v>
      </c>
      <c r="E11902" s="334">
        <v>25.93</v>
      </c>
    </row>
    <row r="11903" spans="1:5" ht="15" x14ac:dyDescent="0.25">
      <c r="A11903" s="329">
        <v>39665</v>
      </c>
      <c r="B11903" s="329" t="s">
        <v>1817</v>
      </c>
      <c r="C11903" s="329" t="s">
        <v>9519</v>
      </c>
      <c r="D11903" s="329" t="s">
        <v>9508</v>
      </c>
      <c r="E11903" s="334">
        <v>54.72</v>
      </c>
    </row>
    <row r="11904" spans="1:5" ht="15" x14ac:dyDescent="0.25">
      <c r="A11904" s="329">
        <v>39752</v>
      </c>
      <c r="B11904" s="329" t="s">
        <v>13959</v>
      </c>
      <c r="C11904" s="329" t="s">
        <v>9519</v>
      </c>
      <c r="D11904" s="329" t="s">
        <v>9508</v>
      </c>
      <c r="E11904" s="334">
        <v>275.13</v>
      </c>
    </row>
    <row r="11905" spans="1:5" ht="15" x14ac:dyDescent="0.25">
      <c r="A11905" s="329">
        <v>7725</v>
      </c>
      <c r="B11905" s="329" t="s">
        <v>13960</v>
      </c>
      <c r="C11905" s="329" t="s">
        <v>9519</v>
      </c>
      <c r="D11905" s="329" t="s">
        <v>9499</v>
      </c>
      <c r="E11905" s="334">
        <v>198.7</v>
      </c>
    </row>
    <row r="11906" spans="1:5" ht="15" x14ac:dyDescent="0.25">
      <c r="A11906" s="329">
        <v>7753</v>
      </c>
      <c r="B11906" s="329" t="s">
        <v>13961</v>
      </c>
      <c r="C11906" s="329" t="s">
        <v>9519</v>
      </c>
      <c r="D11906" s="329" t="s">
        <v>9495</v>
      </c>
      <c r="E11906" s="334">
        <v>387.38</v>
      </c>
    </row>
    <row r="11907" spans="1:5" ht="15" x14ac:dyDescent="0.25">
      <c r="A11907" s="329">
        <v>13256</v>
      </c>
      <c r="B11907" s="329" t="s">
        <v>13962</v>
      </c>
      <c r="C11907" s="329" t="s">
        <v>9519</v>
      </c>
      <c r="D11907" s="329" t="s">
        <v>9495</v>
      </c>
      <c r="E11907" s="334">
        <v>542.66</v>
      </c>
    </row>
    <row r="11908" spans="1:5" ht="15" x14ac:dyDescent="0.25">
      <c r="A11908" s="329">
        <v>7757</v>
      </c>
      <c r="B11908" s="329" t="s">
        <v>13963</v>
      </c>
      <c r="C11908" s="329" t="s">
        <v>9519</v>
      </c>
      <c r="D11908" s="329" t="s">
        <v>9495</v>
      </c>
      <c r="E11908" s="334">
        <v>578.55999999999995</v>
      </c>
    </row>
    <row r="11909" spans="1:5" ht="15" x14ac:dyDescent="0.25">
      <c r="A11909" s="329">
        <v>7758</v>
      </c>
      <c r="B11909" s="329" t="s">
        <v>13964</v>
      </c>
      <c r="C11909" s="329" t="s">
        <v>9519</v>
      </c>
      <c r="D11909" s="329" t="s">
        <v>9495</v>
      </c>
      <c r="E11909" s="334">
        <v>838.21</v>
      </c>
    </row>
    <row r="11910" spans="1:5" ht="15" x14ac:dyDescent="0.25">
      <c r="A11910" s="329">
        <v>7759</v>
      </c>
      <c r="B11910" s="329" t="s">
        <v>13965</v>
      </c>
      <c r="C11910" s="329" t="s">
        <v>9519</v>
      </c>
      <c r="D11910" s="329" t="s">
        <v>9495</v>
      </c>
      <c r="E11910" s="335">
        <v>2322.6799999999998</v>
      </c>
    </row>
    <row r="11911" spans="1:5" ht="15" x14ac:dyDescent="0.25">
      <c r="A11911" s="329">
        <v>40334</v>
      </c>
      <c r="B11911" s="329" t="s">
        <v>13966</v>
      </c>
      <c r="C11911" s="329" t="s">
        <v>9519</v>
      </c>
      <c r="D11911" s="329" t="s">
        <v>9495</v>
      </c>
      <c r="E11911" s="334">
        <v>91</v>
      </c>
    </row>
    <row r="11912" spans="1:5" ht="15" x14ac:dyDescent="0.25">
      <c r="A11912" s="329">
        <v>7745</v>
      </c>
      <c r="B11912" s="329" t="s">
        <v>13967</v>
      </c>
      <c r="C11912" s="329" t="s">
        <v>9519</v>
      </c>
      <c r="D11912" s="329" t="s">
        <v>9495</v>
      </c>
      <c r="E11912" s="334">
        <v>102.68</v>
      </c>
    </row>
    <row r="11913" spans="1:5" ht="15" x14ac:dyDescent="0.25">
      <c r="A11913" s="329">
        <v>7714</v>
      </c>
      <c r="B11913" s="329" t="s">
        <v>13968</v>
      </c>
      <c r="C11913" s="329" t="s">
        <v>9519</v>
      </c>
      <c r="D11913" s="329" t="s">
        <v>9495</v>
      </c>
      <c r="E11913" s="334">
        <v>122.72</v>
      </c>
    </row>
    <row r="11914" spans="1:5" ht="15" x14ac:dyDescent="0.25">
      <c r="A11914" s="329">
        <v>7742</v>
      </c>
      <c r="B11914" s="329" t="s">
        <v>13969</v>
      </c>
      <c r="C11914" s="329" t="s">
        <v>9519</v>
      </c>
      <c r="D11914" s="329" t="s">
        <v>9495</v>
      </c>
      <c r="E11914" s="334">
        <v>270.83</v>
      </c>
    </row>
    <row r="11915" spans="1:5" ht="15" x14ac:dyDescent="0.25">
      <c r="A11915" s="329">
        <v>7750</v>
      </c>
      <c r="B11915" s="329" t="s">
        <v>13970</v>
      </c>
      <c r="C11915" s="329" t="s">
        <v>9519</v>
      </c>
      <c r="D11915" s="329" t="s">
        <v>9495</v>
      </c>
      <c r="E11915" s="334">
        <v>330.61</v>
      </c>
    </row>
    <row r="11916" spans="1:5" ht="15" x14ac:dyDescent="0.25">
      <c r="A11916" s="329">
        <v>7756</v>
      </c>
      <c r="B11916" s="329" t="s">
        <v>13971</v>
      </c>
      <c r="C11916" s="329" t="s">
        <v>9519</v>
      </c>
      <c r="D11916" s="329" t="s">
        <v>9495</v>
      </c>
      <c r="E11916" s="334">
        <v>379.86</v>
      </c>
    </row>
    <row r="11917" spans="1:5" ht="15" x14ac:dyDescent="0.25">
      <c r="A11917" s="329">
        <v>7765</v>
      </c>
      <c r="B11917" s="329" t="s">
        <v>13972</v>
      </c>
      <c r="C11917" s="329" t="s">
        <v>9519</v>
      </c>
      <c r="D11917" s="329" t="s">
        <v>9495</v>
      </c>
      <c r="E11917" s="334">
        <v>425.78</v>
      </c>
    </row>
    <row r="11918" spans="1:5" ht="15" x14ac:dyDescent="0.25">
      <c r="A11918" s="329">
        <v>12569</v>
      </c>
      <c r="B11918" s="329" t="s">
        <v>13973</v>
      </c>
      <c r="C11918" s="329" t="s">
        <v>9519</v>
      </c>
      <c r="D11918" s="329" t="s">
        <v>9495</v>
      </c>
      <c r="E11918" s="334">
        <v>587.75</v>
      </c>
    </row>
    <row r="11919" spans="1:5" ht="15" x14ac:dyDescent="0.25">
      <c r="A11919" s="329">
        <v>7766</v>
      </c>
      <c r="B11919" s="329" t="s">
        <v>13974</v>
      </c>
      <c r="C11919" s="329" t="s">
        <v>9519</v>
      </c>
      <c r="D11919" s="329" t="s">
        <v>9495</v>
      </c>
      <c r="E11919" s="334">
        <v>624.48</v>
      </c>
    </row>
    <row r="11920" spans="1:5" ht="15" x14ac:dyDescent="0.25">
      <c r="A11920" s="329">
        <v>7767</v>
      </c>
      <c r="B11920" s="329" t="s">
        <v>13975</v>
      </c>
      <c r="C11920" s="329" t="s">
        <v>9519</v>
      </c>
      <c r="D11920" s="329" t="s">
        <v>9495</v>
      </c>
      <c r="E11920" s="334">
        <v>896.65</v>
      </c>
    </row>
    <row r="11921" spans="1:5" ht="15" x14ac:dyDescent="0.25">
      <c r="A11921" s="329">
        <v>7727</v>
      </c>
      <c r="B11921" s="329" t="s">
        <v>13976</v>
      </c>
      <c r="C11921" s="329" t="s">
        <v>9519</v>
      </c>
      <c r="D11921" s="329" t="s">
        <v>9495</v>
      </c>
      <c r="E11921" s="335">
        <v>2604.8000000000002</v>
      </c>
    </row>
    <row r="11922" spans="1:5" ht="15" x14ac:dyDescent="0.25">
      <c r="A11922" s="329">
        <v>7760</v>
      </c>
      <c r="B11922" s="329" t="s">
        <v>13977</v>
      </c>
      <c r="C11922" s="329" t="s">
        <v>9519</v>
      </c>
      <c r="D11922" s="329" t="s">
        <v>9495</v>
      </c>
      <c r="E11922" s="334">
        <v>103.52</v>
      </c>
    </row>
    <row r="11923" spans="1:5" ht="15" x14ac:dyDescent="0.25">
      <c r="A11923" s="329">
        <v>7761</v>
      </c>
      <c r="B11923" s="329" t="s">
        <v>13978</v>
      </c>
      <c r="C11923" s="329" t="s">
        <v>9519</v>
      </c>
      <c r="D11923" s="329" t="s">
        <v>9495</v>
      </c>
      <c r="E11923" s="334">
        <v>108.53</v>
      </c>
    </row>
    <row r="11924" spans="1:5" ht="15" x14ac:dyDescent="0.25">
      <c r="A11924" s="329">
        <v>7752</v>
      </c>
      <c r="B11924" s="329" t="s">
        <v>13979</v>
      </c>
      <c r="C11924" s="329" t="s">
        <v>9519</v>
      </c>
      <c r="D11924" s="329" t="s">
        <v>9495</v>
      </c>
      <c r="E11924" s="334">
        <v>131.91</v>
      </c>
    </row>
    <row r="11925" spans="1:5" ht="15" x14ac:dyDescent="0.25">
      <c r="A11925" s="329">
        <v>7762</v>
      </c>
      <c r="B11925" s="329" t="s">
        <v>13980</v>
      </c>
      <c r="C11925" s="329" t="s">
        <v>9519</v>
      </c>
      <c r="D11925" s="329" t="s">
        <v>9495</v>
      </c>
      <c r="E11925" s="334">
        <v>172.4</v>
      </c>
    </row>
    <row r="11926" spans="1:5" ht="15" x14ac:dyDescent="0.25">
      <c r="A11926" s="329">
        <v>7722</v>
      </c>
      <c r="B11926" s="329" t="s">
        <v>13981</v>
      </c>
      <c r="C11926" s="329" t="s">
        <v>9519</v>
      </c>
      <c r="D11926" s="329" t="s">
        <v>9495</v>
      </c>
      <c r="E11926" s="334">
        <v>263.82</v>
      </c>
    </row>
    <row r="11927" spans="1:5" ht="15" x14ac:dyDescent="0.25">
      <c r="A11927" s="329">
        <v>7763</v>
      </c>
      <c r="B11927" s="329" t="s">
        <v>13982</v>
      </c>
      <c r="C11927" s="329" t="s">
        <v>9519</v>
      </c>
      <c r="D11927" s="329" t="s">
        <v>9495</v>
      </c>
      <c r="E11927" s="334">
        <v>321.42</v>
      </c>
    </row>
    <row r="11928" spans="1:5" ht="15" x14ac:dyDescent="0.25">
      <c r="A11928" s="329">
        <v>7764</v>
      </c>
      <c r="B11928" s="329" t="s">
        <v>13983</v>
      </c>
      <c r="C11928" s="329" t="s">
        <v>9519</v>
      </c>
      <c r="D11928" s="329" t="s">
        <v>9495</v>
      </c>
      <c r="E11928" s="334">
        <v>384.04</v>
      </c>
    </row>
    <row r="11929" spans="1:5" ht="15" x14ac:dyDescent="0.25">
      <c r="A11929" s="329">
        <v>12572</v>
      </c>
      <c r="B11929" s="329" t="s">
        <v>13984</v>
      </c>
      <c r="C11929" s="329" t="s">
        <v>9519</v>
      </c>
      <c r="D11929" s="329" t="s">
        <v>9495</v>
      </c>
      <c r="E11929" s="334">
        <v>542.66</v>
      </c>
    </row>
    <row r="11930" spans="1:5" ht="15" x14ac:dyDescent="0.25">
      <c r="A11930" s="329">
        <v>12573</v>
      </c>
      <c r="B11930" s="329" t="s">
        <v>13985</v>
      </c>
      <c r="C11930" s="329" t="s">
        <v>9519</v>
      </c>
      <c r="D11930" s="329" t="s">
        <v>9495</v>
      </c>
      <c r="E11930" s="334">
        <v>713.81</v>
      </c>
    </row>
    <row r="11931" spans="1:5" ht="15" x14ac:dyDescent="0.25">
      <c r="A11931" s="329">
        <v>12574</v>
      </c>
      <c r="B11931" s="329" t="s">
        <v>13986</v>
      </c>
      <c r="C11931" s="329" t="s">
        <v>9519</v>
      </c>
      <c r="D11931" s="329" t="s">
        <v>9495</v>
      </c>
      <c r="E11931" s="334">
        <v>863.09</v>
      </c>
    </row>
    <row r="11932" spans="1:5" ht="15" x14ac:dyDescent="0.25">
      <c r="A11932" s="329">
        <v>12575</v>
      </c>
      <c r="B11932" s="329" t="s">
        <v>13987</v>
      </c>
      <c r="C11932" s="329" t="s">
        <v>9519</v>
      </c>
      <c r="D11932" s="329" t="s">
        <v>9495</v>
      </c>
      <c r="E11932" s="335">
        <v>1310.75</v>
      </c>
    </row>
    <row r="11933" spans="1:5" ht="15" x14ac:dyDescent="0.25">
      <c r="A11933" s="329">
        <v>12576</v>
      </c>
      <c r="B11933" s="329" t="s">
        <v>13988</v>
      </c>
      <c r="C11933" s="329" t="s">
        <v>9519</v>
      </c>
      <c r="D11933" s="329" t="s">
        <v>9495</v>
      </c>
      <c r="E11933" s="334">
        <v>158.62</v>
      </c>
    </row>
    <row r="11934" spans="1:5" ht="15" x14ac:dyDescent="0.25">
      <c r="A11934" s="329">
        <v>12577</v>
      </c>
      <c r="B11934" s="329" t="s">
        <v>13989</v>
      </c>
      <c r="C11934" s="329" t="s">
        <v>9519</v>
      </c>
      <c r="D11934" s="329" t="s">
        <v>9495</v>
      </c>
      <c r="E11934" s="334">
        <v>213.72</v>
      </c>
    </row>
    <row r="11935" spans="1:5" ht="15" x14ac:dyDescent="0.25">
      <c r="A11935" s="329">
        <v>12578</v>
      </c>
      <c r="B11935" s="329" t="s">
        <v>13990</v>
      </c>
      <c r="C11935" s="329" t="s">
        <v>9519</v>
      </c>
      <c r="D11935" s="329" t="s">
        <v>9495</v>
      </c>
      <c r="E11935" s="334">
        <v>258.81</v>
      </c>
    </row>
    <row r="11936" spans="1:5" ht="15" x14ac:dyDescent="0.25">
      <c r="A11936" s="329">
        <v>12579</v>
      </c>
      <c r="B11936" s="329" t="s">
        <v>13991</v>
      </c>
      <c r="C11936" s="329" t="s">
        <v>9519</v>
      </c>
      <c r="D11936" s="329" t="s">
        <v>9495</v>
      </c>
      <c r="E11936" s="334">
        <v>445.82</v>
      </c>
    </row>
    <row r="11937" spans="1:5" ht="15" x14ac:dyDescent="0.25">
      <c r="A11937" s="329">
        <v>12580</v>
      </c>
      <c r="B11937" s="329" t="s">
        <v>13992</v>
      </c>
      <c r="C11937" s="329" t="s">
        <v>9519</v>
      </c>
      <c r="D11937" s="329" t="s">
        <v>9495</v>
      </c>
      <c r="E11937" s="334">
        <v>464.52</v>
      </c>
    </row>
    <row r="11938" spans="1:5" ht="15" x14ac:dyDescent="0.25">
      <c r="A11938" s="329">
        <v>12581</v>
      </c>
      <c r="B11938" s="329" t="s">
        <v>13993</v>
      </c>
      <c r="C11938" s="329" t="s">
        <v>9519</v>
      </c>
      <c r="D11938" s="329" t="s">
        <v>9495</v>
      </c>
      <c r="E11938" s="334">
        <v>497.58</v>
      </c>
    </row>
    <row r="11939" spans="1:5" ht="15" x14ac:dyDescent="0.25">
      <c r="A11939" s="329">
        <v>7720</v>
      </c>
      <c r="B11939" s="329" t="s">
        <v>13994</v>
      </c>
      <c r="C11939" s="329" t="s">
        <v>9519</v>
      </c>
      <c r="D11939" s="329" t="s">
        <v>9495</v>
      </c>
      <c r="E11939" s="334">
        <v>778.1</v>
      </c>
    </row>
    <row r="11940" spans="1:5" ht="15" x14ac:dyDescent="0.25">
      <c r="A11940" s="329">
        <v>40335</v>
      </c>
      <c r="B11940" s="329" t="s">
        <v>13995</v>
      </c>
      <c r="C11940" s="329" t="s">
        <v>9519</v>
      </c>
      <c r="D11940" s="329" t="s">
        <v>9495</v>
      </c>
      <c r="E11940" s="334">
        <v>162.80000000000001</v>
      </c>
    </row>
    <row r="11941" spans="1:5" ht="15" x14ac:dyDescent="0.25">
      <c r="A11941" s="329">
        <v>7740</v>
      </c>
      <c r="B11941" s="329" t="s">
        <v>13996</v>
      </c>
      <c r="C11941" s="329" t="s">
        <v>9519</v>
      </c>
      <c r="D11941" s="329" t="s">
        <v>9495</v>
      </c>
      <c r="E11941" s="334">
        <v>166.97</v>
      </c>
    </row>
    <row r="11942" spans="1:5" ht="15" x14ac:dyDescent="0.25">
      <c r="A11942" s="329">
        <v>7741</v>
      </c>
      <c r="B11942" s="329" t="s">
        <v>13997</v>
      </c>
      <c r="C11942" s="329" t="s">
        <v>9519</v>
      </c>
      <c r="D11942" s="329" t="s">
        <v>9495</v>
      </c>
      <c r="E11942" s="334">
        <v>308.89999999999998</v>
      </c>
    </row>
    <row r="11943" spans="1:5" ht="15" x14ac:dyDescent="0.25">
      <c r="A11943" s="329">
        <v>7774</v>
      </c>
      <c r="B11943" s="329" t="s">
        <v>13998</v>
      </c>
      <c r="C11943" s="329" t="s">
        <v>9519</v>
      </c>
      <c r="D11943" s="329" t="s">
        <v>9495</v>
      </c>
      <c r="E11943" s="334">
        <v>379.03</v>
      </c>
    </row>
    <row r="11944" spans="1:5" ht="15" x14ac:dyDescent="0.25">
      <c r="A11944" s="329">
        <v>7744</v>
      </c>
      <c r="B11944" s="329" t="s">
        <v>13999</v>
      </c>
      <c r="C11944" s="329" t="s">
        <v>9519</v>
      </c>
      <c r="D11944" s="329" t="s">
        <v>9495</v>
      </c>
      <c r="E11944" s="334">
        <v>495.08</v>
      </c>
    </row>
    <row r="11945" spans="1:5" ht="15" x14ac:dyDescent="0.25">
      <c r="A11945" s="329">
        <v>7773</v>
      </c>
      <c r="B11945" s="329" t="s">
        <v>14000</v>
      </c>
      <c r="C11945" s="329" t="s">
        <v>9519</v>
      </c>
      <c r="D11945" s="329" t="s">
        <v>9495</v>
      </c>
      <c r="E11945" s="334">
        <v>506.01</v>
      </c>
    </row>
    <row r="11946" spans="1:5" ht="15" x14ac:dyDescent="0.25">
      <c r="A11946" s="329">
        <v>7754</v>
      </c>
      <c r="B11946" s="329" t="s">
        <v>14001</v>
      </c>
      <c r="C11946" s="329" t="s">
        <v>9519</v>
      </c>
      <c r="D11946" s="329" t="s">
        <v>9495</v>
      </c>
      <c r="E11946" s="334">
        <v>767.24</v>
      </c>
    </row>
    <row r="11947" spans="1:5" ht="15" x14ac:dyDescent="0.25">
      <c r="A11947" s="329">
        <v>7735</v>
      </c>
      <c r="B11947" s="329" t="s">
        <v>14002</v>
      </c>
      <c r="C11947" s="329" t="s">
        <v>9519</v>
      </c>
      <c r="D11947" s="329" t="s">
        <v>9495</v>
      </c>
      <c r="E11947" s="334">
        <v>993.5</v>
      </c>
    </row>
    <row r="11948" spans="1:5" ht="15" x14ac:dyDescent="0.25">
      <c r="A11948" s="329">
        <v>7755</v>
      </c>
      <c r="B11948" s="329" t="s">
        <v>14003</v>
      </c>
      <c r="C11948" s="329" t="s">
        <v>9519</v>
      </c>
      <c r="D11948" s="329" t="s">
        <v>9495</v>
      </c>
      <c r="E11948" s="334">
        <v>197.03</v>
      </c>
    </row>
    <row r="11949" spans="1:5" ht="15" x14ac:dyDescent="0.25">
      <c r="A11949" s="329">
        <v>7776</v>
      </c>
      <c r="B11949" s="329" t="s">
        <v>14004</v>
      </c>
      <c r="C11949" s="329" t="s">
        <v>9519</v>
      </c>
      <c r="D11949" s="329" t="s">
        <v>9495</v>
      </c>
      <c r="E11949" s="334">
        <v>410.75</v>
      </c>
    </row>
    <row r="11950" spans="1:5" ht="15" x14ac:dyDescent="0.25">
      <c r="A11950" s="329">
        <v>7743</v>
      </c>
      <c r="B11950" s="329" t="s">
        <v>14005</v>
      </c>
      <c r="C11950" s="329" t="s">
        <v>9519</v>
      </c>
      <c r="D11950" s="329" t="s">
        <v>9495</v>
      </c>
      <c r="E11950" s="334">
        <v>434.96</v>
      </c>
    </row>
    <row r="11951" spans="1:5" ht="15" x14ac:dyDescent="0.25">
      <c r="A11951" s="329">
        <v>7733</v>
      </c>
      <c r="B11951" s="329" t="s">
        <v>14006</v>
      </c>
      <c r="C11951" s="329" t="s">
        <v>9519</v>
      </c>
      <c r="D11951" s="329" t="s">
        <v>9495</v>
      </c>
      <c r="E11951" s="334">
        <v>567.71</v>
      </c>
    </row>
    <row r="11952" spans="1:5" ht="15" x14ac:dyDescent="0.25">
      <c r="A11952" s="329">
        <v>7775</v>
      </c>
      <c r="B11952" s="329" t="s">
        <v>14007</v>
      </c>
      <c r="C11952" s="329" t="s">
        <v>9519</v>
      </c>
      <c r="D11952" s="329" t="s">
        <v>9495</v>
      </c>
      <c r="E11952" s="334">
        <v>621.98</v>
      </c>
    </row>
    <row r="11953" spans="1:5" ht="15" x14ac:dyDescent="0.25">
      <c r="A11953" s="329">
        <v>7734</v>
      </c>
      <c r="B11953" s="329" t="s">
        <v>14008</v>
      </c>
      <c r="C11953" s="329" t="s">
        <v>9519</v>
      </c>
      <c r="D11953" s="329" t="s">
        <v>9495</v>
      </c>
      <c r="E11953" s="334">
        <v>880.79</v>
      </c>
    </row>
    <row r="11954" spans="1:5" ht="15" x14ac:dyDescent="0.25">
      <c r="A11954" s="329">
        <v>37449</v>
      </c>
      <c r="B11954" s="329" t="s">
        <v>14009</v>
      </c>
      <c r="C11954" s="329" t="s">
        <v>9519</v>
      </c>
      <c r="D11954" s="329" t="s">
        <v>9508</v>
      </c>
      <c r="E11954" s="334">
        <v>25.86</v>
      </c>
    </row>
    <row r="11955" spans="1:5" ht="15" x14ac:dyDescent="0.25">
      <c r="A11955" s="329">
        <v>37450</v>
      </c>
      <c r="B11955" s="329" t="s">
        <v>14010</v>
      </c>
      <c r="C11955" s="329" t="s">
        <v>9519</v>
      </c>
      <c r="D11955" s="329" t="s">
        <v>9508</v>
      </c>
      <c r="E11955" s="334">
        <v>36.21</v>
      </c>
    </row>
    <row r="11956" spans="1:5" ht="15" x14ac:dyDescent="0.25">
      <c r="A11956" s="329">
        <v>37451</v>
      </c>
      <c r="B11956" s="329" t="s">
        <v>14011</v>
      </c>
      <c r="C11956" s="329" t="s">
        <v>9519</v>
      </c>
      <c r="D11956" s="329" t="s">
        <v>9508</v>
      </c>
      <c r="E11956" s="334">
        <v>50.55</v>
      </c>
    </row>
    <row r="11957" spans="1:5" ht="15" x14ac:dyDescent="0.25">
      <c r="A11957" s="329">
        <v>37452</v>
      </c>
      <c r="B11957" s="329" t="s">
        <v>14012</v>
      </c>
      <c r="C11957" s="329" t="s">
        <v>9519</v>
      </c>
      <c r="D11957" s="329" t="s">
        <v>9508</v>
      </c>
      <c r="E11957" s="334">
        <v>73.47</v>
      </c>
    </row>
    <row r="11958" spans="1:5" ht="15" x14ac:dyDescent="0.25">
      <c r="A11958" s="329">
        <v>37453</v>
      </c>
      <c r="B11958" s="329" t="s">
        <v>14013</v>
      </c>
      <c r="C11958" s="329" t="s">
        <v>9519</v>
      </c>
      <c r="D11958" s="329" t="s">
        <v>9508</v>
      </c>
      <c r="E11958" s="334">
        <v>84.61</v>
      </c>
    </row>
    <row r="11959" spans="1:5" ht="15" x14ac:dyDescent="0.25">
      <c r="A11959" s="329">
        <v>7778</v>
      </c>
      <c r="B11959" s="329" t="s">
        <v>14014</v>
      </c>
      <c r="C11959" s="329" t="s">
        <v>9519</v>
      </c>
      <c r="D11959" s="329" t="s">
        <v>9508</v>
      </c>
      <c r="E11959" s="334">
        <v>31.74</v>
      </c>
    </row>
    <row r="11960" spans="1:5" ht="15" x14ac:dyDescent="0.25">
      <c r="A11960" s="329">
        <v>7796</v>
      </c>
      <c r="B11960" s="329" t="s">
        <v>14015</v>
      </c>
      <c r="C11960" s="329" t="s">
        <v>9519</v>
      </c>
      <c r="D11960" s="329" t="s">
        <v>9508</v>
      </c>
      <c r="E11960" s="334">
        <v>43.5</v>
      </c>
    </row>
    <row r="11961" spans="1:5" ht="15" x14ac:dyDescent="0.25">
      <c r="A11961" s="329">
        <v>7781</v>
      </c>
      <c r="B11961" s="329" t="s">
        <v>14016</v>
      </c>
      <c r="C11961" s="329" t="s">
        <v>9519</v>
      </c>
      <c r="D11961" s="329" t="s">
        <v>9508</v>
      </c>
      <c r="E11961" s="334">
        <v>51.4</v>
      </c>
    </row>
    <row r="11962" spans="1:5" ht="15" x14ac:dyDescent="0.25">
      <c r="A11962" s="329">
        <v>7795</v>
      </c>
      <c r="B11962" s="329" t="s">
        <v>14017</v>
      </c>
      <c r="C11962" s="329" t="s">
        <v>9519</v>
      </c>
      <c r="D11962" s="329" t="s">
        <v>9508</v>
      </c>
      <c r="E11962" s="334">
        <v>76.5</v>
      </c>
    </row>
    <row r="11963" spans="1:5" ht="15" x14ac:dyDescent="0.25">
      <c r="A11963" s="329">
        <v>7791</v>
      </c>
      <c r="B11963" s="329" t="s">
        <v>14018</v>
      </c>
      <c r="C11963" s="329" t="s">
        <v>9519</v>
      </c>
      <c r="D11963" s="329" t="s">
        <v>9508</v>
      </c>
      <c r="E11963" s="334">
        <v>91.58</v>
      </c>
    </row>
    <row r="11964" spans="1:5" ht="15" x14ac:dyDescent="0.25">
      <c r="A11964" s="329">
        <v>7783</v>
      </c>
      <c r="B11964" s="329" t="s">
        <v>14019</v>
      </c>
      <c r="C11964" s="329" t="s">
        <v>9519</v>
      </c>
      <c r="D11964" s="329" t="s">
        <v>9508</v>
      </c>
      <c r="E11964" s="334">
        <v>32.450000000000003</v>
      </c>
    </row>
    <row r="11965" spans="1:5" ht="15" x14ac:dyDescent="0.25">
      <c r="A11965" s="329">
        <v>7790</v>
      </c>
      <c r="B11965" s="329" t="s">
        <v>14020</v>
      </c>
      <c r="C11965" s="329" t="s">
        <v>9519</v>
      </c>
      <c r="D11965" s="329" t="s">
        <v>9508</v>
      </c>
      <c r="E11965" s="334">
        <v>51.14</v>
      </c>
    </row>
    <row r="11966" spans="1:5" ht="15" x14ac:dyDescent="0.25">
      <c r="A11966" s="329">
        <v>7785</v>
      </c>
      <c r="B11966" s="329" t="s">
        <v>14021</v>
      </c>
      <c r="C11966" s="329" t="s">
        <v>9519</v>
      </c>
      <c r="D11966" s="329" t="s">
        <v>9508</v>
      </c>
      <c r="E11966" s="334">
        <v>56.43</v>
      </c>
    </row>
    <row r="11967" spans="1:5" ht="15" x14ac:dyDescent="0.25">
      <c r="A11967" s="329">
        <v>7792</v>
      </c>
      <c r="B11967" s="329" t="s">
        <v>14022</v>
      </c>
      <c r="C11967" s="329" t="s">
        <v>9519</v>
      </c>
      <c r="D11967" s="329" t="s">
        <v>9508</v>
      </c>
      <c r="E11967" s="334">
        <v>80.03</v>
      </c>
    </row>
    <row r="11968" spans="1:5" ht="15" x14ac:dyDescent="0.25">
      <c r="A11968" s="329">
        <v>7793</v>
      </c>
      <c r="B11968" s="329" t="s">
        <v>14023</v>
      </c>
      <c r="C11968" s="329" t="s">
        <v>9519</v>
      </c>
      <c r="D11968" s="329" t="s">
        <v>9508</v>
      </c>
      <c r="E11968" s="334">
        <v>94.52</v>
      </c>
    </row>
    <row r="11969" spans="1:5" ht="15" x14ac:dyDescent="0.25">
      <c r="A11969" s="329">
        <v>13159</v>
      </c>
      <c r="B11969" s="329" t="s">
        <v>14024</v>
      </c>
      <c r="C11969" s="329" t="s">
        <v>9519</v>
      </c>
      <c r="D11969" s="329" t="s">
        <v>9508</v>
      </c>
      <c r="E11969" s="334">
        <v>82.29</v>
      </c>
    </row>
    <row r="11970" spans="1:5" ht="15" x14ac:dyDescent="0.25">
      <c r="A11970" s="329">
        <v>13168</v>
      </c>
      <c r="B11970" s="329" t="s">
        <v>14025</v>
      </c>
      <c r="C11970" s="329" t="s">
        <v>9519</v>
      </c>
      <c r="D11970" s="329" t="s">
        <v>9508</v>
      </c>
      <c r="E11970" s="334">
        <v>99.93</v>
      </c>
    </row>
    <row r="11971" spans="1:5" ht="15" x14ac:dyDescent="0.25">
      <c r="A11971" s="329">
        <v>13173</v>
      </c>
      <c r="B11971" s="329" t="s">
        <v>14026</v>
      </c>
      <c r="C11971" s="329" t="s">
        <v>9519</v>
      </c>
      <c r="D11971" s="329" t="s">
        <v>9508</v>
      </c>
      <c r="E11971" s="334">
        <v>135.19999999999999</v>
      </c>
    </row>
    <row r="11972" spans="1:5" ht="15" x14ac:dyDescent="0.25">
      <c r="A11972" s="329">
        <v>12583</v>
      </c>
      <c r="B11972" s="329" t="s">
        <v>14027</v>
      </c>
      <c r="C11972" s="329" t="s">
        <v>9519</v>
      </c>
      <c r="D11972" s="329" t="s">
        <v>9508</v>
      </c>
      <c r="E11972" s="334">
        <v>27.04</v>
      </c>
    </row>
    <row r="11973" spans="1:5" ht="15" x14ac:dyDescent="0.25">
      <c r="A11973" s="329">
        <v>12584</v>
      </c>
      <c r="B11973" s="329" t="s">
        <v>14028</v>
      </c>
      <c r="C11973" s="329" t="s">
        <v>9519</v>
      </c>
      <c r="D11973" s="329" t="s">
        <v>9508</v>
      </c>
      <c r="E11973" s="334">
        <v>35.270000000000003</v>
      </c>
    </row>
    <row r="11974" spans="1:5" ht="15" x14ac:dyDescent="0.25">
      <c r="A11974" s="329">
        <v>12613</v>
      </c>
      <c r="B11974" s="329" t="s">
        <v>14029</v>
      </c>
      <c r="C11974" s="329" t="s">
        <v>9494</v>
      </c>
      <c r="D11974" s="329" t="s">
        <v>9495</v>
      </c>
      <c r="E11974" s="334">
        <v>19.829999999999998</v>
      </c>
    </row>
    <row r="11975" spans="1:5" ht="15" x14ac:dyDescent="0.25">
      <c r="A11975" s="329">
        <v>1031</v>
      </c>
      <c r="B11975" s="329" t="s">
        <v>14030</v>
      </c>
      <c r="C11975" s="329" t="s">
        <v>9494</v>
      </c>
      <c r="D11975" s="329" t="s">
        <v>9495</v>
      </c>
      <c r="E11975" s="334">
        <v>12.12</v>
      </c>
    </row>
    <row r="11976" spans="1:5" ht="15" x14ac:dyDescent="0.25">
      <c r="A11976" s="329">
        <v>39707</v>
      </c>
      <c r="B11976" s="329" t="s">
        <v>14031</v>
      </c>
      <c r="C11976" s="329" t="s">
        <v>9519</v>
      </c>
      <c r="D11976" s="329" t="s">
        <v>9495</v>
      </c>
      <c r="E11976" s="334">
        <v>4.54</v>
      </c>
    </row>
    <row r="11977" spans="1:5" ht="15" x14ac:dyDescent="0.25">
      <c r="A11977" s="329">
        <v>39708</v>
      </c>
      <c r="B11977" s="329" t="s">
        <v>14032</v>
      </c>
      <c r="C11977" s="329" t="s">
        <v>9519</v>
      </c>
      <c r="D11977" s="329" t="s">
        <v>9495</v>
      </c>
      <c r="E11977" s="334">
        <v>4.4000000000000004</v>
      </c>
    </row>
    <row r="11978" spans="1:5" ht="15" x14ac:dyDescent="0.25">
      <c r="A11978" s="329">
        <v>39710</v>
      </c>
      <c r="B11978" s="329" t="s">
        <v>14033</v>
      </c>
      <c r="C11978" s="329" t="s">
        <v>9519</v>
      </c>
      <c r="D11978" s="329" t="s">
        <v>9495</v>
      </c>
      <c r="E11978" s="334">
        <v>3.09</v>
      </c>
    </row>
    <row r="11979" spans="1:5" ht="15" x14ac:dyDescent="0.25">
      <c r="A11979" s="329">
        <v>39709</v>
      </c>
      <c r="B11979" s="329" t="s">
        <v>14034</v>
      </c>
      <c r="C11979" s="329" t="s">
        <v>9519</v>
      </c>
      <c r="D11979" s="329" t="s">
        <v>9495</v>
      </c>
      <c r="E11979" s="334">
        <v>4.29</v>
      </c>
    </row>
    <row r="11980" spans="1:5" ht="15" x14ac:dyDescent="0.25">
      <c r="A11980" s="329">
        <v>39711</v>
      </c>
      <c r="B11980" s="329" t="s">
        <v>14035</v>
      </c>
      <c r="C11980" s="329" t="s">
        <v>9519</v>
      </c>
      <c r="D11980" s="329" t="s">
        <v>9495</v>
      </c>
      <c r="E11980" s="334">
        <v>4.82</v>
      </c>
    </row>
    <row r="11981" spans="1:5" ht="15" x14ac:dyDescent="0.25">
      <c r="A11981" s="329">
        <v>39712</v>
      </c>
      <c r="B11981" s="329" t="s">
        <v>14036</v>
      </c>
      <c r="C11981" s="329" t="s">
        <v>9519</v>
      </c>
      <c r="D11981" s="329" t="s">
        <v>9499</v>
      </c>
      <c r="E11981" s="334">
        <v>1.69</v>
      </c>
    </row>
    <row r="11982" spans="1:5" ht="15" x14ac:dyDescent="0.25">
      <c r="A11982" s="329">
        <v>39713</v>
      </c>
      <c r="B11982" s="329" t="s">
        <v>14037</v>
      </c>
      <c r="C11982" s="329" t="s">
        <v>9519</v>
      </c>
      <c r="D11982" s="329" t="s">
        <v>9495</v>
      </c>
      <c r="E11982" s="334">
        <v>1.33</v>
      </c>
    </row>
    <row r="11983" spans="1:5" ht="15" x14ac:dyDescent="0.25">
      <c r="A11983" s="329">
        <v>39714</v>
      </c>
      <c r="B11983" s="329" t="s">
        <v>14038</v>
      </c>
      <c r="C11983" s="329" t="s">
        <v>9519</v>
      </c>
      <c r="D11983" s="329" t="s">
        <v>9495</v>
      </c>
      <c r="E11983" s="334">
        <v>3.06</v>
      </c>
    </row>
    <row r="11984" spans="1:5" ht="15" x14ac:dyDescent="0.25">
      <c r="A11984" s="329">
        <v>39715</v>
      </c>
      <c r="B11984" s="329" t="s">
        <v>14039</v>
      </c>
      <c r="C11984" s="329" t="s">
        <v>9519</v>
      </c>
      <c r="D11984" s="329" t="s">
        <v>9495</v>
      </c>
      <c r="E11984" s="334">
        <v>2.1800000000000002</v>
      </c>
    </row>
    <row r="11985" spans="1:5" ht="15" x14ac:dyDescent="0.25">
      <c r="A11985" s="329">
        <v>39716</v>
      </c>
      <c r="B11985" s="329" t="s">
        <v>14040</v>
      </c>
      <c r="C11985" s="329" t="s">
        <v>9519</v>
      </c>
      <c r="D11985" s="329" t="s">
        <v>9495</v>
      </c>
      <c r="E11985" s="334">
        <v>1.65</v>
      </c>
    </row>
    <row r="11986" spans="1:5" ht="15" x14ac:dyDescent="0.25">
      <c r="A11986" s="329">
        <v>39718</v>
      </c>
      <c r="B11986" s="329" t="s">
        <v>14041</v>
      </c>
      <c r="C11986" s="329" t="s">
        <v>9519</v>
      </c>
      <c r="D11986" s="329" t="s">
        <v>9495</v>
      </c>
      <c r="E11986" s="334">
        <v>2.81</v>
      </c>
    </row>
    <row r="11987" spans="1:5" ht="15" x14ac:dyDescent="0.25">
      <c r="A11987" s="329">
        <v>9813</v>
      </c>
      <c r="B11987" s="329" t="s">
        <v>14042</v>
      </c>
      <c r="C11987" s="329" t="s">
        <v>9519</v>
      </c>
      <c r="D11987" s="329" t="s">
        <v>9508</v>
      </c>
      <c r="E11987" s="334">
        <v>6.2</v>
      </c>
    </row>
    <row r="11988" spans="1:5" ht="15" x14ac:dyDescent="0.25">
      <c r="A11988" s="329">
        <v>9815</v>
      </c>
      <c r="B11988" s="329" t="s">
        <v>14043</v>
      </c>
      <c r="C11988" s="329" t="s">
        <v>9519</v>
      </c>
      <c r="D11988" s="329" t="s">
        <v>9508</v>
      </c>
      <c r="E11988" s="334">
        <v>12.24</v>
      </c>
    </row>
    <row r="11989" spans="1:5" ht="15" x14ac:dyDescent="0.25">
      <c r="A11989" s="329">
        <v>25876</v>
      </c>
      <c r="B11989" s="329" t="s">
        <v>14044</v>
      </c>
      <c r="C11989" s="329" t="s">
        <v>9519</v>
      </c>
      <c r="D11989" s="329" t="s">
        <v>9508</v>
      </c>
      <c r="E11989" s="335">
        <v>6092.53</v>
      </c>
    </row>
    <row r="11990" spans="1:5" ht="15" x14ac:dyDescent="0.25">
      <c r="A11990" s="329">
        <v>25888</v>
      </c>
      <c r="B11990" s="329" t="s">
        <v>14045</v>
      </c>
      <c r="C11990" s="329" t="s">
        <v>9519</v>
      </c>
      <c r="D11990" s="329" t="s">
        <v>9508</v>
      </c>
      <c r="E11990" s="334">
        <v>149.32</v>
      </c>
    </row>
    <row r="11991" spans="1:5" ht="15" x14ac:dyDescent="0.25">
      <c r="A11991" s="329">
        <v>25874</v>
      </c>
      <c r="B11991" s="329" t="s">
        <v>14046</v>
      </c>
      <c r="C11991" s="329" t="s">
        <v>9519</v>
      </c>
      <c r="D11991" s="329" t="s">
        <v>9508</v>
      </c>
      <c r="E11991" s="335">
        <v>10685.38</v>
      </c>
    </row>
    <row r="11992" spans="1:5" ht="15" x14ac:dyDescent="0.25">
      <c r="A11992" s="329">
        <v>25877</v>
      </c>
      <c r="B11992" s="329" t="s">
        <v>14047</v>
      </c>
      <c r="C11992" s="329" t="s">
        <v>9519</v>
      </c>
      <c r="D11992" s="329" t="s">
        <v>9508</v>
      </c>
      <c r="E11992" s="335">
        <v>14580.61</v>
      </c>
    </row>
    <row r="11993" spans="1:5" ht="15" x14ac:dyDescent="0.25">
      <c r="A11993" s="329">
        <v>25878</v>
      </c>
      <c r="B11993" s="329" t="s">
        <v>14048</v>
      </c>
      <c r="C11993" s="329" t="s">
        <v>9519</v>
      </c>
      <c r="D11993" s="329" t="s">
        <v>9508</v>
      </c>
      <c r="E11993" s="334">
        <v>320.52</v>
      </c>
    </row>
    <row r="11994" spans="1:5" ht="15" x14ac:dyDescent="0.25">
      <c r="A11994" s="329">
        <v>25879</v>
      </c>
      <c r="B11994" s="329" t="s">
        <v>14049</v>
      </c>
      <c r="C11994" s="329" t="s">
        <v>9519</v>
      </c>
      <c r="D11994" s="329" t="s">
        <v>9508</v>
      </c>
      <c r="E11994" s="335">
        <v>13831.44</v>
      </c>
    </row>
    <row r="11995" spans="1:5" ht="15" x14ac:dyDescent="0.25">
      <c r="A11995" s="329">
        <v>25887</v>
      </c>
      <c r="B11995" s="329" t="s">
        <v>14050</v>
      </c>
      <c r="C11995" s="329" t="s">
        <v>9519</v>
      </c>
      <c r="D11995" s="329" t="s">
        <v>9508</v>
      </c>
      <c r="E11995" s="335">
        <v>5525.89</v>
      </c>
    </row>
    <row r="11996" spans="1:5" ht="15" x14ac:dyDescent="0.25">
      <c r="A11996" s="329">
        <v>25880</v>
      </c>
      <c r="B11996" s="329" t="s">
        <v>14051</v>
      </c>
      <c r="C11996" s="329" t="s">
        <v>9519</v>
      </c>
      <c r="D11996" s="329" t="s">
        <v>9508</v>
      </c>
      <c r="E11996" s="334">
        <v>499.64</v>
      </c>
    </row>
    <row r="11997" spans="1:5" ht="15" x14ac:dyDescent="0.25">
      <c r="A11997" s="329">
        <v>25881</v>
      </c>
      <c r="B11997" s="329" t="s">
        <v>14052</v>
      </c>
      <c r="C11997" s="329" t="s">
        <v>9519</v>
      </c>
      <c r="D11997" s="329" t="s">
        <v>9508</v>
      </c>
      <c r="E11997" s="335">
        <v>1224.26</v>
      </c>
    </row>
    <row r="11998" spans="1:5" ht="15" x14ac:dyDescent="0.25">
      <c r="A11998" s="329">
        <v>25882</v>
      </c>
      <c r="B11998" s="329" t="s">
        <v>14053</v>
      </c>
      <c r="C11998" s="329" t="s">
        <v>9519</v>
      </c>
      <c r="D11998" s="329" t="s">
        <v>9508</v>
      </c>
      <c r="E11998" s="335">
        <v>1971.84</v>
      </c>
    </row>
    <row r="11999" spans="1:5" ht="15" x14ac:dyDescent="0.25">
      <c r="A11999" s="329">
        <v>25883</v>
      </c>
      <c r="B11999" s="329" t="s">
        <v>14054</v>
      </c>
      <c r="C11999" s="329" t="s">
        <v>9519</v>
      </c>
      <c r="D11999" s="329" t="s">
        <v>9508</v>
      </c>
      <c r="E11999" s="334">
        <v>31.81</v>
      </c>
    </row>
    <row r="12000" spans="1:5" ht="15" x14ac:dyDescent="0.25">
      <c r="A12000" s="329">
        <v>25884</v>
      </c>
      <c r="B12000" s="329" t="s">
        <v>14055</v>
      </c>
      <c r="C12000" s="329" t="s">
        <v>9519</v>
      </c>
      <c r="D12000" s="329" t="s">
        <v>9508</v>
      </c>
      <c r="E12000" s="335">
        <v>3461.82</v>
      </c>
    </row>
    <row r="12001" spans="1:5" ht="15" x14ac:dyDescent="0.25">
      <c r="A12001" s="329">
        <v>25885</v>
      </c>
      <c r="B12001" s="329" t="s">
        <v>14056</v>
      </c>
      <c r="C12001" s="329" t="s">
        <v>9519</v>
      </c>
      <c r="D12001" s="329" t="s">
        <v>9508</v>
      </c>
      <c r="E12001" s="335">
        <v>5148.7</v>
      </c>
    </row>
    <row r="12002" spans="1:5" ht="15" x14ac:dyDescent="0.25">
      <c r="A12002" s="329">
        <v>25889</v>
      </c>
      <c r="B12002" s="329" t="s">
        <v>14057</v>
      </c>
      <c r="C12002" s="329" t="s">
        <v>9519</v>
      </c>
      <c r="D12002" s="329" t="s">
        <v>9508</v>
      </c>
      <c r="E12002" s="335">
        <v>2581.94</v>
      </c>
    </row>
    <row r="12003" spans="1:5" ht="15" x14ac:dyDescent="0.25">
      <c r="A12003" s="329">
        <v>25886</v>
      </c>
      <c r="B12003" s="329" t="s">
        <v>14058</v>
      </c>
      <c r="C12003" s="329" t="s">
        <v>9519</v>
      </c>
      <c r="D12003" s="329" t="s">
        <v>9508</v>
      </c>
      <c r="E12003" s="334">
        <v>71.14</v>
      </c>
    </row>
    <row r="12004" spans="1:5" ht="15" x14ac:dyDescent="0.25">
      <c r="A12004" s="329">
        <v>25875</v>
      </c>
      <c r="B12004" s="329" t="s">
        <v>14059</v>
      </c>
      <c r="C12004" s="329" t="s">
        <v>9519</v>
      </c>
      <c r="D12004" s="329" t="s">
        <v>9508</v>
      </c>
      <c r="E12004" s="335">
        <v>3368.57</v>
      </c>
    </row>
    <row r="12005" spans="1:5" ht="15" x14ac:dyDescent="0.25">
      <c r="A12005" s="329">
        <v>9876</v>
      </c>
      <c r="B12005" s="329" t="s">
        <v>14060</v>
      </c>
      <c r="C12005" s="329" t="s">
        <v>9519</v>
      </c>
      <c r="D12005" s="329" t="s">
        <v>9495</v>
      </c>
      <c r="E12005" s="334">
        <v>22.72</v>
      </c>
    </row>
    <row r="12006" spans="1:5" ht="15" x14ac:dyDescent="0.25">
      <c r="A12006" s="329">
        <v>9877</v>
      </c>
      <c r="B12006" s="329" t="s">
        <v>14061</v>
      </c>
      <c r="C12006" s="329" t="s">
        <v>9519</v>
      </c>
      <c r="D12006" s="329" t="s">
        <v>9495</v>
      </c>
      <c r="E12006" s="334">
        <v>79.61</v>
      </c>
    </row>
    <row r="12007" spans="1:5" ht="15" x14ac:dyDescent="0.25">
      <c r="A12007" s="329">
        <v>9878</v>
      </c>
      <c r="B12007" s="329" t="s">
        <v>14062</v>
      </c>
      <c r="C12007" s="329" t="s">
        <v>9519</v>
      </c>
      <c r="D12007" s="329" t="s">
        <v>9495</v>
      </c>
      <c r="E12007" s="334">
        <v>103.69</v>
      </c>
    </row>
    <row r="12008" spans="1:5" ht="15" x14ac:dyDescent="0.25">
      <c r="A12008" s="329">
        <v>9879</v>
      </c>
      <c r="B12008" s="329" t="s">
        <v>14063</v>
      </c>
      <c r="C12008" s="329" t="s">
        <v>9519</v>
      </c>
      <c r="D12008" s="329" t="s">
        <v>9495</v>
      </c>
      <c r="E12008" s="334">
        <v>247.5</v>
      </c>
    </row>
    <row r="12009" spans="1:5" ht="15" x14ac:dyDescent="0.25">
      <c r="A12009" s="329">
        <v>41986</v>
      </c>
      <c r="B12009" s="329" t="s">
        <v>14064</v>
      </c>
      <c r="C12009" s="329" t="s">
        <v>9519</v>
      </c>
      <c r="D12009" s="329" t="s">
        <v>9508</v>
      </c>
      <c r="E12009" s="335">
        <v>2941.39</v>
      </c>
    </row>
    <row r="12010" spans="1:5" ht="15" x14ac:dyDescent="0.25">
      <c r="A12010" s="329">
        <v>43422</v>
      </c>
      <c r="B12010" s="329" t="s">
        <v>14065</v>
      </c>
      <c r="C12010" s="329" t="s">
        <v>9519</v>
      </c>
      <c r="D12010" s="329" t="s">
        <v>9508</v>
      </c>
      <c r="E12010" s="335">
        <v>3607.32</v>
      </c>
    </row>
    <row r="12011" spans="1:5" ht="15" x14ac:dyDescent="0.25">
      <c r="A12011" s="329">
        <v>41987</v>
      </c>
      <c r="B12011" s="329" t="s">
        <v>14066</v>
      </c>
      <c r="C12011" s="329" t="s">
        <v>9519</v>
      </c>
      <c r="D12011" s="329" t="s">
        <v>9508</v>
      </c>
      <c r="E12011" s="335">
        <v>4181.18</v>
      </c>
    </row>
    <row r="12012" spans="1:5" ht="15" x14ac:dyDescent="0.25">
      <c r="A12012" s="329">
        <v>41988</v>
      </c>
      <c r="B12012" s="329" t="s">
        <v>14067</v>
      </c>
      <c r="C12012" s="329" t="s">
        <v>9519</v>
      </c>
      <c r="D12012" s="329" t="s">
        <v>9508</v>
      </c>
      <c r="E12012" s="335">
        <v>5522.75</v>
      </c>
    </row>
    <row r="12013" spans="1:5" ht="15" x14ac:dyDescent="0.25">
      <c r="A12013" s="329">
        <v>41697</v>
      </c>
      <c r="B12013" s="329" t="s">
        <v>14068</v>
      </c>
      <c r="C12013" s="329" t="s">
        <v>9519</v>
      </c>
      <c r="D12013" s="329" t="s">
        <v>9508</v>
      </c>
      <c r="E12013" s="334">
        <v>978.89</v>
      </c>
    </row>
    <row r="12014" spans="1:5" ht="15" x14ac:dyDescent="0.25">
      <c r="A12014" s="329">
        <v>41985</v>
      </c>
      <c r="B12014" s="329" t="s">
        <v>14069</v>
      </c>
      <c r="C12014" s="329" t="s">
        <v>9519</v>
      </c>
      <c r="D12014" s="329" t="s">
        <v>9508</v>
      </c>
      <c r="E12014" s="335">
        <v>1363.33</v>
      </c>
    </row>
    <row r="12015" spans="1:5" ht="15" x14ac:dyDescent="0.25">
      <c r="A12015" s="329">
        <v>41699</v>
      </c>
      <c r="B12015" s="329" t="s">
        <v>14070</v>
      </c>
      <c r="C12015" s="329" t="s">
        <v>9519</v>
      </c>
      <c r="D12015" s="329" t="s">
        <v>9508</v>
      </c>
      <c r="E12015" s="335">
        <v>1941.31</v>
      </c>
    </row>
    <row r="12016" spans="1:5" ht="15" x14ac:dyDescent="0.25">
      <c r="A12016" s="329">
        <v>38053</v>
      </c>
      <c r="B12016" s="329" t="s">
        <v>14071</v>
      </c>
      <c r="C12016" s="329" t="s">
        <v>9519</v>
      </c>
      <c r="D12016" s="329" t="s">
        <v>9508</v>
      </c>
      <c r="E12016" s="334">
        <v>22.78</v>
      </c>
    </row>
    <row r="12017" spans="1:5" ht="15" x14ac:dyDescent="0.25">
      <c r="A12017" s="329">
        <v>38054</v>
      </c>
      <c r="B12017" s="329" t="s">
        <v>14072</v>
      </c>
      <c r="C12017" s="329" t="s">
        <v>9519</v>
      </c>
      <c r="D12017" s="329" t="s">
        <v>9508</v>
      </c>
      <c r="E12017" s="334">
        <v>39.159999999999997</v>
      </c>
    </row>
    <row r="12018" spans="1:5" ht="15" x14ac:dyDescent="0.25">
      <c r="A12018" s="329">
        <v>38052</v>
      </c>
      <c r="B12018" s="329" t="s">
        <v>14073</v>
      </c>
      <c r="C12018" s="329" t="s">
        <v>9519</v>
      </c>
      <c r="D12018" s="329" t="s">
        <v>9508</v>
      </c>
      <c r="E12018" s="334">
        <v>11.03</v>
      </c>
    </row>
    <row r="12019" spans="1:5" ht="15" x14ac:dyDescent="0.25">
      <c r="A12019" s="329">
        <v>38051</v>
      </c>
      <c r="B12019" s="329" t="s">
        <v>14074</v>
      </c>
      <c r="C12019" s="329" t="s">
        <v>9519</v>
      </c>
      <c r="D12019" s="329" t="s">
        <v>9508</v>
      </c>
      <c r="E12019" s="334">
        <v>6.88</v>
      </c>
    </row>
    <row r="12020" spans="1:5" ht="15" x14ac:dyDescent="0.25">
      <c r="A12020" s="329">
        <v>38787</v>
      </c>
      <c r="B12020" s="329" t="s">
        <v>14075</v>
      </c>
      <c r="C12020" s="329" t="s">
        <v>9519</v>
      </c>
      <c r="D12020" s="329" t="s">
        <v>9508</v>
      </c>
      <c r="E12020" s="334">
        <v>5.19</v>
      </c>
    </row>
    <row r="12021" spans="1:5" ht="15" x14ac:dyDescent="0.25">
      <c r="A12021" s="329">
        <v>38825</v>
      </c>
      <c r="B12021" s="329" t="s">
        <v>14076</v>
      </c>
      <c r="C12021" s="329" t="s">
        <v>9519</v>
      </c>
      <c r="D12021" s="329" t="s">
        <v>9508</v>
      </c>
      <c r="E12021" s="334">
        <v>6.8</v>
      </c>
    </row>
    <row r="12022" spans="1:5" ht="15" x14ac:dyDescent="0.25">
      <c r="A12022" s="329">
        <v>38826</v>
      </c>
      <c r="B12022" s="329" t="s">
        <v>14077</v>
      </c>
      <c r="C12022" s="329" t="s">
        <v>9519</v>
      </c>
      <c r="D12022" s="329" t="s">
        <v>9508</v>
      </c>
      <c r="E12022" s="334">
        <v>10.07</v>
      </c>
    </row>
    <row r="12023" spans="1:5" ht="15" x14ac:dyDescent="0.25">
      <c r="A12023" s="329">
        <v>38827</v>
      </c>
      <c r="B12023" s="329" t="s">
        <v>14078</v>
      </c>
      <c r="C12023" s="329" t="s">
        <v>9519</v>
      </c>
      <c r="D12023" s="329" t="s">
        <v>9508</v>
      </c>
      <c r="E12023" s="334">
        <v>16.18</v>
      </c>
    </row>
    <row r="12024" spans="1:5" ht="15" x14ac:dyDescent="0.25">
      <c r="A12024" s="329">
        <v>38830</v>
      </c>
      <c r="B12024" s="329" t="s">
        <v>14079</v>
      </c>
      <c r="C12024" s="329" t="s">
        <v>9519</v>
      </c>
      <c r="D12024" s="329" t="s">
        <v>9508</v>
      </c>
      <c r="E12024" s="334">
        <v>22.67</v>
      </c>
    </row>
    <row r="12025" spans="1:5" ht="15" x14ac:dyDescent="0.25">
      <c r="A12025" s="329">
        <v>38828</v>
      </c>
      <c r="B12025" s="329" t="s">
        <v>14080</v>
      </c>
      <c r="C12025" s="329" t="s">
        <v>9519</v>
      </c>
      <c r="D12025" s="329" t="s">
        <v>9508</v>
      </c>
      <c r="E12025" s="334">
        <v>9.99</v>
      </c>
    </row>
    <row r="12026" spans="1:5" ht="15" x14ac:dyDescent="0.25">
      <c r="A12026" s="329">
        <v>38829</v>
      </c>
      <c r="B12026" s="329" t="s">
        <v>14081</v>
      </c>
      <c r="C12026" s="329" t="s">
        <v>9519</v>
      </c>
      <c r="D12026" s="329" t="s">
        <v>9508</v>
      </c>
      <c r="E12026" s="334">
        <v>16.37</v>
      </c>
    </row>
    <row r="12027" spans="1:5" ht="15" x14ac:dyDescent="0.25">
      <c r="A12027" s="329">
        <v>38831</v>
      </c>
      <c r="B12027" s="329" t="s">
        <v>14082</v>
      </c>
      <c r="C12027" s="329" t="s">
        <v>9519</v>
      </c>
      <c r="D12027" s="329" t="s">
        <v>9508</v>
      </c>
      <c r="E12027" s="334">
        <v>31.61</v>
      </c>
    </row>
    <row r="12028" spans="1:5" ht="15" x14ac:dyDescent="0.25">
      <c r="A12028" s="329">
        <v>36274</v>
      </c>
      <c r="B12028" s="329" t="s">
        <v>14083</v>
      </c>
      <c r="C12028" s="329" t="s">
        <v>9519</v>
      </c>
      <c r="D12028" s="329" t="s">
        <v>9508</v>
      </c>
      <c r="E12028" s="334">
        <v>8.4700000000000006</v>
      </c>
    </row>
    <row r="12029" spans="1:5" ht="15" x14ac:dyDescent="0.25">
      <c r="A12029" s="329">
        <v>36278</v>
      </c>
      <c r="B12029" s="329" t="s">
        <v>14084</v>
      </c>
      <c r="C12029" s="329" t="s">
        <v>9519</v>
      </c>
      <c r="D12029" s="329" t="s">
        <v>9508</v>
      </c>
      <c r="E12029" s="334">
        <v>11.49</v>
      </c>
    </row>
    <row r="12030" spans="1:5" ht="15" x14ac:dyDescent="0.25">
      <c r="A12030" s="329">
        <v>38977</v>
      </c>
      <c r="B12030" s="329" t="s">
        <v>14085</v>
      </c>
      <c r="C12030" s="329" t="s">
        <v>9519</v>
      </c>
      <c r="D12030" s="329" t="s">
        <v>9508</v>
      </c>
      <c r="E12030" s="334">
        <v>174.85</v>
      </c>
    </row>
    <row r="12031" spans="1:5" ht="15" x14ac:dyDescent="0.25">
      <c r="A12031" s="329">
        <v>38971</v>
      </c>
      <c r="B12031" s="329" t="s">
        <v>14086</v>
      </c>
      <c r="C12031" s="329" t="s">
        <v>9519</v>
      </c>
      <c r="D12031" s="329" t="s">
        <v>9508</v>
      </c>
      <c r="E12031" s="334">
        <v>14.4</v>
      </c>
    </row>
    <row r="12032" spans="1:5" ht="15" x14ac:dyDescent="0.25">
      <c r="A12032" s="329">
        <v>38972</v>
      </c>
      <c r="B12032" s="329" t="s">
        <v>14087</v>
      </c>
      <c r="C12032" s="329" t="s">
        <v>9519</v>
      </c>
      <c r="D12032" s="329" t="s">
        <v>9508</v>
      </c>
      <c r="E12032" s="334">
        <v>21.94</v>
      </c>
    </row>
    <row r="12033" spans="1:5" ht="15" x14ac:dyDescent="0.25">
      <c r="A12033" s="329">
        <v>38973</v>
      </c>
      <c r="B12033" s="329" t="s">
        <v>14088</v>
      </c>
      <c r="C12033" s="329" t="s">
        <v>9519</v>
      </c>
      <c r="D12033" s="329" t="s">
        <v>9508</v>
      </c>
      <c r="E12033" s="334">
        <v>29.02</v>
      </c>
    </row>
    <row r="12034" spans="1:5" ht="15" x14ac:dyDescent="0.25">
      <c r="A12034" s="329">
        <v>38974</v>
      </c>
      <c r="B12034" s="329" t="s">
        <v>14089</v>
      </c>
      <c r="C12034" s="329" t="s">
        <v>9519</v>
      </c>
      <c r="D12034" s="329" t="s">
        <v>9508</v>
      </c>
      <c r="E12034" s="334">
        <v>42.32</v>
      </c>
    </row>
    <row r="12035" spans="1:5" ht="15" x14ac:dyDescent="0.25">
      <c r="A12035" s="329">
        <v>38975</v>
      </c>
      <c r="B12035" s="329" t="s">
        <v>14090</v>
      </c>
      <c r="C12035" s="329" t="s">
        <v>9519</v>
      </c>
      <c r="D12035" s="329" t="s">
        <v>9508</v>
      </c>
      <c r="E12035" s="334">
        <v>70.53</v>
      </c>
    </row>
    <row r="12036" spans="1:5" ht="15" x14ac:dyDescent="0.25">
      <c r="A12036" s="329">
        <v>38976</v>
      </c>
      <c r="B12036" s="329" t="s">
        <v>14091</v>
      </c>
      <c r="C12036" s="329" t="s">
        <v>9519</v>
      </c>
      <c r="D12036" s="329" t="s">
        <v>9508</v>
      </c>
      <c r="E12036" s="334">
        <v>98.91</v>
      </c>
    </row>
    <row r="12037" spans="1:5" ht="15" x14ac:dyDescent="0.25">
      <c r="A12037" s="329">
        <v>38986</v>
      </c>
      <c r="B12037" s="329" t="s">
        <v>14092</v>
      </c>
      <c r="C12037" s="329" t="s">
        <v>9519</v>
      </c>
      <c r="D12037" s="329" t="s">
        <v>9508</v>
      </c>
      <c r="E12037" s="334">
        <v>199.05</v>
      </c>
    </row>
    <row r="12038" spans="1:5" ht="15" x14ac:dyDescent="0.25">
      <c r="A12038" s="329">
        <v>38978</v>
      </c>
      <c r="B12038" s="329" t="s">
        <v>14093</v>
      </c>
      <c r="C12038" s="329" t="s">
        <v>9519</v>
      </c>
      <c r="D12038" s="329" t="s">
        <v>9508</v>
      </c>
      <c r="E12038" s="334">
        <v>8.4700000000000006</v>
      </c>
    </row>
    <row r="12039" spans="1:5" ht="15" x14ac:dyDescent="0.25">
      <c r="A12039" s="329">
        <v>38979</v>
      </c>
      <c r="B12039" s="329" t="s">
        <v>14094</v>
      </c>
      <c r="C12039" s="329" t="s">
        <v>9519</v>
      </c>
      <c r="D12039" s="329" t="s">
        <v>9508</v>
      </c>
      <c r="E12039" s="334">
        <v>11.49</v>
      </c>
    </row>
    <row r="12040" spans="1:5" ht="15" x14ac:dyDescent="0.25">
      <c r="A12040" s="329">
        <v>38980</v>
      </c>
      <c r="B12040" s="329" t="s">
        <v>14095</v>
      </c>
      <c r="C12040" s="329" t="s">
        <v>9519</v>
      </c>
      <c r="D12040" s="329" t="s">
        <v>9508</v>
      </c>
      <c r="E12040" s="334">
        <v>19.21</v>
      </c>
    </row>
    <row r="12041" spans="1:5" ht="15" x14ac:dyDescent="0.25">
      <c r="A12041" s="329">
        <v>38981</v>
      </c>
      <c r="B12041" s="329" t="s">
        <v>14096</v>
      </c>
      <c r="C12041" s="329" t="s">
        <v>9519</v>
      </c>
      <c r="D12041" s="329" t="s">
        <v>9508</v>
      </c>
      <c r="E12041" s="334">
        <v>26.6</v>
      </c>
    </row>
    <row r="12042" spans="1:5" ht="15" x14ac:dyDescent="0.25">
      <c r="A12042" s="329">
        <v>38982</v>
      </c>
      <c r="B12042" s="329" t="s">
        <v>14097</v>
      </c>
      <c r="C12042" s="329" t="s">
        <v>9519</v>
      </c>
      <c r="D12042" s="329" t="s">
        <v>9508</v>
      </c>
      <c r="E12042" s="334">
        <v>38.71</v>
      </c>
    </row>
    <row r="12043" spans="1:5" ht="15" x14ac:dyDescent="0.25">
      <c r="A12043" s="329">
        <v>38983</v>
      </c>
      <c r="B12043" s="329" t="s">
        <v>14098</v>
      </c>
      <c r="C12043" s="329" t="s">
        <v>9519</v>
      </c>
      <c r="D12043" s="329" t="s">
        <v>9508</v>
      </c>
      <c r="E12043" s="334">
        <v>51.32</v>
      </c>
    </row>
    <row r="12044" spans="1:5" ht="15" x14ac:dyDescent="0.25">
      <c r="A12044" s="329">
        <v>38984</v>
      </c>
      <c r="B12044" s="329" t="s">
        <v>14099</v>
      </c>
      <c r="C12044" s="329" t="s">
        <v>9519</v>
      </c>
      <c r="D12044" s="329" t="s">
        <v>9508</v>
      </c>
      <c r="E12044" s="334">
        <v>98.98</v>
      </c>
    </row>
    <row r="12045" spans="1:5" ht="15" x14ac:dyDescent="0.25">
      <c r="A12045" s="329">
        <v>38985</v>
      </c>
      <c r="B12045" s="329" t="s">
        <v>14100</v>
      </c>
      <c r="C12045" s="329" t="s">
        <v>9519</v>
      </c>
      <c r="D12045" s="329" t="s">
        <v>9508</v>
      </c>
      <c r="E12045" s="334">
        <v>146.52000000000001</v>
      </c>
    </row>
    <row r="12046" spans="1:5" ht="15" x14ac:dyDescent="0.25">
      <c r="A12046" s="329">
        <v>9836</v>
      </c>
      <c r="B12046" s="329" t="s">
        <v>2433</v>
      </c>
      <c r="C12046" s="329" t="s">
        <v>9519</v>
      </c>
      <c r="D12046" s="329" t="s">
        <v>9499</v>
      </c>
      <c r="E12046" s="334">
        <v>14.82</v>
      </c>
    </row>
    <row r="12047" spans="1:5" ht="15" x14ac:dyDescent="0.25">
      <c r="A12047" s="329">
        <v>20065</v>
      </c>
      <c r="B12047" s="329" t="s">
        <v>2603</v>
      </c>
      <c r="C12047" s="329" t="s">
        <v>9519</v>
      </c>
      <c r="D12047" s="329" t="s">
        <v>9495</v>
      </c>
      <c r="E12047" s="334">
        <v>37.909999999999997</v>
      </c>
    </row>
    <row r="12048" spans="1:5" ht="15" x14ac:dyDescent="0.25">
      <c r="A12048" s="329">
        <v>9835</v>
      </c>
      <c r="B12048" s="329" t="s">
        <v>2437</v>
      </c>
      <c r="C12048" s="329" t="s">
        <v>9519</v>
      </c>
      <c r="D12048" s="329" t="s">
        <v>9495</v>
      </c>
      <c r="E12048" s="334">
        <v>5.34</v>
      </c>
    </row>
    <row r="12049" spans="1:5" ht="15" x14ac:dyDescent="0.25">
      <c r="A12049" s="329">
        <v>38032</v>
      </c>
      <c r="B12049" s="329" t="s">
        <v>14101</v>
      </c>
      <c r="C12049" s="329" t="s">
        <v>9519</v>
      </c>
      <c r="D12049" s="329" t="s">
        <v>9508</v>
      </c>
      <c r="E12049" s="334">
        <v>61.58</v>
      </c>
    </row>
    <row r="12050" spans="1:5" ht="15" x14ac:dyDescent="0.25">
      <c r="A12050" s="329">
        <v>38033</v>
      </c>
      <c r="B12050" s="329" t="s">
        <v>14102</v>
      </c>
      <c r="C12050" s="329" t="s">
        <v>9519</v>
      </c>
      <c r="D12050" s="329" t="s">
        <v>9508</v>
      </c>
      <c r="E12050" s="334">
        <v>100.77</v>
      </c>
    </row>
    <row r="12051" spans="1:5" ht="15" x14ac:dyDescent="0.25">
      <c r="A12051" s="329">
        <v>38034</v>
      </c>
      <c r="B12051" s="329" t="s">
        <v>14103</v>
      </c>
      <c r="C12051" s="329" t="s">
        <v>9519</v>
      </c>
      <c r="D12051" s="329" t="s">
        <v>9508</v>
      </c>
      <c r="E12051" s="334">
        <v>166.69</v>
      </c>
    </row>
    <row r="12052" spans="1:5" ht="15" x14ac:dyDescent="0.25">
      <c r="A12052" s="329">
        <v>38035</v>
      </c>
      <c r="B12052" s="329" t="s">
        <v>14104</v>
      </c>
      <c r="C12052" s="329" t="s">
        <v>9519</v>
      </c>
      <c r="D12052" s="329" t="s">
        <v>9508</v>
      </c>
      <c r="E12052" s="334">
        <v>232.29</v>
      </c>
    </row>
    <row r="12053" spans="1:5" ht="15" x14ac:dyDescent="0.25">
      <c r="A12053" s="329">
        <v>38036</v>
      </c>
      <c r="B12053" s="329" t="s">
        <v>14105</v>
      </c>
      <c r="C12053" s="329" t="s">
        <v>9519</v>
      </c>
      <c r="D12053" s="329" t="s">
        <v>9508</v>
      </c>
      <c r="E12053" s="334">
        <v>327.77</v>
      </c>
    </row>
    <row r="12054" spans="1:5" ht="15" x14ac:dyDescent="0.25">
      <c r="A12054" s="329">
        <v>38037</v>
      </c>
      <c r="B12054" s="329" t="s">
        <v>14106</v>
      </c>
      <c r="C12054" s="329" t="s">
        <v>9519</v>
      </c>
      <c r="D12054" s="329" t="s">
        <v>9508</v>
      </c>
      <c r="E12054" s="334">
        <v>380.05</v>
      </c>
    </row>
    <row r="12055" spans="1:5" ht="15" x14ac:dyDescent="0.25">
      <c r="A12055" s="329">
        <v>9850</v>
      </c>
      <c r="B12055" s="329" t="s">
        <v>14107</v>
      </c>
      <c r="C12055" s="329" t="s">
        <v>9519</v>
      </c>
      <c r="D12055" s="329" t="s">
        <v>9508</v>
      </c>
      <c r="E12055" s="334">
        <v>143.38</v>
      </c>
    </row>
    <row r="12056" spans="1:5" ht="15" x14ac:dyDescent="0.25">
      <c r="A12056" s="329">
        <v>9853</v>
      </c>
      <c r="B12056" s="329" t="s">
        <v>14108</v>
      </c>
      <c r="C12056" s="329" t="s">
        <v>9519</v>
      </c>
      <c r="D12056" s="329" t="s">
        <v>9508</v>
      </c>
      <c r="E12056" s="334">
        <v>254.97</v>
      </c>
    </row>
    <row r="12057" spans="1:5" ht="15" x14ac:dyDescent="0.25">
      <c r="A12057" s="329">
        <v>9854</v>
      </c>
      <c r="B12057" s="329" t="s">
        <v>14109</v>
      </c>
      <c r="C12057" s="329" t="s">
        <v>9519</v>
      </c>
      <c r="D12057" s="329" t="s">
        <v>9508</v>
      </c>
      <c r="E12057" s="334">
        <v>111.71</v>
      </c>
    </row>
    <row r="12058" spans="1:5" ht="15" x14ac:dyDescent="0.25">
      <c r="A12058" s="329">
        <v>9851</v>
      </c>
      <c r="B12058" s="329" t="s">
        <v>14110</v>
      </c>
      <c r="C12058" s="329" t="s">
        <v>9519</v>
      </c>
      <c r="D12058" s="329" t="s">
        <v>9508</v>
      </c>
      <c r="E12058" s="334">
        <v>193.72</v>
      </c>
    </row>
    <row r="12059" spans="1:5" ht="15" x14ac:dyDescent="0.25">
      <c r="A12059" s="329">
        <v>9855</v>
      </c>
      <c r="B12059" s="329" t="s">
        <v>14111</v>
      </c>
      <c r="C12059" s="329" t="s">
        <v>9519</v>
      </c>
      <c r="D12059" s="329" t="s">
        <v>9508</v>
      </c>
      <c r="E12059" s="334">
        <v>324.01</v>
      </c>
    </row>
    <row r="12060" spans="1:5" ht="15" x14ac:dyDescent="0.25">
      <c r="A12060" s="329">
        <v>9825</v>
      </c>
      <c r="B12060" s="329" t="s">
        <v>14112</v>
      </c>
      <c r="C12060" s="329" t="s">
        <v>9519</v>
      </c>
      <c r="D12060" s="329" t="s">
        <v>9508</v>
      </c>
      <c r="E12060" s="334">
        <v>53.57</v>
      </c>
    </row>
    <row r="12061" spans="1:5" ht="15" x14ac:dyDescent="0.25">
      <c r="A12061" s="329">
        <v>9828</v>
      </c>
      <c r="B12061" s="329" t="s">
        <v>14113</v>
      </c>
      <c r="C12061" s="329" t="s">
        <v>9519</v>
      </c>
      <c r="D12061" s="329" t="s">
        <v>9508</v>
      </c>
      <c r="E12061" s="334">
        <v>144.16</v>
      </c>
    </row>
    <row r="12062" spans="1:5" ht="15" x14ac:dyDescent="0.25">
      <c r="A12062" s="329">
        <v>9829</v>
      </c>
      <c r="B12062" s="329" t="s">
        <v>14114</v>
      </c>
      <c r="C12062" s="329" t="s">
        <v>9519</v>
      </c>
      <c r="D12062" s="329" t="s">
        <v>9508</v>
      </c>
      <c r="E12062" s="334">
        <v>244.31</v>
      </c>
    </row>
    <row r="12063" spans="1:5" ht="15" x14ac:dyDescent="0.25">
      <c r="A12063" s="329">
        <v>9826</v>
      </c>
      <c r="B12063" s="329" t="s">
        <v>14115</v>
      </c>
      <c r="C12063" s="329" t="s">
        <v>9519</v>
      </c>
      <c r="D12063" s="329" t="s">
        <v>9508</v>
      </c>
      <c r="E12063" s="334">
        <v>371.93</v>
      </c>
    </row>
    <row r="12064" spans="1:5" ht="15" x14ac:dyDescent="0.25">
      <c r="A12064" s="329">
        <v>9827</v>
      </c>
      <c r="B12064" s="329" t="s">
        <v>14116</v>
      </c>
      <c r="C12064" s="329" t="s">
        <v>9519</v>
      </c>
      <c r="D12064" s="329" t="s">
        <v>9508</v>
      </c>
      <c r="E12064" s="334">
        <v>528.14</v>
      </c>
    </row>
    <row r="12065" spans="1:5" ht="15" x14ac:dyDescent="0.25">
      <c r="A12065" s="329">
        <v>36374</v>
      </c>
      <c r="B12065" s="329" t="s">
        <v>14117</v>
      </c>
      <c r="C12065" s="329" t="s">
        <v>9519</v>
      </c>
      <c r="D12065" s="329" t="s">
        <v>9508</v>
      </c>
      <c r="E12065" s="334">
        <v>64.2</v>
      </c>
    </row>
    <row r="12066" spans="1:5" ht="15" x14ac:dyDescent="0.25">
      <c r="A12066" s="329">
        <v>36084</v>
      </c>
      <c r="B12066" s="329" t="s">
        <v>14118</v>
      </c>
      <c r="C12066" s="329" t="s">
        <v>9519</v>
      </c>
      <c r="D12066" s="329" t="s">
        <v>9508</v>
      </c>
      <c r="E12066" s="334">
        <v>19.02</v>
      </c>
    </row>
    <row r="12067" spans="1:5" ht="15" x14ac:dyDescent="0.25">
      <c r="A12067" s="329">
        <v>36373</v>
      </c>
      <c r="B12067" s="329" t="s">
        <v>14119</v>
      </c>
      <c r="C12067" s="329" t="s">
        <v>9519</v>
      </c>
      <c r="D12067" s="329" t="s">
        <v>9508</v>
      </c>
      <c r="E12067" s="334">
        <v>39.5</v>
      </c>
    </row>
    <row r="12068" spans="1:5" ht="15" x14ac:dyDescent="0.25">
      <c r="A12068" s="329">
        <v>36377</v>
      </c>
      <c r="B12068" s="329" t="s">
        <v>14120</v>
      </c>
      <c r="C12068" s="329" t="s">
        <v>9519</v>
      </c>
      <c r="D12068" s="329" t="s">
        <v>9508</v>
      </c>
      <c r="E12068" s="334">
        <v>77.010000000000005</v>
      </c>
    </row>
    <row r="12069" spans="1:5" ht="15" x14ac:dyDescent="0.25">
      <c r="A12069" s="329">
        <v>36375</v>
      </c>
      <c r="B12069" s="329" t="s">
        <v>14121</v>
      </c>
      <c r="C12069" s="329" t="s">
        <v>9519</v>
      </c>
      <c r="D12069" s="329" t="s">
        <v>9508</v>
      </c>
      <c r="E12069" s="334">
        <v>23.47</v>
      </c>
    </row>
    <row r="12070" spans="1:5" ht="15" x14ac:dyDescent="0.25">
      <c r="A12070" s="329">
        <v>36376</v>
      </c>
      <c r="B12070" s="329" t="s">
        <v>14122</v>
      </c>
      <c r="C12070" s="329" t="s">
        <v>9519</v>
      </c>
      <c r="D12070" s="329" t="s">
        <v>9508</v>
      </c>
      <c r="E12070" s="334">
        <v>46.09</v>
      </c>
    </row>
    <row r="12071" spans="1:5" ht="15" x14ac:dyDescent="0.25">
      <c r="A12071" s="329">
        <v>36380</v>
      </c>
      <c r="B12071" s="329" t="s">
        <v>14123</v>
      </c>
      <c r="C12071" s="329" t="s">
        <v>9519</v>
      </c>
      <c r="D12071" s="329" t="s">
        <v>9508</v>
      </c>
      <c r="E12071" s="334">
        <v>96.3</v>
      </c>
    </row>
    <row r="12072" spans="1:5" ht="15" x14ac:dyDescent="0.25">
      <c r="A12072" s="329">
        <v>36378</v>
      </c>
      <c r="B12072" s="329" t="s">
        <v>14124</v>
      </c>
      <c r="C12072" s="329" t="s">
        <v>9519</v>
      </c>
      <c r="D12072" s="329" t="s">
        <v>9508</v>
      </c>
      <c r="E12072" s="334">
        <v>28.85</v>
      </c>
    </row>
    <row r="12073" spans="1:5" ht="15" x14ac:dyDescent="0.25">
      <c r="A12073" s="329">
        <v>36379</v>
      </c>
      <c r="B12073" s="329" t="s">
        <v>14125</v>
      </c>
      <c r="C12073" s="329" t="s">
        <v>9519</v>
      </c>
      <c r="D12073" s="329" t="s">
        <v>9508</v>
      </c>
      <c r="E12073" s="334">
        <v>58.17</v>
      </c>
    </row>
    <row r="12074" spans="1:5" ht="15" x14ac:dyDescent="0.25">
      <c r="A12074" s="329">
        <v>9859</v>
      </c>
      <c r="B12074" s="329" t="s">
        <v>14126</v>
      </c>
      <c r="C12074" s="329" t="s">
        <v>9519</v>
      </c>
      <c r="D12074" s="329" t="s">
        <v>9495</v>
      </c>
      <c r="E12074" s="334">
        <v>10.73</v>
      </c>
    </row>
    <row r="12075" spans="1:5" ht="15" x14ac:dyDescent="0.25">
      <c r="A12075" s="329">
        <v>9838</v>
      </c>
      <c r="B12075" s="329" t="s">
        <v>2605</v>
      </c>
      <c r="C12075" s="329" t="s">
        <v>9519</v>
      </c>
      <c r="D12075" s="329" t="s">
        <v>9495</v>
      </c>
      <c r="E12075" s="334">
        <v>9.1</v>
      </c>
    </row>
    <row r="12076" spans="1:5" ht="15" x14ac:dyDescent="0.25">
      <c r="A12076" s="329">
        <v>9837</v>
      </c>
      <c r="B12076" s="329" t="s">
        <v>2435</v>
      </c>
      <c r="C12076" s="329" t="s">
        <v>9519</v>
      </c>
      <c r="D12076" s="329" t="s">
        <v>9495</v>
      </c>
      <c r="E12076" s="334">
        <v>13.13</v>
      </c>
    </row>
    <row r="12077" spans="1:5" ht="15" x14ac:dyDescent="0.25">
      <c r="A12077" s="329">
        <v>9833</v>
      </c>
      <c r="B12077" s="329" t="s">
        <v>14127</v>
      </c>
      <c r="C12077" s="329" t="s">
        <v>9519</v>
      </c>
      <c r="D12077" s="329" t="s">
        <v>9508</v>
      </c>
      <c r="E12077" s="334">
        <v>12.8</v>
      </c>
    </row>
    <row r="12078" spans="1:5" ht="15" x14ac:dyDescent="0.25">
      <c r="A12078" s="329">
        <v>9830</v>
      </c>
      <c r="B12078" s="329" t="s">
        <v>14128</v>
      </c>
      <c r="C12078" s="329" t="s">
        <v>9519</v>
      </c>
      <c r="D12078" s="329" t="s">
        <v>9508</v>
      </c>
      <c r="E12078" s="334">
        <v>6.85</v>
      </c>
    </row>
    <row r="12079" spans="1:5" ht="15" x14ac:dyDescent="0.25">
      <c r="A12079" s="329">
        <v>9834</v>
      </c>
      <c r="B12079" s="329" t="s">
        <v>14129</v>
      </c>
      <c r="C12079" s="329" t="s">
        <v>9519</v>
      </c>
      <c r="D12079" s="329" t="s">
        <v>9508</v>
      </c>
      <c r="E12079" s="334">
        <v>35.630000000000003</v>
      </c>
    </row>
    <row r="12080" spans="1:5" ht="15" x14ac:dyDescent="0.25">
      <c r="A12080" s="329">
        <v>9863</v>
      </c>
      <c r="B12080" s="329" t="s">
        <v>14130</v>
      </c>
      <c r="C12080" s="329" t="s">
        <v>9519</v>
      </c>
      <c r="D12080" s="329" t="s">
        <v>9495</v>
      </c>
      <c r="E12080" s="334">
        <v>77.430000000000007</v>
      </c>
    </row>
    <row r="12081" spans="1:5" ht="15" x14ac:dyDescent="0.25">
      <c r="A12081" s="329">
        <v>9860</v>
      </c>
      <c r="B12081" s="329" t="s">
        <v>14131</v>
      </c>
      <c r="C12081" s="329" t="s">
        <v>9519</v>
      </c>
      <c r="D12081" s="329" t="s">
        <v>9495</v>
      </c>
      <c r="E12081" s="334">
        <v>49.71</v>
      </c>
    </row>
    <row r="12082" spans="1:5" ht="15" x14ac:dyDescent="0.25">
      <c r="A12082" s="329">
        <v>9862</v>
      </c>
      <c r="B12082" s="329" t="s">
        <v>14132</v>
      </c>
      <c r="C12082" s="329" t="s">
        <v>9519</v>
      </c>
      <c r="D12082" s="329" t="s">
        <v>9495</v>
      </c>
      <c r="E12082" s="334">
        <v>35.08</v>
      </c>
    </row>
    <row r="12083" spans="1:5" ht="15" x14ac:dyDescent="0.25">
      <c r="A12083" s="329">
        <v>9861</v>
      </c>
      <c r="B12083" s="329" t="s">
        <v>14133</v>
      </c>
      <c r="C12083" s="329" t="s">
        <v>9519</v>
      </c>
      <c r="D12083" s="329" t="s">
        <v>9495</v>
      </c>
      <c r="E12083" s="334">
        <v>28.19</v>
      </c>
    </row>
    <row r="12084" spans="1:5" ht="15" x14ac:dyDescent="0.25">
      <c r="A12084" s="329">
        <v>9856</v>
      </c>
      <c r="B12084" s="329" t="s">
        <v>14134</v>
      </c>
      <c r="C12084" s="329" t="s">
        <v>9519</v>
      </c>
      <c r="D12084" s="329" t="s">
        <v>9495</v>
      </c>
      <c r="E12084" s="334">
        <v>7.58</v>
      </c>
    </row>
    <row r="12085" spans="1:5" ht="15" x14ac:dyDescent="0.25">
      <c r="A12085" s="329">
        <v>9866</v>
      </c>
      <c r="B12085" s="329" t="s">
        <v>14135</v>
      </c>
      <c r="C12085" s="329" t="s">
        <v>9519</v>
      </c>
      <c r="D12085" s="329" t="s">
        <v>9495</v>
      </c>
      <c r="E12085" s="334">
        <v>20.82</v>
      </c>
    </row>
    <row r="12086" spans="1:5" ht="15" x14ac:dyDescent="0.25">
      <c r="A12086" s="329">
        <v>9857</v>
      </c>
      <c r="B12086" s="329" t="s">
        <v>14136</v>
      </c>
      <c r="C12086" s="329" t="s">
        <v>9519</v>
      </c>
      <c r="D12086" s="329" t="s">
        <v>9495</v>
      </c>
      <c r="E12086" s="334">
        <v>100.14</v>
      </c>
    </row>
    <row r="12087" spans="1:5" ht="15" x14ac:dyDescent="0.25">
      <c r="A12087" s="329">
        <v>9864</v>
      </c>
      <c r="B12087" s="329" t="s">
        <v>14137</v>
      </c>
      <c r="C12087" s="329" t="s">
        <v>9519</v>
      </c>
      <c r="D12087" s="329" t="s">
        <v>9495</v>
      </c>
      <c r="E12087" s="334">
        <v>120.9</v>
      </c>
    </row>
    <row r="12088" spans="1:5" ht="15" x14ac:dyDescent="0.25">
      <c r="A12088" s="329">
        <v>9865</v>
      </c>
      <c r="B12088" s="329" t="s">
        <v>14138</v>
      </c>
      <c r="C12088" s="329" t="s">
        <v>9519</v>
      </c>
      <c r="D12088" s="329" t="s">
        <v>9495</v>
      </c>
      <c r="E12088" s="334">
        <v>173.87</v>
      </c>
    </row>
    <row r="12089" spans="1:5" ht="15" x14ac:dyDescent="0.25">
      <c r="A12089" s="329">
        <v>9858</v>
      </c>
      <c r="B12089" s="329" t="s">
        <v>14139</v>
      </c>
      <c r="C12089" s="329" t="s">
        <v>9519</v>
      </c>
      <c r="D12089" s="329" t="s">
        <v>9495</v>
      </c>
      <c r="E12089" s="334">
        <v>182.28</v>
      </c>
    </row>
    <row r="12090" spans="1:5" ht="15" x14ac:dyDescent="0.25">
      <c r="A12090" s="329">
        <v>9841</v>
      </c>
      <c r="B12090" s="329" t="s">
        <v>14140</v>
      </c>
      <c r="C12090" s="329" t="s">
        <v>9519</v>
      </c>
      <c r="D12090" s="329" t="s">
        <v>9495</v>
      </c>
      <c r="E12090" s="334">
        <v>36.57</v>
      </c>
    </row>
    <row r="12091" spans="1:5" ht="15" x14ac:dyDescent="0.25">
      <c r="A12091" s="329">
        <v>9840</v>
      </c>
      <c r="B12091" s="329" t="s">
        <v>14141</v>
      </c>
      <c r="C12091" s="329" t="s">
        <v>9519</v>
      </c>
      <c r="D12091" s="329" t="s">
        <v>9495</v>
      </c>
      <c r="E12091" s="334">
        <v>74.34</v>
      </c>
    </row>
    <row r="12092" spans="1:5" ht="15" x14ac:dyDescent="0.25">
      <c r="A12092" s="329">
        <v>20067</v>
      </c>
      <c r="B12092" s="329" t="s">
        <v>14142</v>
      </c>
      <c r="C12092" s="329" t="s">
        <v>9519</v>
      </c>
      <c r="D12092" s="329" t="s">
        <v>9495</v>
      </c>
      <c r="E12092" s="334">
        <v>12.77</v>
      </c>
    </row>
    <row r="12093" spans="1:5" ht="15" x14ac:dyDescent="0.25">
      <c r="A12093" s="329">
        <v>20068</v>
      </c>
      <c r="B12093" s="329" t="s">
        <v>14143</v>
      </c>
      <c r="C12093" s="329" t="s">
        <v>9519</v>
      </c>
      <c r="D12093" s="329" t="s">
        <v>9495</v>
      </c>
      <c r="E12093" s="334">
        <v>15.93</v>
      </c>
    </row>
    <row r="12094" spans="1:5" ht="15" x14ac:dyDescent="0.25">
      <c r="A12094" s="329">
        <v>9839</v>
      </c>
      <c r="B12094" s="329" t="s">
        <v>14144</v>
      </c>
      <c r="C12094" s="329" t="s">
        <v>9519</v>
      </c>
      <c r="D12094" s="329" t="s">
        <v>9495</v>
      </c>
      <c r="E12094" s="334">
        <v>20.88</v>
      </c>
    </row>
    <row r="12095" spans="1:5" ht="15" x14ac:dyDescent="0.25">
      <c r="A12095" s="329">
        <v>9870</v>
      </c>
      <c r="B12095" s="329" t="s">
        <v>14145</v>
      </c>
      <c r="C12095" s="329" t="s">
        <v>9519</v>
      </c>
      <c r="D12095" s="329" t="s">
        <v>9495</v>
      </c>
      <c r="E12095" s="334">
        <v>84.43</v>
      </c>
    </row>
    <row r="12096" spans="1:5" ht="15" x14ac:dyDescent="0.25">
      <c r="A12096" s="329">
        <v>9867</v>
      </c>
      <c r="B12096" s="329" t="s">
        <v>2607</v>
      </c>
      <c r="C12096" s="329" t="s">
        <v>9519</v>
      </c>
      <c r="D12096" s="329" t="s">
        <v>9495</v>
      </c>
      <c r="E12096" s="334">
        <v>3.1</v>
      </c>
    </row>
    <row r="12097" spans="1:5" ht="15" x14ac:dyDescent="0.25">
      <c r="A12097" s="329">
        <v>9868</v>
      </c>
      <c r="B12097" s="329" t="s">
        <v>1074</v>
      </c>
      <c r="C12097" s="329" t="s">
        <v>9519</v>
      </c>
      <c r="D12097" s="329" t="s">
        <v>9499</v>
      </c>
      <c r="E12097" s="334">
        <v>3.98</v>
      </c>
    </row>
    <row r="12098" spans="1:5" ht="15" x14ac:dyDescent="0.25">
      <c r="A12098" s="329">
        <v>9869</v>
      </c>
      <c r="B12098" s="329" t="s">
        <v>2609</v>
      </c>
      <c r="C12098" s="329" t="s">
        <v>9519</v>
      </c>
      <c r="D12098" s="329" t="s">
        <v>9495</v>
      </c>
      <c r="E12098" s="334">
        <v>8.94</v>
      </c>
    </row>
    <row r="12099" spans="1:5" ht="15" x14ac:dyDescent="0.25">
      <c r="A12099" s="329">
        <v>9874</v>
      </c>
      <c r="B12099" s="329" t="s">
        <v>2611</v>
      </c>
      <c r="C12099" s="329" t="s">
        <v>9519</v>
      </c>
      <c r="D12099" s="329" t="s">
        <v>9495</v>
      </c>
      <c r="E12099" s="334">
        <v>13.01</v>
      </c>
    </row>
    <row r="12100" spans="1:5" ht="15" x14ac:dyDescent="0.25">
      <c r="A12100" s="329">
        <v>9875</v>
      </c>
      <c r="B12100" s="329" t="s">
        <v>2613</v>
      </c>
      <c r="C12100" s="329" t="s">
        <v>9519</v>
      </c>
      <c r="D12100" s="329" t="s">
        <v>9495</v>
      </c>
      <c r="E12100" s="334">
        <v>14.9</v>
      </c>
    </row>
    <row r="12101" spans="1:5" ht="15" x14ac:dyDescent="0.25">
      <c r="A12101" s="329">
        <v>9873</v>
      </c>
      <c r="B12101" s="329" t="s">
        <v>14146</v>
      </c>
      <c r="C12101" s="329" t="s">
        <v>9519</v>
      </c>
      <c r="D12101" s="329" t="s">
        <v>9495</v>
      </c>
      <c r="E12101" s="334">
        <v>25.14</v>
      </c>
    </row>
    <row r="12102" spans="1:5" ht="15" x14ac:dyDescent="0.25">
      <c r="A12102" s="329">
        <v>9871</v>
      </c>
      <c r="B12102" s="329" t="s">
        <v>2615</v>
      </c>
      <c r="C12102" s="329" t="s">
        <v>9519</v>
      </c>
      <c r="D12102" s="329" t="s">
        <v>9495</v>
      </c>
      <c r="E12102" s="334">
        <v>42.12</v>
      </c>
    </row>
    <row r="12103" spans="1:5" ht="15" x14ac:dyDescent="0.25">
      <c r="A12103" s="329">
        <v>9872</v>
      </c>
      <c r="B12103" s="329" t="s">
        <v>2617</v>
      </c>
      <c r="C12103" s="329" t="s">
        <v>9519</v>
      </c>
      <c r="D12103" s="329" t="s">
        <v>9495</v>
      </c>
      <c r="E12103" s="334">
        <v>52.63</v>
      </c>
    </row>
    <row r="12104" spans="1:5" ht="15" x14ac:dyDescent="0.25">
      <c r="A12104" s="329">
        <v>7667</v>
      </c>
      <c r="B12104" s="329" t="s">
        <v>14147</v>
      </c>
      <c r="C12104" s="329" t="s">
        <v>9519</v>
      </c>
      <c r="D12104" s="329" t="s">
        <v>9508</v>
      </c>
      <c r="E12104" s="335">
        <v>2776.11</v>
      </c>
    </row>
    <row r="12105" spans="1:5" ht="15" x14ac:dyDescent="0.25">
      <c r="A12105" s="329">
        <v>7660</v>
      </c>
      <c r="B12105" s="329" t="s">
        <v>14148</v>
      </c>
      <c r="C12105" s="329" t="s">
        <v>9519</v>
      </c>
      <c r="D12105" s="329" t="s">
        <v>9508</v>
      </c>
      <c r="E12105" s="335">
        <v>3538.88</v>
      </c>
    </row>
    <row r="12106" spans="1:5" ht="15" x14ac:dyDescent="0.25">
      <c r="A12106" s="329">
        <v>7676</v>
      </c>
      <c r="B12106" s="329" t="s">
        <v>14149</v>
      </c>
      <c r="C12106" s="329" t="s">
        <v>9519</v>
      </c>
      <c r="D12106" s="329" t="s">
        <v>9508</v>
      </c>
      <c r="E12106" s="335">
        <v>3579.32</v>
      </c>
    </row>
    <row r="12107" spans="1:5" ht="15" x14ac:dyDescent="0.25">
      <c r="A12107" s="329">
        <v>12426</v>
      </c>
      <c r="B12107" s="329" t="s">
        <v>14150</v>
      </c>
      <c r="C12107" s="329" t="s">
        <v>9494</v>
      </c>
      <c r="D12107" s="329" t="s">
        <v>9495</v>
      </c>
      <c r="E12107" s="334">
        <v>34.9</v>
      </c>
    </row>
    <row r="12108" spans="1:5" ht="15" x14ac:dyDescent="0.25">
      <c r="A12108" s="329">
        <v>12425</v>
      </c>
      <c r="B12108" s="329" t="s">
        <v>14151</v>
      </c>
      <c r="C12108" s="329" t="s">
        <v>9494</v>
      </c>
      <c r="D12108" s="329" t="s">
        <v>9495</v>
      </c>
      <c r="E12108" s="334">
        <v>47.95</v>
      </c>
    </row>
    <row r="12109" spans="1:5" ht="15" x14ac:dyDescent="0.25">
      <c r="A12109" s="329">
        <v>12427</v>
      </c>
      <c r="B12109" s="329" t="s">
        <v>14152</v>
      </c>
      <c r="C12109" s="329" t="s">
        <v>9494</v>
      </c>
      <c r="D12109" s="329" t="s">
        <v>9495</v>
      </c>
      <c r="E12109" s="334">
        <v>199.04</v>
      </c>
    </row>
    <row r="12110" spans="1:5" ht="15" x14ac:dyDescent="0.25">
      <c r="A12110" s="329">
        <v>12428</v>
      </c>
      <c r="B12110" s="329" t="s">
        <v>14153</v>
      </c>
      <c r="C12110" s="329" t="s">
        <v>9494</v>
      </c>
      <c r="D12110" s="329" t="s">
        <v>9495</v>
      </c>
      <c r="E12110" s="334">
        <v>127.75</v>
      </c>
    </row>
    <row r="12111" spans="1:5" ht="15" x14ac:dyDescent="0.25">
      <c r="A12111" s="329">
        <v>12430</v>
      </c>
      <c r="B12111" s="329" t="s">
        <v>14154</v>
      </c>
      <c r="C12111" s="329" t="s">
        <v>9494</v>
      </c>
      <c r="D12111" s="329" t="s">
        <v>9495</v>
      </c>
      <c r="E12111" s="334">
        <v>42.79</v>
      </c>
    </row>
    <row r="12112" spans="1:5" ht="15" x14ac:dyDescent="0.25">
      <c r="A12112" s="329">
        <v>12429</v>
      </c>
      <c r="B12112" s="329" t="s">
        <v>14155</v>
      </c>
      <c r="C12112" s="329" t="s">
        <v>9494</v>
      </c>
      <c r="D12112" s="329" t="s">
        <v>9495</v>
      </c>
      <c r="E12112" s="334">
        <v>321.85000000000002</v>
      </c>
    </row>
    <row r="12113" spans="1:5" ht="15" x14ac:dyDescent="0.25">
      <c r="A12113" s="329">
        <v>12431</v>
      </c>
      <c r="B12113" s="329" t="s">
        <v>14156</v>
      </c>
      <c r="C12113" s="329" t="s">
        <v>9494</v>
      </c>
      <c r="D12113" s="329" t="s">
        <v>9495</v>
      </c>
      <c r="E12113" s="334">
        <v>547.73</v>
      </c>
    </row>
    <row r="12114" spans="1:5" ht="15" x14ac:dyDescent="0.25">
      <c r="A12114" s="329">
        <v>12432</v>
      </c>
      <c r="B12114" s="329" t="s">
        <v>14157</v>
      </c>
      <c r="C12114" s="329" t="s">
        <v>9494</v>
      </c>
      <c r="D12114" s="329" t="s">
        <v>9495</v>
      </c>
      <c r="E12114" s="334">
        <v>112.65</v>
      </c>
    </row>
    <row r="12115" spans="1:5" ht="15" x14ac:dyDescent="0.25">
      <c r="A12115" s="329">
        <v>12434</v>
      </c>
      <c r="B12115" s="329" t="s">
        <v>14158</v>
      </c>
      <c r="C12115" s="329" t="s">
        <v>9494</v>
      </c>
      <c r="D12115" s="329" t="s">
        <v>9495</v>
      </c>
      <c r="E12115" s="334">
        <v>36.71</v>
      </c>
    </row>
    <row r="12116" spans="1:5" ht="15" x14ac:dyDescent="0.25">
      <c r="A12116" s="329">
        <v>12433</v>
      </c>
      <c r="B12116" s="329" t="s">
        <v>14159</v>
      </c>
      <c r="C12116" s="329" t="s">
        <v>9494</v>
      </c>
      <c r="D12116" s="329" t="s">
        <v>9495</v>
      </c>
      <c r="E12116" s="334">
        <v>71.709999999999994</v>
      </c>
    </row>
    <row r="12117" spans="1:5" ht="15" x14ac:dyDescent="0.25">
      <c r="A12117" s="329">
        <v>12435</v>
      </c>
      <c r="B12117" s="329" t="s">
        <v>14160</v>
      </c>
      <c r="C12117" s="329" t="s">
        <v>9494</v>
      </c>
      <c r="D12117" s="329" t="s">
        <v>9495</v>
      </c>
      <c r="E12117" s="334">
        <v>221.94</v>
      </c>
    </row>
    <row r="12118" spans="1:5" ht="15" x14ac:dyDescent="0.25">
      <c r="A12118" s="329">
        <v>12437</v>
      </c>
      <c r="B12118" s="329" t="s">
        <v>14161</v>
      </c>
      <c r="C12118" s="329" t="s">
        <v>9494</v>
      </c>
      <c r="D12118" s="329" t="s">
        <v>9495</v>
      </c>
      <c r="E12118" s="334">
        <v>179.24</v>
      </c>
    </row>
    <row r="12119" spans="1:5" ht="15" x14ac:dyDescent="0.25">
      <c r="A12119" s="329">
        <v>12439</v>
      </c>
      <c r="B12119" s="329" t="s">
        <v>14162</v>
      </c>
      <c r="C12119" s="329" t="s">
        <v>9494</v>
      </c>
      <c r="D12119" s="329" t="s">
        <v>9495</v>
      </c>
      <c r="E12119" s="334">
        <v>57.53</v>
      </c>
    </row>
    <row r="12120" spans="1:5" ht="15" x14ac:dyDescent="0.25">
      <c r="A12120" s="329">
        <v>12438</v>
      </c>
      <c r="B12120" s="329" t="s">
        <v>14163</v>
      </c>
      <c r="C12120" s="329" t="s">
        <v>9494</v>
      </c>
      <c r="D12120" s="329" t="s">
        <v>9495</v>
      </c>
      <c r="E12120" s="334">
        <v>324.38</v>
      </c>
    </row>
    <row r="12121" spans="1:5" ht="15" x14ac:dyDescent="0.25">
      <c r="A12121" s="329">
        <v>12436</v>
      </c>
      <c r="B12121" s="329" t="s">
        <v>14164</v>
      </c>
      <c r="C12121" s="329" t="s">
        <v>9494</v>
      </c>
      <c r="D12121" s="329" t="s">
        <v>9495</v>
      </c>
      <c r="E12121" s="334">
        <v>409.76</v>
      </c>
    </row>
    <row r="12122" spans="1:5" ht="15" x14ac:dyDescent="0.25">
      <c r="A12122" s="329">
        <v>36357</v>
      </c>
      <c r="B12122" s="329" t="s">
        <v>14165</v>
      </c>
      <c r="C12122" s="329" t="s">
        <v>9494</v>
      </c>
      <c r="D12122" s="329" t="s">
        <v>9508</v>
      </c>
      <c r="E12122" s="334">
        <v>150.68</v>
      </c>
    </row>
    <row r="12123" spans="1:5" ht="15" x14ac:dyDescent="0.25">
      <c r="A12123" s="329">
        <v>12424</v>
      </c>
      <c r="B12123" s="329" t="s">
        <v>14166</v>
      </c>
      <c r="C12123" s="329" t="s">
        <v>9494</v>
      </c>
      <c r="D12123" s="329" t="s">
        <v>9495</v>
      </c>
      <c r="E12123" s="334">
        <v>73.83</v>
      </c>
    </row>
    <row r="12124" spans="1:5" ht="15" x14ac:dyDescent="0.25">
      <c r="A12124" s="329">
        <v>12440</v>
      </c>
      <c r="B12124" s="329" t="s">
        <v>14167</v>
      </c>
      <c r="C12124" s="329" t="s">
        <v>9494</v>
      </c>
      <c r="D12124" s="329" t="s">
        <v>9495</v>
      </c>
      <c r="E12124" s="334">
        <v>71.37</v>
      </c>
    </row>
    <row r="12125" spans="1:5" ht="15" x14ac:dyDescent="0.25">
      <c r="A12125" s="329">
        <v>9884</v>
      </c>
      <c r="B12125" s="329" t="s">
        <v>14168</v>
      </c>
      <c r="C12125" s="329" t="s">
        <v>9494</v>
      </c>
      <c r="D12125" s="329" t="s">
        <v>9495</v>
      </c>
      <c r="E12125" s="334">
        <v>53.23</v>
      </c>
    </row>
    <row r="12126" spans="1:5" ht="15" x14ac:dyDescent="0.25">
      <c r="A12126" s="329">
        <v>9888</v>
      </c>
      <c r="B12126" s="329" t="s">
        <v>14169</v>
      </c>
      <c r="C12126" s="329" t="s">
        <v>9494</v>
      </c>
      <c r="D12126" s="329" t="s">
        <v>9495</v>
      </c>
      <c r="E12126" s="334">
        <v>42.77</v>
      </c>
    </row>
    <row r="12127" spans="1:5" ht="15" x14ac:dyDescent="0.25">
      <c r="A12127" s="329">
        <v>9883</v>
      </c>
      <c r="B12127" s="329" t="s">
        <v>14170</v>
      </c>
      <c r="C12127" s="329" t="s">
        <v>9494</v>
      </c>
      <c r="D12127" s="329" t="s">
        <v>9495</v>
      </c>
      <c r="E12127" s="334">
        <v>18.66</v>
      </c>
    </row>
    <row r="12128" spans="1:5" ht="15" x14ac:dyDescent="0.25">
      <c r="A12128" s="329">
        <v>9886</v>
      </c>
      <c r="B12128" s="329" t="s">
        <v>14171</v>
      </c>
      <c r="C12128" s="329" t="s">
        <v>9494</v>
      </c>
      <c r="D12128" s="329" t="s">
        <v>9495</v>
      </c>
      <c r="E12128" s="334">
        <v>25.56</v>
      </c>
    </row>
    <row r="12129" spans="1:5" ht="15" x14ac:dyDescent="0.25">
      <c r="A12129" s="329">
        <v>9889</v>
      </c>
      <c r="B12129" s="329" t="s">
        <v>14172</v>
      </c>
      <c r="C12129" s="329" t="s">
        <v>9494</v>
      </c>
      <c r="D12129" s="329" t="s">
        <v>9495</v>
      </c>
      <c r="E12129" s="334">
        <v>129.51</v>
      </c>
    </row>
    <row r="12130" spans="1:5" ht="15" x14ac:dyDescent="0.25">
      <c r="A12130" s="329">
        <v>9887</v>
      </c>
      <c r="B12130" s="329" t="s">
        <v>14173</v>
      </c>
      <c r="C12130" s="329" t="s">
        <v>9494</v>
      </c>
      <c r="D12130" s="329" t="s">
        <v>9495</v>
      </c>
      <c r="E12130" s="334">
        <v>78.28</v>
      </c>
    </row>
    <row r="12131" spans="1:5" ht="15" x14ac:dyDescent="0.25">
      <c r="A12131" s="329">
        <v>9885</v>
      </c>
      <c r="B12131" s="329" t="s">
        <v>14174</v>
      </c>
      <c r="C12131" s="329" t="s">
        <v>9494</v>
      </c>
      <c r="D12131" s="329" t="s">
        <v>9495</v>
      </c>
      <c r="E12131" s="334">
        <v>24.71</v>
      </c>
    </row>
    <row r="12132" spans="1:5" ht="15" x14ac:dyDescent="0.25">
      <c r="A12132" s="329">
        <v>9890</v>
      </c>
      <c r="B12132" s="329" t="s">
        <v>14175</v>
      </c>
      <c r="C12132" s="329" t="s">
        <v>9494</v>
      </c>
      <c r="D12132" s="329" t="s">
        <v>9495</v>
      </c>
      <c r="E12132" s="334">
        <v>200.65</v>
      </c>
    </row>
    <row r="12133" spans="1:5" ht="15" x14ac:dyDescent="0.25">
      <c r="A12133" s="329">
        <v>9891</v>
      </c>
      <c r="B12133" s="329" t="s">
        <v>14176</v>
      </c>
      <c r="C12133" s="329" t="s">
        <v>9494</v>
      </c>
      <c r="D12133" s="329" t="s">
        <v>9495</v>
      </c>
      <c r="E12133" s="334">
        <v>281.67</v>
      </c>
    </row>
    <row r="12134" spans="1:5" ht="15" x14ac:dyDescent="0.25">
      <c r="A12134" s="329">
        <v>39292</v>
      </c>
      <c r="B12134" s="329" t="s">
        <v>14177</v>
      </c>
      <c r="C12134" s="329" t="s">
        <v>9494</v>
      </c>
      <c r="D12134" s="329" t="s">
        <v>9508</v>
      </c>
      <c r="E12134" s="334">
        <v>12.17</v>
      </c>
    </row>
    <row r="12135" spans="1:5" ht="15" x14ac:dyDescent="0.25">
      <c r="A12135" s="329">
        <v>39293</v>
      </c>
      <c r="B12135" s="329" t="s">
        <v>14178</v>
      </c>
      <c r="C12135" s="329" t="s">
        <v>9494</v>
      </c>
      <c r="D12135" s="329" t="s">
        <v>9508</v>
      </c>
      <c r="E12135" s="334">
        <v>19.64</v>
      </c>
    </row>
    <row r="12136" spans="1:5" ht="15" x14ac:dyDescent="0.25">
      <c r="A12136" s="329">
        <v>39294</v>
      </c>
      <c r="B12136" s="329" t="s">
        <v>14179</v>
      </c>
      <c r="C12136" s="329" t="s">
        <v>9494</v>
      </c>
      <c r="D12136" s="329" t="s">
        <v>9508</v>
      </c>
      <c r="E12136" s="334">
        <v>19.64</v>
      </c>
    </row>
    <row r="12137" spans="1:5" ht="15" x14ac:dyDescent="0.25">
      <c r="A12137" s="329">
        <v>39295</v>
      </c>
      <c r="B12137" s="329" t="s">
        <v>14180</v>
      </c>
      <c r="C12137" s="329" t="s">
        <v>9494</v>
      </c>
      <c r="D12137" s="329" t="s">
        <v>9508</v>
      </c>
      <c r="E12137" s="334">
        <v>33.49</v>
      </c>
    </row>
    <row r="12138" spans="1:5" ht="15" x14ac:dyDescent="0.25">
      <c r="A12138" s="329">
        <v>36313</v>
      </c>
      <c r="B12138" s="329" t="s">
        <v>14181</v>
      </c>
      <c r="C12138" s="329" t="s">
        <v>9494</v>
      </c>
      <c r="D12138" s="329" t="s">
        <v>9508</v>
      </c>
      <c r="E12138" s="334">
        <v>35.72</v>
      </c>
    </row>
    <row r="12139" spans="1:5" ht="15" x14ac:dyDescent="0.25">
      <c r="A12139" s="329">
        <v>36316</v>
      </c>
      <c r="B12139" s="329" t="s">
        <v>14182</v>
      </c>
      <c r="C12139" s="329" t="s">
        <v>9494</v>
      </c>
      <c r="D12139" s="329" t="s">
        <v>9508</v>
      </c>
      <c r="E12139" s="334">
        <v>43.32</v>
      </c>
    </row>
    <row r="12140" spans="1:5" ht="15" x14ac:dyDescent="0.25">
      <c r="A12140" s="329">
        <v>64</v>
      </c>
      <c r="B12140" s="329" t="s">
        <v>14183</v>
      </c>
      <c r="C12140" s="329" t="s">
        <v>9494</v>
      </c>
      <c r="D12140" s="329" t="s">
        <v>9508</v>
      </c>
      <c r="E12140" s="334">
        <v>5.48</v>
      </c>
    </row>
    <row r="12141" spans="1:5" ht="15" x14ac:dyDescent="0.25">
      <c r="A12141" s="329">
        <v>37423</v>
      </c>
      <c r="B12141" s="329" t="s">
        <v>14184</v>
      </c>
      <c r="C12141" s="329" t="s">
        <v>9494</v>
      </c>
      <c r="D12141" s="329" t="s">
        <v>9508</v>
      </c>
      <c r="E12141" s="334">
        <v>13.54</v>
      </c>
    </row>
    <row r="12142" spans="1:5" ht="15" x14ac:dyDescent="0.25">
      <c r="A12142" s="329">
        <v>39296</v>
      </c>
      <c r="B12142" s="329" t="s">
        <v>14185</v>
      </c>
      <c r="C12142" s="329" t="s">
        <v>9494</v>
      </c>
      <c r="D12142" s="329" t="s">
        <v>9508</v>
      </c>
      <c r="E12142" s="334">
        <v>9.4</v>
      </c>
    </row>
    <row r="12143" spans="1:5" ht="15" x14ac:dyDescent="0.25">
      <c r="A12143" s="329">
        <v>39297</v>
      </c>
      <c r="B12143" s="329" t="s">
        <v>14186</v>
      </c>
      <c r="C12143" s="329" t="s">
        <v>9494</v>
      </c>
      <c r="D12143" s="329" t="s">
        <v>9508</v>
      </c>
      <c r="E12143" s="334">
        <v>13.44</v>
      </c>
    </row>
    <row r="12144" spans="1:5" ht="15" x14ac:dyDescent="0.25">
      <c r="A12144" s="329">
        <v>39298</v>
      </c>
      <c r="B12144" s="329" t="s">
        <v>14187</v>
      </c>
      <c r="C12144" s="329" t="s">
        <v>9494</v>
      </c>
      <c r="D12144" s="329" t="s">
        <v>9508</v>
      </c>
      <c r="E12144" s="334">
        <v>23.68</v>
      </c>
    </row>
    <row r="12145" spans="1:5" ht="15" x14ac:dyDescent="0.25">
      <c r="A12145" s="329">
        <v>39299</v>
      </c>
      <c r="B12145" s="329" t="s">
        <v>14188</v>
      </c>
      <c r="C12145" s="329" t="s">
        <v>9494</v>
      </c>
      <c r="D12145" s="329" t="s">
        <v>9508</v>
      </c>
      <c r="E12145" s="334">
        <v>40.299999999999997</v>
      </c>
    </row>
    <row r="12146" spans="1:5" ht="15" x14ac:dyDescent="0.25">
      <c r="A12146" s="329">
        <v>9892</v>
      </c>
      <c r="B12146" s="329" t="s">
        <v>14189</v>
      </c>
      <c r="C12146" s="329" t="s">
        <v>9494</v>
      </c>
      <c r="D12146" s="329" t="s">
        <v>9495</v>
      </c>
      <c r="E12146" s="334">
        <v>6.77</v>
      </c>
    </row>
    <row r="12147" spans="1:5" ht="15" x14ac:dyDescent="0.25">
      <c r="A12147" s="329">
        <v>9893</v>
      </c>
      <c r="B12147" s="329" t="s">
        <v>14190</v>
      </c>
      <c r="C12147" s="329" t="s">
        <v>9494</v>
      </c>
      <c r="D12147" s="329" t="s">
        <v>9495</v>
      </c>
      <c r="E12147" s="334">
        <v>91.84</v>
      </c>
    </row>
    <row r="12148" spans="1:5" ht="15" x14ac:dyDescent="0.25">
      <c r="A12148" s="329">
        <v>9901</v>
      </c>
      <c r="B12148" s="329" t="s">
        <v>14191</v>
      </c>
      <c r="C12148" s="329" t="s">
        <v>9494</v>
      </c>
      <c r="D12148" s="329" t="s">
        <v>9495</v>
      </c>
      <c r="E12148" s="334">
        <v>40.76</v>
      </c>
    </row>
    <row r="12149" spans="1:5" ht="15" x14ac:dyDescent="0.25">
      <c r="A12149" s="329">
        <v>9896</v>
      </c>
      <c r="B12149" s="329" t="s">
        <v>14192</v>
      </c>
      <c r="C12149" s="329" t="s">
        <v>9494</v>
      </c>
      <c r="D12149" s="329" t="s">
        <v>9495</v>
      </c>
      <c r="E12149" s="334">
        <v>36.729999999999997</v>
      </c>
    </row>
    <row r="12150" spans="1:5" ht="15" x14ac:dyDescent="0.25">
      <c r="A12150" s="329">
        <v>9900</v>
      </c>
      <c r="B12150" s="329" t="s">
        <v>14193</v>
      </c>
      <c r="C12150" s="329" t="s">
        <v>9494</v>
      </c>
      <c r="D12150" s="329" t="s">
        <v>9495</v>
      </c>
      <c r="E12150" s="334">
        <v>22.28</v>
      </c>
    </row>
    <row r="12151" spans="1:5" ht="15" x14ac:dyDescent="0.25">
      <c r="A12151" s="329">
        <v>9898</v>
      </c>
      <c r="B12151" s="329" t="s">
        <v>14194</v>
      </c>
      <c r="C12151" s="329" t="s">
        <v>9494</v>
      </c>
      <c r="D12151" s="329" t="s">
        <v>9495</v>
      </c>
      <c r="E12151" s="334">
        <v>188.85</v>
      </c>
    </row>
    <row r="12152" spans="1:5" ht="15" x14ac:dyDescent="0.25">
      <c r="A12152" s="329">
        <v>9899</v>
      </c>
      <c r="B12152" s="329" t="s">
        <v>14195</v>
      </c>
      <c r="C12152" s="329" t="s">
        <v>9494</v>
      </c>
      <c r="D12152" s="329" t="s">
        <v>9495</v>
      </c>
      <c r="E12152" s="334">
        <v>12.17</v>
      </c>
    </row>
    <row r="12153" spans="1:5" ht="15" x14ac:dyDescent="0.25">
      <c r="A12153" s="329">
        <v>9902</v>
      </c>
      <c r="B12153" s="329" t="s">
        <v>14196</v>
      </c>
      <c r="C12153" s="329" t="s">
        <v>9494</v>
      </c>
      <c r="D12153" s="329" t="s">
        <v>9495</v>
      </c>
      <c r="E12153" s="334">
        <v>239.15</v>
      </c>
    </row>
    <row r="12154" spans="1:5" ht="15" x14ac:dyDescent="0.25">
      <c r="A12154" s="329">
        <v>9908</v>
      </c>
      <c r="B12154" s="329" t="s">
        <v>14197</v>
      </c>
      <c r="C12154" s="329" t="s">
        <v>9494</v>
      </c>
      <c r="D12154" s="329" t="s">
        <v>9495</v>
      </c>
      <c r="E12154" s="334">
        <v>476.83</v>
      </c>
    </row>
    <row r="12155" spans="1:5" ht="15" x14ac:dyDescent="0.25">
      <c r="A12155" s="329">
        <v>9905</v>
      </c>
      <c r="B12155" s="329" t="s">
        <v>14198</v>
      </c>
      <c r="C12155" s="329" t="s">
        <v>9494</v>
      </c>
      <c r="D12155" s="329" t="s">
        <v>9495</v>
      </c>
      <c r="E12155" s="334">
        <v>7.97</v>
      </c>
    </row>
    <row r="12156" spans="1:5" ht="15" x14ac:dyDescent="0.25">
      <c r="A12156" s="329">
        <v>9906</v>
      </c>
      <c r="B12156" s="329" t="s">
        <v>14199</v>
      </c>
      <c r="C12156" s="329" t="s">
        <v>9494</v>
      </c>
      <c r="D12156" s="329" t="s">
        <v>9495</v>
      </c>
      <c r="E12156" s="334">
        <v>9.5399999999999991</v>
      </c>
    </row>
    <row r="12157" spans="1:5" ht="15" x14ac:dyDescent="0.25">
      <c r="A12157" s="329">
        <v>9895</v>
      </c>
      <c r="B12157" s="329" t="s">
        <v>2631</v>
      </c>
      <c r="C12157" s="329" t="s">
        <v>9494</v>
      </c>
      <c r="D12157" s="329" t="s">
        <v>9495</v>
      </c>
      <c r="E12157" s="334">
        <v>15.66</v>
      </c>
    </row>
    <row r="12158" spans="1:5" ht="15" x14ac:dyDescent="0.25">
      <c r="A12158" s="329">
        <v>9894</v>
      </c>
      <c r="B12158" s="329" t="s">
        <v>2633</v>
      </c>
      <c r="C12158" s="329" t="s">
        <v>9494</v>
      </c>
      <c r="D12158" s="329" t="s">
        <v>9495</v>
      </c>
      <c r="E12158" s="334">
        <v>30.51</v>
      </c>
    </row>
    <row r="12159" spans="1:5" ht="15" x14ac:dyDescent="0.25">
      <c r="A12159" s="329">
        <v>9897</v>
      </c>
      <c r="B12159" s="329" t="s">
        <v>2635</v>
      </c>
      <c r="C12159" s="329" t="s">
        <v>9494</v>
      </c>
      <c r="D12159" s="329" t="s">
        <v>9495</v>
      </c>
      <c r="E12159" s="334">
        <v>33.04</v>
      </c>
    </row>
    <row r="12160" spans="1:5" ht="15" x14ac:dyDescent="0.25">
      <c r="A12160" s="329">
        <v>9910</v>
      </c>
      <c r="B12160" s="329" t="s">
        <v>14200</v>
      </c>
      <c r="C12160" s="329" t="s">
        <v>9494</v>
      </c>
      <c r="D12160" s="329" t="s">
        <v>9495</v>
      </c>
      <c r="E12160" s="334">
        <v>83.16</v>
      </c>
    </row>
    <row r="12161" spans="1:5" ht="15" x14ac:dyDescent="0.25">
      <c r="A12161" s="329">
        <v>9909</v>
      </c>
      <c r="B12161" s="329" t="s">
        <v>2637</v>
      </c>
      <c r="C12161" s="329" t="s">
        <v>9494</v>
      </c>
      <c r="D12161" s="329" t="s">
        <v>9495</v>
      </c>
      <c r="E12161" s="334">
        <v>167.8</v>
      </c>
    </row>
    <row r="12162" spans="1:5" ht="15" x14ac:dyDescent="0.25">
      <c r="A12162" s="329">
        <v>9907</v>
      </c>
      <c r="B12162" s="329" t="s">
        <v>2639</v>
      </c>
      <c r="C12162" s="329" t="s">
        <v>9494</v>
      </c>
      <c r="D12162" s="329" t="s">
        <v>9495</v>
      </c>
      <c r="E12162" s="334">
        <v>258.01</v>
      </c>
    </row>
    <row r="12163" spans="1:5" ht="15" x14ac:dyDescent="0.25">
      <c r="A12163" s="329">
        <v>20973</v>
      </c>
      <c r="B12163" s="329" t="s">
        <v>14201</v>
      </c>
      <c r="C12163" s="329" t="s">
        <v>9494</v>
      </c>
      <c r="D12163" s="329" t="s">
        <v>9495</v>
      </c>
      <c r="E12163" s="334">
        <v>101.96</v>
      </c>
    </row>
    <row r="12164" spans="1:5" ht="15" x14ac:dyDescent="0.25">
      <c r="A12164" s="329">
        <v>20974</v>
      </c>
      <c r="B12164" s="329" t="s">
        <v>14202</v>
      </c>
      <c r="C12164" s="329" t="s">
        <v>9494</v>
      </c>
      <c r="D12164" s="329" t="s">
        <v>9495</v>
      </c>
      <c r="E12164" s="334">
        <v>145.88</v>
      </c>
    </row>
    <row r="12165" spans="1:5" ht="15" x14ac:dyDescent="0.25">
      <c r="A12165" s="329">
        <v>37989</v>
      </c>
      <c r="B12165" s="329" t="s">
        <v>14203</v>
      </c>
      <c r="C12165" s="329" t="s">
        <v>9494</v>
      </c>
      <c r="D12165" s="329" t="s">
        <v>9495</v>
      </c>
      <c r="E12165" s="334">
        <v>15.8</v>
      </c>
    </row>
    <row r="12166" spans="1:5" ht="15" x14ac:dyDescent="0.25">
      <c r="A12166" s="329">
        <v>37990</v>
      </c>
      <c r="B12166" s="329" t="s">
        <v>14204</v>
      </c>
      <c r="C12166" s="329" t="s">
        <v>9494</v>
      </c>
      <c r="D12166" s="329" t="s">
        <v>9495</v>
      </c>
      <c r="E12166" s="334">
        <v>18.36</v>
      </c>
    </row>
    <row r="12167" spans="1:5" ht="15" x14ac:dyDescent="0.25">
      <c r="A12167" s="329">
        <v>37991</v>
      </c>
      <c r="B12167" s="329" t="s">
        <v>14205</v>
      </c>
      <c r="C12167" s="329" t="s">
        <v>9494</v>
      </c>
      <c r="D12167" s="329" t="s">
        <v>9495</v>
      </c>
      <c r="E12167" s="334">
        <v>29.05</v>
      </c>
    </row>
    <row r="12168" spans="1:5" ht="15" x14ac:dyDescent="0.25">
      <c r="A12168" s="329">
        <v>37992</v>
      </c>
      <c r="B12168" s="329" t="s">
        <v>14206</v>
      </c>
      <c r="C12168" s="329" t="s">
        <v>9494</v>
      </c>
      <c r="D12168" s="329" t="s">
        <v>9495</v>
      </c>
      <c r="E12168" s="334">
        <v>44.36</v>
      </c>
    </row>
    <row r="12169" spans="1:5" ht="15" x14ac:dyDescent="0.25">
      <c r="A12169" s="329">
        <v>37993</v>
      </c>
      <c r="B12169" s="329" t="s">
        <v>14207</v>
      </c>
      <c r="C12169" s="329" t="s">
        <v>9494</v>
      </c>
      <c r="D12169" s="329" t="s">
        <v>9495</v>
      </c>
      <c r="E12169" s="334">
        <v>65.84</v>
      </c>
    </row>
    <row r="12170" spans="1:5" ht="15" x14ac:dyDescent="0.25">
      <c r="A12170" s="329">
        <v>37994</v>
      </c>
      <c r="B12170" s="329" t="s">
        <v>14208</v>
      </c>
      <c r="C12170" s="329" t="s">
        <v>9494</v>
      </c>
      <c r="D12170" s="329" t="s">
        <v>9495</v>
      </c>
      <c r="E12170" s="334">
        <v>158.22</v>
      </c>
    </row>
    <row r="12171" spans="1:5" ht="15" x14ac:dyDescent="0.25">
      <c r="A12171" s="329">
        <v>37995</v>
      </c>
      <c r="B12171" s="329" t="s">
        <v>14209</v>
      </c>
      <c r="C12171" s="329" t="s">
        <v>9494</v>
      </c>
      <c r="D12171" s="329" t="s">
        <v>9495</v>
      </c>
      <c r="E12171" s="334">
        <v>229.65</v>
      </c>
    </row>
    <row r="12172" spans="1:5" ht="15" x14ac:dyDescent="0.25">
      <c r="A12172" s="329">
        <v>37996</v>
      </c>
      <c r="B12172" s="329" t="s">
        <v>14210</v>
      </c>
      <c r="C12172" s="329" t="s">
        <v>9494</v>
      </c>
      <c r="D12172" s="329" t="s">
        <v>9495</v>
      </c>
      <c r="E12172" s="334">
        <v>338.6</v>
      </c>
    </row>
    <row r="12173" spans="1:5" ht="15" x14ac:dyDescent="0.25">
      <c r="A12173" s="329">
        <v>13883</v>
      </c>
      <c r="B12173" s="329" t="s">
        <v>14211</v>
      </c>
      <c r="C12173" s="329" t="s">
        <v>9494</v>
      </c>
      <c r="D12173" s="329" t="s">
        <v>9508</v>
      </c>
      <c r="E12173" s="335">
        <v>122695.21</v>
      </c>
    </row>
    <row r="12174" spans="1:5" ht="15" x14ac:dyDescent="0.25">
      <c r="A12174" s="329">
        <v>38604</v>
      </c>
      <c r="B12174" s="329" t="s">
        <v>14212</v>
      </c>
      <c r="C12174" s="329" t="s">
        <v>9494</v>
      </c>
      <c r="D12174" s="329" t="s">
        <v>9508</v>
      </c>
      <c r="E12174" s="335">
        <v>152815.25</v>
      </c>
    </row>
    <row r="12175" spans="1:5" ht="15" x14ac:dyDescent="0.25">
      <c r="A12175" s="329">
        <v>10601</v>
      </c>
      <c r="B12175" s="329" t="s">
        <v>14213</v>
      </c>
      <c r="C12175" s="329" t="s">
        <v>9494</v>
      </c>
      <c r="D12175" s="329" t="s">
        <v>9508</v>
      </c>
      <c r="E12175" s="335">
        <v>2972561.5</v>
      </c>
    </row>
    <row r="12176" spans="1:5" ht="15" x14ac:dyDescent="0.25">
      <c r="A12176" s="329">
        <v>26034</v>
      </c>
      <c r="B12176" s="329" t="s">
        <v>14214</v>
      </c>
      <c r="C12176" s="329" t="s">
        <v>9494</v>
      </c>
      <c r="D12176" s="329" t="s">
        <v>9508</v>
      </c>
      <c r="E12176" s="335">
        <v>7826649.5300000003</v>
      </c>
    </row>
    <row r="12177" spans="1:5" ht="15" x14ac:dyDescent="0.25">
      <c r="A12177" s="329">
        <v>13894</v>
      </c>
      <c r="B12177" s="329" t="s">
        <v>14215</v>
      </c>
      <c r="C12177" s="329" t="s">
        <v>9494</v>
      </c>
      <c r="D12177" s="329" t="s">
        <v>9508</v>
      </c>
      <c r="E12177" s="335">
        <v>392649.25</v>
      </c>
    </row>
    <row r="12178" spans="1:5" ht="15" x14ac:dyDescent="0.25">
      <c r="A12178" s="329">
        <v>13895</v>
      </c>
      <c r="B12178" s="329" t="s">
        <v>14216</v>
      </c>
      <c r="C12178" s="329" t="s">
        <v>9494</v>
      </c>
      <c r="D12178" s="329" t="s">
        <v>9508</v>
      </c>
      <c r="E12178" s="335">
        <v>527982.35</v>
      </c>
    </row>
    <row r="12179" spans="1:5" ht="15" x14ac:dyDescent="0.25">
      <c r="A12179" s="329">
        <v>13892</v>
      </c>
      <c r="B12179" s="329" t="s">
        <v>14217</v>
      </c>
      <c r="C12179" s="329" t="s">
        <v>9494</v>
      </c>
      <c r="D12179" s="329" t="s">
        <v>9508</v>
      </c>
      <c r="E12179" s="335">
        <v>647029.46</v>
      </c>
    </row>
    <row r="12180" spans="1:5" ht="15" x14ac:dyDescent="0.25">
      <c r="A12180" s="329">
        <v>9914</v>
      </c>
      <c r="B12180" s="329" t="s">
        <v>14218</v>
      </c>
      <c r="C12180" s="329" t="s">
        <v>9494</v>
      </c>
      <c r="D12180" s="329" t="s">
        <v>9508</v>
      </c>
      <c r="E12180" s="335">
        <v>700000</v>
      </c>
    </row>
    <row r="12181" spans="1:5" ht="15" x14ac:dyDescent="0.25">
      <c r="A12181" s="329">
        <v>36485</v>
      </c>
      <c r="B12181" s="329" t="s">
        <v>14219</v>
      </c>
      <c r="C12181" s="329" t="s">
        <v>9494</v>
      </c>
      <c r="D12181" s="329" t="s">
        <v>9508</v>
      </c>
      <c r="E12181" s="335">
        <v>629775.55000000005</v>
      </c>
    </row>
    <row r="12182" spans="1:5" ht="15" x14ac:dyDescent="0.25">
      <c r="A12182" s="329">
        <v>9912</v>
      </c>
      <c r="B12182" s="329" t="s">
        <v>14220</v>
      </c>
      <c r="C12182" s="329" t="s">
        <v>9494</v>
      </c>
      <c r="D12182" s="329" t="s">
        <v>9508</v>
      </c>
      <c r="E12182" s="335">
        <v>2420000</v>
      </c>
    </row>
    <row r="12183" spans="1:5" ht="15" x14ac:dyDescent="0.25">
      <c r="A12183" s="329">
        <v>9921</v>
      </c>
      <c r="B12183" s="329" t="s">
        <v>2649</v>
      </c>
      <c r="C12183" s="329" t="s">
        <v>9494</v>
      </c>
      <c r="D12183" s="329" t="s">
        <v>9508</v>
      </c>
      <c r="E12183" s="335">
        <v>1248350.46</v>
      </c>
    </row>
    <row r="12184" spans="1:5" ht="15" x14ac:dyDescent="0.25">
      <c r="A12184" s="329">
        <v>21112</v>
      </c>
      <c r="B12184" s="329" t="s">
        <v>14221</v>
      </c>
      <c r="C12184" s="329" t="s">
        <v>9494</v>
      </c>
      <c r="D12184" s="329" t="s">
        <v>9495</v>
      </c>
      <c r="E12184" s="334">
        <v>124.81</v>
      </c>
    </row>
    <row r="12185" spans="1:5" ht="15" x14ac:dyDescent="0.25">
      <c r="A12185" s="329">
        <v>10228</v>
      </c>
      <c r="B12185" s="329" t="s">
        <v>897</v>
      </c>
      <c r="C12185" s="329" t="s">
        <v>9494</v>
      </c>
      <c r="D12185" s="329" t="s">
        <v>9499</v>
      </c>
      <c r="E12185" s="334">
        <v>145</v>
      </c>
    </row>
    <row r="12186" spans="1:5" ht="15" x14ac:dyDescent="0.25">
      <c r="A12186" s="329">
        <v>11781</v>
      </c>
      <c r="B12186" s="329" t="s">
        <v>14222</v>
      </c>
      <c r="C12186" s="329" t="s">
        <v>9494</v>
      </c>
      <c r="D12186" s="329" t="s">
        <v>9495</v>
      </c>
      <c r="E12186" s="334">
        <v>117.46</v>
      </c>
    </row>
    <row r="12187" spans="1:5" ht="15" x14ac:dyDescent="0.25">
      <c r="A12187" s="329">
        <v>37588</v>
      </c>
      <c r="B12187" s="329" t="s">
        <v>14223</v>
      </c>
      <c r="C12187" s="329" t="s">
        <v>9494</v>
      </c>
      <c r="D12187" s="329" t="s">
        <v>9495</v>
      </c>
      <c r="E12187" s="334">
        <v>47.18</v>
      </c>
    </row>
    <row r="12188" spans="1:5" ht="15" x14ac:dyDescent="0.25">
      <c r="A12188" s="329">
        <v>11746</v>
      </c>
      <c r="B12188" s="329" t="s">
        <v>14224</v>
      </c>
      <c r="C12188" s="329" t="s">
        <v>9494</v>
      </c>
      <c r="D12188" s="329" t="s">
        <v>9495</v>
      </c>
      <c r="E12188" s="334">
        <v>34.130000000000003</v>
      </c>
    </row>
    <row r="12189" spans="1:5" ht="15" x14ac:dyDescent="0.25">
      <c r="A12189" s="329">
        <v>11751</v>
      </c>
      <c r="B12189" s="329" t="s">
        <v>14225</v>
      </c>
      <c r="C12189" s="329" t="s">
        <v>9494</v>
      </c>
      <c r="D12189" s="329" t="s">
        <v>9495</v>
      </c>
      <c r="E12189" s="334">
        <v>61.3</v>
      </c>
    </row>
    <row r="12190" spans="1:5" ht="15" x14ac:dyDescent="0.25">
      <c r="A12190" s="329">
        <v>11750</v>
      </c>
      <c r="B12190" s="329" t="s">
        <v>14226</v>
      </c>
      <c r="C12190" s="329" t="s">
        <v>9494</v>
      </c>
      <c r="D12190" s="329" t="s">
        <v>9495</v>
      </c>
      <c r="E12190" s="334">
        <v>50.87</v>
      </c>
    </row>
    <row r="12191" spans="1:5" ht="15" x14ac:dyDescent="0.25">
      <c r="A12191" s="329">
        <v>11748</v>
      </c>
      <c r="B12191" s="329" t="s">
        <v>1741</v>
      </c>
      <c r="C12191" s="329" t="s">
        <v>9494</v>
      </c>
      <c r="D12191" s="329" t="s">
        <v>9495</v>
      </c>
      <c r="E12191" s="334">
        <v>21.9</v>
      </c>
    </row>
    <row r="12192" spans="1:5" ht="15" x14ac:dyDescent="0.25">
      <c r="A12192" s="329">
        <v>11747</v>
      </c>
      <c r="B12192" s="329" t="s">
        <v>14227</v>
      </c>
      <c r="C12192" s="329" t="s">
        <v>9494</v>
      </c>
      <c r="D12192" s="329" t="s">
        <v>9495</v>
      </c>
      <c r="E12192" s="334">
        <v>94.53</v>
      </c>
    </row>
    <row r="12193" spans="1:5" ht="15" x14ac:dyDescent="0.25">
      <c r="A12193" s="329">
        <v>11749</v>
      </c>
      <c r="B12193" s="329" t="s">
        <v>14228</v>
      </c>
      <c r="C12193" s="329" t="s">
        <v>9494</v>
      </c>
      <c r="D12193" s="329" t="s">
        <v>9495</v>
      </c>
      <c r="E12193" s="334">
        <v>25.28</v>
      </c>
    </row>
    <row r="12194" spans="1:5" ht="15" x14ac:dyDescent="0.25">
      <c r="A12194" s="329">
        <v>10236</v>
      </c>
      <c r="B12194" s="329" t="s">
        <v>14229</v>
      </c>
      <c r="C12194" s="329" t="s">
        <v>9494</v>
      </c>
      <c r="D12194" s="329" t="s">
        <v>9508</v>
      </c>
      <c r="E12194" s="334">
        <v>109.99</v>
      </c>
    </row>
    <row r="12195" spans="1:5" ht="15" x14ac:dyDescent="0.25">
      <c r="A12195" s="329">
        <v>10233</v>
      </c>
      <c r="B12195" s="329" t="s">
        <v>14230</v>
      </c>
      <c r="C12195" s="329" t="s">
        <v>9494</v>
      </c>
      <c r="D12195" s="329" t="s">
        <v>9508</v>
      </c>
      <c r="E12195" s="334">
        <v>103.07</v>
      </c>
    </row>
    <row r="12196" spans="1:5" ht="15" x14ac:dyDescent="0.25">
      <c r="A12196" s="329">
        <v>10234</v>
      </c>
      <c r="B12196" s="329" t="s">
        <v>14231</v>
      </c>
      <c r="C12196" s="329" t="s">
        <v>9494</v>
      </c>
      <c r="D12196" s="329" t="s">
        <v>9508</v>
      </c>
      <c r="E12196" s="334">
        <v>64.930000000000007</v>
      </c>
    </row>
    <row r="12197" spans="1:5" ht="15" x14ac:dyDescent="0.25">
      <c r="A12197" s="329">
        <v>10231</v>
      </c>
      <c r="B12197" s="329" t="s">
        <v>14232</v>
      </c>
      <c r="C12197" s="329" t="s">
        <v>9494</v>
      </c>
      <c r="D12197" s="329" t="s">
        <v>9508</v>
      </c>
      <c r="E12197" s="334">
        <v>297.74</v>
      </c>
    </row>
    <row r="12198" spans="1:5" ht="15" x14ac:dyDescent="0.25">
      <c r="A12198" s="329">
        <v>10232</v>
      </c>
      <c r="B12198" s="329" t="s">
        <v>14233</v>
      </c>
      <c r="C12198" s="329" t="s">
        <v>9494</v>
      </c>
      <c r="D12198" s="329" t="s">
        <v>9508</v>
      </c>
      <c r="E12198" s="334">
        <v>166.61</v>
      </c>
    </row>
    <row r="12199" spans="1:5" ht="15" x14ac:dyDescent="0.25">
      <c r="A12199" s="329">
        <v>10229</v>
      </c>
      <c r="B12199" s="329" t="s">
        <v>14234</v>
      </c>
      <c r="C12199" s="329" t="s">
        <v>9494</v>
      </c>
      <c r="D12199" s="329" t="s">
        <v>9508</v>
      </c>
      <c r="E12199" s="334">
        <v>58.72</v>
      </c>
    </row>
    <row r="12200" spans="1:5" ht="15" x14ac:dyDescent="0.25">
      <c r="A12200" s="329">
        <v>10235</v>
      </c>
      <c r="B12200" s="329" t="s">
        <v>14235</v>
      </c>
      <c r="C12200" s="329" t="s">
        <v>9494</v>
      </c>
      <c r="D12200" s="329" t="s">
        <v>9508</v>
      </c>
      <c r="E12200" s="334">
        <v>408.17</v>
      </c>
    </row>
    <row r="12201" spans="1:5" ht="15" x14ac:dyDescent="0.25">
      <c r="A12201" s="329">
        <v>10230</v>
      </c>
      <c r="B12201" s="329" t="s">
        <v>14236</v>
      </c>
      <c r="C12201" s="329" t="s">
        <v>9494</v>
      </c>
      <c r="D12201" s="329" t="s">
        <v>9508</v>
      </c>
      <c r="E12201" s="334">
        <v>718.35</v>
      </c>
    </row>
    <row r="12202" spans="1:5" ht="15" x14ac:dyDescent="0.25">
      <c r="A12202" s="329">
        <v>10409</v>
      </c>
      <c r="B12202" s="329" t="s">
        <v>14237</v>
      </c>
      <c r="C12202" s="329" t="s">
        <v>9494</v>
      </c>
      <c r="D12202" s="329" t="s">
        <v>9508</v>
      </c>
      <c r="E12202" s="334">
        <v>213.41</v>
      </c>
    </row>
    <row r="12203" spans="1:5" ht="15" x14ac:dyDescent="0.25">
      <c r="A12203" s="329">
        <v>10411</v>
      </c>
      <c r="B12203" s="329" t="s">
        <v>14238</v>
      </c>
      <c r="C12203" s="329" t="s">
        <v>9494</v>
      </c>
      <c r="D12203" s="329" t="s">
        <v>9508</v>
      </c>
      <c r="E12203" s="334">
        <v>190.96</v>
      </c>
    </row>
    <row r="12204" spans="1:5" ht="15" x14ac:dyDescent="0.25">
      <c r="A12204" s="329">
        <v>10404</v>
      </c>
      <c r="B12204" s="329" t="s">
        <v>14239</v>
      </c>
      <c r="C12204" s="329" t="s">
        <v>9494</v>
      </c>
      <c r="D12204" s="329" t="s">
        <v>9508</v>
      </c>
      <c r="E12204" s="334">
        <v>77.44</v>
      </c>
    </row>
    <row r="12205" spans="1:5" ht="15" x14ac:dyDescent="0.25">
      <c r="A12205" s="329">
        <v>10410</v>
      </c>
      <c r="B12205" s="329" t="s">
        <v>14240</v>
      </c>
      <c r="C12205" s="329" t="s">
        <v>9494</v>
      </c>
      <c r="D12205" s="329" t="s">
        <v>9508</v>
      </c>
      <c r="E12205" s="334">
        <v>127.56</v>
      </c>
    </row>
    <row r="12206" spans="1:5" ht="15" x14ac:dyDescent="0.25">
      <c r="A12206" s="329">
        <v>10405</v>
      </c>
      <c r="B12206" s="329" t="s">
        <v>14241</v>
      </c>
      <c r="C12206" s="329" t="s">
        <v>9494</v>
      </c>
      <c r="D12206" s="329" t="s">
        <v>9508</v>
      </c>
      <c r="E12206" s="334">
        <v>427.57</v>
      </c>
    </row>
    <row r="12207" spans="1:5" ht="15" x14ac:dyDescent="0.25">
      <c r="A12207" s="329">
        <v>10408</v>
      </c>
      <c r="B12207" s="329" t="s">
        <v>14242</v>
      </c>
      <c r="C12207" s="329" t="s">
        <v>9494</v>
      </c>
      <c r="D12207" s="329" t="s">
        <v>9508</v>
      </c>
      <c r="E12207" s="334">
        <v>298.99</v>
      </c>
    </row>
    <row r="12208" spans="1:5" ht="15" x14ac:dyDescent="0.25">
      <c r="A12208" s="329">
        <v>10412</v>
      </c>
      <c r="B12208" s="329" t="s">
        <v>14243</v>
      </c>
      <c r="C12208" s="329" t="s">
        <v>9494</v>
      </c>
      <c r="D12208" s="329" t="s">
        <v>9508</v>
      </c>
      <c r="E12208" s="334">
        <v>93.85</v>
      </c>
    </row>
    <row r="12209" spans="1:5" ht="15" x14ac:dyDescent="0.25">
      <c r="A12209" s="329">
        <v>10406</v>
      </c>
      <c r="B12209" s="329" t="s">
        <v>14244</v>
      </c>
      <c r="C12209" s="329" t="s">
        <v>9494</v>
      </c>
      <c r="D12209" s="329" t="s">
        <v>9508</v>
      </c>
      <c r="E12209" s="334">
        <v>590.55999999999995</v>
      </c>
    </row>
    <row r="12210" spans="1:5" ht="15" x14ac:dyDescent="0.25">
      <c r="A12210" s="329">
        <v>10407</v>
      </c>
      <c r="B12210" s="329" t="s">
        <v>14245</v>
      </c>
      <c r="C12210" s="329" t="s">
        <v>9494</v>
      </c>
      <c r="D12210" s="329" t="s">
        <v>9508</v>
      </c>
      <c r="E12210" s="334">
        <v>915.97</v>
      </c>
    </row>
    <row r="12211" spans="1:5" ht="15" x14ac:dyDescent="0.25">
      <c r="A12211" s="329">
        <v>10416</v>
      </c>
      <c r="B12211" s="329" t="s">
        <v>14246</v>
      </c>
      <c r="C12211" s="329" t="s">
        <v>9494</v>
      </c>
      <c r="D12211" s="329" t="s">
        <v>9508</v>
      </c>
      <c r="E12211" s="334">
        <v>113.61</v>
      </c>
    </row>
    <row r="12212" spans="1:5" ht="15" x14ac:dyDescent="0.25">
      <c r="A12212" s="329">
        <v>10419</v>
      </c>
      <c r="B12212" s="329" t="s">
        <v>14247</v>
      </c>
      <c r="C12212" s="329" t="s">
        <v>9494</v>
      </c>
      <c r="D12212" s="329" t="s">
        <v>9508</v>
      </c>
      <c r="E12212" s="334">
        <v>98.62</v>
      </c>
    </row>
    <row r="12213" spans="1:5" ht="15" x14ac:dyDescent="0.25">
      <c r="A12213" s="329">
        <v>21092</v>
      </c>
      <c r="B12213" s="329" t="s">
        <v>14248</v>
      </c>
      <c r="C12213" s="329" t="s">
        <v>9494</v>
      </c>
      <c r="D12213" s="329" t="s">
        <v>9508</v>
      </c>
      <c r="E12213" s="334">
        <v>56.38</v>
      </c>
    </row>
    <row r="12214" spans="1:5" ht="15" x14ac:dyDescent="0.25">
      <c r="A12214" s="329">
        <v>10418</v>
      </c>
      <c r="B12214" s="329" t="s">
        <v>14249</v>
      </c>
      <c r="C12214" s="329" t="s">
        <v>9494</v>
      </c>
      <c r="D12214" s="329" t="s">
        <v>9508</v>
      </c>
      <c r="E12214" s="334">
        <v>65.73</v>
      </c>
    </row>
    <row r="12215" spans="1:5" ht="15" x14ac:dyDescent="0.25">
      <c r="A12215" s="329">
        <v>12657</v>
      </c>
      <c r="B12215" s="329" t="s">
        <v>14250</v>
      </c>
      <c r="C12215" s="329" t="s">
        <v>9494</v>
      </c>
      <c r="D12215" s="329" t="s">
        <v>9508</v>
      </c>
      <c r="E12215" s="334">
        <v>265.27</v>
      </c>
    </row>
    <row r="12216" spans="1:5" ht="15" x14ac:dyDescent="0.25">
      <c r="A12216" s="329">
        <v>10417</v>
      </c>
      <c r="B12216" s="329" t="s">
        <v>14251</v>
      </c>
      <c r="C12216" s="329" t="s">
        <v>9494</v>
      </c>
      <c r="D12216" s="329" t="s">
        <v>9508</v>
      </c>
      <c r="E12216" s="334">
        <v>165.54</v>
      </c>
    </row>
    <row r="12217" spans="1:5" ht="15" x14ac:dyDescent="0.25">
      <c r="A12217" s="329">
        <v>10413</v>
      </c>
      <c r="B12217" s="329" t="s">
        <v>14252</v>
      </c>
      <c r="C12217" s="329" t="s">
        <v>9494</v>
      </c>
      <c r="D12217" s="329" t="s">
        <v>9508</v>
      </c>
      <c r="E12217" s="334">
        <v>60.16</v>
      </c>
    </row>
    <row r="12218" spans="1:5" ht="15" x14ac:dyDescent="0.25">
      <c r="A12218" s="329">
        <v>10414</v>
      </c>
      <c r="B12218" s="329" t="s">
        <v>14253</v>
      </c>
      <c r="C12218" s="329" t="s">
        <v>9494</v>
      </c>
      <c r="D12218" s="329" t="s">
        <v>9508</v>
      </c>
      <c r="E12218" s="334">
        <v>362.24</v>
      </c>
    </row>
    <row r="12219" spans="1:5" ht="15" x14ac:dyDescent="0.25">
      <c r="A12219" s="329">
        <v>10415</v>
      </c>
      <c r="B12219" s="329" t="s">
        <v>14254</v>
      </c>
      <c r="C12219" s="329" t="s">
        <v>9494</v>
      </c>
      <c r="D12219" s="329" t="s">
        <v>9508</v>
      </c>
      <c r="E12219" s="334">
        <v>628.69000000000005</v>
      </c>
    </row>
    <row r="12220" spans="1:5" ht="15" x14ac:dyDescent="0.25">
      <c r="A12220" s="329">
        <v>38643</v>
      </c>
      <c r="B12220" s="329" t="s">
        <v>14255</v>
      </c>
      <c r="C12220" s="329" t="s">
        <v>9494</v>
      </c>
      <c r="D12220" s="329" t="s">
        <v>9495</v>
      </c>
      <c r="E12220" s="334">
        <v>37.49</v>
      </c>
    </row>
    <row r="12221" spans="1:5" ht="15" x14ac:dyDescent="0.25">
      <c r="A12221" s="329">
        <v>6157</v>
      </c>
      <c r="B12221" s="329" t="s">
        <v>14256</v>
      </c>
      <c r="C12221" s="329" t="s">
        <v>9494</v>
      </c>
      <c r="D12221" s="329" t="s">
        <v>9495</v>
      </c>
      <c r="E12221" s="334">
        <v>51.22</v>
      </c>
    </row>
    <row r="12222" spans="1:5" ht="15" x14ac:dyDescent="0.25">
      <c r="A12222" s="329">
        <v>6152</v>
      </c>
      <c r="B12222" s="329" t="s">
        <v>14257</v>
      </c>
      <c r="C12222" s="329" t="s">
        <v>9494</v>
      </c>
      <c r="D12222" s="329" t="s">
        <v>9495</v>
      </c>
      <c r="E12222" s="334">
        <v>3.55</v>
      </c>
    </row>
    <row r="12223" spans="1:5" ht="15" x14ac:dyDescent="0.25">
      <c r="A12223" s="329">
        <v>6158</v>
      </c>
      <c r="B12223" s="329" t="s">
        <v>14258</v>
      </c>
      <c r="C12223" s="329" t="s">
        <v>9494</v>
      </c>
      <c r="D12223" s="329" t="s">
        <v>9495</v>
      </c>
      <c r="E12223" s="334">
        <v>4.29</v>
      </c>
    </row>
    <row r="12224" spans="1:5" ht="15" x14ac:dyDescent="0.25">
      <c r="A12224" s="329">
        <v>6153</v>
      </c>
      <c r="B12224" s="329" t="s">
        <v>14259</v>
      </c>
      <c r="C12224" s="329" t="s">
        <v>9494</v>
      </c>
      <c r="D12224" s="329" t="s">
        <v>9495</v>
      </c>
      <c r="E12224" s="334">
        <v>3.34</v>
      </c>
    </row>
    <row r="12225" spans="1:5" ht="15" x14ac:dyDescent="0.25">
      <c r="A12225" s="329">
        <v>6156</v>
      </c>
      <c r="B12225" s="329" t="s">
        <v>14260</v>
      </c>
      <c r="C12225" s="329" t="s">
        <v>9494</v>
      </c>
      <c r="D12225" s="329" t="s">
        <v>9495</v>
      </c>
      <c r="E12225" s="334">
        <v>4.2300000000000004</v>
      </c>
    </row>
    <row r="12226" spans="1:5" ht="15" x14ac:dyDescent="0.25">
      <c r="A12226" s="329">
        <v>6154</v>
      </c>
      <c r="B12226" s="329" t="s">
        <v>14261</v>
      </c>
      <c r="C12226" s="329" t="s">
        <v>9494</v>
      </c>
      <c r="D12226" s="329" t="s">
        <v>9495</v>
      </c>
      <c r="E12226" s="334">
        <v>7.97</v>
      </c>
    </row>
    <row r="12227" spans="1:5" ht="15" x14ac:dyDescent="0.25">
      <c r="A12227" s="329">
        <v>6155</v>
      </c>
      <c r="B12227" s="329" t="s">
        <v>14262</v>
      </c>
      <c r="C12227" s="329" t="s">
        <v>9494</v>
      </c>
      <c r="D12227" s="329" t="s">
        <v>9495</v>
      </c>
      <c r="E12227" s="334">
        <v>16.47</v>
      </c>
    </row>
    <row r="12228" spans="1:5" ht="15" x14ac:dyDescent="0.25">
      <c r="A12228" s="329">
        <v>43595</v>
      </c>
      <c r="B12228" s="329" t="s">
        <v>14263</v>
      </c>
      <c r="C12228" s="329" t="s">
        <v>9494</v>
      </c>
      <c r="D12228" s="329" t="s">
        <v>9495</v>
      </c>
      <c r="E12228" s="334">
        <v>20</v>
      </c>
    </row>
    <row r="12229" spans="1:5" ht="15" x14ac:dyDescent="0.25">
      <c r="A12229" s="329">
        <v>43596</v>
      </c>
      <c r="B12229" s="329" t="s">
        <v>14264</v>
      </c>
      <c r="C12229" s="329" t="s">
        <v>9494</v>
      </c>
      <c r="D12229" s="329" t="s">
        <v>9495</v>
      </c>
      <c r="E12229" s="334">
        <v>23.12</v>
      </c>
    </row>
    <row r="12230" spans="1:5" ht="15" x14ac:dyDescent="0.25">
      <c r="A12230" s="329">
        <v>38108</v>
      </c>
      <c r="B12230" s="329" t="s">
        <v>14265</v>
      </c>
      <c r="C12230" s="329" t="s">
        <v>9494</v>
      </c>
      <c r="D12230" s="329" t="s">
        <v>9495</v>
      </c>
      <c r="E12230" s="334">
        <v>40.36</v>
      </c>
    </row>
    <row r="12231" spans="1:5" ht="15" x14ac:dyDescent="0.25">
      <c r="A12231" s="329">
        <v>38087</v>
      </c>
      <c r="B12231" s="329" t="s">
        <v>14266</v>
      </c>
      <c r="C12231" s="329" t="s">
        <v>9494</v>
      </c>
      <c r="D12231" s="329" t="s">
        <v>9495</v>
      </c>
      <c r="E12231" s="334">
        <v>51.91</v>
      </c>
    </row>
    <row r="12232" spans="1:5" ht="15" x14ac:dyDescent="0.25">
      <c r="A12232" s="329">
        <v>38109</v>
      </c>
      <c r="B12232" s="329" t="s">
        <v>14267</v>
      </c>
      <c r="C12232" s="329" t="s">
        <v>9494</v>
      </c>
      <c r="D12232" s="329" t="s">
        <v>9495</v>
      </c>
      <c r="E12232" s="334">
        <v>64.5</v>
      </c>
    </row>
    <row r="12233" spans="1:5" ht="15" x14ac:dyDescent="0.25">
      <c r="A12233" s="329">
        <v>38088</v>
      </c>
      <c r="B12233" s="329" t="s">
        <v>14268</v>
      </c>
      <c r="C12233" s="329" t="s">
        <v>9494</v>
      </c>
      <c r="D12233" s="329" t="s">
        <v>9495</v>
      </c>
      <c r="E12233" s="334">
        <v>67.83</v>
      </c>
    </row>
    <row r="12234" spans="1:5" ht="15" x14ac:dyDescent="0.25">
      <c r="A12234" s="329">
        <v>38110</v>
      </c>
      <c r="B12234" s="329" t="s">
        <v>14269</v>
      </c>
      <c r="C12234" s="329" t="s">
        <v>9494</v>
      </c>
      <c r="D12234" s="329" t="s">
        <v>9495</v>
      </c>
      <c r="E12234" s="334">
        <v>24.81</v>
      </c>
    </row>
    <row r="12235" spans="1:5" ht="15" x14ac:dyDescent="0.25">
      <c r="A12235" s="329">
        <v>38089</v>
      </c>
      <c r="B12235" s="329" t="s">
        <v>14270</v>
      </c>
      <c r="C12235" s="329" t="s">
        <v>9494</v>
      </c>
      <c r="D12235" s="329" t="s">
        <v>9495</v>
      </c>
      <c r="E12235" s="334">
        <v>43.24</v>
      </c>
    </row>
    <row r="12236" spans="1:5" ht="15" x14ac:dyDescent="0.25">
      <c r="A12236" s="329">
        <v>38111</v>
      </c>
      <c r="B12236" s="329" t="s">
        <v>14271</v>
      </c>
      <c r="C12236" s="329" t="s">
        <v>9494</v>
      </c>
      <c r="D12236" s="329" t="s">
        <v>9495</v>
      </c>
      <c r="E12236" s="334">
        <v>27.75</v>
      </c>
    </row>
    <row r="12237" spans="1:5" ht="15" x14ac:dyDescent="0.25">
      <c r="A12237" s="329">
        <v>38090</v>
      </c>
      <c r="B12237" s="329" t="s">
        <v>14272</v>
      </c>
      <c r="C12237" s="329" t="s">
        <v>9494</v>
      </c>
      <c r="D12237" s="329" t="s">
        <v>9495</v>
      </c>
      <c r="E12237" s="334">
        <v>44.69</v>
      </c>
    </row>
    <row r="12238" spans="1:5" ht="15" x14ac:dyDescent="0.25">
      <c r="A12238" s="329">
        <v>13726</v>
      </c>
      <c r="B12238" s="329" t="s">
        <v>14273</v>
      </c>
      <c r="C12238" s="329" t="s">
        <v>9494</v>
      </c>
      <c r="D12238" s="329" t="s">
        <v>9508</v>
      </c>
      <c r="E12238" s="335">
        <v>79770.399999999994</v>
      </c>
    </row>
    <row r="12239" spans="1:5" ht="15" x14ac:dyDescent="0.25">
      <c r="A12239" s="329">
        <v>38400</v>
      </c>
      <c r="B12239" s="329" t="s">
        <v>14274</v>
      </c>
      <c r="C12239" s="329" t="s">
        <v>9494</v>
      </c>
      <c r="D12239" s="329" t="s">
        <v>9495</v>
      </c>
      <c r="E12239" s="334">
        <v>22.55</v>
      </c>
    </row>
    <row r="12240" spans="1:5" ht="15" x14ac:dyDescent="0.25">
      <c r="A12240" s="329">
        <v>12627</v>
      </c>
      <c r="B12240" s="329" t="s">
        <v>14275</v>
      </c>
      <c r="C12240" s="329" t="s">
        <v>9494</v>
      </c>
      <c r="D12240" s="329" t="s">
        <v>9508</v>
      </c>
      <c r="E12240" s="334">
        <v>0.52</v>
      </c>
    </row>
    <row r="12241" spans="1:5" ht="15" x14ac:dyDescent="0.25">
      <c r="A12241" s="329">
        <v>39996</v>
      </c>
      <c r="B12241" s="329" t="s">
        <v>1557</v>
      </c>
      <c r="C12241" s="329" t="s">
        <v>9519</v>
      </c>
      <c r="D12241" s="329" t="s">
        <v>9495</v>
      </c>
      <c r="E12241" s="334">
        <v>3.7</v>
      </c>
    </row>
    <row r="12242" spans="1:5" ht="15" x14ac:dyDescent="0.25">
      <c r="A12242" s="329">
        <v>10478</v>
      </c>
      <c r="B12242" s="329" t="s">
        <v>14276</v>
      </c>
      <c r="C12242" s="329" t="s">
        <v>9514</v>
      </c>
      <c r="D12242" s="329" t="s">
        <v>9495</v>
      </c>
      <c r="E12242" s="334">
        <v>29.75</v>
      </c>
    </row>
    <row r="12243" spans="1:5" ht="15" x14ac:dyDescent="0.25">
      <c r="A12243" s="329">
        <v>10475</v>
      </c>
      <c r="B12243" s="329" t="s">
        <v>14277</v>
      </c>
      <c r="C12243" s="329" t="s">
        <v>9514</v>
      </c>
      <c r="D12243" s="329" t="s">
        <v>9495</v>
      </c>
      <c r="E12243" s="334">
        <v>26.17</v>
      </c>
    </row>
    <row r="12244" spans="1:5" ht="15" x14ac:dyDescent="0.25">
      <c r="A12244" s="329">
        <v>10481</v>
      </c>
      <c r="B12244" s="329" t="s">
        <v>14278</v>
      </c>
      <c r="C12244" s="329" t="s">
        <v>9514</v>
      </c>
      <c r="D12244" s="329" t="s">
        <v>9495</v>
      </c>
      <c r="E12244" s="334">
        <v>28.54</v>
      </c>
    </row>
    <row r="12245" spans="1:5" ht="15" x14ac:dyDescent="0.25">
      <c r="A12245" s="329">
        <v>4031</v>
      </c>
      <c r="B12245" s="329" t="s">
        <v>14279</v>
      </c>
      <c r="C12245" s="329" t="s">
        <v>9507</v>
      </c>
      <c r="D12245" s="329" t="s">
        <v>9495</v>
      </c>
      <c r="E12245" s="334">
        <v>31.42</v>
      </c>
    </row>
    <row r="12246" spans="1:5" ht="15" x14ac:dyDescent="0.25">
      <c r="A12246" s="329">
        <v>4030</v>
      </c>
      <c r="B12246" s="329" t="s">
        <v>1827</v>
      </c>
      <c r="C12246" s="329" t="s">
        <v>9507</v>
      </c>
      <c r="D12246" s="329" t="s">
        <v>9495</v>
      </c>
      <c r="E12246" s="334">
        <v>6.68</v>
      </c>
    </row>
    <row r="12247" spans="1:5" ht="15" x14ac:dyDescent="0.25">
      <c r="A12247" s="329">
        <v>39399</v>
      </c>
      <c r="B12247" s="329" t="s">
        <v>14280</v>
      </c>
      <c r="C12247" s="329" t="s">
        <v>9494</v>
      </c>
      <c r="D12247" s="329" t="s">
        <v>9508</v>
      </c>
      <c r="E12247" s="335">
        <v>1105.52</v>
      </c>
    </row>
    <row r="12248" spans="1:5" ht="15" x14ac:dyDescent="0.25">
      <c r="A12248" s="329">
        <v>39400</v>
      </c>
      <c r="B12248" s="329" t="s">
        <v>14281</v>
      </c>
      <c r="C12248" s="329" t="s">
        <v>9494</v>
      </c>
      <c r="D12248" s="329" t="s">
        <v>9508</v>
      </c>
      <c r="E12248" s="335">
        <v>1201.6500000000001</v>
      </c>
    </row>
    <row r="12249" spans="1:5" ht="15" x14ac:dyDescent="0.25">
      <c r="A12249" s="329">
        <v>39401</v>
      </c>
      <c r="B12249" s="329" t="s">
        <v>14282</v>
      </c>
      <c r="C12249" s="329" t="s">
        <v>9494</v>
      </c>
      <c r="D12249" s="329" t="s">
        <v>9508</v>
      </c>
      <c r="E12249" s="335">
        <v>1347.97</v>
      </c>
    </row>
    <row r="12250" spans="1:5" ht="15" x14ac:dyDescent="0.25">
      <c r="A12250" s="329">
        <v>11652</v>
      </c>
      <c r="B12250" s="329" t="s">
        <v>14283</v>
      </c>
      <c r="C12250" s="329" t="s">
        <v>9494</v>
      </c>
      <c r="D12250" s="329" t="s">
        <v>9508</v>
      </c>
      <c r="E12250" s="335">
        <v>2900</v>
      </c>
    </row>
    <row r="12251" spans="1:5" ht="15" x14ac:dyDescent="0.25">
      <c r="A12251" s="329">
        <v>13896</v>
      </c>
      <c r="B12251" s="329" t="s">
        <v>2667</v>
      </c>
      <c r="C12251" s="329" t="s">
        <v>9494</v>
      </c>
      <c r="D12251" s="329" t="s">
        <v>9508</v>
      </c>
      <c r="E12251" s="335">
        <v>2601.5500000000002</v>
      </c>
    </row>
    <row r="12252" spans="1:5" ht="15" x14ac:dyDescent="0.25">
      <c r="A12252" s="329">
        <v>13475</v>
      </c>
      <c r="B12252" s="329" t="s">
        <v>14284</v>
      </c>
      <c r="C12252" s="329" t="s">
        <v>9494</v>
      </c>
      <c r="D12252" s="329" t="s">
        <v>9508</v>
      </c>
      <c r="E12252" s="335">
        <v>3169</v>
      </c>
    </row>
    <row r="12253" spans="1:5" ht="15" x14ac:dyDescent="0.25">
      <c r="A12253" s="329">
        <v>25971</v>
      </c>
      <c r="B12253" s="329" t="s">
        <v>14285</v>
      </c>
      <c r="C12253" s="329" t="s">
        <v>9494</v>
      </c>
      <c r="D12253" s="329" t="s">
        <v>9508</v>
      </c>
      <c r="E12253" s="335">
        <v>4382347.25</v>
      </c>
    </row>
    <row r="12254" spans="1:5" ht="15" x14ac:dyDescent="0.25">
      <c r="A12254" s="329">
        <v>25970</v>
      </c>
      <c r="B12254" s="329" t="s">
        <v>14286</v>
      </c>
      <c r="C12254" s="329" t="s">
        <v>9494</v>
      </c>
      <c r="D12254" s="329" t="s">
        <v>9508</v>
      </c>
      <c r="E12254" s="335">
        <v>1844917.33</v>
      </c>
    </row>
    <row r="12255" spans="1:5" ht="15" x14ac:dyDescent="0.25">
      <c r="A12255" s="329">
        <v>13476</v>
      </c>
      <c r="B12255" s="329" t="s">
        <v>14287</v>
      </c>
      <c r="C12255" s="329" t="s">
        <v>9494</v>
      </c>
      <c r="D12255" s="329" t="s">
        <v>9508</v>
      </c>
      <c r="E12255" s="335">
        <v>1858286.42</v>
      </c>
    </row>
    <row r="12256" spans="1:5" ht="15" x14ac:dyDescent="0.25">
      <c r="A12256" s="329">
        <v>10488</v>
      </c>
      <c r="B12256" s="329" t="s">
        <v>14288</v>
      </c>
      <c r="C12256" s="329" t="s">
        <v>9494</v>
      </c>
      <c r="D12256" s="329" t="s">
        <v>9508</v>
      </c>
      <c r="E12256" s="335">
        <v>2251334</v>
      </c>
    </row>
    <row r="12257" spans="1:5" ht="15" x14ac:dyDescent="0.25">
      <c r="A12257" s="329">
        <v>13606</v>
      </c>
      <c r="B12257" s="329" t="s">
        <v>14289</v>
      </c>
      <c r="C12257" s="329" t="s">
        <v>9494</v>
      </c>
      <c r="D12257" s="329" t="s">
        <v>9508</v>
      </c>
      <c r="E12257" s="335">
        <v>1994649.72</v>
      </c>
    </row>
    <row r="12258" spans="1:5" ht="15" x14ac:dyDescent="0.25">
      <c r="A12258" s="329">
        <v>10489</v>
      </c>
      <c r="B12258" s="329" t="s">
        <v>2239</v>
      </c>
      <c r="C12258" s="329" t="s">
        <v>9661</v>
      </c>
      <c r="D12258" s="329" t="s">
        <v>9495</v>
      </c>
      <c r="E12258" s="334">
        <v>13.07</v>
      </c>
    </row>
    <row r="12259" spans="1:5" ht="15" x14ac:dyDescent="0.25">
      <c r="A12259" s="329">
        <v>41073</v>
      </c>
      <c r="B12259" s="329" t="s">
        <v>14290</v>
      </c>
      <c r="C12259" s="329" t="s">
        <v>9663</v>
      </c>
      <c r="D12259" s="329" t="s">
        <v>9495</v>
      </c>
      <c r="E12259" s="335">
        <v>2319.69</v>
      </c>
    </row>
    <row r="12260" spans="1:5" ht="15" x14ac:dyDescent="0.25">
      <c r="A12260" s="329">
        <v>34391</v>
      </c>
      <c r="B12260" s="329" t="s">
        <v>14291</v>
      </c>
      <c r="C12260" s="329" t="s">
        <v>9507</v>
      </c>
      <c r="D12260" s="329" t="s">
        <v>9495</v>
      </c>
      <c r="E12260" s="334">
        <v>931.78</v>
      </c>
    </row>
    <row r="12261" spans="1:5" ht="15" x14ac:dyDescent="0.25">
      <c r="A12261" s="329">
        <v>10496</v>
      </c>
      <c r="B12261" s="329" t="s">
        <v>14292</v>
      </c>
      <c r="C12261" s="329" t="s">
        <v>9507</v>
      </c>
      <c r="D12261" s="329" t="s">
        <v>9495</v>
      </c>
      <c r="E12261" s="334">
        <v>811.11</v>
      </c>
    </row>
    <row r="12262" spans="1:5" ht="15" x14ac:dyDescent="0.25">
      <c r="A12262" s="329">
        <v>10497</v>
      </c>
      <c r="B12262" s="329" t="s">
        <v>14293</v>
      </c>
      <c r="C12262" s="329" t="s">
        <v>9507</v>
      </c>
      <c r="D12262" s="329" t="s">
        <v>9495</v>
      </c>
      <c r="E12262" s="335">
        <v>2108.88</v>
      </c>
    </row>
    <row r="12263" spans="1:5" ht="15" x14ac:dyDescent="0.25">
      <c r="A12263" s="329">
        <v>10504</v>
      </c>
      <c r="B12263" s="329" t="s">
        <v>14294</v>
      </c>
      <c r="C12263" s="329" t="s">
        <v>9507</v>
      </c>
      <c r="D12263" s="329" t="s">
        <v>9495</v>
      </c>
      <c r="E12263" s="335">
        <v>2465.77</v>
      </c>
    </row>
    <row r="12264" spans="1:5" ht="15" x14ac:dyDescent="0.25">
      <c r="A12264" s="329">
        <v>34390</v>
      </c>
      <c r="B12264" s="329" t="s">
        <v>14295</v>
      </c>
      <c r="C12264" s="329" t="s">
        <v>9507</v>
      </c>
      <c r="D12264" s="329" t="s">
        <v>9495</v>
      </c>
      <c r="E12264" s="334">
        <v>726.75</v>
      </c>
    </row>
    <row r="12265" spans="1:5" ht="15" x14ac:dyDescent="0.25">
      <c r="A12265" s="329">
        <v>34389</v>
      </c>
      <c r="B12265" s="329" t="s">
        <v>14296</v>
      </c>
      <c r="C12265" s="329" t="s">
        <v>9507</v>
      </c>
      <c r="D12265" s="329" t="s">
        <v>9495</v>
      </c>
      <c r="E12265" s="334">
        <v>227.11</v>
      </c>
    </row>
    <row r="12266" spans="1:5" ht="15" x14ac:dyDescent="0.25">
      <c r="A12266" s="329">
        <v>34388</v>
      </c>
      <c r="B12266" s="329" t="s">
        <v>14297</v>
      </c>
      <c r="C12266" s="329" t="s">
        <v>9507</v>
      </c>
      <c r="D12266" s="329" t="s">
        <v>9495</v>
      </c>
      <c r="E12266" s="334">
        <v>322.77</v>
      </c>
    </row>
    <row r="12267" spans="1:5" ht="15" x14ac:dyDescent="0.25">
      <c r="A12267" s="329">
        <v>34387</v>
      </c>
      <c r="B12267" s="329" t="s">
        <v>14298</v>
      </c>
      <c r="C12267" s="329" t="s">
        <v>9507</v>
      </c>
      <c r="D12267" s="329" t="s">
        <v>9495</v>
      </c>
      <c r="E12267" s="334">
        <v>523.97</v>
      </c>
    </row>
    <row r="12268" spans="1:5" ht="15" x14ac:dyDescent="0.25">
      <c r="A12268" s="329">
        <v>11188</v>
      </c>
      <c r="B12268" s="329" t="s">
        <v>14299</v>
      </c>
      <c r="C12268" s="329" t="s">
        <v>9507</v>
      </c>
      <c r="D12268" s="329" t="s">
        <v>9495</v>
      </c>
      <c r="E12268" s="334">
        <v>259.55</v>
      </c>
    </row>
    <row r="12269" spans="1:5" ht="15" x14ac:dyDescent="0.25">
      <c r="A12269" s="329">
        <v>11189</v>
      </c>
      <c r="B12269" s="329" t="s">
        <v>14300</v>
      </c>
      <c r="C12269" s="329" t="s">
        <v>9507</v>
      </c>
      <c r="D12269" s="329" t="s">
        <v>9495</v>
      </c>
      <c r="E12269" s="334">
        <v>389.33</v>
      </c>
    </row>
    <row r="12270" spans="1:5" ht="15" x14ac:dyDescent="0.25">
      <c r="A12270" s="329">
        <v>21107</v>
      </c>
      <c r="B12270" s="329" t="s">
        <v>14301</v>
      </c>
      <c r="C12270" s="329" t="s">
        <v>9507</v>
      </c>
      <c r="D12270" s="329" t="s">
        <v>9495</v>
      </c>
      <c r="E12270" s="334">
        <v>280.17</v>
      </c>
    </row>
    <row r="12271" spans="1:5" ht="15" x14ac:dyDescent="0.25">
      <c r="A12271" s="329">
        <v>34386</v>
      </c>
      <c r="B12271" s="329" t="s">
        <v>14302</v>
      </c>
      <c r="C12271" s="329" t="s">
        <v>9507</v>
      </c>
      <c r="D12271" s="329" t="s">
        <v>9495</v>
      </c>
      <c r="E12271" s="334">
        <v>486.66</v>
      </c>
    </row>
    <row r="12272" spans="1:5" ht="15" x14ac:dyDescent="0.25">
      <c r="A12272" s="329">
        <v>10490</v>
      </c>
      <c r="B12272" s="329" t="s">
        <v>14303</v>
      </c>
      <c r="C12272" s="329" t="s">
        <v>9507</v>
      </c>
      <c r="D12272" s="329" t="s">
        <v>9499</v>
      </c>
      <c r="E12272" s="334">
        <v>146</v>
      </c>
    </row>
    <row r="12273" spans="1:5" ht="15" x14ac:dyDescent="0.25">
      <c r="A12273" s="329">
        <v>10492</v>
      </c>
      <c r="B12273" s="329" t="s">
        <v>14304</v>
      </c>
      <c r="C12273" s="329" t="s">
        <v>9507</v>
      </c>
      <c r="D12273" s="329" t="s">
        <v>9495</v>
      </c>
      <c r="E12273" s="334">
        <v>194.66</v>
      </c>
    </row>
    <row r="12274" spans="1:5" ht="15" x14ac:dyDescent="0.25">
      <c r="A12274" s="329">
        <v>10493</v>
      </c>
      <c r="B12274" s="329" t="s">
        <v>14305</v>
      </c>
      <c r="C12274" s="329" t="s">
        <v>9507</v>
      </c>
      <c r="D12274" s="329" t="s">
        <v>9495</v>
      </c>
      <c r="E12274" s="334">
        <v>227.11</v>
      </c>
    </row>
    <row r="12275" spans="1:5" ht="15" x14ac:dyDescent="0.25">
      <c r="A12275" s="329">
        <v>10491</v>
      </c>
      <c r="B12275" s="329" t="s">
        <v>14306</v>
      </c>
      <c r="C12275" s="329" t="s">
        <v>9507</v>
      </c>
      <c r="D12275" s="329" t="s">
        <v>9495</v>
      </c>
      <c r="E12275" s="334">
        <v>275.77</v>
      </c>
    </row>
    <row r="12276" spans="1:5" ht="15" x14ac:dyDescent="0.25">
      <c r="A12276" s="329">
        <v>34385</v>
      </c>
      <c r="B12276" s="329" t="s">
        <v>14307</v>
      </c>
      <c r="C12276" s="329" t="s">
        <v>9507</v>
      </c>
      <c r="D12276" s="329" t="s">
        <v>9495</v>
      </c>
      <c r="E12276" s="334">
        <v>402.31</v>
      </c>
    </row>
    <row r="12277" spans="1:5" ht="15" x14ac:dyDescent="0.25">
      <c r="A12277" s="329">
        <v>10499</v>
      </c>
      <c r="B12277" s="329" t="s">
        <v>14308</v>
      </c>
      <c r="C12277" s="329" t="s">
        <v>9507</v>
      </c>
      <c r="D12277" s="329" t="s">
        <v>9495</v>
      </c>
      <c r="E12277" s="334">
        <v>162.22</v>
      </c>
    </row>
    <row r="12278" spans="1:5" ht="15" x14ac:dyDescent="0.25">
      <c r="A12278" s="329">
        <v>34384</v>
      </c>
      <c r="B12278" s="329" t="s">
        <v>14309</v>
      </c>
      <c r="C12278" s="329" t="s">
        <v>9507</v>
      </c>
      <c r="D12278" s="329" t="s">
        <v>9495</v>
      </c>
      <c r="E12278" s="334">
        <v>486.66</v>
      </c>
    </row>
    <row r="12279" spans="1:5" ht="15" x14ac:dyDescent="0.25">
      <c r="A12279" s="329">
        <v>11185</v>
      </c>
      <c r="B12279" s="329" t="s">
        <v>14310</v>
      </c>
      <c r="C12279" s="329" t="s">
        <v>9507</v>
      </c>
      <c r="D12279" s="329" t="s">
        <v>9495</v>
      </c>
      <c r="E12279" s="334">
        <v>502.88</v>
      </c>
    </row>
    <row r="12280" spans="1:5" ht="15" x14ac:dyDescent="0.25">
      <c r="A12280" s="329">
        <v>10507</v>
      </c>
      <c r="B12280" s="329" t="s">
        <v>747</v>
      </c>
      <c r="C12280" s="329" t="s">
        <v>9507</v>
      </c>
      <c r="D12280" s="329" t="s">
        <v>9495</v>
      </c>
      <c r="E12280" s="334">
        <v>314.33999999999997</v>
      </c>
    </row>
    <row r="12281" spans="1:5" ht="15" x14ac:dyDescent="0.25">
      <c r="A12281" s="329">
        <v>10505</v>
      </c>
      <c r="B12281" s="329" t="s">
        <v>14311</v>
      </c>
      <c r="C12281" s="329" t="s">
        <v>9507</v>
      </c>
      <c r="D12281" s="329" t="s">
        <v>9495</v>
      </c>
      <c r="E12281" s="334">
        <v>185.48</v>
      </c>
    </row>
    <row r="12282" spans="1:5" ht="15" x14ac:dyDescent="0.25">
      <c r="A12282" s="329">
        <v>10506</v>
      </c>
      <c r="B12282" s="329" t="s">
        <v>2673</v>
      </c>
      <c r="C12282" s="329" t="s">
        <v>9507</v>
      </c>
      <c r="D12282" s="329" t="s">
        <v>9495</v>
      </c>
      <c r="E12282" s="334">
        <v>242.14</v>
      </c>
    </row>
    <row r="12283" spans="1:5" ht="15" x14ac:dyDescent="0.25">
      <c r="A12283" s="329">
        <v>5031</v>
      </c>
      <c r="B12283" s="329" t="s">
        <v>14312</v>
      </c>
      <c r="C12283" s="329" t="s">
        <v>9507</v>
      </c>
      <c r="D12283" s="329" t="s">
        <v>9499</v>
      </c>
      <c r="E12283" s="334">
        <v>340</v>
      </c>
    </row>
    <row r="12284" spans="1:5" ht="15" x14ac:dyDescent="0.25">
      <c r="A12284" s="329">
        <v>10502</v>
      </c>
      <c r="B12284" s="329" t="s">
        <v>14313</v>
      </c>
      <c r="C12284" s="329" t="s">
        <v>9507</v>
      </c>
      <c r="D12284" s="329" t="s">
        <v>9495</v>
      </c>
      <c r="E12284" s="334">
        <v>396.18</v>
      </c>
    </row>
    <row r="12285" spans="1:5" ht="15" x14ac:dyDescent="0.25">
      <c r="A12285" s="329">
        <v>10501</v>
      </c>
      <c r="B12285" s="329" t="s">
        <v>14314</v>
      </c>
      <c r="C12285" s="329" t="s">
        <v>9507</v>
      </c>
      <c r="D12285" s="329" t="s">
        <v>9495</v>
      </c>
      <c r="E12285" s="334">
        <v>223.83</v>
      </c>
    </row>
    <row r="12286" spans="1:5" ht="15" x14ac:dyDescent="0.25">
      <c r="A12286" s="329">
        <v>10503</v>
      </c>
      <c r="B12286" s="329" t="s">
        <v>14315</v>
      </c>
      <c r="C12286" s="329" t="s">
        <v>9507</v>
      </c>
      <c r="D12286" s="329" t="s">
        <v>9495</v>
      </c>
      <c r="E12286" s="334">
        <v>302.39</v>
      </c>
    </row>
    <row r="12287" spans="1:5" ht="15" x14ac:dyDescent="0.25">
      <c r="A12287" s="329">
        <v>4500</v>
      </c>
      <c r="B12287" s="329" t="s">
        <v>14316</v>
      </c>
      <c r="C12287" s="329" t="s">
        <v>9519</v>
      </c>
      <c r="D12287" s="329" t="s">
        <v>9495</v>
      </c>
      <c r="E12287" s="334">
        <v>15.8</v>
      </c>
    </row>
    <row r="12288" spans="1:5" ht="15" x14ac:dyDescent="0.25">
      <c r="A12288" s="329">
        <v>4448</v>
      </c>
      <c r="B12288" s="329" t="s">
        <v>14317</v>
      </c>
      <c r="C12288" s="329" t="s">
        <v>9519</v>
      </c>
      <c r="D12288" s="329" t="s">
        <v>9495</v>
      </c>
      <c r="E12288" s="334">
        <v>21.7</v>
      </c>
    </row>
    <row r="12289" spans="1:5" ht="15" x14ac:dyDescent="0.25">
      <c r="A12289" s="329">
        <v>20213</v>
      </c>
      <c r="B12289" s="329" t="s">
        <v>14318</v>
      </c>
      <c r="C12289" s="329" t="s">
        <v>9519</v>
      </c>
      <c r="D12289" s="329" t="s">
        <v>9495</v>
      </c>
      <c r="E12289" s="334">
        <v>15.44</v>
      </c>
    </row>
    <row r="12290" spans="1:5" ht="15" x14ac:dyDescent="0.25">
      <c r="A12290" s="329">
        <v>20211</v>
      </c>
      <c r="B12290" s="329" t="s">
        <v>14319</v>
      </c>
      <c r="C12290" s="329" t="s">
        <v>9519</v>
      </c>
      <c r="D12290" s="329" t="s">
        <v>9495</v>
      </c>
      <c r="E12290" s="334">
        <v>20.440000000000001</v>
      </c>
    </row>
    <row r="12291" spans="1:5" ht="15" x14ac:dyDescent="0.25">
      <c r="A12291" s="329">
        <v>40270</v>
      </c>
      <c r="B12291" s="329" t="s">
        <v>14320</v>
      </c>
      <c r="C12291" s="329" t="s">
        <v>9519</v>
      </c>
      <c r="D12291" s="329" t="s">
        <v>9508</v>
      </c>
      <c r="E12291" s="334">
        <v>93.93</v>
      </c>
    </row>
    <row r="12292" spans="1:5" ht="15" x14ac:dyDescent="0.25">
      <c r="A12292" s="329">
        <v>4425</v>
      </c>
      <c r="B12292" s="329" t="s">
        <v>14321</v>
      </c>
      <c r="C12292" s="329" t="s">
        <v>9519</v>
      </c>
      <c r="D12292" s="329" t="s">
        <v>9495</v>
      </c>
      <c r="E12292" s="334">
        <v>16.899999999999999</v>
      </c>
    </row>
    <row r="12293" spans="1:5" ht="15" x14ac:dyDescent="0.25">
      <c r="A12293" s="329">
        <v>4472</v>
      </c>
      <c r="B12293" s="329" t="s">
        <v>14322</v>
      </c>
      <c r="C12293" s="329" t="s">
        <v>9519</v>
      </c>
      <c r="D12293" s="329" t="s">
        <v>9495</v>
      </c>
      <c r="E12293" s="334">
        <v>21.11</v>
      </c>
    </row>
    <row r="12294" spans="1:5" ht="15" x14ac:dyDescent="0.25">
      <c r="A12294" s="329">
        <v>35272</v>
      </c>
      <c r="B12294" s="329" t="s">
        <v>14323</v>
      </c>
      <c r="C12294" s="329" t="s">
        <v>9519</v>
      </c>
      <c r="D12294" s="329" t="s">
        <v>9495</v>
      </c>
      <c r="E12294" s="334">
        <v>30.51</v>
      </c>
    </row>
    <row r="12295" spans="1:5" ht="15" x14ac:dyDescent="0.25">
      <c r="A12295" s="329">
        <v>4481</v>
      </c>
      <c r="B12295" s="329" t="s">
        <v>14324</v>
      </c>
      <c r="C12295" s="329" t="s">
        <v>9519</v>
      </c>
      <c r="D12295" s="329" t="s">
        <v>9495</v>
      </c>
      <c r="E12295" s="334">
        <v>32.659999999999997</v>
      </c>
    </row>
    <row r="12296" spans="1:5" ht="15" x14ac:dyDescent="0.25">
      <c r="A12296" s="329">
        <v>34345</v>
      </c>
      <c r="B12296" s="329" t="s">
        <v>2243</v>
      </c>
      <c r="C12296" s="329" t="s">
        <v>9661</v>
      </c>
      <c r="D12296" s="329" t="s">
        <v>9495</v>
      </c>
      <c r="E12296" s="334">
        <v>10.59</v>
      </c>
    </row>
    <row r="12297" spans="1:5" ht="15" x14ac:dyDescent="0.25">
      <c r="A12297" s="329">
        <v>41096</v>
      </c>
      <c r="B12297" s="329" t="s">
        <v>14325</v>
      </c>
      <c r="C12297" s="329" t="s">
        <v>9663</v>
      </c>
      <c r="D12297" s="329" t="s">
        <v>9495</v>
      </c>
      <c r="E12297" s="335">
        <v>1878.45</v>
      </c>
    </row>
    <row r="12298" spans="1:5" ht="15" x14ac:dyDescent="0.25">
      <c r="A12298" s="329">
        <v>41776</v>
      </c>
      <c r="B12298" s="329" t="s">
        <v>14326</v>
      </c>
      <c r="C12298" s="329" t="s">
        <v>9661</v>
      </c>
      <c r="D12298" s="329" t="s">
        <v>9495</v>
      </c>
      <c r="E12298" s="334">
        <v>14.51</v>
      </c>
    </row>
    <row r="12299" spans="1:5" ht="15" x14ac:dyDescent="0.25">
      <c r="A12299" s="329"/>
      <c r="B12299" s="329"/>
      <c r="C12299" s="329"/>
      <c r="D12299" s="329"/>
      <c r="E12299" s="330"/>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42"/>
  <sheetViews>
    <sheetView view="pageBreakPreview" zoomScaleNormal="100" zoomScaleSheetLayoutView="100" workbookViewId="0">
      <selection activeCell="C4" sqref="C4:L4"/>
    </sheetView>
  </sheetViews>
  <sheetFormatPr defaultRowHeight="14.25" x14ac:dyDescent="0.2"/>
  <cols>
    <col min="7" max="7" width="9" customWidth="1"/>
    <col min="11" max="11" width="15.25" customWidth="1"/>
  </cols>
  <sheetData>
    <row r="1" spans="1:16" s="6" customFormat="1" x14ac:dyDescent="0.2">
      <c r="A1" s="2"/>
      <c r="B1" s="282"/>
      <c r="C1" s="282"/>
      <c r="D1" s="282"/>
      <c r="E1" s="282"/>
      <c r="F1" s="3"/>
      <c r="G1" s="282"/>
      <c r="H1" s="282"/>
      <c r="I1" s="282"/>
      <c r="J1" s="282"/>
      <c r="K1" s="282"/>
      <c r="L1" s="283"/>
      <c r="M1" s="5"/>
      <c r="N1" s="5"/>
      <c r="O1" s="5"/>
      <c r="P1" s="5"/>
    </row>
    <row r="2" spans="1:16" s="6" customFormat="1" ht="15" x14ac:dyDescent="0.2">
      <c r="A2" s="250"/>
      <c r="B2" s="259"/>
      <c r="C2" s="424" t="s">
        <v>0</v>
      </c>
      <c r="D2" s="424"/>
      <c r="E2" s="424"/>
      <c r="F2" s="424"/>
      <c r="G2" s="424"/>
      <c r="H2" s="424"/>
      <c r="I2" s="424"/>
      <c r="J2" s="424"/>
      <c r="K2" s="279"/>
      <c r="L2" s="281"/>
      <c r="M2" s="251"/>
      <c r="N2" s="251"/>
      <c r="O2" s="251"/>
    </row>
    <row r="3" spans="1:16" s="6" customFormat="1" ht="15" x14ac:dyDescent="0.2">
      <c r="A3" s="250"/>
      <c r="B3" s="259"/>
      <c r="C3" s="424" t="s">
        <v>1</v>
      </c>
      <c r="D3" s="424"/>
      <c r="E3" s="424"/>
      <c r="F3" s="424"/>
      <c r="G3" s="424"/>
      <c r="H3" s="424"/>
      <c r="I3" s="424"/>
      <c r="J3" s="279"/>
      <c r="K3" s="279" t="s">
        <v>2968</v>
      </c>
      <c r="L3" s="281"/>
      <c r="M3" s="251"/>
      <c r="N3" s="251"/>
      <c r="O3" s="251"/>
    </row>
    <row r="4" spans="1:16" s="6" customFormat="1" ht="15" x14ac:dyDescent="0.2">
      <c r="A4" s="250"/>
      <c r="B4" s="259"/>
      <c r="C4" s="424" t="s">
        <v>2</v>
      </c>
      <c r="D4" s="424"/>
      <c r="E4" s="424"/>
      <c r="F4" s="424"/>
      <c r="G4" s="424"/>
      <c r="H4" s="424"/>
      <c r="I4" s="424"/>
      <c r="J4" s="424"/>
      <c r="K4" s="424"/>
      <c r="L4" s="484"/>
      <c r="M4" s="251"/>
      <c r="N4" s="251"/>
      <c r="O4" s="251"/>
    </row>
    <row r="5" spans="1:16" s="6" customFormat="1" ht="13.9" customHeight="1" thickBot="1" x14ac:dyDescent="0.25">
      <c r="A5" s="267"/>
      <c r="B5" s="268"/>
      <c r="C5" s="257"/>
      <c r="D5" s="257"/>
      <c r="E5" s="257"/>
      <c r="F5" s="257"/>
      <c r="G5" s="257"/>
      <c r="H5" s="257"/>
      <c r="I5" s="257"/>
      <c r="J5" s="257"/>
      <c r="K5" s="257"/>
      <c r="L5" s="258"/>
      <c r="M5" s="251"/>
      <c r="N5" s="251"/>
      <c r="O5" s="251"/>
    </row>
    <row r="6" spans="1:16" s="6" customFormat="1" ht="15" thickBot="1" x14ac:dyDescent="0.25">
      <c r="A6" s="251"/>
      <c r="B6" s="251"/>
      <c r="C6" s="251"/>
      <c r="D6" s="251"/>
      <c r="E6" s="251"/>
      <c r="F6" s="269"/>
      <c r="G6" s="251"/>
      <c r="H6" s="251"/>
      <c r="I6" s="251"/>
      <c r="J6" s="251"/>
      <c r="K6" s="251"/>
      <c r="L6" s="251"/>
      <c r="M6" s="251"/>
      <c r="N6" s="251"/>
      <c r="O6" s="251"/>
      <c r="P6" s="251"/>
    </row>
    <row r="7" spans="1:16" s="36" customFormat="1" ht="15" thickBot="1" x14ac:dyDescent="0.25">
      <c r="A7" s="503" t="s">
        <v>2796</v>
      </c>
      <c r="B7" s="504"/>
      <c r="C7" s="504"/>
      <c r="D7" s="504"/>
      <c r="E7" s="504"/>
      <c r="F7" s="504"/>
      <c r="G7" s="504"/>
      <c r="H7" s="504"/>
      <c r="I7" s="504"/>
      <c r="J7" s="504"/>
      <c r="K7" s="504"/>
      <c r="L7" s="505"/>
    </row>
    <row r="8" spans="1:16" s="36" customFormat="1" x14ac:dyDescent="0.2">
      <c r="A8" s="506"/>
      <c r="B8" s="507"/>
      <c r="C8" s="507"/>
      <c r="D8" s="507"/>
      <c r="E8" s="507"/>
      <c r="F8" s="507"/>
      <c r="G8" s="507"/>
      <c r="H8" s="507"/>
      <c r="I8" s="507"/>
      <c r="J8" s="507"/>
      <c r="K8" s="507"/>
      <c r="L8" s="508"/>
    </row>
    <row r="9" spans="1:16" s="36" customFormat="1" x14ac:dyDescent="0.2">
      <c r="A9" s="491" t="s">
        <v>2764</v>
      </c>
      <c r="B9" s="492"/>
      <c r="C9" s="492"/>
      <c r="D9" s="492"/>
      <c r="E9" s="492"/>
      <c r="F9" s="492"/>
      <c r="G9" s="493">
        <v>1</v>
      </c>
      <c r="H9" s="493"/>
      <c r="I9" s="493"/>
      <c r="J9" s="493"/>
      <c r="K9" s="493"/>
      <c r="L9" s="494"/>
    </row>
    <row r="10" spans="1:16" s="36" customFormat="1" x14ac:dyDescent="0.2">
      <c r="A10" s="497"/>
      <c r="B10" s="498"/>
      <c r="C10" s="498"/>
      <c r="D10" s="498"/>
      <c r="E10" s="498"/>
      <c r="F10" s="498"/>
      <c r="G10" s="498"/>
      <c r="H10" s="498"/>
      <c r="I10" s="498"/>
      <c r="J10" s="498"/>
      <c r="K10" s="498"/>
      <c r="L10" s="499"/>
    </row>
    <row r="11" spans="1:16" s="36" customFormat="1" x14ac:dyDescent="0.2">
      <c r="A11" s="500" t="s">
        <v>2765</v>
      </c>
      <c r="B11" s="501"/>
      <c r="C11" s="501"/>
      <c r="D11" s="501"/>
      <c r="E11" s="501"/>
      <c r="F11" s="501"/>
      <c r="G11" s="501"/>
      <c r="H11" s="501"/>
      <c r="I11" s="501"/>
      <c r="J11" s="501"/>
      <c r="K11" s="501"/>
      <c r="L11" s="502"/>
    </row>
    <row r="12" spans="1:16" s="36" customFormat="1" x14ac:dyDescent="0.2">
      <c r="A12" s="485" t="s">
        <v>2766</v>
      </c>
      <c r="B12" s="486"/>
      <c r="C12" s="486"/>
      <c r="D12" s="486"/>
      <c r="E12" s="486"/>
      <c r="F12" s="486"/>
      <c r="G12" s="486"/>
      <c r="H12" s="486"/>
      <c r="I12" s="486"/>
      <c r="J12" s="486"/>
      <c r="K12" s="486"/>
      <c r="L12" s="487"/>
    </row>
    <row r="13" spans="1:16" s="36" customFormat="1" x14ac:dyDescent="0.2">
      <c r="A13" s="38"/>
      <c r="B13" s="39"/>
      <c r="C13" s="39"/>
      <c r="D13" s="39"/>
      <c r="E13" s="39"/>
      <c r="F13" s="39"/>
      <c r="G13" s="39"/>
      <c r="H13" s="39"/>
      <c r="I13" s="40"/>
      <c r="J13" s="39"/>
      <c r="K13" s="39"/>
      <c r="L13" s="41"/>
    </row>
    <row r="14" spans="1:16" s="36" customFormat="1" x14ac:dyDescent="0.2">
      <c r="A14" s="42" t="s">
        <v>2797</v>
      </c>
      <c r="B14" s="43"/>
      <c r="C14" s="43"/>
      <c r="D14" s="44">
        <v>0.03</v>
      </c>
      <c r="E14" s="43" t="s">
        <v>2798</v>
      </c>
      <c r="F14" s="45">
        <f>G9</f>
        <v>1</v>
      </c>
      <c r="G14" s="248" t="s">
        <v>2799</v>
      </c>
      <c r="H14" s="46">
        <f>D14</f>
        <v>0.03</v>
      </c>
      <c r="I14" s="248" t="s">
        <v>2800</v>
      </c>
      <c r="J14" s="488">
        <f>F14*H14</f>
        <v>0.03</v>
      </c>
      <c r="K14" s="488"/>
      <c r="L14" s="489"/>
    </row>
    <row r="15" spans="1:16" s="36" customFormat="1" x14ac:dyDescent="0.2">
      <c r="A15" s="38"/>
      <c r="B15" s="39"/>
      <c r="C15" s="39"/>
      <c r="D15" s="40"/>
      <c r="E15" s="39"/>
      <c r="F15" s="39"/>
      <c r="G15" s="39"/>
      <c r="H15" s="47"/>
      <c r="I15" s="40"/>
      <c r="J15" s="490"/>
      <c r="K15" s="490"/>
      <c r="L15" s="48"/>
    </row>
    <row r="16" spans="1:16" s="36" customFormat="1" x14ac:dyDescent="0.2">
      <c r="A16" s="42" t="s">
        <v>2801</v>
      </c>
      <c r="B16" s="43"/>
      <c r="C16" s="43"/>
      <c r="D16" s="44">
        <v>8.0000000000000002E-3</v>
      </c>
      <c r="E16" s="43" t="s">
        <v>2798</v>
      </c>
      <c r="F16" s="45">
        <f>G9</f>
        <v>1</v>
      </c>
      <c r="G16" s="248" t="s">
        <v>2799</v>
      </c>
      <c r="H16" s="46">
        <f>D16</f>
        <v>8.0000000000000002E-3</v>
      </c>
      <c r="I16" s="248" t="s">
        <v>2800</v>
      </c>
      <c r="J16" s="488">
        <f>F16*H16</f>
        <v>8.0000000000000002E-3</v>
      </c>
      <c r="K16" s="488"/>
      <c r="L16" s="489"/>
    </row>
    <row r="17" spans="1:12" s="36" customFormat="1" x14ac:dyDescent="0.2">
      <c r="A17" s="38"/>
      <c r="B17" s="39"/>
      <c r="C17" s="39"/>
      <c r="D17" s="40"/>
      <c r="E17" s="39"/>
      <c r="F17" s="39"/>
      <c r="G17" s="39"/>
      <c r="H17" s="47"/>
      <c r="I17" s="40"/>
      <c r="J17" s="490"/>
      <c r="K17" s="490"/>
      <c r="L17" s="48"/>
    </row>
    <row r="18" spans="1:12" s="36" customFormat="1" x14ac:dyDescent="0.2">
      <c r="A18" s="42" t="s">
        <v>2802</v>
      </c>
      <c r="B18" s="49"/>
      <c r="C18" s="43"/>
      <c r="D18" s="44">
        <v>1.18E-2</v>
      </c>
      <c r="E18" s="43" t="s">
        <v>2798</v>
      </c>
      <c r="F18" s="45">
        <f>G9</f>
        <v>1</v>
      </c>
      <c r="G18" s="248" t="s">
        <v>2799</v>
      </c>
      <c r="H18" s="46">
        <f>D18</f>
        <v>1.18E-2</v>
      </c>
      <c r="I18" s="248" t="s">
        <v>2800</v>
      </c>
      <c r="J18" s="488">
        <f>F18*H18</f>
        <v>1.18E-2</v>
      </c>
      <c r="K18" s="488"/>
      <c r="L18" s="489"/>
    </row>
    <row r="19" spans="1:12" s="36" customFormat="1" x14ac:dyDescent="0.2">
      <c r="A19" s="38"/>
      <c r="B19" s="39"/>
      <c r="C19" s="39"/>
      <c r="D19" s="40"/>
      <c r="E19" s="39"/>
      <c r="F19" s="39"/>
      <c r="G19" s="39"/>
      <c r="H19" s="47"/>
      <c r="I19" s="40"/>
      <c r="J19" s="249"/>
      <c r="K19" s="249"/>
      <c r="L19" s="48"/>
    </row>
    <row r="20" spans="1:12" s="36" customFormat="1" x14ac:dyDescent="0.2">
      <c r="A20" s="42" t="s">
        <v>2803</v>
      </c>
      <c r="B20" s="43"/>
      <c r="C20" s="43"/>
      <c r="D20" s="44">
        <v>1.23E-2</v>
      </c>
      <c r="E20" s="43" t="s">
        <v>2798</v>
      </c>
      <c r="F20" s="45">
        <f>G9</f>
        <v>1</v>
      </c>
      <c r="G20" s="248" t="s">
        <v>2799</v>
      </c>
      <c r="H20" s="46">
        <f>D20</f>
        <v>1.23E-2</v>
      </c>
      <c r="I20" s="248" t="s">
        <v>2800</v>
      </c>
      <c r="J20" s="488">
        <f>F20*H20</f>
        <v>1.23E-2</v>
      </c>
      <c r="K20" s="488"/>
      <c r="L20" s="489"/>
    </row>
    <row r="21" spans="1:12" s="36" customFormat="1" x14ac:dyDescent="0.2">
      <c r="A21" s="38"/>
      <c r="B21" s="39"/>
      <c r="C21" s="39"/>
      <c r="D21" s="39"/>
      <c r="E21" s="39"/>
      <c r="F21" s="39"/>
      <c r="G21" s="39"/>
      <c r="H21" s="39"/>
      <c r="I21" s="40"/>
      <c r="J21" s="39"/>
      <c r="K21" s="39"/>
      <c r="L21" s="41"/>
    </row>
    <row r="22" spans="1:12" s="36" customFormat="1" x14ac:dyDescent="0.2">
      <c r="A22" s="42" t="s">
        <v>2804</v>
      </c>
      <c r="B22" s="247"/>
      <c r="C22" s="247"/>
      <c r="D22" s="44">
        <v>6.1600000000000002E-2</v>
      </c>
      <c r="E22" s="43" t="s">
        <v>2798</v>
      </c>
      <c r="F22" s="45">
        <f>G9</f>
        <v>1</v>
      </c>
      <c r="G22" s="248" t="s">
        <v>2799</v>
      </c>
      <c r="H22" s="46">
        <f>D22</f>
        <v>6.1600000000000002E-2</v>
      </c>
      <c r="I22" s="248" t="s">
        <v>2800</v>
      </c>
      <c r="J22" s="488">
        <f>F22*H22</f>
        <v>6.1600000000000002E-2</v>
      </c>
      <c r="K22" s="488"/>
      <c r="L22" s="489"/>
    </row>
    <row r="23" spans="1:12" s="36" customFormat="1" x14ac:dyDescent="0.2">
      <c r="A23" s="38"/>
      <c r="B23" s="40"/>
      <c r="C23" s="39"/>
      <c r="D23" s="50"/>
      <c r="E23" s="50"/>
      <c r="F23" s="39"/>
      <c r="G23" s="39"/>
      <c r="H23" s="39"/>
      <c r="I23" s="40"/>
      <c r="J23" s="39"/>
      <c r="K23" s="39"/>
      <c r="L23" s="41"/>
    </row>
    <row r="24" spans="1:12" s="36" customFormat="1" x14ac:dyDescent="0.2">
      <c r="A24" s="485" t="s">
        <v>2805</v>
      </c>
      <c r="B24" s="486"/>
      <c r="C24" s="486"/>
      <c r="D24" s="486"/>
      <c r="E24" s="486"/>
      <c r="F24" s="486"/>
      <c r="G24" s="486"/>
      <c r="H24" s="486"/>
      <c r="I24" s="486"/>
      <c r="J24" s="486"/>
      <c r="K24" s="486"/>
      <c r="L24" s="487"/>
    </row>
    <row r="25" spans="1:12" s="36" customFormat="1" x14ac:dyDescent="0.2">
      <c r="A25" s="38"/>
      <c r="B25" s="40"/>
      <c r="C25" s="39"/>
      <c r="D25" s="50"/>
      <c r="E25" s="50"/>
      <c r="F25" s="39"/>
      <c r="G25" s="39"/>
      <c r="H25" s="39"/>
      <c r="I25" s="40"/>
      <c r="J25" s="39"/>
      <c r="K25" s="39"/>
      <c r="L25" s="41"/>
    </row>
    <row r="26" spans="1:12" s="36" customFormat="1" x14ac:dyDescent="0.2">
      <c r="A26" s="42" t="s">
        <v>2806</v>
      </c>
      <c r="B26" s="247"/>
      <c r="C26" s="247"/>
      <c r="D26" s="44">
        <f>B27+B28+B29+B30</f>
        <v>9.6500000000000002E-2</v>
      </c>
      <c r="E26" s="43" t="s">
        <v>2798</v>
      </c>
      <c r="F26" s="45">
        <v>1</v>
      </c>
      <c r="G26" s="247"/>
      <c r="H26" s="46">
        <f>D26</f>
        <v>9.6500000000000002E-2</v>
      </c>
      <c r="I26" s="248" t="s">
        <v>2800</v>
      </c>
      <c r="J26" s="488">
        <f>F26*H26</f>
        <v>9.6500000000000002E-2</v>
      </c>
      <c r="K26" s="488"/>
      <c r="L26" s="489"/>
    </row>
    <row r="27" spans="1:12" s="36" customFormat="1" x14ac:dyDescent="0.2">
      <c r="A27" s="42" t="s">
        <v>2807</v>
      </c>
      <c r="B27" s="495">
        <v>0.03</v>
      </c>
      <c r="C27" s="495"/>
      <c r="D27" s="495"/>
      <c r="E27" s="495"/>
      <c r="F27" s="495"/>
      <c r="G27" s="495"/>
      <c r="H27" s="495"/>
      <c r="I27" s="495"/>
      <c r="J27" s="495"/>
      <c r="K27" s="495"/>
      <c r="L27" s="496"/>
    </row>
    <row r="28" spans="1:12" s="36" customFormat="1" x14ac:dyDescent="0.2">
      <c r="A28" s="51" t="s">
        <v>2808</v>
      </c>
      <c r="B28" s="495">
        <v>6.4999999999999997E-3</v>
      </c>
      <c r="C28" s="495"/>
      <c r="D28" s="495"/>
      <c r="E28" s="495"/>
      <c r="F28" s="495"/>
      <c r="G28" s="495"/>
      <c r="H28" s="495"/>
      <c r="I28" s="495"/>
      <c r="J28" s="495"/>
      <c r="K28" s="495"/>
      <c r="L28" s="496"/>
    </row>
    <row r="29" spans="1:12" s="36" customFormat="1" x14ac:dyDescent="0.2">
      <c r="A29" s="51" t="s">
        <v>2809</v>
      </c>
      <c r="B29" s="495">
        <v>0.02</v>
      </c>
      <c r="C29" s="495"/>
      <c r="D29" s="495"/>
      <c r="E29" s="495"/>
      <c r="F29" s="495"/>
      <c r="G29" s="495"/>
      <c r="H29" s="495"/>
      <c r="I29" s="495"/>
      <c r="J29" s="495"/>
      <c r="K29" s="495"/>
      <c r="L29" s="496"/>
    </row>
    <row r="30" spans="1:12" s="36" customFormat="1" x14ac:dyDescent="0.2">
      <c r="A30" s="52" t="s">
        <v>2810</v>
      </c>
      <c r="B30" s="53">
        <v>0.04</v>
      </c>
      <c r="C30" s="53"/>
      <c r="D30" s="53"/>
      <c r="E30" s="53"/>
      <c r="F30" s="53"/>
      <c r="G30" s="53"/>
      <c r="H30" s="53"/>
      <c r="I30" s="53"/>
      <c r="J30" s="53"/>
      <c r="K30" s="53"/>
      <c r="L30" s="54"/>
    </row>
    <row r="31" spans="1:12" s="36" customFormat="1" ht="15" x14ac:dyDescent="0.2">
      <c r="A31" s="55" t="s">
        <v>2811</v>
      </c>
      <c r="B31" s="56"/>
      <c r="C31" s="56"/>
      <c r="D31" s="56"/>
      <c r="E31" s="56"/>
      <c r="F31" s="57"/>
      <c r="G31" s="56"/>
      <c r="H31" s="56"/>
      <c r="I31" s="56"/>
      <c r="J31" s="56"/>
      <c r="K31" s="58"/>
      <c r="L31" s="59"/>
    </row>
    <row r="32" spans="1:12" s="36" customFormat="1" x14ac:dyDescent="0.2">
      <c r="A32" s="60"/>
      <c r="B32" s="61"/>
      <c r="C32" s="39"/>
      <c r="D32" s="39"/>
      <c r="E32" s="39"/>
      <c r="F32" s="39"/>
      <c r="G32" s="39"/>
      <c r="H32" s="39"/>
      <c r="I32" s="40"/>
      <c r="J32" s="39"/>
      <c r="K32" s="39"/>
      <c r="L32" s="62"/>
    </row>
    <row r="33" spans="1:14" s="36" customFormat="1" x14ac:dyDescent="0.2">
      <c r="A33" s="63" t="s">
        <v>2812</v>
      </c>
      <c r="B33" s="64"/>
      <c r="C33" s="39"/>
      <c r="D33" s="39"/>
      <c r="E33" s="39"/>
      <c r="F33" s="39"/>
      <c r="G33" s="39"/>
      <c r="H33" s="39"/>
      <c r="I33" s="40"/>
      <c r="J33" s="39"/>
      <c r="K33" s="39"/>
      <c r="L33" s="41"/>
    </row>
    <row r="34" spans="1:14" s="36" customFormat="1" x14ac:dyDescent="0.2">
      <c r="A34" s="38"/>
      <c r="B34" s="39"/>
      <c r="C34" s="39"/>
      <c r="D34" s="39"/>
      <c r="E34" s="39"/>
      <c r="F34" s="39"/>
      <c r="G34" s="39"/>
      <c r="H34" s="39"/>
      <c r="I34" s="40"/>
      <c r="J34" s="39"/>
      <c r="K34" s="39"/>
      <c r="L34" s="41"/>
    </row>
    <row r="35" spans="1:14" s="36" customFormat="1" x14ac:dyDescent="0.2">
      <c r="A35" s="65" t="s">
        <v>2813</v>
      </c>
      <c r="B35" s="481" t="s">
        <v>2814</v>
      </c>
      <c r="C35" s="481"/>
      <c r="D35" s="481"/>
      <c r="E35" s="39" t="s">
        <v>2800</v>
      </c>
      <c r="F35" s="66"/>
      <c r="G35" s="39"/>
      <c r="H35" s="39"/>
      <c r="I35" s="67"/>
      <c r="J35" s="68">
        <f>((1+D14+D16+D18)*(1+D20)*(1+D22)/(1-D26))-1</f>
        <v>0.24867253178085247</v>
      </c>
      <c r="K35" s="482"/>
      <c r="L35" s="483"/>
    </row>
    <row r="36" spans="1:14" s="36" customFormat="1" ht="15" thickBot="1" x14ac:dyDescent="0.25">
      <c r="A36" s="69"/>
      <c r="B36" s="480" t="s">
        <v>2815</v>
      </c>
      <c r="C36" s="480"/>
      <c r="D36" s="70"/>
      <c r="E36" s="70"/>
      <c r="F36" s="70"/>
      <c r="G36" s="70"/>
      <c r="H36" s="70"/>
      <c r="I36" s="71"/>
      <c r="J36" s="70"/>
      <c r="K36" s="70"/>
      <c r="L36" s="72"/>
    </row>
    <row r="39" spans="1:14" s="10" customFormat="1" ht="14.45" customHeight="1" x14ac:dyDescent="0.2">
      <c r="A39" s="478" t="s">
        <v>2792</v>
      </c>
      <c r="B39" s="478"/>
      <c r="C39" s="478"/>
      <c r="D39" s="478"/>
      <c r="E39" s="478"/>
      <c r="F39" s="478"/>
      <c r="G39" s="478"/>
      <c r="H39" s="478"/>
      <c r="I39" s="478"/>
      <c r="J39" s="478"/>
      <c r="K39" s="478"/>
      <c r="L39" s="478"/>
      <c r="M39" s="26"/>
      <c r="N39" s="26"/>
    </row>
    <row r="40" spans="1:14" s="10" customFormat="1" x14ac:dyDescent="0.2">
      <c r="A40" s="479" t="s">
        <v>2793</v>
      </c>
      <c r="B40" s="479"/>
      <c r="C40" s="479"/>
      <c r="D40" s="479"/>
      <c r="E40" s="479"/>
      <c r="F40" s="479"/>
      <c r="G40" s="479"/>
      <c r="H40" s="479"/>
      <c r="I40" s="479"/>
      <c r="J40" s="479"/>
      <c r="K40" s="479"/>
      <c r="L40" s="479"/>
      <c r="M40" s="27"/>
      <c r="N40" s="27"/>
    </row>
    <row r="41" spans="1:14" s="10" customFormat="1" x14ac:dyDescent="0.2">
      <c r="A41" s="479" t="s">
        <v>2794</v>
      </c>
      <c r="B41" s="479"/>
      <c r="C41" s="479"/>
      <c r="D41" s="479"/>
      <c r="E41" s="479"/>
      <c r="F41" s="479"/>
      <c r="G41" s="479"/>
      <c r="H41" s="479"/>
      <c r="I41" s="479"/>
      <c r="J41" s="479"/>
      <c r="K41" s="479"/>
      <c r="L41" s="479"/>
      <c r="M41" s="27"/>
      <c r="N41" s="27"/>
    </row>
    <row r="42" spans="1:14" s="10" customFormat="1" x14ac:dyDescent="0.2">
      <c r="A42" s="479" t="s">
        <v>2795</v>
      </c>
      <c r="B42" s="479"/>
      <c r="C42" s="479"/>
      <c r="D42" s="479"/>
      <c r="E42" s="479"/>
      <c r="F42" s="479"/>
      <c r="G42" s="479"/>
      <c r="H42" s="479"/>
      <c r="I42" s="479"/>
      <c r="J42" s="479"/>
      <c r="K42" s="479"/>
      <c r="L42" s="479"/>
      <c r="M42" s="27"/>
      <c r="N42" s="27"/>
    </row>
  </sheetData>
  <mergeCells count="29">
    <mergeCell ref="A11:L11"/>
    <mergeCell ref="A12:L12"/>
    <mergeCell ref="B29:L29"/>
    <mergeCell ref="C3:I3"/>
    <mergeCell ref="J14:L14"/>
    <mergeCell ref="A7:L7"/>
    <mergeCell ref="A8:L8"/>
    <mergeCell ref="B27:L27"/>
    <mergeCell ref="B35:D35"/>
    <mergeCell ref="K35:L35"/>
    <mergeCell ref="C2:J2"/>
    <mergeCell ref="C4:L4"/>
    <mergeCell ref="A24:L24"/>
    <mergeCell ref="J26:L26"/>
    <mergeCell ref="J15:K15"/>
    <mergeCell ref="J16:L16"/>
    <mergeCell ref="J17:K17"/>
    <mergeCell ref="J18:L18"/>
    <mergeCell ref="J20:L20"/>
    <mergeCell ref="J22:L22"/>
    <mergeCell ref="A9:F9"/>
    <mergeCell ref="G9:L9"/>
    <mergeCell ref="B28:L28"/>
    <mergeCell ref="A10:L10"/>
    <mergeCell ref="A39:L39"/>
    <mergeCell ref="A40:L40"/>
    <mergeCell ref="A41:L41"/>
    <mergeCell ref="A42:L42"/>
    <mergeCell ref="B36:C36"/>
  </mergeCells>
  <printOptions horizontalCentered="1"/>
  <pageMargins left="0.78740157480314965" right="0.39370078740157483" top="0.78740157480314965" bottom="0.78740157480314965" header="0.31496062992125984" footer="0.31496062992125984"/>
  <pageSetup paperSize="9" scale="70" orientation="portrait" r:id="rId1"/>
  <headerFooter>
    <oddFooter>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12</vt:i4>
      </vt:variant>
    </vt:vector>
  </HeadingPairs>
  <TitlesOfParts>
    <vt:vector size="22" baseType="lpstr">
      <vt:lpstr>CAPA</vt:lpstr>
      <vt:lpstr>RESUMO</vt:lpstr>
      <vt:lpstr>ORÇAMENTO SINTÉTICO</vt:lpstr>
      <vt:lpstr>COMPOSIÇÕES</vt:lpstr>
      <vt:lpstr>COMPOSIÇOES AUXILIARES </vt:lpstr>
      <vt:lpstr>CRONOGRAMA FÍSICO FINANCEIRO</vt:lpstr>
      <vt:lpstr>MAPA DE COTAÇÃO</vt:lpstr>
      <vt:lpstr>SINAPI09-2021</vt:lpstr>
      <vt:lpstr>BDI SERVIÇOS</vt:lpstr>
      <vt:lpstr>BDI DIFERENCIADO</vt:lpstr>
      <vt:lpstr>'BDI DIFERENCIADO'!Area_de_impressao</vt:lpstr>
      <vt:lpstr>'BDI SERVIÇOS'!Area_de_impressao</vt:lpstr>
      <vt:lpstr>CAPA!Area_de_impressao</vt:lpstr>
      <vt:lpstr>COMPOSIÇÕES!Area_de_impressao</vt:lpstr>
      <vt:lpstr>'CRONOGRAMA FÍSICO FINANCEIRO'!Area_de_impressao</vt:lpstr>
      <vt:lpstr>'MAPA DE COTAÇÃO'!Area_de_impressao</vt:lpstr>
      <vt:lpstr>'ORÇAMENTO SINTÉTICO'!Area_de_impressao</vt:lpstr>
      <vt:lpstr>RESUMO!Area_de_impressao</vt:lpstr>
      <vt:lpstr>COMPOSIÇÕES!Titulos_de_impressao</vt:lpstr>
      <vt:lpstr>'CRONOGRAMA FÍSICO FINANCEIRO'!Titulos_de_impressao</vt:lpstr>
      <vt:lpstr>'MAPA DE COTAÇÃO'!Titulos_de_impressao</vt:lpstr>
      <vt:lpstr>'ORÇAMENTO SINTÉTICO'!Titulos_de_impressao</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JÉSSICA TAUANE NOGUEIRA DE ARAUJO</cp:lastModifiedBy>
  <cp:revision>0</cp:revision>
  <cp:lastPrinted>2020-08-31T12:40:23Z</cp:lastPrinted>
  <dcterms:created xsi:type="dcterms:W3CDTF">2020-01-16T23:17:25Z</dcterms:created>
  <dcterms:modified xsi:type="dcterms:W3CDTF">2021-11-24T13:40:12Z</dcterms:modified>
</cp:coreProperties>
</file>